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o proyecciones" sheetId="1" state="visible" r:id="rId1"/>
    <sheet xmlns:r="http://schemas.openxmlformats.org/officeDocument/2006/relationships" name="Stock - Oficina" sheetId="2" state="visible" r:id="rId2"/>
    <sheet xmlns:r="http://schemas.openxmlformats.org/officeDocument/2006/relationships" name="Stock - ETA" sheetId="3" state="visible" r:id="rId3"/>
    <sheet xmlns:r="http://schemas.openxmlformats.org/officeDocument/2006/relationships" name="Stock - Puerto 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color rgb="00006100"/>
    </font>
    <font>
      <color rgb="002f5496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c6eecd"/>
      </patternFill>
    </fill>
    <fill>
      <patternFill patternType="solid">
        <fgColor rgb="00dbe5f1"/>
      </patternFill>
    </fill>
    <fill>
      <patternFill patternType="solid">
        <fgColor rgb="008ba9d7"/>
      </patternFill>
    </fill>
    <fill>
      <patternFill patternType="solid">
        <fgColor rgb="00ffeb9c"/>
      </patternFill>
    </fill>
    <fill>
      <patternFill patternType="solid">
        <fgColor rgb="002f5496"/>
      </patternFill>
    </fill>
  </fills>
  <borders count="8">
    <border>
      <left/>
      <right/>
      <top/>
      <bottom/>
      <diagonal/>
    </border>
    <border>
      <left style="thin">
        <color rgb="002f5496"/>
      </left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ffffff"/>
      </lef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4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0" pivotButton="0" quotePrefix="0" xfId="0"/>
    <xf numFmtId="3" fontId="0" fillId="0" borderId="1" pivotButton="0" quotePrefix="0" xfId="0"/>
    <xf numFmtId="2" fontId="0" fillId="0" borderId="0" pivotButton="0" quotePrefix="0" xfId="0"/>
    <xf numFmtId="3" fontId="1" fillId="2" borderId="0" pivotButton="0" quotePrefix="0" xfId="0"/>
    <xf numFmtId="3" fontId="0" fillId="0" borderId="0" pivotButton="0" quotePrefix="0" xfId="0"/>
    <xf numFmtId="0" fontId="0" fillId="0" borderId="1" pivotButton="0" quotePrefix="0" xfId="0"/>
    <xf numFmtId="164" fontId="0" fillId="0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5" borderId="0" pivotButton="0" quotePrefix="0" xfId="0"/>
    <xf numFmtId="3" fontId="0" fillId="5" borderId="0" pivotButton="0" quotePrefix="0" xfId="0"/>
    <xf numFmtId="9" fontId="0" fillId="0" borderId="0" pivotButton="0" quotePrefix="0" xfId="0"/>
    <xf numFmtId="0" fontId="3" fillId="6" borderId="2" applyAlignment="1" pivotButton="0" quotePrefix="0" xfId="0">
      <alignment horizontal="center" vertical="center" wrapText="1"/>
    </xf>
    <xf numFmtId="3" fontId="4" fillId="5" borderId="0" pivotButton="0" quotePrefix="0" xfId="0"/>
    <xf numFmtId="3" fontId="4" fillId="2" borderId="0" pivotButton="0" quotePrefix="0" xfId="0"/>
    <xf numFmtId="3" fontId="4" fillId="0" borderId="0" pivotButton="0" quotePrefix="0" xfId="0"/>
    <xf numFmtId="0" fontId="0" fillId="5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4"/>
  <sheetViews>
    <sheetView workbookViewId="0">
      <selection activeCell="A1" sqref="A1"/>
    </sheetView>
  </sheetViews>
  <sheetFormatPr baseColWidth="8" defaultRowHeight="15"/>
  <cols>
    <col width="11" customWidth="1" min="2" max="2"/>
    <col width="23" customWidth="1" min="3" max="3"/>
    <col width="16" customWidth="1" min="4" max="4"/>
    <col width="32" customWidth="1" min="6" max="6"/>
    <col width="16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</cols>
  <sheetData>
    <row r="1" ht="25" customHeight="1">
      <c r="L1" s="1" t="inlineStr">
        <is>
          <t>Proyección Marzo 2023</t>
        </is>
      </c>
      <c r="X1" s="1" t="inlineStr">
        <is>
          <t>Proyección Abril 2023</t>
        </is>
      </c>
      <c r="AD1" s="1" t="inlineStr">
        <is>
          <t>Proyección Mayo 2023</t>
        </is>
      </c>
    </row>
    <row r="2">
      <c r="A2" s="1" t="inlineStr">
        <is>
          <t>Sector</t>
        </is>
      </c>
      <c r="B2" s="1" t="inlineStr">
        <is>
          <t>Canal de Distribución</t>
        </is>
      </c>
      <c r="C2" s="1" t="inlineStr">
        <is>
          <t>Llave</t>
        </is>
      </c>
      <c r="D2" s="1" t="inlineStr">
        <is>
          <t>Oficina</t>
        </is>
      </c>
      <c r="E2" s="1" t="inlineStr">
        <is>
          <t>Material</t>
        </is>
      </c>
      <c r="F2" s="1" t="inlineStr">
        <is>
          <t>Descripción</t>
        </is>
      </c>
      <c r="G2" s="1" t="inlineStr">
        <is>
          <t>Nivel 2</t>
        </is>
      </c>
      <c r="H2" s="1" t="inlineStr">
        <is>
          <t>Venta Actual</t>
        </is>
      </c>
      <c r="I2" s="1" t="inlineStr">
        <is>
          <t>Plan total KG</t>
        </is>
      </c>
      <c r="J2" s="1" t="inlineStr">
        <is>
          <t>RV Final Producción [KG]</t>
        </is>
      </c>
      <c r="K2" s="1" t="inlineStr">
        <is>
          <t>RV Final Venta [KG]</t>
        </is>
      </c>
      <c r="L2" s="1" t="inlineStr">
        <is>
          <t>Plan - Prod. actual</t>
        </is>
      </c>
      <c r="M2" s="1" t="inlineStr">
        <is>
          <t>ETA Pesimista</t>
        </is>
      </c>
      <c r="N2" s="1" t="inlineStr">
        <is>
          <t>Puerto Chile Pes.</t>
        </is>
      </c>
      <c r="O2" s="1" t="inlineStr">
        <is>
          <t>Puerto Oficina Pes.</t>
        </is>
      </c>
      <c r="P2" s="1" t="inlineStr">
        <is>
          <t>Almacen oficina Pes.</t>
        </is>
      </c>
      <c r="Q2" s="18" t="inlineStr">
        <is>
          <t>PROY. Pesimista</t>
        </is>
      </c>
      <c r="R2" s="1" t="inlineStr">
        <is>
          <t>Plan - Prod. actual</t>
        </is>
      </c>
      <c r="S2" s="1" t="inlineStr">
        <is>
          <t>ETA Optimista</t>
        </is>
      </c>
      <c r="T2" s="1" t="inlineStr">
        <is>
          <t>Puerto Chile Opt.</t>
        </is>
      </c>
      <c r="U2" s="1" t="inlineStr">
        <is>
          <t>Puerto Oficina Opt.</t>
        </is>
      </c>
      <c r="V2" s="1" t="inlineStr">
        <is>
          <t>Almacen oficina Opt.</t>
        </is>
      </c>
      <c r="W2" s="18" t="inlineStr">
        <is>
          <t>PROY. Optimista</t>
        </is>
      </c>
      <c r="X2" s="1" t="inlineStr">
        <is>
          <t>RV Produccion</t>
        </is>
      </c>
      <c r="Y2" s="1" t="inlineStr">
        <is>
          <t>RV Venta</t>
        </is>
      </c>
      <c r="Z2" s="18" t="inlineStr">
        <is>
          <t>ETA Pesimista N+1</t>
        </is>
      </c>
      <c r="AA2" s="1" t="inlineStr">
        <is>
          <t>Proy. Pesimista Abril</t>
        </is>
      </c>
      <c r="AB2" s="1" t="inlineStr">
        <is>
          <t>ETA Optimista N+1</t>
        </is>
      </c>
      <c r="AC2" s="18" t="inlineStr">
        <is>
          <t>Proy. Optimista Abril</t>
        </is>
      </c>
      <c r="AD2" s="1" t="inlineStr">
        <is>
          <t>Asignación de venta</t>
        </is>
      </c>
      <c r="AE2" s="1" t="inlineStr">
        <is>
          <t>ETA Pesimista N+2</t>
        </is>
      </c>
      <c r="AF2" s="18" t="inlineStr">
        <is>
          <t>Proy. Pesimista Mayo</t>
        </is>
      </c>
      <c r="AG2" s="1" t="inlineStr">
        <is>
          <t>ETA Optimista N+2</t>
        </is>
      </c>
      <c r="AH2" s="18" t="inlineStr">
        <is>
          <t>Proy. Optimista Mayo</t>
        </is>
      </c>
    </row>
    <row r="3">
      <c r="A3" s="4" t="inlineStr">
        <is>
          <t>Pollo</t>
        </is>
      </c>
      <c r="B3" s="4" t="inlineStr">
        <is>
          <t>Venta Local</t>
        </is>
      </c>
      <c r="C3" s="4" t="inlineStr">
        <is>
          <t>agro america1011701</t>
        </is>
      </c>
      <c r="D3" s="4" t="inlineStr">
        <is>
          <t>Agro America</t>
        </is>
      </c>
      <c r="E3" s="4" t="n">
        <v>1011701</v>
      </c>
      <c r="F3" s="4" t="inlineStr">
        <is>
          <t>PO PchDeh NMr@ Cj 20k AS</t>
        </is>
      </c>
      <c r="G3" s="4" t="inlineStr">
        <is>
          <t>Pechuga Desh</t>
        </is>
      </c>
      <c r="H3" s="7" t="n">
        <v>18146.501</v>
      </c>
      <c r="I3" s="10" t="n">
        <v>111255.76</v>
      </c>
      <c r="J3" s="10" t="n">
        <v>20000</v>
      </c>
      <c r="K3" s="10" t="n"/>
      <c r="L3" s="7">
        <f>MAX(J3 - K3, 0) * MAX((20 - 10)/(10), 0)</f>
        <v/>
      </c>
      <c r="M3" s="10">
        <f>SUMIFS('Stock - ETA'!$R$3:R4963,'Stock - ETA'!$F$3:F4963,'Rango proyecciones'!C3,'Stock - ETA'!$AA$3:AA4963,'Rango proyecciones'!$AJ$5)</f>
        <v/>
      </c>
      <c r="N3" s="10">
        <f>SUMIF('Stock - Puerto Chile'!$G$2:G960,'Rango proyecciones'!C3,'Stock - Puerto Chile'!$L$2:L960)</f>
        <v/>
      </c>
      <c r="O3" s="10">
        <f>0 * (20 / 27)</f>
        <v/>
      </c>
      <c r="P3" s="10">
        <f>77624.187 * (20 / 27)</f>
        <v/>
      </c>
      <c r="Q3" s="19">
        <f>H3 + P3 + MAX(M3 - H3 - P3 + O3,0)</f>
        <v/>
      </c>
      <c r="R3" s="10">
        <f>MAX(J3 - K3, 0) * MAX((20 - 7)/(7), 0)</f>
        <v/>
      </c>
      <c r="S3" s="10">
        <f>SUMIFS('Stock - ETA'!$H$3:H4963,'Stock - ETA'!$F$3:F4963,'Rango proyecciones'!C3,'Stock - ETA'!$Q$3:Q4963,'Rango proyecciones'!$AJ$5)</f>
        <v/>
      </c>
      <c r="T3" s="10">
        <f>SUMIF('Stock - Puerto Chile'!$G$2:G960,'Rango proyecciones'!C3,'Stock - Puerto Chile'!$N$2:N960)</f>
        <v/>
      </c>
      <c r="U3" s="10">
        <f>0 * (20 / 27)</f>
        <v/>
      </c>
      <c r="V3" s="10">
        <f>77624.187 * (20 / 27)</f>
        <v/>
      </c>
      <c r="W3" s="20">
        <f>H3 + V3 + U3 + MAX(S3 - H3 - V3 - U3,0)</f>
        <v/>
      </c>
      <c r="X3" s="7" t="n">
        <v>72576</v>
      </c>
      <c r="Y3" s="10" t="n">
        <v>72576</v>
      </c>
      <c r="Z3" s="21">
        <f>SUMIFS('Stock - ETA'!$S$3:S4963,'Stock - ETA'!$F$3:F4963,'Rango proyecciones'!C3,'Stock - ETA'!$AA$3:AA4963,'Rango proyecciones'!$AJ$5) + SUMIFS('Stock - ETA'!$R$3:R4963,'Stock - ETA'!$F$3:F4963,'Rango proyecciones'!C3,'Stock - ETA'!$AA$3:AA4963,'Rango proyecciones'!$AJ$7)</f>
        <v/>
      </c>
      <c r="AA3" s="16">
        <f>Z3 + X3</f>
        <v/>
      </c>
      <c r="AB3" s="10">
        <f>SUMIFS('Stock - ETA'!$I$3:I4963,'Stock - ETA'!$F$3:F4963,'Rango proyecciones'!C3,'Stock - ETA'!$Q$3:Q4963,'Rango proyecciones'!$AJ$5) + SUMIFS('Stock - ETA'!$H$3:H4963,'Stock - ETA'!$F$3:F4963,'Rango proyecciones'!C3,'Stock - ETA'!$Q$3:Q4963,'Rango proyecciones'!$AJ$7)</f>
        <v/>
      </c>
      <c r="AC3" s="19">
        <f>AB3 + X3</f>
        <v/>
      </c>
      <c r="AD3" s="7" t="n">
        <v>72576</v>
      </c>
      <c r="AE3" s="10">
        <f>SUMIFS('Stock - ETA'!$T$3:T4963,'Stock - ETA'!$F$3:F4963,'Rango proyecciones'!C3,'Stock - ETA'!$AA$3:AA4963,'Rango proyecciones'!$AJ$5) + SUMIFS('Stock - ETA'!$S$3:S4963,'Stock - ETA'!$F$3:F4963,'Rango proyecciones'!C3,'Stock - ETA'!$AA$3:AA4963,'Rango proyecciones'!$AJ$8)</f>
        <v/>
      </c>
      <c r="AF3" s="19">
        <f> 0.6 * AD3 + AE3</f>
        <v/>
      </c>
      <c r="AG3" s="10">
        <f>SUMIFS('Stock - ETA'!$J$3:J4963,'Stock - ETA'!$F$3:F4963,'Rango proyecciones'!C3,'Stock - ETA'!$Q$3:Q4963,'Rango proyecciones'!$AJ$5) + SUMIFS('Stock - ETA'!$I$3:I4963,'Stock - ETA'!$F$3:F4963,'Rango proyecciones'!C3,'Stock - ETA'!$Q$3:Q4963,'Rango proyecciones'!$AJ$8)</f>
        <v/>
      </c>
      <c r="AH3" s="19">
        <f> 0.6 * AD3 + AG3</f>
        <v/>
      </c>
      <c r="AI3" s="11" t="n"/>
      <c r="AJ3" s="22" t="n"/>
      <c r="AK3" t="inlineStr">
        <is>
          <t>Se suma los pedidos de puerto oficina</t>
        </is>
      </c>
    </row>
    <row r="4">
      <c r="A4" s="4" t="inlineStr">
        <is>
          <t>Pollo</t>
        </is>
      </c>
      <c r="B4" s="4" t="inlineStr">
        <is>
          <t>Venta Local</t>
        </is>
      </c>
      <c r="C4" s="4" t="inlineStr">
        <is>
          <t>agro america1012107</t>
        </is>
      </c>
      <c r="D4" s="4" t="inlineStr">
        <is>
          <t>Agro America</t>
        </is>
      </c>
      <c r="E4" s="4" t="n">
        <v>1012107</v>
      </c>
      <c r="F4" s="4" t="inlineStr">
        <is>
          <t>PO PchDeh 4oz Mr@ Cj AS</t>
        </is>
      </c>
      <c r="G4" s="4" t="inlineStr">
        <is>
          <t>Pechuga Desh</t>
        </is>
      </c>
      <c r="H4" s="7" t="n">
        <v>8164.656</v>
      </c>
      <c r="I4" s="10" t="n">
        <v>72387.82000000001</v>
      </c>
      <c r="J4" s="10" t="n">
        <v>49020</v>
      </c>
      <c r="K4" s="10" t="n">
        <v>33660.035</v>
      </c>
      <c r="L4" s="7">
        <f>MAX(J4 - K4, 0) * MAX((20 - 10)/(10), 0)</f>
        <v/>
      </c>
      <c r="M4" s="10">
        <f>SUMIFS('Stock - ETA'!$R$3:R4963,'Stock - ETA'!$F$3:F4963,'Rango proyecciones'!C4,'Stock - ETA'!$AA$3:AA4963,'Rango proyecciones'!$AJ$5)</f>
        <v/>
      </c>
      <c r="N4" s="10">
        <f>SUMIF('Stock - Puerto Chile'!$G$2:G960,'Rango proyecciones'!C4,'Stock - Puerto Chile'!$L$2:L960)</f>
        <v/>
      </c>
      <c r="O4" s="10">
        <f>0 * (20 / 27)</f>
        <v/>
      </c>
      <c r="P4" s="10">
        <f>14642.208 * (20 / 27)</f>
        <v/>
      </c>
      <c r="Q4" s="19">
        <f>H4 + P4 + MAX(M4 - H4 - P4 + O4,0)</f>
        <v/>
      </c>
      <c r="R4" s="10">
        <f>MAX(J4 - K4, 0) * MAX((20 - 7)/(7), 0)</f>
        <v/>
      </c>
      <c r="S4" s="10">
        <f>SUMIFS('Stock - ETA'!$H$3:H4963,'Stock - ETA'!$F$3:F4963,'Rango proyecciones'!C4,'Stock - ETA'!$Q$3:Q4963,'Rango proyecciones'!$AJ$5)</f>
        <v/>
      </c>
      <c r="T4" s="10">
        <f>SUMIF('Stock - Puerto Chile'!$G$2:G960,'Rango proyecciones'!C4,'Stock - Puerto Chile'!$N$2:N960)</f>
        <v/>
      </c>
      <c r="U4" s="10">
        <f>0 * (20 / 27)</f>
        <v/>
      </c>
      <c r="V4" s="10">
        <f>14642.208 * (20 / 27)</f>
        <v/>
      </c>
      <c r="W4" s="20">
        <f>H4 + V4 + U4 + MAX(S4 - H4 - V4 - U4,0)</f>
        <v/>
      </c>
      <c r="X4" s="7" t="n"/>
      <c r="Y4" s="10" t="n"/>
      <c r="Z4" s="21">
        <f>SUMIFS('Stock - ETA'!$S$3:S4963,'Stock - ETA'!$F$3:F4963,'Rango proyecciones'!C4,'Stock - ETA'!$AA$3:AA4963,'Rango proyecciones'!$AJ$5) + SUMIFS('Stock - ETA'!$R$3:R4963,'Stock - ETA'!$F$3:F4963,'Rango proyecciones'!C4,'Stock - ETA'!$AA$3:AA4963,'Rango proyecciones'!$AJ$7)</f>
        <v/>
      </c>
      <c r="AA4" s="16">
        <f>Z4 + X4</f>
        <v/>
      </c>
      <c r="AB4" s="10">
        <f>SUMIFS('Stock - ETA'!$I$3:I4963,'Stock - ETA'!$F$3:F4963,'Rango proyecciones'!C4,'Stock - ETA'!$Q$3:Q4963,'Rango proyecciones'!$AJ$5) + SUMIFS('Stock - ETA'!$H$3:H4963,'Stock - ETA'!$F$3:F4963,'Rango proyecciones'!C4,'Stock - ETA'!$Q$3:Q4963,'Rango proyecciones'!$AJ$7)</f>
        <v/>
      </c>
      <c r="AC4" s="19">
        <f>AB4 + X4</f>
        <v/>
      </c>
      <c r="AD4" s="7" t="n"/>
      <c r="AE4" s="10">
        <f>SUMIFS('Stock - ETA'!$T$3:T4963,'Stock - ETA'!$F$3:F4963,'Rango proyecciones'!C4,'Stock - ETA'!$AA$3:AA4963,'Rango proyecciones'!$AJ$5) + SUMIFS('Stock - ETA'!$S$3:S4963,'Stock - ETA'!$F$3:F4963,'Rango proyecciones'!C4,'Stock - ETA'!$AA$3:AA4963,'Rango proyecciones'!$AJ$8)</f>
        <v/>
      </c>
      <c r="AF4" s="19">
        <f> 0.6 * AD4 + AE4</f>
        <v/>
      </c>
      <c r="AG4" s="10">
        <f>SUMIFS('Stock - ETA'!$J$3:J4963,'Stock - ETA'!$F$3:F4963,'Rango proyecciones'!C4,'Stock - ETA'!$Q$3:Q4963,'Rango proyecciones'!$AJ$5) + SUMIFS('Stock - ETA'!$I$3:I4963,'Stock - ETA'!$F$3:F4963,'Rango proyecciones'!C4,'Stock - ETA'!$Q$3:Q4963,'Rango proyecciones'!$AJ$8)</f>
        <v/>
      </c>
      <c r="AH4" s="19">
        <f> 0.6 * AD4 + AG4</f>
        <v/>
      </c>
      <c r="AI4" s="7" t="n"/>
      <c r="AJ4" s="23" t="n"/>
      <c r="AK4" t="inlineStr">
        <is>
          <t>Se suma los pedidos que llegan este mes de agua</t>
        </is>
      </c>
    </row>
    <row r="5">
      <c r="A5" s="4" t="inlineStr">
        <is>
          <t>Pollo</t>
        </is>
      </c>
      <c r="B5" s="4" t="inlineStr">
        <is>
          <t>Venta Local</t>
        </is>
      </c>
      <c r="C5" s="4" t="inlineStr">
        <is>
          <t>agro america1012108</t>
        </is>
      </c>
      <c r="D5" s="4" t="inlineStr">
        <is>
          <t>Agro America</t>
        </is>
      </c>
      <c r="E5" s="4" t="n">
        <v>1012108</v>
      </c>
      <c r="F5" s="4" t="inlineStr">
        <is>
          <t>PO PchDeh 5oz Mr@ Cj AS</t>
        </is>
      </c>
      <c r="G5" s="4" t="inlineStr">
        <is>
          <t>Pechuga Desh</t>
        </is>
      </c>
      <c r="H5" s="7" t="n">
        <v>34835.866</v>
      </c>
      <c r="I5" s="10" t="n">
        <v>117717.99</v>
      </c>
      <c r="J5" s="10" t="n">
        <v>115383.585</v>
      </c>
      <c r="K5" s="10" t="n">
        <v>43357.75</v>
      </c>
      <c r="L5" s="7">
        <f>MAX(J5 - K5, 0) * MAX((20 - 10)/(10), 0)</f>
        <v/>
      </c>
      <c r="M5" s="10">
        <f>SUMIFS('Stock - ETA'!$R$3:R4963,'Stock - ETA'!$F$3:F4963,'Rango proyecciones'!C5,'Stock - ETA'!$AA$3:AA4963,'Rango proyecciones'!$AJ$5)</f>
        <v/>
      </c>
      <c r="N5" s="10">
        <f>SUMIF('Stock - Puerto Chile'!$G$2:G960,'Rango proyecciones'!C5,'Stock - Puerto Chile'!$L$2:L960)</f>
        <v/>
      </c>
      <c r="O5" s="10">
        <f>0 * (20 / 27)</f>
        <v/>
      </c>
      <c r="P5" s="10">
        <f>46176.146 * (20 / 27)</f>
        <v/>
      </c>
      <c r="Q5" s="19">
        <f>H5 + P5 + MAX(M5 - H5 - P5 + O5,0)</f>
        <v/>
      </c>
      <c r="R5" s="10">
        <f>MAX(J5 - K5, 0) * MAX((20 - 7)/(7), 0)</f>
        <v/>
      </c>
      <c r="S5" s="10">
        <f>SUMIFS('Stock - ETA'!$H$3:H4963,'Stock - ETA'!$F$3:F4963,'Rango proyecciones'!C5,'Stock - ETA'!$Q$3:Q4963,'Rango proyecciones'!$AJ$5)</f>
        <v/>
      </c>
      <c r="T5" s="10">
        <f>SUMIF('Stock - Puerto Chile'!$G$2:G960,'Rango proyecciones'!C5,'Stock - Puerto Chile'!$N$2:N960)</f>
        <v/>
      </c>
      <c r="U5" s="10">
        <f>0 * (20 / 27)</f>
        <v/>
      </c>
      <c r="V5" s="10">
        <f>46176.146 * (20 / 27)</f>
        <v/>
      </c>
      <c r="W5" s="20">
        <f>H5 + V5 + U5 + MAX(S5 - H5 - V5 - U5,0)</f>
        <v/>
      </c>
      <c r="X5" s="7" t="n"/>
      <c r="Y5" s="10" t="n"/>
      <c r="Z5" s="21">
        <f>SUMIFS('Stock - ETA'!$S$3:S4963,'Stock - ETA'!$F$3:F4963,'Rango proyecciones'!C5,'Stock - ETA'!$AA$3:AA4963,'Rango proyecciones'!$AJ$5) + SUMIFS('Stock - ETA'!$R$3:R4963,'Stock - ETA'!$F$3:F4963,'Rango proyecciones'!C5,'Stock - ETA'!$AA$3:AA4963,'Rango proyecciones'!$AJ$7)</f>
        <v/>
      </c>
      <c r="AA5" s="16">
        <f>Z5 + X5</f>
        <v/>
      </c>
      <c r="AB5" s="10">
        <f>SUMIFS('Stock - ETA'!$I$3:I4963,'Stock - ETA'!$F$3:F4963,'Rango proyecciones'!C5,'Stock - ETA'!$Q$3:Q4963,'Rango proyecciones'!$AJ$5) + SUMIFS('Stock - ETA'!$H$3:H4963,'Stock - ETA'!$F$3:F4963,'Rango proyecciones'!C5,'Stock - ETA'!$Q$3:Q4963,'Rango proyecciones'!$AJ$7)</f>
        <v/>
      </c>
      <c r="AC5" s="19">
        <f>AB5 + X5</f>
        <v/>
      </c>
      <c r="AD5" s="7" t="n"/>
      <c r="AE5" s="10">
        <f>SUMIFS('Stock - ETA'!$T$3:T4963,'Stock - ETA'!$F$3:F4963,'Rango proyecciones'!C5,'Stock - ETA'!$AA$3:AA4963,'Rango proyecciones'!$AJ$5) + SUMIFS('Stock - ETA'!$S$3:S4963,'Stock - ETA'!$F$3:F4963,'Rango proyecciones'!C5,'Stock - ETA'!$AA$3:AA4963,'Rango proyecciones'!$AJ$8)</f>
        <v/>
      </c>
      <c r="AF5" s="19">
        <f> 0.6 * AD5 + AE5</f>
        <v/>
      </c>
      <c r="AG5" s="10">
        <f>SUMIFS('Stock - ETA'!$J$3:J4963,'Stock - ETA'!$F$3:F4963,'Rango proyecciones'!C5,'Stock - ETA'!$Q$3:Q4963,'Rango proyecciones'!$AJ$5) + SUMIFS('Stock - ETA'!$I$3:I4963,'Stock - ETA'!$F$3:F4963,'Rango proyecciones'!C5,'Stock - ETA'!$Q$3:Q4963,'Rango proyecciones'!$AJ$8)</f>
        <v/>
      </c>
      <c r="AH5" s="19">
        <f> 0.6 * AD5 + AG5</f>
        <v/>
      </c>
      <c r="AI5" s="7" t="n"/>
      <c r="AJ5" t="inlineStr">
        <is>
          <t>SI</t>
        </is>
      </c>
    </row>
    <row r="6">
      <c r="A6" s="4" t="inlineStr">
        <is>
          <t>Pollo</t>
        </is>
      </c>
      <c r="B6" s="4" t="inlineStr">
        <is>
          <t>Venta Local</t>
        </is>
      </c>
      <c r="C6" s="4" t="inlineStr">
        <is>
          <t>agro america1012109</t>
        </is>
      </c>
      <c r="D6" s="4" t="inlineStr">
        <is>
          <t>Agro America</t>
        </is>
      </c>
      <c r="E6" s="4" t="n">
        <v>1012109</v>
      </c>
      <c r="F6" s="4" t="inlineStr">
        <is>
          <t>PO PchDeh 6oz Mr@ Cj AS</t>
        </is>
      </c>
      <c r="G6" s="4" t="inlineStr">
        <is>
          <t>Pechuga Desh</t>
        </is>
      </c>
      <c r="H6" s="7" t="n">
        <v>3374.724</v>
      </c>
      <c r="I6" s="10" t="n">
        <v>397079.88</v>
      </c>
      <c r="J6" s="10" t="n">
        <v>205450.114</v>
      </c>
      <c r="K6" s="10" t="n">
        <v>99168.00999999999</v>
      </c>
      <c r="L6" s="7">
        <f>MAX(J6 - K6, 0) * MAX((20 - 10)/(10), 0)</f>
        <v/>
      </c>
      <c r="M6" s="10">
        <f>SUMIFS('Stock - ETA'!$R$3:R4963,'Stock - ETA'!$F$3:F4963,'Rango proyecciones'!C6,'Stock - ETA'!$AA$3:AA4963,'Rango proyecciones'!$AJ$5)</f>
        <v/>
      </c>
      <c r="N6" s="10">
        <f>SUMIF('Stock - Puerto Chile'!$G$2:G960,'Rango proyecciones'!C6,'Stock - Puerto Chile'!$L$2:L960)</f>
        <v/>
      </c>
      <c r="O6" s="10">
        <f>0 * (20 / 27)</f>
        <v/>
      </c>
      <c r="P6" s="10">
        <f>475554.173 * (20 / 27)</f>
        <v/>
      </c>
      <c r="Q6" s="19">
        <f>H6 + P6 + MAX(M6 - H6 - P6 + O6,0)</f>
        <v/>
      </c>
      <c r="R6" s="10">
        <f>MAX(J6 - K6, 0) * MAX((20 - 7)/(7), 0)</f>
        <v/>
      </c>
      <c r="S6" s="10">
        <f>SUMIFS('Stock - ETA'!$H$3:H4963,'Stock - ETA'!$F$3:F4963,'Rango proyecciones'!C6,'Stock - ETA'!$Q$3:Q4963,'Rango proyecciones'!$AJ$5)</f>
        <v/>
      </c>
      <c r="T6" s="10">
        <f>SUMIF('Stock - Puerto Chile'!$G$2:G960,'Rango proyecciones'!C6,'Stock - Puerto Chile'!$N$2:N960)</f>
        <v/>
      </c>
      <c r="U6" s="10">
        <f>0 * (20 / 27)</f>
        <v/>
      </c>
      <c r="V6" s="10">
        <f>475554.173 * (20 / 27)</f>
        <v/>
      </c>
      <c r="W6" s="20">
        <f>H6 + V6 + U6 + MAX(S6 - H6 - V6 - U6,0)</f>
        <v/>
      </c>
      <c r="X6" s="7" t="n"/>
      <c r="Y6" s="10" t="n"/>
      <c r="Z6" s="21">
        <f>SUMIFS('Stock - ETA'!$S$3:S4963,'Stock - ETA'!$F$3:F4963,'Rango proyecciones'!C6,'Stock - ETA'!$AA$3:AA4963,'Rango proyecciones'!$AJ$5) + SUMIFS('Stock - ETA'!$R$3:R4963,'Stock - ETA'!$F$3:F4963,'Rango proyecciones'!C6,'Stock - ETA'!$AA$3:AA4963,'Rango proyecciones'!$AJ$7)</f>
        <v/>
      </c>
      <c r="AA6" s="16">
        <f>Z6 + X6</f>
        <v/>
      </c>
      <c r="AB6" s="10">
        <f>SUMIFS('Stock - ETA'!$I$3:I4963,'Stock - ETA'!$F$3:F4963,'Rango proyecciones'!C6,'Stock - ETA'!$Q$3:Q4963,'Rango proyecciones'!$AJ$5) + SUMIFS('Stock - ETA'!$H$3:H4963,'Stock - ETA'!$F$3:F4963,'Rango proyecciones'!C6,'Stock - ETA'!$Q$3:Q4963,'Rango proyecciones'!$AJ$7)</f>
        <v/>
      </c>
      <c r="AC6" s="19">
        <f>AB6 + X6</f>
        <v/>
      </c>
      <c r="AD6" s="7" t="n"/>
      <c r="AE6" s="10">
        <f>SUMIFS('Stock - ETA'!$T$3:T4963,'Stock - ETA'!$F$3:F4963,'Rango proyecciones'!C6,'Stock - ETA'!$AA$3:AA4963,'Rango proyecciones'!$AJ$5) + SUMIFS('Stock - ETA'!$S$3:S4963,'Stock - ETA'!$F$3:F4963,'Rango proyecciones'!C6,'Stock - ETA'!$AA$3:AA4963,'Rango proyecciones'!$AJ$8)</f>
        <v/>
      </c>
      <c r="AF6" s="19">
        <f> 0.6 * AD6 + AE6</f>
        <v/>
      </c>
      <c r="AG6" s="10">
        <f>SUMIFS('Stock - ETA'!$J$3:J4963,'Stock - ETA'!$F$3:F4963,'Rango proyecciones'!C6,'Stock - ETA'!$Q$3:Q4963,'Rango proyecciones'!$AJ$5) + SUMIFS('Stock - ETA'!$I$3:I4963,'Stock - ETA'!$F$3:F4963,'Rango proyecciones'!C6,'Stock - ETA'!$Q$3:Q4963,'Rango proyecciones'!$AJ$8)</f>
        <v/>
      </c>
      <c r="AH6" s="19">
        <f> 0.6 * AD6 + AG6</f>
        <v/>
      </c>
      <c r="AI6" s="7" t="n"/>
      <c r="AJ6" t="inlineStr">
        <is>
          <t>Mes 3</t>
        </is>
      </c>
    </row>
    <row r="7">
      <c r="A7" s="4" t="inlineStr">
        <is>
          <t>Pollo</t>
        </is>
      </c>
      <c r="B7" s="4" t="inlineStr">
        <is>
          <t>Venta Local</t>
        </is>
      </c>
      <c r="C7" s="4" t="inlineStr">
        <is>
          <t>agro america1012110</t>
        </is>
      </c>
      <c r="D7" s="4" t="inlineStr">
        <is>
          <t>Agro America</t>
        </is>
      </c>
      <c r="E7" s="4" t="n">
        <v>1012110</v>
      </c>
      <c r="F7" s="4" t="inlineStr">
        <is>
          <t>PO PchDeh 7oz Mr@ Cj AS</t>
        </is>
      </c>
      <c r="G7" s="4" t="inlineStr">
        <is>
          <t>Pechuga Desh</t>
        </is>
      </c>
      <c r="H7" s="7" t="n">
        <v>15494.703</v>
      </c>
      <c r="I7" s="10" t="n">
        <v>183737.42</v>
      </c>
      <c r="J7" s="10" t="n">
        <v>17576</v>
      </c>
      <c r="K7" s="10" t="n">
        <v>25612.82</v>
      </c>
      <c r="L7" s="7">
        <f>MAX(J7 - K7, 0) * MAX((20 - 10)/(10), 0)</f>
        <v/>
      </c>
      <c r="M7" s="10">
        <f>SUMIFS('Stock - ETA'!$R$3:R4963,'Stock - ETA'!$F$3:F4963,'Rango proyecciones'!C7,'Stock - ETA'!$AA$3:AA4963,'Rango proyecciones'!$AJ$5)</f>
        <v/>
      </c>
      <c r="N7" s="10">
        <f>SUMIF('Stock - Puerto Chile'!$G$2:G960,'Rango proyecciones'!C7,'Stock - Puerto Chile'!$L$2:L960)</f>
        <v/>
      </c>
      <c r="O7" s="10">
        <f>0 * (20 / 27)</f>
        <v/>
      </c>
      <c r="P7" s="10">
        <f>375725.952 * (20 / 27)</f>
        <v/>
      </c>
      <c r="Q7" s="19">
        <f>H7 + P7 + MAX(M7 - H7 - P7 + O7,0)</f>
        <v/>
      </c>
      <c r="R7" s="10">
        <f>MAX(J7 - K7, 0) * MAX((20 - 7)/(7), 0)</f>
        <v/>
      </c>
      <c r="S7" s="10">
        <f>SUMIFS('Stock - ETA'!$H$3:H4963,'Stock - ETA'!$F$3:F4963,'Rango proyecciones'!C7,'Stock - ETA'!$Q$3:Q4963,'Rango proyecciones'!$AJ$5)</f>
        <v/>
      </c>
      <c r="T7" s="10">
        <f>SUMIF('Stock - Puerto Chile'!$G$2:G960,'Rango proyecciones'!C7,'Stock - Puerto Chile'!$N$2:N960)</f>
        <v/>
      </c>
      <c r="U7" s="10">
        <f>0 * (20 / 27)</f>
        <v/>
      </c>
      <c r="V7" s="10">
        <f>375725.952 * (20 / 27)</f>
        <v/>
      </c>
      <c r="W7" s="20">
        <f>H7 + V7 + U7 + MAX(S7 - H7 - V7 - U7,0)</f>
        <v/>
      </c>
      <c r="X7" s="7" t="n"/>
      <c r="Y7" s="10" t="n"/>
      <c r="Z7" s="21">
        <f>SUMIFS('Stock - ETA'!$S$3:S4963,'Stock - ETA'!$F$3:F4963,'Rango proyecciones'!C7,'Stock - ETA'!$AA$3:AA4963,'Rango proyecciones'!$AJ$5) + SUMIFS('Stock - ETA'!$R$3:R4963,'Stock - ETA'!$F$3:F4963,'Rango proyecciones'!C7,'Stock - ETA'!$AA$3:AA4963,'Rango proyecciones'!$AJ$7)</f>
        <v/>
      </c>
      <c r="AA7" s="16">
        <f>Z7 + X7</f>
        <v/>
      </c>
      <c r="AB7" s="10">
        <f>SUMIFS('Stock - ETA'!$I$3:I4963,'Stock - ETA'!$F$3:F4963,'Rango proyecciones'!C7,'Stock - ETA'!$Q$3:Q4963,'Rango proyecciones'!$AJ$5) + SUMIFS('Stock - ETA'!$H$3:H4963,'Stock - ETA'!$F$3:F4963,'Rango proyecciones'!C7,'Stock - ETA'!$Q$3:Q4963,'Rango proyecciones'!$AJ$7)</f>
        <v/>
      </c>
      <c r="AC7" s="19">
        <f>AB7 + X7</f>
        <v/>
      </c>
      <c r="AD7" s="7" t="n"/>
      <c r="AE7" s="10">
        <f>SUMIFS('Stock - ETA'!$T$3:T4963,'Stock - ETA'!$F$3:F4963,'Rango proyecciones'!C7,'Stock - ETA'!$AA$3:AA4963,'Rango proyecciones'!$AJ$5) + SUMIFS('Stock - ETA'!$S$3:S4963,'Stock - ETA'!$F$3:F4963,'Rango proyecciones'!C7,'Stock - ETA'!$AA$3:AA4963,'Rango proyecciones'!$AJ$8)</f>
        <v/>
      </c>
      <c r="AF7" s="19">
        <f> 0.6 * AD7 + AE7</f>
        <v/>
      </c>
      <c r="AG7" s="10">
        <f>SUMIFS('Stock - ETA'!$J$3:J4963,'Stock - ETA'!$F$3:F4963,'Rango proyecciones'!C7,'Stock - ETA'!$Q$3:Q4963,'Rango proyecciones'!$AJ$5) + SUMIFS('Stock - ETA'!$I$3:I4963,'Stock - ETA'!$F$3:F4963,'Rango proyecciones'!C7,'Stock - ETA'!$Q$3:Q4963,'Rango proyecciones'!$AJ$8)</f>
        <v/>
      </c>
      <c r="AH7" s="19">
        <f> 0.6 * AD7 + AG7</f>
        <v/>
      </c>
      <c r="AI7" s="7" t="n"/>
      <c r="AJ7" t="inlineStr">
        <is>
          <t>Mes 4</t>
        </is>
      </c>
    </row>
    <row r="8">
      <c r="A8" s="4" t="inlineStr">
        <is>
          <t>Pollo</t>
        </is>
      </c>
      <c r="B8" s="4" t="inlineStr">
        <is>
          <t>Venta Local</t>
        </is>
      </c>
      <c r="C8" s="4" t="inlineStr">
        <is>
          <t>agro america1012111</t>
        </is>
      </c>
      <c r="D8" s="4" t="inlineStr">
        <is>
          <t>Agro America</t>
        </is>
      </c>
      <c r="E8" s="4" t="n">
        <v>1012111</v>
      </c>
      <c r="F8" s="4" t="inlineStr">
        <is>
          <t>PO PchDeh 8oz Mr@ Cj AS</t>
        </is>
      </c>
      <c r="G8" s="4" t="inlineStr">
        <is>
          <t>Pechuga Desh</t>
        </is>
      </c>
      <c r="H8" s="7" t="n">
        <v>1814.368</v>
      </c>
      <c r="I8" s="10" t="n">
        <v>142473.25</v>
      </c>
      <c r="J8" s="10" t="n">
        <v>42400</v>
      </c>
      <c r="K8" s="10" t="n">
        <v>37560.51</v>
      </c>
      <c r="L8" s="7">
        <f>MAX(J8 - K8, 0) * MAX((20 - 10)/(10), 0)</f>
        <v/>
      </c>
      <c r="M8" s="10">
        <f>SUMIFS('Stock - ETA'!$R$3:R4963,'Stock - ETA'!$F$3:F4963,'Rango proyecciones'!C8,'Stock - ETA'!$AA$3:AA4963,'Rango proyecciones'!$AJ$5)</f>
        <v/>
      </c>
      <c r="N8" s="10">
        <f>SUMIF('Stock - Puerto Chile'!$G$2:G960,'Rango proyecciones'!C8,'Stock - Puerto Chile'!$L$2:L960)</f>
        <v/>
      </c>
      <c r="O8" s="10">
        <f>0 * (20 / 27)</f>
        <v/>
      </c>
      <c r="P8" s="10">
        <f>87708.096 * (20 / 27)</f>
        <v/>
      </c>
      <c r="Q8" s="19">
        <f>H8 + P8 + MAX(M8 - H8 - P8 + O8,0)</f>
        <v/>
      </c>
      <c r="R8" s="10">
        <f>MAX(J8 - K8, 0) * MAX((20 - 7)/(7), 0)</f>
        <v/>
      </c>
      <c r="S8" s="10">
        <f>SUMIFS('Stock - ETA'!$H$3:H4963,'Stock - ETA'!$F$3:F4963,'Rango proyecciones'!C8,'Stock - ETA'!$Q$3:Q4963,'Rango proyecciones'!$AJ$5)</f>
        <v/>
      </c>
      <c r="T8" s="10">
        <f>SUMIF('Stock - Puerto Chile'!$G$2:G960,'Rango proyecciones'!C8,'Stock - Puerto Chile'!$N$2:N960)</f>
        <v/>
      </c>
      <c r="U8" s="10">
        <f>0 * (20 / 27)</f>
        <v/>
      </c>
      <c r="V8" s="10">
        <f>87708.096 * (20 / 27)</f>
        <v/>
      </c>
      <c r="W8" s="20">
        <f>H8 + V8 + U8 + MAX(S8 - H8 - V8 - U8,0)</f>
        <v/>
      </c>
      <c r="X8" s="7" t="n"/>
      <c r="Y8" s="10" t="n"/>
      <c r="Z8" s="21">
        <f>SUMIFS('Stock - ETA'!$S$3:S4963,'Stock - ETA'!$F$3:F4963,'Rango proyecciones'!C8,'Stock - ETA'!$AA$3:AA4963,'Rango proyecciones'!$AJ$5) + SUMIFS('Stock - ETA'!$R$3:R4963,'Stock - ETA'!$F$3:F4963,'Rango proyecciones'!C8,'Stock - ETA'!$AA$3:AA4963,'Rango proyecciones'!$AJ$7)</f>
        <v/>
      </c>
      <c r="AA8" s="16">
        <f>Z8 + X8</f>
        <v/>
      </c>
      <c r="AB8" s="10">
        <f>SUMIFS('Stock - ETA'!$I$3:I4963,'Stock - ETA'!$F$3:F4963,'Rango proyecciones'!C8,'Stock - ETA'!$Q$3:Q4963,'Rango proyecciones'!$AJ$5) + SUMIFS('Stock - ETA'!$H$3:H4963,'Stock - ETA'!$F$3:F4963,'Rango proyecciones'!C8,'Stock - ETA'!$Q$3:Q4963,'Rango proyecciones'!$AJ$7)</f>
        <v/>
      </c>
      <c r="AC8" s="19">
        <f>AB8 + X8</f>
        <v/>
      </c>
      <c r="AD8" s="7" t="n"/>
      <c r="AE8" s="10">
        <f>SUMIFS('Stock - ETA'!$T$3:T4963,'Stock - ETA'!$F$3:F4963,'Rango proyecciones'!C8,'Stock - ETA'!$AA$3:AA4963,'Rango proyecciones'!$AJ$5) + SUMIFS('Stock - ETA'!$S$3:S4963,'Stock - ETA'!$F$3:F4963,'Rango proyecciones'!C8,'Stock - ETA'!$AA$3:AA4963,'Rango proyecciones'!$AJ$8)</f>
        <v/>
      </c>
      <c r="AF8" s="19">
        <f> 0.6 * AD8 + AE8</f>
        <v/>
      </c>
      <c r="AG8" s="10">
        <f>SUMIFS('Stock - ETA'!$J$3:J4963,'Stock - ETA'!$F$3:F4963,'Rango proyecciones'!C8,'Stock - ETA'!$Q$3:Q4963,'Rango proyecciones'!$AJ$5) + SUMIFS('Stock - ETA'!$I$3:I4963,'Stock - ETA'!$F$3:F4963,'Rango proyecciones'!C8,'Stock - ETA'!$Q$3:Q4963,'Rango proyecciones'!$AJ$8)</f>
        <v/>
      </c>
      <c r="AH8" s="19">
        <f> 0.6 * AD8 + AG8</f>
        <v/>
      </c>
      <c r="AI8" s="7" t="n"/>
      <c r="AJ8" t="inlineStr">
        <is>
          <t>Mes 5</t>
        </is>
      </c>
    </row>
    <row r="9">
      <c r="A9" s="4" t="inlineStr">
        <is>
          <t>Pollo</t>
        </is>
      </c>
      <c r="B9" s="4" t="inlineStr">
        <is>
          <t>Venta Local</t>
        </is>
      </c>
      <c r="C9" s="4" t="inlineStr">
        <is>
          <t>agro america1012112</t>
        </is>
      </c>
      <c r="D9" s="4" t="inlineStr">
        <is>
          <t>Agro America</t>
        </is>
      </c>
      <c r="E9" s="4" t="n">
        <v>1012112</v>
      </c>
      <c r="F9" s="4" t="inlineStr">
        <is>
          <t>PO PchDeh 9oz Mr@ Cj AS</t>
        </is>
      </c>
      <c r="G9" s="4" t="inlineStr">
        <is>
          <t>Pechuga Desh</t>
        </is>
      </c>
      <c r="H9" s="7" t="n">
        <v>0</v>
      </c>
      <c r="I9" s="10" t="n">
        <v>17211</v>
      </c>
      <c r="J9" s="10" t="n">
        <v>0</v>
      </c>
      <c r="K9" s="10" t="n">
        <v>0</v>
      </c>
      <c r="L9" s="7">
        <f>MAX(J9 - K9, 0) * MAX((20 - 10)/(10), 0)</f>
        <v/>
      </c>
      <c r="M9" s="10">
        <f>SUMIFS('Stock - ETA'!$R$3:R4963,'Stock - ETA'!$F$3:F4963,'Rango proyecciones'!C9,'Stock - ETA'!$AA$3:AA4963,'Rango proyecciones'!$AJ$5)</f>
        <v/>
      </c>
      <c r="N9" s="10">
        <f>SUMIF('Stock - Puerto Chile'!$G$2:G960,'Rango proyecciones'!C9,'Stock - Puerto Chile'!$L$2:L960)</f>
        <v/>
      </c>
      <c r="O9" s="10">
        <f>0 * (20 / 27)</f>
        <v/>
      </c>
      <c r="P9" s="10">
        <f>55520.64 * (20 / 27)</f>
        <v/>
      </c>
      <c r="Q9" s="19">
        <f>H9 + P9 + MAX(M9 - H9 - P9 + O9,0)</f>
        <v/>
      </c>
      <c r="R9" s="10">
        <f>MAX(J9 - K9, 0) * MAX((20 - 7)/(7), 0)</f>
        <v/>
      </c>
      <c r="S9" s="10">
        <f>SUMIFS('Stock - ETA'!$H$3:H4963,'Stock - ETA'!$F$3:F4963,'Rango proyecciones'!C9,'Stock - ETA'!$Q$3:Q4963,'Rango proyecciones'!$AJ$5)</f>
        <v/>
      </c>
      <c r="T9" s="10">
        <f>SUMIF('Stock - Puerto Chile'!$G$2:G960,'Rango proyecciones'!C9,'Stock - Puerto Chile'!$N$2:N960)</f>
        <v/>
      </c>
      <c r="U9" s="10">
        <f>0 * (20 / 27)</f>
        <v/>
      </c>
      <c r="V9" s="10">
        <f>55520.64 * (20 / 27)</f>
        <v/>
      </c>
      <c r="W9" s="20">
        <f>H9 + V9 + U9 + MAX(S9 - H9 - V9 - U9,0)</f>
        <v/>
      </c>
      <c r="X9" s="7" t="n"/>
      <c r="Y9" s="10" t="n"/>
      <c r="Z9" s="21">
        <f>SUMIFS('Stock - ETA'!$S$3:S4963,'Stock - ETA'!$F$3:F4963,'Rango proyecciones'!C9,'Stock - ETA'!$AA$3:AA4963,'Rango proyecciones'!$AJ$5) + SUMIFS('Stock - ETA'!$R$3:R4963,'Stock - ETA'!$F$3:F4963,'Rango proyecciones'!C9,'Stock - ETA'!$AA$3:AA4963,'Rango proyecciones'!$AJ$7)</f>
        <v/>
      </c>
      <c r="AA9" s="16">
        <f>Z9 + X9</f>
        <v/>
      </c>
      <c r="AB9" s="10">
        <f>SUMIFS('Stock - ETA'!$I$3:I4963,'Stock - ETA'!$F$3:F4963,'Rango proyecciones'!C9,'Stock - ETA'!$Q$3:Q4963,'Rango proyecciones'!$AJ$5) + SUMIFS('Stock - ETA'!$H$3:H4963,'Stock - ETA'!$F$3:F4963,'Rango proyecciones'!C9,'Stock - ETA'!$Q$3:Q4963,'Rango proyecciones'!$AJ$7)</f>
        <v/>
      </c>
      <c r="AC9" s="19">
        <f>AB9 + X9</f>
        <v/>
      </c>
      <c r="AD9" s="7" t="n"/>
      <c r="AE9" s="10">
        <f>SUMIFS('Stock - ETA'!$T$3:T4963,'Stock - ETA'!$F$3:F4963,'Rango proyecciones'!C9,'Stock - ETA'!$AA$3:AA4963,'Rango proyecciones'!$AJ$5) + SUMIFS('Stock - ETA'!$S$3:S4963,'Stock - ETA'!$F$3:F4963,'Rango proyecciones'!C9,'Stock - ETA'!$AA$3:AA4963,'Rango proyecciones'!$AJ$8)</f>
        <v/>
      </c>
      <c r="AF9" s="19">
        <f> 0.6 * AD9 + AE9</f>
        <v/>
      </c>
      <c r="AG9" s="10">
        <f>SUMIFS('Stock - ETA'!$J$3:J4963,'Stock - ETA'!$F$3:F4963,'Rango proyecciones'!C9,'Stock - ETA'!$Q$3:Q4963,'Rango proyecciones'!$AJ$5) + SUMIFS('Stock - ETA'!$I$3:I4963,'Stock - ETA'!$F$3:F4963,'Rango proyecciones'!C9,'Stock - ETA'!$Q$3:Q4963,'Rango proyecciones'!$AJ$8)</f>
        <v/>
      </c>
      <c r="AH9" s="19">
        <f> 0.6 * AD9 + AG9</f>
        <v/>
      </c>
      <c r="AI9" s="7" t="n"/>
    </row>
    <row r="10">
      <c r="A10" s="4" t="inlineStr">
        <is>
          <t>Pollo</t>
        </is>
      </c>
      <c r="B10" s="4" t="inlineStr">
        <is>
          <t>Venta Local</t>
        </is>
      </c>
      <c r="C10" s="4" t="inlineStr">
        <is>
          <t>agro america1012145</t>
        </is>
      </c>
      <c r="D10" s="4" t="inlineStr">
        <is>
          <t>Agro America</t>
        </is>
      </c>
      <c r="E10" s="4" t="n">
        <v>1012145</v>
      </c>
      <c r="F10" s="4" t="inlineStr">
        <is>
          <t>PO PchDeh S/p/g/f &lt;140@ Fi Cj 20k AS</t>
        </is>
      </c>
      <c r="G10" s="4" t="inlineStr">
        <is>
          <t>Pechuga Desh</t>
        </is>
      </c>
      <c r="H10" s="7" t="n">
        <v>987.923</v>
      </c>
      <c r="I10" s="10" t="n">
        <v>54059.17</v>
      </c>
      <c r="J10" s="10" t="n">
        <v>8000</v>
      </c>
      <c r="K10" s="10" t="n">
        <v>6899.942</v>
      </c>
      <c r="L10" s="7">
        <f>MAX(J10 - K10, 0) * MAX((20 - 10)/(10), 0)</f>
        <v/>
      </c>
      <c r="M10" s="10">
        <f>SUMIFS('Stock - ETA'!$R$3:R4963,'Stock - ETA'!$F$3:F4963,'Rango proyecciones'!C10,'Stock - ETA'!$AA$3:AA4963,'Rango proyecciones'!$AJ$5)</f>
        <v/>
      </c>
      <c r="N10" s="10">
        <f>SUMIF('Stock - Puerto Chile'!$G$2:G960,'Rango proyecciones'!C10,'Stock - Puerto Chile'!$L$2:L960)</f>
        <v/>
      </c>
      <c r="O10" s="10">
        <f>0 * (20 / 27)</f>
        <v/>
      </c>
      <c r="P10" s="10">
        <f>44332.684 * (20 / 27)</f>
        <v/>
      </c>
      <c r="Q10" s="19">
        <f>H10 + P10 + MAX(M10 - H10 - P10 + O10,0)</f>
        <v/>
      </c>
      <c r="R10" s="10">
        <f>MAX(J10 - K10, 0) * MAX((20 - 7)/(7), 0)</f>
        <v/>
      </c>
      <c r="S10" s="10">
        <f>SUMIFS('Stock - ETA'!$H$3:H4963,'Stock - ETA'!$F$3:F4963,'Rango proyecciones'!C10,'Stock - ETA'!$Q$3:Q4963,'Rango proyecciones'!$AJ$5)</f>
        <v/>
      </c>
      <c r="T10" s="10">
        <f>SUMIF('Stock - Puerto Chile'!$G$2:G960,'Rango proyecciones'!C10,'Stock - Puerto Chile'!$N$2:N960)</f>
        <v/>
      </c>
      <c r="U10" s="10">
        <f>0 * (20 / 27)</f>
        <v/>
      </c>
      <c r="V10" s="10">
        <f>44332.684 * (20 / 27)</f>
        <v/>
      </c>
      <c r="W10" s="20">
        <f>H10 + V10 + U10 + MAX(S10 - H10 - V10 - U10,0)</f>
        <v/>
      </c>
      <c r="X10" s="7" t="n">
        <v>188350</v>
      </c>
      <c r="Y10" s="10" t="n">
        <v>188350</v>
      </c>
      <c r="Z10" s="21">
        <f>SUMIFS('Stock - ETA'!$S$3:S4963,'Stock - ETA'!$F$3:F4963,'Rango proyecciones'!C10,'Stock - ETA'!$AA$3:AA4963,'Rango proyecciones'!$AJ$5) + SUMIFS('Stock - ETA'!$R$3:R4963,'Stock - ETA'!$F$3:F4963,'Rango proyecciones'!C10,'Stock - ETA'!$AA$3:AA4963,'Rango proyecciones'!$AJ$7)</f>
        <v/>
      </c>
      <c r="AA10" s="16">
        <f>Z10 + X10</f>
        <v/>
      </c>
      <c r="AB10" s="10">
        <f>SUMIFS('Stock - ETA'!$I$3:I4963,'Stock - ETA'!$F$3:F4963,'Rango proyecciones'!C10,'Stock - ETA'!$Q$3:Q4963,'Rango proyecciones'!$AJ$5) + SUMIFS('Stock - ETA'!$H$3:H4963,'Stock - ETA'!$F$3:F4963,'Rango proyecciones'!C10,'Stock - ETA'!$Q$3:Q4963,'Rango proyecciones'!$AJ$7)</f>
        <v/>
      </c>
      <c r="AC10" s="19">
        <f>AB10 + X10</f>
        <v/>
      </c>
      <c r="AD10" s="7" t="n">
        <v>139708</v>
      </c>
      <c r="AE10" s="10">
        <f>SUMIFS('Stock - ETA'!$T$3:T4963,'Stock - ETA'!$F$3:F4963,'Rango proyecciones'!C10,'Stock - ETA'!$AA$3:AA4963,'Rango proyecciones'!$AJ$5) + SUMIFS('Stock - ETA'!$S$3:S4963,'Stock - ETA'!$F$3:F4963,'Rango proyecciones'!C10,'Stock - ETA'!$AA$3:AA4963,'Rango proyecciones'!$AJ$8)</f>
        <v/>
      </c>
      <c r="AF10" s="19">
        <f> 0.6 * AD10 + AE10</f>
        <v/>
      </c>
      <c r="AG10" s="10">
        <f>SUMIFS('Stock - ETA'!$J$3:J4963,'Stock - ETA'!$F$3:F4963,'Rango proyecciones'!C10,'Stock - ETA'!$Q$3:Q4963,'Rango proyecciones'!$AJ$5) + SUMIFS('Stock - ETA'!$I$3:I4963,'Stock - ETA'!$F$3:F4963,'Rango proyecciones'!C10,'Stock - ETA'!$Q$3:Q4963,'Rango proyecciones'!$AJ$8)</f>
        <v/>
      </c>
      <c r="AH10" s="19">
        <f> 0.6 * AD10 + AG10</f>
        <v/>
      </c>
      <c r="AI10" s="7" t="n"/>
    </row>
    <row r="11">
      <c r="A11" s="4" t="inlineStr">
        <is>
          <t>Pollo</t>
        </is>
      </c>
      <c r="B11" s="4" t="inlineStr">
        <is>
          <t>Venta Local</t>
        </is>
      </c>
      <c r="C11" s="4" t="inlineStr">
        <is>
          <t>agro america1012147</t>
        </is>
      </c>
      <c r="D11" s="4" t="inlineStr">
        <is>
          <t>Agro America</t>
        </is>
      </c>
      <c r="E11" s="4" t="n">
        <v>1012147</v>
      </c>
      <c r="F11" s="4" t="inlineStr">
        <is>
          <t>PO File s/t Mr@ Fi Cj 17k AS</t>
        </is>
      </c>
      <c r="G11" s="4" t="inlineStr">
        <is>
          <t>Filete</t>
        </is>
      </c>
      <c r="H11" s="7" t="n">
        <v>0</v>
      </c>
      <c r="I11" s="10" t="n">
        <v>174395.48</v>
      </c>
      <c r="J11" s="10" t="n">
        <v>50959</v>
      </c>
      <c r="K11" s="10" t="n">
        <v>29984.655</v>
      </c>
      <c r="L11" s="7">
        <f>MAX(J11 - K11, 0) * MAX((20 - 10)/(10), 0)</f>
        <v/>
      </c>
      <c r="M11" s="10">
        <f>SUMIFS('Stock - ETA'!$R$3:R4963,'Stock - ETA'!$F$3:F4963,'Rango proyecciones'!C11,'Stock - ETA'!$AA$3:AA4963,'Rango proyecciones'!$AJ$5)</f>
        <v/>
      </c>
      <c r="N11" s="10">
        <f>SUMIF('Stock - Puerto Chile'!$G$2:G960,'Rango proyecciones'!C11,'Stock - Puerto Chile'!$L$2:L960)</f>
        <v/>
      </c>
      <c r="O11" s="10">
        <f>0 * (20 / 27)</f>
        <v/>
      </c>
      <c r="P11" s="10">
        <f>9330.2 * (20 / 27)</f>
        <v/>
      </c>
      <c r="Q11" s="19">
        <f>H11 + P11 + MAX(M11 - H11 - P11 + O11,0)</f>
        <v/>
      </c>
      <c r="R11" s="10">
        <f>MAX(J11 - K11, 0) * MAX((20 - 7)/(7), 0)</f>
        <v/>
      </c>
      <c r="S11" s="10">
        <f>SUMIFS('Stock - ETA'!$H$3:H4963,'Stock - ETA'!$F$3:F4963,'Rango proyecciones'!C11,'Stock - ETA'!$Q$3:Q4963,'Rango proyecciones'!$AJ$5)</f>
        <v/>
      </c>
      <c r="T11" s="10">
        <f>SUMIF('Stock - Puerto Chile'!$G$2:G960,'Rango proyecciones'!C11,'Stock - Puerto Chile'!$N$2:N960)</f>
        <v/>
      </c>
      <c r="U11" s="10">
        <f>0 * (20 / 27)</f>
        <v/>
      </c>
      <c r="V11" s="10">
        <f>9330.2 * (20 / 27)</f>
        <v/>
      </c>
      <c r="W11" s="20">
        <f>H11 + V11 + U11 + MAX(S11 - H11 - V11 - U11,0)</f>
        <v/>
      </c>
      <c r="X11" s="7" t="n">
        <v>139708</v>
      </c>
      <c r="Y11" s="10" t="n">
        <v>139708</v>
      </c>
      <c r="Z11" s="21">
        <f>SUMIFS('Stock - ETA'!$S$3:S4963,'Stock - ETA'!$F$3:F4963,'Rango proyecciones'!C11,'Stock - ETA'!$AA$3:AA4963,'Rango proyecciones'!$AJ$5) + SUMIFS('Stock - ETA'!$R$3:R4963,'Stock - ETA'!$F$3:F4963,'Rango proyecciones'!C11,'Stock - ETA'!$AA$3:AA4963,'Rango proyecciones'!$AJ$7)</f>
        <v/>
      </c>
      <c r="AA11" s="16">
        <f>Z11 + X11</f>
        <v/>
      </c>
      <c r="AB11" s="10">
        <f>SUMIFS('Stock - ETA'!$I$3:I4963,'Stock - ETA'!$F$3:F4963,'Rango proyecciones'!C11,'Stock - ETA'!$Q$3:Q4963,'Rango proyecciones'!$AJ$5) + SUMIFS('Stock - ETA'!$H$3:H4963,'Stock - ETA'!$F$3:F4963,'Rango proyecciones'!C11,'Stock - ETA'!$Q$3:Q4963,'Rango proyecciones'!$AJ$7)</f>
        <v/>
      </c>
      <c r="AC11" s="19">
        <f>AB11 + X11</f>
        <v/>
      </c>
      <c r="AD11" s="7" t="n">
        <v>139708</v>
      </c>
      <c r="AE11" s="10">
        <f>SUMIFS('Stock - ETA'!$T$3:T4963,'Stock - ETA'!$F$3:F4963,'Rango proyecciones'!C11,'Stock - ETA'!$AA$3:AA4963,'Rango proyecciones'!$AJ$5) + SUMIFS('Stock - ETA'!$S$3:S4963,'Stock - ETA'!$F$3:F4963,'Rango proyecciones'!C11,'Stock - ETA'!$AA$3:AA4963,'Rango proyecciones'!$AJ$8)</f>
        <v/>
      </c>
      <c r="AF11" s="19">
        <f> 0.6 * AD11 + AE11</f>
        <v/>
      </c>
      <c r="AG11" s="10">
        <f>SUMIFS('Stock - ETA'!$J$3:J4963,'Stock - ETA'!$F$3:F4963,'Rango proyecciones'!C11,'Stock - ETA'!$Q$3:Q4963,'Rango proyecciones'!$AJ$5) + SUMIFS('Stock - ETA'!$I$3:I4963,'Stock - ETA'!$F$3:F4963,'Rango proyecciones'!C11,'Stock - ETA'!$Q$3:Q4963,'Rango proyecciones'!$AJ$8)</f>
        <v/>
      </c>
      <c r="AH11" s="19">
        <f> 0.6 * AD11 + AG11</f>
        <v/>
      </c>
      <c r="AI11" s="7" t="n"/>
    </row>
    <row r="12">
      <c r="A12" s="4" t="inlineStr">
        <is>
          <t>Pollo</t>
        </is>
      </c>
      <c r="B12" s="4" t="inlineStr">
        <is>
          <t>Venta Local</t>
        </is>
      </c>
      <c r="C12" s="4" t="inlineStr">
        <is>
          <t>agro america1012148</t>
        </is>
      </c>
      <c r="D12" s="4" t="inlineStr">
        <is>
          <t>Agro America</t>
        </is>
      </c>
      <c r="E12" s="4" t="n">
        <v>1012148</v>
      </c>
      <c r="F12" s="4" t="inlineStr">
        <is>
          <t>PO Tru-Ctro Ala 60-80 Mr@ Fi Cj 20k AS</t>
        </is>
      </c>
      <c r="G12" s="4" t="inlineStr">
        <is>
          <t>Ala</t>
        </is>
      </c>
      <c r="H12" s="7" t="n">
        <v>17962.243</v>
      </c>
      <c r="I12" s="10" t="n">
        <v>101832.33</v>
      </c>
      <c r="J12" s="10" t="n">
        <v>0</v>
      </c>
      <c r="K12" s="10" t="n">
        <v>0</v>
      </c>
      <c r="L12" s="7">
        <f>MAX(J12 - K12, 0) * MAX((20 - 10)/(10), 0)</f>
        <v/>
      </c>
      <c r="M12" s="10">
        <f>SUMIFS('Stock - ETA'!$R$3:R4963,'Stock - ETA'!$F$3:F4963,'Rango proyecciones'!C12,'Stock - ETA'!$AA$3:AA4963,'Rango proyecciones'!$AJ$5)</f>
        <v/>
      </c>
      <c r="N12" s="10">
        <f>SUMIF('Stock - Puerto Chile'!$G$2:G960,'Rango proyecciones'!C12,'Stock - Puerto Chile'!$L$2:L960)</f>
        <v/>
      </c>
      <c r="O12" s="10">
        <f>0 * (20 / 27)</f>
        <v/>
      </c>
      <c r="P12" s="10">
        <f>99281.501 * (20 / 27)</f>
        <v/>
      </c>
      <c r="Q12" s="19">
        <f>H12 + P12 + MAX(M12 - H12 - P12 + O12,0)</f>
        <v/>
      </c>
      <c r="R12" s="10">
        <f>MAX(J12 - K12, 0) * MAX((20 - 7)/(7), 0)</f>
        <v/>
      </c>
      <c r="S12" s="10">
        <f>SUMIFS('Stock - ETA'!$H$3:H4963,'Stock - ETA'!$F$3:F4963,'Rango proyecciones'!C12,'Stock - ETA'!$Q$3:Q4963,'Rango proyecciones'!$AJ$5)</f>
        <v/>
      </c>
      <c r="T12" s="10">
        <f>SUMIF('Stock - Puerto Chile'!$G$2:G960,'Rango proyecciones'!C12,'Stock - Puerto Chile'!$N$2:N960)</f>
        <v/>
      </c>
      <c r="U12" s="10">
        <f>0 * (20 / 27)</f>
        <v/>
      </c>
      <c r="V12" s="10">
        <f>99281.501 * (20 / 27)</f>
        <v/>
      </c>
      <c r="W12" s="20">
        <f>H12 + V12 + U12 + MAX(S12 - H12 - V12 - U12,0)</f>
        <v/>
      </c>
      <c r="X12" s="7" t="n">
        <v>199583</v>
      </c>
      <c r="Y12" s="10" t="n">
        <v>199583</v>
      </c>
      <c r="Z12" s="21">
        <f>SUMIFS('Stock - ETA'!$S$3:S4963,'Stock - ETA'!$F$3:F4963,'Rango proyecciones'!C12,'Stock - ETA'!$AA$3:AA4963,'Rango proyecciones'!$AJ$5) + SUMIFS('Stock - ETA'!$R$3:R4963,'Stock - ETA'!$F$3:F4963,'Rango proyecciones'!C12,'Stock - ETA'!$AA$3:AA4963,'Rango proyecciones'!$AJ$7)</f>
        <v/>
      </c>
      <c r="AA12" s="16">
        <f>Z12 + X12</f>
        <v/>
      </c>
      <c r="AB12" s="10">
        <f>SUMIFS('Stock - ETA'!$I$3:I4963,'Stock - ETA'!$F$3:F4963,'Rango proyecciones'!C12,'Stock - ETA'!$Q$3:Q4963,'Rango proyecciones'!$AJ$5) + SUMIFS('Stock - ETA'!$H$3:H4963,'Stock - ETA'!$F$3:F4963,'Rango proyecciones'!C12,'Stock - ETA'!$Q$3:Q4963,'Rango proyecciones'!$AJ$7)</f>
        <v/>
      </c>
      <c r="AC12" s="19">
        <f>AB12 + X12</f>
        <v/>
      </c>
      <c r="AD12" s="7" t="n">
        <v>319332</v>
      </c>
      <c r="AE12" s="10">
        <f>SUMIFS('Stock - ETA'!$T$3:T4963,'Stock - ETA'!$F$3:F4963,'Rango proyecciones'!C12,'Stock - ETA'!$AA$3:AA4963,'Rango proyecciones'!$AJ$5) + SUMIFS('Stock - ETA'!$S$3:S4963,'Stock - ETA'!$F$3:F4963,'Rango proyecciones'!C12,'Stock - ETA'!$AA$3:AA4963,'Rango proyecciones'!$AJ$8)</f>
        <v/>
      </c>
      <c r="AF12" s="19">
        <f> 0.6 * AD12 + AE12</f>
        <v/>
      </c>
      <c r="AG12" s="10">
        <f>SUMIFS('Stock - ETA'!$J$3:J4963,'Stock - ETA'!$F$3:F4963,'Rango proyecciones'!C12,'Stock - ETA'!$Q$3:Q4963,'Rango proyecciones'!$AJ$5) + SUMIFS('Stock - ETA'!$I$3:I4963,'Stock - ETA'!$F$3:F4963,'Rango proyecciones'!C12,'Stock - ETA'!$Q$3:Q4963,'Rango proyecciones'!$AJ$8)</f>
        <v/>
      </c>
      <c r="AH12" s="19">
        <f> 0.6 * AD12 + AG12</f>
        <v/>
      </c>
      <c r="AI12" s="7" t="n"/>
    </row>
    <row r="13">
      <c r="A13" s="4" t="inlineStr">
        <is>
          <t>Pollo</t>
        </is>
      </c>
      <c r="B13" s="4" t="inlineStr">
        <is>
          <t>Venta Local</t>
        </is>
      </c>
      <c r="C13" s="4" t="inlineStr">
        <is>
          <t>agro america1012157</t>
        </is>
      </c>
      <c r="D13" s="4" t="inlineStr">
        <is>
          <t>Agro America</t>
        </is>
      </c>
      <c r="E13" s="4" t="n">
        <v>1012157</v>
      </c>
      <c r="F13" s="4" t="inlineStr">
        <is>
          <t>PO Tru Ala 8x5@ Fi Cj AS</t>
        </is>
      </c>
      <c r="G13" s="4" t="inlineStr">
        <is>
          <t>Ala</t>
        </is>
      </c>
      <c r="H13" s="7" t="n">
        <v>0</v>
      </c>
      <c r="I13" s="10" t="n">
        <v>8981.120000000001</v>
      </c>
      <c r="J13" s="10" t="n">
        <v>16000</v>
      </c>
      <c r="K13" s="10" t="n"/>
      <c r="L13" s="7">
        <f>MAX(J13 - K13, 0) * MAX((20 - 10)/(10), 0)</f>
        <v/>
      </c>
      <c r="M13" s="10">
        <f>SUMIFS('Stock - ETA'!$R$3:R4963,'Stock - ETA'!$F$3:F4963,'Rango proyecciones'!C13,'Stock - ETA'!$AA$3:AA4963,'Rango proyecciones'!$AJ$5)</f>
        <v/>
      </c>
      <c r="N13" s="10">
        <f>SUMIF('Stock - Puerto Chile'!$G$2:G960,'Rango proyecciones'!C13,'Stock - Puerto Chile'!$L$2:L960)</f>
        <v/>
      </c>
      <c r="O13" s="10">
        <f>0 * (20 / 27)</f>
        <v/>
      </c>
      <c r="P13" s="10">
        <f>798.323 * (20 / 27)</f>
        <v/>
      </c>
      <c r="Q13" s="19">
        <f>H13 + P13 + MAX(M13 - H13 - P13 + O13,0)</f>
        <v/>
      </c>
      <c r="R13" s="10">
        <f>MAX(J13 - K13, 0) * MAX((20 - 7)/(7), 0)</f>
        <v/>
      </c>
      <c r="S13" s="10">
        <f>SUMIFS('Stock - ETA'!$H$3:H4963,'Stock - ETA'!$F$3:F4963,'Rango proyecciones'!C13,'Stock - ETA'!$Q$3:Q4963,'Rango proyecciones'!$AJ$5)</f>
        <v/>
      </c>
      <c r="T13" s="10">
        <f>SUMIF('Stock - Puerto Chile'!$G$2:G960,'Rango proyecciones'!C13,'Stock - Puerto Chile'!$N$2:N960)</f>
        <v/>
      </c>
      <c r="U13" s="10">
        <f>0 * (20 / 27)</f>
        <v/>
      </c>
      <c r="V13" s="10">
        <f>798.323 * (20 / 27)</f>
        <v/>
      </c>
      <c r="W13" s="20">
        <f>H13 + V13 + U13 + MAX(S13 - H13 - V13 - U13,0)</f>
        <v/>
      </c>
      <c r="X13" s="7" t="n">
        <v>39917</v>
      </c>
      <c r="Y13" s="10" t="n">
        <v>39917</v>
      </c>
      <c r="Z13" s="21">
        <f>SUMIFS('Stock - ETA'!$S$3:S4963,'Stock - ETA'!$F$3:F4963,'Rango proyecciones'!C13,'Stock - ETA'!$AA$3:AA4963,'Rango proyecciones'!$AJ$5) + SUMIFS('Stock - ETA'!$R$3:R4963,'Stock - ETA'!$F$3:F4963,'Rango proyecciones'!C13,'Stock - ETA'!$AA$3:AA4963,'Rango proyecciones'!$AJ$7)</f>
        <v/>
      </c>
      <c r="AA13" s="16">
        <f>Z13 + X13</f>
        <v/>
      </c>
      <c r="AB13" s="10">
        <f>SUMIFS('Stock - ETA'!$I$3:I4963,'Stock - ETA'!$F$3:F4963,'Rango proyecciones'!C13,'Stock - ETA'!$Q$3:Q4963,'Rango proyecciones'!$AJ$5) + SUMIFS('Stock - ETA'!$H$3:H4963,'Stock - ETA'!$F$3:F4963,'Rango proyecciones'!C13,'Stock - ETA'!$Q$3:Q4963,'Rango proyecciones'!$AJ$7)</f>
        <v/>
      </c>
      <c r="AC13" s="19">
        <f>AB13 + X13</f>
        <v/>
      </c>
      <c r="AD13" s="7" t="n">
        <v>63504</v>
      </c>
      <c r="AE13" s="10">
        <f>SUMIFS('Stock - ETA'!$T$3:T4963,'Stock - ETA'!$F$3:F4963,'Rango proyecciones'!C13,'Stock - ETA'!$AA$3:AA4963,'Rango proyecciones'!$AJ$5) + SUMIFS('Stock - ETA'!$S$3:S4963,'Stock - ETA'!$F$3:F4963,'Rango proyecciones'!C13,'Stock - ETA'!$AA$3:AA4963,'Rango proyecciones'!$AJ$8)</f>
        <v/>
      </c>
      <c r="AF13" s="19">
        <f> 0.6 * AD13 + AE13</f>
        <v/>
      </c>
      <c r="AG13" s="10">
        <f>SUMIFS('Stock - ETA'!$J$3:J4963,'Stock - ETA'!$F$3:F4963,'Rango proyecciones'!C13,'Stock - ETA'!$Q$3:Q4963,'Rango proyecciones'!$AJ$5) + SUMIFS('Stock - ETA'!$I$3:I4963,'Stock - ETA'!$F$3:F4963,'Rango proyecciones'!C13,'Stock - ETA'!$Q$3:Q4963,'Rango proyecciones'!$AJ$8)</f>
        <v/>
      </c>
      <c r="AH13" s="19">
        <f> 0.6 * AD13 + AG13</f>
        <v/>
      </c>
      <c r="AI13" s="7" t="n"/>
    </row>
    <row r="14">
      <c r="A14" s="4" t="inlineStr">
        <is>
          <t>Pollo</t>
        </is>
      </c>
      <c r="B14" s="4" t="inlineStr">
        <is>
          <t>Venta Local</t>
        </is>
      </c>
      <c r="C14" s="4" t="inlineStr">
        <is>
          <t>agro america1012158</t>
        </is>
      </c>
      <c r="D14" s="4" t="inlineStr">
        <is>
          <t>Agro America</t>
        </is>
      </c>
      <c r="E14" s="4" t="n">
        <v>1012158</v>
      </c>
      <c r="F14" s="4" t="inlineStr">
        <is>
          <t>PO File s/t 8x5 Mr@ Fi Cj AS</t>
        </is>
      </c>
      <c r="G14" s="4" t="inlineStr">
        <is>
          <t>Filete</t>
        </is>
      </c>
      <c r="H14" s="7" t="n">
        <v>10069.742</v>
      </c>
      <c r="I14" s="10" t="n">
        <v>158328.98</v>
      </c>
      <c r="J14" s="10" t="n">
        <v>41918</v>
      </c>
      <c r="K14" s="10" t="n">
        <v>23857.862</v>
      </c>
      <c r="L14" s="7">
        <f>MAX(J14 - K14, 0) * MAX((20 - 10)/(10), 0)</f>
        <v/>
      </c>
      <c r="M14" s="10">
        <f>SUMIFS('Stock - ETA'!$R$3:R4963,'Stock - ETA'!$F$3:F4963,'Rango proyecciones'!C14,'Stock - ETA'!$AA$3:AA4963,'Rango proyecciones'!$AJ$5)</f>
        <v/>
      </c>
      <c r="N14" s="10">
        <f>SUMIF('Stock - Puerto Chile'!$G$2:G960,'Rango proyecciones'!C14,'Stock - Puerto Chile'!$L$2:L960)</f>
        <v/>
      </c>
      <c r="O14" s="10">
        <f>0 * (20 / 27)</f>
        <v/>
      </c>
      <c r="P14" s="10">
        <f>134265.6 * (20 / 27)</f>
        <v/>
      </c>
      <c r="Q14" s="19">
        <f>H14 + P14 + MAX(M14 - H14 - P14 + O14,0)</f>
        <v/>
      </c>
      <c r="R14" s="10">
        <f>MAX(J14 - K14, 0) * MAX((20 - 7)/(7), 0)</f>
        <v/>
      </c>
      <c r="S14" s="10">
        <f>SUMIFS('Stock - ETA'!$H$3:H4963,'Stock - ETA'!$F$3:F4963,'Rango proyecciones'!C14,'Stock - ETA'!$Q$3:Q4963,'Rango proyecciones'!$AJ$5)</f>
        <v/>
      </c>
      <c r="T14" s="10">
        <f>SUMIF('Stock - Puerto Chile'!$G$2:G960,'Rango proyecciones'!C14,'Stock - Puerto Chile'!$N$2:N960)</f>
        <v/>
      </c>
      <c r="U14" s="10">
        <f>0 * (20 / 27)</f>
        <v/>
      </c>
      <c r="V14" s="10">
        <f>134265.6 * (20 / 27)</f>
        <v/>
      </c>
      <c r="W14" s="20">
        <f>H14 + V14 + U14 + MAX(S14 - H14 - V14 - U14,0)</f>
        <v/>
      </c>
      <c r="X14" s="7" t="n">
        <v>105688</v>
      </c>
      <c r="Y14" s="10" t="n">
        <v>105688</v>
      </c>
      <c r="Z14" s="21">
        <f>SUMIFS('Stock - ETA'!$S$3:S4963,'Stock - ETA'!$F$3:F4963,'Rango proyecciones'!C14,'Stock - ETA'!$AA$3:AA4963,'Rango proyecciones'!$AJ$5) + SUMIFS('Stock - ETA'!$R$3:R4963,'Stock - ETA'!$F$3:F4963,'Rango proyecciones'!C14,'Stock - ETA'!$AA$3:AA4963,'Rango proyecciones'!$AJ$7)</f>
        <v/>
      </c>
      <c r="AA14" s="16">
        <f>Z14 + X14</f>
        <v/>
      </c>
      <c r="AB14" s="10">
        <f>SUMIFS('Stock - ETA'!$I$3:I4963,'Stock - ETA'!$F$3:F4963,'Rango proyecciones'!C14,'Stock - ETA'!$Q$3:Q4963,'Rango proyecciones'!$AJ$5) + SUMIFS('Stock - ETA'!$H$3:H4963,'Stock - ETA'!$F$3:F4963,'Rango proyecciones'!C14,'Stock - ETA'!$Q$3:Q4963,'Rango proyecciones'!$AJ$7)</f>
        <v/>
      </c>
      <c r="AC14" s="19">
        <f>AB14 + X14</f>
        <v/>
      </c>
      <c r="AD14" s="7" t="n">
        <v>145605</v>
      </c>
      <c r="AE14" s="10">
        <f>SUMIFS('Stock - ETA'!$T$3:T4963,'Stock - ETA'!$F$3:F4963,'Rango proyecciones'!C14,'Stock - ETA'!$AA$3:AA4963,'Rango proyecciones'!$AJ$5) + SUMIFS('Stock - ETA'!$S$3:S4963,'Stock - ETA'!$F$3:F4963,'Rango proyecciones'!C14,'Stock - ETA'!$AA$3:AA4963,'Rango proyecciones'!$AJ$8)</f>
        <v/>
      </c>
      <c r="AF14" s="19">
        <f> 0.6 * AD14 + AE14</f>
        <v/>
      </c>
      <c r="AG14" s="10">
        <f>SUMIFS('Stock - ETA'!$J$3:J4963,'Stock - ETA'!$F$3:F4963,'Rango proyecciones'!C14,'Stock - ETA'!$Q$3:Q4963,'Rango proyecciones'!$AJ$5) + SUMIFS('Stock - ETA'!$I$3:I4963,'Stock - ETA'!$F$3:F4963,'Rango proyecciones'!C14,'Stock - ETA'!$Q$3:Q4963,'Rango proyecciones'!$AJ$8)</f>
        <v/>
      </c>
      <c r="AH14" s="19">
        <f> 0.6 * AD14 + AG14</f>
        <v/>
      </c>
      <c r="AI14" s="7" t="n"/>
    </row>
    <row r="15">
      <c r="A15" s="4" t="inlineStr">
        <is>
          <t>Pollo</t>
        </is>
      </c>
      <c r="B15" s="4" t="inlineStr">
        <is>
          <t>Venta Local</t>
        </is>
      </c>
      <c r="C15" s="4" t="inlineStr">
        <is>
          <t>agro america1012159</t>
        </is>
      </c>
      <c r="D15" s="4" t="inlineStr">
        <is>
          <t>Agro America</t>
        </is>
      </c>
      <c r="E15" s="4" t="n">
        <v>1012159</v>
      </c>
      <c r="F15" s="4" t="inlineStr">
        <is>
          <t>PO Tru Ctro Ala 60-80 8x5 Mr@ Fi Cj AS</t>
        </is>
      </c>
      <c r="G15" s="4" t="inlineStr">
        <is>
          <t>Ala</t>
        </is>
      </c>
      <c r="H15" s="7" t="n">
        <v>3157</v>
      </c>
      <c r="I15" s="10" t="n">
        <v>17815.28</v>
      </c>
      <c r="J15" s="10" t="n">
        <v>19569</v>
      </c>
      <c r="K15" s="10" t="n">
        <v>3741.986</v>
      </c>
      <c r="L15" s="7">
        <f>MAX(J15 - K15, 0) * MAX((20 - 10)/(10), 0)</f>
        <v/>
      </c>
      <c r="M15" s="10">
        <f>SUMIFS('Stock - ETA'!$R$3:R4963,'Stock - ETA'!$F$3:F4963,'Rango proyecciones'!C15,'Stock - ETA'!$AA$3:AA4963,'Rango proyecciones'!$AJ$5)</f>
        <v/>
      </c>
      <c r="N15" s="10">
        <f>SUMIF('Stock - Puerto Chile'!$G$2:G960,'Rango proyecciones'!C15,'Stock - Puerto Chile'!$L$2:L960)</f>
        <v/>
      </c>
      <c r="O15" s="10">
        <f>0 * (20 / 27)</f>
        <v/>
      </c>
      <c r="P15" s="10">
        <f>58695.84 * (20 / 27)</f>
        <v/>
      </c>
      <c r="Q15" s="19">
        <f>H15 + P15 + MAX(M15 - H15 - P15 + O15,0)</f>
        <v/>
      </c>
      <c r="R15" s="10">
        <f>MAX(J15 - K15, 0) * MAX((20 - 7)/(7), 0)</f>
        <v/>
      </c>
      <c r="S15" s="10">
        <f>SUMIFS('Stock - ETA'!$H$3:H4963,'Stock - ETA'!$F$3:F4963,'Rango proyecciones'!C15,'Stock - ETA'!$Q$3:Q4963,'Rango proyecciones'!$AJ$5)</f>
        <v/>
      </c>
      <c r="T15" s="10">
        <f>SUMIF('Stock - Puerto Chile'!$G$2:G960,'Rango proyecciones'!C15,'Stock - Puerto Chile'!$N$2:N960)</f>
        <v/>
      </c>
      <c r="U15" s="10">
        <f>0 * (20 / 27)</f>
        <v/>
      </c>
      <c r="V15" s="10">
        <f>58695.84 * (20 / 27)</f>
        <v/>
      </c>
      <c r="W15" s="20">
        <f>H15 + V15 + U15 + MAX(S15 - H15 - V15 - U15,0)</f>
        <v/>
      </c>
      <c r="X15" s="7" t="n"/>
      <c r="Y15" s="10" t="n"/>
      <c r="Z15" s="21">
        <f>SUMIFS('Stock - ETA'!$S$3:S4963,'Stock - ETA'!$F$3:F4963,'Rango proyecciones'!C15,'Stock - ETA'!$AA$3:AA4963,'Rango proyecciones'!$AJ$5) + SUMIFS('Stock - ETA'!$R$3:R4963,'Stock - ETA'!$F$3:F4963,'Rango proyecciones'!C15,'Stock - ETA'!$AA$3:AA4963,'Rango proyecciones'!$AJ$7)</f>
        <v/>
      </c>
      <c r="AA15" s="16">
        <f>Z15 + X15</f>
        <v/>
      </c>
      <c r="AB15" s="10">
        <f>SUMIFS('Stock - ETA'!$I$3:I4963,'Stock - ETA'!$F$3:F4963,'Rango proyecciones'!C15,'Stock - ETA'!$Q$3:Q4963,'Rango proyecciones'!$AJ$5) + SUMIFS('Stock - ETA'!$H$3:H4963,'Stock - ETA'!$F$3:F4963,'Rango proyecciones'!C15,'Stock - ETA'!$Q$3:Q4963,'Rango proyecciones'!$AJ$7)</f>
        <v/>
      </c>
      <c r="AC15" s="19">
        <f>AB15 + X15</f>
        <v/>
      </c>
      <c r="AD15" s="7" t="n">
        <v>339291</v>
      </c>
      <c r="AE15" s="10">
        <f>SUMIFS('Stock - ETA'!$T$3:T4963,'Stock - ETA'!$F$3:F4963,'Rango proyecciones'!C15,'Stock - ETA'!$AA$3:AA4963,'Rango proyecciones'!$AJ$5) + SUMIFS('Stock - ETA'!$S$3:S4963,'Stock - ETA'!$F$3:F4963,'Rango proyecciones'!C15,'Stock - ETA'!$AA$3:AA4963,'Rango proyecciones'!$AJ$8)</f>
        <v/>
      </c>
      <c r="AF15" s="19">
        <f> 0.6 * AD15 + AE15</f>
        <v/>
      </c>
      <c r="AG15" s="10">
        <f>SUMIFS('Stock - ETA'!$J$3:J4963,'Stock - ETA'!$F$3:F4963,'Rango proyecciones'!C15,'Stock - ETA'!$Q$3:Q4963,'Rango proyecciones'!$AJ$5) + SUMIFS('Stock - ETA'!$I$3:I4963,'Stock - ETA'!$F$3:F4963,'Rango proyecciones'!C15,'Stock - ETA'!$Q$3:Q4963,'Rango proyecciones'!$AJ$8)</f>
        <v/>
      </c>
      <c r="AH15" s="19">
        <f> 0.6 * AD15 + AG15</f>
        <v/>
      </c>
      <c r="AI15" s="7" t="n"/>
    </row>
    <row r="16">
      <c r="A16" s="4" t="inlineStr">
        <is>
          <t>Pollo</t>
        </is>
      </c>
      <c r="B16" s="4" t="inlineStr">
        <is>
          <t>Venta Local</t>
        </is>
      </c>
      <c r="C16" s="4" t="inlineStr">
        <is>
          <t>agro america1012160</t>
        </is>
      </c>
      <c r="D16" s="4" t="inlineStr">
        <is>
          <t>Agro America</t>
        </is>
      </c>
      <c r="E16" s="4" t="n">
        <v>1012160</v>
      </c>
      <c r="F16" s="4" t="inlineStr">
        <is>
          <t>PO PchDeh 8x5 Mr@ Fi Cj AS</t>
        </is>
      </c>
      <c r="G16" s="4" t="inlineStr">
        <is>
          <t>Pechuga Desh</t>
        </is>
      </c>
      <c r="H16" s="7" t="n">
        <v>36.287</v>
      </c>
      <c r="I16" s="10" t="n">
        <v>110271.84</v>
      </c>
      <c r="J16" s="10" t="n">
        <v>31200</v>
      </c>
      <c r="K16" s="10" t="n">
        <v>5911.765</v>
      </c>
      <c r="L16" s="7">
        <f>MAX(J16 - K16, 0) * MAX((20 - 10)/(10), 0)</f>
        <v/>
      </c>
      <c r="M16" s="10">
        <f>SUMIFS('Stock - ETA'!$R$3:R4963,'Stock - ETA'!$F$3:F4963,'Rango proyecciones'!C16,'Stock - ETA'!$AA$3:AA4963,'Rango proyecciones'!$AJ$5)</f>
        <v/>
      </c>
      <c r="N16" s="10">
        <f>SUMIF('Stock - Puerto Chile'!$G$2:G960,'Rango proyecciones'!C16,'Stock - Puerto Chile'!$L$2:L960)</f>
        <v/>
      </c>
      <c r="O16" s="10">
        <f>0 * (20 / 27)</f>
        <v/>
      </c>
      <c r="P16" s="10">
        <f>54867.456 * (20 / 27)</f>
        <v/>
      </c>
      <c r="Q16" s="19">
        <f>H16 + P16 + MAX(M16 - H16 - P16 + O16,0)</f>
        <v/>
      </c>
      <c r="R16" s="10">
        <f>MAX(J16 - K16, 0) * MAX((20 - 7)/(7), 0)</f>
        <v/>
      </c>
      <c r="S16" s="10">
        <f>SUMIFS('Stock - ETA'!$H$3:H4963,'Stock - ETA'!$F$3:F4963,'Rango proyecciones'!C16,'Stock - ETA'!$Q$3:Q4963,'Rango proyecciones'!$AJ$5)</f>
        <v/>
      </c>
      <c r="T16" s="10">
        <f>SUMIF('Stock - Puerto Chile'!$G$2:G960,'Rango proyecciones'!C16,'Stock - Puerto Chile'!$N$2:N960)</f>
        <v/>
      </c>
      <c r="U16" s="10">
        <f>0 * (20 / 27)</f>
        <v/>
      </c>
      <c r="V16" s="10">
        <f>54867.456 * (20 / 27)</f>
        <v/>
      </c>
      <c r="W16" s="20">
        <f>H16 + V16 + U16 + MAX(S16 - H16 - V16 - U16,0)</f>
        <v/>
      </c>
      <c r="X16" s="7" t="n">
        <v>36288</v>
      </c>
      <c r="Y16" s="10" t="n">
        <v>36288</v>
      </c>
      <c r="Z16" s="21">
        <f>SUMIFS('Stock - ETA'!$S$3:S4963,'Stock - ETA'!$F$3:F4963,'Rango proyecciones'!C16,'Stock - ETA'!$AA$3:AA4963,'Rango proyecciones'!$AJ$5) + SUMIFS('Stock - ETA'!$R$3:R4963,'Stock - ETA'!$F$3:F4963,'Rango proyecciones'!C16,'Stock - ETA'!$AA$3:AA4963,'Rango proyecciones'!$AJ$7)</f>
        <v/>
      </c>
      <c r="AA16" s="16">
        <f>Z16 + X16</f>
        <v/>
      </c>
      <c r="AB16" s="10">
        <f>SUMIFS('Stock - ETA'!$I$3:I4963,'Stock - ETA'!$F$3:F4963,'Rango proyecciones'!C16,'Stock - ETA'!$Q$3:Q4963,'Rango proyecciones'!$AJ$5) + SUMIFS('Stock - ETA'!$H$3:H4963,'Stock - ETA'!$F$3:F4963,'Rango proyecciones'!C16,'Stock - ETA'!$Q$3:Q4963,'Rango proyecciones'!$AJ$7)</f>
        <v/>
      </c>
      <c r="AC16" s="19">
        <f>AB16 + X16</f>
        <v/>
      </c>
      <c r="AD16" s="7" t="n">
        <v>54432</v>
      </c>
      <c r="AE16" s="10">
        <f>SUMIFS('Stock - ETA'!$T$3:T4963,'Stock - ETA'!$F$3:F4963,'Rango proyecciones'!C16,'Stock - ETA'!$AA$3:AA4963,'Rango proyecciones'!$AJ$5) + SUMIFS('Stock - ETA'!$S$3:S4963,'Stock - ETA'!$F$3:F4963,'Rango proyecciones'!C16,'Stock - ETA'!$AA$3:AA4963,'Rango proyecciones'!$AJ$8)</f>
        <v/>
      </c>
      <c r="AF16" s="19">
        <f> 0.6 * AD16 + AE16</f>
        <v/>
      </c>
      <c r="AG16" s="10">
        <f>SUMIFS('Stock - ETA'!$J$3:J4963,'Stock - ETA'!$F$3:F4963,'Rango proyecciones'!C16,'Stock - ETA'!$Q$3:Q4963,'Rango proyecciones'!$AJ$5) + SUMIFS('Stock - ETA'!$I$3:I4963,'Stock - ETA'!$F$3:F4963,'Rango proyecciones'!C16,'Stock - ETA'!$Q$3:Q4963,'Rango proyecciones'!$AJ$8)</f>
        <v/>
      </c>
      <c r="AH16" s="19">
        <f> 0.6 * AD16 + AG16</f>
        <v/>
      </c>
      <c r="AI16" s="7" t="n"/>
    </row>
    <row r="17">
      <c r="A17" s="4" t="inlineStr">
        <is>
          <t>Pollo</t>
        </is>
      </c>
      <c r="B17" s="4" t="inlineStr">
        <is>
          <t>Venta Local</t>
        </is>
      </c>
      <c r="C17" s="4" t="inlineStr">
        <is>
          <t>agro america1012161</t>
        </is>
      </c>
      <c r="D17" s="4" t="inlineStr">
        <is>
          <t>Agro America</t>
        </is>
      </c>
      <c r="E17" s="4" t="n">
        <v>1012161</v>
      </c>
      <c r="F17" s="4" t="inlineStr">
        <is>
          <t>PO Ala Ctro 8x5 Mr@ Cj 20k AS</t>
        </is>
      </c>
      <c r="G17" s="4" t="inlineStr">
        <is>
          <t>Ala</t>
        </is>
      </c>
      <c r="H17" s="7" t="n">
        <v>21228.106</v>
      </c>
      <c r="I17" s="10" t="n">
        <v>74053.42999999999</v>
      </c>
      <c r="J17" s="10" t="n">
        <v>78009</v>
      </c>
      <c r="K17" s="10" t="n">
        <v>30405.158</v>
      </c>
      <c r="L17" s="7">
        <f>MAX(J17 - K17, 0) * MAX((20 - 10)/(10), 0)</f>
        <v/>
      </c>
      <c r="M17" s="10">
        <f>SUMIFS('Stock - ETA'!$R$3:R4963,'Stock - ETA'!$F$3:F4963,'Rango proyecciones'!C17,'Stock - ETA'!$AA$3:AA4963,'Rango proyecciones'!$AJ$5)</f>
        <v/>
      </c>
      <c r="N17" s="10">
        <f>SUMIF('Stock - Puerto Chile'!$G$2:G960,'Rango proyecciones'!C17,'Stock - Puerto Chile'!$L$2:L960)</f>
        <v/>
      </c>
      <c r="O17" s="10">
        <f>0 * (20 / 27)</f>
        <v/>
      </c>
      <c r="P17" s="10">
        <f>87526.656 * (20 / 27)</f>
        <v/>
      </c>
      <c r="Q17" s="19">
        <f>H17 + P17 + MAX(M17 - H17 - P17 + O17,0)</f>
        <v/>
      </c>
      <c r="R17" s="10">
        <f>MAX(J17 - K17, 0) * MAX((20 - 7)/(7), 0)</f>
        <v/>
      </c>
      <c r="S17" s="10">
        <f>SUMIFS('Stock - ETA'!$H$3:H4963,'Stock - ETA'!$F$3:F4963,'Rango proyecciones'!C17,'Stock - ETA'!$Q$3:Q4963,'Rango proyecciones'!$AJ$5)</f>
        <v/>
      </c>
      <c r="T17" s="10">
        <f>SUMIF('Stock - Puerto Chile'!$G$2:G960,'Rango proyecciones'!C17,'Stock - Puerto Chile'!$N$2:N960)</f>
        <v/>
      </c>
      <c r="U17" s="10">
        <f>0 * (20 / 27)</f>
        <v/>
      </c>
      <c r="V17" s="10">
        <f>87526.656 * (20 / 27)</f>
        <v/>
      </c>
      <c r="W17" s="20">
        <f>H17 + V17 + U17 + MAX(S17 - H17 - V17 - U17,0)</f>
        <v/>
      </c>
      <c r="X17" s="7" t="n">
        <v>159666</v>
      </c>
      <c r="Y17" s="10" t="n">
        <v>159666</v>
      </c>
      <c r="Z17" s="21">
        <f>SUMIFS('Stock - ETA'!$S$3:S4963,'Stock - ETA'!$F$3:F4963,'Rango proyecciones'!C17,'Stock - ETA'!$AA$3:AA4963,'Rango proyecciones'!$AJ$5) + SUMIFS('Stock - ETA'!$R$3:R4963,'Stock - ETA'!$F$3:F4963,'Rango proyecciones'!C17,'Stock - ETA'!$AA$3:AA4963,'Rango proyecciones'!$AJ$7)</f>
        <v/>
      </c>
      <c r="AA17" s="16">
        <f>Z17 + X17</f>
        <v/>
      </c>
      <c r="AB17" s="10">
        <f>SUMIFS('Stock - ETA'!$I$3:I4963,'Stock - ETA'!$F$3:F4963,'Rango proyecciones'!C17,'Stock - ETA'!$Q$3:Q4963,'Rango proyecciones'!$AJ$5) + SUMIFS('Stock - ETA'!$H$3:H4963,'Stock - ETA'!$F$3:F4963,'Rango proyecciones'!C17,'Stock - ETA'!$Q$3:Q4963,'Rango proyecciones'!$AJ$7)</f>
        <v/>
      </c>
      <c r="AC17" s="19">
        <f>AB17 + X17</f>
        <v/>
      </c>
      <c r="AD17" s="7" t="n">
        <v>159666</v>
      </c>
      <c r="AE17" s="10">
        <f>SUMIFS('Stock - ETA'!$T$3:T4963,'Stock - ETA'!$F$3:F4963,'Rango proyecciones'!C17,'Stock - ETA'!$AA$3:AA4963,'Rango proyecciones'!$AJ$5) + SUMIFS('Stock - ETA'!$S$3:S4963,'Stock - ETA'!$F$3:F4963,'Rango proyecciones'!C17,'Stock - ETA'!$AA$3:AA4963,'Rango proyecciones'!$AJ$8)</f>
        <v/>
      </c>
      <c r="AF17" s="19">
        <f> 0.6 * AD17 + AE17</f>
        <v/>
      </c>
      <c r="AG17" s="10">
        <f>SUMIFS('Stock - ETA'!$J$3:J4963,'Stock - ETA'!$F$3:F4963,'Rango proyecciones'!C17,'Stock - ETA'!$Q$3:Q4963,'Rango proyecciones'!$AJ$5) + SUMIFS('Stock - ETA'!$I$3:I4963,'Stock - ETA'!$F$3:F4963,'Rango proyecciones'!C17,'Stock - ETA'!$Q$3:Q4963,'Rango proyecciones'!$AJ$8)</f>
        <v/>
      </c>
      <c r="AH17" s="19">
        <f> 0.6 * AD17 + AG17</f>
        <v/>
      </c>
      <c r="AI17" s="7" t="n"/>
    </row>
    <row r="18">
      <c r="A18" s="4" t="inlineStr">
        <is>
          <t>Pollo</t>
        </is>
      </c>
      <c r="B18" s="4" t="inlineStr">
        <is>
          <t>Venta Local</t>
        </is>
      </c>
      <c r="C18" s="4" t="inlineStr">
        <is>
          <t>agro america1012163</t>
        </is>
      </c>
      <c r="D18" s="4" t="inlineStr">
        <is>
          <t>Agro America</t>
        </is>
      </c>
      <c r="E18" s="4" t="n">
        <v>1012163</v>
      </c>
      <c r="F18" s="4" t="inlineStr">
        <is>
          <t>PO File s/t 4x10 Mr@ Zi Cj 20k AS</t>
        </is>
      </c>
      <c r="G18" s="4" t="inlineStr">
        <is>
          <t>Filete</t>
        </is>
      </c>
      <c r="H18" s="7" t="n">
        <v>90.718</v>
      </c>
      <c r="I18" s="10" t="n">
        <v>270348.09</v>
      </c>
      <c r="J18" s="10" t="n">
        <v>78918</v>
      </c>
      <c r="K18" s="10" t="n">
        <v>53061.803</v>
      </c>
      <c r="L18" s="7">
        <f>MAX(J18 - K18, 0) * MAX((20 - 10)/(10), 0)</f>
        <v/>
      </c>
      <c r="M18" s="10">
        <f>SUMIFS('Stock - ETA'!$R$3:R4963,'Stock - ETA'!$F$3:F4963,'Rango proyecciones'!C18,'Stock - ETA'!$AA$3:AA4963,'Rango proyecciones'!$AJ$5)</f>
        <v/>
      </c>
      <c r="N18" s="10">
        <f>SUMIF('Stock - Puerto Chile'!$G$2:G960,'Rango proyecciones'!C18,'Stock - Puerto Chile'!$L$2:L960)</f>
        <v/>
      </c>
      <c r="O18" s="10">
        <f>0 * (20 / 27)</f>
        <v/>
      </c>
      <c r="P18" s="10">
        <f>184633.344 * (20 / 27)</f>
        <v/>
      </c>
      <c r="Q18" s="19">
        <f>H18 + P18 + MAX(M18 - H18 - P18 + O18,0)</f>
        <v/>
      </c>
      <c r="R18" s="10">
        <f>MAX(J18 - K18, 0) * MAX((20 - 7)/(7), 0)</f>
        <v/>
      </c>
      <c r="S18" s="10">
        <f>SUMIFS('Stock - ETA'!$H$3:H4963,'Stock - ETA'!$F$3:F4963,'Rango proyecciones'!C18,'Stock - ETA'!$Q$3:Q4963,'Rango proyecciones'!$AJ$5)</f>
        <v/>
      </c>
      <c r="T18" s="10">
        <f>SUMIF('Stock - Puerto Chile'!$G$2:G960,'Rango proyecciones'!C18,'Stock - Puerto Chile'!$N$2:N960)</f>
        <v/>
      </c>
      <c r="U18" s="10">
        <f>0 * (20 / 27)</f>
        <v/>
      </c>
      <c r="V18" s="10">
        <f>184633.344 * (20 / 27)</f>
        <v/>
      </c>
      <c r="W18" s="20">
        <f>H18 + V18 + U18 + MAX(S18 - H18 - V18 - U18,0)</f>
        <v/>
      </c>
      <c r="X18" s="7" t="n">
        <v>168738</v>
      </c>
      <c r="Y18" s="10" t="n">
        <v>168738</v>
      </c>
      <c r="Z18" s="21">
        <f>SUMIFS('Stock - ETA'!$S$3:S4963,'Stock - ETA'!$F$3:F4963,'Rango proyecciones'!C18,'Stock - ETA'!$AA$3:AA4963,'Rango proyecciones'!$AJ$5) + SUMIFS('Stock - ETA'!$R$3:R4963,'Stock - ETA'!$F$3:F4963,'Rango proyecciones'!C18,'Stock - ETA'!$AA$3:AA4963,'Rango proyecciones'!$AJ$7)</f>
        <v/>
      </c>
      <c r="AA18" s="16">
        <f>Z18 + X18</f>
        <v/>
      </c>
      <c r="AB18" s="10">
        <f>SUMIFS('Stock - ETA'!$I$3:I4963,'Stock - ETA'!$F$3:F4963,'Rango proyecciones'!C18,'Stock - ETA'!$Q$3:Q4963,'Rango proyecciones'!$AJ$5) + SUMIFS('Stock - ETA'!$H$3:H4963,'Stock - ETA'!$F$3:F4963,'Rango proyecciones'!C18,'Stock - ETA'!$Q$3:Q4963,'Rango proyecciones'!$AJ$7)</f>
        <v/>
      </c>
      <c r="AC18" s="19">
        <f>AB18 + X18</f>
        <v/>
      </c>
      <c r="AD18" s="7" t="n">
        <v>168738</v>
      </c>
      <c r="AE18" s="10">
        <f>SUMIFS('Stock - ETA'!$T$3:T4963,'Stock - ETA'!$F$3:F4963,'Rango proyecciones'!C18,'Stock - ETA'!$AA$3:AA4963,'Rango proyecciones'!$AJ$5) + SUMIFS('Stock - ETA'!$S$3:S4963,'Stock - ETA'!$F$3:F4963,'Rango proyecciones'!C18,'Stock - ETA'!$AA$3:AA4963,'Rango proyecciones'!$AJ$8)</f>
        <v/>
      </c>
      <c r="AF18" s="19">
        <f> 0.6 * AD18 + AE18</f>
        <v/>
      </c>
      <c r="AG18" s="10">
        <f>SUMIFS('Stock - ETA'!$J$3:J4963,'Stock - ETA'!$F$3:F4963,'Rango proyecciones'!C18,'Stock - ETA'!$Q$3:Q4963,'Rango proyecciones'!$AJ$5) + SUMIFS('Stock - ETA'!$I$3:I4963,'Stock - ETA'!$F$3:F4963,'Rango proyecciones'!C18,'Stock - ETA'!$Q$3:Q4963,'Rango proyecciones'!$AJ$8)</f>
        <v/>
      </c>
      <c r="AH18" s="19">
        <f> 0.6 * AD18 + AG18</f>
        <v/>
      </c>
      <c r="AI18" s="7" t="n"/>
    </row>
    <row r="19">
      <c r="A19" s="4" t="inlineStr">
        <is>
          <t>Pollo</t>
        </is>
      </c>
      <c r="B19" s="4" t="inlineStr">
        <is>
          <t>Venta Local</t>
        </is>
      </c>
      <c r="C19" s="4" t="inlineStr">
        <is>
          <t>agro america1012164</t>
        </is>
      </c>
      <c r="D19" s="4" t="inlineStr">
        <is>
          <t>Agro America</t>
        </is>
      </c>
      <c r="E19" s="4" t="n">
        <v>1012164</v>
      </c>
      <c r="F19" s="4" t="inlineStr">
        <is>
          <t>PO Ala Ctro 4x10 Mr@ Zi Cj 20k AS</t>
        </is>
      </c>
      <c r="G19" s="4" t="inlineStr">
        <is>
          <t>Ala</t>
        </is>
      </c>
      <c r="H19" s="7" t="n">
        <v>1814.368</v>
      </c>
      <c r="I19" s="10" t="n">
        <v>26796.4</v>
      </c>
      <c r="J19" s="10" t="n">
        <v>0</v>
      </c>
      <c r="K19" s="10" t="n">
        <v>0</v>
      </c>
      <c r="L19" s="7">
        <f>MAX(J19 - K19, 0) * MAX((20 - 10)/(10), 0)</f>
        <v/>
      </c>
      <c r="M19" s="10">
        <f>SUMIFS('Stock - ETA'!$R$3:R4963,'Stock - ETA'!$F$3:F4963,'Rango proyecciones'!C19,'Stock - ETA'!$AA$3:AA4963,'Rango proyecciones'!$AJ$5)</f>
        <v/>
      </c>
      <c r="N19" s="10">
        <f>SUMIF('Stock - Puerto Chile'!$G$2:G960,'Rango proyecciones'!C19,'Stock - Puerto Chile'!$L$2:L960)</f>
        <v/>
      </c>
      <c r="O19" s="10">
        <f>0 * (20 / 27)</f>
        <v/>
      </c>
      <c r="P19" s="10">
        <f>75968.928 * (20 / 27)</f>
        <v/>
      </c>
      <c r="Q19" s="19">
        <f>H19 + P19 + MAX(M19 - H19 - P19 + O19,0)</f>
        <v/>
      </c>
      <c r="R19" s="10">
        <f>MAX(J19 - K19, 0) * MAX((20 - 7)/(7), 0)</f>
        <v/>
      </c>
      <c r="S19" s="10">
        <f>SUMIFS('Stock - ETA'!$H$3:H4963,'Stock - ETA'!$F$3:F4963,'Rango proyecciones'!C19,'Stock - ETA'!$Q$3:Q4963,'Rango proyecciones'!$AJ$5)</f>
        <v/>
      </c>
      <c r="T19" s="10">
        <f>SUMIF('Stock - Puerto Chile'!$G$2:G960,'Rango proyecciones'!C19,'Stock - Puerto Chile'!$N$2:N960)</f>
        <v/>
      </c>
      <c r="U19" s="10">
        <f>0 * (20 / 27)</f>
        <v/>
      </c>
      <c r="V19" s="10">
        <f>75968.928 * (20 / 27)</f>
        <v/>
      </c>
      <c r="W19" s="20">
        <f>H19 + V19 + U19 + MAX(S19 - H19 - V19 - U19,0)</f>
        <v/>
      </c>
      <c r="X19" s="7" t="n">
        <v>59875</v>
      </c>
      <c r="Y19" s="10" t="n">
        <v>59875</v>
      </c>
      <c r="Z19" s="21">
        <f>SUMIFS('Stock - ETA'!$S$3:S4963,'Stock - ETA'!$F$3:F4963,'Rango proyecciones'!C19,'Stock - ETA'!$AA$3:AA4963,'Rango proyecciones'!$AJ$5) + SUMIFS('Stock - ETA'!$R$3:R4963,'Stock - ETA'!$F$3:F4963,'Rango proyecciones'!C19,'Stock - ETA'!$AA$3:AA4963,'Rango proyecciones'!$AJ$7)</f>
        <v/>
      </c>
      <c r="AA19" s="16">
        <f>Z19 + X19</f>
        <v/>
      </c>
      <c r="AB19" s="10">
        <f>SUMIFS('Stock - ETA'!$I$3:I4963,'Stock - ETA'!$F$3:F4963,'Rango proyecciones'!C19,'Stock - ETA'!$Q$3:Q4963,'Rango proyecciones'!$AJ$5) + SUMIFS('Stock - ETA'!$H$3:H4963,'Stock - ETA'!$F$3:F4963,'Rango proyecciones'!C19,'Stock - ETA'!$Q$3:Q4963,'Rango proyecciones'!$AJ$7)</f>
        <v/>
      </c>
      <c r="AC19" s="19">
        <f>AB19 + X19</f>
        <v/>
      </c>
      <c r="AD19" s="7" t="n">
        <v>59875</v>
      </c>
      <c r="AE19" s="10">
        <f>SUMIFS('Stock - ETA'!$T$3:T4963,'Stock - ETA'!$F$3:F4963,'Rango proyecciones'!C19,'Stock - ETA'!$AA$3:AA4963,'Rango proyecciones'!$AJ$5) + SUMIFS('Stock - ETA'!$S$3:S4963,'Stock - ETA'!$F$3:F4963,'Rango proyecciones'!C19,'Stock - ETA'!$AA$3:AA4963,'Rango proyecciones'!$AJ$8)</f>
        <v/>
      </c>
      <c r="AF19" s="19">
        <f> 0.6 * AD19 + AE19</f>
        <v/>
      </c>
      <c r="AG19" s="10">
        <f>SUMIFS('Stock - ETA'!$J$3:J4963,'Stock - ETA'!$F$3:F4963,'Rango proyecciones'!C19,'Stock - ETA'!$Q$3:Q4963,'Rango proyecciones'!$AJ$5) + SUMIFS('Stock - ETA'!$I$3:I4963,'Stock - ETA'!$F$3:F4963,'Rango proyecciones'!C19,'Stock - ETA'!$Q$3:Q4963,'Rango proyecciones'!$AJ$8)</f>
        <v/>
      </c>
      <c r="AH19" s="19">
        <f> 0.6 * AD19 + AG19</f>
        <v/>
      </c>
      <c r="AI19" s="7" t="n"/>
    </row>
    <row r="20">
      <c r="A20" s="4" t="inlineStr">
        <is>
          <t>Pollo</t>
        </is>
      </c>
      <c r="B20" s="4" t="inlineStr">
        <is>
          <t>Venta Local</t>
        </is>
      </c>
      <c r="C20" s="4" t="inlineStr">
        <is>
          <t>agro america1012165</t>
        </is>
      </c>
      <c r="D20" s="4" t="inlineStr">
        <is>
          <t>Agro America</t>
        </is>
      </c>
      <c r="E20" s="4" t="n">
        <v>1012165</v>
      </c>
      <c r="F20" s="4" t="inlineStr">
        <is>
          <t>PO Tru-Ctro Ala 4x10 Mr@ Zi Cj AS</t>
        </is>
      </c>
      <c r="G20" s="4" t="inlineStr">
        <is>
          <t>Ala</t>
        </is>
      </c>
      <c r="H20" s="7" t="n">
        <v>29937.072</v>
      </c>
      <c r="I20" s="10" t="n">
        <v>411596.98</v>
      </c>
      <c r="J20" s="10" t="n">
        <v>202286</v>
      </c>
      <c r="K20" s="10" t="n">
        <v>113549.643</v>
      </c>
      <c r="L20" s="7">
        <f>MAX(J20 - K20, 0) * MAX((20 - 10)/(10), 0)</f>
        <v/>
      </c>
      <c r="M20" s="10">
        <f>SUMIFS('Stock - ETA'!$R$3:R4963,'Stock - ETA'!$F$3:F4963,'Rango proyecciones'!C20,'Stock - ETA'!$AA$3:AA4963,'Rango proyecciones'!$AJ$5)</f>
        <v/>
      </c>
      <c r="N20" s="10">
        <f>SUMIF('Stock - Puerto Chile'!$G$2:G960,'Rango proyecciones'!C20,'Stock - Puerto Chile'!$L$2:L960)</f>
        <v/>
      </c>
      <c r="O20" s="10">
        <f>0 * (20 / 27)</f>
        <v/>
      </c>
      <c r="P20" s="10">
        <f>150177.988 * (20 / 27)</f>
        <v/>
      </c>
      <c r="Q20" s="19">
        <f>H20 + P20 + MAX(M20 - H20 - P20 + O20,0)</f>
        <v/>
      </c>
      <c r="R20" s="10">
        <f>MAX(J20 - K20, 0) * MAX((20 - 7)/(7), 0)</f>
        <v/>
      </c>
      <c r="S20" s="10">
        <f>SUMIFS('Stock - ETA'!$H$3:H4963,'Stock - ETA'!$F$3:F4963,'Rango proyecciones'!C20,'Stock - ETA'!$Q$3:Q4963,'Rango proyecciones'!$AJ$5)</f>
        <v/>
      </c>
      <c r="T20" s="10">
        <f>SUMIF('Stock - Puerto Chile'!$G$2:G960,'Rango proyecciones'!C20,'Stock - Puerto Chile'!$N$2:N960)</f>
        <v/>
      </c>
      <c r="U20" s="10">
        <f>0 * (20 / 27)</f>
        <v/>
      </c>
      <c r="V20" s="10">
        <f>150177.988 * (20 / 27)</f>
        <v/>
      </c>
      <c r="W20" s="20">
        <f>H20 + V20 + U20 + MAX(S20 - H20 - V20 - U20,0)</f>
        <v/>
      </c>
      <c r="X20" s="7" t="n">
        <v>334736</v>
      </c>
      <c r="Y20" s="10" t="n">
        <v>334736</v>
      </c>
      <c r="Z20" s="21">
        <f>SUMIFS('Stock - ETA'!$S$3:S4963,'Stock - ETA'!$F$3:F4963,'Rango proyecciones'!C20,'Stock - ETA'!$AA$3:AA4963,'Rango proyecciones'!$AJ$5) + SUMIFS('Stock - ETA'!$R$3:R4963,'Stock - ETA'!$F$3:F4963,'Rango proyecciones'!C20,'Stock - ETA'!$AA$3:AA4963,'Rango proyecciones'!$AJ$7)</f>
        <v/>
      </c>
      <c r="AA20" s="16">
        <f>Z20 + X20</f>
        <v/>
      </c>
      <c r="AB20" s="10">
        <f>SUMIFS('Stock - ETA'!$I$3:I4963,'Stock - ETA'!$F$3:F4963,'Rango proyecciones'!C20,'Stock - ETA'!$Q$3:Q4963,'Rango proyecciones'!$AJ$5) + SUMIFS('Stock - ETA'!$H$3:H4963,'Stock - ETA'!$F$3:F4963,'Rango proyecciones'!C20,'Stock - ETA'!$Q$3:Q4963,'Rango proyecciones'!$AJ$7)</f>
        <v/>
      </c>
      <c r="AC20" s="19">
        <f>AB20 + X20</f>
        <v/>
      </c>
      <c r="AD20" s="7" t="n">
        <v>309915</v>
      </c>
      <c r="AE20" s="10">
        <f>SUMIFS('Stock - ETA'!$T$3:T4963,'Stock - ETA'!$F$3:F4963,'Rango proyecciones'!C20,'Stock - ETA'!$AA$3:AA4963,'Rango proyecciones'!$AJ$5) + SUMIFS('Stock - ETA'!$S$3:S4963,'Stock - ETA'!$F$3:F4963,'Rango proyecciones'!C20,'Stock - ETA'!$AA$3:AA4963,'Rango proyecciones'!$AJ$8)</f>
        <v/>
      </c>
      <c r="AF20" s="19">
        <f> 0.6 * AD20 + AE20</f>
        <v/>
      </c>
      <c r="AG20" s="10">
        <f>SUMIFS('Stock - ETA'!$J$3:J4963,'Stock - ETA'!$F$3:F4963,'Rango proyecciones'!C20,'Stock - ETA'!$Q$3:Q4963,'Rango proyecciones'!$AJ$5) + SUMIFS('Stock - ETA'!$I$3:I4963,'Stock - ETA'!$F$3:F4963,'Rango proyecciones'!C20,'Stock - ETA'!$Q$3:Q4963,'Rango proyecciones'!$AJ$8)</f>
        <v/>
      </c>
      <c r="AH20" s="19">
        <f> 0.6 * AD20 + AG20</f>
        <v/>
      </c>
      <c r="AI20" s="7" t="n"/>
    </row>
    <row r="21">
      <c r="A21" s="4" t="inlineStr">
        <is>
          <t>Pollo</t>
        </is>
      </c>
      <c r="B21" s="4" t="inlineStr">
        <is>
          <t>Venta Local</t>
        </is>
      </c>
      <c r="C21" s="4" t="inlineStr">
        <is>
          <t>agro america1012167</t>
        </is>
      </c>
      <c r="D21" s="4" t="inlineStr">
        <is>
          <t>Agro America</t>
        </is>
      </c>
      <c r="E21" s="4" t="n">
        <v>1012167</v>
      </c>
      <c r="F21" s="4" t="inlineStr">
        <is>
          <t>PO PchDeh 4x10 Mr@ Zi Cj 20k AS</t>
        </is>
      </c>
      <c r="G21" s="4" t="inlineStr">
        <is>
          <t>Pechuga Desh</t>
        </is>
      </c>
      <c r="H21" s="7" t="n">
        <v>1977.661</v>
      </c>
      <c r="I21" s="10" t="n">
        <v>190478.45</v>
      </c>
      <c r="J21" s="10" t="n">
        <v>110954</v>
      </c>
      <c r="K21" s="10" t="n">
        <v>44718.172</v>
      </c>
      <c r="L21" s="7">
        <f>MAX(J21 - K21, 0) * MAX((20 - 10)/(10), 0)</f>
        <v/>
      </c>
      <c r="M21" s="10">
        <f>SUMIFS('Stock - ETA'!$R$3:R4963,'Stock - ETA'!$F$3:F4963,'Rango proyecciones'!C21,'Stock - ETA'!$AA$3:AA4963,'Rango proyecciones'!$AJ$5)</f>
        <v/>
      </c>
      <c r="N21" s="10">
        <f>SUMIF('Stock - Puerto Chile'!$G$2:G960,'Rango proyecciones'!C21,'Stock - Puerto Chile'!$L$2:L960)</f>
        <v/>
      </c>
      <c r="O21" s="10">
        <f>0 * (20 / 27)</f>
        <v/>
      </c>
      <c r="P21" s="10">
        <f>125268.829 * (20 / 27)</f>
        <v/>
      </c>
      <c r="Q21" s="19">
        <f>H21 + P21 + MAX(M21 - H21 - P21 + O21,0)</f>
        <v/>
      </c>
      <c r="R21" s="10">
        <f>MAX(J21 - K21, 0) * MAX((20 - 7)/(7), 0)</f>
        <v/>
      </c>
      <c r="S21" s="10">
        <f>SUMIFS('Stock - ETA'!$H$3:H4963,'Stock - ETA'!$F$3:F4963,'Rango proyecciones'!C21,'Stock - ETA'!$Q$3:Q4963,'Rango proyecciones'!$AJ$5)</f>
        <v/>
      </c>
      <c r="T21" s="10">
        <f>SUMIF('Stock - Puerto Chile'!$G$2:G960,'Rango proyecciones'!C21,'Stock - Puerto Chile'!$N$2:N960)</f>
        <v/>
      </c>
      <c r="U21" s="10">
        <f>0 * (20 / 27)</f>
        <v/>
      </c>
      <c r="V21" s="10">
        <f>125268.829 * (20 / 27)</f>
        <v/>
      </c>
      <c r="W21" s="20">
        <f>H21 + V21 + U21 + MAX(S21 - H21 - V21 - U21,0)</f>
        <v/>
      </c>
      <c r="X21" s="7" t="n">
        <v>399165</v>
      </c>
      <c r="Y21" s="10" t="n">
        <v>399165</v>
      </c>
      <c r="Z21" s="21">
        <f>SUMIFS('Stock - ETA'!$S$3:S4963,'Stock - ETA'!$F$3:F4963,'Rango proyecciones'!C21,'Stock - ETA'!$AA$3:AA4963,'Rango proyecciones'!$AJ$5) + SUMIFS('Stock - ETA'!$R$3:R4963,'Stock - ETA'!$F$3:F4963,'Rango proyecciones'!C21,'Stock - ETA'!$AA$3:AA4963,'Rango proyecciones'!$AJ$7)</f>
        <v/>
      </c>
      <c r="AA21" s="16">
        <f>Z21 + X21</f>
        <v/>
      </c>
      <c r="AB21" s="10">
        <f>SUMIFS('Stock - ETA'!$I$3:I4963,'Stock - ETA'!$F$3:F4963,'Rango proyecciones'!C21,'Stock - ETA'!$Q$3:Q4963,'Rango proyecciones'!$AJ$5) + SUMIFS('Stock - ETA'!$H$3:H4963,'Stock - ETA'!$F$3:F4963,'Rango proyecciones'!C21,'Stock - ETA'!$Q$3:Q4963,'Rango proyecciones'!$AJ$7)</f>
        <v/>
      </c>
      <c r="AC21" s="19">
        <f>AB21 + X21</f>
        <v/>
      </c>
      <c r="AD21" s="7" t="n">
        <v>399165</v>
      </c>
      <c r="AE21" s="10">
        <f>SUMIFS('Stock - ETA'!$T$3:T4963,'Stock - ETA'!$F$3:F4963,'Rango proyecciones'!C21,'Stock - ETA'!$AA$3:AA4963,'Rango proyecciones'!$AJ$5) + SUMIFS('Stock - ETA'!$S$3:S4963,'Stock - ETA'!$F$3:F4963,'Rango proyecciones'!C21,'Stock - ETA'!$AA$3:AA4963,'Rango proyecciones'!$AJ$8)</f>
        <v/>
      </c>
      <c r="AF21" s="19">
        <f> 0.6 * AD21 + AE21</f>
        <v/>
      </c>
      <c r="AG21" s="10">
        <f>SUMIFS('Stock - ETA'!$J$3:J4963,'Stock - ETA'!$F$3:F4963,'Rango proyecciones'!C21,'Stock - ETA'!$Q$3:Q4963,'Rango proyecciones'!$AJ$5) + SUMIFS('Stock - ETA'!$I$3:I4963,'Stock - ETA'!$F$3:F4963,'Rango proyecciones'!C21,'Stock - ETA'!$Q$3:Q4963,'Rango proyecciones'!$AJ$8)</f>
        <v/>
      </c>
      <c r="AH21" s="19">
        <f> 0.6 * AD21 + AG21</f>
        <v/>
      </c>
      <c r="AI21" s="7" t="n"/>
    </row>
    <row r="22">
      <c r="A22" s="4" t="inlineStr">
        <is>
          <t>Pollo</t>
        </is>
      </c>
      <c r="B22" s="4" t="inlineStr">
        <is>
          <t>Venta Local</t>
        </is>
      </c>
      <c r="C22" s="4" t="inlineStr">
        <is>
          <t>agro america1012334</t>
        </is>
      </c>
      <c r="D22" s="4" t="inlineStr">
        <is>
          <t>Agro America</t>
        </is>
      </c>
      <c r="E22" s="4" t="n">
        <v>1012334</v>
      </c>
      <c r="F22" s="4" t="inlineStr">
        <is>
          <t>PO PchDeh 4x10 Mr@Cj 20k AS</t>
        </is>
      </c>
      <c r="G22" s="4" t="inlineStr">
        <is>
          <t>Pechuga Desh</t>
        </is>
      </c>
      <c r="H22" s="7" t="n">
        <v>0</v>
      </c>
      <c r="I22" s="10" t="n">
        <v>79833.75999999999</v>
      </c>
      <c r="J22" s="10" t="n">
        <v>50240</v>
      </c>
      <c r="K22" s="10" t="n">
        <v>12585.002</v>
      </c>
      <c r="L22" s="7">
        <f>MAX(J22 - K22, 0) * MAX((20 - 10)/(10), 0)</f>
        <v/>
      </c>
      <c r="M22" s="10">
        <f>SUMIFS('Stock - ETA'!$R$3:R4963,'Stock - ETA'!$F$3:F4963,'Rango proyecciones'!C22,'Stock - ETA'!$AA$3:AA4963,'Rango proyecciones'!$AJ$5)</f>
        <v/>
      </c>
      <c r="N22" s="10">
        <f>SUMIF('Stock - Puerto Chile'!$G$2:G960,'Rango proyecciones'!C22,'Stock - Puerto Chile'!$L$2:L960)</f>
        <v/>
      </c>
      <c r="O22" s="10" t="n"/>
      <c r="P22" s="10" t="n"/>
      <c r="Q22" s="19">
        <f>H22 + P22 + MAX(M22 - H22 - P22 + O22,0)</f>
        <v/>
      </c>
      <c r="R22" s="10">
        <f>MAX(J22 - K22, 0) * MAX((20 - 7)/(7), 0)</f>
        <v/>
      </c>
      <c r="S22" s="10">
        <f>SUMIFS('Stock - ETA'!$H$3:H4963,'Stock - ETA'!$F$3:F4963,'Rango proyecciones'!C22,'Stock - ETA'!$Q$3:Q4963,'Rango proyecciones'!$AJ$5)</f>
        <v/>
      </c>
      <c r="T22" s="10">
        <f>SUMIF('Stock - Puerto Chile'!$G$2:G960,'Rango proyecciones'!C22,'Stock - Puerto Chile'!$N$2:N960)</f>
        <v/>
      </c>
      <c r="U22" s="10" t="n"/>
      <c r="V22" s="10" t="n"/>
      <c r="W22" s="20">
        <f>H22 + V22 + U22 + MAX(S22 - H22 - V22 - U22,0)</f>
        <v/>
      </c>
      <c r="X22" s="7" t="n"/>
      <c r="Y22" s="10" t="n"/>
      <c r="Z22" s="21">
        <f>SUMIFS('Stock - ETA'!$S$3:S4963,'Stock - ETA'!$F$3:F4963,'Rango proyecciones'!C22,'Stock - ETA'!$AA$3:AA4963,'Rango proyecciones'!$AJ$5) + SUMIFS('Stock - ETA'!$R$3:R4963,'Stock - ETA'!$F$3:F4963,'Rango proyecciones'!C22,'Stock - ETA'!$AA$3:AA4963,'Rango proyecciones'!$AJ$7)</f>
        <v/>
      </c>
      <c r="AA22" s="16">
        <f>Z22 + X22</f>
        <v/>
      </c>
      <c r="AB22" s="10">
        <f>SUMIFS('Stock - ETA'!$I$3:I4963,'Stock - ETA'!$F$3:F4963,'Rango proyecciones'!C22,'Stock - ETA'!$Q$3:Q4963,'Rango proyecciones'!$AJ$5) + SUMIFS('Stock - ETA'!$H$3:H4963,'Stock - ETA'!$F$3:F4963,'Rango proyecciones'!C22,'Stock - ETA'!$Q$3:Q4963,'Rango proyecciones'!$AJ$7)</f>
        <v/>
      </c>
      <c r="AC22" s="19">
        <f>AB22 + X22</f>
        <v/>
      </c>
      <c r="AD22" s="7" t="n"/>
      <c r="AE22" s="10">
        <f>SUMIFS('Stock - ETA'!$T$3:T4963,'Stock - ETA'!$F$3:F4963,'Rango proyecciones'!C22,'Stock - ETA'!$AA$3:AA4963,'Rango proyecciones'!$AJ$5) + SUMIFS('Stock - ETA'!$S$3:S4963,'Stock - ETA'!$F$3:F4963,'Rango proyecciones'!C22,'Stock - ETA'!$AA$3:AA4963,'Rango proyecciones'!$AJ$8)</f>
        <v/>
      </c>
      <c r="AF22" s="19">
        <f> 0.6 * AD22 + AE22</f>
        <v/>
      </c>
      <c r="AG22" s="10">
        <f>SUMIFS('Stock - ETA'!$J$3:J4963,'Stock - ETA'!$F$3:F4963,'Rango proyecciones'!C22,'Stock - ETA'!$Q$3:Q4963,'Rango proyecciones'!$AJ$5) + SUMIFS('Stock - ETA'!$I$3:I4963,'Stock - ETA'!$F$3:F4963,'Rango proyecciones'!C22,'Stock - ETA'!$Q$3:Q4963,'Rango proyecciones'!$AJ$8)</f>
        <v/>
      </c>
      <c r="AH22" s="19">
        <f> 0.6 * AD22 + AG22</f>
        <v/>
      </c>
      <c r="AI22" s="7" t="n"/>
    </row>
    <row r="23">
      <c r="A23" s="4" t="inlineStr">
        <is>
          <t>Pollo</t>
        </is>
      </c>
      <c r="B23" s="4" t="inlineStr">
        <is>
          <t>Venta Local</t>
        </is>
      </c>
      <c r="C23" s="4" t="inlineStr">
        <is>
          <t>agro america1012483</t>
        </is>
      </c>
      <c r="D23" s="4" t="inlineStr">
        <is>
          <t>Agro America</t>
        </is>
      </c>
      <c r="E23" s="4" t="n">
        <v>1012483</v>
      </c>
      <c r="F23" s="4" t="inlineStr">
        <is>
          <t>PO Tru-Ctro Ala 4x10 Mr@ Cj AS</t>
        </is>
      </c>
      <c r="G23" s="4" t="inlineStr">
        <is>
          <t>Ala</t>
        </is>
      </c>
      <c r="H23" s="7" t="n">
        <v>56245.408</v>
      </c>
      <c r="I23" s="10" t="n">
        <v>236791.65</v>
      </c>
      <c r="J23" s="10" t="n">
        <v>97000</v>
      </c>
      <c r="K23" s="10" t="n">
        <v>50869.794</v>
      </c>
      <c r="L23" s="7">
        <f>MAX(J23 - K23, 0) * MAX((20 - 10)/(10), 0)</f>
        <v/>
      </c>
      <c r="M23" s="10">
        <f>SUMIFS('Stock - ETA'!$R$3:R4963,'Stock - ETA'!$F$3:F4963,'Rango proyecciones'!C23,'Stock - ETA'!$AA$3:AA4963,'Rango proyecciones'!$AJ$5)</f>
        <v/>
      </c>
      <c r="N23" s="10">
        <f>SUMIF('Stock - Puerto Chile'!$G$2:G960,'Rango proyecciones'!C23,'Stock - Puerto Chile'!$L$2:L960)</f>
        <v/>
      </c>
      <c r="O23" s="10">
        <f>0 * (20 / 27)</f>
        <v/>
      </c>
      <c r="P23" s="10">
        <f>333631.805 * (20 / 27)</f>
        <v/>
      </c>
      <c r="Q23" s="19">
        <f>H23 + P23 + MAX(M23 - H23 - P23 + O23,0)</f>
        <v/>
      </c>
      <c r="R23" s="10">
        <f>MAX(J23 - K23, 0) * MAX((20 - 7)/(7), 0)</f>
        <v/>
      </c>
      <c r="S23" s="10">
        <f>SUMIFS('Stock - ETA'!$H$3:H4963,'Stock - ETA'!$F$3:F4963,'Rango proyecciones'!C23,'Stock - ETA'!$Q$3:Q4963,'Rango proyecciones'!$AJ$5)</f>
        <v/>
      </c>
      <c r="T23" s="10">
        <f>SUMIF('Stock - Puerto Chile'!$G$2:G960,'Rango proyecciones'!C23,'Stock - Puerto Chile'!$N$2:N960)</f>
        <v/>
      </c>
      <c r="U23" s="10">
        <f>0 * (20 / 27)</f>
        <v/>
      </c>
      <c r="V23" s="10">
        <f>333631.805 * (20 / 27)</f>
        <v/>
      </c>
      <c r="W23" s="20">
        <f>H23 + V23 + U23 + MAX(S23 - H23 - V23 - U23,0)</f>
        <v/>
      </c>
      <c r="X23" s="7" t="n">
        <v>299374</v>
      </c>
      <c r="Y23" s="10" t="n">
        <v>299374</v>
      </c>
      <c r="Z23" s="21">
        <f>SUMIFS('Stock - ETA'!$S$3:S4963,'Stock - ETA'!$F$3:F4963,'Rango proyecciones'!C23,'Stock - ETA'!$AA$3:AA4963,'Rango proyecciones'!$AJ$5) + SUMIFS('Stock - ETA'!$R$3:R4963,'Stock - ETA'!$F$3:F4963,'Rango proyecciones'!C23,'Stock - ETA'!$AA$3:AA4963,'Rango proyecciones'!$AJ$7)</f>
        <v/>
      </c>
      <c r="AA23" s="16">
        <f>Z23 + X23</f>
        <v/>
      </c>
      <c r="AB23" s="10">
        <f>SUMIFS('Stock - ETA'!$I$3:I4963,'Stock - ETA'!$F$3:F4963,'Rango proyecciones'!C23,'Stock - ETA'!$Q$3:Q4963,'Rango proyecciones'!$AJ$5) + SUMIFS('Stock - ETA'!$H$3:H4963,'Stock - ETA'!$F$3:F4963,'Rango proyecciones'!C23,'Stock - ETA'!$Q$3:Q4963,'Rango proyecciones'!$AJ$7)</f>
        <v/>
      </c>
      <c r="AC23" s="19">
        <f>AB23 + X23</f>
        <v/>
      </c>
      <c r="AD23" s="7" t="n">
        <v>299374</v>
      </c>
      <c r="AE23" s="10">
        <f>SUMIFS('Stock - ETA'!$T$3:T4963,'Stock - ETA'!$F$3:F4963,'Rango proyecciones'!C23,'Stock - ETA'!$AA$3:AA4963,'Rango proyecciones'!$AJ$5) + SUMIFS('Stock - ETA'!$S$3:S4963,'Stock - ETA'!$F$3:F4963,'Rango proyecciones'!C23,'Stock - ETA'!$AA$3:AA4963,'Rango proyecciones'!$AJ$8)</f>
        <v/>
      </c>
      <c r="AF23" s="19">
        <f> 0.6 * AD23 + AE23</f>
        <v/>
      </c>
      <c r="AG23" s="10">
        <f>SUMIFS('Stock - ETA'!$J$3:J4963,'Stock - ETA'!$F$3:F4963,'Rango proyecciones'!C23,'Stock - ETA'!$Q$3:Q4963,'Rango proyecciones'!$AJ$5) + SUMIFS('Stock - ETA'!$I$3:I4963,'Stock - ETA'!$F$3:F4963,'Rango proyecciones'!C23,'Stock - ETA'!$Q$3:Q4963,'Rango proyecciones'!$AJ$8)</f>
        <v/>
      </c>
      <c r="AH23" s="19">
        <f> 0.6 * AD23 + AG23</f>
        <v/>
      </c>
      <c r="AI23" s="7" t="n"/>
    </row>
    <row r="24">
      <c r="A24" s="4" t="inlineStr">
        <is>
          <t>Pollo</t>
        </is>
      </c>
      <c r="B24" s="4" t="inlineStr">
        <is>
          <t>Venta Local</t>
        </is>
      </c>
      <c r="C24" s="4" t="inlineStr">
        <is>
          <t>agro america1012518</t>
        </is>
      </c>
      <c r="D24" s="4" t="inlineStr">
        <is>
          <t>Agro America</t>
        </is>
      </c>
      <c r="E24" s="4" t="n">
        <v>1012518</v>
      </c>
      <c r="F24" s="4" t="inlineStr">
        <is>
          <t>PO File s/t  RC´S 8x5@ Cj AS</t>
        </is>
      </c>
      <c r="G24" s="4" t="inlineStr">
        <is>
          <t>Filete</t>
        </is>
      </c>
      <c r="H24" s="7" t="n">
        <v>18143.68</v>
      </c>
      <c r="I24" s="10" t="n">
        <v>175131.87</v>
      </c>
      <c r="J24" s="10" t="n">
        <v>49000</v>
      </c>
      <c r="K24" s="10" t="n">
        <v>29578.86</v>
      </c>
      <c r="L24" s="7">
        <f>MAX(J24 - K24, 0) * MAX((20 - 10)/(10), 0)</f>
        <v/>
      </c>
      <c r="M24" s="10">
        <f>SUMIFS('Stock - ETA'!$R$3:R4963,'Stock - ETA'!$F$3:F4963,'Rango proyecciones'!C24,'Stock - ETA'!$AA$3:AA4963,'Rango proyecciones'!$AJ$5)</f>
        <v/>
      </c>
      <c r="N24" s="10">
        <f>SUMIF('Stock - Puerto Chile'!$G$2:G960,'Rango proyecciones'!C24,'Stock - Puerto Chile'!$L$2:L960)</f>
        <v/>
      </c>
      <c r="O24" s="10">
        <f>0 * (20 / 27)</f>
        <v/>
      </c>
      <c r="P24" s="10">
        <f>121165.632 * (20 / 27)</f>
        <v/>
      </c>
      <c r="Q24" s="19">
        <f>H24 + P24 + MAX(M24 - H24 - P24 + O24,0)</f>
        <v/>
      </c>
      <c r="R24" s="10">
        <f>MAX(J24 - K24, 0) * MAX((20 - 7)/(7), 0)</f>
        <v/>
      </c>
      <c r="S24" s="10">
        <f>SUMIFS('Stock - ETA'!$H$3:H4963,'Stock - ETA'!$F$3:F4963,'Rango proyecciones'!C24,'Stock - ETA'!$Q$3:Q4963,'Rango proyecciones'!$AJ$5)</f>
        <v/>
      </c>
      <c r="T24" s="10">
        <f>SUMIF('Stock - Puerto Chile'!$G$2:G960,'Rango proyecciones'!C24,'Stock - Puerto Chile'!$N$2:N960)</f>
        <v/>
      </c>
      <c r="U24" s="10">
        <f>0 * (20 / 27)</f>
        <v/>
      </c>
      <c r="V24" s="10">
        <f>121165.632 * (20 / 27)</f>
        <v/>
      </c>
      <c r="W24" s="20">
        <f>H24 + V24 + U24 + MAX(S24 - H24 - V24 - U24,0)</f>
        <v/>
      </c>
      <c r="X24" s="7" t="n">
        <v>99791</v>
      </c>
      <c r="Y24" s="10" t="n">
        <v>99791</v>
      </c>
      <c r="Z24" s="21">
        <f>SUMIFS('Stock - ETA'!$S$3:S4963,'Stock - ETA'!$F$3:F4963,'Rango proyecciones'!C24,'Stock - ETA'!$AA$3:AA4963,'Rango proyecciones'!$AJ$5) + SUMIFS('Stock - ETA'!$R$3:R4963,'Stock - ETA'!$F$3:F4963,'Rango proyecciones'!C24,'Stock - ETA'!$AA$3:AA4963,'Rango proyecciones'!$AJ$7)</f>
        <v/>
      </c>
      <c r="AA24" s="16">
        <f>Z24 + X24</f>
        <v/>
      </c>
      <c r="AB24" s="10">
        <f>SUMIFS('Stock - ETA'!$I$3:I4963,'Stock - ETA'!$F$3:F4963,'Rango proyecciones'!C24,'Stock - ETA'!$Q$3:Q4963,'Rango proyecciones'!$AJ$5) + SUMIFS('Stock - ETA'!$H$3:H4963,'Stock - ETA'!$F$3:F4963,'Rango proyecciones'!C24,'Stock - ETA'!$Q$3:Q4963,'Rango proyecciones'!$AJ$7)</f>
        <v/>
      </c>
      <c r="AC24" s="19">
        <f>AB24 + X24</f>
        <v/>
      </c>
      <c r="AD24" s="7" t="n">
        <v>99791</v>
      </c>
      <c r="AE24" s="10">
        <f>SUMIFS('Stock - ETA'!$T$3:T4963,'Stock - ETA'!$F$3:F4963,'Rango proyecciones'!C24,'Stock - ETA'!$AA$3:AA4963,'Rango proyecciones'!$AJ$5) + SUMIFS('Stock - ETA'!$S$3:S4963,'Stock - ETA'!$F$3:F4963,'Rango proyecciones'!C24,'Stock - ETA'!$AA$3:AA4963,'Rango proyecciones'!$AJ$8)</f>
        <v/>
      </c>
      <c r="AF24" s="19">
        <f> 0.6 * AD24 + AE24</f>
        <v/>
      </c>
      <c r="AG24" s="10">
        <f>SUMIFS('Stock - ETA'!$J$3:J4963,'Stock - ETA'!$F$3:F4963,'Rango proyecciones'!C24,'Stock - ETA'!$Q$3:Q4963,'Rango proyecciones'!$AJ$5) + SUMIFS('Stock - ETA'!$I$3:I4963,'Stock - ETA'!$F$3:F4963,'Rango proyecciones'!C24,'Stock - ETA'!$Q$3:Q4963,'Rango proyecciones'!$AJ$8)</f>
        <v/>
      </c>
      <c r="AH24" s="19">
        <f> 0.6 * AD24 + AG24</f>
        <v/>
      </c>
      <c r="AI24" s="7" t="n"/>
    </row>
    <row r="25">
      <c r="A25" s="4" t="inlineStr">
        <is>
          <t>Pollo</t>
        </is>
      </c>
      <c r="B25" s="4" t="inlineStr">
        <is>
          <t>Venta Local</t>
        </is>
      </c>
      <c r="C25" s="4" t="inlineStr">
        <is>
          <t>agro america1012520</t>
        </is>
      </c>
      <c r="D25" s="4" t="inlineStr">
        <is>
          <t>Agro America</t>
        </is>
      </c>
      <c r="E25" s="4" t="n">
        <v>1012520</v>
      </c>
      <c r="F25" s="4" t="inlineStr">
        <is>
          <t>PO PchDeh 5oz Mr@ Cj AS</t>
        </is>
      </c>
      <c r="G25" s="4" t="inlineStr">
        <is>
          <t>Pechuga Desh</t>
        </is>
      </c>
      <c r="H25" s="7" t="n">
        <v>5443.104</v>
      </c>
      <c r="I25" s="10" t="n">
        <v>0</v>
      </c>
      <c r="J25" s="10" t="n">
        <v>23169.964</v>
      </c>
      <c r="K25" s="10" t="n">
        <v>5509.79</v>
      </c>
      <c r="L25" s="7">
        <f>MAX(J25 - K25, 0) * MAX((20 - 10)/(10), 0)</f>
        <v/>
      </c>
      <c r="M25" s="10">
        <f>SUMIFS('Stock - ETA'!$R$3:R4963,'Stock - ETA'!$F$3:F4963,'Rango proyecciones'!C25,'Stock - ETA'!$AA$3:AA4963,'Rango proyecciones'!$AJ$5)</f>
        <v/>
      </c>
      <c r="N25" s="10">
        <f>SUMIF('Stock - Puerto Chile'!$G$2:G960,'Rango proyecciones'!C25,'Stock - Puerto Chile'!$L$2:L960)</f>
        <v/>
      </c>
      <c r="O25" s="10">
        <f>0 * (20 / 27)</f>
        <v/>
      </c>
      <c r="P25" s="10">
        <f>23061.024 * (20 / 27)</f>
        <v/>
      </c>
      <c r="Q25" s="19">
        <f>H25 + P25 + MAX(M25 - H25 - P25 + O25,0)</f>
        <v/>
      </c>
      <c r="R25" s="10">
        <f>MAX(J25 - K25, 0) * MAX((20 - 7)/(7), 0)</f>
        <v/>
      </c>
      <c r="S25" s="10">
        <f>SUMIFS('Stock - ETA'!$H$3:H4963,'Stock - ETA'!$F$3:F4963,'Rango proyecciones'!C25,'Stock - ETA'!$Q$3:Q4963,'Rango proyecciones'!$AJ$5)</f>
        <v/>
      </c>
      <c r="T25" s="10">
        <f>SUMIF('Stock - Puerto Chile'!$G$2:G960,'Rango proyecciones'!C25,'Stock - Puerto Chile'!$N$2:N960)</f>
        <v/>
      </c>
      <c r="U25" s="10">
        <f>0 * (20 / 27)</f>
        <v/>
      </c>
      <c r="V25" s="10">
        <f>23061.024 * (20 / 27)</f>
        <v/>
      </c>
      <c r="W25" s="20">
        <f>H25 + V25 + U25 + MAX(S25 - H25 - V25 - U25,0)</f>
        <v/>
      </c>
      <c r="X25" s="7" t="n">
        <v>449061</v>
      </c>
      <c r="Y25" s="10" t="n">
        <v>449061</v>
      </c>
      <c r="Z25" s="21">
        <f>SUMIFS('Stock - ETA'!$S$3:S4963,'Stock - ETA'!$F$3:F4963,'Rango proyecciones'!C25,'Stock - ETA'!$AA$3:AA4963,'Rango proyecciones'!$AJ$5) + SUMIFS('Stock - ETA'!$R$3:R4963,'Stock - ETA'!$F$3:F4963,'Rango proyecciones'!C25,'Stock - ETA'!$AA$3:AA4963,'Rango proyecciones'!$AJ$7)</f>
        <v/>
      </c>
      <c r="AA25" s="16">
        <f>Z25 + X25</f>
        <v/>
      </c>
      <c r="AB25" s="10">
        <f>SUMIFS('Stock - ETA'!$I$3:I4963,'Stock - ETA'!$F$3:F4963,'Rango proyecciones'!C25,'Stock - ETA'!$Q$3:Q4963,'Rango proyecciones'!$AJ$5) + SUMIFS('Stock - ETA'!$H$3:H4963,'Stock - ETA'!$F$3:F4963,'Rango proyecciones'!C25,'Stock - ETA'!$Q$3:Q4963,'Rango proyecciones'!$AJ$7)</f>
        <v/>
      </c>
      <c r="AC25" s="19">
        <f>AB25 + X25</f>
        <v/>
      </c>
      <c r="AD25" s="7" t="n">
        <v>449061</v>
      </c>
      <c r="AE25" s="10">
        <f>SUMIFS('Stock - ETA'!$T$3:T4963,'Stock - ETA'!$F$3:F4963,'Rango proyecciones'!C25,'Stock - ETA'!$AA$3:AA4963,'Rango proyecciones'!$AJ$5) + SUMIFS('Stock - ETA'!$S$3:S4963,'Stock - ETA'!$F$3:F4963,'Rango proyecciones'!C25,'Stock - ETA'!$AA$3:AA4963,'Rango proyecciones'!$AJ$8)</f>
        <v/>
      </c>
      <c r="AF25" s="19">
        <f> 0.6 * AD25 + AE25</f>
        <v/>
      </c>
      <c r="AG25" s="10">
        <f>SUMIFS('Stock - ETA'!$J$3:J4963,'Stock - ETA'!$F$3:F4963,'Rango proyecciones'!C25,'Stock - ETA'!$Q$3:Q4963,'Rango proyecciones'!$AJ$5) + SUMIFS('Stock - ETA'!$I$3:I4963,'Stock - ETA'!$F$3:F4963,'Rango proyecciones'!C25,'Stock - ETA'!$Q$3:Q4963,'Rango proyecciones'!$AJ$8)</f>
        <v/>
      </c>
      <c r="AH25" s="19">
        <f> 0.6 * AD25 + AG25</f>
        <v/>
      </c>
      <c r="AI25" s="7" t="n"/>
    </row>
    <row r="26">
      <c r="A26" s="4" t="inlineStr">
        <is>
          <t>Pollo</t>
        </is>
      </c>
      <c r="B26" s="4" t="inlineStr">
        <is>
          <t>Venta Local</t>
        </is>
      </c>
      <c r="C26" s="4" t="inlineStr">
        <is>
          <t>agro america1012521</t>
        </is>
      </c>
      <c r="D26" s="4" t="inlineStr">
        <is>
          <t>Agro America</t>
        </is>
      </c>
      <c r="E26" s="4" t="n">
        <v>1012521</v>
      </c>
      <c r="F26" s="4" t="inlineStr">
        <is>
          <t>PO PchDeh 6oz Mr@ Cj AS</t>
        </is>
      </c>
      <c r="G26" s="4" t="inlineStr">
        <is>
          <t>Pechuga Desh</t>
        </is>
      </c>
      <c r="H26" s="7" t="n">
        <v>5678.972</v>
      </c>
      <c r="I26" s="10" t="n">
        <v>0</v>
      </c>
      <c r="J26" s="10" t="n">
        <v>2000</v>
      </c>
      <c r="K26" s="10" t="n">
        <v>2146.34</v>
      </c>
      <c r="L26" s="7">
        <f>MAX(J26 - K26, 0) * MAX((20 - 10)/(10), 0)</f>
        <v/>
      </c>
      <c r="M26" s="10">
        <f>SUMIFS('Stock - ETA'!$R$3:R4963,'Stock - ETA'!$F$3:F4963,'Rango proyecciones'!C26,'Stock - ETA'!$AA$3:AA4963,'Rango proyecciones'!$AJ$5)</f>
        <v/>
      </c>
      <c r="N26" s="10">
        <f>SUMIF('Stock - Puerto Chile'!$G$2:G960,'Rango proyecciones'!C26,'Stock - Puerto Chile'!$L$2:L960)</f>
        <v/>
      </c>
      <c r="O26" s="10">
        <f>0 * (20 / 27)</f>
        <v/>
      </c>
      <c r="P26" s="10">
        <f>130237.632 * (20 / 27)</f>
        <v/>
      </c>
      <c r="Q26" s="19">
        <f>H26 + P26 + MAX(M26 - H26 - P26 + O26,0)</f>
        <v/>
      </c>
      <c r="R26" s="10">
        <f>MAX(J26 - K26, 0) * MAX((20 - 7)/(7), 0)</f>
        <v/>
      </c>
      <c r="S26" s="10">
        <f>SUMIFS('Stock - ETA'!$H$3:H4963,'Stock - ETA'!$F$3:F4963,'Rango proyecciones'!C26,'Stock - ETA'!$Q$3:Q4963,'Rango proyecciones'!$AJ$5)</f>
        <v/>
      </c>
      <c r="T26" s="10">
        <f>SUMIF('Stock - Puerto Chile'!$G$2:G960,'Rango proyecciones'!C26,'Stock - Puerto Chile'!$N$2:N960)</f>
        <v/>
      </c>
      <c r="U26" s="10">
        <f>0 * (20 / 27)</f>
        <v/>
      </c>
      <c r="V26" s="10">
        <f>130237.632 * (20 / 27)</f>
        <v/>
      </c>
      <c r="W26" s="20">
        <f>H26 + V26 + U26 + MAX(S26 - H26 - V26 - U26,0)</f>
        <v/>
      </c>
      <c r="X26" s="7" t="n">
        <v>747948</v>
      </c>
      <c r="Y26" s="10" t="n">
        <v>747948</v>
      </c>
      <c r="Z26" s="21">
        <f>SUMIFS('Stock - ETA'!$S$3:S4963,'Stock - ETA'!$F$3:F4963,'Rango proyecciones'!C26,'Stock - ETA'!$AA$3:AA4963,'Rango proyecciones'!$AJ$5) + SUMIFS('Stock - ETA'!$R$3:R4963,'Stock - ETA'!$F$3:F4963,'Rango proyecciones'!C26,'Stock - ETA'!$AA$3:AA4963,'Rango proyecciones'!$AJ$7)</f>
        <v/>
      </c>
      <c r="AA26" s="16">
        <f>Z26 + X26</f>
        <v/>
      </c>
      <c r="AB26" s="10">
        <f>SUMIFS('Stock - ETA'!$I$3:I4963,'Stock - ETA'!$F$3:F4963,'Rango proyecciones'!C26,'Stock - ETA'!$Q$3:Q4963,'Rango proyecciones'!$AJ$5) + SUMIFS('Stock - ETA'!$H$3:H4963,'Stock - ETA'!$F$3:F4963,'Rango proyecciones'!C26,'Stock - ETA'!$Q$3:Q4963,'Rango proyecciones'!$AJ$7)</f>
        <v/>
      </c>
      <c r="AC26" s="19">
        <f>AB26 + X26</f>
        <v/>
      </c>
      <c r="AD26" s="7" t="n">
        <v>762043</v>
      </c>
      <c r="AE26" s="10">
        <f>SUMIFS('Stock - ETA'!$T$3:T4963,'Stock - ETA'!$F$3:F4963,'Rango proyecciones'!C26,'Stock - ETA'!$AA$3:AA4963,'Rango proyecciones'!$AJ$5) + SUMIFS('Stock - ETA'!$S$3:S4963,'Stock - ETA'!$F$3:F4963,'Rango proyecciones'!C26,'Stock - ETA'!$AA$3:AA4963,'Rango proyecciones'!$AJ$8)</f>
        <v/>
      </c>
      <c r="AF26" s="19">
        <f> 0.6 * AD26 + AE26</f>
        <v/>
      </c>
      <c r="AG26" s="10">
        <f>SUMIFS('Stock - ETA'!$J$3:J4963,'Stock - ETA'!$F$3:F4963,'Rango proyecciones'!C26,'Stock - ETA'!$Q$3:Q4963,'Rango proyecciones'!$AJ$5) + SUMIFS('Stock - ETA'!$I$3:I4963,'Stock - ETA'!$F$3:F4963,'Rango proyecciones'!C26,'Stock - ETA'!$Q$3:Q4963,'Rango proyecciones'!$AJ$8)</f>
        <v/>
      </c>
      <c r="AH26" s="19">
        <f> 0.6 * AD26 + AG26</f>
        <v/>
      </c>
      <c r="AI26" s="7" t="n"/>
    </row>
    <row r="27">
      <c r="A27" s="4" t="inlineStr">
        <is>
          <t>Pollo</t>
        </is>
      </c>
      <c r="B27" s="4" t="inlineStr">
        <is>
          <t>Venta Local</t>
        </is>
      </c>
      <c r="C27" s="4" t="inlineStr">
        <is>
          <t>agro america1012523</t>
        </is>
      </c>
      <c r="D27" s="4" t="inlineStr">
        <is>
          <t>Agro America</t>
        </is>
      </c>
      <c r="E27" s="4" t="n">
        <v>1012523</v>
      </c>
      <c r="F27" s="4" t="inlineStr">
        <is>
          <t>PO PchDeh 8oz Mr@ Cj AS</t>
        </is>
      </c>
      <c r="G27" s="4" t="inlineStr">
        <is>
          <t>Pechuga Desh</t>
        </is>
      </c>
      <c r="H27" s="7" t="n">
        <v>544.3099999999999</v>
      </c>
      <c r="I27" s="10" t="n">
        <v>0</v>
      </c>
      <c r="J27" s="10" t="n">
        <v>0</v>
      </c>
      <c r="K27" s="10" t="n">
        <v>0</v>
      </c>
      <c r="L27" s="7">
        <f>MAX(J27 - K27, 0) * MAX((20 - 10)/(10), 0)</f>
        <v/>
      </c>
      <c r="M27" s="10">
        <f>SUMIFS('Stock - ETA'!$R$3:R4963,'Stock - ETA'!$F$3:F4963,'Rango proyecciones'!C27,'Stock - ETA'!$AA$3:AA4963,'Rango proyecciones'!$AJ$5)</f>
        <v/>
      </c>
      <c r="N27" s="10">
        <f>SUMIF('Stock - Puerto Chile'!$G$2:G960,'Rango proyecciones'!C27,'Stock - Puerto Chile'!$L$2:L960)</f>
        <v/>
      </c>
      <c r="O27" s="10">
        <f>0 * (20 / 27)</f>
        <v/>
      </c>
      <c r="P27" s="10">
        <f>38029.824 * (20 / 27)</f>
        <v/>
      </c>
      <c r="Q27" s="19">
        <f>H27 + P27 + MAX(M27 - H27 - P27 + O27,0)</f>
        <v/>
      </c>
      <c r="R27" s="10">
        <f>MAX(J27 - K27, 0) * MAX((20 - 7)/(7), 0)</f>
        <v/>
      </c>
      <c r="S27" s="10">
        <f>SUMIFS('Stock - ETA'!$H$3:H4963,'Stock - ETA'!$F$3:F4963,'Rango proyecciones'!C27,'Stock - ETA'!$Q$3:Q4963,'Rango proyecciones'!$AJ$5)</f>
        <v/>
      </c>
      <c r="T27" s="10">
        <f>SUMIF('Stock - Puerto Chile'!$G$2:G960,'Rango proyecciones'!C27,'Stock - Puerto Chile'!$N$2:N960)</f>
        <v/>
      </c>
      <c r="U27" s="10">
        <f>0 * (20 / 27)</f>
        <v/>
      </c>
      <c r="V27" s="10">
        <f>38029.824 * (20 / 27)</f>
        <v/>
      </c>
      <c r="W27" s="20">
        <f>H27 + V27 + U27 + MAX(S27 - H27 - V27 - U27,0)</f>
        <v/>
      </c>
      <c r="X27" s="7" t="n">
        <v>87681</v>
      </c>
      <c r="Y27" s="10" t="n">
        <v>87681</v>
      </c>
      <c r="Z27" s="21">
        <f>SUMIFS('Stock - ETA'!$S$3:S4963,'Stock - ETA'!$F$3:F4963,'Rango proyecciones'!C27,'Stock - ETA'!$AA$3:AA4963,'Rango proyecciones'!$AJ$5) + SUMIFS('Stock - ETA'!$R$3:R4963,'Stock - ETA'!$F$3:F4963,'Rango proyecciones'!C27,'Stock - ETA'!$AA$3:AA4963,'Rango proyecciones'!$AJ$7)</f>
        <v/>
      </c>
      <c r="AA27" s="16">
        <f>Z27 + X27</f>
        <v/>
      </c>
      <c r="AB27" s="10">
        <f>SUMIFS('Stock - ETA'!$I$3:I4963,'Stock - ETA'!$F$3:F4963,'Rango proyecciones'!C27,'Stock - ETA'!$Q$3:Q4963,'Rango proyecciones'!$AJ$5) + SUMIFS('Stock - ETA'!$H$3:H4963,'Stock - ETA'!$F$3:F4963,'Rango proyecciones'!C27,'Stock - ETA'!$Q$3:Q4963,'Rango proyecciones'!$AJ$7)</f>
        <v/>
      </c>
      <c r="AC27" s="19">
        <f>AB27 + X27</f>
        <v/>
      </c>
      <c r="AD27" s="7" t="n">
        <v>149687</v>
      </c>
      <c r="AE27" s="10">
        <f>SUMIFS('Stock - ETA'!$T$3:T4963,'Stock - ETA'!$F$3:F4963,'Rango proyecciones'!C27,'Stock - ETA'!$AA$3:AA4963,'Rango proyecciones'!$AJ$5) + SUMIFS('Stock - ETA'!$S$3:S4963,'Stock - ETA'!$F$3:F4963,'Rango proyecciones'!C27,'Stock - ETA'!$AA$3:AA4963,'Rango proyecciones'!$AJ$8)</f>
        <v/>
      </c>
      <c r="AF27" s="19">
        <f> 0.6 * AD27 + AE27</f>
        <v/>
      </c>
      <c r="AG27" s="10">
        <f>SUMIFS('Stock - ETA'!$J$3:J4963,'Stock - ETA'!$F$3:F4963,'Rango proyecciones'!C27,'Stock - ETA'!$Q$3:Q4963,'Rango proyecciones'!$AJ$5) + SUMIFS('Stock - ETA'!$I$3:I4963,'Stock - ETA'!$F$3:F4963,'Rango proyecciones'!C27,'Stock - ETA'!$Q$3:Q4963,'Rango proyecciones'!$AJ$8)</f>
        <v/>
      </c>
      <c r="AH27" s="19">
        <f> 0.6 * AD27 + AG27</f>
        <v/>
      </c>
      <c r="AI27" s="7" t="n"/>
    </row>
    <row r="28">
      <c r="A28" s="4" t="inlineStr">
        <is>
          <t>Pollo</t>
        </is>
      </c>
      <c r="B28" s="4" t="inlineStr">
        <is>
          <t>Venta Local</t>
        </is>
      </c>
      <c r="C28" s="4" t="inlineStr">
        <is>
          <t>agro america1012806</t>
        </is>
      </c>
      <c r="D28" s="4" t="inlineStr">
        <is>
          <t>Agro America</t>
        </is>
      </c>
      <c r="E28" s="4" t="n">
        <v>1012806</v>
      </c>
      <c r="F28" s="4" t="inlineStr">
        <is>
          <t>PO TruCrtoDeh s/p Mr@ Cj 20k AS</t>
        </is>
      </c>
      <c r="G28" s="4" t="inlineStr">
        <is>
          <t>Trutro Deshuesado</t>
        </is>
      </c>
      <c r="H28" s="7" t="n">
        <v>0</v>
      </c>
      <c r="I28" s="10" t="n">
        <v>2000</v>
      </c>
      <c r="J28" s="10" t="n">
        <v>0</v>
      </c>
      <c r="K28" s="10" t="n">
        <v>0</v>
      </c>
      <c r="L28" s="7">
        <f>MAX(J28 - K28, 0) * MAX((20 - 10)/(10), 0)</f>
        <v/>
      </c>
      <c r="M28" s="10">
        <f>SUMIFS('Stock - ETA'!$R$3:R4963,'Stock - ETA'!$F$3:F4963,'Rango proyecciones'!C28,'Stock - ETA'!$AA$3:AA4963,'Rango proyecciones'!$AJ$5)</f>
        <v/>
      </c>
      <c r="N28" s="10">
        <f>SUMIF('Stock - Puerto Chile'!$G$2:G960,'Rango proyecciones'!C28,'Stock - Puerto Chile'!$L$2:L960)</f>
        <v/>
      </c>
      <c r="O28" s="10">
        <f>0 * (20 / 27)</f>
        <v/>
      </c>
      <c r="P28" s="10">
        <f>2285.64 * (20 / 27)</f>
        <v/>
      </c>
      <c r="Q28" s="19">
        <f>H28 + P28 + MAX(M28 - H28 - P28 + O28,0)</f>
        <v/>
      </c>
      <c r="R28" s="10">
        <f>MAX(J28 - K28, 0) * MAX((20 - 7)/(7), 0)</f>
        <v/>
      </c>
      <c r="S28" s="10">
        <f>SUMIFS('Stock - ETA'!$H$3:H4963,'Stock - ETA'!$F$3:F4963,'Rango proyecciones'!C28,'Stock - ETA'!$Q$3:Q4963,'Rango proyecciones'!$AJ$5)</f>
        <v/>
      </c>
      <c r="T28" s="10">
        <f>SUMIF('Stock - Puerto Chile'!$G$2:G960,'Rango proyecciones'!C28,'Stock - Puerto Chile'!$N$2:N960)</f>
        <v/>
      </c>
      <c r="U28" s="10">
        <f>0 * (20 / 27)</f>
        <v/>
      </c>
      <c r="V28" s="10">
        <f>2285.64 * (20 / 27)</f>
        <v/>
      </c>
      <c r="W28" s="20">
        <f>H28 + V28 + U28 + MAX(S28 - H28 - V28 - U28,0)</f>
        <v/>
      </c>
      <c r="X28" s="7" t="n"/>
      <c r="Y28" s="10" t="n"/>
      <c r="Z28" s="21">
        <f>SUMIFS('Stock - ETA'!$S$3:S4963,'Stock - ETA'!$F$3:F4963,'Rango proyecciones'!C28,'Stock - ETA'!$AA$3:AA4963,'Rango proyecciones'!$AJ$5) + SUMIFS('Stock - ETA'!$R$3:R4963,'Stock - ETA'!$F$3:F4963,'Rango proyecciones'!C28,'Stock - ETA'!$AA$3:AA4963,'Rango proyecciones'!$AJ$7)</f>
        <v/>
      </c>
      <c r="AA28" s="16">
        <f>Z28 + X28</f>
        <v/>
      </c>
      <c r="AB28" s="10">
        <f>SUMIFS('Stock - ETA'!$I$3:I4963,'Stock - ETA'!$F$3:F4963,'Rango proyecciones'!C28,'Stock - ETA'!$Q$3:Q4963,'Rango proyecciones'!$AJ$5) + SUMIFS('Stock - ETA'!$H$3:H4963,'Stock - ETA'!$F$3:F4963,'Rango proyecciones'!C28,'Stock - ETA'!$Q$3:Q4963,'Rango proyecciones'!$AJ$7)</f>
        <v/>
      </c>
      <c r="AC28" s="19">
        <f>AB28 + X28</f>
        <v/>
      </c>
      <c r="AD28" s="7" t="n"/>
      <c r="AE28" s="10">
        <f>SUMIFS('Stock - ETA'!$T$3:T4963,'Stock - ETA'!$F$3:F4963,'Rango proyecciones'!C28,'Stock - ETA'!$AA$3:AA4963,'Rango proyecciones'!$AJ$5) + SUMIFS('Stock - ETA'!$S$3:S4963,'Stock - ETA'!$F$3:F4963,'Rango proyecciones'!C28,'Stock - ETA'!$AA$3:AA4963,'Rango proyecciones'!$AJ$8)</f>
        <v/>
      </c>
      <c r="AF28" s="19">
        <f> 0.6 * AD28 + AE28</f>
        <v/>
      </c>
      <c r="AG28" s="10">
        <f>SUMIFS('Stock - ETA'!$J$3:J4963,'Stock - ETA'!$F$3:F4963,'Rango proyecciones'!C28,'Stock - ETA'!$Q$3:Q4963,'Rango proyecciones'!$AJ$5) + SUMIFS('Stock - ETA'!$I$3:I4963,'Stock - ETA'!$F$3:F4963,'Rango proyecciones'!C28,'Stock - ETA'!$Q$3:Q4963,'Rango proyecciones'!$AJ$8)</f>
        <v/>
      </c>
      <c r="AH28" s="19">
        <f> 0.6 * AD28 + AG28</f>
        <v/>
      </c>
      <c r="AI28" s="7" t="n"/>
    </row>
    <row r="29">
      <c r="A29" s="4" t="inlineStr">
        <is>
          <t>Pollo</t>
        </is>
      </c>
      <c r="B29" s="4" t="inlineStr">
        <is>
          <t>Venta Directa</t>
        </is>
      </c>
      <c r="C29" s="4" t="inlineStr">
        <is>
          <t>agrosuper brasil1012362</t>
        </is>
      </c>
      <c r="D29" s="4" t="inlineStr">
        <is>
          <t>Agrosuper Brasil</t>
        </is>
      </c>
      <c r="E29" s="4" t="n">
        <v>1012362</v>
      </c>
      <c r="F29" s="4" t="inlineStr">
        <is>
          <t>PO Corazon@ Cj 18k AS</t>
        </is>
      </c>
      <c r="G29" s="4" t="inlineStr">
        <is>
          <t>Menudencias</t>
        </is>
      </c>
      <c r="H29" s="7" t="n">
        <v>0</v>
      </c>
      <c r="I29" s="10" t="n">
        <v>24000</v>
      </c>
      <c r="J29" s="10" t="n">
        <v>0</v>
      </c>
      <c r="K29" s="10" t="n">
        <v>0</v>
      </c>
      <c r="L29" s="7">
        <f>MAX(J29 - K29, 0) * MAX((20 - 10)/(10), 0)</f>
        <v/>
      </c>
      <c r="M29" s="10">
        <f>SUMIF('Stock - ETA'!$F$3:F4963,'Rango proyecciones'!C29,'Stock - ETA'!$R$3:R4963)</f>
        <v/>
      </c>
      <c r="N29" s="10">
        <f>SUMIF('Stock - Puerto Chile'!$G$2:G960,'Rango proyecciones'!C29,'Stock - Puerto Chile'!$L$2:L960)</f>
        <v/>
      </c>
      <c r="O29" s="10" t="n"/>
      <c r="P29" s="10" t="n"/>
      <c r="Q29" s="19">
        <f>H29 + N29 + MAX(M29 - H29 - N29, 0)</f>
        <v/>
      </c>
      <c r="R29" s="10">
        <f>MAX(J29 - K29, 0) * MAX((20 - 7)/(7), 0)</f>
        <v/>
      </c>
      <c r="S29" s="10">
        <f>SUMIF('Stock - ETA'!$F$3:F4963,'Rango proyecciones'!C29,'Stock - ETA'!$H$3:H4963)</f>
        <v/>
      </c>
      <c r="T29" s="10">
        <f>SUMIF('Stock - Puerto Chile'!$G$2:G960,'Rango proyecciones'!C29,'Stock - Puerto Chile'!$N$2:N960)</f>
        <v/>
      </c>
      <c r="U29" s="10" t="n"/>
      <c r="V29" s="10" t="n"/>
      <c r="W29" s="19">
        <f>H29 + T29 + MAX(S29 - H29 - T29, 0)</f>
        <v/>
      </c>
      <c r="X29" s="7" t="n">
        <v>52998</v>
      </c>
      <c r="Y29" s="10" t="n">
        <v>52998</v>
      </c>
      <c r="Z29" s="21">
        <f>SUMIF('Stock - ETA'!$F$3:F4963,'Rango proyecciones'!C29,'Stock - ETA'!$S$3:S4963)</f>
        <v/>
      </c>
      <c r="AA29" s="16">
        <f>Z29 + X29</f>
        <v/>
      </c>
      <c r="AB29" s="10">
        <f>SUMIF('Stock - ETA'!$F$3:F4963,'Rango proyecciones'!C29,'Stock - ETA'!$I$3:I4963)</f>
        <v/>
      </c>
      <c r="AC29" s="19">
        <f>AB29 + X29</f>
        <v/>
      </c>
      <c r="AD29" s="7" t="n">
        <v>68455</v>
      </c>
      <c r="AE29" s="10">
        <f>SUMIF('Stock - ETA'!$F$3:F4963,'Rango proyecciones'!C29,'Stock - ETA'!$T$3:T4963)</f>
        <v/>
      </c>
      <c r="AF29" s="19">
        <f> 0.8 * AD29 + AE29</f>
        <v/>
      </c>
      <c r="AG29" s="10">
        <f>SUMIF('Stock - ETA'!$F$3:F4963,'Rango proyecciones'!C29,'Stock - ETA'!$J$3:J4963)</f>
        <v/>
      </c>
      <c r="AH29" s="19">
        <f> 0.8 * AD29 + AG29</f>
        <v/>
      </c>
      <c r="AI29" s="7" t="n"/>
    </row>
    <row r="30">
      <c r="A30" s="4" t="inlineStr">
        <is>
          <t>Pollo</t>
        </is>
      </c>
      <c r="B30" s="4" t="inlineStr">
        <is>
          <t>Venta Directa</t>
        </is>
      </c>
      <c r="C30" s="4" t="inlineStr">
        <is>
          <t>agrosuper brasil1012674</t>
        </is>
      </c>
      <c r="D30" s="4" t="inlineStr">
        <is>
          <t>Agrosuper Brasil</t>
        </is>
      </c>
      <c r="E30" s="4" t="n">
        <v>1012674</v>
      </c>
      <c r="F30" s="4" t="inlineStr">
        <is>
          <t>PO Corazon@Pla Cj 19k</t>
        </is>
      </c>
      <c r="G30" s="4" t="inlineStr">
        <is>
          <t>Menudencias</t>
        </is>
      </c>
      <c r="H30" s="7" t="n">
        <v>0</v>
      </c>
      <c r="I30" s="10" t="n">
        <v>24000</v>
      </c>
      <c r="J30" s="10" t="n">
        <v>16500</v>
      </c>
      <c r="K30" s="10" t="n"/>
      <c r="L30" s="7">
        <f>MAX(J30 - K30, 0) * MAX((20 - 10)/(10), 0)</f>
        <v/>
      </c>
      <c r="M30" s="10">
        <f>SUMIF('Stock - ETA'!$F$3:F4963,'Rango proyecciones'!C30,'Stock - ETA'!$R$3:R4963)</f>
        <v/>
      </c>
      <c r="N30" s="10">
        <f>SUMIF('Stock - Puerto Chile'!$G$2:G960,'Rango proyecciones'!C30,'Stock - Puerto Chile'!$L$2:L960)</f>
        <v/>
      </c>
      <c r="O30" s="10" t="n"/>
      <c r="P30" s="10" t="n"/>
      <c r="Q30" s="19">
        <f>H30 + N30 + MAX(M30 - H30 - N30, 0)</f>
        <v/>
      </c>
      <c r="R30" s="10">
        <f>MAX(J30 - K30, 0) * MAX((20 - 7)/(7), 0)</f>
        <v/>
      </c>
      <c r="S30" s="10">
        <f>SUMIF('Stock - ETA'!$F$3:F4963,'Rango proyecciones'!C30,'Stock - ETA'!$H$3:H4963)</f>
        <v/>
      </c>
      <c r="T30" s="10">
        <f>SUMIF('Stock - Puerto Chile'!$G$2:G960,'Rango proyecciones'!C30,'Stock - Puerto Chile'!$N$2:N960)</f>
        <v/>
      </c>
      <c r="U30" s="10" t="n"/>
      <c r="V30" s="10" t="n"/>
      <c r="W30" s="19">
        <f>H30 + T30 + MAX(S30 - H30 - T30, 0)</f>
        <v/>
      </c>
      <c r="X30" s="7" t="n">
        <v>47700</v>
      </c>
      <c r="Y30" s="10" t="n">
        <v>47700</v>
      </c>
      <c r="Z30" s="21">
        <f>SUMIF('Stock - ETA'!$F$3:F4963,'Rango proyecciones'!C30,'Stock - ETA'!$S$3:S4963)</f>
        <v/>
      </c>
      <c r="AA30" s="16">
        <f>Z30 + X30</f>
        <v/>
      </c>
      <c r="AB30" s="10">
        <f>SUMIF('Stock - ETA'!$F$3:F4963,'Rango proyecciones'!C30,'Stock - ETA'!$I$3:I4963)</f>
        <v/>
      </c>
      <c r="AC30" s="19">
        <f>AB30 + X30</f>
        <v/>
      </c>
      <c r="AD30" s="7" t="n">
        <v>48000</v>
      </c>
      <c r="AE30" s="10">
        <f>SUMIF('Stock - ETA'!$F$3:F4963,'Rango proyecciones'!C30,'Stock - ETA'!$T$3:T4963)</f>
        <v/>
      </c>
      <c r="AF30" s="19">
        <f> 0.8 * AD30 + AE30</f>
        <v/>
      </c>
      <c r="AG30" s="10">
        <f>SUMIF('Stock - ETA'!$F$3:F4963,'Rango proyecciones'!C30,'Stock - ETA'!$J$3:J4963)</f>
        <v/>
      </c>
      <c r="AH30" s="19">
        <f> 0.8 * AD30 + AG30</f>
        <v/>
      </c>
      <c r="AI30" s="7" t="n"/>
    </row>
    <row r="31">
      <c r="A31" s="4" t="inlineStr">
        <is>
          <t>Pollo</t>
        </is>
      </c>
      <c r="B31" s="4" t="inlineStr">
        <is>
          <t>Venta Local</t>
        </is>
      </c>
      <c r="C31" s="4" t="inlineStr">
        <is>
          <t>agro europa1010877</t>
        </is>
      </c>
      <c r="D31" s="4" t="inlineStr">
        <is>
          <t>Agro Europa</t>
        </is>
      </c>
      <c r="E31" s="4" t="n">
        <v>1010877</v>
      </c>
      <c r="F31" s="4" t="inlineStr">
        <is>
          <t>PO Molleja Mrps@ Cj 10k AS</t>
        </is>
      </c>
      <c r="G31" s="4" t="inlineStr">
        <is>
          <t>Menudencias</t>
        </is>
      </c>
      <c r="H31" s="7" t="n">
        <v>24000</v>
      </c>
      <c r="I31" s="10" t="n">
        <v>72000</v>
      </c>
      <c r="J31" s="10" t="n">
        <v>23751</v>
      </c>
      <c r="K31" s="10" t="n">
        <v>15204.95</v>
      </c>
      <c r="L31" s="7">
        <f>MAX(J31 - K31, 0) * MAX((20 - 10)/(10), 0)</f>
        <v/>
      </c>
      <c r="M31" s="10">
        <f>SUMIFS('Stock - ETA'!$R$3:R4963,'Stock - ETA'!$F$3:F4963,'Rango proyecciones'!C31,'Stock - ETA'!$AA$3:AA4963,'Rango proyecciones'!$AJ$5)</f>
        <v/>
      </c>
      <c r="N31" s="10">
        <f>SUMIF('Stock - Puerto Chile'!$G$2:G960,'Rango proyecciones'!C31,'Stock - Puerto Chile'!$L$2:L960)</f>
        <v/>
      </c>
      <c r="O31" s="10" t="n"/>
      <c r="P31" s="10" t="n"/>
      <c r="Q31" s="19">
        <f>H31 + P31 + MAX(M31 - H31 - P31 + O31,0)</f>
        <v/>
      </c>
      <c r="R31" s="10">
        <f>MAX(J31 - K31, 0) * MAX((20 - 7)/(7), 0)</f>
        <v/>
      </c>
      <c r="S31" s="10">
        <f>SUMIFS('Stock - ETA'!$H$3:H4963,'Stock - ETA'!$F$3:F4963,'Rango proyecciones'!C31,'Stock - ETA'!$Q$3:Q4963,'Rango proyecciones'!$AJ$5)</f>
        <v/>
      </c>
      <c r="T31" s="10">
        <f>SUMIF('Stock - Puerto Chile'!$G$2:G960,'Rango proyecciones'!C31,'Stock - Puerto Chile'!$N$2:N960)</f>
        <v/>
      </c>
      <c r="U31" s="10" t="n"/>
      <c r="V31" s="10" t="n"/>
      <c r="W31" s="20">
        <f>H31 + V31 + U31 + MAX(S31 - H31 - V31 - U31,0)</f>
        <v/>
      </c>
      <c r="X31" s="7" t="n">
        <v>827</v>
      </c>
      <c r="Y31" s="10" t="n">
        <v>827</v>
      </c>
      <c r="Z31" s="21">
        <f>SUMIFS('Stock - ETA'!$S$3:S4963,'Stock - ETA'!$F$3:F4963,'Rango proyecciones'!C31,'Stock - ETA'!$AA$3:AA4963,'Rango proyecciones'!$AJ$5) + SUMIFS('Stock - ETA'!$R$3:R4963,'Stock - ETA'!$F$3:F4963,'Rango proyecciones'!C31,'Stock - ETA'!$AA$3:AA4963,'Rango proyecciones'!$AJ$7)</f>
        <v/>
      </c>
      <c r="AA31" s="16">
        <f>Z31 + X31</f>
        <v/>
      </c>
      <c r="AB31" s="10">
        <f>SUMIFS('Stock - ETA'!$I$3:I4963,'Stock - ETA'!$F$3:F4963,'Rango proyecciones'!C31,'Stock - ETA'!$Q$3:Q4963,'Rango proyecciones'!$AJ$5) + SUMIFS('Stock - ETA'!$H$3:H4963,'Stock - ETA'!$F$3:F4963,'Rango proyecciones'!C31,'Stock - ETA'!$Q$3:Q4963,'Rango proyecciones'!$AJ$7)</f>
        <v/>
      </c>
      <c r="AC31" s="19">
        <f>AB31 + X31</f>
        <v/>
      </c>
      <c r="AD31" s="7" t="n">
        <v>38499</v>
      </c>
      <c r="AE31" s="10">
        <f>SUMIFS('Stock - ETA'!$T$3:T4963,'Stock - ETA'!$F$3:F4963,'Rango proyecciones'!C31,'Stock - ETA'!$AA$3:AA4963,'Rango proyecciones'!$AJ$5) + SUMIFS('Stock - ETA'!$S$3:S4963,'Stock - ETA'!$F$3:F4963,'Rango proyecciones'!C31,'Stock - ETA'!$AA$3:AA4963,'Rango proyecciones'!$AJ$8)</f>
        <v/>
      </c>
      <c r="AF31" s="19">
        <f> 0.7 * AD31 + AE31</f>
        <v/>
      </c>
      <c r="AG31" s="10">
        <f>SUMIFS('Stock - ETA'!$J$3:J4963,'Stock - ETA'!$F$3:F4963,'Rango proyecciones'!C31,'Stock - ETA'!$Q$3:Q4963,'Rango proyecciones'!$AJ$5) + SUMIFS('Stock - ETA'!$I$3:I4963,'Stock - ETA'!$F$3:F4963,'Rango proyecciones'!C31,'Stock - ETA'!$Q$3:Q4963,'Rango proyecciones'!$AJ$8)</f>
        <v/>
      </c>
      <c r="AH31" s="19">
        <f> 0.7 * AD31 + AG31</f>
        <v/>
      </c>
      <c r="AI31" s="7" t="n"/>
    </row>
    <row r="32">
      <c r="A32" s="4" t="inlineStr">
        <is>
          <t>Pollo</t>
        </is>
      </c>
      <c r="B32" s="4" t="inlineStr">
        <is>
          <t>Venta Local</t>
        </is>
      </c>
      <c r="C32" s="4" t="inlineStr">
        <is>
          <t>agro europa1011748</t>
        </is>
      </c>
      <c r="D32" s="4" t="inlineStr">
        <is>
          <t>Agro Europa</t>
        </is>
      </c>
      <c r="E32" s="4" t="n">
        <v>1011748</v>
      </c>
      <c r="F32" s="4" t="inlineStr">
        <is>
          <t>PO PchDeh &gt;170 NMr@ Cj 10k AS</t>
        </is>
      </c>
      <c r="G32" s="4" t="inlineStr">
        <is>
          <t>Pechuga Desh</t>
        </is>
      </c>
      <c r="H32" s="7" t="n">
        <v>0</v>
      </c>
      <c r="I32" s="10" t="n">
        <v>147000</v>
      </c>
      <c r="J32" s="10" t="n">
        <v>10000</v>
      </c>
      <c r="K32" s="10" t="n"/>
      <c r="L32" s="7">
        <f>MAX(J32 - K32, 0) * MAX((20 - 10)/(10), 0)</f>
        <v/>
      </c>
      <c r="M32" s="10">
        <f>SUMIFS('Stock - ETA'!$R$3:R4963,'Stock - ETA'!$F$3:F4963,'Rango proyecciones'!C32,'Stock - ETA'!$AA$3:AA4963,'Rango proyecciones'!$AJ$5)</f>
        <v/>
      </c>
      <c r="N32" s="10">
        <f>SUMIF('Stock - Puerto Chile'!$G$2:G960,'Rango proyecciones'!C32,'Stock - Puerto Chile'!$L$2:L960)</f>
        <v/>
      </c>
      <c r="O32" s="10">
        <f>45600 * (20 / 27)</f>
        <v/>
      </c>
      <c r="P32" s="10">
        <f>0 * (20 / 27)</f>
        <v/>
      </c>
      <c r="Q32" s="19">
        <f>H32 + P32 + MAX(M32 - H32 - P32 + O32,0)</f>
        <v/>
      </c>
      <c r="R32" s="10">
        <f>MAX(J32 - K32, 0) * MAX((20 - 7)/(7), 0)</f>
        <v/>
      </c>
      <c r="S32" s="10">
        <f>SUMIFS('Stock - ETA'!$H$3:H4963,'Stock - ETA'!$F$3:F4963,'Rango proyecciones'!C32,'Stock - ETA'!$Q$3:Q4963,'Rango proyecciones'!$AJ$5)</f>
        <v/>
      </c>
      <c r="T32" s="10">
        <f>SUMIF('Stock - Puerto Chile'!$G$2:G960,'Rango proyecciones'!C32,'Stock - Puerto Chile'!$N$2:N960)</f>
        <v/>
      </c>
      <c r="U32" s="10">
        <f>45600 * (20 / 27)</f>
        <v/>
      </c>
      <c r="V32" s="10">
        <f>0 * (20 / 27)</f>
        <v/>
      </c>
      <c r="W32" s="20">
        <f>H32 + V32 + U32 + MAX(S32 - H32 - V32 - U32,0)</f>
        <v/>
      </c>
      <c r="X32" s="7" t="n">
        <v>136800</v>
      </c>
      <c r="Y32" s="10" t="n">
        <v>136800</v>
      </c>
      <c r="Z32" s="21">
        <f>SUMIFS('Stock - ETA'!$S$3:S4963,'Stock - ETA'!$F$3:F4963,'Rango proyecciones'!C32,'Stock - ETA'!$AA$3:AA4963,'Rango proyecciones'!$AJ$5) + SUMIFS('Stock - ETA'!$R$3:R4963,'Stock - ETA'!$F$3:F4963,'Rango proyecciones'!C32,'Stock - ETA'!$AA$3:AA4963,'Rango proyecciones'!$AJ$7)</f>
        <v/>
      </c>
      <c r="AA32" s="16">
        <f>Z32 + X32</f>
        <v/>
      </c>
      <c r="AB32" s="10">
        <f>SUMIFS('Stock - ETA'!$I$3:I4963,'Stock - ETA'!$F$3:F4963,'Rango proyecciones'!C32,'Stock - ETA'!$Q$3:Q4963,'Rango proyecciones'!$AJ$5) + SUMIFS('Stock - ETA'!$H$3:H4963,'Stock - ETA'!$F$3:F4963,'Rango proyecciones'!C32,'Stock - ETA'!$Q$3:Q4963,'Rango proyecciones'!$AJ$7)</f>
        <v/>
      </c>
      <c r="AC32" s="19">
        <f>AB32 + X32</f>
        <v/>
      </c>
      <c r="AD32" s="7" t="n">
        <v>250800</v>
      </c>
      <c r="AE32" s="10">
        <f>SUMIFS('Stock - ETA'!$T$3:T4963,'Stock - ETA'!$F$3:F4963,'Rango proyecciones'!C32,'Stock - ETA'!$AA$3:AA4963,'Rango proyecciones'!$AJ$5) + SUMIFS('Stock - ETA'!$S$3:S4963,'Stock - ETA'!$F$3:F4963,'Rango proyecciones'!C32,'Stock - ETA'!$AA$3:AA4963,'Rango proyecciones'!$AJ$8)</f>
        <v/>
      </c>
      <c r="AF32" s="19">
        <f> 0.7 * AD32 + AE32</f>
        <v/>
      </c>
      <c r="AG32" s="10">
        <f>SUMIFS('Stock - ETA'!$J$3:J4963,'Stock - ETA'!$F$3:F4963,'Rango proyecciones'!C32,'Stock - ETA'!$Q$3:Q4963,'Rango proyecciones'!$AJ$5) + SUMIFS('Stock - ETA'!$I$3:I4963,'Stock - ETA'!$F$3:F4963,'Rango proyecciones'!C32,'Stock - ETA'!$Q$3:Q4963,'Rango proyecciones'!$AJ$8)</f>
        <v/>
      </c>
      <c r="AH32" s="19">
        <f> 0.7 * AD32 + AG32</f>
        <v/>
      </c>
      <c r="AI32" s="7" t="n"/>
    </row>
    <row r="33">
      <c r="A33" s="4" t="inlineStr">
        <is>
          <t>Pollo</t>
        </is>
      </c>
      <c r="B33" s="4" t="inlineStr">
        <is>
          <t>Venta Local</t>
        </is>
      </c>
      <c r="C33" s="4" t="inlineStr">
        <is>
          <t>agro europa1011749</t>
        </is>
      </c>
      <c r="D33" s="4" t="inlineStr">
        <is>
          <t>Agro Europa</t>
        </is>
      </c>
      <c r="E33" s="4" t="n">
        <v>1011749</v>
      </c>
      <c r="F33" s="4" t="inlineStr">
        <is>
          <t>PO PchDeh NMr Blo@ Cj 10k AS</t>
        </is>
      </c>
      <c r="G33" s="4" t="inlineStr">
        <is>
          <t>Pechuga Desh</t>
        </is>
      </c>
      <c r="H33" s="7" t="n">
        <v>0</v>
      </c>
      <c r="I33" s="10" t="n">
        <v>69800</v>
      </c>
      <c r="J33" s="10" t="n">
        <v>0</v>
      </c>
      <c r="K33" s="10" t="n">
        <v>0</v>
      </c>
      <c r="L33" s="7">
        <f>MAX(J33 - K33, 0) * MAX((20 - 10)/(10), 0)</f>
        <v/>
      </c>
      <c r="M33" s="10">
        <f>SUMIFS('Stock - ETA'!$R$3:R4963,'Stock - ETA'!$F$3:F4963,'Rango proyecciones'!C33,'Stock - ETA'!$AA$3:AA4963,'Rango proyecciones'!$AJ$5)</f>
        <v/>
      </c>
      <c r="N33" s="10">
        <f>SUMIF('Stock - Puerto Chile'!$G$2:G960,'Rango proyecciones'!C33,'Stock - Puerto Chile'!$L$2:L960)</f>
        <v/>
      </c>
      <c r="O33" s="10" t="n"/>
      <c r="P33" s="10" t="n"/>
      <c r="Q33" s="19">
        <f>H33 + P33 + MAX(M33 - H33 - P33 + O33,0)</f>
        <v/>
      </c>
      <c r="R33" s="10">
        <f>MAX(J33 - K33, 0) * MAX((20 - 7)/(7), 0)</f>
        <v/>
      </c>
      <c r="S33" s="10">
        <f>SUMIFS('Stock - ETA'!$H$3:H4963,'Stock - ETA'!$F$3:F4963,'Rango proyecciones'!C33,'Stock - ETA'!$Q$3:Q4963,'Rango proyecciones'!$AJ$5)</f>
        <v/>
      </c>
      <c r="T33" s="10">
        <f>SUMIF('Stock - Puerto Chile'!$G$2:G960,'Rango proyecciones'!C33,'Stock - Puerto Chile'!$N$2:N960)</f>
        <v/>
      </c>
      <c r="U33" s="10" t="n"/>
      <c r="V33" s="10" t="n"/>
      <c r="W33" s="20">
        <f>H33 + V33 + U33 + MAX(S33 - H33 - V33 - U33,0)</f>
        <v/>
      </c>
      <c r="X33" s="7" t="n"/>
      <c r="Y33" s="10" t="n"/>
      <c r="Z33" s="21">
        <f>SUMIFS('Stock - ETA'!$S$3:S4963,'Stock - ETA'!$F$3:F4963,'Rango proyecciones'!C33,'Stock - ETA'!$AA$3:AA4963,'Rango proyecciones'!$AJ$5) + SUMIFS('Stock - ETA'!$R$3:R4963,'Stock - ETA'!$F$3:F4963,'Rango proyecciones'!C33,'Stock - ETA'!$AA$3:AA4963,'Rango proyecciones'!$AJ$7)</f>
        <v/>
      </c>
      <c r="AA33" s="16">
        <f>Z33 + X33</f>
        <v/>
      </c>
      <c r="AB33" s="10">
        <f>SUMIFS('Stock - ETA'!$I$3:I4963,'Stock - ETA'!$F$3:F4963,'Rango proyecciones'!C33,'Stock - ETA'!$Q$3:Q4963,'Rango proyecciones'!$AJ$5) + SUMIFS('Stock - ETA'!$H$3:H4963,'Stock - ETA'!$F$3:F4963,'Rango proyecciones'!C33,'Stock - ETA'!$Q$3:Q4963,'Rango proyecciones'!$AJ$7)</f>
        <v/>
      </c>
      <c r="AC33" s="19">
        <f>AB33 + X33</f>
        <v/>
      </c>
      <c r="AD33" s="7" t="n"/>
      <c r="AE33" s="10">
        <f>SUMIFS('Stock - ETA'!$T$3:T4963,'Stock - ETA'!$F$3:F4963,'Rango proyecciones'!C33,'Stock - ETA'!$AA$3:AA4963,'Rango proyecciones'!$AJ$5) + SUMIFS('Stock - ETA'!$S$3:S4963,'Stock - ETA'!$F$3:F4963,'Rango proyecciones'!C33,'Stock - ETA'!$AA$3:AA4963,'Rango proyecciones'!$AJ$8)</f>
        <v/>
      </c>
      <c r="AF33" s="19">
        <f> 0.7 * AD33 + AE33</f>
        <v/>
      </c>
      <c r="AG33" s="10">
        <f>SUMIFS('Stock - ETA'!$J$3:J4963,'Stock - ETA'!$F$3:F4963,'Rango proyecciones'!C33,'Stock - ETA'!$Q$3:Q4963,'Rango proyecciones'!$AJ$5) + SUMIFS('Stock - ETA'!$I$3:I4963,'Stock - ETA'!$F$3:F4963,'Rango proyecciones'!C33,'Stock - ETA'!$Q$3:Q4963,'Rango proyecciones'!$AJ$8)</f>
        <v/>
      </c>
      <c r="AH33" s="19">
        <f> 0.7 * AD33 + AG33</f>
        <v/>
      </c>
      <c r="AI33" s="7" t="n"/>
    </row>
    <row r="34">
      <c r="A34" s="4" t="inlineStr">
        <is>
          <t>Pollo</t>
        </is>
      </c>
      <c r="B34" s="4" t="inlineStr">
        <is>
          <t>Venta Local</t>
        </is>
      </c>
      <c r="C34" s="4" t="inlineStr">
        <is>
          <t>agro europa1011906</t>
        </is>
      </c>
      <c r="D34" s="4" t="inlineStr">
        <is>
          <t>Agro Europa</t>
        </is>
      </c>
      <c r="E34" s="4" t="n">
        <v>1011906</v>
      </c>
      <c r="F34" s="4" t="inlineStr">
        <is>
          <t>PO File NMr@Bo Cj 15K AS</t>
        </is>
      </c>
      <c r="G34" s="4" t="inlineStr">
        <is>
          <t>Filete</t>
        </is>
      </c>
      <c r="H34" s="7" t="n">
        <v>0</v>
      </c>
      <c r="I34" s="10" t="n">
        <v>21000</v>
      </c>
      <c r="J34" s="10" t="n">
        <v>0</v>
      </c>
      <c r="K34" s="10" t="n">
        <v>0</v>
      </c>
      <c r="L34" s="7">
        <f>MAX(J34 - K34, 0) * MAX((20 - 10)/(10), 0)</f>
        <v/>
      </c>
      <c r="M34" s="10">
        <f>SUMIFS('Stock - ETA'!$R$3:R4963,'Stock - ETA'!$F$3:F4963,'Rango proyecciones'!C34,'Stock - ETA'!$AA$3:AA4963,'Rango proyecciones'!$AJ$5)</f>
        <v/>
      </c>
      <c r="N34" s="10">
        <f>SUMIF('Stock - Puerto Chile'!$G$2:G960,'Rango proyecciones'!C34,'Stock - Puerto Chile'!$L$2:L960)</f>
        <v/>
      </c>
      <c r="O34" s="10" t="n"/>
      <c r="P34" s="10" t="n"/>
      <c r="Q34" s="19">
        <f>H34 + P34 + MAX(M34 - H34 - P34 + O34,0)</f>
        <v/>
      </c>
      <c r="R34" s="10">
        <f>MAX(J34 - K34, 0) * MAX((20 - 7)/(7), 0)</f>
        <v/>
      </c>
      <c r="S34" s="10">
        <f>SUMIFS('Stock - ETA'!$H$3:H4963,'Stock - ETA'!$F$3:F4963,'Rango proyecciones'!C34,'Stock - ETA'!$Q$3:Q4963,'Rango proyecciones'!$AJ$5)</f>
        <v/>
      </c>
      <c r="T34" s="10">
        <f>SUMIF('Stock - Puerto Chile'!$G$2:G960,'Rango proyecciones'!C34,'Stock - Puerto Chile'!$N$2:N960)</f>
        <v/>
      </c>
      <c r="U34" s="10" t="n"/>
      <c r="V34" s="10" t="n"/>
      <c r="W34" s="20">
        <f>H34 + V34 + U34 + MAX(S34 - H34 - V34 - U34,0)</f>
        <v/>
      </c>
      <c r="X34" s="7" t="n"/>
      <c r="Y34" s="10" t="n"/>
      <c r="Z34" s="21">
        <f>SUMIFS('Stock - ETA'!$S$3:S4963,'Stock - ETA'!$F$3:F4963,'Rango proyecciones'!C34,'Stock - ETA'!$AA$3:AA4963,'Rango proyecciones'!$AJ$5) + SUMIFS('Stock - ETA'!$R$3:R4963,'Stock - ETA'!$F$3:F4963,'Rango proyecciones'!C34,'Stock - ETA'!$AA$3:AA4963,'Rango proyecciones'!$AJ$7)</f>
        <v/>
      </c>
      <c r="AA34" s="16">
        <f>Z34 + X34</f>
        <v/>
      </c>
      <c r="AB34" s="10">
        <f>SUMIFS('Stock - ETA'!$I$3:I4963,'Stock - ETA'!$F$3:F4963,'Rango proyecciones'!C34,'Stock - ETA'!$Q$3:Q4963,'Rango proyecciones'!$AJ$5) + SUMIFS('Stock - ETA'!$H$3:H4963,'Stock - ETA'!$F$3:F4963,'Rango proyecciones'!C34,'Stock - ETA'!$Q$3:Q4963,'Rango proyecciones'!$AJ$7)</f>
        <v/>
      </c>
      <c r="AC34" s="19">
        <f>AB34 + X34</f>
        <v/>
      </c>
      <c r="AD34" s="7" t="n"/>
      <c r="AE34" s="10">
        <f>SUMIFS('Stock - ETA'!$T$3:T4963,'Stock - ETA'!$F$3:F4963,'Rango proyecciones'!C34,'Stock - ETA'!$AA$3:AA4963,'Rango proyecciones'!$AJ$5) + SUMIFS('Stock - ETA'!$S$3:S4963,'Stock - ETA'!$F$3:F4963,'Rango proyecciones'!C34,'Stock - ETA'!$AA$3:AA4963,'Rango proyecciones'!$AJ$8)</f>
        <v/>
      </c>
      <c r="AF34" s="19">
        <f> 0.7 * AD34 + AE34</f>
        <v/>
      </c>
      <c r="AG34" s="10">
        <f>SUMIFS('Stock - ETA'!$J$3:J4963,'Stock - ETA'!$F$3:F4963,'Rango proyecciones'!C34,'Stock - ETA'!$Q$3:Q4963,'Rango proyecciones'!$AJ$5) + SUMIFS('Stock - ETA'!$I$3:I4963,'Stock - ETA'!$F$3:F4963,'Rango proyecciones'!C34,'Stock - ETA'!$Q$3:Q4963,'Rango proyecciones'!$AJ$8)</f>
        <v/>
      </c>
      <c r="AH34" s="19">
        <f> 0.7 * AD34 + AG34</f>
        <v/>
      </c>
      <c r="AI34" s="7" t="n"/>
    </row>
    <row r="35">
      <c r="A35" s="4" t="inlineStr">
        <is>
          <t>Pollo</t>
        </is>
      </c>
      <c r="B35" s="4" t="inlineStr">
        <is>
          <t>Venta Local</t>
        </is>
      </c>
      <c r="C35" s="4" t="inlineStr">
        <is>
          <t>agro europa1011973</t>
        </is>
      </c>
      <c r="D35" s="4" t="inlineStr">
        <is>
          <t>Agro Europa</t>
        </is>
      </c>
      <c r="E35" s="4" t="n">
        <v>1011973</v>
      </c>
      <c r="F35" s="4" t="inlineStr">
        <is>
          <t>PO PchDeh Lam 110-130 NMr@ Bo Cj 10k AS</t>
        </is>
      </c>
      <c r="G35" s="4" t="inlineStr">
        <is>
          <t>Pechuga Desh</t>
        </is>
      </c>
      <c r="H35" s="7" t="n">
        <v>10</v>
      </c>
      <c r="I35" s="10" t="n">
        <v>0</v>
      </c>
      <c r="J35" s="10" t="n">
        <v>0</v>
      </c>
      <c r="K35" s="10" t="n">
        <v>0</v>
      </c>
      <c r="L35" s="7">
        <f>MAX(J35 - K35, 0) * MAX((20 - 10)/(10), 0)</f>
        <v/>
      </c>
      <c r="M35" s="10">
        <f>SUMIFS('Stock - ETA'!$R$3:R4963,'Stock - ETA'!$F$3:F4963,'Rango proyecciones'!C35,'Stock - ETA'!$AA$3:AA4963,'Rango proyecciones'!$AJ$5)</f>
        <v/>
      </c>
      <c r="N35" s="10">
        <f>SUMIF('Stock - Puerto Chile'!$G$2:G960,'Rango proyecciones'!C35,'Stock - Puerto Chile'!$L$2:L960)</f>
        <v/>
      </c>
      <c r="O35" s="10" t="n"/>
      <c r="P35" s="10" t="n"/>
      <c r="Q35" s="19">
        <f>H35 + P35 + MAX(M35 - H35 - P35 + O35,0)</f>
        <v/>
      </c>
      <c r="R35" s="10">
        <f>MAX(J35 - K35, 0) * MAX((20 - 7)/(7), 0)</f>
        <v/>
      </c>
      <c r="S35" s="10">
        <f>SUMIFS('Stock - ETA'!$H$3:H4963,'Stock - ETA'!$F$3:F4963,'Rango proyecciones'!C35,'Stock - ETA'!$Q$3:Q4963,'Rango proyecciones'!$AJ$5)</f>
        <v/>
      </c>
      <c r="T35" s="10">
        <f>SUMIF('Stock - Puerto Chile'!$G$2:G960,'Rango proyecciones'!C35,'Stock - Puerto Chile'!$N$2:N960)</f>
        <v/>
      </c>
      <c r="U35" s="10" t="n"/>
      <c r="V35" s="10" t="n"/>
      <c r="W35" s="20">
        <f>H35 + V35 + U35 + MAX(S35 - H35 - V35 - U35,0)</f>
        <v/>
      </c>
      <c r="X35" s="7" t="n"/>
      <c r="Y35" s="10" t="n"/>
      <c r="Z35" s="21">
        <f>SUMIFS('Stock - ETA'!$S$3:S4963,'Stock - ETA'!$F$3:F4963,'Rango proyecciones'!C35,'Stock - ETA'!$AA$3:AA4963,'Rango proyecciones'!$AJ$5) + SUMIFS('Stock - ETA'!$R$3:R4963,'Stock - ETA'!$F$3:F4963,'Rango proyecciones'!C35,'Stock - ETA'!$AA$3:AA4963,'Rango proyecciones'!$AJ$7)</f>
        <v/>
      </c>
      <c r="AA35" s="16">
        <f>Z35 + X35</f>
        <v/>
      </c>
      <c r="AB35" s="10">
        <f>SUMIFS('Stock - ETA'!$I$3:I4963,'Stock - ETA'!$F$3:F4963,'Rango proyecciones'!C35,'Stock - ETA'!$Q$3:Q4963,'Rango proyecciones'!$AJ$5) + SUMIFS('Stock - ETA'!$H$3:H4963,'Stock - ETA'!$F$3:F4963,'Rango proyecciones'!C35,'Stock - ETA'!$Q$3:Q4963,'Rango proyecciones'!$AJ$7)</f>
        <v/>
      </c>
      <c r="AC35" s="19">
        <f>AB35 + X35</f>
        <v/>
      </c>
      <c r="AD35" s="7" t="n"/>
      <c r="AE35" s="10">
        <f>SUMIFS('Stock - ETA'!$T$3:T4963,'Stock - ETA'!$F$3:F4963,'Rango proyecciones'!C35,'Stock - ETA'!$AA$3:AA4963,'Rango proyecciones'!$AJ$5) + SUMIFS('Stock - ETA'!$S$3:S4963,'Stock - ETA'!$F$3:F4963,'Rango proyecciones'!C35,'Stock - ETA'!$AA$3:AA4963,'Rango proyecciones'!$AJ$8)</f>
        <v/>
      </c>
      <c r="AF35" s="19">
        <f> 0.7 * AD35 + AE35</f>
        <v/>
      </c>
      <c r="AG35" s="10">
        <f>SUMIFS('Stock - ETA'!$J$3:J4963,'Stock - ETA'!$F$3:F4963,'Rango proyecciones'!C35,'Stock - ETA'!$Q$3:Q4963,'Rango proyecciones'!$AJ$5) + SUMIFS('Stock - ETA'!$I$3:I4963,'Stock - ETA'!$F$3:F4963,'Rango proyecciones'!C35,'Stock - ETA'!$Q$3:Q4963,'Rango proyecciones'!$AJ$8)</f>
        <v/>
      </c>
      <c r="AH35" s="19">
        <f> 0.7 * AD35 + AG35</f>
        <v/>
      </c>
      <c r="AI35" s="7" t="n"/>
    </row>
    <row r="36">
      <c r="A36" s="4" t="inlineStr">
        <is>
          <t>Pollo</t>
        </is>
      </c>
      <c r="B36" s="4" t="inlineStr">
        <is>
          <t>Venta Local</t>
        </is>
      </c>
      <c r="C36" s="4" t="inlineStr">
        <is>
          <t>agro europa1011974</t>
        </is>
      </c>
      <c r="D36" s="4" t="inlineStr">
        <is>
          <t>Agro Europa</t>
        </is>
      </c>
      <c r="E36" s="4" t="n">
        <v>1011974</v>
      </c>
      <c r="F36" s="4" t="inlineStr">
        <is>
          <t>PO PchDeh Lam 130-150 NMr@ Bo Cj 10k AS</t>
        </is>
      </c>
      <c r="G36" s="4" t="inlineStr">
        <is>
          <t>Pechuga Desh</t>
        </is>
      </c>
      <c r="H36" s="7" t="n">
        <v>10</v>
      </c>
      <c r="I36" s="10" t="n">
        <v>0</v>
      </c>
      <c r="J36" s="10" t="n">
        <v>0</v>
      </c>
      <c r="K36" s="10" t="n">
        <v>0</v>
      </c>
      <c r="L36" s="7">
        <f>MAX(J36 - K36, 0) * MAX((20 - 10)/(10), 0)</f>
        <v/>
      </c>
      <c r="M36" s="10">
        <f>SUMIFS('Stock - ETA'!$R$3:R4963,'Stock - ETA'!$F$3:F4963,'Rango proyecciones'!C36,'Stock - ETA'!$AA$3:AA4963,'Rango proyecciones'!$AJ$5)</f>
        <v/>
      </c>
      <c r="N36" s="10">
        <f>SUMIF('Stock - Puerto Chile'!$G$2:G960,'Rango proyecciones'!C36,'Stock - Puerto Chile'!$L$2:L960)</f>
        <v/>
      </c>
      <c r="O36" s="10" t="n"/>
      <c r="P36" s="10" t="n"/>
      <c r="Q36" s="19">
        <f>H36 + P36 + MAX(M36 - H36 - P36 + O36,0)</f>
        <v/>
      </c>
      <c r="R36" s="10">
        <f>MAX(J36 - K36, 0) * MAX((20 - 7)/(7), 0)</f>
        <v/>
      </c>
      <c r="S36" s="10">
        <f>SUMIFS('Stock - ETA'!$H$3:H4963,'Stock - ETA'!$F$3:F4963,'Rango proyecciones'!C36,'Stock - ETA'!$Q$3:Q4963,'Rango proyecciones'!$AJ$5)</f>
        <v/>
      </c>
      <c r="T36" s="10">
        <f>SUMIF('Stock - Puerto Chile'!$G$2:G960,'Rango proyecciones'!C36,'Stock - Puerto Chile'!$N$2:N960)</f>
        <v/>
      </c>
      <c r="U36" s="10" t="n"/>
      <c r="V36" s="10" t="n"/>
      <c r="W36" s="20">
        <f>H36 + V36 + U36 + MAX(S36 - H36 - V36 - U36,0)</f>
        <v/>
      </c>
      <c r="X36" s="7" t="n"/>
      <c r="Y36" s="10" t="n"/>
      <c r="Z36" s="21">
        <f>SUMIFS('Stock - ETA'!$S$3:S4963,'Stock - ETA'!$F$3:F4963,'Rango proyecciones'!C36,'Stock - ETA'!$AA$3:AA4963,'Rango proyecciones'!$AJ$5) + SUMIFS('Stock - ETA'!$R$3:R4963,'Stock - ETA'!$F$3:F4963,'Rango proyecciones'!C36,'Stock - ETA'!$AA$3:AA4963,'Rango proyecciones'!$AJ$7)</f>
        <v/>
      </c>
      <c r="AA36" s="16">
        <f>Z36 + X36</f>
        <v/>
      </c>
      <c r="AB36" s="10">
        <f>SUMIFS('Stock - ETA'!$I$3:I4963,'Stock - ETA'!$F$3:F4963,'Rango proyecciones'!C36,'Stock - ETA'!$Q$3:Q4963,'Rango proyecciones'!$AJ$5) + SUMIFS('Stock - ETA'!$H$3:H4963,'Stock - ETA'!$F$3:F4963,'Rango proyecciones'!C36,'Stock - ETA'!$Q$3:Q4963,'Rango proyecciones'!$AJ$7)</f>
        <v/>
      </c>
      <c r="AC36" s="19">
        <f>AB36 + X36</f>
        <v/>
      </c>
      <c r="AD36" s="7" t="n"/>
      <c r="AE36" s="10">
        <f>SUMIFS('Stock - ETA'!$T$3:T4963,'Stock - ETA'!$F$3:F4963,'Rango proyecciones'!C36,'Stock - ETA'!$AA$3:AA4963,'Rango proyecciones'!$AJ$5) + SUMIFS('Stock - ETA'!$S$3:S4963,'Stock - ETA'!$F$3:F4963,'Rango proyecciones'!C36,'Stock - ETA'!$AA$3:AA4963,'Rango proyecciones'!$AJ$8)</f>
        <v/>
      </c>
      <c r="AF36" s="19">
        <f> 0.7 * AD36 + AE36</f>
        <v/>
      </c>
      <c r="AG36" s="10">
        <f>SUMIFS('Stock - ETA'!$J$3:J4963,'Stock - ETA'!$F$3:F4963,'Rango proyecciones'!C36,'Stock - ETA'!$Q$3:Q4963,'Rango proyecciones'!$AJ$5) + SUMIFS('Stock - ETA'!$I$3:I4963,'Stock - ETA'!$F$3:F4963,'Rango proyecciones'!C36,'Stock - ETA'!$Q$3:Q4963,'Rango proyecciones'!$AJ$8)</f>
        <v/>
      </c>
      <c r="AH36" s="19">
        <f> 0.7 * AD36 + AG36</f>
        <v/>
      </c>
      <c r="AI36" s="7" t="n"/>
    </row>
    <row r="37">
      <c r="A37" s="4" t="inlineStr">
        <is>
          <t>Pollo</t>
        </is>
      </c>
      <c r="B37" s="4" t="inlineStr">
        <is>
          <t>Venta Local</t>
        </is>
      </c>
      <c r="C37" s="4" t="inlineStr">
        <is>
          <t>agro europa1012207</t>
        </is>
      </c>
      <c r="D37" s="4" t="inlineStr">
        <is>
          <t>Agro Europa</t>
        </is>
      </c>
      <c r="E37" s="4" t="n">
        <v>1012207</v>
      </c>
      <c r="F37" s="4" t="inlineStr">
        <is>
          <t>PO Ctre Mrps@ Bo 12x1k Cj AS</t>
        </is>
      </c>
      <c r="G37" s="4" t="inlineStr">
        <is>
          <t>Menudencias</t>
        </is>
      </c>
      <c r="H37" s="7" t="n">
        <v>24000</v>
      </c>
      <c r="I37" s="10" t="n">
        <v>24000</v>
      </c>
      <c r="J37" s="10" t="n">
        <v>35000</v>
      </c>
      <c r="K37" s="10" t="n">
        <v>15227.04</v>
      </c>
      <c r="L37" s="7">
        <f>MAX(J37 - K37, 0) * MAX((20 - 10)/(10), 0)</f>
        <v/>
      </c>
      <c r="M37" s="10">
        <f>SUMIFS('Stock - ETA'!$R$3:R4963,'Stock - ETA'!$F$3:F4963,'Rango proyecciones'!C37,'Stock - ETA'!$AA$3:AA4963,'Rango proyecciones'!$AJ$5)</f>
        <v/>
      </c>
      <c r="N37" s="10">
        <f>SUMIF('Stock - Puerto Chile'!$G$2:G960,'Rango proyecciones'!C37,'Stock - Puerto Chile'!$L$2:L960)</f>
        <v/>
      </c>
      <c r="O37" s="10" t="n"/>
      <c r="P37" s="10" t="n"/>
      <c r="Q37" s="19">
        <f>H37 + P37 + MAX(M37 - H37 - P37 + O37,0)</f>
        <v/>
      </c>
      <c r="R37" s="10">
        <f>MAX(J37 - K37, 0) * MAX((20 - 7)/(7), 0)</f>
        <v/>
      </c>
      <c r="S37" s="10">
        <f>SUMIFS('Stock - ETA'!$H$3:H4963,'Stock - ETA'!$F$3:F4963,'Rango proyecciones'!C37,'Stock - ETA'!$Q$3:Q4963,'Rango proyecciones'!$AJ$5)</f>
        <v/>
      </c>
      <c r="T37" s="10">
        <f>SUMIF('Stock - Puerto Chile'!$G$2:G960,'Rango proyecciones'!C37,'Stock - Puerto Chile'!$N$2:N960)</f>
        <v/>
      </c>
      <c r="U37" s="10" t="n"/>
      <c r="V37" s="10" t="n"/>
      <c r="W37" s="20">
        <f>H37 + V37 + U37 + MAX(S37 - H37 - V37 - U37,0)</f>
        <v/>
      </c>
      <c r="X37" s="7" t="n">
        <v>48000</v>
      </c>
      <c r="Y37" s="10" t="n">
        <v>48000</v>
      </c>
      <c r="Z37" s="21">
        <f>SUMIFS('Stock - ETA'!$S$3:S4963,'Stock - ETA'!$F$3:F4963,'Rango proyecciones'!C37,'Stock - ETA'!$AA$3:AA4963,'Rango proyecciones'!$AJ$5) + SUMIFS('Stock - ETA'!$R$3:R4963,'Stock - ETA'!$F$3:F4963,'Rango proyecciones'!C37,'Stock - ETA'!$AA$3:AA4963,'Rango proyecciones'!$AJ$7)</f>
        <v/>
      </c>
      <c r="AA37" s="16">
        <f>Z37 + X37</f>
        <v/>
      </c>
      <c r="AB37" s="10">
        <f>SUMIFS('Stock - ETA'!$I$3:I4963,'Stock - ETA'!$F$3:F4963,'Rango proyecciones'!C37,'Stock - ETA'!$Q$3:Q4963,'Rango proyecciones'!$AJ$5) + SUMIFS('Stock - ETA'!$H$3:H4963,'Stock - ETA'!$F$3:F4963,'Rango proyecciones'!C37,'Stock - ETA'!$Q$3:Q4963,'Rango proyecciones'!$AJ$7)</f>
        <v/>
      </c>
      <c r="AC37" s="19">
        <f>AB37 + X37</f>
        <v/>
      </c>
      <c r="AD37" s="7" t="n">
        <v>48000</v>
      </c>
      <c r="AE37" s="10">
        <f>SUMIFS('Stock - ETA'!$T$3:T4963,'Stock - ETA'!$F$3:F4963,'Rango proyecciones'!C37,'Stock - ETA'!$AA$3:AA4963,'Rango proyecciones'!$AJ$5) + SUMIFS('Stock - ETA'!$S$3:S4963,'Stock - ETA'!$F$3:F4963,'Rango proyecciones'!C37,'Stock - ETA'!$AA$3:AA4963,'Rango proyecciones'!$AJ$8)</f>
        <v/>
      </c>
      <c r="AF37" s="19">
        <f> 0.7 * AD37 + AE37</f>
        <v/>
      </c>
      <c r="AG37" s="10">
        <f>SUMIFS('Stock - ETA'!$J$3:J4963,'Stock - ETA'!$F$3:F4963,'Rango proyecciones'!C37,'Stock - ETA'!$Q$3:Q4963,'Rango proyecciones'!$AJ$5) + SUMIFS('Stock - ETA'!$I$3:I4963,'Stock - ETA'!$F$3:F4963,'Rango proyecciones'!C37,'Stock - ETA'!$Q$3:Q4963,'Rango proyecciones'!$AJ$8)</f>
        <v/>
      </c>
      <c r="AH37" s="19">
        <f> 0.7 * AD37 + AG37</f>
        <v/>
      </c>
      <c r="AI37" s="7" t="n"/>
    </row>
    <row r="38">
      <c r="A38" s="4" t="inlineStr">
        <is>
          <t>Pollo</t>
        </is>
      </c>
      <c r="B38" s="4" t="inlineStr">
        <is>
          <t>Venta Local</t>
        </is>
      </c>
      <c r="C38" s="4" t="inlineStr">
        <is>
          <t>agro europa1012405</t>
        </is>
      </c>
      <c r="D38" s="4" t="inlineStr">
        <is>
          <t>Agro Europa</t>
        </is>
      </c>
      <c r="E38" s="4" t="n">
        <v>1012405</v>
      </c>
      <c r="F38" s="4" t="inlineStr">
        <is>
          <t>PO PchDeh BTI 18.6%@ MQOI Cj 10k AS</t>
        </is>
      </c>
      <c r="G38" s="4" t="inlineStr">
        <is>
          <t>Pechuga Desh</t>
        </is>
      </c>
      <c r="H38" s="7" t="n">
        <v>0</v>
      </c>
      <c r="I38" s="10" t="n">
        <v>20000</v>
      </c>
      <c r="J38" s="10" t="n">
        <v>0</v>
      </c>
      <c r="K38" s="10" t="n">
        <v>0</v>
      </c>
      <c r="L38" s="7">
        <f>MAX(J38 - K38, 0) * MAX((20 - 10)/(10), 0)</f>
        <v/>
      </c>
      <c r="M38" s="10">
        <f>SUMIFS('Stock - ETA'!$R$3:R4963,'Stock - ETA'!$F$3:F4963,'Rango proyecciones'!C38,'Stock - ETA'!$AA$3:AA4963,'Rango proyecciones'!$AJ$5)</f>
        <v/>
      </c>
      <c r="N38" s="10">
        <f>SUMIF('Stock - Puerto Chile'!$G$2:G960,'Rango proyecciones'!C38,'Stock - Puerto Chile'!$L$2:L960)</f>
        <v/>
      </c>
      <c r="O38" s="10" t="n"/>
      <c r="P38" s="10" t="n"/>
      <c r="Q38" s="19">
        <f>H38 + P38 + MAX(M38 - H38 - P38 + O38,0)</f>
        <v/>
      </c>
      <c r="R38" s="10">
        <f>MAX(J38 - K38, 0) * MAX((20 - 7)/(7), 0)</f>
        <v/>
      </c>
      <c r="S38" s="10">
        <f>SUMIFS('Stock - ETA'!$H$3:H4963,'Stock - ETA'!$F$3:F4963,'Rango proyecciones'!C38,'Stock - ETA'!$Q$3:Q4963,'Rango proyecciones'!$AJ$5)</f>
        <v/>
      </c>
      <c r="T38" s="10">
        <f>SUMIF('Stock - Puerto Chile'!$G$2:G960,'Rango proyecciones'!C38,'Stock - Puerto Chile'!$N$2:N960)</f>
        <v/>
      </c>
      <c r="U38" s="10" t="n"/>
      <c r="V38" s="10" t="n"/>
      <c r="W38" s="20">
        <f>H38 + V38 + U38 + MAX(S38 - H38 - V38 - U38,0)</f>
        <v/>
      </c>
      <c r="X38" s="7" t="n"/>
      <c r="Y38" s="10" t="n"/>
      <c r="Z38" s="21">
        <f>SUMIFS('Stock - ETA'!$S$3:S4963,'Stock - ETA'!$F$3:F4963,'Rango proyecciones'!C38,'Stock - ETA'!$AA$3:AA4963,'Rango proyecciones'!$AJ$5) + SUMIFS('Stock - ETA'!$R$3:R4963,'Stock - ETA'!$F$3:F4963,'Rango proyecciones'!C38,'Stock - ETA'!$AA$3:AA4963,'Rango proyecciones'!$AJ$7)</f>
        <v/>
      </c>
      <c r="AA38" s="16">
        <f>Z38 + X38</f>
        <v/>
      </c>
      <c r="AB38" s="10">
        <f>SUMIFS('Stock - ETA'!$I$3:I4963,'Stock - ETA'!$F$3:F4963,'Rango proyecciones'!C38,'Stock - ETA'!$Q$3:Q4963,'Rango proyecciones'!$AJ$5) + SUMIFS('Stock - ETA'!$H$3:H4963,'Stock - ETA'!$F$3:F4963,'Rango proyecciones'!C38,'Stock - ETA'!$Q$3:Q4963,'Rango proyecciones'!$AJ$7)</f>
        <v/>
      </c>
      <c r="AC38" s="19">
        <f>AB38 + X38</f>
        <v/>
      </c>
      <c r="AD38" s="7" t="n"/>
      <c r="AE38" s="10">
        <f>SUMIFS('Stock - ETA'!$T$3:T4963,'Stock - ETA'!$F$3:F4963,'Rango proyecciones'!C38,'Stock - ETA'!$AA$3:AA4963,'Rango proyecciones'!$AJ$5) + SUMIFS('Stock - ETA'!$S$3:S4963,'Stock - ETA'!$F$3:F4963,'Rango proyecciones'!C38,'Stock - ETA'!$AA$3:AA4963,'Rango proyecciones'!$AJ$8)</f>
        <v/>
      </c>
      <c r="AF38" s="19">
        <f> 0.7 * AD38 + AE38</f>
        <v/>
      </c>
      <c r="AG38" s="10">
        <f>SUMIFS('Stock - ETA'!$J$3:J4963,'Stock - ETA'!$F$3:F4963,'Rango proyecciones'!C38,'Stock - ETA'!$Q$3:Q4963,'Rango proyecciones'!$AJ$5) + SUMIFS('Stock - ETA'!$I$3:I4963,'Stock - ETA'!$F$3:F4963,'Rango proyecciones'!C38,'Stock - ETA'!$Q$3:Q4963,'Rango proyecciones'!$AJ$8)</f>
        <v/>
      </c>
      <c r="AH38" s="19">
        <f> 0.7 * AD38 + AG38</f>
        <v/>
      </c>
      <c r="AI38" s="7" t="n"/>
    </row>
    <row r="39">
      <c r="A39" s="4" t="inlineStr">
        <is>
          <t>Pollo</t>
        </is>
      </c>
      <c r="B39" s="4" t="inlineStr">
        <is>
          <t>Venta Local</t>
        </is>
      </c>
      <c r="C39" s="4" t="inlineStr">
        <is>
          <t>agro europa1012432</t>
        </is>
      </c>
      <c r="D39" s="4" t="inlineStr">
        <is>
          <t>Agro Europa</t>
        </is>
      </c>
      <c r="E39" s="4" t="n">
        <v>1012432</v>
      </c>
      <c r="F39" s="4" t="inlineStr">
        <is>
          <t>PO PchDeh IQF NMr@ Cj 10k AS</t>
        </is>
      </c>
      <c r="G39" s="4" t="inlineStr">
        <is>
          <t>Pechuga Desh</t>
        </is>
      </c>
      <c r="H39" s="7" t="n">
        <v>0</v>
      </c>
      <c r="I39" s="10" t="n">
        <v>108000</v>
      </c>
      <c r="J39" s="10" t="n">
        <v>7000</v>
      </c>
      <c r="K39" s="10" t="n"/>
      <c r="L39" s="7">
        <f>MAX(J39 - K39, 0) * MAX((20 - 10)/(10), 0)</f>
        <v/>
      </c>
      <c r="M39" s="10">
        <f>SUMIFS('Stock - ETA'!$R$3:R4963,'Stock - ETA'!$F$3:F4963,'Rango proyecciones'!C39,'Stock - ETA'!$AA$3:AA4963,'Rango proyecciones'!$AJ$5)</f>
        <v/>
      </c>
      <c r="N39" s="10">
        <f>SUMIF('Stock - Puerto Chile'!$G$2:G960,'Rango proyecciones'!C39,'Stock - Puerto Chile'!$L$2:L960)</f>
        <v/>
      </c>
      <c r="O39" s="10" t="n"/>
      <c r="P39" s="10" t="n"/>
      <c r="Q39" s="19">
        <f>H39 + P39 + MAX(M39 - H39 - P39 + O39,0)</f>
        <v/>
      </c>
      <c r="R39" s="10">
        <f>MAX(J39 - K39, 0) * MAX((20 - 7)/(7), 0)</f>
        <v/>
      </c>
      <c r="S39" s="10">
        <f>SUMIFS('Stock - ETA'!$H$3:H4963,'Stock - ETA'!$F$3:F4963,'Rango proyecciones'!C39,'Stock - ETA'!$Q$3:Q4963,'Rango proyecciones'!$AJ$5)</f>
        <v/>
      </c>
      <c r="T39" s="10">
        <f>SUMIF('Stock - Puerto Chile'!$G$2:G960,'Rango proyecciones'!C39,'Stock - Puerto Chile'!$N$2:N960)</f>
        <v/>
      </c>
      <c r="U39" s="10" t="n"/>
      <c r="V39" s="10" t="n"/>
      <c r="W39" s="20">
        <f>H39 + V39 + U39 + MAX(S39 - H39 - V39 - U39,0)</f>
        <v/>
      </c>
      <c r="X39" s="7" t="n"/>
      <c r="Y39" s="10" t="n"/>
      <c r="Z39" s="21">
        <f>SUMIFS('Stock - ETA'!$S$3:S4963,'Stock - ETA'!$F$3:F4963,'Rango proyecciones'!C39,'Stock - ETA'!$AA$3:AA4963,'Rango proyecciones'!$AJ$5) + SUMIFS('Stock - ETA'!$R$3:R4963,'Stock - ETA'!$F$3:F4963,'Rango proyecciones'!C39,'Stock - ETA'!$AA$3:AA4963,'Rango proyecciones'!$AJ$7)</f>
        <v/>
      </c>
      <c r="AA39" s="16">
        <f>Z39 + X39</f>
        <v/>
      </c>
      <c r="AB39" s="10">
        <f>SUMIFS('Stock - ETA'!$I$3:I4963,'Stock - ETA'!$F$3:F4963,'Rango proyecciones'!C39,'Stock - ETA'!$Q$3:Q4963,'Rango proyecciones'!$AJ$5) + SUMIFS('Stock - ETA'!$H$3:H4963,'Stock - ETA'!$F$3:F4963,'Rango proyecciones'!C39,'Stock - ETA'!$Q$3:Q4963,'Rango proyecciones'!$AJ$7)</f>
        <v/>
      </c>
      <c r="AC39" s="19">
        <f>AB39 + X39</f>
        <v/>
      </c>
      <c r="AD39" s="7" t="n"/>
      <c r="AE39" s="10">
        <f>SUMIFS('Stock - ETA'!$T$3:T4963,'Stock - ETA'!$F$3:F4963,'Rango proyecciones'!C39,'Stock - ETA'!$AA$3:AA4963,'Rango proyecciones'!$AJ$5) + SUMIFS('Stock - ETA'!$S$3:S4963,'Stock - ETA'!$F$3:F4963,'Rango proyecciones'!C39,'Stock - ETA'!$AA$3:AA4963,'Rango proyecciones'!$AJ$8)</f>
        <v/>
      </c>
      <c r="AF39" s="19">
        <f> 0.7 * AD39 + AE39</f>
        <v/>
      </c>
      <c r="AG39" s="10">
        <f>SUMIFS('Stock - ETA'!$J$3:J4963,'Stock - ETA'!$F$3:F4963,'Rango proyecciones'!C39,'Stock - ETA'!$Q$3:Q4963,'Rango proyecciones'!$AJ$5) + SUMIFS('Stock - ETA'!$I$3:I4963,'Stock - ETA'!$F$3:F4963,'Rango proyecciones'!C39,'Stock - ETA'!$Q$3:Q4963,'Rango proyecciones'!$AJ$8)</f>
        <v/>
      </c>
      <c r="AH39" s="19">
        <f> 0.7 * AD39 + AG39</f>
        <v/>
      </c>
      <c r="AI39" s="7" t="n"/>
    </row>
    <row r="40">
      <c r="A40" s="4" t="inlineStr">
        <is>
          <t>Pollo</t>
        </is>
      </c>
      <c r="B40" s="4" t="inlineStr">
        <is>
          <t>Venta Local</t>
        </is>
      </c>
      <c r="C40" s="4" t="inlineStr">
        <is>
          <t>agro europa1012724</t>
        </is>
      </c>
      <c r="D40" s="4" t="inlineStr">
        <is>
          <t>Agro Europa</t>
        </is>
      </c>
      <c r="E40" s="4" t="n">
        <v>1012724</v>
      </c>
      <c r="F40" s="4" t="inlineStr">
        <is>
          <t>PO PF Corazon@ Bo 19k Cj</t>
        </is>
      </c>
      <c r="G40" s="4" t="inlineStr">
        <is>
          <t>Menudencias</t>
        </is>
      </c>
      <c r="H40" s="7" t="n">
        <v>0</v>
      </c>
      <c r="I40" s="10" t="n">
        <v>13833</v>
      </c>
      <c r="J40" s="10" t="n">
        <v>0</v>
      </c>
      <c r="K40" s="10" t="n">
        <v>0</v>
      </c>
      <c r="L40" s="7">
        <f>MAX(J40 - K40, 0) * MAX((20 - 10)/(10), 0)</f>
        <v/>
      </c>
      <c r="M40" s="10">
        <f>SUMIFS('Stock - ETA'!$R$3:R4963,'Stock - ETA'!$F$3:F4963,'Rango proyecciones'!C40,'Stock - ETA'!$AA$3:AA4963,'Rango proyecciones'!$AJ$5)</f>
        <v/>
      </c>
      <c r="N40" s="10">
        <f>SUMIF('Stock - Puerto Chile'!$G$2:G960,'Rango proyecciones'!C40,'Stock - Puerto Chile'!$L$2:L960)</f>
        <v/>
      </c>
      <c r="O40" s="10" t="n"/>
      <c r="P40" s="10" t="n"/>
      <c r="Q40" s="19">
        <f>H40 + P40 + MAX(M40 - H40 - P40 + O40,0)</f>
        <v/>
      </c>
      <c r="R40" s="10">
        <f>MAX(J40 - K40, 0) * MAX((20 - 7)/(7), 0)</f>
        <v/>
      </c>
      <c r="S40" s="10">
        <f>SUMIFS('Stock - ETA'!$H$3:H4963,'Stock - ETA'!$F$3:F4963,'Rango proyecciones'!C40,'Stock - ETA'!$Q$3:Q4963,'Rango proyecciones'!$AJ$5)</f>
        <v/>
      </c>
      <c r="T40" s="10">
        <f>SUMIF('Stock - Puerto Chile'!$G$2:G960,'Rango proyecciones'!C40,'Stock - Puerto Chile'!$N$2:N960)</f>
        <v/>
      </c>
      <c r="U40" s="10" t="n"/>
      <c r="V40" s="10" t="n"/>
      <c r="W40" s="20">
        <f>H40 + V40 + U40 + MAX(S40 - H40 - V40 - U40,0)</f>
        <v/>
      </c>
      <c r="X40" s="7" t="n"/>
      <c r="Y40" s="10" t="n"/>
      <c r="Z40" s="21">
        <f>SUMIFS('Stock - ETA'!$S$3:S4963,'Stock - ETA'!$F$3:F4963,'Rango proyecciones'!C40,'Stock - ETA'!$AA$3:AA4963,'Rango proyecciones'!$AJ$5) + SUMIFS('Stock - ETA'!$R$3:R4963,'Stock - ETA'!$F$3:F4963,'Rango proyecciones'!C40,'Stock - ETA'!$AA$3:AA4963,'Rango proyecciones'!$AJ$7)</f>
        <v/>
      </c>
      <c r="AA40" s="16">
        <f>Z40 + X40</f>
        <v/>
      </c>
      <c r="AB40" s="10">
        <f>SUMIFS('Stock - ETA'!$I$3:I4963,'Stock - ETA'!$F$3:F4963,'Rango proyecciones'!C40,'Stock - ETA'!$Q$3:Q4963,'Rango proyecciones'!$AJ$5) + SUMIFS('Stock - ETA'!$H$3:H4963,'Stock - ETA'!$F$3:F4963,'Rango proyecciones'!C40,'Stock - ETA'!$Q$3:Q4963,'Rango proyecciones'!$AJ$7)</f>
        <v/>
      </c>
      <c r="AC40" s="19">
        <f>AB40 + X40</f>
        <v/>
      </c>
      <c r="AD40" s="7" t="n"/>
      <c r="AE40" s="10">
        <f>SUMIFS('Stock - ETA'!$T$3:T4963,'Stock - ETA'!$F$3:F4963,'Rango proyecciones'!C40,'Stock - ETA'!$AA$3:AA4963,'Rango proyecciones'!$AJ$5) + SUMIFS('Stock - ETA'!$S$3:S4963,'Stock - ETA'!$F$3:F4963,'Rango proyecciones'!C40,'Stock - ETA'!$AA$3:AA4963,'Rango proyecciones'!$AJ$8)</f>
        <v/>
      </c>
      <c r="AF40" s="19">
        <f> 0.7 * AD40 + AE40</f>
        <v/>
      </c>
      <c r="AG40" s="10">
        <f>SUMIFS('Stock - ETA'!$J$3:J4963,'Stock - ETA'!$F$3:F4963,'Rango proyecciones'!C40,'Stock - ETA'!$Q$3:Q4963,'Rango proyecciones'!$AJ$5) + SUMIFS('Stock - ETA'!$I$3:I4963,'Stock - ETA'!$F$3:F4963,'Rango proyecciones'!C40,'Stock - ETA'!$Q$3:Q4963,'Rango proyecciones'!$AJ$8)</f>
        <v/>
      </c>
      <c r="AH40" s="19">
        <f> 0.7 * AD40 + AG40</f>
        <v/>
      </c>
      <c r="AI40" s="7" t="n"/>
    </row>
    <row r="41">
      <c r="A41" s="4" t="inlineStr">
        <is>
          <t>Pollo</t>
        </is>
      </c>
      <c r="B41" s="4" t="inlineStr">
        <is>
          <t>Venta Local</t>
        </is>
      </c>
      <c r="C41" s="4" t="inlineStr">
        <is>
          <t>agro europa1012730</t>
        </is>
      </c>
      <c r="D41" s="4" t="inlineStr">
        <is>
          <t>Agro Europa</t>
        </is>
      </c>
      <c r="E41" s="4" t="n">
        <v>1012730</v>
      </c>
      <c r="F41" s="4" t="inlineStr">
        <is>
          <t>PO PF Corazón@ Placa 19kg Cj AS</t>
        </is>
      </c>
      <c r="G41" s="4" t="inlineStr">
        <is>
          <t>Menudencias</t>
        </is>
      </c>
      <c r="H41" s="7" t="n">
        <v>0</v>
      </c>
      <c r="I41" s="10" t="n">
        <v>23996</v>
      </c>
      <c r="J41" s="10" t="n">
        <v>0</v>
      </c>
      <c r="K41" s="10" t="n">
        <v>0</v>
      </c>
      <c r="L41" s="7">
        <f>MAX(J41 - K41, 0) * MAX((20 - 10)/(10), 0)</f>
        <v/>
      </c>
      <c r="M41" s="10">
        <f>SUMIFS('Stock - ETA'!$R$3:R4963,'Stock - ETA'!$F$3:F4963,'Rango proyecciones'!C41,'Stock - ETA'!$AA$3:AA4963,'Rango proyecciones'!$AJ$5)</f>
        <v/>
      </c>
      <c r="N41" s="10">
        <f>SUMIF('Stock - Puerto Chile'!$G$2:G960,'Rango proyecciones'!C41,'Stock - Puerto Chile'!$L$2:L960)</f>
        <v/>
      </c>
      <c r="O41" s="10" t="n"/>
      <c r="P41" s="10" t="n"/>
      <c r="Q41" s="19">
        <f>H41 + P41 + MAX(M41 - H41 - P41 + O41,0)</f>
        <v/>
      </c>
      <c r="R41" s="10">
        <f>MAX(J41 - K41, 0) * MAX((20 - 7)/(7), 0)</f>
        <v/>
      </c>
      <c r="S41" s="10">
        <f>SUMIFS('Stock - ETA'!$H$3:H4963,'Stock - ETA'!$F$3:F4963,'Rango proyecciones'!C41,'Stock - ETA'!$Q$3:Q4963,'Rango proyecciones'!$AJ$5)</f>
        <v/>
      </c>
      <c r="T41" s="10">
        <f>SUMIF('Stock - Puerto Chile'!$G$2:G960,'Rango proyecciones'!C41,'Stock - Puerto Chile'!$N$2:N960)</f>
        <v/>
      </c>
      <c r="U41" s="10" t="n"/>
      <c r="V41" s="10" t="n"/>
      <c r="W41" s="20">
        <f>H41 + V41 + U41 + MAX(S41 - H41 - V41 - U41,0)</f>
        <v/>
      </c>
      <c r="X41" s="7" t="n"/>
      <c r="Y41" s="10" t="n"/>
      <c r="Z41" s="21">
        <f>SUMIFS('Stock - ETA'!$S$3:S4963,'Stock - ETA'!$F$3:F4963,'Rango proyecciones'!C41,'Stock - ETA'!$AA$3:AA4963,'Rango proyecciones'!$AJ$5) + SUMIFS('Stock - ETA'!$R$3:R4963,'Stock - ETA'!$F$3:F4963,'Rango proyecciones'!C41,'Stock - ETA'!$AA$3:AA4963,'Rango proyecciones'!$AJ$7)</f>
        <v/>
      </c>
      <c r="AA41" s="16">
        <f>Z41 + X41</f>
        <v/>
      </c>
      <c r="AB41" s="10">
        <f>SUMIFS('Stock - ETA'!$I$3:I4963,'Stock - ETA'!$F$3:F4963,'Rango proyecciones'!C41,'Stock - ETA'!$Q$3:Q4963,'Rango proyecciones'!$AJ$5) + SUMIFS('Stock - ETA'!$H$3:H4963,'Stock - ETA'!$F$3:F4963,'Rango proyecciones'!C41,'Stock - ETA'!$Q$3:Q4963,'Rango proyecciones'!$AJ$7)</f>
        <v/>
      </c>
      <c r="AC41" s="19">
        <f>AB41 + X41</f>
        <v/>
      </c>
      <c r="AD41" s="7" t="n">
        <v>8200</v>
      </c>
      <c r="AE41" s="10">
        <f>SUMIFS('Stock - ETA'!$T$3:T4963,'Stock - ETA'!$F$3:F4963,'Rango proyecciones'!C41,'Stock - ETA'!$AA$3:AA4963,'Rango proyecciones'!$AJ$5) + SUMIFS('Stock - ETA'!$S$3:S4963,'Stock - ETA'!$F$3:F4963,'Rango proyecciones'!C41,'Stock - ETA'!$AA$3:AA4963,'Rango proyecciones'!$AJ$8)</f>
        <v/>
      </c>
      <c r="AF41" s="19">
        <f> 0.7 * AD41 + AE41</f>
        <v/>
      </c>
      <c r="AG41" s="10">
        <f>SUMIFS('Stock - ETA'!$J$3:J4963,'Stock - ETA'!$F$3:F4963,'Rango proyecciones'!C41,'Stock - ETA'!$Q$3:Q4963,'Rango proyecciones'!$AJ$5) + SUMIFS('Stock - ETA'!$I$3:I4963,'Stock - ETA'!$F$3:F4963,'Rango proyecciones'!C41,'Stock - ETA'!$Q$3:Q4963,'Rango proyecciones'!$AJ$8)</f>
        <v/>
      </c>
      <c r="AH41" s="19">
        <f> 0.7 * AD41 + AG41</f>
        <v/>
      </c>
      <c r="AI41" s="7" t="n"/>
    </row>
    <row r="42">
      <c r="A42" s="4" t="inlineStr">
        <is>
          <t>Pollo</t>
        </is>
      </c>
      <c r="B42" s="4" t="inlineStr">
        <is>
          <t>Venta Local</t>
        </is>
      </c>
      <c r="C42" s="4" t="inlineStr">
        <is>
          <t>agro europa1012745</t>
        </is>
      </c>
      <c r="D42" s="4" t="inlineStr">
        <is>
          <t>Agro Europa</t>
        </is>
      </c>
      <c r="E42" s="4" t="n">
        <v>1012745</v>
      </c>
      <c r="F42" s="4" t="inlineStr">
        <is>
          <t>PO PF Corazon part@Blo 19 kg</t>
        </is>
      </c>
      <c r="G42" s="4" t="inlineStr">
        <is>
          <t>Menudencias</t>
        </is>
      </c>
      <c r="H42" s="7" t="n">
        <v>0</v>
      </c>
      <c r="I42" s="10" t="n">
        <v>10162</v>
      </c>
      <c r="J42" s="10" t="n">
        <v>14067</v>
      </c>
      <c r="K42" s="10" t="n">
        <v>10131.31</v>
      </c>
      <c r="L42" s="7">
        <f>MAX(J42 - K42, 0) * MAX((20 - 10)/(10), 0)</f>
        <v/>
      </c>
      <c r="M42" s="10">
        <f>SUMIFS('Stock - ETA'!$R$3:R4963,'Stock - ETA'!$F$3:F4963,'Rango proyecciones'!C42,'Stock - ETA'!$AA$3:AA4963,'Rango proyecciones'!$AJ$5)</f>
        <v/>
      </c>
      <c r="N42" s="10">
        <f>SUMIF('Stock - Puerto Chile'!$G$2:G960,'Rango proyecciones'!C42,'Stock - Puerto Chile'!$L$2:L960)</f>
        <v/>
      </c>
      <c r="O42" s="10" t="n"/>
      <c r="P42" s="10" t="n"/>
      <c r="Q42" s="19">
        <f>H42 + P42 + MAX(M42 - H42 - P42 + O42,0)</f>
        <v/>
      </c>
      <c r="R42" s="10">
        <f>MAX(J42 - K42, 0) * MAX((20 - 7)/(7), 0)</f>
        <v/>
      </c>
      <c r="S42" s="10">
        <f>SUMIFS('Stock - ETA'!$H$3:H4963,'Stock - ETA'!$F$3:F4963,'Rango proyecciones'!C42,'Stock - ETA'!$Q$3:Q4963,'Rango proyecciones'!$AJ$5)</f>
        <v/>
      </c>
      <c r="T42" s="10">
        <f>SUMIF('Stock - Puerto Chile'!$G$2:G960,'Rango proyecciones'!C42,'Stock - Puerto Chile'!$N$2:N960)</f>
        <v/>
      </c>
      <c r="U42" s="10" t="n"/>
      <c r="V42" s="10" t="n"/>
      <c r="W42" s="20">
        <f>H42 + V42 + U42 + MAX(S42 - H42 - V42 - U42,0)</f>
        <v/>
      </c>
      <c r="X42" s="7" t="n"/>
      <c r="Y42" s="10" t="n"/>
      <c r="Z42" s="21">
        <f>SUMIFS('Stock - ETA'!$S$3:S4963,'Stock - ETA'!$F$3:F4963,'Rango proyecciones'!C42,'Stock - ETA'!$AA$3:AA4963,'Rango proyecciones'!$AJ$5) + SUMIFS('Stock - ETA'!$R$3:R4963,'Stock - ETA'!$F$3:F4963,'Rango proyecciones'!C42,'Stock - ETA'!$AA$3:AA4963,'Rango proyecciones'!$AJ$7)</f>
        <v/>
      </c>
      <c r="AA42" s="16">
        <f>Z42 + X42</f>
        <v/>
      </c>
      <c r="AB42" s="10">
        <f>SUMIFS('Stock - ETA'!$I$3:I4963,'Stock - ETA'!$F$3:F4963,'Rango proyecciones'!C42,'Stock - ETA'!$Q$3:Q4963,'Rango proyecciones'!$AJ$5) + SUMIFS('Stock - ETA'!$H$3:H4963,'Stock - ETA'!$F$3:F4963,'Rango proyecciones'!C42,'Stock - ETA'!$Q$3:Q4963,'Rango proyecciones'!$AJ$7)</f>
        <v/>
      </c>
      <c r="AC42" s="19">
        <f>AB42 + X42</f>
        <v/>
      </c>
      <c r="AD42" s="7" t="n"/>
      <c r="AE42" s="10">
        <f>SUMIFS('Stock - ETA'!$T$3:T4963,'Stock - ETA'!$F$3:F4963,'Rango proyecciones'!C42,'Stock - ETA'!$AA$3:AA4963,'Rango proyecciones'!$AJ$5) + SUMIFS('Stock - ETA'!$S$3:S4963,'Stock - ETA'!$F$3:F4963,'Rango proyecciones'!C42,'Stock - ETA'!$AA$3:AA4963,'Rango proyecciones'!$AJ$8)</f>
        <v/>
      </c>
      <c r="AF42" s="19">
        <f> 0.7 * AD42 + AE42</f>
        <v/>
      </c>
      <c r="AG42" s="10">
        <f>SUMIFS('Stock - ETA'!$J$3:J4963,'Stock - ETA'!$F$3:F4963,'Rango proyecciones'!C42,'Stock - ETA'!$Q$3:Q4963,'Rango proyecciones'!$AJ$5) + SUMIFS('Stock - ETA'!$I$3:I4963,'Stock - ETA'!$F$3:F4963,'Rango proyecciones'!C42,'Stock - ETA'!$Q$3:Q4963,'Rango proyecciones'!$AJ$8)</f>
        <v/>
      </c>
      <c r="AH42" s="19">
        <f> 0.7 * AD42 + AG42</f>
        <v/>
      </c>
      <c r="AI42" s="7" t="n"/>
    </row>
    <row r="43">
      <c r="A43" s="4" t="inlineStr">
        <is>
          <t>Pollo</t>
        </is>
      </c>
      <c r="B43" s="4" t="inlineStr">
        <is>
          <t>Venta Local</t>
        </is>
      </c>
      <c r="C43" s="4" t="inlineStr">
        <is>
          <t>agro europa1012805</t>
        </is>
      </c>
      <c r="D43" s="4" t="inlineStr">
        <is>
          <t>Agro Europa</t>
        </is>
      </c>
      <c r="E43" s="4" t="n">
        <v>1012805</v>
      </c>
      <c r="F43" s="4" t="inlineStr">
        <is>
          <t>PO TruEnt Deh s/p@ Cj 10k AS</t>
        </is>
      </c>
      <c r="G43" s="4" t="inlineStr">
        <is>
          <t>Trutro Deshuesado</t>
        </is>
      </c>
      <c r="H43" s="7" t="n">
        <v>15</v>
      </c>
      <c r="I43" s="10" t="n">
        <v>18810</v>
      </c>
      <c r="J43" s="10" t="n">
        <v>0</v>
      </c>
      <c r="K43" s="10" t="n">
        <v>0</v>
      </c>
      <c r="L43" s="7">
        <f>MAX(J43 - K43, 0) * MAX((20 - 10)/(10), 0)</f>
        <v/>
      </c>
      <c r="M43" s="10">
        <f>SUMIFS('Stock - ETA'!$R$3:R4963,'Stock - ETA'!$F$3:F4963,'Rango proyecciones'!C43,'Stock - ETA'!$AA$3:AA4963,'Rango proyecciones'!$AJ$5)</f>
        <v/>
      </c>
      <c r="N43" s="10">
        <f>SUMIF('Stock - Puerto Chile'!$G$2:G960,'Rango proyecciones'!C43,'Stock - Puerto Chile'!$L$2:L960)</f>
        <v/>
      </c>
      <c r="O43" s="10" t="n"/>
      <c r="P43" s="10" t="n"/>
      <c r="Q43" s="19">
        <f>H43 + P43 + MAX(M43 - H43 - P43 + O43,0)</f>
        <v/>
      </c>
      <c r="R43" s="10">
        <f>MAX(J43 - K43, 0) * MAX((20 - 7)/(7), 0)</f>
        <v/>
      </c>
      <c r="S43" s="10">
        <f>SUMIFS('Stock - ETA'!$H$3:H4963,'Stock - ETA'!$F$3:F4963,'Rango proyecciones'!C43,'Stock - ETA'!$Q$3:Q4963,'Rango proyecciones'!$AJ$5)</f>
        <v/>
      </c>
      <c r="T43" s="10">
        <f>SUMIF('Stock - Puerto Chile'!$G$2:G960,'Rango proyecciones'!C43,'Stock - Puerto Chile'!$N$2:N960)</f>
        <v/>
      </c>
      <c r="U43" s="10" t="n"/>
      <c r="V43" s="10" t="n"/>
      <c r="W43" s="20">
        <f>H43 + V43 + U43 + MAX(S43 - H43 - V43 - U43,0)</f>
        <v/>
      </c>
      <c r="X43" s="7" t="n"/>
      <c r="Y43" s="10" t="n"/>
      <c r="Z43" s="21">
        <f>SUMIFS('Stock - ETA'!$S$3:S4963,'Stock - ETA'!$F$3:F4963,'Rango proyecciones'!C43,'Stock - ETA'!$AA$3:AA4963,'Rango proyecciones'!$AJ$5) + SUMIFS('Stock - ETA'!$R$3:R4963,'Stock - ETA'!$F$3:F4963,'Rango proyecciones'!C43,'Stock - ETA'!$AA$3:AA4963,'Rango proyecciones'!$AJ$7)</f>
        <v/>
      </c>
      <c r="AA43" s="16">
        <f>Z43 + X43</f>
        <v/>
      </c>
      <c r="AB43" s="10">
        <f>SUMIFS('Stock - ETA'!$I$3:I4963,'Stock - ETA'!$F$3:F4963,'Rango proyecciones'!C43,'Stock - ETA'!$Q$3:Q4963,'Rango proyecciones'!$AJ$5) + SUMIFS('Stock - ETA'!$H$3:H4963,'Stock - ETA'!$F$3:F4963,'Rango proyecciones'!C43,'Stock - ETA'!$Q$3:Q4963,'Rango proyecciones'!$AJ$7)</f>
        <v/>
      </c>
      <c r="AC43" s="19">
        <f>AB43 + X43</f>
        <v/>
      </c>
      <c r="AD43" s="7" t="n"/>
      <c r="AE43" s="10">
        <f>SUMIFS('Stock - ETA'!$T$3:T4963,'Stock - ETA'!$F$3:F4963,'Rango proyecciones'!C43,'Stock - ETA'!$AA$3:AA4963,'Rango proyecciones'!$AJ$5) + SUMIFS('Stock - ETA'!$S$3:S4963,'Stock - ETA'!$F$3:F4963,'Rango proyecciones'!C43,'Stock - ETA'!$AA$3:AA4963,'Rango proyecciones'!$AJ$8)</f>
        <v/>
      </c>
      <c r="AF43" s="19">
        <f> 0.7 * AD43 + AE43</f>
        <v/>
      </c>
      <c r="AG43" s="10">
        <f>SUMIFS('Stock - ETA'!$J$3:J4963,'Stock - ETA'!$F$3:F4963,'Rango proyecciones'!C43,'Stock - ETA'!$Q$3:Q4963,'Rango proyecciones'!$AJ$5) + SUMIFS('Stock - ETA'!$I$3:I4963,'Stock - ETA'!$F$3:F4963,'Rango proyecciones'!C43,'Stock - ETA'!$Q$3:Q4963,'Rango proyecciones'!$AJ$8)</f>
        <v/>
      </c>
      <c r="AH43" s="19">
        <f> 0.7 * AD43 + AG43</f>
        <v/>
      </c>
      <c r="AI43" s="7" t="n"/>
    </row>
    <row r="44">
      <c r="A44" s="4" t="inlineStr">
        <is>
          <t>Pollo</t>
        </is>
      </c>
      <c r="B44" s="4" t="inlineStr">
        <is>
          <t>Venta Local</t>
        </is>
      </c>
      <c r="C44" s="4" t="inlineStr">
        <is>
          <t>andes asia1011948</t>
        </is>
      </c>
      <c r="D44" s="4" t="inlineStr">
        <is>
          <t>Andes Asia</t>
        </is>
      </c>
      <c r="E44" s="4" t="n">
        <v>1011948</v>
      </c>
      <c r="F44" s="4" t="inlineStr">
        <is>
          <t>PO Ctre Mrps@ Cj 12k AS</t>
        </is>
      </c>
      <c r="G44" s="4" t="inlineStr">
        <is>
          <t>Menudencias</t>
        </is>
      </c>
      <c r="H44" s="7" t="n">
        <v>0</v>
      </c>
      <c r="I44" s="10" t="n">
        <v>1000</v>
      </c>
      <c r="J44" s="10" t="n">
        <v>0</v>
      </c>
      <c r="K44" s="10" t="n">
        <v>0</v>
      </c>
      <c r="L44" s="7">
        <f>MAX(J44 - K44, 0) * MAX((20 - 10)/(10), 0)</f>
        <v/>
      </c>
      <c r="M44" s="10">
        <f>SUMIFS('Stock - ETA'!$R$3:R4963,'Stock - ETA'!$F$3:F4963,'Rango proyecciones'!C44,'Stock - ETA'!$AA$3:AA4963,'Rango proyecciones'!$AJ$5)</f>
        <v/>
      </c>
      <c r="N44" s="10">
        <f>SUMIF('Stock - Puerto Chile'!$G$2:G960,'Rango proyecciones'!C44,'Stock - Puerto Chile'!$L$2:L960)</f>
        <v/>
      </c>
      <c r="O44" s="10" t="n"/>
      <c r="P44" s="10" t="n"/>
      <c r="Q44" s="19">
        <f>H44 + P44 + MAX(M44 - H44 - P44 + O44,0)</f>
        <v/>
      </c>
      <c r="R44" s="10">
        <f>MAX(J44 - K44, 0) * MAX((20 - 7)/(7), 0)</f>
        <v/>
      </c>
      <c r="S44" s="10">
        <f>SUMIFS('Stock - ETA'!$H$3:H4963,'Stock - ETA'!$F$3:F4963,'Rango proyecciones'!C44,'Stock - ETA'!$Q$3:Q4963,'Rango proyecciones'!$AJ$5)</f>
        <v/>
      </c>
      <c r="T44" s="10">
        <f>SUMIF('Stock - Puerto Chile'!$G$2:G960,'Rango proyecciones'!C44,'Stock - Puerto Chile'!$N$2:N960)</f>
        <v/>
      </c>
      <c r="U44" s="10" t="n"/>
      <c r="V44" s="10" t="n"/>
      <c r="W44" s="20">
        <f>H44 + V44 + U44 + MAX(S44 - H44 - V44 - U44,0)</f>
        <v/>
      </c>
      <c r="X44" s="7" t="n">
        <v>1000</v>
      </c>
      <c r="Y44" s="10" t="n">
        <v>1000</v>
      </c>
      <c r="Z44" s="21">
        <f>SUMIFS('Stock - ETA'!$S$3:S4963,'Stock - ETA'!$F$3:F4963,'Rango proyecciones'!C44,'Stock - ETA'!$AA$3:AA4963,'Rango proyecciones'!$AJ$5) + SUMIFS('Stock - ETA'!$R$3:R4963,'Stock - ETA'!$F$3:F4963,'Rango proyecciones'!C44,'Stock - ETA'!$AA$3:AA4963,'Rango proyecciones'!$AJ$7)</f>
        <v/>
      </c>
      <c r="AA44" s="16">
        <f>Z44 + X44</f>
        <v/>
      </c>
      <c r="AB44" s="10">
        <f>SUMIFS('Stock - ETA'!$I$3:I4963,'Stock - ETA'!$F$3:F4963,'Rango proyecciones'!C44,'Stock - ETA'!$Q$3:Q4963,'Rango proyecciones'!$AJ$5) + SUMIFS('Stock - ETA'!$H$3:H4963,'Stock - ETA'!$F$3:F4963,'Rango proyecciones'!C44,'Stock - ETA'!$Q$3:Q4963,'Rango proyecciones'!$AJ$7)</f>
        <v/>
      </c>
      <c r="AC44" s="19">
        <f>AB44 + X44</f>
        <v/>
      </c>
      <c r="AD44" s="7" t="n">
        <v>1000</v>
      </c>
      <c r="AE44" s="10">
        <f>SUMIFS('Stock - ETA'!$T$3:T4963,'Stock - ETA'!$F$3:F4963,'Rango proyecciones'!C44,'Stock - ETA'!$AA$3:AA4963,'Rango proyecciones'!$AJ$5) + SUMIFS('Stock - ETA'!$S$3:S4963,'Stock - ETA'!$F$3:F4963,'Rango proyecciones'!C44,'Stock - ETA'!$AA$3:AA4963,'Rango proyecciones'!$AJ$8)</f>
        <v/>
      </c>
      <c r="AF44" s="19">
        <f> 0.7 * AD44 + AE44</f>
        <v/>
      </c>
      <c r="AG44" s="10">
        <f>SUMIFS('Stock - ETA'!$J$3:J4963,'Stock - ETA'!$F$3:F4963,'Rango proyecciones'!C44,'Stock - ETA'!$Q$3:Q4963,'Rango proyecciones'!$AJ$5) + SUMIFS('Stock - ETA'!$I$3:I4963,'Stock - ETA'!$F$3:F4963,'Rango proyecciones'!C44,'Stock - ETA'!$Q$3:Q4963,'Rango proyecciones'!$AJ$8)</f>
        <v/>
      </c>
      <c r="AH44" s="19">
        <f> 0.7 * AD44 + AG44</f>
        <v/>
      </c>
      <c r="AI44" s="7" t="n"/>
    </row>
    <row r="45">
      <c r="A45" s="4" t="inlineStr">
        <is>
          <t>Pollo</t>
        </is>
      </c>
      <c r="B45" s="4" t="inlineStr">
        <is>
          <t>Venta Local</t>
        </is>
      </c>
      <c r="C45" s="4" t="inlineStr">
        <is>
          <t>andes asia1012326</t>
        </is>
      </c>
      <c r="D45" s="4" t="inlineStr">
        <is>
          <t>Andes Asia</t>
        </is>
      </c>
      <c r="E45" s="4" t="n">
        <v>1012326</v>
      </c>
      <c r="F45" s="4" t="inlineStr">
        <is>
          <t>PO Corazon@Bo 12k Cj AS</t>
        </is>
      </c>
      <c r="G45" s="4" t="inlineStr">
        <is>
          <t>Menudencias</t>
        </is>
      </c>
      <c r="H45" s="7" t="n">
        <v>0</v>
      </c>
      <c r="I45" s="10" t="n">
        <v>2720</v>
      </c>
      <c r="J45" s="10" t="n">
        <v>0</v>
      </c>
      <c r="K45" s="10" t="n">
        <v>0</v>
      </c>
      <c r="L45" s="7">
        <f>MAX(J45 - K45, 0) * MAX((20 - 10)/(10), 0)</f>
        <v/>
      </c>
      <c r="M45" s="10">
        <f>SUMIFS('Stock - ETA'!$R$3:R4963,'Stock - ETA'!$F$3:F4963,'Rango proyecciones'!C45,'Stock - ETA'!$AA$3:AA4963,'Rango proyecciones'!$AJ$5)</f>
        <v/>
      </c>
      <c r="N45" s="10">
        <f>SUMIF('Stock - Puerto Chile'!$G$2:G960,'Rango proyecciones'!C45,'Stock - Puerto Chile'!$L$2:L960)</f>
        <v/>
      </c>
      <c r="O45" s="10">
        <f>0 * (20 / 27)</f>
        <v/>
      </c>
      <c r="P45" s="10">
        <f>5928 * (20 / 27)</f>
        <v/>
      </c>
      <c r="Q45" s="19">
        <f>H45 + P45 + MAX(M45 - H45 - P45 + O45,0)</f>
        <v/>
      </c>
      <c r="R45" s="10">
        <f>MAX(J45 - K45, 0) * MAX((20 - 7)/(7), 0)</f>
        <v/>
      </c>
      <c r="S45" s="10">
        <f>SUMIFS('Stock - ETA'!$H$3:H4963,'Stock - ETA'!$F$3:F4963,'Rango proyecciones'!C45,'Stock - ETA'!$Q$3:Q4963,'Rango proyecciones'!$AJ$5)</f>
        <v/>
      </c>
      <c r="T45" s="10">
        <f>SUMIF('Stock - Puerto Chile'!$G$2:G960,'Rango proyecciones'!C45,'Stock - Puerto Chile'!$N$2:N960)</f>
        <v/>
      </c>
      <c r="U45" s="10">
        <f>0 * (20 / 27)</f>
        <v/>
      </c>
      <c r="V45" s="10">
        <f>5928 * (20 / 27)</f>
        <v/>
      </c>
      <c r="W45" s="20">
        <f>H45 + V45 + U45 + MAX(S45 - H45 - V45 - U45,0)</f>
        <v/>
      </c>
      <c r="X45" s="7" t="n"/>
      <c r="Y45" s="10" t="n"/>
      <c r="Z45" s="21">
        <f>SUMIFS('Stock - ETA'!$S$3:S4963,'Stock - ETA'!$F$3:F4963,'Rango proyecciones'!C45,'Stock - ETA'!$AA$3:AA4963,'Rango proyecciones'!$AJ$5) + SUMIFS('Stock - ETA'!$R$3:R4963,'Stock - ETA'!$F$3:F4963,'Rango proyecciones'!C45,'Stock - ETA'!$AA$3:AA4963,'Rango proyecciones'!$AJ$7)</f>
        <v/>
      </c>
      <c r="AA45" s="16">
        <f>Z45 + X45</f>
        <v/>
      </c>
      <c r="AB45" s="10">
        <f>SUMIFS('Stock - ETA'!$I$3:I4963,'Stock - ETA'!$F$3:F4963,'Rango proyecciones'!C45,'Stock - ETA'!$Q$3:Q4963,'Rango proyecciones'!$AJ$5) + SUMIFS('Stock - ETA'!$H$3:H4963,'Stock - ETA'!$F$3:F4963,'Rango proyecciones'!C45,'Stock - ETA'!$Q$3:Q4963,'Rango proyecciones'!$AJ$7)</f>
        <v/>
      </c>
      <c r="AC45" s="19">
        <f>AB45 + X45</f>
        <v/>
      </c>
      <c r="AD45" s="7" t="n"/>
      <c r="AE45" s="10">
        <f>SUMIFS('Stock - ETA'!$T$3:T4963,'Stock - ETA'!$F$3:F4963,'Rango proyecciones'!C45,'Stock - ETA'!$AA$3:AA4963,'Rango proyecciones'!$AJ$5) + SUMIFS('Stock - ETA'!$S$3:S4963,'Stock - ETA'!$F$3:F4963,'Rango proyecciones'!C45,'Stock - ETA'!$AA$3:AA4963,'Rango proyecciones'!$AJ$8)</f>
        <v/>
      </c>
      <c r="AF45" s="19">
        <f> 0.7 * AD45 + AE45</f>
        <v/>
      </c>
      <c r="AG45" s="10">
        <f>SUMIFS('Stock - ETA'!$J$3:J4963,'Stock - ETA'!$F$3:F4963,'Rango proyecciones'!C45,'Stock - ETA'!$Q$3:Q4963,'Rango proyecciones'!$AJ$5) + SUMIFS('Stock - ETA'!$I$3:I4963,'Stock - ETA'!$F$3:F4963,'Rango proyecciones'!C45,'Stock - ETA'!$Q$3:Q4963,'Rango proyecciones'!$AJ$8)</f>
        <v/>
      </c>
      <c r="AH45" s="19">
        <f> 0.7 * AD45 + AG45</f>
        <v/>
      </c>
      <c r="AI45" s="7" t="n"/>
    </row>
    <row r="46">
      <c r="A46" s="4" t="inlineStr">
        <is>
          <t>Pollo</t>
        </is>
      </c>
      <c r="B46" s="4" t="inlineStr">
        <is>
          <t>Venta Local</t>
        </is>
      </c>
      <c r="C46" s="4" t="inlineStr">
        <is>
          <t>agro mexico1011127</t>
        </is>
      </c>
      <c r="D46" s="4" t="inlineStr">
        <is>
          <t>Agro Mexico</t>
        </is>
      </c>
      <c r="E46" s="4" t="n">
        <v>1011127</v>
      </c>
      <c r="F46" s="4" t="inlineStr">
        <is>
          <t>PO PchDeh Random Mr Mex@ Cj 10k AS</t>
        </is>
      </c>
      <c r="G46" s="4" t="inlineStr">
        <is>
          <t>Pechuga Desh</t>
        </is>
      </c>
      <c r="H46" s="7" t="n">
        <v>278370</v>
      </c>
      <c r="I46" s="10" t="n">
        <v>1266138</v>
      </c>
      <c r="J46" s="10" t="n">
        <v>378600</v>
      </c>
      <c r="K46" s="10" t="n">
        <v>287798.838</v>
      </c>
      <c r="L46" s="7">
        <f>MAX(J46 - K46, 0) * MAX((18 - 10)/(10), 0)</f>
        <v/>
      </c>
      <c r="M46" s="10">
        <f>SUMIFS('Stock - ETA'!$R$3:R4963,'Stock - ETA'!$F$3:F4963,'Rango proyecciones'!C46,'Stock - ETA'!$AA$3:AA4963,'Rango proyecciones'!$AJ$5)</f>
        <v/>
      </c>
      <c r="N46" s="10">
        <f>SUMIF('Stock - Puerto Chile'!$G$2:G960,'Rango proyecciones'!C46,'Stock - Puerto Chile'!$L$2:L960)</f>
        <v/>
      </c>
      <c r="O46" s="10">
        <f>0 * (18 / 27)</f>
        <v/>
      </c>
      <c r="P46" s="10">
        <f>16500 * (18 / 27)</f>
        <v/>
      </c>
      <c r="Q46" s="19">
        <f>H46 + P46 + MAX(M46 - H46 - P46 + O46,0)</f>
        <v/>
      </c>
      <c r="R46" s="10">
        <f>MAX(J46 - K46, 0) * MAX((18 - 7)/(7), 0)</f>
        <v/>
      </c>
      <c r="S46" s="10">
        <f>SUMIFS('Stock - ETA'!$H$3:H4963,'Stock - ETA'!$F$3:F4963,'Rango proyecciones'!C46,'Stock - ETA'!$Q$3:Q4963,'Rango proyecciones'!$AJ$5)</f>
        <v/>
      </c>
      <c r="T46" s="10">
        <f>SUMIF('Stock - Puerto Chile'!$G$2:G960,'Rango proyecciones'!C46,'Stock - Puerto Chile'!$N$2:N960)</f>
        <v/>
      </c>
      <c r="U46" s="10">
        <f>0 * (18 / 27)</f>
        <v/>
      </c>
      <c r="V46" s="10">
        <f>16500 * (18 / 27)</f>
        <v/>
      </c>
      <c r="W46" s="20">
        <f>H46 + V46 + U46 + MAX(S46 - H46 - V46 - U46,0)</f>
        <v/>
      </c>
      <c r="X46" s="7" t="n">
        <v>181513</v>
      </c>
      <c r="Y46" s="10" t="n">
        <v>181513</v>
      </c>
      <c r="Z46" s="21">
        <f>SUMIFS('Stock - ETA'!$S$3:S4963,'Stock - ETA'!$F$3:F4963,'Rango proyecciones'!C46,'Stock - ETA'!$AA$3:AA4963,'Rango proyecciones'!$AJ$5) + SUMIFS('Stock - ETA'!$R$3:R4963,'Stock - ETA'!$F$3:F4963,'Rango proyecciones'!C46,'Stock - ETA'!$AA$3:AA4963,'Rango proyecciones'!$AJ$7)</f>
        <v/>
      </c>
      <c r="AA46" s="16">
        <f>Z46 + X46</f>
        <v/>
      </c>
      <c r="AB46" s="10">
        <f>SUMIFS('Stock - ETA'!$I$3:I4963,'Stock - ETA'!$F$3:F4963,'Rango proyecciones'!C46,'Stock - ETA'!$Q$3:Q4963,'Rango proyecciones'!$AJ$5) + SUMIFS('Stock - ETA'!$H$3:H4963,'Stock - ETA'!$F$3:F4963,'Rango proyecciones'!C46,'Stock - ETA'!$Q$3:Q4963,'Rango proyecciones'!$AJ$7)</f>
        <v/>
      </c>
      <c r="AC46" s="19">
        <f>AB46 + X46</f>
        <v/>
      </c>
      <c r="AD46" s="7" t="n">
        <v>1032674</v>
      </c>
      <c r="AE46" s="10">
        <f>SUMIFS('Stock - ETA'!$T$3:T4963,'Stock - ETA'!$F$3:F4963,'Rango proyecciones'!C46,'Stock - ETA'!$AA$3:AA4963,'Rango proyecciones'!$AJ$5) + SUMIFS('Stock - ETA'!$S$3:S4963,'Stock - ETA'!$F$3:F4963,'Rango proyecciones'!C46,'Stock - ETA'!$AA$3:AA4963,'Rango proyecciones'!$AJ$8)</f>
        <v/>
      </c>
      <c r="AF46" s="19">
        <f> 0.8 * AD46 + AE46</f>
        <v/>
      </c>
      <c r="AG46" s="10">
        <f>SUMIFS('Stock - ETA'!$J$3:J4963,'Stock - ETA'!$F$3:F4963,'Rango proyecciones'!C46,'Stock - ETA'!$Q$3:Q4963,'Rango proyecciones'!$AJ$5) + SUMIFS('Stock - ETA'!$I$3:I4963,'Stock - ETA'!$F$3:F4963,'Rango proyecciones'!C46,'Stock - ETA'!$Q$3:Q4963,'Rango proyecciones'!$AJ$8)</f>
        <v/>
      </c>
      <c r="AH46" s="19">
        <f> 0.8 * AD46 + AG46</f>
        <v/>
      </c>
      <c r="AI46" s="7" t="n"/>
    </row>
    <row r="47">
      <c r="A47" s="4" t="inlineStr">
        <is>
          <t>Pollo</t>
        </is>
      </c>
      <c r="B47" s="4" t="inlineStr">
        <is>
          <t>Venta Local</t>
        </is>
      </c>
      <c r="C47" s="4" t="inlineStr">
        <is>
          <t>agro mexico1011150</t>
        </is>
      </c>
      <c r="D47" s="4" t="inlineStr">
        <is>
          <t>Agro Mexico</t>
        </is>
      </c>
      <c r="E47" s="4" t="n">
        <v>1011150</v>
      </c>
      <c r="F47" s="4" t="inlineStr">
        <is>
          <t>PO Tru-Ctro Ala Mex@ Cj 9k AS</t>
        </is>
      </c>
      <c r="G47" s="4" t="inlineStr">
        <is>
          <t>Ala</t>
        </is>
      </c>
      <c r="H47" s="7" t="n">
        <v>20511</v>
      </c>
      <c r="I47" s="10" t="n">
        <v>40000</v>
      </c>
      <c r="J47" s="10" t="n"/>
      <c r="K47" s="10" t="n">
        <v>11500.21</v>
      </c>
      <c r="L47" s="7">
        <f>MAX(J47 - K47, 0) * MAX((18 - 10)/(10), 0)</f>
        <v/>
      </c>
      <c r="M47" s="10">
        <f>SUMIFS('Stock - ETA'!$R$3:R4963,'Stock - ETA'!$F$3:F4963,'Rango proyecciones'!C47,'Stock - ETA'!$AA$3:AA4963,'Rango proyecciones'!$AJ$5)</f>
        <v/>
      </c>
      <c r="N47" s="10">
        <f>SUMIF('Stock - Puerto Chile'!$G$2:G960,'Rango proyecciones'!C47,'Stock - Puerto Chile'!$L$2:L960)</f>
        <v/>
      </c>
      <c r="O47" s="10">
        <f>0 * (18 / 27)</f>
        <v/>
      </c>
      <c r="P47" s="10">
        <f>40527 * (18 / 27)</f>
        <v/>
      </c>
      <c r="Q47" s="19">
        <f>H47 + P47 + MAX(M47 - H47 - P47 + O47,0)</f>
        <v/>
      </c>
      <c r="R47" s="10">
        <f>MAX(J47 - K47, 0) * MAX((18 - 7)/(7), 0)</f>
        <v/>
      </c>
      <c r="S47" s="10">
        <f>SUMIFS('Stock - ETA'!$H$3:H4963,'Stock - ETA'!$F$3:F4963,'Rango proyecciones'!C47,'Stock - ETA'!$Q$3:Q4963,'Rango proyecciones'!$AJ$5)</f>
        <v/>
      </c>
      <c r="T47" s="10">
        <f>SUMIF('Stock - Puerto Chile'!$G$2:G960,'Rango proyecciones'!C47,'Stock - Puerto Chile'!$N$2:N960)</f>
        <v/>
      </c>
      <c r="U47" s="10">
        <f>0 * (18 / 27)</f>
        <v/>
      </c>
      <c r="V47" s="10">
        <f>40527 * (18 / 27)</f>
        <v/>
      </c>
      <c r="W47" s="20">
        <f>H47 + V47 + U47 + MAX(S47 - H47 - V47 - U47,0)</f>
        <v/>
      </c>
      <c r="X47" s="7" t="n">
        <v>80000</v>
      </c>
      <c r="Y47" s="10" t="n">
        <v>80000</v>
      </c>
      <c r="Z47" s="21">
        <f>SUMIFS('Stock - ETA'!$S$3:S4963,'Stock - ETA'!$F$3:F4963,'Rango proyecciones'!C47,'Stock - ETA'!$AA$3:AA4963,'Rango proyecciones'!$AJ$5) + SUMIFS('Stock - ETA'!$R$3:R4963,'Stock - ETA'!$F$3:F4963,'Rango proyecciones'!C47,'Stock - ETA'!$AA$3:AA4963,'Rango proyecciones'!$AJ$7)</f>
        <v/>
      </c>
      <c r="AA47" s="16">
        <f>Z47 + X47</f>
        <v/>
      </c>
      <c r="AB47" s="10">
        <f>SUMIFS('Stock - ETA'!$I$3:I4963,'Stock - ETA'!$F$3:F4963,'Rango proyecciones'!C47,'Stock - ETA'!$Q$3:Q4963,'Rango proyecciones'!$AJ$5) + SUMIFS('Stock - ETA'!$H$3:H4963,'Stock - ETA'!$F$3:F4963,'Rango proyecciones'!C47,'Stock - ETA'!$Q$3:Q4963,'Rango proyecciones'!$AJ$7)</f>
        <v/>
      </c>
      <c r="AC47" s="19">
        <f>AB47 + X47</f>
        <v/>
      </c>
      <c r="AD47" s="7" t="n">
        <v>80000</v>
      </c>
      <c r="AE47" s="10">
        <f>SUMIFS('Stock - ETA'!$T$3:T4963,'Stock - ETA'!$F$3:F4963,'Rango proyecciones'!C47,'Stock - ETA'!$AA$3:AA4963,'Rango proyecciones'!$AJ$5) + SUMIFS('Stock - ETA'!$S$3:S4963,'Stock - ETA'!$F$3:F4963,'Rango proyecciones'!C47,'Stock - ETA'!$AA$3:AA4963,'Rango proyecciones'!$AJ$8)</f>
        <v/>
      </c>
      <c r="AF47" s="19">
        <f> 0.8 * AD47 + AE47</f>
        <v/>
      </c>
      <c r="AG47" s="10">
        <f>SUMIFS('Stock - ETA'!$J$3:J4963,'Stock - ETA'!$F$3:F4963,'Rango proyecciones'!C47,'Stock - ETA'!$Q$3:Q4963,'Rango proyecciones'!$AJ$5) + SUMIFS('Stock - ETA'!$I$3:I4963,'Stock - ETA'!$F$3:F4963,'Rango proyecciones'!C47,'Stock - ETA'!$Q$3:Q4963,'Rango proyecciones'!$AJ$8)</f>
        <v/>
      </c>
      <c r="AH47" s="19">
        <f> 0.8 * AD47 + AG47</f>
        <v/>
      </c>
      <c r="AI47" s="7" t="n"/>
    </row>
    <row r="48">
      <c r="A48" s="4" t="inlineStr">
        <is>
          <t>Pollo</t>
        </is>
      </c>
      <c r="B48" s="4" t="inlineStr">
        <is>
          <t>Venta Local</t>
        </is>
      </c>
      <c r="C48" s="4" t="inlineStr">
        <is>
          <t>agro mexico1011151</t>
        </is>
      </c>
      <c r="D48" s="4" t="inlineStr">
        <is>
          <t>Agro Mexico</t>
        </is>
      </c>
      <c r="E48" s="4" t="n">
        <v>1011151</v>
      </c>
      <c r="F48" s="4" t="inlineStr">
        <is>
          <t>PO File Mex@ Cj 9k AS</t>
        </is>
      </c>
      <c r="G48" s="4" t="inlineStr">
        <is>
          <t>Filete</t>
        </is>
      </c>
      <c r="H48" s="7" t="n">
        <v>0</v>
      </c>
      <c r="I48" s="10" t="n">
        <v>40000</v>
      </c>
      <c r="J48" s="10" t="n">
        <v>0</v>
      </c>
      <c r="K48" s="10" t="n">
        <v>0</v>
      </c>
      <c r="L48" s="7">
        <f>MAX(J48 - K48, 0) * MAX((18 - 10)/(10), 0)</f>
        <v/>
      </c>
      <c r="M48" s="10">
        <f>SUMIFS('Stock - ETA'!$R$3:R4963,'Stock - ETA'!$F$3:F4963,'Rango proyecciones'!C48,'Stock - ETA'!$AA$3:AA4963,'Rango proyecciones'!$AJ$5)</f>
        <v/>
      </c>
      <c r="N48" s="10">
        <f>SUMIF('Stock - Puerto Chile'!$G$2:G960,'Rango proyecciones'!C48,'Stock - Puerto Chile'!$L$2:L960)</f>
        <v/>
      </c>
      <c r="O48" s="10">
        <f>0 * (18 / 27)</f>
        <v/>
      </c>
      <c r="P48" s="10">
        <f>20007 * (18 / 27)</f>
        <v/>
      </c>
      <c r="Q48" s="19">
        <f>H48 + P48 + MAX(M48 - H48 - P48 + O48,0)</f>
        <v/>
      </c>
      <c r="R48" s="10">
        <f>MAX(J48 - K48, 0) * MAX((18 - 7)/(7), 0)</f>
        <v/>
      </c>
      <c r="S48" s="10">
        <f>SUMIFS('Stock - ETA'!$H$3:H4963,'Stock - ETA'!$F$3:F4963,'Rango proyecciones'!C48,'Stock - ETA'!$Q$3:Q4963,'Rango proyecciones'!$AJ$5)</f>
        <v/>
      </c>
      <c r="T48" s="10">
        <f>SUMIF('Stock - Puerto Chile'!$G$2:G960,'Rango proyecciones'!C48,'Stock - Puerto Chile'!$N$2:N960)</f>
        <v/>
      </c>
      <c r="U48" s="10">
        <f>0 * (18 / 27)</f>
        <v/>
      </c>
      <c r="V48" s="10">
        <f>20007 * (18 / 27)</f>
        <v/>
      </c>
      <c r="W48" s="20">
        <f>H48 + V48 + U48 + MAX(S48 - H48 - V48 - U48,0)</f>
        <v/>
      </c>
      <c r="X48" s="7" t="n"/>
      <c r="Y48" s="10" t="n"/>
      <c r="Z48" s="21">
        <f>SUMIFS('Stock - ETA'!$S$3:S4963,'Stock - ETA'!$F$3:F4963,'Rango proyecciones'!C48,'Stock - ETA'!$AA$3:AA4963,'Rango proyecciones'!$AJ$5) + SUMIFS('Stock - ETA'!$R$3:R4963,'Stock - ETA'!$F$3:F4963,'Rango proyecciones'!C48,'Stock - ETA'!$AA$3:AA4963,'Rango proyecciones'!$AJ$7)</f>
        <v/>
      </c>
      <c r="AA48" s="16">
        <f>Z48 + X48</f>
        <v/>
      </c>
      <c r="AB48" s="10">
        <f>SUMIFS('Stock - ETA'!$I$3:I4963,'Stock - ETA'!$F$3:F4963,'Rango proyecciones'!C48,'Stock - ETA'!$Q$3:Q4963,'Rango proyecciones'!$AJ$5) + SUMIFS('Stock - ETA'!$H$3:H4963,'Stock - ETA'!$F$3:F4963,'Rango proyecciones'!C48,'Stock - ETA'!$Q$3:Q4963,'Rango proyecciones'!$AJ$7)</f>
        <v/>
      </c>
      <c r="AC48" s="19">
        <f>AB48 + X48</f>
        <v/>
      </c>
      <c r="AD48" s="7" t="n"/>
      <c r="AE48" s="10">
        <f>SUMIFS('Stock - ETA'!$T$3:T4963,'Stock - ETA'!$F$3:F4963,'Rango proyecciones'!C48,'Stock - ETA'!$AA$3:AA4963,'Rango proyecciones'!$AJ$5) + SUMIFS('Stock - ETA'!$S$3:S4963,'Stock - ETA'!$F$3:F4963,'Rango proyecciones'!C48,'Stock - ETA'!$AA$3:AA4963,'Rango proyecciones'!$AJ$8)</f>
        <v/>
      </c>
      <c r="AF48" s="19">
        <f> 0.8 * AD48 + AE48</f>
        <v/>
      </c>
      <c r="AG48" s="10">
        <f>SUMIFS('Stock - ETA'!$J$3:J4963,'Stock - ETA'!$F$3:F4963,'Rango proyecciones'!C48,'Stock - ETA'!$Q$3:Q4963,'Rango proyecciones'!$AJ$5) + SUMIFS('Stock - ETA'!$I$3:I4963,'Stock - ETA'!$F$3:F4963,'Rango proyecciones'!C48,'Stock - ETA'!$Q$3:Q4963,'Rango proyecciones'!$AJ$8)</f>
        <v/>
      </c>
      <c r="AH48" s="19">
        <f> 0.8 * AD48 + AG48</f>
        <v/>
      </c>
      <c r="AI48" s="7" t="n"/>
    </row>
    <row r="49">
      <c r="A49" s="4" t="inlineStr">
        <is>
          <t>Pollo</t>
        </is>
      </c>
      <c r="B49" s="4" t="inlineStr">
        <is>
          <t>Venta Local</t>
        </is>
      </c>
      <c r="C49" s="4" t="inlineStr">
        <is>
          <t>agro mexico1011611</t>
        </is>
      </c>
      <c r="D49" s="4" t="inlineStr">
        <is>
          <t>Agro Mexico</t>
        </is>
      </c>
      <c r="E49" s="4" t="n">
        <v>1011611</v>
      </c>
      <c r="F49" s="4" t="inlineStr">
        <is>
          <t>PO PchDeh MEX@ Cj AS</t>
        </is>
      </c>
      <c r="G49" s="4" t="inlineStr">
        <is>
          <t>Pechuga Desh</t>
        </is>
      </c>
      <c r="H49" s="7" t="n">
        <v>0</v>
      </c>
      <c r="I49" s="10" t="n">
        <v>19954</v>
      </c>
      <c r="J49" s="10" t="n">
        <v>0</v>
      </c>
      <c r="K49" s="10" t="n">
        <v>0</v>
      </c>
      <c r="L49" s="7">
        <f>MAX(J49 - K49, 0) * MAX((18 - 10)/(10), 0)</f>
        <v/>
      </c>
      <c r="M49" s="10">
        <f>SUMIFS('Stock - ETA'!$R$3:R4963,'Stock - ETA'!$F$3:F4963,'Rango proyecciones'!C49,'Stock - ETA'!$AA$3:AA4963,'Rango proyecciones'!$AJ$5)</f>
        <v/>
      </c>
      <c r="N49" s="10">
        <f>SUMIF('Stock - Puerto Chile'!$G$2:G960,'Rango proyecciones'!C49,'Stock - Puerto Chile'!$L$2:L960)</f>
        <v/>
      </c>
      <c r="O49" s="10" t="n"/>
      <c r="P49" s="10" t="n"/>
      <c r="Q49" s="19">
        <f>H49 + P49 + MAX(M49 - H49 - P49 + O49,0)</f>
        <v/>
      </c>
      <c r="R49" s="10">
        <f>MAX(J49 - K49, 0) * MAX((18 - 7)/(7), 0)</f>
        <v/>
      </c>
      <c r="S49" s="10">
        <f>SUMIFS('Stock - ETA'!$H$3:H4963,'Stock - ETA'!$F$3:F4963,'Rango proyecciones'!C49,'Stock - ETA'!$Q$3:Q4963,'Rango proyecciones'!$AJ$5)</f>
        <v/>
      </c>
      <c r="T49" s="10">
        <f>SUMIF('Stock - Puerto Chile'!$G$2:G960,'Rango proyecciones'!C49,'Stock - Puerto Chile'!$N$2:N960)</f>
        <v/>
      </c>
      <c r="U49" s="10" t="n"/>
      <c r="V49" s="10" t="n"/>
      <c r="W49" s="20">
        <f>H49 + V49 + U49 + MAX(S49 - H49 - V49 - U49,0)</f>
        <v/>
      </c>
      <c r="X49" s="7" t="n"/>
      <c r="Y49" s="10" t="n"/>
      <c r="Z49" s="21">
        <f>SUMIFS('Stock - ETA'!$S$3:S4963,'Stock - ETA'!$F$3:F4963,'Rango proyecciones'!C49,'Stock - ETA'!$AA$3:AA4963,'Rango proyecciones'!$AJ$5) + SUMIFS('Stock - ETA'!$R$3:R4963,'Stock - ETA'!$F$3:F4963,'Rango proyecciones'!C49,'Stock - ETA'!$AA$3:AA4963,'Rango proyecciones'!$AJ$7)</f>
        <v/>
      </c>
      <c r="AA49" s="16">
        <f>Z49 + X49</f>
        <v/>
      </c>
      <c r="AB49" s="10">
        <f>SUMIFS('Stock - ETA'!$I$3:I4963,'Stock - ETA'!$F$3:F4963,'Rango proyecciones'!C49,'Stock - ETA'!$Q$3:Q4963,'Rango proyecciones'!$AJ$5) + SUMIFS('Stock - ETA'!$H$3:H4963,'Stock - ETA'!$F$3:F4963,'Rango proyecciones'!C49,'Stock - ETA'!$Q$3:Q4963,'Rango proyecciones'!$AJ$7)</f>
        <v/>
      </c>
      <c r="AC49" s="19">
        <f>AB49 + X49</f>
        <v/>
      </c>
      <c r="AD49" s="7" t="n"/>
      <c r="AE49" s="10">
        <f>SUMIFS('Stock - ETA'!$T$3:T4963,'Stock - ETA'!$F$3:F4963,'Rango proyecciones'!C49,'Stock - ETA'!$AA$3:AA4963,'Rango proyecciones'!$AJ$5) + SUMIFS('Stock - ETA'!$S$3:S4963,'Stock - ETA'!$F$3:F4963,'Rango proyecciones'!C49,'Stock - ETA'!$AA$3:AA4963,'Rango proyecciones'!$AJ$8)</f>
        <v/>
      </c>
      <c r="AF49" s="19">
        <f> 0.8 * AD49 + AE49</f>
        <v/>
      </c>
      <c r="AG49" s="10">
        <f>SUMIFS('Stock - ETA'!$J$3:J4963,'Stock - ETA'!$F$3:F4963,'Rango proyecciones'!C49,'Stock - ETA'!$Q$3:Q4963,'Rango proyecciones'!$AJ$5) + SUMIFS('Stock - ETA'!$I$3:I4963,'Stock - ETA'!$F$3:F4963,'Rango proyecciones'!C49,'Stock - ETA'!$Q$3:Q4963,'Rango proyecciones'!$AJ$8)</f>
        <v/>
      </c>
      <c r="AH49" s="19">
        <f> 0.8 * AD49 + AG49</f>
        <v/>
      </c>
      <c r="AI49" s="7" t="n"/>
    </row>
    <row r="50">
      <c r="A50" s="4" t="inlineStr">
        <is>
          <t>Pollo</t>
        </is>
      </c>
      <c r="B50" s="4" t="inlineStr">
        <is>
          <t>Venta Local</t>
        </is>
      </c>
      <c r="C50" s="4" t="inlineStr">
        <is>
          <t>agro mexico1011614</t>
        </is>
      </c>
      <c r="D50" s="4" t="inlineStr">
        <is>
          <t>Agro Mexico</t>
        </is>
      </c>
      <c r="E50" s="4" t="n">
        <v>1011614</v>
      </c>
      <c r="F50" s="4" t="inlineStr">
        <is>
          <t>PO PchDeh Random Mr MEX@ Cj 20k AS</t>
        </is>
      </c>
      <c r="G50" s="4" t="inlineStr">
        <is>
          <t>Pechuga Desh</t>
        </is>
      </c>
      <c r="H50" s="7" t="n">
        <v>19954</v>
      </c>
      <c r="I50" s="10" t="n">
        <v>39908</v>
      </c>
      <c r="J50" s="10" t="n"/>
      <c r="K50" s="10" t="n">
        <v>22837.556</v>
      </c>
      <c r="L50" s="7">
        <f>MAX(J50 - K50, 0) * MAX((18 - 10)/(10), 0)</f>
        <v/>
      </c>
      <c r="M50" s="10">
        <f>SUMIFS('Stock - ETA'!$R$3:R4963,'Stock - ETA'!$F$3:F4963,'Rango proyecciones'!C50,'Stock - ETA'!$AA$3:AA4963,'Rango proyecciones'!$AJ$5)</f>
        <v/>
      </c>
      <c r="N50" s="10">
        <f>SUMIF('Stock - Puerto Chile'!$G$2:G960,'Rango proyecciones'!C50,'Stock - Puerto Chile'!$L$2:L960)</f>
        <v/>
      </c>
      <c r="O50" s="10" t="n"/>
      <c r="P50" s="10" t="n"/>
      <c r="Q50" s="19">
        <f>H50 + P50 + MAX(M50 - H50 - P50 + O50,0)</f>
        <v/>
      </c>
      <c r="R50" s="10">
        <f>MAX(J50 - K50, 0) * MAX((18 - 7)/(7), 0)</f>
        <v/>
      </c>
      <c r="S50" s="10">
        <f>SUMIFS('Stock - ETA'!$H$3:H4963,'Stock - ETA'!$F$3:F4963,'Rango proyecciones'!C50,'Stock - ETA'!$Q$3:Q4963,'Rango proyecciones'!$AJ$5)</f>
        <v/>
      </c>
      <c r="T50" s="10">
        <f>SUMIF('Stock - Puerto Chile'!$G$2:G960,'Rango proyecciones'!C50,'Stock - Puerto Chile'!$N$2:N960)</f>
        <v/>
      </c>
      <c r="U50" s="10" t="n"/>
      <c r="V50" s="10" t="n"/>
      <c r="W50" s="20">
        <f>H50 + V50 + U50 + MAX(S50 - H50 - V50 - U50,0)</f>
        <v/>
      </c>
      <c r="X50" s="7" t="n"/>
      <c r="Y50" s="10" t="n"/>
      <c r="Z50" s="21">
        <f>SUMIFS('Stock - ETA'!$S$3:S4963,'Stock - ETA'!$F$3:F4963,'Rango proyecciones'!C50,'Stock - ETA'!$AA$3:AA4963,'Rango proyecciones'!$AJ$5) + SUMIFS('Stock - ETA'!$R$3:R4963,'Stock - ETA'!$F$3:F4963,'Rango proyecciones'!C50,'Stock - ETA'!$AA$3:AA4963,'Rango proyecciones'!$AJ$7)</f>
        <v/>
      </c>
      <c r="AA50" s="16">
        <f>Z50 + X50</f>
        <v/>
      </c>
      <c r="AB50" s="10">
        <f>SUMIFS('Stock - ETA'!$I$3:I4963,'Stock - ETA'!$F$3:F4963,'Rango proyecciones'!C50,'Stock - ETA'!$Q$3:Q4963,'Rango proyecciones'!$AJ$5) + SUMIFS('Stock - ETA'!$H$3:H4963,'Stock - ETA'!$F$3:F4963,'Rango proyecciones'!C50,'Stock - ETA'!$Q$3:Q4963,'Rango proyecciones'!$AJ$7)</f>
        <v/>
      </c>
      <c r="AC50" s="19">
        <f>AB50 + X50</f>
        <v/>
      </c>
      <c r="AD50" s="7" t="n"/>
      <c r="AE50" s="10">
        <f>SUMIFS('Stock - ETA'!$T$3:T4963,'Stock - ETA'!$F$3:F4963,'Rango proyecciones'!C50,'Stock - ETA'!$AA$3:AA4963,'Rango proyecciones'!$AJ$5) + SUMIFS('Stock - ETA'!$S$3:S4963,'Stock - ETA'!$F$3:F4963,'Rango proyecciones'!C50,'Stock - ETA'!$AA$3:AA4963,'Rango proyecciones'!$AJ$8)</f>
        <v/>
      </c>
      <c r="AF50" s="19">
        <f> 0.8 * AD50 + AE50</f>
        <v/>
      </c>
      <c r="AG50" s="10">
        <f>SUMIFS('Stock - ETA'!$J$3:J4963,'Stock - ETA'!$F$3:F4963,'Rango proyecciones'!C50,'Stock - ETA'!$Q$3:Q4963,'Rango proyecciones'!$AJ$5) + SUMIFS('Stock - ETA'!$I$3:I4963,'Stock - ETA'!$F$3:F4963,'Rango proyecciones'!C50,'Stock - ETA'!$Q$3:Q4963,'Rango proyecciones'!$AJ$8)</f>
        <v/>
      </c>
      <c r="AH50" s="19">
        <f> 0.8 * AD50 + AG50</f>
        <v/>
      </c>
      <c r="AI50" s="7" t="n"/>
    </row>
    <row r="51">
      <c r="A51" s="4" t="inlineStr">
        <is>
          <t>Pollo</t>
        </is>
      </c>
      <c r="B51" s="4" t="inlineStr">
        <is>
          <t>Venta Local</t>
        </is>
      </c>
      <c r="C51" s="4" t="inlineStr">
        <is>
          <t>agro mexico1011748</t>
        </is>
      </c>
      <c r="D51" s="4" t="inlineStr">
        <is>
          <t>Agro Mexico</t>
        </is>
      </c>
      <c r="E51" s="4" t="n">
        <v>1011748</v>
      </c>
      <c r="F51" s="4" t="inlineStr">
        <is>
          <t>PO PchDeh &gt;170 NMr@ Cj 10k AS</t>
        </is>
      </c>
      <c r="G51" s="4" t="inlineStr">
        <is>
          <t>Pechuga Desh</t>
        </is>
      </c>
      <c r="H51" s="7" t="n">
        <v>0</v>
      </c>
      <c r="I51" s="10" t="n">
        <v>224580</v>
      </c>
      <c r="J51" s="10" t="n">
        <v>10000</v>
      </c>
      <c r="K51" s="10" t="n"/>
      <c r="L51" s="7">
        <f>MAX(J51 - K51, 0) * MAX((18 - 10)/(10), 0)</f>
        <v/>
      </c>
      <c r="M51" s="10">
        <f>SUMIFS('Stock - ETA'!$R$3:R4963,'Stock - ETA'!$F$3:F4963,'Rango proyecciones'!C51,'Stock - ETA'!$AA$3:AA4963,'Rango proyecciones'!$AJ$5)</f>
        <v/>
      </c>
      <c r="N51" s="10">
        <f>SUMIF('Stock - Puerto Chile'!$G$2:G960,'Rango proyecciones'!C51,'Stock - Puerto Chile'!$L$2:L960)</f>
        <v/>
      </c>
      <c r="O51" s="10" t="n"/>
      <c r="P51" s="10" t="n"/>
      <c r="Q51" s="19">
        <f>H51 + P51 + MAX(M51 - H51 - P51 + O51,0)</f>
        <v/>
      </c>
      <c r="R51" s="10">
        <f>MAX(J51 - K51, 0) * MAX((18 - 7)/(7), 0)</f>
        <v/>
      </c>
      <c r="S51" s="10">
        <f>SUMIFS('Stock - ETA'!$H$3:H4963,'Stock - ETA'!$F$3:F4963,'Rango proyecciones'!C51,'Stock - ETA'!$Q$3:Q4963,'Rango proyecciones'!$AJ$5)</f>
        <v/>
      </c>
      <c r="T51" s="10">
        <f>SUMIF('Stock - Puerto Chile'!$G$2:G960,'Rango proyecciones'!C51,'Stock - Puerto Chile'!$N$2:N960)</f>
        <v/>
      </c>
      <c r="U51" s="10" t="n"/>
      <c r="V51" s="10" t="n"/>
      <c r="W51" s="20">
        <f>H51 + V51 + U51 + MAX(S51 - H51 - V51 - U51,0)</f>
        <v/>
      </c>
      <c r="X51" s="7" t="n"/>
      <c r="Y51" s="10" t="n"/>
      <c r="Z51" s="21">
        <f>SUMIFS('Stock - ETA'!$S$3:S4963,'Stock - ETA'!$F$3:F4963,'Rango proyecciones'!C51,'Stock - ETA'!$AA$3:AA4963,'Rango proyecciones'!$AJ$5) + SUMIFS('Stock - ETA'!$R$3:R4963,'Stock - ETA'!$F$3:F4963,'Rango proyecciones'!C51,'Stock - ETA'!$AA$3:AA4963,'Rango proyecciones'!$AJ$7)</f>
        <v/>
      </c>
      <c r="AA51" s="16">
        <f>Z51 + X51</f>
        <v/>
      </c>
      <c r="AB51" s="10">
        <f>SUMIFS('Stock - ETA'!$I$3:I4963,'Stock - ETA'!$F$3:F4963,'Rango proyecciones'!C51,'Stock - ETA'!$Q$3:Q4963,'Rango proyecciones'!$AJ$5) + SUMIFS('Stock - ETA'!$H$3:H4963,'Stock - ETA'!$F$3:F4963,'Rango proyecciones'!C51,'Stock - ETA'!$Q$3:Q4963,'Rango proyecciones'!$AJ$7)</f>
        <v/>
      </c>
      <c r="AC51" s="19">
        <f>AB51 + X51</f>
        <v/>
      </c>
      <c r="AD51" s="7" t="n"/>
      <c r="AE51" s="10">
        <f>SUMIFS('Stock - ETA'!$T$3:T4963,'Stock - ETA'!$F$3:F4963,'Rango proyecciones'!C51,'Stock - ETA'!$AA$3:AA4963,'Rango proyecciones'!$AJ$5) + SUMIFS('Stock - ETA'!$S$3:S4963,'Stock - ETA'!$F$3:F4963,'Rango proyecciones'!C51,'Stock - ETA'!$AA$3:AA4963,'Rango proyecciones'!$AJ$8)</f>
        <v/>
      </c>
      <c r="AF51" s="19">
        <f> 0.8 * AD51 + AE51</f>
        <v/>
      </c>
      <c r="AG51" s="10">
        <f>SUMIFS('Stock - ETA'!$J$3:J4963,'Stock - ETA'!$F$3:F4963,'Rango proyecciones'!C51,'Stock - ETA'!$Q$3:Q4963,'Rango proyecciones'!$AJ$5) + SUMIFS('Stock - ETA'!$I$3:I4963,'Stock - ETA'!$F$3:F4963,'Rango proyecciones'!C51,'Stock - ETA'!$Q$3:Q4963,'Rango proyecciones'!$AJ$8)</f>
        <v/>
      </c>
      <c r="AH51" s="19">
        <f> 0.8 * AD51 + AG51</f>
        <v/>
      </c>
      <c r="AI51" s="7" t="n"/>
    </row>
    <row r="52">
      <c r="A52" s="4" t="inlineStr">
        <is>
          <t>Pollo</t>
        </is>
      </c>
      <c r="B52" s="4" t="inlineStr">
        <is>
          <t>Venta Local</t>
        </is>
      </c>
      <c r="C52" s="4" t="inlineStr">
        <is>
          <t>agro mexico1012278</t>
        </is>
      </c>
      <c r="D52" s="4" t="inlineStr">
        <is>
          <t>Agro Mexico</t>
        </is>
      </c>
      <c r="E52" s="4" t="n">
        <v>1012278</v>
      </c>
      <c r="F52" s="4" t="inlineStr">
        <is>
          <t>PO Tru Ala Mex@ Cj 9k AS</t>
        </is>
      </c>
      <c r="G52" s="4" t="inlineStr">
        <is>
          <t>Ala</t>
        </is>
      </c>
      <c r="H52" s="7" t="n">
        <v>40014</v>
      </c>
      <c r="I52" s="10" t="n">
        <v>40000</v>
      </c>
      <c r="J52" s="10" t="n">
        <v>0</v>
      </c>
      <c r="K52" s="10" t="n">
        <v>0</v>
      </c>
      <c r="L52" s="7">
        <f>MAX(J52 - K52, 0) * MAX((18 - 10)/(10), 0)</f>
        <v/>
      </c>
      <c r="M52" s="10">
        <f>SUMIFS('Stock - ETA'!$R$3:R4963,'Stock - ETA'!$F$3:F4963,'Rango proyecciones'!C52,'Stock - ETA'!$AA$3:AA4963,'Rango proyecciones'!$AJ$5)</f>
        <v/>
      </c>
      <c r="N52" s="10">
        <f>SUMIF('Stock - Puerto Chile'!$G$2:G960,'Rango proyecciones'!C52,'Stock - Puerto Chile'!$L$2:L960)</f>
        <v/>
      </c>
      <c r="O52" s="10">
        <f>0 * (18 / 27)</f>
        <v/>
      </c>
      <c r="P52" s="10">
        <f>124983 * (18 / 27)</f>
        <v/>
      </c>
      <c r="Q52" s="19">
        <f>H52 + P52 + MAX(M52 - H52 - P52 + O52,0)</f>
        <v/>
      </c>
      <c r="R52" s="10">
        <f>MAX(J52 - K52, 0) * MAX((18 - 7)/(7), 0)</f>
        <v/>
      </c>
      <c r="S52" s="10">
        <f>SUMIFS('Stock - ETA'!$H$3:H4963,'Stock - ETA'!$F$3:F4963,'Rango proyecciones'!C52,'Stock - ETA'!$Q$3:Q4963,'Rango proyecciones'!$AJ$5)</f>
        <v/>
      </c>
      <c r="T52" s="10">
        <f>SUMIF('Stock - Puerto Chile'!$G$2:G960,'Rango proyecciones'!C52,'Stock - Puerto Chile'!$N$2:N960)</f>
        <v/>
      </c>
      <c r="U52" s="10">
        <f>0 * (18 / 27)</f>
        <v/>
      </c>
      <c r="V52" s="10">
        <f>124983 * (18 / 27)</f>
        <v/>
      </c>
      <c r="W52" s="20">
        <f>H52 + V52 + U52 + MAX(S52 - H52 - V52 - U52,0)</f>
        <v/>
      </c>
      <c r="X52" s="7" t="n"/>
      <c r="Y52" s="10" t="n"/>
      <c r="Z52" s="21">
        <f>SUMIFS('Stock - ETA'!$S$3:S4963,'Stock - ETA'!$F$3:F4963,'Rango proyecciones'!C52,'Stock - ETA'!$AA$3:AA4963,'Rango proyecciones'!$AJ$5) + SUMIFS('Stock - ETA'!$R$3:R4963,'Stock - ETA'!$F$3:F4963,'Rango proyecciones'!C52,'Stock - ETA'!$AA$3:AA4963,'Rango proyecciones'!$AJ$7)</f>
        <v/>
      </c>
      <c r="AA52" s="16">
        <f>Z52 + X52</f>
        <v/>
      </c>
      <c r="AB52" s="10">
        <f>SUMIFS('Stock - ETA'!$I$3:I4963,'Stock - ETA'!$F$3:F4963,'Rango proyecciones'!C52,'Stock - ETA'!$Q$3:Q4963,'Rango proyecciones'!$AJ$5) + SUMIFS('Stock - ETA'!$H$3:H4963,'Stock - ETA'!$F$3:F4963,'Rango proyecciones'!C52,'Stock - ETA'!$Q$3:Q4963,'Rango proyecciones'!$AJ$7)</f>
        <v/>
      </c>
      <c r="AC52" s="19">
        <f>AB52 + X52</f>
        <v/>
      </c>
      <c r="AD52" s="7" t="n"/>
      <c r="AE52" s="10">
        <f>SUMIFS('Stock - ETA'!$T$3:T4963,'Stock - ETA'!$F$3:F4963,'Rango proyecciones'!C52,'Stock - ETA'!$AA$3:AA4963,'Rango proyecciones'!$AJ$5) + SUMIFS('Stock - ETA'!$S$3:S4963,'Stock - ETA'!$F$3:F4963,'Rango proyecciones'!C52,'Stock - ETA'!$AA$3:AA4963,'Rango proyecciones'!$AJ$8)</f>
        <v/>
      </c>
      <c r="AF52" s="19">
        <f> 0.8 * AD52 + AE52</f>
        <v/>
      </c>
      <c r="AG52" s="10">
        <f>SUMIFS('Stock - ETA'!$J$3:J4963,'Stock - ETA'!$F$3:F4963,'Rango proyecciones'!C52,'Stock - ETA'!$Q$3:Q4963,'Rango proyecciones'!$AJ$5) + SUMIFS('Stock - ETA'!$I$3:I4963,'Stock - ETA'!$F$3:F4963,'Rango proyecciones'!C52,'Stock - ETA'!$Q$3:Q4963,'Rango proyecciones'!$AJ$8)</f>
        <v/>
      </c>
      <c r="AH52" s="19">
        <f> 0.8 * AD52 + AG52</f>
        <v/>
      </c>
      <c r="AI52" s="7" t="n"/>
    </row>
    <row r="53">
      <c r="A53" s="4" t="inlineStr">
        <is>
          <t>Pollo</t>
        </is>
      </c>
      <c r="B53" s="4" t="inlineStr">
        <is>
          <t>Venta Local</t>
        </is>
      </c>
      <c r="C53" s="4" t="inlineStr">
        <is>
          <t>agro mexico1012534</t>
        </is>
      </c>
      <c r="D53" s="4" t="inlineStr">
        <is>
          <t>Agro Mexico</t>
        </is>
      </c>
      <c r="E53" s="4" t="n">
        <v>1012534</v>
      </c>
      <c r="F53" s="4" t="inlineStr">
        <is>
          <t>PO Pech c/h c/p Blo@ Cj 20k AS</t>
        </is>
      </c>
      <c r="G53" s="4" t="inlineStr">
        <is>
          <t>Pechuga</t>
        </is>
      </c>
      <c r="H53" s="7" t="n">
        <v>0</v>
      </c>
      <c r="I53" s="10" t="n">
        <v>40000</v>
      </c>
      <c r="J53" s="10" t="n">
        <v>0</v>
      </c>
      <c r="K53" s="10" t="n">
        <v>0</v>
      </c>
      <c r="L53" s="7">
        <f>MAX(J53 - K53, 0) * MAX((18 - 10)/(10), 0)</f>
        <v/>
      </c>
      <c r="M53" s="10">
        <f>SUMIFS('Stock - ETA'!$R$3:R4963,'Stock - ETA'!$F$3:F4963,'Rango proyecciones'!C53,'Stock - ETA'!$AA$3:AA4963,'Rango proyecciones'!$AJ$5)</f>
        <v/>
      </c>
      <c r="N53" s="10">
        <f>SUMIF('Stock - Puerto Chile'!$G$2:G960,'Rango proyecciones'!C53,'Stock - Puerto Chile'!$L$2:L960)</f>
        <v/>
      </c>
      <c r="O53" s="10">
        <f>0 * (18 / 27)</f>
        <v/>
      </c>
      <c r="P53" s="10">
        <f>19988.885 * (18 / 27)</f>
        <v/>
      </c>
      <c r="Q53" s="19">
        <f>H53 + P53 + MAX(M53 - H53 - P53 + O53,0)</f>
        <v/>
      </c>
      <c r="R53" s="10">
        <f>MAX(J53 - K53, 0) * MAX((18 - 7)/(7), 0)</f>
        <v/>
      </c>
      <c r="S53" s="10">
        <f>SUMIFS('Stock - ETA'!$H$3:H4963,'Stock - ETA'!$F$3:F4963,'Rango proyecciones'!C53,'Stock - ETA'!$Q$3:Q4963,'Rango proyecciones'!$AJ$5)</f>
        <v/>
      </c>
      <c r="T53" s="10">
        <f>SUMIF('Stock - Puerto Chile'!$G$2:G960,'Rango proyecciones'!C53,'Stock - Puerto Chile'!$N$2:N960)</f>
        <v/>
      </c>
      <c r="U53" s="10">
        <f>0 * (18 / 27)</f>
        <v/>
      </c>
      <c r="V53" s="10">
        <f>19988.885 * (18 / 27)</f>
        <v/>
      </c>
      <c r="W53" s="20">
        <f>H53 + V53 + U53 + MAX(S53 - H53 - V53 - U53,0)</f>
        <v/>
      </c>
      <c r="X53" s="7" t="n"/>
      <c r="Y53" s="10" t="n"/>
      <c r="Z53" s="21">
        <f>SUMIFS('Stock - ETA'!$S$3:S4963,'Stock - ETA'!$F$3:F4963,'Rango proyecciones'!C53,'Stock - ETA'!$AA$3:AA4963,'Rango proyecciones'!$AJ$5) + SUMIFS('Stock - ETA'!$R$3:R4963,'Stock - ETA'!$F$3:F4963,'Rango proyecciones'!C53,'Stock - ETA'!$AA$3:AA4963,'Rango proyecciones'!$AJ$7)</f>
        <v/>
      </c>
      <c r="AA53" s="16">
        <f>Z53 + X53</f>
        <v/>
      </c>
      <c r="AB53" s="10">
        <f>SUMIFS('Stock - ETA'!$I$3:I4963,'Stock - ETA'!$F$3:F4963,'Rango proyecciones'!C53,'Stock - ETA'!$Q$3:Q4963,'Rango proyecciones'!$AJ$5) + SUMIFS('Stock - ETA'!$H$3:H4963,'Stock - ETA'!$F$3:F4963,'Rango proyecciones'!C53,'Stock - ETA'!$Q$3:Q4963,'Rango proyecciones'!$AJ$7)</f>
        <v/>
      </c>
      <c r="AC53" s="19">
        <f>AB53 + X53</f>
        <v/>
      </c>
      <c r="AD53" s="7" t="n"/>
      <c r="AE53" s="10">
        <f>SUMIFS('Stock - ETA'!$T$3:T4963,'Stock - ETA'!$F$3:F4963,'Rango proyecciones'!C53,'Stock - ETA'!$AA$3:AA4963,'Rango proyecciones'!$AJ$5) + SUMIFS('Stock - ETA'!$S$3:S4963,'Stock - ETA'!$F$3:F4963,'Rango proyecciones'!C53,'Stock - ETA'!$AA$3:AA4963,'Rango proyecciones'!$AJ$8)</f>
        <v/>
      </c>
      <c r="AF53" s="19">
        <f> 0.8 * AD53 + AE53</f>
        <v/>
      </c>
      <c r="AG53" s="10">
        <f>SUMIFS('Stock - ETA'!$J$3:J4963,'Stock - ETA'!$F$3:F4963,'Rango proyecciones'!C53,'Stock - ETA'!$Q$3:Q4963,'Rango proyecciones'!$AJ$5) + SUMIFS('Stock - ETA'!$I$3:I4963,'Stock - ETA'!$F$3:F4963,'Rango proyecciones'!C53,'Stock - ETA'!$Q$3:Q4963,'Rango proyecciones'!$AJ$8)</f>
        <v/>
      </c>
      <c r="AH53" s="19">
        <f> 0.8 * AD53 + AG53</f>
        <v/>
      </c>
      <c r="AI53" s="7" t="n"/>
    </row>
    <row r="54">
      <c r="A54" s="4" t="inlineStr">
        <is>
          <t>Pollo</t>
        </is>
      </c>
      <c r="B54" s="4" t="inlineStr">
        <is>
          <t>Venta Local</t>
        </is>
      </c>
      <c r="C54" s="4" t="inlineStr">
        <is>
          <t>agro mexico1012725</t>
        </is>
      </c>
      <c r="D54" s="4" t="inlineStr">
        <is>
          <t>Agro Mexico</t>
        </is>
      </c>
      <c r="E54" s="4" t="n">
        <v>1012725</v>
      </c>
      <c r="F54" s="4" t="inlineStr">
        <is>
          <t>PO File s/t 8x5 Mr@ Cj AS</t>
        </is>
      </c>
      <c r="G54" s="4" t="inlineStr">
        <is>
          <t>Filete</t>
        </is>
      </c>
      <c r="H54" s="7" t="n">
        <v>19958.4</v>
      </c>
      <c r="I54" s="10" t="n">
        <v>20000</v>
      </c>
      <c r="J54" s="10" t="n">
        <v>0</v>
      </c>
      <c r="K54" s="10" t="n">
        <v>0</v>
      </c>
      <c r="L54" s="7">
        <f>MAX(J54 - K54, 0) * MAX((18 - 10)/(10), 0)</f>
        <v/>
      </c>
      <c r="M54" s="10">
        <f>SUMIFS('Stock - ETA'!$R$3:R4963,'Stock - ETA'!$F$3:F4963,'Rango proyecciones'!C54,'Stock - ETA'!$AA$3:AA4963,'Rango proyecciones'!$AJ$5)</f>
        <v/>
      </c>
      <c r="N54" s="10">
        <f>SUMIF('Stock - Puerto Chile'!$G$2:G960,'Rango proyecciones'!C54,'Stock - Puerto Chile'!$L$2:L960)</f>
        <v/>
      </c>
      <c r="O54" s="10">
        <f>0 * (18 / 27)</f>
        <v/>
      </c>
      <c r="P54" s="10">
        <f>19958.4 * (18 / 27)</f>
        <v/>
      </c>
      <c r="Q54" s="19">
        <f>H54 + P54 + MAX(M54 - H54 - P54 + O54,0)</f>
        <v/>
      </c>
      <c r="R54" s="10">
        <f>MAX(J54 - K54, 0) * MAX((18 - 7)/(7), 0)</f>
        <v/>
      </c>
      <c r="S54" s="10">
        <f>SUMIFS('Stock - ETA'!$H$3:H4963,'Stock - ETA'!$F$3:F4963,'Rango proyecciones'!C54,'Stock - ETA'!$Q$3:Q4963,'Rango proyecciones'!$AJ$5)</f>
        <v/>
      </c>
      <c r="T54" s="10">
        <f>SUMIF('Stock - Puerto Chile'!$G$2:G960,'Rango proyecciones'!C54,'Stock - Puerto Chile'!$N$2:N960)</f>
        <v/>
      </c>
      <c r="U54" s="10">
        <f>0 * (18 / 27)</f>
        <v/>
      </c>
      <c r="V54" s="10">
        <f>19958.4 * (18 / 27)</f>
        <v/>
      </c>
      <c r="W54" s="20">
        <f>H54 + V54 + U54 + MAX(S54 - H54 - V54 - U54,0)</f>
        <v/>
      </c>
      <c r="X54" s="7" t="n"/>
      <c r="Y54" s="10" t="n"/>
      <c r="Z54" s="21">
        <f>SUMIFS('Stock - ETA'!$S$3:S4963,'Stock - ETA'!$F$3:F4963,'Rango proyecciones'!C54,'Stock - ETA'!$AA$3:AA4963,'Rango proyecciones'!$AJ$5) + SUMIFS('Stock - ETA'!$R$3:R4963,'Stock - ETA'!$F$3:F4963,'Rango proyecciones'!C54,'Stock - ETA'!$AA$3:AA4963,'Rango proyecciones'!$AJ$7)</f>
        <v/>
      </c>
      <c r="AA54" s="16">
        <f>Z54 + X54</f>
        <v/>
      </c>
      <c r="AB54" s="10">
        <f>SUMIFS('Stock - ETA'!$I$3:I4963,'Stock - ETA'!$F$3:F4963,'Rango proyecciones'!C54,'Stock - ETA'!$Q$3:Q4963,'Rango proyecciones'!$AJ$5) + SUMIFS('Stock - ETA'!$H$3:H4963,'Stock - ETA'!$F$3:F4963,'Rango proyecciones'!C54,'Stock - ETA'!$Q$3:Q4963,'Rango proyecciones'!$AJ$7)</f>
        <v/>
      </c>
      <c r="AC54" s="19">
        <f>AB54 + X54</f>
        <v/>
      </c>
      <c r="AD54" s="7" t="n"/>
      <c r="AE54" s="10">
        <f>SUMIFS('Stock - ETA'!$T$3:T4963,'Stock - ETA'!$F$3:F4963,'Rango proyecciones'!C54,'Stock - ETA'!$AA$3:AA4963,'Rango proyecciones'!$AJ$5) + SUMIFS('Stock - ETA'!$S$3:S4963,'Stock - ETA'!$F$3:F4963,'Rango proyecciones'!C54,'Stock - ETA'!$AA$3:AA4963,'Rango proyecciones'!$AJ$8)</f>
        <v/>
      </c>
      <c r="AF54" s="19">
        <f> 0.8 * AD54 + AE54</f>
        <v/>
      </c>
      <c r="AG54" s="10">
        <f>SUMIFS('Stock - ETA'!$J$3:J4963,'Stock - ETA'!$F$3:F4963,'Rango proyecciones'!C54,'Stock - ETA'!$Q$3:Q4963,'Rango proyecciones'!$AJ$5) + SUMIFS('Stock - ETA'!$I$3:I4963,'Stock - ETA'!$F$3:F4963,'Rango proyecciones'!C54,'Stock - ETA'!$Q$3:Q4963,'Rango proyecciones'!$AJ$8)</f>
        <v/>
      </c>
      <c r="AH54" s="19">
        <f> 0.8 * AD54 + AG54</f>
        <v/>
      </c>
      <c r="AI54" s="7" t="n"/>
    </row>
    <row r="55">
      <c r="A55" s="4" t="inlineStr">
        <is>
          <t>Pollo</t>
        </is>
      </c>
      <c r="B55" s="4" t="inlineStr">
        <is>
          <t>Venta Local</t>
        </is>
      </c>
      <c r="C55" s="4" t="inlineStr">
        <is>
          <t>agro mexico1012764</t>
        </is>
      </c>
      <c r="D55" s="4" t="inlineStr">
        <is>
          <t>Agro Mexico</t>
        </is>
      </c>
      <c r="E55" s="4" t="n">
        <v>1012764</v>
      </c>
      <c r="F55" s="4" t="inlineStr">
        <is>
          <t>PO Ppa Esp@ Bo Cj 20k AS</t>
        </is>
      </c>
      <c r="G55" s="4" t="inlineStr">
        <is>
          <t>Carne Recuperada</t>
        </is>
      </c>
      <c r="H55" s="7" t="n">
        <v>0</v>
      </c>
      <c r="I55" s="10" t="n">
        <v>96029</v>
      </c>
      <c r="J55" s="10" t="n">
        <v>0</v>
      </c>
      <c r="K55" s="10" t="n">
        <v>0</v>
      </c>
      <c r="L55" s="7">
        <f>MAX(J55 - K55, 0) * MAX((18 - 10)/(10), 0)</f>
        <v/>
      </c>
      <c r="M55" s="10">
        <f>SUMIFS('Stock - ETA'!$R$3:R4963,'Stock - ETA'!$F$3:F4963,'Rango proyecciones'!C55,'Stock - ETA'!$AA$3:AA4963,'Rango proyecciones'!$AJ$5)</f>
        <v/>
      </c>
      <c r="N55" s="10">
        <f>SUMIF('Stock - Puerto Chile'!$G$2:G960,'Rango proyecciones'!C55,'Stock - Puerto Chile'!$L$2:L960)</f>
        <v/>
      </c>
      <c r="O55" s="10" t="n"/>
      <c r="P55" s="10" t="n"/>
      <c r="Q55" s="19">
        <f>H55 + P55 + MAX(M55 - H55 - P55 + O55,0)</f>
        <v/>
      </c>
      <c r="R55" s="10">
        <f>MAX(J55 - K55, 0) * MAX((18 - 7)/(7), 0)</f>
        <v/>
      </c>
      <c r="S55" s="10">
        <f>SUMIFS('Stock - ETA'!$H$3:H4963,'Stock - ETA'!$F$3:F4963,'Rango proyecciones'!C55,'Stock - ETA'!$Q$3:Q4963,'Rango proyecciones'!$AJ$5)</f>
        <v/>
      </c>
      <c r="T55" s="10">
        <f>SUMIF('Stock - Puerto Chile'!$G$2:G960,'Rango proyecciones'!C55,'Stock - Puerto Chile'!$N$2:N960)</f>
        <v/>
      </c>
      <c r="U55" s="10" t="n"/>
      <c r="V55" s="10" t="n"/>
      <c r="W55" s="20">
        <f>H55 + V55 + U55 + MAX(S55 - H55 - V55 - U55,0)</f>
        <v/>
      </c>
      <c r="X55" s="7" t="n"/>
      <c r="Y55" s="10" t="n"/>
      <c r="Z55" s="21">
        <f>SUMIFS('Stock - ETA'!$S$3:S4963,'Stock - ETA'!$F$3:F4963,'Rango proyecciones'!C55,'Stock - ETA'!$AA$3:AA4963,'Rango proyecciones'!$AJ$5) + SUMIFS('Stock - ETA'!$R$3:R4963,'Stock - ETA'!$F$3:F4963,'Rango proyecciones'!C55,'Stock - ETA'!$AA$3:AA4963,'Rango proyecciones'!$AJ$7)</f>
        <v/>
      </c>
      <c r="AA55" s="16">
        <f>Z55 + X55</f>
        <v/>
      </c>
      <c r="AB55" s="10">
        <f>SUMIFS('Stock - ETA'!$I$3:I4963,'Stock - ETA'!$F$3:F4963,'Rango proyecciones'!C55,'Stock - ETA'!$Q$3:Q4963,'Rango proyecciones'!$AJ$5) + SUMIFS('Stock - ETA'!$H$3:H4963,'Stock - ETA'!$F$3:F4963,'Rango proyecciones'!C55,'Stock - ETA'!$Q$3:Q4963,'Rango proyecciones'!$AJ$7)</f>
        <v/>
      </c>
      <c r="AC55" s="19">
        <f>AB55 + X55</f>
        <v/>
      </c>
      <c r="AD55" s="7" t="n"/>
      <c r="AE55" s="10">
        <f>SUMIFS('Stock - ETA'!$T$3:T4963,'Stock - ETA'!$F$3:F4963,'Rango proyecciones'!C55,'Stock - ETA'!$AA$3:AA4963,'Rango proyecciones'!$AJ$5) + SUMIFS('Stock - ETA'!$S$3:S4963,'Stock - ETA'!$F$3:F4963,'Rango proyecciones'!C55,'Stock - ETA'!$AA$3:AA4963,'Rango proyecciones'!$AJ$8)</f>
        <v/>
      </c>
      <c r="AF55" s="19">
        <f> 0.8 * AD55 + AE55</f>
        <v/>
      </c>
      <c r="AG55" s="10">
        <f>SUMIFS('Stock - ETA'!$J$3:J4963,'Stock - ETA'!$F$3:F4963,'Rango proyecciones'!C55,'Stock - ETA'!$Q$3:Q4963,'Rango proyecciones'!$AJ$5) + SUMIFS('Stock - ETA'!$I$3:I4963,'Stock - ETA'!$F$3:F4963,'Rango proyecciones'!C55,'Stock - ETA'!$Q$3:Q4963,'Rango proyecciones'!$AJ$8)</f>
        <v/>
      </c>
      <c r="AH55" s="19">
        <f> 0.8 * AD55 + AG55</f>
        <v/>
      </c>
      <c r="AI55" s="7" t="n"/>
    </row>
    <row r="56">
      <c r="A56" s="4" t="inlineStr">
        <is>
          <t>Pollo</t>
        </is>
      </c>
      <c r="B56" s="4" t="inlineStr">
        <is>
          <t>Venta Directa</t>
        </is>
      </c>
      <c r="C56" s="4" t="inlineStr">
        <is>
          <t>agro sudamerica1010877</t>
        </is>
      </c>
      <c r="D56" s="4" t="inlineStr">
        <is>
          <t>Agro Sudamerica</t>
        </is>
      </c>
      <c r="E56" s="4" t="n">
        <v>1010877</v>
      </c>
      <c r="F56" s="4" t="inlineStr">
        <is>
          <t>PO Molleja Mrps@ Cj 10k AS</t>
        </is>
      </c>
      <c r="G56" s="4" t="inlineStr">
        <is>
          <t>Menudencias</t>
        </is>
      </c>
      <c r="H56" s="7" t="n">
        <v>24000</v>
      </c>
      <c r="I56" s="10" t="n">
        <v>77000</v>
      </c>
      <c r="J56" s="10" t="n">
        <v>23751</v>
      </c>
      <c r="K56" s="10" t="n">
        <v>15204.95</v>
      </c>
      <c r="L56" s="7">
        <f>MAX(J56 - K56, 0) * MAX((20 - 10)/(10), 0)</f>
        <v/>
      </c>
      <c r="M56" s="10">
        <f>SUMIF('Stock - ETA'!$F$3:F4963,'Rango proyecciones'!C56,'Stock - ETA'!$R$3:R4963)</f>
        <v/>
      </c>
      <c r="N56" s="10">
        <f>SUMIF('Stock - Puerto Chile'!$G$2:G960,'Rango proyecciones'!C56,'Stock - Puerto Chile'!$L$2:L960)</f>
        <v/>
      </c>
      <c r="O56" s="10" t="n"/>
      <c r="P56" s="10" t="n"/>
      <c r="Q56" s="19">
        <f>H56 + N56 + MAX(M56 - H56 - N56, 0)</f>
        <v/>
      </c>
      <c r="R56" s="10">
        <f>MAX(J56 - K56, 0) * MAX((20 - 7)/(7), 0)</f>
        <v/>
      </c>
      <c r="S56" s="10">
        <f>SUMIF('Stock - ETA'!$F$3:F4963,'Rango proyecciones'!C56,'Stock - ETA'!$H$3:H4963)</f>
        <v/>
      </c>
      <c r="T56" s="10">
        <f>SUMIF('Stock - Puerto Chile'!$G$2:G960,'Rango proyecciones'!C56,'Stock - Puerto Chile'!$N$2:N960)</f>
        <v/>
      </c>
      <c r="U56" s="10" t="n"/>
      <c r="V56" s="10" t="n"/>
      <c r="W56" s="19">
        <f>H56 + T56 + MAX(S56 - H56 - T56, 0)</f>
        <v/>
      </c>
      <c r="X56" s="7" t="n"/>
      <c r="Y56" s="10" t="n"/>
      <c r="Z56" s="21">
        <f>SUMIF('Stock - ETA'!$F$3:F4963,'Rango proyecciones'!C56,'Stock - ETA'!$S$3:S4963)</f>
        <v/>
      </c>
      <c r="AA56" s="16">
        <f>Z56 + X56</f>
        <v/>
      </c>
      <c r="AB56" s="10">
        <f>SUMIF('Stock - ETA'!$F$3:F4963,'Rango proyecciones'!C56,'Stock - ETA'!$I$3:I4963)</f>
        <v/>
      </c>
      <c r="AC56" s="19">
        <f>AB56 + X56</f>
        <v/>
      </c>
      <c r="AD56" s="7" t="n"/>
      <c r="AE56" s="10">
        <f>SUMIF('Stock - ETA'!$F$3:F4963,'Rango proyecciones'!C56,'Stock - ETA'!$T$3:T4963)</f>
        <v/>
      </c>
      <c r="AF56" s="19">
        <f> 0.6 * AD56 + AE56</f>
        <v/>
      </c>
      <c r="AG56" s="10">
        <f>SUMIF('Stock - ETA'!$F$3:F4963,'Rango proyecciones'!C56,'Stock - ETA'!$J$3:J4963)</f>
        <v/>
      </c>
      <c r="AH56" s="19">
        <f> 0.6 * AD56 + AG56</f>
        <v/>
      </c>
      <c r="AI56" s="7" t="n"/>
    </row>
    <row r="57">
      <c r="A57" s="4" t="inlineStr">
        <is>
          <t>Pollo</t>
        </is>
      </c>
      <c r="B57" s="4" t="inlineStr">
        <is>
          <t>Venta Directa</t>
        </is>
      </c>
      <c r="C57" s="4" t="inlineStr">
        <is>
          <t>agro sudamerica1011042</t>
        </is>
      </c>
      <c r="D57" s="4" t="inlineStr">
        <is>
          <t>Agro Sudamerica</t>
        </is>
      </c>
      <c r="E57" s="4" t="n">
        <v>1011042</v>
      </c>
      <c r="F57" s="4" t="inlineStr">
        <is>
          <t>PO Pta Espinaz@ Cj 10k AS</t>
        </is>
      </c>
      <c r="G57" s="4" t="inlineStr">
        <is>
          <t>Cazuela</t>
        </is>
      </c>
      <c r="H57" s="7" t="n">
        <v>45600</v>
      </c>
      <c r="I57" s="10" t="n">
        <v>70800</v>
      </c>
      <c r="J57" s="10" t="n">
        <v>10000</v>
      </c>
      <c r="K57" s="10" t="n">
        <v>4418.88</v>
      </c>
      <c r="L57" s="7">
        <f>MAX(J57 - K57, 0) * MAX((20 - 10)/(10), 0)</f>
        <v/>
      </c>
      <c r="M57" s="10">
        <f>SUMIF('Stock - ETA'!$F$3:F4963,'Rango proyecciones'!C57,'Stock - ETA'!$R$3:R4963)</f>
        <v/>
      </c>
      <c r="N57" s="10">
        <f>SUMIF('Stock - Puerto Chile'!$G$2:G960,'Rango proyecciones'!C57,'Stock - Puerto Chile'!$L$2:L960)</f>
        <v/>
      </c>
      <c r="O57" s="10" t="n"/>
      <c r="P57" s="10" t="n"/>
      <c r="Q57" s="19">
        <f>H57 + N57 + MAX(M57 - H57 - N57, 0)</f>
        <v/>
      </c>
      <c r="R57" s="10">
        <f>MAX(J57 - K57, 0) * MAX((20 - 7)/(7), 0)</f>
        <v/>
      </c>
      <c r="S57" s="10">
        <f>SUMIF('Stock - ETA'!$F$3:F4963,'Rango proyecciones'!C57,'Stock - ETA'!$H$3:H4963)</f>
        <v/>
      </c>
      <c r="T57" s="10">
        <f>SUMIF('Stock - Puerto Chile'!$G$2:G960,'Rango proyecciones'!C57,'Stock - Puerto Chile'!$N$2:N960)</f>
        <v/>
      </c>
      <c r="U57" s="10" t="n"/>
      <c r="V57" s="10" t="n"/>
      <c r="W57" s="19">
        <f>H57 + T57 + MAX(S57 - H57 - T57, 0)</f>
        <v/>
      </c>
      <c r="X57" s="7" t="n"/>
      <c r="Y57" s="10" t="n"/>
      <c r="Z57" s="21">
        <f>SUMIF('Stock - ETA'!$F$3:F4963,'Rango proyecciones'!C57,'Stock - ETA'!$S$3:S4963)</f>
        <v/>
      </c>
      <c r="AA57" s="16">
        <f>Z57 + X57</f>
        <v/>
      </c>
      <c r="AB57" s="10">
        <f>SUMIF('Stock - ETA'!$F$3:F4963,'Rango proyecciones'!C57,'Stock - ETA'!$I$3:I4963)</f>
        <v/>
      </c>
      <c r="AC57" s="19">
        <f>AB57 + X57</f>
        <v/>
      </c>
      <c r="AD57" s="7" t="n"/>
      <c r="AE57" s="10">
        <f>SUMIF('Stock - ETA'!$F$3:F4963,'Rango proyecciones'!C57,'Stock - ETA'!$T$3:T4963)</f>
        <v/>
      </c>
      <c r="AF57" s="19">
        <f> 0.6 * AD57 + AE57</f>
        <v/>
      </c>
      <c r="AG57" s="10">
        <f>SUMIF('Stock - ETA'!$F$3:F4963,'Rango proyecciones'!C57,'Stock - ETA'!$J$3:J4963)</f>
        <v/>
      </c>
      <c r="AH57" s="19">
        <f> 0.6 * AD57 + AG57</f>
        <v/>
      </c>
      <c r="AI57" s="7" t="n"/>
    </row>
    <row r="58">
      <c r="A58" s="4" t="inlineStr">
        <is>
          <t>Pollo</t>
        </is>
      </c>
      <c r="B58" s="4" t="inlineStr">
        <is>
          <t>Venta Directa</t>
        </is>
      </c>
      <c r="C58" s="4" t="inlineStr">
        <is>
          <t>agro sudamerica1011421</t>
        </is>
      </c>
      <c r="D58" s="4" t="inlineStr">
        <is>
          <t>Agro Sudamerica</t>
        </is>
      </c>
      <c r="E58" s="4" t="n">
        <v>1011421</v>
      </c>
      <c r="F58" s="4" t="inlineStr">
        <is>
          <t>PO Ppa Esp 50 Pim@ Cj 20k AS</t>
        </is>
      </c>
      <c r="G58" s="4" t="inlineStr">
        <is>
          <t>Carne Recuperada</t>
        </is>
      </c>
      <c r="H58" s="7" t="n">
        <v>455830.53</v>
      </c>
      <c r="I58" s="10" t="n">
        <v>1104000</v>
      </c>
      <c r="J58" s="10" t="n">
        <v>574000</v>
      </c>
      <c r="K58" s="10" t="n">
        <v>314183.19</v>
      </c>
      <c r="L58" s="7">
        <f>MAX(J58 - K58, 0) * MAX((20 - 10)/(10), 0)</f>
        <v/>
      </c>
      <c r="M58" s="10">
        <f>SUMIF('Stock - ETA'!$F$3:F4963,'Rango proyecciones'!C58,'Stock - ETA'!$R$3:R4963)</f>
        <v/>
      </c>
      <c r="N58" s="10">
        <f>SUMIF('Stock - Puerto Chile'!$G$2:G960,'Rango proyecciones'!C58,'Stock - Puerto Chile'!$L$2:L960)</f>
        <v/>
      </c>
      <c r="O58" s="10" t="n"/>
      <c r="P58" s="10" t="n"/>
      <c r="Q58" s="19">
        <f>H58 + N58 + MAX(M58 - H58 - N58, 0)</f>
        <v/>
      </c>
      <c r="R58" s="10">
        <f>MAX(J58 - K58, 0) * MAX((20 - 7)/(7), 0)</f>
        <v/>
      </c>
      <c r="S58" s="10">
        <f>SUMIF('Stock - ETA'!$F$3:F4963,'Rango proyecciones'!C58,'Stock - ETA'!$H$3:H4963)</f>
        <v/>
      </c>
      <c r="T58" s="10">
        <f>SUMIF('Stock - Puerto Chile'!$G$2:G960,'Rango proyecciones'!C58,'Stock - Puerto Chile'!$N$2:N960)</f>
        <v/>
      </c>
      <c r="U58" s="10" t="n"/>
      <c r="V58" s="10" t="n"/>
      <c r="W58" s="19">
        <f>H58 + T58 + MAX(S58 - H58 - T58, 0)</f>
        <v/>
      </c>
      <c r="X58" s="7" t="n">
        <v>552000</v>
      </c>
      <c r="Y58" s="10" t="n">
        <v>552000</v>
      </c>
      <c r="Z58" s="21">
        <f>SUMIF('Stock - ETA'!$F$3:F4963,'Rango proyecciones'!C58,'Stock - ETA'!$S$3:S4963)</f>
        <v/>
      </c>
      <c r="AA58" s="16">
        <f>Z58 + X58</f>
        <v/>
      </c>
      <c r="AB58" s="10">
        <f>SUMIF('Stock - ETA'!$F$3:F4963,'Rango proyecciones'!C58,'Stock - ETA'!$I$3:I4963)</f>
        <v/>
      </c>
      <c r="AC58" s="19">
        <f>AB58 + X58</f>
        <v/>
      </c>
      <c r="AD58" s="7" t="n">
        <v>840000</v>
      </c>
      <c r="AE58" s="10">
        <f>SUMIF('Stock - ETA'!$F$3:F4963,'Rango proyecciones'!C58,'Stock - ETA'!$T$3:T4963)</f>
        <v/>
      </c>
      <c r="AF58" s="19">
        <f> 0.6 * AD58 + AE58</f>
        <v/>
      </c>
      <c r="AG58" s="10">
        <f>SUMIF('Stock - ETA'!$F$3:F4963,'Rango proyecciones'!C58,'Stock - ETA'!$J$3:J4963)</f>
        <v/>
      </c>
      <c r="AH58" s="19">
        <f> 0.6 * AD58 + AG58</f>
        <v/>
      </c>
      <c r="AI58" s="7" t="n"/>
    </row>
    <row r="59">
      <c r="A59" s="4" t="inlineStr">
        <is>
          <t>Pollo</t>
        </is>
      </c>
      <c r="B59" s="4" t="inlineStr">
        <is>
          <t>Venta Directa</t>
        </is>
      </c>
      <c r="C59" s="4" t="inlineStr">
        <is>
          <t>agro sudamerica1011558</t>
        </is>
      </c>
      <c r="D59" s="4" t="inlineStr">
        <is>
          <t>Agro Sudamerica</t>
        </is>
      </c>
      <c r="E59" s="4" t="n">
        <v>1011558</v>
      </c>
      <c r="F59" s="4" t="inlineStr">
        <is>
          <t>PO Ppa Esp@ 2 blo x 10k Cj AS</t>
        </is>
      </c>
      <c r="G59" s="4" t="inlineStr">
        <is>
          <t>Carne Recuperada</t>
        </is>
      </c>
      <c r="H59" s="7" t="n">
        <v>24488.96</v>
      </c>
      <c r="I59" s="10" t="n">
        <v>25000</v>
      </c>
      <c r="J59" s="10" t="n">
        <v>0</v>
      </c>
      <c r="K59" s="10" t="n">
        <v>0</v>
      </c>
      <c r="L59" s="7">
        <f>MAX(J59 - K59, 0) * MAX((20 - 10)/(10), 0)</f>
        <v/>
      </c>
      <c r="M59" s="10">
        <f>SUMIF('Stock - ETA'!$F$3:F4963,'Rango proyecciones'!C59,'Stock - ETA'!$R$3:R4963)</f>
        <v/>
      </c>
      <c r="N59" s="10">
        <f>SUMIF('Stock - Puerto Chile'!$G$2:G960,'Rango proyecciones'!C59,'Stock - Puerto Chile'!$L$2:L960)</f>
        <v/>
      </c>
      <c r="O59" s="10" t="n"/>
      <c r="P59" s="10" t="n"/>
      <c r="Q59" s="19">
        <f>H59 + N59 + MAX(M59 - H59 - N59, 0)</f>
        <v/>
      </c>
      <c r="R59" s="10">
        <f>MAX(J59 - K59, 0) * MAX((20 - 7)/(7), 0)</f>
        <v/>
      </c>
      <c r="S59" s="10">
        <f>SUMIF('Stock - ETA'!$F$3:F4963,'Rango proyecciones'!C59,'Stock - ETA'!$H$3:H4963)</f>
        <v/>
      </c>
      <c r="T59" s="10">
        <f>SUMIF('Stock - Puerto Chile'!$G$2:G960,'Rango proyecciones'!C59,'Stock - Puerto Chile'!$N$2:N960)</f>
        <v/>
      </c>
      <c r="U59" s="10" t="n"/>
      <c r="V59" s="10" t="n"/>
      <c r="W59" s="19">
        <f>H59 + T59 + MAX(S59 - H59 - T59, 0)</f>
        <v/>
      </c>
      <c r="X59" s="7" t="n"/>
      <c r="Y59" s="10" t="n"/>
      <c r="Z59" s="21">
        <f>SUMIF('Stock - ETA'!$F$3:F4963,'Rango proyecciones'!C59,'Stock - ETA'!$S$3:S4963)</f>
        <v/>
      </c>
      <c r="AA59" s="16">
        <f>Z59 + X59</f>
        <v/>
      </c>
      <c r="AB59" s="10">
        <f>SUMIF('Stock - ETA'!$F$3:F4963,'Rango proyecciones'!C59,'Stock - ETA'!$I$3:I4963)</f>
        <v/>
      </c>
      <c r="AC59" s="19">
        <f>AB59 + X59</f>
        <v/>
      </c>
      <c r="AD59" s="7" t="n">
        <v>264000</v>
      </c>
      <c r="AE59" s="10">
        <f>SUMIF('Stock - ETA'!$F$3:F4963,'Rango proyecciones'!C59,'Stock - ETA'!$T$3:T4963)</f>
        <v/>
      </c>
      <c r="AF59" s="19">
        <f> 0.6 * AD59 + AE59</f>
        <v/>
      </c>
      <c r="AG59" s="10">
        <f>SUMIF('Stock - ETA'!$F$3:F4963,'Rango proyecciones'!C59,'Stock - ETA'!$J$3:J4963)</f>
        <v/>
      </c>
      <c r="AH59" s="19">
        <f> 0.6 * AD59 + AG59</f>
        <v/>
      </c>
      <c r="AI59" s="7" t="n"/>
    </row>
    <row r="60">
      <c r="A60" s="4" t="inlineStr">
        <is>
          <t>Pollo</t>
        </is>
      </c>
      <c r="B60" s="4" t="inlineStr">
        <is>
          <t>Venta Directa</t>
        </is>
      </c>
      <c r="C60" s="4" t="inlineStr">
        <is>
          <t>agro sudamerica1011582</t>
        </is>
      </c>
      <c r="D60" s="4" t="inlineStr">
        <is>
          <t>Agro Sudamerica</t>
        </is>
      </c>
      <c r="E60" s="4" t="n">
        <v>1011582</v>
      </c>
      <c r="F60" s="4" t="inlineStr">
        <is>
          <t>GA S/m@ Gr Cj bca AS</t>
        </is>
      </c>
      <c r="G60" s="4" t="inlineStr">
        <is>
          <t>Reproductor</t>
        </is>
      </c>
      <c r="H60" s="7" t="n">
        <v>0</v>
      </c>
      <c r="I60" s="10" t="n">
        <v>24000</v>
      </c>
      <c r="J60" s="10" t="n">
        <v>22000</v>
      </c>
      <c r="K60" s="10" t="n">
        <v>9491.200000000001</v>
      </c>
      <c r="L60" s="7">
        <f>MAX(J60 - K60, 0) * MAX((20 - 10)/(10), 0)</f>
        <v/>
      </c>
      <c r="M60" s="10">
        <f>SUMIF('Stock - ETA'!$F$3:F4963,'Rango proyecciones'!C60,'Stock - ETA'!$R$3:R4963)</f>
        <v/>
      </c>
      <c r="N60" s="10">
        <f>SUMIF('Stock - Puerto Chile'!$G$2:G960,'Rango proyecciones'!C60,'Stock - Puerto Chile'!$L$2:L960)</f>
        <v/>
      </c>
      <c r="O60" s="10" t="n"/>
      <c r="P60" s="10" t="n"/>
      <c r="Q60" s="19">
        <f>H60 + N60 + MAX(M60 - H60 - N60, 0)</f>
        <v/>
      </c>
      <c r="R60" s="10">
        <f>MAX(J60 - K60, 0) * MAX((20 - 7)/(7), 0)</f>
        <v/>
      </c>
      <c r="S60" s="10">
        <f>SUMIF('Stock - ETA'!$F$3:F4963,'Rango proyecciones'!C60,'Stock - ETA'!$H$3:H4963)</f>
        <v/>
      </c>
      <c r="T60" s="10">
        <f>SUMIF('Stock - Puerto Chile'!$G$2:G960,'Rango proyecciones'!C60,'Stock - Puerto Chile'!$N$2:N960)</f>
        <v/>
      </c>
      <c r="U60" s="10" t="n"/>
      <c r="V60" s="10" t="n"/>
      <c r="W60" s="19">
        <f>H60 + T60 + MAX(S60 - H60 - T60, 0)</f>
        <v/>
      </c>
      <c r="X60" s="7" t="n"/>
      <c r="Y60" s="10" t="n"/>
      <c r="Z60" s="21">
        <f>SUMIF('Stock - ETA'!$F$3:F4963,'Rango proyecciones'!C60,'Stock - ETA'!$S$3:S4963)</f>
        <v/>
      </c>
      <c r="AA60" s="16">
        <f>Z60 + X60</f>
        <v/>
      </c>
      <c r="AB60" s="10">
        <f>SUMIF('Stock - ETA'!$F$3:F4963,'Rango proyecciones'!C60,'Stock - ETA'!$I$3:I4963)</f>
        <v/>
      </c>
      <c r="AC60" s="19">
        <f>AB60 + X60</f>
        <v/>
      </c>
      <c r="AD60" s="7" t="n">
        <v>43421</v>
      </c>
      <c r="AE60" s="10">
        <f>SUMIF('Stock - ETA'!$F$3:F4963,'Rango proyecciones'!C60,'Stock - ETA'!$T$3:T4963)</f>
        <v/>
      </c>
      <c r="AF60" s="19">
        <f> 0.6 * AD60 + AE60</f>
        <v/>
      </c>
      <c r="AG60" s="10">
        <f>SUMIF('Stock - ETA'!$F$3:F4963,'Rango proyecciones'!C60,'Stock - ETA'!$J$3:J4963)</f>
        <v/>
      </c>
      <c r="AH60" s="19">
        <f> 0.6 * AD60 + AG60</f>
        <v/>
      </c>
      <c r="AI60" s="7" t="n"/>
    </row>
    <row r="61">
      <c r="A61" s="4" t="inlineStr">
        <is>
          <t>Pollo</t>
        </is>
      </c>
      <c r="B61" s="4" t="inlineStr">
        <is>
          <t>Venta Directa</t>
        </is>
      </c>
      <c r="C61" s="4" t="inlineStr">
        <is>
          <t>agro sudamerica1012207</t>
        </is>
      </c>
      <c r="D61" s="4" t="inlineStr">
        <is>
          <t>Agro Sudamerica</t>
        </is>
      </c>
      <c r="E61" s="4" t="n">
        <v>1012207</v>
      </c>
      <c r="F61" s="4" t="inlineStr">
        <is>
          <t>PO Ctre Mrps@ Bo 12x1k Cj AS</t>
        </is>
      </c>
      <c r="G61" s="4" t="inlineStr">
        <is>
          <t>Menudencias</t>
        </is>
      </c>
      <c r="H61" s="7" t="n">
        <v>0</v>
      </c>
      <c r="I61" s="10" t="n">
        <v>50000</v>
      </c>
      <c r="J61" s="10" t="n">
        <v>35000</v>
      </c>
      <c r="K61" s="10" t="n">
        <v>15227.04</v>
      </c>
      <c r="L61" s="7">
        <f>MAX(J61 - K61, 0) * MAX((20 - 10)/(10), 0)</f>
        <v/>
      </c>
      <c r="M61" s="10">
        <f>SUMIF('Stock - ETA'!$F$3:F4963,'Rango proyecciones'!C61,'Stock - ETA'!$R$3:R4963)</f>
        <v/>
      </c>
      <c r="N61" s="10">
        <f>SUMIF('Stock - Puerto Chile'!$G$2:G960,'Rango proyecciones'!C61,'Stock - Puerto Chile'!$L$2:L960)</f>
        <v/>
      </c>
      <c r="O61" s="10" t="n"/>
      <c r="P61" s="10" t="n"/>
      <c r="Q61" s="19">
        <f>H61 + N61 + MAX(M61 - H61 - N61, 0)</f>
        <v/>
      </c>
      <c r="R61" s="10">
        <f>MAX(J61 - K61, 0) * MAX((20 - 7)/(7), 0)</f>
        <v/>
      </c>
      <c r="S61" s="10">
        <f>SUMIF('Stock - ETA'!$F$3:F4963,'Rango proyecciones'!C61,'Stock - ETA'!$H$3:H4963)</f>
        <v/>
      </c>
      <c r="T61" s="10">
        <f>SUMIF('Stock - Puerto Chile'!$G$2:G960,'Rango proyecciones'!C61,'Stock - Puerto Chile'!$N$2:N960)</f>
        <v/>
      </c>
      <c r="U61" s="10" t="n"/>
      <c r="V61" s="10" t="n"/>
      <c r="W61" s="19">
        <f>H61 + T61 + MAX(S61 - H61 - T61, 0)</f>
        <v/>
      </c>
      <c r="X61" s="7" t="n"/>
      <c r="Y61" s="10" t="n"/>
      <c r="Z61" s="21">
        <f>SUMIF('Stock - ETA'!$F$3:F4963,'Rango proyecciones'!C61,'Stock - ETA'!$S$3:S4963)</f>
        <v/>
      </c>
      <c r="AA61" s="16">
        <f>Z61 + X61</f>
        <v/>
      </c>
      <c r="AB61" s="10">
        <f>SUMIF('Stock - ETA'!$F$3:F4963,'Rango proyecciones'!C61,'Stock - ETA'!$I$3:I4963)</f>
        <v/>
      </c>
      <c r="AC61" s="19">
        <f>AB61 + X61</f>
        <v/>
      </c>
      <c r="AD61" s="7" t="n"/>
      <c r="AE61" s="10">
        <f>SUMIF('Stock - ETA'!$F$3:F4963,'Rango proyecciones'!C61,'Stock - ETA'!$T$3:T4963)</f>
        <v/>
      </c>
      <c r="AF61" s="19">
        <f> 0.6 * AD61 + AE61</f>
        <v/>
      </c>
      <c r="AG61" s="10">
        <f>SUMIF('Stock - ETA'!$F$3:F4963,'Rango proyecciones'!C61,'Stock - ETA'!$J$3:J4963)</f>
        <v/>
      </c>
      <c r="AH61" s="19">
        <f> 0.6 * AD61 + AG61</f>
        <v/>
      </c>
      <c r="AI61" s="7" t="n"/>
    </row>
    <row r="62">
      <c r="A62" s="4" t="inlineStr">
        <is>
          <t>Pollo</t>
        </is>
      </c>
      <c r="B62" s="4" t="inlineStr">
        <is>
          <t>Venta Directa</t>
        </is>
      </c>
      <c r="C62" s="4" t="inlineStr">
        <is>
          <t>agro sudamerica1012208</t>
        </is>
      </c>
      <c r="D62" s="4" t="inlineStr">
        <is>
          <t>Agro Sudamerica</t>
        </is>
      </c>
      <c r="E62" s="4" t="n">
        <v>1012208</v>
      </c>
      <c r="F62" s="4" t="inlineStr">
        <is>
          <t>GA S/m@ Bo Cj AS</t>
        </is>
      </c>
      <c r="G62" s="4" t="inlineStr">
        <is>
          <t>Reproductor</t>
        </is>
      </c>
      <c r="H62" s="7" t="n">
        <v>22884.96</v>
      </c>
      <c r="I62" s="10" t="n">
        <v>46884.96</v>
      </c>
      <c r="J62" s="10" t="n">
        <v>0</v>
      </c>
      <c r="K62" s="10" t="n">
        <v>0</v>
      </c>
      <c r="L62" s="7">
        <f>MAX(J62 - K62, 0) * MAX((20 - 10)/(10), 0)</f>
        <v/>
      </c>
      <c r="M62" s="10">
        <f>SUMIF('Stock - ETA'!$F$3:F4963,'Rango proyecciones'!C62,'Stock - ETA'!$R$3:R4963)</f>
        <v/>
      </c>
      <c r="N62" s="10">
        <f>SUMIF('Stock - Puerto Chile'!$G$2:G960,'Rango proyecciones'!C62,'Stock - Puerto Chile'!$L$2:L960)</f>
        <v/>
      </c>
      <c r="O62" s="10" t="n"/>
      <c r="P62" s="10" t="n"/>
      <c r="Q62" s="19">
        <f>H62 + N62 + MAX(M62 - H62 - N62, 0)</f>
        <v/>
      </c>
      <c r="R62" s="10">
        <f>MAX(J62 - K62, 0) * MAX((20 - 7)/(7), 0)</f>
        <v/>
      </c>
      <c r="S62" s="10">
        <f>SUMIF('Stock - ETA'!$F$3:F4963,'Rango proyecciones'!C62,'Stock - ETA'!$H$3:H4963)</f>
        <v/>
      </c>
      <c r="T62" s="10">
        <f>SUMIF('Stock - Puerto Chile'!$G$2:G960,'Rango proyecciones'!C62,'Stock - Puerto Chile'!$N$2:N960)</f>
        <v/>
      </c>
      <c r="U62" s="10" t="n"/>
      <c r="V62" s="10" t="n"/>
      <c r="W62" s="19">
        <f>H62 + T62 + MAX(S62 - H62 - T62, 0)</f>
        <v/>
      </c>
      <c r="X62" s="7" t="n">
        <v>54000</v>
      </c>
      <c r="Y62" s="10" t="n">
        <v>54000</v>
      </c>
      <c r="Z62" s="21">
        <f>SUMIF('Stock - ETA'!$F$3:F4963,'Rango proyecciones'!C62,'Stock - ETA'!$S$3:S4963)</f>
        <v/>
      </c>
      <c r="AA62" s="16">
        <f>Z62 + X62</f>
        <v/>
      </c>
      <c r="AB62" s="10">
        <f>SUMIF('Stock - ETA'!$F$3:F4963,'Rango proyecciones'!C62,'Stock - ETA'!$I$3:I4963)</f>
        <v/>
      </c>
      <c r="AC62" s="19">
        <f>AB62 + X62</f>
        <v/>
      </c>
      <c r="AD62" s="7" t="n">
        <v>66000</v>
      </c>
      <c r="AE62" s="10">
        <f>SUMIF('Stock - ETA'!$F$3:F4963,'Rango proyecciones'!C62,'Stock - ETA'!$T$3:T4963)</f>
        <v/>
      </c>
      <c r="AF62" s="19">
        <f> 0.6 * AD62 + AE62</f>
        <v/>
      </c>
      <c r="AG62" s="10">
        <f>SUMIF('Stock - ETA'!$F$3:F4963,'Rango proyecciones'!C62,'Stock - ETA'!$J$3:J4963)</f>
        <v/>
      </c>
      <c r="AH62" s="19">
        <f> 0.6 * AD62 + AG62</f>
        <v/>
      </c>
      <c r="AI62" s="7" t="n"/>
    </row>
    <row r="63">
      <c r="A63" s="4" t="inlineStr">
        <is>
          <t>Pollo</t>
        </is>
      </c>
      <c r="B63" s="4" t="inlineStr">
        <is>
          <t>Venta Directa</t>
        </is>
      </c>
      <c r="C63" s="4" t="inlineStr">
        <is>
          <t>agro sudamerica1012283</t>
        </is>
      </c>
      <c r="D63" s="4" t="inlineStr">
        <is>
          <t>Agro Sudamerica</t>
        </is>
      </c>
      <c r="E63" s="4" t="n">
        <v>1012283</v>
      </c>
      <c r="F63" s="4" t="inlineStr">
        <is>
          <t>PO Pana S/Corazón@ Cj 20k AS</t>
        </is>
      </c>
      <c r="G63" s="4" t="inlineStr">
        <is>
          <t>Menudencias</t>
        </is>
      </c>
      <c r="H63" s="7" t="n">
        <v>23992.98</v>
      </c>
      <c r="I63" s="10" t="n">
        <v>24000</v>
      </c>
      <c r="J63" s="10" t="n">
        <v>0</v>
      </c>
      <c r="K63" s="10" t="n">
        <v>0</v>
      </c>
      <c r="L63" s="7">
        <f>MAX(J63 - K63, 0) * MAX((20 - 10)/(10), 0)</f>
        <v/>
      </c>
      <c r="M63" s="10">
        <f>SUMIF('Stock - ETA'!$F$3:F4963,'Rango proyecciones'!C63,'Stock - ETA'!$R$3:R4963)</f>
        <v/>
      </c>
      <c r="N63" s="10">
        <f>SUMIF('Stock - Puerto Chile'!$G$2:G960,'Rango proyecciones'!C63,'Stock - Puerto Chile'!$L$2:L960)</f>
        <v/>
      </c>
      <c r="O63" s="10" t="n"/>
      <c r="P63" s="10" t="n"/>
      <c r="Q63" s="19">
        <f>H63 + N63 + MAX(M63 - H63 - N63, 0)</f>
        <v/>
      </c>
      <c r="R63" s="10">
        <f>MAX(J63 - K63, 0) * MAX((20 - 7)/(7), 0)</f>
        <v/>
      </c>
      <c r="S63" s="10">
        <f>SUMIF('Stock - ETA'!$F$3:F4963,'Rango proyecciones'!C63,'Stock - ETA'!$H$3:H4963)</f>
        <v/>
      </c>
      <c r="T63" s="10">
        <f>SUMIF('Stock - Puerto Chile'!$G$2:G960,'Rango proyecciones'!C63,'Stock - Puerto Chile'!$N$2:N960)</f>
        <v/>
      </c>
      <c r="U63" s="10" t="n"/>
      <c r="V63" s="10" t="n"/>
      <c r="W63" s="19">
        <f>H63 + T63 + MAX(S63 - H63 - T63, 0)</f>
        <v/>
      </c>
      <c r="X63" s="7" t="n"/>
      <c r="Y63" s="10" t="n"/>
      <c r="Z63" s="21">
        <f>SUMIF('Stock - ETA'!$F$3:F4963,'Rango proyecciones'!C63,'Stock - ETA'!$S$3:S4963)</f>
        <v/>
      </c>
      <c r="AA63" s="16">
        <f>Z63 + X63</f>
        <v/>
      </c>
      <c r="AB63" s="10">
        <f>SUMIF('Stock - ETA'!$F$3:F4963,'Rango proyecciones'!C63,'Stock - ETA'!$I$3:I4963)</f>
        <v/>
      </c>
      <c r="AC63" s="19">
        <f>AB63 + X63</f>
        <v/>
      </c>
      <c r="AD63" s="7" t="n">
        <v>48000</v>
      </c>
      <c r="AE63" s="10">
        <f>SUMIF('Stock - ETA'!$F$3:F4963,'Rango proyecciones'!C63,'Stock - ETA'!$T$3:T4963)</f>
        <v/>
      </c>
      <c r="AF63" s="19">
        <f> 0.6 * AD63 + AE63</f>
        <v/>
      </c>
      <c r="AG63" s="10">
        <f>SUMIF('Stock - ETA'!$F$3:F4963,'Rango proyecciones'!C63,'Stock - ETA'!$J$3:J4963)</f>
        <v/>
      </c>
      <c r="AH63" s="19">
        <f> 0.6 * AD63 + AG63</f>
        <v/>
      </c>
      <c r="AI63" s="7" t="n"/>
    </row>
    <row r="64">
      <c r="A64" s="4" t="inlineStr">
        <is>
          <t>Pollo</t>
        </is>
      </c>
      <c r="B64" s="4" t="inlineStr">
        <is>
          <t>Venta Directa</t>
        </is>
      </c>
      <c r="C64" s="4" t="inlineStr">
        <is>
          <t>agro sudamerica1012552</t>
        </is>
      </c>
      <c r="D64" s="4" t="inlineStr">
        <is>
          <t>Agro Sudamerica</t>
        </is>
      </c>
      <c r="E64" s="4" t="n">
        <v>1012552</v>
      </c>
      <c r="F64" s="4" t="inlineStr">
        <is>
          <t>PO PchDeh Random@ Cj 10k AS</t>
        </is>
      </c>
      <c r="G64" s="4" t="inlineStr">
        <is>
          <t>Pechuga Desh</t>
        </is>
      </c>
      <c r="H64" s="7" t="n">
        <v>0</v>
      </c>
      <c r="I64" s="10" t="n">
        <v>24000</v>
      </c>
      <c r="J64" s="10" t="n">
        <v>0</v>
      </c>
      <c r="K64" s="10" t="n">
        <v>0</v>
      </c>
      <c r="L64" s="7">
        <f>MAX(J64 - K64, 0) * MAX((20 - 10)/(10), 0)</f>
        <v/>
      </c>
      <c r="M64" s="10">
        <f>SUMIF('Stock - ETA'!$F$3:F4963,'Rango proyecciones'!C64,'Stock - ETA'!$R$3:R4963)</f>
        <v/>
      </c>
      <c r="N64" s="10">
        <f>SUMIF('Stock - Puerto Chile'!$G$2:G960,'Rango proyecciones'!C64,'Stock - Puerto Chile'!$L$2:L960)</f>
        <v/>
      </c>
      <c r="O64" s="10" t="n"/>
      <c r="P64" s="10" t="n"/>
      <c r="Q64" s="19">
        <f>H64 + N64 + MAX(M64 - H64 - N64, 0)</f>
        <v/>
      </c>
      <c r="R64" s="10">
        <f>MAX(J64 - K64, 0) * MAX((20 - 7)/(7), 0)</f>
        <v/>
      </c>
      <c r="S64" s="10">
        <f>SUMIF('Stock - ETA'!$F$3:F4963,'Rango proyecciones'!C64,'Stock - ETA'!$H$3:H4963)</f>
        <v/>
      </c>
      <c r="T64" s="10">
        <f>SUMIF('Stock - Puerto Chile'!$G$2:G960,'Rango proyecciones'!C64,'Stock - Puerto Chile'!$N$2:N960)</f>
        <v/>
      </c>
      <c r="U64" s="10" t="n"/>
      <c r="V64" s="10" t="n"/>
      <c r="W64" s="19">
        <f>H64 + T64 + MAX(S64 - H64 - T64, 0)</f>
        <v/>
      </c>
      <c r="X64" s="7" t="n"/>
      <c r="Y64" s="10" t="n"/>
      <c r="Z64" s="21">
        <f>SUMIF('Stock - ETA'!$F$3:F4963,'Rango proyecciones'!C64,'Stock - ETA'!$S$3:S4963)</f>
        <v/>
      </c>
      <c r="AA64" s="16">
        <f>Z64 + X64</f>
        <v/>
      </c>
      <c r="AB64" s="10">
        <f>SUMIF('Stock - ETA'!$F$3:F4963,'Rango proyecciones'!C64,'Stock - ETA'!$I$3:I4963)</f>
        <v/>
      </c>
      <c r="AC64" s="19">
        <f>AB64 + X64</f>
        <v/>
      </c>
      <c r="AD64" s="7" t="n"/>
      <c r="AE64" s="10">
        <f>SUMIF('Stock - ETA'!$F$3:F4963,'Rango proyecciones'!C64,'Stock - ETA'!$T$3:T4963)</f>
        <v/>
      </c>
      <c r="AF64" s="19">
        <f> 0.6 * AD64 + AE64</f>
        <v/>
      </c>
      <c r="AG64" s="10">
        <f>SUMIF('Stock - ETA'!$F$3:F4963,'Rango proyecciones'!C64,'Stock - ETA'!$J$3:J4963)</f>
        <v/>
      </c>
      <c r="AH64" s="19">
        <f> 0.6 * AD64 + AG64</f>
        <v/>
      </c>
      <c r="AI64" s="7" t="n"/>
    </row>
    <row r="65">
      <c r="A65" s="4" t="inlineStr">
        <is>
          <t>Pollo</t>
        </is>
      </c>
      <c r="B65" s="4" t="inlineStr">
        <is>
          <t>Venta Directa</t>
        </is>
      </c>
      <c r="C65" s="4" t="inlineStr">
        <is>
          <t>agro sudamerica1012556</t>
        </is>
      </c>
      <c r="D65" s="4" t="inlineStr">
        <is>
          <t>Agro Sudamerica</t>
        </is>
      </c>
      <c r="E65" s="4" t="n">
        <v>1012556</v>
      </c>
      <c r="F65" s="4" t="inlineStr">
        <is>
          <t>PO CDM 14% proteina@ Cj 20k AS</t>
        </is>
      </c>
      <c r="G65" s="4" t="inlineStr">
        <is>
          <t>Carne Recuperada</t>
        </is>
      </c>
      <c r="H65" s="7" t="n">
        <v>0</v>
      </c>
      <c r="I65" s="10" t="n">
        <v>120000</v>
      </c>
      <c r="J65" s="10" t="n">
        <v>0</v>
      </c>
      <c r="K65" s="10" t="n">
        <v>0</v>
      </c>
      <c r="L65" s="7">
        <f>MAX(J65 - K65, 0) * MAX((20 - 10)/(10), 0)</f>
        <v/>
      </c>
      <c r="M65" s="10">
        <f>SUMIF('Stock - ETA'!$F$3:F4963,'Rango proyecciones'!C65,'Stock - ETA'!$R$3:R4963)</f>
        <v/>
      </c>
      <c r="N65" s="10">
        <f>SUMIF('Stock - Puerto Chile'!$G$2:G960,'Rango proyecciones'!C65,'Stock - Puerto Chile'!$L$2:L960)</f>
        <v/>
      </c>
      <c r="O65" s="10" t="n"/>
      <c r="P65" s="10" t="n"/>
      <c r="Q65" s="19">
        <f>H65 + N65 + MAX(M65 - H65 - N65, 0)</f>
        <v/>
      </c>
      <c r="R65" s="10">
        <f>MAX(J65 - K65, 0) * MAX((20 - 7)/(7), 0)</f>
        <v/>
      </c>
      <c r="S65" s="10">
        <f>SUMIF('Stock - ETA'!$F$3:F4963,'Rango proyecciones'!C65,'Stock - ETA'!$H$3:H4963)</f>
        <v/>
      </c>
      <c r="T65" s="10">
        <f>SUMIF('Stock - Puerto Chile'!$G$2:G960,'Rango proyecciones'!C65,'Stock - Puerto Chile'!$N$2:N960)</f>
        <v/>
      </c>
      <c r="U65" s="10" t="n"/>
      <c r="V65" s="10" t="n"/>
      <c r="W65" s="19">
        <f>H65 + T65 + MAX(S65 - H65 - T65, 0)</f>
        <v/>
      </c>
      <c r="X65" s="7" t="n">
        <v>175528</v>
      </c>
      <c r="Y65" s="10" t="n">
        <v>175528</v>
      </c>
      <c r="Z65" s="21">
        <f>SUMIF('Stock - ETA'!$F$3:F4963,'Rango proyecciones'!C65,'Stock - ETA'!$S$3:S4963)</f>
        <v/>
      </c>
      <c r="AA65" s="16">
        <f>Z65 + X65</f>
        <v/>
      </c>
      <c r="AB65" s="10">
        <f>SUMIF('Stock - ETA'!$F$3:F4963,'Rango proyecciones'!C65,'Stock - ETA'!$I$3:I4963)</f>
        <v/>
      </c>
      <c r="AC65" s="19">
        <f>AB65 + X65</f>
        <v/>
      </c>
      <c r="AD65" s="7" t="n">
        <v>216000</v>
      </c>
      <c r="AE65" s="10">
        <f>SUMIF('Stock - ETA'!$F$3:F4963,'Rango proyecciones'!C65,'Stock - ETA'!$T$3:T4963)</f>
        <v/>
      </c>
      <c r="AF65" s="19">
        <f> 0.6 * AD65 + AE65</f>
        <v/>
      </c>
      <c r="AG65" s="10">
        <f>SUMIF('Stock - ETA'!$F$3:F4963,'Rango proyecciones'!C65,'Stock - ETA'!$J$3:J4963)</f>
        <v/>
      </c>
      <c r="AH65" s="19">
        <f> 0.6 * AD65 + AG65</f>
        <v/>
      </c>
      <c r="AI65" s="7" t="n"/>
    </row>
    <row r="66">
      <c r="A66" s="4" t="inlineStr">
        <is>
          <t>Pollo</t>
        </is>
      </c>
      <c r="B66" s="4" t="inlineStr">
        <is>
          <t>Venta Directa</t>
        </is>
      </c>
      <c r="C66" s="4" t="inlineStr">
        <is>
          <t>agro sudamerica1012719</t>
        </is>
      </c>
      <c r="D66" s="4" t="inlineStr">
        <is>
          <t>Agro Sudamerica</t>
        </is>
      </c>
      <c r="E66" s="4" t="n">
        <v>1012719</v>
      </c>
      <c r="F66" s="4" t="inlineStr">
        <is>
          <t>PO Ppa Esp@ 2 Blox10kg CJ AS SD</t>
        </is>
      </c>
      <c r="G66" s="4" t="inlineStr">
        <is>
          <t>Carne Recuperada</t>
        </is>
      </c>
      <c r="H66" s="7" t="n">
        <v>96021.56</v>
      </c>
      <c r="I66" s="10" t="n">
        <v>313000</v>
      </c>
      <c r="J66" s="10" t="n">
        <v>210000</v>
      </c>
      <c r="K66" s="10" t="n">
        <v>119895.08</v>
      </c>
      <c r="L66" s="7">
        <f>MAX(J66 - K66, 0) * MAX((20 - 10)/(10), 0)</f>
        <v/>
      </c>
      <c r="M66" s="10">
        <f>SUMIF('Stock - ETA'!$F$3:F4963,'Rango proyecciones'!C66,'Stock - ETA'!$R$3:R4963)</f>
        <v/>
      </c>
      <c r="N66" s="10">
        <f>SUMIF('Stock - Puerto Chile'!$G$2:G960,'Rango proyecciones'!C66,'Stock - Puerto Chile'!$L$2:L960)</f>
        <v/>
      </c>
      <c r="O66" s="10" t="n"/>
      <c r="P66" s="10" t="n"/>
      <c r="Q66" s="19">
        <f>H66 + N66 + MAX(M66 - H66 - N66, 0)</f>
        <v/>
      </c>
      <c r="R66" s="10">
        <f>MAX(J66 - K66, 0) * MAX((20 - 7)/(7), 0)</f>
        <v/>
      </c>
      <c r="S66" s="10">
        <f>SUMIF('Stock - ETA'!$F$3:F4963,'Rango proyecciones'!C66,'Stock - ETA'!$H$3:H4963)</f>
        <v/>
      </c>
      <c r="T66" s="10">
        <f>SUMIF('Stock - Puerto Chile'!$G$2:G960,'Rango proyecciones'!C66,'Stock - Puerto Chile'!$N$2:N960)</f>
        <v/>
      </c>
      <c r="U66" s="10" t="n"/>
      <c r="V66" s="10" t="n"/>
      <c r="W66" s="19">
        <f>H66 + T66 + MAX(S66 - H66 - T66, 0)</f>
        <v/>
      </c>
      <c r="X66" s="7" t="n"/>
      <c r="Y66" s="10" t="n"/>
      <c r="Z66" s="21">
        <f>SUMIF('Stock - ETA'!$F$3:F4963,'Rango proyecciones'!C66,'Stock - ETA'!$S$3:S4963)</f>
        <v/>
      </c>
      <c r="AA66" s="16">
        <f>Z66 + X66</f>
        <v/>
      </c>
      <c r="AB66" s="10">
        <f>SUMIF('Stock - ETA'!$F$3:F4963,'Rango proyecciones'!C66,'Stock - ETA'!$I$3:I4963)</f>
        <v/>
      </c>
      <c r="AC66" s="19">
        <f>AB66 + X66</f>
        <v/>
      </c>
      <c r="AD66" s="7" t="n">
        <v>480000</v>
      </c>
      <c r="AE66" s="10">
        <f>SUMIF('Stock - ETA'!$F$3:F4963,'Rango proyecciones'!C66,'Stock - ETA'!$T$3:T4963)</f>
        <v/>
      </c>
      <c r="AF66" s="19">
        <f> 0.6 * AD66 + AE66</f>
        <v/>
      </c>
      <c r="AG66" s="10">
        <f>SUMIF('Stock - ETA'!$F$3:F4963,'Rango proyecciones'!C66,'Stock - ETA'!$J$3:J4963)</f>
        <v/>
      </c>
      <c r="AH66" s="19">
        <f> 0.6 * AD66 + AG66</f>
        <v/>
      </c>
      <c r="AI66" s="7" t="n"/>
    </row>
    <row r="67">
      <c r="A67" s="4" t="inlineStr">
        <is>
          <t>Pollo</t>
        </is>
      </c>
      <c r="B67" s="4" t="inlineStr">
        <is>
          <t>Venta Directa</t>
        </is>
      </c>
      <c r="C67" s="4" t="inlineStr">
        <is>
          <t>agro sudamerica1012778</t>
        </is>
      </c>
      <c r="D67" s="4" t="inlineStr">
        <is>
          <t>Agro Sudamerica</t>
        </is>
      </c>
      <c r="E67" s="4" t="n">
        <v>1012778</v>
      </c>
      <c r="F67" s="4" t="inlineStr">
        <is>
          <t>PO Corazón@ Placa Cj 19kg SD</t>
        </is>
      </c>
      <c r="G67" s="4" t="inlineStr">
        <is>
          <t>Menudencias</t>
        </is>
      </c>
      <c r="H67" s="7" t="n">
        <v>0</v>
      </c>
      <c r="I67" s="10" t="n">
        <v>24000</v>
      </c>
      <c r="J67" s="10" t="n">
        <v>4400</v>
      </c>
      <c r="K67" s="10" t="n">
        <v>9748.43</v>
      </c>
      <c r="L67" s="7">
        <f>MAX(J67 - K67, 0) * MAX((20 - 10)/(10), 0)</f>
        <v/>
      </c>
      <c r="M67" s="10">
        <f>SUMIF('Stock - ETA'!$F$3:F4963,'Rango proyecciones'!C67,'Stock - ETA'!$R$3:R4963)</f>
        <v/>
      </c>
      <c r="N67" s="10">
        <f>SUMIF('Stock - Puerto Chile'!$G$2:G960,'Rango proyecciones'!C67,'Stock - Puerto Chile'!$L$2:L960)</f>
        <v/>
      </c>
      <c r="O67" s="10" t="n"/>
      <c r="P67" s="10" t="n"/>
      <c r="Q67" s="19">
        <f>H67 + N67 + MAX(M67 - H67 - N67, 0)</f>
        <v/>
      </c>
      <c r="R67" s="10">
        <f>MAX(J67 - K67, 0) * MAX((20 - 7)/(7), 0)</f>
        <v/>
      </c>
      <c r="S67" s="10">
        <f>SUMIF('Stock - ETA'!$F$3:F4963,'Rango proyecciones'!C67,'Stock - ETA'!$H$3:H4963)</f>
        <v/>
      </c>
      <c r="T67" s="10">
        <f>SUMIF('Stock - Puerto Chile'!$G$2:G960,'Rango proyecciones'!C67,'Stock - Puerto Chile'!$N$2:N960)</f>
        <v/>
      </c>
      <c r="U67" s="10" t="n"/>
      <c r="V67" s="10" t="n"/>
      <c r="W67" s="19">
        <f>H67 + T67 + MAX(S67 - H67 - T67, 0)</f>
        <v/>
      </c>
      <c r="X67" s="7" t="n"/>
      <c r="Y67" s="10" t="n"/>
      <c r="Z67" s="21">
        <f>SUMIF('Stock - ETA'!$F$3:F4963,'Rango proyecciones'!C67,'Stock - ETA'!$S$3:S4963)</f>
        <v/>
      </c>
      <c r="AA67" s="16">
        <f>Z67 + X67</f>
        <v/>
      </c>
      <c r="AB67" s="10">
        <f>SUMIF('Stock - ETA'!$F$3:F4963,'Rango proyecciones'!C67,'Stock - ETA'!$I$3:I4963)</f>
        <v/>
      </c>
      <c r="AC67" s="19">
        <f>AB67 + X67</f>
        <v/>
      </c>
      <c r="AD67" s="7" t="n"/>
      <c r="AE67" s="10">
        <f>SUMIF('Stock - ETA'!$F$3:F4963,'Rango proyecciones'!C67,'Stock - ETA'!$T$3:T4963)</f>
        <v/>
      </c>
      <c r="AF67" s="19">
        <f> 0.6 * AD67 + AE67</f>
        <v/>
      </c>
      <c r="AG67" s="10">
        <f>SUMIF('Stock - ETA'!$F$3:F4963,'Rango proyecciones'!C67,'Stock - ETA'!$J$3:J4963)</f>
        <v/>
      </c>
      <c r="AH67" s="19">
        <f> 0.6 * AD67 + AG67</f>
        <v/>
      </c>
      <c r="AI67" s="7" t="n"/>
    </row>
    <row r="68">
      <c r="A68" s="4" t="inlineStr">
        <is>
          <t>Pollo</t>
        </is>
      </c>
      <c r="B68" s="4" t="inlineStr">
        <is>
          <t>Venta Local</t>
        </is>
      </c>
      <c r="C68" s="4" t="inlineStr">
        <is>
          <t>agrosuper shanghai1011417</t>
        </is>
      </c>
      <c r="D68" s="4" t="inlineStr">
        <is>
          <t>Agrosuper Shanghai</t>
        </is>
      </c>
      <c r="E68" s="4" t="n">
        <v>1011417</v>
      </c>
      <c r="F68" s="4" t="inlineStr">
        <is>
          <t>PO Ala Ctro NMr 4x5@ Bo Cj 20k AS</t>
        </is>
      </c>
      <c r="G68" s="4" t="inlineStr">
        <is>
          <t>Ala</t>
        </is>
      </c>
      <c r="H68" s="7" t="n">
        <v>39600</v>
      </c>
      <c r="I68" s="10" t="n">
        <v>59400</v>
      </c>
      <c r="J68" s="10" t="n">
        <v>7640</v>
      </c>
      <c r="K68" s="10" t="n">
        <v>9782.611999999999</v>
      </c>
      <c r="L68" s="7">
        <f>MAX(J68 - K68, 0) * MAX((20 - 10)/(10), 0)</f>
        <v/>
      </c>
      <c r="M68" s="10">
        <f>SUMIFS('Stock - ETA'!$R$3:R4963,'Stock - ETA'!$F$3:F4963,'Rango proyecciones'!C68,'Stock - ETA'!$AA$3:AA4963,'Rango proyecciones'!$AJ$5)</f>
        <v/>
      </c>
      <c r="N68" s="10">
        <f>SUMIF('Stock - Puerto Chile'!$G$2:G960,'Rango proyecciones'!C68,'Stock - Puerto Chile'!$L$2:L960)</f>
        <v/>
      </c>
      <c r="O68" s="10" t="n"/>
      <c r="P68" s="10" t="n"/>
      <c r="Q68" s="19">
        <f>H68 + P68 + MAX(M68 - H68 - P68 + O68,0)</f>
        <v/>
      </c>
      <c r="R68" s="10">
        <f>MAX(J68 - K68, 0) * MAX((20 - 7)/(7), 0)</f>
        <v/>
      </c>
      <c r="S68" s="10">
        <f>SUMIFS('Stock - ETA'!$H$3:H4963,'Stock - ETA'!$F$3:F4963,'Rango proyecciones'!C68,'Stock - ETA'!$Q$3:Q4963,'Rango proyecciones'!$AJ$5)</f>
        <v/>
      </c>
      <c r="T68" s="10">
        <f>SUMIF('Stock - Puerto Chile'!$G$2:G960,'Rango proyecciones'!C68,'Stock - Puerto Chile'!$N$2:N960)</f>
        <v/>
      </c>
      <c r="U68" s="10" t="n"/>
      <c r="V68" s="10" t="n"/>
      <c r="W68" s="20">
        <f>H68 + V68 + U68 + MAX(S68 - H68 - V68 - U68,0)</f>
        <v/>
      </c>
      <c r="X68" s="7" t="n"/>
      <c r="Y68" s="10" t="n"/>
      <c r="Z68" s="21">
        <f>SUMIFS('Stock - ETA'!$S$3:S4963,'Stock - ETA'!$F$3:F4963,'Rango proyecciones'!C68,'Stock - ETA'!$AA$3:AA4963,'Rango proyecciones'!$AJ$5) + SUMIFS('Stock - ETA'!$R$3:R4963,'Stock - ETA'!$F$3:F4963,'Rango proyecciones'!C68,'Stock - ETA'!$AA$3:AA4963,'Rango proyecciones'!$AJ$7)</f>
        <v/>
      </c>
      <c r="AA68" s="16">
        <f>Z68 + X68</f>
        <v/>
      </c>
      <c r="AB68" s="10">
        <f>SUMIFS('Stock - ETA'!$I$3:I4963,'Stock - ETA'!$F$3:F4963,'Rango proyecciones'!C68,'Stock - ETA'!$Q$3:Q4963,'Rango proyecciones'!$AJ$5) + SUMIFS('Stock - ETA'!$H$3:H4963,'Stock - ETA'!$F$3:F4963,'Rango proyecciones'!C68,'Stock - ETA'!$Q$3:Q4963,'Rango proyecciones'!$AJ$7)</f>
        <v/>
      </c>
      <c r="AC68" s="19">
        <f>AB68 + X68</f>
        <v/>
      </c>
      <c r="AD68" s="7" t="n"/>
      <c r="AE68" s="10">
        <f>SUMIFS('Stock - ETA'!$T$3:T4963,'Stock - ETA'!$F$3:F4963,'Rango proyecciones'!C68,'Stock - ETA'!$AA$3:AA4963,'Rango proyecciones'!$AJ$5) + SUMIFS('Stock - ETA'!$S$3:S4963,'Stock - ETA'!$F$3:F4963,'Rango proyecciones'!C68,'Stock - ETA'!$AA$3:AA4963,'Rango proyecciones'!$AJ$8)</f>
        <v/>
      </c>
      <c r="AF68" s="19">
        <f> 0.6 * AD68 + AE68</f>
        <v/>
      </c>
      <c r="AG68" s="10">
        <f>SUMIFS('Stock - ETA'!$J$3:J4963,'Stock - ETA'!$F$3:F4963,'Rango proyecciones'!C68,'Stock - ETA'!$Q$3:Q4963,'Rango proyecciones'!$AJ$5) + SUMIFS('Stock - ETA'!$I$3:I4963,'Stock - ETA'!$F$3:F4963,'Rango proyecciones'!C68,'Stock - ETA'!$Q$3:Q4963,'Rango proyecciones'!$AJ$8)</f>
        <v/>
      </c>
      <c r="AH68" s="19">
        <f> 0.6 * AD68 + AG68</f>
        <v/>
      </c>
      <c r="AI68" s="7" t="n"/>
    </row>
    <row r="69">
      <c r="A69" s="4" t="inlineStr">
        <is>
          <t>Pollo</t>
        </is>
      </c>
      <c r="B69" s="4" t="inlineStr">
        <is>
          <t>Venta Local</t>
        </is>
      </c>
      <c r="C69" s="4" t="inlineStr">
        <is>
          <t>agrosuper shanghai1011586</t>
        </is>
      </c>
      <c r="D69" s="4" t="inlineStr">
        <is>
          <t>Agrosuper Shanghai</t>
        </is>
      </c>
      <c r="E69" s="4" t="n">
        <v>1011586</v>
      </c>
      <c r="F69" s="4" t="inlineStr">
        <is>
          <t>PO Ala Media B 4x10@ Cj 20k AS</t>
        </is>
      </c>
      <c r="G69" s="4" t="inlineStr">
        <is>
          <t>Ala</t>
        </is>
      </c>
      <c r="H69" s="7" t="n">
        <v>39908</v>
      </c>
      <c r="I69" s="10" t="n">
        <v>19954</v>
      </c>
      <c r="J69" s="10" t="n">
        <v>34000</v>
      </c>
      <c r="K69" s="10" t="n">
        <v>20791.733</v>
      </c>
      <c r="L69" s="7">
        <f>MAX(J69 - K69, 0) * MAX((20 - 10)/(10), 0)</f>
        <v/>
      </c>
      <c r="M69" s="10">
        <f>SUMIFS('Stock - ETA'!$R$3:R4963,'Stock - ETA'!$F$3:F4963,'Rango proyecciones'!C69,'Stock - ETA'!$AA$3:AA4963,'Rango proyecciones'!$AJ$5)</f>
        <v/>
      </c>
      <c r="N69" s="10">
        <f>SUMIF('Stock - Puerto Chile'!$G$2:G960,'Rango proyecciones'!C69,'Stock - Puerto Chile'!$L$2:L960)</f>
        <v/>
      </c>
      <c r="O69" s="10" t="n"/>
      <c r="P69" s="10" t="n"/>
      <c r="Q69" s="19">
        <f>H69 + P69 + MAX(M69 - H69 - P69 + O69,0)</f>
        <v/>
      </c>
      <c r="R69" s="10">
        <f>MAX(J69 - K69, 0) * MAX((20 - 7)/(7), 0)</f>
        <v/>
      </c>
      <c r="S69" s="10">
        <f>SUMIFS('Stock - ETA'!$H$3:H4963,'Stock - ETA'!$F$3:F4963,'Rango proyecciones'!C69,'Stock - ETA'!$Q$3:Q4963,'Rango proyecciones'!$AJ$5)</f>
        <v/>
      </c>
      <c r="T69" s="10">
        <f>SUMIF('Stock - Puerto Chile'!$G$2:G960,'Rango proyecciones'!C69,'Stock - Puerto Chile'!$N$2:N960)</f>
        <v/>
      </c>
      <c r="U69" s="10" t="n"/>
      <c r="V69" s="10" t="n"/>
      <c r="W69" s="20">
        <f>H69 + V69 + U69 + MAX(S69 - H69 - V69 - U69,0)</f>
        <v/>
      </c>
      <c r="X69" s="7" t="n">
        <v>114449</v>
      </c>
      <c r="Y69" s="10" t="n">
        <v>114449</v>
      </c>
      <c r="Z69" s="21">
        <f>SUMIFS('Stock - ETA'!$S$3:S4963,'Stock - ETA'!$F$3:F4963,'Rango proyecciones'!C69,'Stock - ETA'!$AA$3:AA4963,'Rango proyecciones'!$AJ$5) + SUMIFS('Stock - ETA'!$R$3:R4963,'Stock - ETA'!$F$3:F4963,'Rango proyecciones'!C69,'Stock - ETA'!$AA$3:AA4963,'Rango proyecciones'!$AJ$7)</f>
        <v/>
      </c>
      <c r="AA69" s="16">
        <f>Z69 + X69</f>
        <v/>
      </c>
      <c r="AB69" s="10">
        <f>SUMIFS('Stock - ETA'!$I$3:I4963,'Stock - ETA'!$F$3:F4963,'Rango proyecciones'!C69,'Stock - ETA'!$Q$3:Q4963,'Rango proyecciones'!$AJ$5) + SUMIFS('Stock - ETA'!$H$3:H4963,'Stock - ETA'!$F$3:F4963,'Rango proyecciones'!C69,'Stock - ETA'!$Q$3:Q4963,'Rango proyecciones'!$AJ$7)</f>
        <v/>
      </c>
      <c r="AC69" s="19">
        <f>AB69 + X69</f>
        <v/>
      </c>
      <c r="AD69" s="7" t="n">
        <v>137486</v>
      </c>
      <c r="AE69" s="10">
        <f>SUMIFS('Stock - ETA'!$T$3:T4963,'Stock - ETA'!$F$3:F4963,'Rango proyecciones'!C69,'Stock - ETA'!$AA$3:AA4963,'Rango proyecciones'!$AJ$5) + SUMIFS('Stock - ETA'!$S$3:S4963,'Stock - ETA'!$F$3:F4963,'Rango proyecciones'!C69,'Stock - ETA'!$AA$3:AA4963,'Rango proyecciones'!$AJ$8)</f>
        <v/>
      </c>
      <c r="AF69" s="19">
        <f> 0.6 * AD69 + AE69</f>
        <v/>
      </c>
      <c r="AG69" s="10">
        <f>SUMIFS('Stock - ETA'!$J$3:J4963,'Stock - ETA'!$F$3:F4963,'Rango proyecciones'!C69,'Stock - ETA'!$Q$3:Q4963,'Rango proyecciones'!$AJ$5) + SUMIFS('Stock - ETA'!$I$3:I4963,'Stock - ETA'!$F$3:F4963,'Rango proyecciones'!C69,'Stock - ETA'!$Q$3:Q4963,'Rango proyecciones'!$AJ$8)</f>
        <v/>
      </c>
      <c r="AH69" s="19">
        <f> 0.6 * AD69 + AG69</f>
        <v/>
      </c>
      <c r="AI69" s="7" t="n"/>
    </row>
    <row r="70">
      <c r="A70" s="4" t="inlineStr">
        <is>
          <t>Pollo</t>
        </is>
      </c>
      <c r="B70" s="4" t="inlineStr">
        <is>
          <t>Venta Local</t>
        </is>
      </c>
      <c r="C70" s="4" t="inlineStr">
        <is>
          <t>agrosuper shanghai1011967</t>
        </is>
      </c>
      <c r="D70" s="4" t="inlineStr">
        <is>
          <t>Agrosuper Shanghai</t>
        </is>
      </c>
      <c r="E70" s="4" t="n">
        <v>1011967</v>
      </c>
      <c r="F70" s="4" t="inlineStr">
        <is>
          <t>PO Garra J@ Bo Cj 20k AS</t>
        </is>
      </c>
      <c r="G70" s="4" t="inlineStr">
        <is>
          <t>Patas</t>
        </is>
      </c>
      <c r="H70" s="7" t="n">
        <v>48000</v>
      </c>
      <c r="I70" s="10" t="n">
        <v>120000</v>
      </c>
      <c r="J70" s="10" t="n">
        <v>49800</v>
      </c>
      <c r="K70" s="10" t="n">
        <v>18683.23</v>
      </c>
      <c r="L70" s="7">
        <f>MAX(J70 - K70, 0) * MAX((20 - 10)/(10), 0)</f>
        <v/>
      </c>
      <c r="M70" s="10">
        <f>SUMIFS('Stock - ETA'!$R$3:R4963,'Stock - ETA'!$F$3:F4963,'Rango proyecciones'!C70,'Stock - ETA'!$AA$3:AA4963,'Rango proyecciones'!$AJ$5)</f>
        <v/>
      </c>
      <c r="N70" s="10">
        <f>SUMIF('Stock - Puerto Chile'!$G$2:G960,'Rango proyecciones'!C70,'Stock - Puerto Chile'!$L$2:L960)</f>
        <v/>
      </c>
      <c r="O70" s="10" t="n"/>
      <c r="P70" s="10" t="n"/>
      <c r="Q70" s="19">
        <f>H70 + P70 + MAX(M70 - H70 - P70 + O70,0)</f>
        <v/>
      </c>
      <c r="R70" s="10">
        <f>MAX(J70 - K70, 0) * MAX((20 - 7)/(7), 0)</f>
        <v/>
      </c>
      <c r="S70" s="10">
        <f>SUMIFS('Stock - ETA'!$H$3:H4963,'Stock - ETA'!$F$3:F4963,'Rango proyecciones'!C70,'Stock - ETA'!$Q$3:Q4963,'Rango proyecciones'!$AJ$5)</f>
        <v/>
      </c>
      <c r="T70" s="10">
        <f>SUMIF('Stock - Puerto Chile'!$G$2:G960,'Rango proyecciones'!C70,'Stock - Puerto Chile'!$N$2:N960)</f>
        <v/>
      </c>
      <c r="U70" s="10" t="n"/>
      <c r="V70" s="10" t="n"/>
      <c r="W70" s="20">
        <f>H70 + V70 + U70 + MAX(S70 - H70 - V70 - U70,0)</f>
        <v/>
      </c>
      <c r="X70" s="7" t="n">
        <v>120019</v>
      </c>
      <c r="Y70" s="10" t="n">
        <v>120019</v>
      </c>
      <c r="Z70" s="21">
        <f>SUMIFS('Stock - ETA'!$S$3:S4963,'Stock - ETA'!$F$3:F4963,'Rango proyecciones'!C70,'Stock - ETA'!$AA$3:AA4963,'Rango proyecciones'!$AJ$5) + SUMIFS('Stock - ETA'!$R$3:R4963,'Stock - ETA'!$F$3:F4963,'Rango proyecciones'!C70,'Stock - ETA'!$AA$3:AA4963,'Rango proyecciones'!$AJ$7)</f>
        <v/>
      </c>
      <c r="AA70" s="16">
        <f>Z70 + X70</f>
        <v/>
      </c>
      <c r="AB70" s="10">
        <f>SUMIFS('Stock - ETA'!$I$3:I4963,'Stock - ETA'!$F$3:F4963,'Rango proyecciones'!C70,'Stock - ETA'!$Q$3:Q4963,'Rango proyecciones'!$AJ$5) + SUMIFS('Stock - ETA'!$H$3:H4963,'Stock - ETA'!$F$3:F4963,'Rango proyecciones'!C70,'Stock - ETA'!$Q$3:Q4963,'Rango proyecciones'!$AJ$7)</f>
        <v/>
      </c>
      <c r="AC70" s="19">
        <f>AB70 + X70</f>
        <v/>
      </c>
      <c r="AD70" s="7" t="n">
        <v>144117</v>
      </c>
      <c r="AE70" s="10">
        <f>SUMIFS('Stock - ETA'!$T$3:T4963,'Stock - ETA'!$F$3:F4963,'Rango proyecciones'!C70,'Stock - ETA'!$AA$3:AA4963,'Rango proyecciones'!$AJ$5) + SUMIFS('Stock - ETA'!$S$3:S4963,'Stock - ETA'!$F$3:F4963,'Rango proyecciones'!C70,'Stock - ETA'!$AA$3:AA4963,'Rango proyecciones'!$AJ$8)</f>
        <v/>
      </c>
      <c r="AF70" s="19">
        <f> 0.6 * AD70 + AE70</f>
        <v/>
      </c>
      <c r="AG70" s="10">
        <f>SUMIFS('Stock - ETA'!$J$3:J4963,'Stock - ETA'!$F$3:F4963,'Rango proyecciones'!C70,'Stock - ETA'!$Q$3:Q4963,'Rango proyecciones'!$AJ$5) + SUMIFS('Stock - ETA'!$I$3:I4963,'Stock - ETA'!$F$3:F4963,'Rango proyecciones'!C70,'Stock - ETA'!$Q$3:Q4963,'Rango proyecciones'!$AJ$8)</f>
        <v/>
      </c>
      <c r="AH70" s="19">
        <f> 0.6 * AD70 + AG70</f>
        <v/>
      </c>
      <c r="AI70" s="7" t="n"/>
    </row>
    <row r="71">
      <c r="A71" s="4" t="inlineStr">
        <is>
          <t>Pollo</t>
        </is>
      </c>
      <c r="B71" s="4" t="inlineStr">
        <is>
          <t>Venta Local</t>
        </is>
      </c>
      <c r="C71" s="4" t="inlineStr">
        <is>
          <t>agrosuper shanghai1011968</t>
        </is>
      </c>
      <c r="D71" s="4" t="inlineStr">
        <is>
          <t>Agrosuper Shanghai</t>
        </is>
      </c>
      <c r="E71" s="4" t="n">
        <v>1011968</v>
      </c>
      <c r="F71" s="4" t="inlineStr">
        <is>
          <t>PO Garra L A@ Bo Cj 20k AS</t>
        </is>
      </c>
      <c r="G71" s="4" t="inlineStr">
        <is>
          <t>Patas</t>
        </is>
      </c>
      <c r="H71" s="7" t="n">
        <v>0</v>
      </c>
      <c r="I71" s="10" t="n">
        <v>14400</v>
      </c>
      <c r="J71" s="10" t="n">
        <v>7100</v>
      </c>
      <c r="K71" s="10" t="n">
        <v>5419.34</v>
      </c>
      <c r="L71" s="7">
        <f>MAX(J71 - K71, 0) * MAX((20 - 10)/(10), 0)</f>
        <v/>
      </c>
      <c r="M71" s="10">
        <f>SUMIFS('Stock - ETA'!$R$3:R4963,'Stock - ETA'!$F$3:F4963,'Rango proyecciones'!C71,'Stock - ETA'!$AA$3:AA4963,'Rango proyecciones'!$AJ$5)</f>
        <v/>
      </c>
      <c r="N71" s="10">
        <f>SUMIF('Stock - Puerto Chile'!$G$2:G960,'Rango proyecciones'!C71,'Stock - Puerto Chile'!$L$2:L960)</f>
        <v/>
      </c>
      <c r="O71" s="10" t="n"/>
      <c r="P71" s="10" t="n"/>
      <c r="Q71" s="19">
        <f>H71 + P71 + MAX(M71 - H71 - P71 + O71,0)</f>
        <v/>
      </c>
      <c r="R71" s="10">
        <f>MAX(J71 - K71, 0) * MAX((20 - 7)/(7), 0)</f>
        <v/>
      </c>
      <c r="S71" s="10">
        <f>SUMIFS('Stock - ETA'!$H$3:H4963,'Stock - ETA'!$F$3:F4963,'Rango proyecciones'!C71,'Stock - ETA'!$Q$3:Q4963,'Rango proyecciones'!$AJ$5)</f>
        <v/>
      </c>
      <c r="T71" s="10">
        <f>SUMIF('Stock - Puerto Chile'!$G$2:G960,'Rango proyecciones'!C71,'Stock - Puerto Chile'!$N$2:N960)</f>
        <v/>
      </c>
      <c r="U71" s="10" t="n"/>
      <c r="V71" s="10" t="n"/>
      <c r="W71" s="20">
        <f>H71 + V71 + U71 + MAX(S71 - H71 - V71 - U71,0)</f>
        <v/>
      </c>
      <c r="X71" s="7" t="n">
        <v>14344</v>
      </c>
      <c r="Y71" s="10" t="n">
        <v>14344</v>
      </c>
      <c r="Z71" s="21">
        <f>SUMIFS('Stock - ETA'!$S$3:S4963,'Stock - ETA'!$F$3:F4963,'Rango proyecciones'!C71,'Stock - ETA'!$AA$3:AA4963,'Rango proyecciones'!$AJ$5) + SUMIFS('Stock - ETA'!$R$3:R4963,'Stock - ETA'!$F$3:F4963,'Rango proyecciones'!C71,'Stock - ETA'!$AA$3:AA4963,'Rango proyecciones'!$AJ$7)</f>
        <v/>
      </c>
      <c r="AA71" s="16">
        <f>Z71 + X71</f>
        <v/>
      </c>
      <c r="AB71" s="10">
        <f>SUMIFS('Stock - ETA'!$I$3:I4963,'Stock - ETA'!$F$3:F4963,'Rango proyecciones'!C71,'Stock - ETA'!$Q$3:Q4963,'Rango proyecciones'!$AJ$5) + SUMIFS('Stock - ETA'!$H$3:H4963,'Stock - ETA'!$F$3:F4963,'Rango proyecciones'!C71,'Stock - ETA'!$Q$3:Q4963,'Rango proyecciones'!$AJ$7)</f>
        <v/>
      </c>
      <c r="AC71" s="19">
        <f>AB71 + X71</f>
        <v/>
      </c>
      <c r="AD71" s="7" t="n">
        <v>26944</v>
      </c>
      <c r="AE71" s="10">
        <f>SUMIFS('Stock - ETA'!$T$3:T4963,'Stock - ETA'!$F$3:F4963,'Rango proyecciones'!C71,'Stock - ETA'!$AA$3:AA4963,'Rango proyecciones'!$AJ$5) + SUMIFS('Stock - ETA'!$S$3:S4963,'Stock - ETA'!$F$3:F4963,'Rango proyecciones'!C71,'Stock - ETA'!$AA$3:AA4963,'Rango proyecciones'!$AJ$8)</f>
        <v/>
      </c>
      <c r="AF71" s="19">
        <f> 0.6 * AD71 + AE71</f>
        <v/>
      </c>
      <c r="AG71" s="10">
        <f>SUMIFS('Stock - ETA'!$J$3:J4963,'Stock - ETA'!$F$3:F4963,'Rango proyecciones'!C71,'Stock - ETA'!$Q$3:Q4963,'Rango proyecciones'!$AJ$5) + SUMIFS('Stock - ETA'!$I$3:I4963,'Stock - ETA'!$F$3:F4963,'Rango proyecciones'!C71,'Stock - ETA'!$Q$3:Q4963,'Rango proyecciones'!$AJ$8)</f>
        <v/>
      </c>
      <c r="AH71" s="19">
        <f> 0.6 * AD71 + AG71</f>
        <v/>
      </c>
      <c r="AI71" s="7" t="n"/>
    </row>
    <row r="72">
      <c r="A72" s="4" t="inlineStr">
        <is>
          <t>Pollo</t>
        </is>
      </c>
      <c r="B72" s="4" t="inlineStr">
        <is>
          <t>Venta Local</t>
        </is>
      </c>
      <c r="C72" s="4" t="inlineStr">
        <is>
          <t>agrosuper shanghai1011969</t>
        </is>
      </c>
      <c r="D72" s="4" t="inlineStr">
        <is>
          <t>Agrosuper Shanghai</t>
        </is>
      </c>
      <c r="E72" s="4" t="n">
        <v>1011969</v>
      </c>
      <c r="F72" s="4" t="inlineStr">
        <is>
          <t>PO Garra L B@ Bo Cj 20k AS</t>
        </is>
      </c>
      <c r="G72" s="4" t="inlineStr">
        <is>
          <t>Patas</t>
        </is>
      </c>
      <c r="H72" s="7" t="n">
        <v>48000</v>
      </c>
      <c r="I72" s="10" t="n">
        <v>120000</v>
      </c>
      <c r="J72" s="10" t="n">
        <v>51500</v>
      </c>
      <c r="K72" s="10" t="n">
        <v>37546.89</v>
      </c>
      <c r="L72" s="7">
        <f>MAX(J72 - K72, 0) * MAX((20 - 10)/(10), 0)</f>
        <v/>
      </c>
      <c r="M72" s="10">
        <f>SUMIFS('Stock - ETA'!$R$3:R4963,'Stock - ETA'!$F$3:F4963,'Rango proyecciones'!C72,'Stock - ETA'!$AA$3:AA4963,'Rango proyecciones'!$AJ$5)</f>
        <v/>
      </c>
      <c r="N72" s="10">
        <f>SUMIF('Stock - Puerto Chile'!$G$2:G960,'Rango proyecciones'!C72,'Stock - Puerto Chile'!$L$2:L960)</f>
        <v/>
      </c>
      <c r="O72" s="10" t="n"/>
      <c r="P72" s="10" t="n"/>
      <c r="Q72" s="19">
        <f>H72 + P72 + MAX(M72 - H72 - P72 + O72,0)</f>
        <v/>
      </c>
      <c r="R72" s="10">
        <f>MAX(J72 - K72, 0) * MAX((20 - 7)/(7), 0)</f>
        <v/>
      </c>
      <c r="S72" s="10">
        <f>SUMIFS('Stock - ETA'!$H$3:H4963,'Stock - ETA'!$F$3:F4963,'Rango proyecciones'!C72,'Stock - ETA'!$Q$3:Q4963,'Rango proyecciones'!$AJ$5)</f>
        <v/>
      </c>
      <c r="T72" s="10">
        <f>SUMIF('Stock - Puerto Chile'!$G$2:G960,'Rango proyecciones'!C72,'Stock - Puerto Chile'!$N$2:N960)</f>
        <v/>
      </c>
      <c r="U72" s="10" t="n"/>
      <c r="V72" s="10" t="n"/>
      <c r="W72" s="20">
        <f>H72 + V72 + U72 + MAX(S72 - H72 - V72 - U72,0)</f>
        <v/>
      </c>
      <c r="X72" s="7" t="n">
        <v>154997</v>
      </c>
      <c r="Y72" s="10" t="n">
        <v>154997</v>
      </c>
      <c r="Z72" s="21">
        <f>SUMIFS('Stock - ETA'!$S$3:S4963,'Stock - ETA'!$F$3:F4963,'Rango proyecciones'!C72,'Stock - ETA'!$AA$3:AA4963,'Rango proyecciones'!$AJ$5) + SUMIFS('Stock - ETA'!$R$3:R4963,'Stock - ETA'!$F$3:F4963,'Rango proyecciones'!C72,'Stock - ETA'!$AA$3:AA4963,'Rango proyecciones'!$AJ$7)</f>
        <v/>
      </c>
      <c r="AA72" s="16">
        <f>Z72 + X72</f>
        <v/>
      </c>
      <c r="AB72" s="10">
        <f>SUMIFS('Stock - ETA'!$I$3:I4963,'Stock - ETA'!$F$3:F4963,'Rango proyecciones'!C72,'Stock - ETA'!$Q$3:Q4963,'Rango proyecciones'!$AJ$5) + SUMIFS('Stock - ETA'!$H$3:H4963,'Stock - ETA'!$F$3:F4963,'Rango proyecciones'!C72,'Stock - ETA'!$Q$3:Q4963,'Rango proyecciones'!$AJ$7)</f>
        <v/>
      </c>
      <c r="AC72" s="19">
        <f>AB72 + X72</f>
        <v/>
      </c>
      <c r="AD72" s="7" t="n">
        <v>186118</v>
      </c>
      <c r="AE72" s="10">
        <f>SUMIFS('Stock - ETA'!$T$3:T4963,'Stock - ETA'!$F$3:F4963,'Rango proyecciones'!C72,'Stock - ETA'!$AA$3:AA4963,'Rango proyecciones'!$AJ$5) + SUMIFS('Stock - ETA'!$S$3:S4963,'Stock - ETA'!$F$3:F4963,'Rango proyecciones'!C72,'Stock - ETA'!$AA$3:AA4963,'Rango proyecciones'!$AJ$8)</f>
        <v/>
      </c>
      <c r="AF72" s="19">
        <f> 0.6 * AD72 + AE72</f>
        <v/>
      </c>
      <c r="AG72" s="10">
        <f>SUMIFS('Stock - ETA'!$J$3:J4963,'Stock - ETA'!$F$3:F4963,'Rango proyecciones'!C72,'Stock - ETA'!$Q$3:Q4963,'Rango proyecciones'!$AJ$5) + SUMIFS('Stock - ETA'!$I$3:I4963,'Stock - ETA'!$F$3:F4963,'Rango proyecciones'!C72,'Stock - ETA'!$Q$3:Q4963,'Rango proyecciones'!$AJ$8)</f>
        <v/>
      </c>
      <c r="AH72" s="19">
        <f> 0.6 * AD72 + AG72</f>
        <v/>
      </c>
      <c r="AI72" s="7" t="n"/>
    </row>
    <row r="73">
      <c r="A73" s="4" t="inlineStr">
        <is>
          <t>Pollo</t>
        </is>
      </c>
      <c r="B73" s="4" t="inlineStr">
        <is>
          <t>Venta Local</t>
        </is>
      </c>
      <c r="C73" s="4" t="inlineStr">
        <is>
          <t>agrosuper shanghai1012218</t>
        </is>
      </c>
      <c r="D73" s="4" t="inlineStr">
        <is>
          <t>Agrosuper Shanghai</t>
        </is>
      </c>
      <c r="E73" s="4" t="n">
        <v>1012218</v>
      </c>
      <c r="F73" s="4" t="inlineStr">
        <is>
          <t>PO Ala Media 1k@ Cj 20k AS</t>
        </is>
      </c>
      <c r="G73" s="4" t="inlineStr">
        <is>
          <t>Ala</t>
        </is>
      </c>
      <c r="H73" s="7" t="n">
        <v>34500</v>
      </c>
      <c r="I73" s="10" t="n">
        <v>105000</v>
      </c>
      <c r="J73" s="10" t="n">
        <v>30000</v>
      </c>
      <c r="K73" s="10" t="n">
        <v>15058.231</v>
      </c>
      <c r="L73" s="7">
        <f>MAX(J73 - K73, 0) * MAX((20 - 10)/(10), 0)</f>
        <v/>
      </c>
      <c r="M73" s="10">
        <f>SUMIFS('Stock - ETA'!$R$3:R4963,'Stock - ETA'!$F$3:F4963,'Rango proyecciones'!C73,'Stock - ETA'!$AA$3:AA4963,'Rango proyecciones'!$AJ$5)</f>
        <v/>
      </c>
      <c r="N73" s="10">
        <f>SUMIF('Stock - Puerto Chile'!$G$2:G960,'Rango proyecciones'!C73,'Stock - Puerto Chile'!$L$2:L960)</f>
        <v/>
      </c>
      <c r="O73" s="10">
        <f>0 * (20 / 27)</f>
        <v/>
      </c>
      <c r="P73" s="10">
        <f>9750 * (20 / 27)</f>
        <v/>
      </c>
      <c r="Q73" s="19">
        <f>H73 + P73 + MAX(M73 - H73 - P73 + O73,0)</f>
        <v/>
      </c>
      <c r="R73" s="10">
        <f>MAX(J73 - K73, 0) * MAX((20 - 7)/(7), 0)</f>
        <v/>
      </c>
      <c r="S73" s="10">
        <f>SUMIFS('Stock - ETA'!$H$3:H4963,'Stock - ETA'!$F$3:F4963,'Rango proyecciones'!C73,'Stock - ETA'!$Q$3:Q4963,'Rango proyecciones'!$AJ$5)</f>
        <v/>
      </c>
      <c r="T73" s="10">
        <f>SUMIF('Stock - Puerto Chile'!$G$2:G960,'Rango proyecciones'!C73,'Stock - Puerto Chile'!$N$2:N960)</f>
        <v/>
      </c>
      <c r="U73" s="10">
        <f>0 * (20 / 27)</f>
        <v/>
      </c>
      <c r="V73" s="10">
        <f>9750 * (20 / 27)</f>
        <v/>
      </c>
      <c r="W73" s="20">
        <f>H73 + V73 + U73 + MAX(S73 - H73 - V73 - U73,0)</f>
        <v/>
      </c>
      <c r="X73" s="7" t="n">
        <v>56083</v>
      </c>
      <c r="Y73" s="10" t="n">
        <v>56083</v>
      </c>
      <c r="Z73" s="21">
        <f>SUMIFS('Stock - ETA'!$S$3:S4963,'Stock - ETA'!$F$3:F4963,'Rango proyecciones'!C73,'Stock - ETA'!$AA$3:AA4963,'Rango proyecciones'!$AJ$5) + SUMIFS('Stock - ETA'!$R$3:R4963,'Stock - ETA'!$F$3:F4963,'Rango proyecciones'!C73,'Stock - ETA'!$AA$3:AA4963,'Rango proyecciones'!$AJ$7)</f>
        <v/>
      </c>
      <c r="AA73" s="16">
        <f>Z73 + X73</f>
        <v/>
      </c>
      <c r="AB73" s="10">
        <f>SUMIFS('Stock - ETA'!$I$3:I4963,'Stock - ETA'!$F$3:F4963,'Rango proyecciones'!C73,'Stock - ETA'!$Q$3:Q4963,'Rango proyecciones'!$AJ$5) + SUMIFS('Stock - ETA'!$H$3:H4963,'Stock - ETA'!$F$3:F4963,'Rango proyecciones'!C73,'Stock - ETA'!$Q$3:Q4963,'Rango proyecciones'!$AJ$7)</f>
        <v/>
      </c>
      <c r="AC73" s="19">
        <f>AB73 + X73</f>
        <v/>
      </c>
      <c r="AD73" s="7" t="n">
        <v>53588</v>
      </c>
      <c r="AE73" s="10">
        <f>SUMIFS('Stock - ETA'!$T$3:T4963,'Stock - ETA'!$F$3:F4963,'Rango proyecciones'!C73,'Stock - ETA'!$AA$3:AA4963,'Rango proyecciones'!$AJ$5) + SUMIFS('Stock - ETA'!$S$3:S4963,'Stock - ETA'!$F$3:F4963,'Rango proyecciones'!C73,'Stock - ETA'!$AA$3:AA4963,'Rango proyecciones'!$AJ$8)</f>
        <v/>
      </c>
      <c r="AF73" s="19">
        <f> 0.6 * AD73 + AE73</f>
        <v/>
      </c>
      <c r="AG73" s="10">
        <f>SUMIFS('Stock - ETA'!$J$3:J4963,'Stock - ETA'!$F$3:F4963,'Rango proyecciones'!C73,'Stock - ETA'!$Q$3:Q4963,'Rango proyecciones'!$AJ$5) + SUMIFS('Stock - ETA'!$I$3:I4963,'Stock - ETA'!$F$3:F4963,'Rango proyecciones'!C73,'Stock - ETA'!$Q$3:Q4963,'Rango proyecciones'!$AJ$8)</f>
        <v/>
      </c>
      <c r="AH73" s="19">
        <f> 0.6 * AD73 + AG73</f>
        <v/>
      </c>
      <c r="AI73" s="7" t="n"/>
    </row>
    <row r="74">
      <c r="A74" s="4" t="inlineStr">
        <is>
          <t>Pollo</t>
        </is>
      </c>
      <c r="B74" s="4" t="inlineStr">
        <is>
          <t>Venta Local</t>
        </is>
      </c>
      <c r="C74" s="4" t="inlineStr">
        <is>
          <t>agrosuper shanghai1012275</t>
        </is>
      </c>
      <c r="D74" s="4" t="inlineStr">
        <is>
          <t>Agrosuper Shanghai</t>
        </is>
      </c>
      <c r="E74" s="4" t="n">
        <v>1012275</v>
      </c>
      <c r="F74" s="4" t="inlineStr">
        <is>
          <t>PO Tru Ala 4x10 NMr@ Bo Cj 20k AS</t>
        </is>
      </c>
      <c r="G74" s="4" t="inlineStr">
        <is>
          <t>Ala</t>
        </is>
      </c>
      <c r="H74" s="7" t="n">
        <v>5634</v>
      </c>
      <c r="I74" s="10" t="n">
        <v>0</v>
      </c>
      <c r="J74" s="10" t="n">
        <v>0</v>
      </c>
      <c r="K74" s="10" t="n">
        <v>0</v>
      </c>
      <c r="L74" s="7">
        <f>MAX(J74 - K74, 0) * MAX((20 - 10)/(10), 0)</f>
        <v/>
      </c>
      <c r="M74" s="10">
        <f>SUMIFS('Stock - ETA'!$R$3:R4963,'Stock - ETA'!$F$3:F4963,'Rango proyecciones'!C74,'Stock - ETA'!$AA$3:AA4963,'Rango proyecciones'!$AJ$5)</f>
        <v/>
      </c>
      <c r="N74" s="10">
        <f>SUMIF('Stock - Puerto Chile'!$G$2:G960,'Rango proyecciones'!C74,'Stock - Puerto Chile'!$L$2:L960)</f>
        <v/>
      </c>
      <c r="O74" s="10">
        <f>0 * (20 / 27)</f>
        <v/>
      </c>
      <c r="P74" s="10">
        <f>0 * (20 / 27)</f>
        <v/>
      </c>
      <c r="Q74" s="19">
        <f>H74 + P74 + MAX(M74 - H74 - P74 + O74,0)</f>
        <v/>
      </c>
      <c r="R74" s="10">
        <f>MAX(J74 - K74, 0) * MAX((20 - 7)/(7), 0)</f>
        <v/>
      </c>
      <c r="S74" s="10">
        <f>SUMIFS('Stock - ETA'!$H$3:H4963,'Stock - ETA'!$F$3:F4963,'Rango proyecciones'!C74,'Stock - ETA'!$Q$3:Q4963,'Rango proyecciones'!$AJ$5)</f>
        <v/>
      </c>
      <c r="T74" s="10">
        <f>SUMIF('Stock - Puerto Chile'!$G$2:G960,'Rango proyecciones'!C74,'Stock - Puerto Chile'!$N$2:N960)</f>
        <v/>
      </c>
      <c r="U74" s="10">
        <f>0 * (20 / 27)</f>
        <v/>
      </c>
      <c r="V74" s="10">
        <f>0 * (20 / 27)</f>
        <v/>
      </c>
      <c r="W74" s="20">
        <f>H74 + V74 + U74 + MAX(S74 - H74 - V74 - U74,0)</f>
        <v/>
      </c>
      <c r="X74" s="7" t="n"/>
      <c r="Y74" s="10" t="n"/>
      <c r="Z74" s="21">
        <f>SUMIFS('Stock - ETA'!$S$3:S4963,'Stock - ETA'!$F$3:F4963,'Rango proyecciones'!C74,'Stock - ETA'!$AA$3:AA4963,'Rango proyecciones'!$AJ$5) + SUMIFS('Stock - ETA'!$R$3:R4963,'Stock - ETA'!$F$3:F4963,'Rango proyecciones'!C74,'Stock - ETA'!$AA$3:AA4963,'Rango proyecciones'!$AJ$7)</f>
        <v/>
      </c>
      <c r="AA74" s="16">
        <f>Z74 + X74</f>
        <v/>
      </c>
      <c r="AB74" s="10">
        <f>SUMIFS('Stock - ETA'!$I$3:I4963,'Stock - ETA'!$F$3:F4963,'Rango proyecciones'!C74,'Stock - ETA'!$Q$3:Q4963,'Rango proyecciones'!$AJ$5) + SUMIFS('Stock - ETA'!$H$3:H4963,'Stock - ETA'!$F$3:F4963,'Rango proyecciones'!C74,'Stock - ETA'!$Q$3:Q4963,'Rango proyecciones'!$AJ$7)</f>
        <v/>
      </c>
      <c r="AC74" s="19">
        <f>AB74 + X74</f>
        <v/>
      </c>
      <c r="AD74" s="7" t="n"/>
      <c r="AE74" s="10">
        <f>SUMIFS('Stock - ETA'!$T$3:T4963,'Stock - ETA'!$F$3:F4963,'Rango proyecciones'!C74,'Stock - ETA'!$AA$3:AA4963,'Rango proyecciones'!$AJ$5) + SUMIFS('Stock - ETA'!$S$3:S4963,'Stock - ETA'!$F$3:F4963,'Rango proyecciones'!C74,'Stock - ETA'!$AA$3:AA4963,'Rango proyecciones'!$AJ$8)</f>
        <v/>
      </c>
      <c r="AF74" s="19">
        <f> 0.6 * AD74 + AE74</f>
        <v/>
      </c>
      <c r="AG74" s="10">
        <f>SUMIFS('Stock - ETA'!$J$3:J4963,'Stock - ETA'!$F$3:F4963,'Rango proyecciones'!C74,'Stock - ETA'!$Q$3:Q4963,'Rango proyecciones'!$AJ$5) + SUMIFS('Stock - ETA'!$I$3:I4963,'Stock - ETA'!$F$3:F4963,'Rango proyecciones'!C74,'Stock - ETA'!$Q$3:Q4963,'Rango proyecciones'!$AJ$8)</f>
        <v/>
      </c>
      <c r="AH74" s="19">
        <f> 0.6 * AD74 + AG74</f>
        <v/>
      </c>
      <c r="AI74" s="7" t="n"/>
    </row>
    <row r="75">
      <c r="A75" s="4" t="inlineStr">
        <is>
          <t>Pollo</t>
        </is>
      </c>
      <c r="B75" s="4" t="inlineStr">
        <is>
          <t>Venta Local</t>
        </is>
      </c>
      <c r="C75" s="4" t="inlineStr">
        <is>
          <t>agrosuper shanghai1012434</t>
        </is>
      </c>
      <c r="D75" s="4" t="inlineStr">
        <is>
          <t>Agrosuper Shanghai</t>
        </is>
      </c>
      <c r="E75" s="4" t="n">
        <v>1012434</v>
      </c>
      <c r="F75" s="4" t="inlineStr">
        <is>
          <t>PO Pta Ala@ Cj 20k AS</t>
        </is>
      </c>
      <c r="G75" s="4" t="inlineStr">
        <is>
          <t>Ala</t>
        </is>
      </c>
      <c r="H75" s="7" t="n">
        <v>24000</v>
      </c>
      <c r="I75" s="10" t="n">
        <v>71940</v>
      </c>
      <c r="J75" s="10" t="n">
        <v>27000</v>
      </c>
      <c r="K75" s="10" t="n">
        <v>7102.67</v>
      </c>
      <c r="L75" s="7">
        <f>MAX(J75 - K75, 0) * MAX((20 - 10)/(10), 0)</f>
        <v/>
      </c>
      <c r="M75" s="10">
        <f>SUMIFS('Stock - ETA'!$R$3:R4963,'Stock - ETA'!$F$3:F4963,'Rango proyecciones'!C75,'Stock - ETA'!$AA$3:AA4963,'Rango proyecciones'!$AJ$5)</f>
        <v/>
      </c>
      <c r="N75" s="10">
        <f>SUMIF('Stock - Puerto Chile'!$G$2:G960,'Rango proyecciones'!C75,'Stock - Puerto Chile'!$L$2:L960)</f>
        <v/>
      </c>
      <c r="O75" s="10">
        <f>0 * (20 / 27)</f>
        <v/>
      </c>
      <c r="P75" s="10">
        <f>0 * (20 / 27)</f>
        <v/>
      </c>
      <c r="Q75" s="19">
        <f>H75 + P75 + MAX(M75 - H75 - P75 + O75,0)</f>
        <v/>
      </c>
      <c r="R75" s="10">
        <f>MAX(J75 - K75, 0) * MAX((20 - 7)/(7), 0)</f>
        <v/>
      </c>
      <c r="S75" s="10">
        <f>SUMIFS('Stock - ETA'!$H$3:H4963,'Stock - ETA'!$F$3:F4963,'Rango proyecciones'!C75,'Stock - ETA'!$Q$3:Q4963,'Rango proyecciones'!$AJ$5)</f>
        <v/>
      </c>
      <c r="T75" s="10">
        <f>SUMIF('Stock - Puerto Chile'!$G$2:G960,'Rango proyecciones'!C75,'Stock - Puerto Chile'!$N$2:N960)</f>
        <v/>
      </c>
      <c r="U75" s="10">
        <f>0 * (20 / 27)</f>
        <v/>
      </c>
      <c r="V75" s="10">
        <f>0 * (20 / 27)</f>
        <v/>
      </c>
      <c r="W75" s="20">
        <f>H75 + V75 + U75 + MAX(S75 - H75 - V75 - U75,0)</f>
        <v/>
      </c>
      <c r="X75" s="7" t="n">
        <v>53052</v>
      </c>
      <c r="Y75" s="10" t="n">
        <v>53052</v>
      </c>
      <c r="Z75" s="21">
        <f>SUMIFS('Stock - ETA'!$S$3:S4963,'Stock - ETA'!$F$3:F4963,'Rango proyecciones'!C75,'Stock - ETA'!$AA$3:AA4963,'Rango proyecciones'!$AJ$5) + SUMIFS('Stock - ETA'!$R$3:R4963,'Stock - ETA'!$F$3:F4963,'Rango proyecciones'!C75,'Stock - ETA'!$AA$3:AA4963,'Rango proyecciones'!$AJ$7)</f>
        <v/>
      </c>
      <c r="AA75" s="16">
        <f>Z75 + X75</f>
        <v/>
      </c>
      <c r="AB75" s="10">
        <f>SUMIFS('Stock - ETA'!$I$3:I4963,'Stock - ETA'!$F$3:F4963,'Rango proyecciones'!C75,'Stock - ETA'!$Q$3:Q4963,'Rango proyecciones'!$AJ$5) + SUMIFS('Stock - ETA'!$H$3:H4963,'Stock - ETA'!$F$3:F4963,'Rango proyecciones'!C75,'Stock - ETA'!$Q$3:Q4963,'Rango proyecciones'!$AJ$7)</f>
        <v/>
      </c>
      <c r="AC75" s="19">
        <f>AB75 + X75</f>
        <v/>
      </c>
      <c r="AD75" s="7" t="n">
        <v>63731</v>
      </c>
      <c r="AE75" s="10">
        <f>SUMIFS('Stock - ETA'!$T$3:T4963,'Stock - ETA'!$F$3:F4963,'Rango proyecciones'!C75,'Stock - ETA'!$AA$3:AA4963,'Rango proyecciones'!$AJ$5) + SUMIFS('Stock - ETA'!$S$3:S4963,'Stock - ETA'!$F$3:F4963,'Rango proyecciones'!C75,'Stock - ETA'!$AA$3:AA4963,'Rango proyecciones'!$AJ$8)</f>
        <v/>
      </c>
      <c r="AF75" s="19">
        <f> 0.6 * AD75 + AE75</f>
        <v/>
      </c>
      <c r="AG75" s="10">
        <f>SUMIFS('Stock - ETA'!$J$3:J4963,'Stock - ETA'!$F$3:F4963,'Rango proyecciones'!C75,'Stock - ETA'!$Q$3:Q4963,'Rango proyecciones'!$AJ$5) + SUMIFS('Stock - ETA'!$I$3:I4963,'Stock - ETA'!$F$3:F4963,'Rango proyecciones'!C75,'Stock - ETA'!$Q$3:Q4963,'Rango proyecciones'!$AJ$8)</f>
        <v/>
      </c>
      <c r="AH75" s="19">
        <f> 0.6 * AD75 + AG75</f>
        <v/>
      </c>
      <c r="AI75" s="7" t="n"/>
    </row>
    <row r="76">
      <c r="A76" s="4" t="inlineStr">
        <is>
          <t>Pollo</t>
        </is>
      </c>
      <c r="B76" s="4" t="inlineStr">
        <is>
          <t>Venta Local</t>
        </is>
      </c>
      <c r="C76" s="4" t="inlineStr">
        <is>
          <t>agrosuper shanghai1012448</t>
        </is>
      </c>
      <c r="D76" s="4" t="inlineStr">
        <is>
          <t>Agrosuper Shanghai</t>
        </is>
      </c>
      <c r="E76" s="4" t="n">
        <v>1012448</v>
      </c>
      <c r="F76" s="4" t="inlineStr">
        <is>
          <t>PO Garra Economy@ Cj 20k AS</t>
        </is>
      </c>
      <c r="G76" s="4" t="inlineStr">
        <is>
          <t>Patas</t>
        </is>
      </c>
      <c r="H76" s="7" t="n">
        <v>72000</v>
      </c>
      <c r="I76" s="10" t="n">
        <v>204000</v>
      </c>
      <c r="J76" s="10" t="n">
        <v>34000</v>
      </c>
      <c r="K76" s="10" t="n">
        <v>30605.79</v>
      </c>
      <c r="L76" s="7">
        <f>MAX(J76 - K76, 0) * MAX((20 - 10)/(10), 0)</f>
        <v/>
      </c>
      <c r="M76" s="10">
        <f>SUMIFS('Stock - ETA'!$R$3:R4963,'Stock - ETA'!$F$3:F4963,'Rango proyecciones'!C76,'Stock - ETA'!$AA$3:AA4963,'Rango proyecciones'!$AJ$5)</f>
        <v/>
      </c>
      <c r="N76" s="10">
        <f>SUMIF('Stock - Puerto Chile'!$G$2:G960,'Rango proyecciones'!C76,'Stock - Puerto Chile'!$L$2:L960)</f>
        <v/>
      </c>
      <c r="O76" s="10" t="n"/>
      <c r="P76" s="10" t="n"/>
      <c r="Q76" s="19">
        <f>H76 + P76 + MAX(M76 - H76 - P76 + O76,0)</f>
        <v/>
      </c>
      <c r="R76" s="10">
        <f>MAX(J76 - K76, 0) * MAX((20 - 7)/(7), 0)</f>
        <v/>
      </c>
      <c r="S76" s="10">
        <f>SUMIFS('Stock - ETA'!$H$3:H4963,'Stock - ETA'!$F$3:F4963,'Rango proyecciones'!C76,'Stock - ETA'!$Q$3:Q4963,'Rango proyecciones'!$AJ$5)</f>
        <v/>
      </c>
      <c r="T76" s="10">
        <f>SUMIF('Stock - Puerto Chile'!$G$2:G960,'Rango proyecciones'!C76,'Stock - Puerto Chile'!$N$2:N960)</f>
        <v/>
      </c>
      <c r="U76" s="10" t="n"/>
      <c r="V76" s="10" t="n"/>
      <c r="W76" s="20">
        <f>H76 + V76 + U76 + MAX(S76 - H76 - V76 - U76,0)</f>
        <v/>
      </c>
      <c r="X76" s="7" t="n">
        <v>184039</v>
      </c>
      <c r="Y76" s="10" t="n">
        <v>184039</v>
      </c>
      <c r="Z76" s="21">
        <f>SUMIFS('Stock - ETA'!$S$3:S4963,'Stock - ETA'!$F$3:F4963,'Rango proyecciones'!C76,'Stock - ETA'!$AA$3:AA4963,'Rango proyecciones'!$AJ$5) + SUMIFS('Stock - ETA'!$R$3:R4963,'Stock - ETA'!$F$3:F4963,'Rango proyecciones'!C76,'Stock - ETA'!$AA$3:AA4963,'Rango proyecciones'!$AJ$7)</f>
        <v/>
      </c>
      <c r="AA76" s="16">
        <f>Z76 + X76</f>
        <v/>
      </c>
      <c r="AB76" s="10">
        <f>SUMIFS('Stock - ETA'!$I$3:I4963,'Stock - ETA'!$F$3:F4963,'Rango proyecciones'!C76,'Stock - ETA'!$Q$3:Q4963,'Rango proyecciones'!$AJ$5) + SUMIFS('Stock - ETA'!$H$3:H4963,'Stock - ETA'!$F$3:F4963,'Rango proyecciones'!C76,'Stock - ETA'!$Q$3:Q4963,'Rango proyecciones'!$AJ$7)</f>
        <v/>
      </c>
      <c r="AC76" s="19">
        <f>AB76 + X76</f>
        <v/>
      </c>
      <c r="AD76" s="7" t="n">
        <v>220990</v>
      </c>
      <c r="AE76" s="10">
        <f>SUMIFS('Stock - ETA'!$T$3:T4963,'Stock - ETA'!$F$3:F4963,'Rango proyecciones'!C76,'Stock - ETA'!$AA$3:AA4963,'Rango proyecciones'!$AJ$5) + SUMIFS('Stock - ETA'!$S$3:S4963,'Stock - ETA'!$F$3:F4963,'Rango proyecciones'!C76,'Stock - ETA'!$AA$3:AA4963,'Rango proyecciones'!$AJ$8)</f>
        <v/>
      </c>
      <c r="AF76" s="19">
        <f> 0.6 * AD76 + AE76</f>
        <v/>
      </c>
      <c r="AG76" s="10">
        <f>SUMIFS('Stock - ETA'!$J$3:J4963,'Stock - ETA'!$F$3:F4963,'Rango proyecciones'!C76,'Stock - ETA'!$Q$3:Q4963,'Rango proyecciones'!$AJ$5) + SUMIFS('Stock - ETA'!$I$3:I4963,'Stock - ETA'!$F$3:F4963,'Rango proyecciones'!C76,'Stock - ETA'!$Q$3:Q4963,'Rango proyecciones'!$AJ$8)</f>
        <v/>
      </c>
      <c r="AH76" s="19">
        <f> 0.6 * AD76 + AG76</f>
        <v/>
      </c>
      <c r="AI76" s="7" t="n"/>
    </row>
    <row r="77">
      <c r="A77" s="4" t="inlineStr">
        <is>
          <t>Pollo</t>
        </is>
      </c>
      <c r="B77" s="4" t="inlineStr">
        <is>
          <t>Venta Local</t>
        </is>
      </c>
      <c r="C77" s="4" t="inlineStr">
        <is>
          <t>agrosuper shanghai1012452</t>
        </is>
      </c>
      <c r="D77" s="4" t="inlineStr">
        <is>
          <t>Agrosuper Shanghai</t>
        </is>
      </c>
      <c r="E77" s="4" t="n">
        <v>1012452</v>
      </c>
      <c r="F77" s="4" t="inlineStr">
        <is>
          <t>PO Ala Media Grado B@ Cj AS</t>
        </is>
      </c>
      <c r="G77" s="4" t="inlineStr">
        <is>
          <t>Ala</t>
        </is>
      </c>
      <c r="H77" s="7" t="n">
        <v>19976</v>
      </c>
      <c r="I77" s="10" t="n">
        <v>39952</v>
      </c>
      <c r="J77" s="10" t="n">
        <v>21000</v>
      </c>
      <c r="K77" s="10" t="n">
        <v>10999.305</v>
      </c>
      <c r="L77" s="7">
        <f>MAX(J77 - K77, 0) * MAX((20 - 10)/(10), 0)</f>
        <v/>
      </c>
      <c r="M77" s="10">
        <f>SUMIFS('Stock - ETA'!$R$3:R4963,'Stock - ETA'!$F$3:F4963,'Rango proyecciones'!C77,'Stock - ETA'!$AA$3:AA4963,'Rango proyecciones'!$AJ$5)</f>
        <v/>
      </c>
      <c r="N77" s="10">
        <f>SUMIF('Stock - Puerto Chile'!$G$2:G960,'Rango proyecciones'!C77,'Stock - Puerto Chile'!$L$2:L960)</f>
        <v/>
      </c>
      <c r="O77" s="10" t="n"/>
      <c r="P77" s="10" t="n"/>
      <c r="Q77" s="19">
        <f>H77 + P77 + MAX(M77 - H77 - P77 + O77,0)</f>
        <v/>
      </c>
      <c r="R77" s="10">
        <f>MAX(J77 - K77, 0) * MAX((20 - 7)/(7), 0)</f>
        <v/>
      </c>
      <c r="S77" s="10">
        <f>SUMIFS('Stock - ETA'!$H$3:H4963,'Stock - ETA'!$F$3:F4963,'Rango proyecciones'!C77,'Stock - ETA'!$Q$3:Q4963,'Rango proyecciones'!$AJ$5)</f>
        <v/>
      </c>
      <c r="T77" s="10">
        <f>SUMIF('Stock - Puerto Chile'!$G$2:G960,'Rango proyecciones'!C77,'Stock - Puerto Chile'!$N$2:N960)</f>
        <v/>
      </c>
      <c r="U77" s="10" t="n"/>
      <c r="V77" s="10" t="n"/>
      <c r="W77" s="20">
        <f>H77 + V77 + U77 + MAX(S77 - H77 - V77 - U77,0)</f>
        <v/>
      </c>
      <c r="X77" s="7" t="n">
        <v>34637</v>
      </c>
      <c r="Y77" s="10" t="n">
        <v>34637</v>
      </c>
      <c r="Z77" s="21">
        <f>SUMIFS('Stock - ETA'!$S$3:S4963,'Stock - ETA'!$F$3:F4963,'Rango proyecciones'!C77,'Stock - ETA'!$AA$3:AA4963,'Rango proyecciones'!$AJ$5) + SUMIFS('Stock - ETA'!$R$3:R4963,'Stock - ETA'!$F$3:F4963,'Rango proyecciones'!C77,'Stock - ETA'!$AA$3:AA4963,'Rango proyecciones'!$AJ$7)</f>
        <v/>
      </c>
      <c r="AA77" s="16">
        <f>Z77 + X77</f>
        <v/>
      </c>
      <c r="AB77" s="10">
        <f>SUMIFS('Stock - ETA'!$I$3:I4963,'Stock - ETA'!$F$3:F4963,'Rango proyecciones'!C77,'Stock - ETA'!$Q$3:Q4963,'Rango proyecciones'!$AJ$5) + SUMIFS('Stock - ETA'!$H$3:H4963,'Stock - ETA'!$F$3:F4963,'Rango proyecciones'!C77,'Stock - ETA'!$Q$3:Q4963,'Rango proyecciones'!$AJ$7)</f>
        <v/>
      </c>
      <c r="AC77" s="19">
        <f>AB77 + X77</f>
        <v/>
      </c>
      <c r="AD77" s="7" t="n">
        <v>58560</v>
      </c>
      <c r="AE77" s="10">
        <f>SUMIFS('Stock - ETA'!$T$3:T4963,'Stock - ETA'!$F$3:F4963,'Rango proyecciones'!C77,'Stock - ETA'!$AA$3:AA4963,'Rango proyecciones'!$AJ$5) + SUMIFS('Stock - ETA'!$S$3:S4963,'Stock - ETA'!$F$3:F4963,'Rango proyecciones'!C77,'Stock - ETA'!$AA$3:AA4963,'Rango proyecciones'!$AJ$8)</f>
        <v/>
      </c>
      <c r="AF77" s="19">
        <f> 0.6 * AD77 + AE77</f>
        <v/>
      </c>
      <c r="AG77" s="10">
        <f>SUMIFS('Stock - ETA'!$J$3:J4963,'Stock - ETA'!$F$3:F4963,'Rango proyecciones'!C77,'Stock - ETA'!$Q$3:Q4963,'Rango proyecciones'!$AJ$5) + SUMIFS('Stock - ETA'!$I$3:I4963,'Stock - ETA'!$F$3:F4963,'Rango proyecciones'!C77,'Stock - ETA'!$Q$3:Q4963,'Rango proyecciones'!$AJ$8)</f>
        <v/>
      </c>
      <c r="AH77" s="19">
        <f> 0.6 * AD77 + AG77</f>
        <v/>
      </c>
      <c r="AI77" s="7" t="n"/>
    </row>
    <row r="78">
      <c r="A78" s="4" t="inlineStr">
        <is>
          <t>Pollo</t>
        </is>
      </c>
      <c r="B78" s="4" t="inlineStr">
        <is>
          <t>Venta Local</t>
        </is>
      </c>
      <c r="C78" s="4" t="inlineStr">
        <is>
          <t>agrosuper shanghai1012453</t>
        </is>
      </c>
      <c r="D78" s="4" t="inlineStr">
        <is>
          <t>Agrosuper Shanghai</t>
        </is>
      </c>
      <c r="E78" s="4" t="n">
        <v>1012453</v>
      </c>
      <c r="F78" s="4" t="inlineStr">
        <is>
          <t>PO Ala Media IQF@ Cj 18k AS</t>
        </is>
      </c>
      <c r="G78" s="4" t="inlineStr">
        <is>
          <t>Ala</t>
        </is>
      </c>
      <c r="H78" s="7" t="n">
        <v>19976</v>
      </c>
      <c r="I78" s="10" t="n">
        <v>19976</v>
      </c>
      <c r="J78" s="10" t="n">
        <v>0</v>
      </c>
      <c r="K78" s="10" t="n">
        <v>0</v>
      </c>
      <c r="L78" s="7">
        <f>MAX(J78 - K78, 0) * MAX((20 - 10)/(10), 0)</f>
        <v/>
      </c>
      <c r="M78" s="10">
        <f>SUMIFS('Stock - ETA'!$R$3:R4963,'Stock - ETA'!$F$3:F4963,'Rango proyecciones'!C78,'Stock - ETA'!$AA$3:AA4963,'Rango proyecciones'!$AJ$5)</f>
        <v/>
      </c>
      <c r="N78" s="10">
        <f>SUMIF('Stock - Puerto Chile'!$G$2:G960,'Rango proyecciones'!C78,'Stock - Puerto Chile'!$L$2:L960)</f>
        <v/>
      </c>
      <c r="O78" s="10">
        <f>0 * (20 / 27)</f>
        <v/>
      </c>
      <c r="P78" s="10">
        <f>0 * (20 / 27)</f>
        <v/>
      </c>
      <c r="Q78" s="19">
        <f>H78 + P78 + MAX(M78 - H78 - P78 + O78,0)</f>
        <v/>
      </c>
      <c r="R78" s="10">
        <f>MAX(J78 - K78, 0) * MAX((20 - 7)/(7), 0)</f>
        <v/>
      </c>
      <c r="S78" s="10">
        <f>SUMIFS('Stock - ETA'!$H$3:H4963,'Stock - ETA'!$F$3:F4963,'Rango proyecciones'!C78,'Stock - ETA'!$Q$3:Q4963,'Rango proyecciones'!$AJ$5)</f>
        <v/>
      </c>
      <c r="T78" s="10">
        <f>SUMIF('Stock - Puerto Chile'!$G$2:G960,'Rango proyecciones'!C78,'Stock - Puerto Chile'!$N$2:N960)</f>
        <v/>
      </c>
      <c r="U78" s="10">
        <f>0 * (20 / 27)</f>
        <v/>
      </c>
      <c r="V78" s="10">
        <f>0 * (20 / 27)</f>
        <v/>
      </c>
      <c r="W78" s="20">
        <f>H78 + V78 + U78 + MAX(S78 - H78 - V78 - U78,0)</f>
        <v/>
      </c>
      <c r="X78" s="7" t="n"/>
      <c r="Y78" s="10" t="n"/>
      <c r="Z78" s="21">
        <f>SUMIFS('Stock - ETA'!$S$3:S4963,'Stock - ETA'!$F$3:F4963,'Rango proyecciones'!C78,'Stock - ETA'!$AA$3:AA4963,'Rango proyecciones'!$AJ$5) + SUMIFS('Stock - ETA'!$R$3:R4963,'Stock - ETA'!$F$3:F4963,'Rango proyecciones'!C78,'Stock - ETA'!$AA$3:AA4963,'Rango proyecciones'!$AJ$7)</f>
        <v/>
      </c>
      <c r="AA78" s="16">
        <f>Z78 + X78</f>
        <v/>
      </c>
      <c r="AB78" s="10">
        <f>SUMIFS('Stock - ETA'!$I$3:I4963,'Stock - ETA'!$F$3:F4963,'Rango proyecciones'!C78,'Stock - ETA'!$Q$3:Q4963,'Rango proyecciones'!$AJ$5) + SUMIFS('Stock - ETA'!$H$3:H4963,'Stock - ETA'!$F$3:F4963,'Rango proyecciones'!C78,'Stock - ETA'!$Q$3:Q4963,'Rango proyecciones'!$AJ$7)</f>
        <v/>
      </c>
      <c r="AC78" s="19">
        <f>AB78 + X78</f>
        <v/>
      </c>
      <c r="AD78" s="7" t="n"/>
      <c r="AE78" s="10">
        <f>SUMIFS('Stock - ETA'!$T$3:T4963,'Stock - ETA'!$F$3:F4963,'Rango proyecciones'!C78,'Stock - ETA'!$AA$3:AA4963,'Rango proyecciones'!$AJ$5) + SUMIFS('Stock - ETA'!$S$3:S4963,'Stock - ETA'!$F$3:F4963,'Rango proyecciones'!C78,'Stock - ETA'!$AA$3:AA4963,'Rango proyecciones'!$AJ$8)</f>
        <v/>
      </c>
      <c r="AF78" s="19">
        <f> 0.6 * AD78 + AE78</f>
        <v/>
      </c>
      <c r="AG78" s="10">
        <f>SUMIFS('Stock - ETA'!$J$3:J4963,'Stock - ETA'!$F$3:F4963,'Rango proyecciones'!C78,'Stock - ETA'!$Q$3:Q4963,'Rango proyecciones'!$AJ$5) + SUMIFS('Stock - ETA'!$I$3:I4963,'Stock - ETA'!$F$3:F4963,'Rango proyecciones'!C78,'Stock - ETA'!$Q$3:Q4963,'Rango proyecciones'!$AJ$8)</f>
        <v/>
      </c>
      <c r="AH78" s="19">
        <f> 0.6 * AD78 + AG78</f>
        <v/>
      </c>
      <c r="AI78" s="7" t="n"/>
    </row>
    <row r="79">
      <c r="A79" s="4" t="inlineStr">
        <is>
          <t>Pollo</t>
        </is>
      </c>
      <c r="B79" s="4" t="inlineStr">
        <is>
          <t>Venta Local</t>
        </is>
      </c>
      <c r="C79" s="4" t="inlineStr">
        <is>
          <t>agrosuper shanghai1012455</t>
        </is>
      </c>
      <c r="D79" s="4" t="inlineStr">
        <is>
          <t>Agrosuper Shanghai</t>
        </is>
      </c>
      <c r="E79" s="4" t="n">
        <v>1012455</v>
      </c>
      <c r="F79" s="4" t="inlineStr">
        <is>
          <t>PO Ctro Pta Ala Choice@ Cj 20k AS</t>
        </is>
      </c>
      <c r="G79" s="4" t="inlineStr">
        <is>
          <t>Ala</t>
        </is>
      </c>
      <c r="H79" s="7" t="n">
        <v>24000</v>
      </c>
      <c r="I79" s="10" t="n">
        <v>71780</v>
      </c>
      <c r="J79" s="10" t="n">
        <v>12000</v>
      </c>
      <c r="K79" s="10" t="n">
        <v>7823.65</v>
      </c>
      <c r="L79" s="7">
        <f>MAX(J79 - K79, 0) * MAX((20 - 10)/(10), 0)</f>
        <v/>
      </c>
      <c r="M79" s="10">
        <f>SUMIFS('Stock - ETA'!$R$3:R4963,'Stock - ETA'!$F$3:F4963,'Rango proyecciones'!C79,'Stock - ETA'!$AA$3:AA4963,'Rango proyecciones'!$AJ$5)</f>
        <v/>
      </c>
      <c r="N79" s="10">
        <f>SUMIF('Stock - Puerto Chile'!$G$2:G960,'Rango proyecciones'!C79,'Stock - Puerto Chile'!$L$2:L960)</f>
        <v/>
      </c>
      <c r="O79" s="10" t="n"/>
      <c r="P79" s="10" t="n"/>
      <c r="Q79" s="19">
        <f>H79 + P79 + MAX(M79 - H79 - P79 + O79,0)</f>
        <v/>
      </c>
      <c r="R79" s="10">
        <f>MAX(J79 - K79, 0) * MAX((20 - 7)/(7), 0)</f>
        <v/>
      </c>
      <c r="S79" s="10">
        <f>SUMIFS('Stock - ETA'!$H$3:H4963,'Stock - ETA'!$F$3:F4963,'Rango proyecciones'!C79,'Stock - ETA'!$Q$3:Q4963,'Rango proyecciones'!$AJ$5)</f>
        <v/>
      </c>
      <c r="T79" s="10">
        <f>SUMIF('Stock - Puerto Chile'!$G$2:G960,'Rango proyecciones'!C79,'Stock - Puerto Chile'!$N$2:N960)</f>
        <v/>
      </c>
      <c r="U79" s="10" t="n"/>
      <c r="V79" s="10" t="n"/>
      <c r="W79" s="20">
        <f>H79 + V79 + U79 + MAX(S79 - H79 - V79 - U79,0)</f>
        <v/>
      </c>
      <c r="X79" s="7" t="n">
        <v>61196</v>
      </c>
      <c r="Y79" s="10" t="n">
        <v>61196</v>
      </c>
      <c r="Z79" s="21">
        <f>SUMIFS('Stock - ETA'!$S$3:S4963,'Stock - ETA'!$F$3:F4963,'Rango proyecciones'!C79,'Stock - ETA'!$AA$3:AA4963,'Rango proyecciones'!$AJ$5) + SUMIFS('Stock - ETA'!$R$3:R4963,'Stock - ETA'!$F$3:F4963,'Rango proyecciones'!C79,'Stock - ETA'!$AA$3:AA4963,'Rango proyecciones'!$AJ$7)</f>
        <v/>
      </c>
      <c r="AA79" s="16">
        <f>Z79 + X79</f>
        <v/>
      </c>
      <c r="AB79" s="10">
        <f>SUMIFS('Stock - ETA'!$I$3:I4963,'Stock - ETA'!$F$3:F4963,'Rango proyecciones'!C79,'Stock - ETA'!$Q$3:Q4963,'Rango proyecciones'!$AJ$5) + SUMIFS('Stock - ETA'!$H$3:H4963,'Stock - ETA'!$F$3:F4963,'Rango proyecciones'!C79,'Stock - ETA'!$Q$3:Q4963,'Rango proyecciones'!$AJ$7)</f>
        <v/>
      </c>
      <c r="AC79" s="19">
        <f>AB79 + X79</f>
        <v/>
      </c>
      <c r="AD79" s="7" t="n"/>
      <c r="AE79" s="10">
        <f>SUMIFS('Stock - ETA'!$T$3:T4963,'Stock - ETA'!$F$3:F4963,'Rango proyecciones'!C79,'Stock - ETA'!$AA$3:AA4963,'Rango proyecciones'!$AJ$5) + SUMIFS('Stock - ETA'!$S$3:S4963,'Stock - ETA'!$F$3:F4963,'Rango proyecciones'!C79,'Stock - ETA'!$AA$3:AA4963,'Rango proyecciones'!$AJ$8)</f>
        <v/>
      </c>
      <c r="AF79" s="19">
        <f> 0.6 * AD79 + AE79</f>
        <v/>
      </c>
      <c r="AG79" s="10">
        <f>SUMIFS('Stock - ETA'!$J$3:J4963,'Stock - ETA'!$F$3:F4963,'Rango proyecciones'!C79,'Stock - ETA'!$Q$3:Q4963,'Rango proyecciones'!$AJ$5) + SUMIFS('Stock - ETA'!$I$3:I4963,'Stock - ETA'!$F$3:F4963,'Rango proyecciones'!C79,'Stock - ETA'!$Q$3:Q4963,'Rango proyecciones'!$AJ$8)</f>
        <v/>
      </c>
      <c r="AH79" s="19">
        <f> 0.6 * AD79 + AG79</f>
        <v/>
      </c>
      <c r="AI79" s="7" t="n"/>
    </row>
    <row r="80">
      <c r="A80" s="4" t="inlineStr">
        <is>
          <t>Pollo</t>
        </is>
      </c>
      <c r="B80" s="4" t="inlineStr">
        <is>
          <t>Venta Local</t>
        </is>
      </c>
      <c r="C80" s="4" t="inlineStr">
        <is>
          <t>agrosuper shanghai1012503</t>
        </is>
      </c>
      <c r="D80" s="4" t="inlineStr">
        <is>
          <t>Agrosuper Shanghai</t>
        </is>
      </c>
      <c r="E80" s="4" t="n">
        <v>1012503</v>
      </c>
      <c r="F80" s="4" t="inlineStr">
        <is>
          <t>PO Garra M B@ Cj 20k AS</t>
        </is>
      </c>
      <c r="G80" s="4" t="inlineStr">
        <is>
          <t>Patas</t>
        </is>
      </c>
      <c r="H80" s="7" t="n">
        <v>72000</v>
      </c>
      <c r="I80" s="10" t="n">
        <v>192000</v>
      </c>
      <c r="J80" s="10" t="n">
        <v>90600</v>
      </c>
      <c r="K80" s="10" t="n">
        <v>47952.28</v>
      </c>
      <c r="L80" s="7">
        <f>MAX(J80 - K80, 0) * MAX((20 - 10)/(10), 0)</f>
        <v/>
      </c>
      <c r="M80" s="10">
        <f>SUMIFS('Stock - ETA'!$R$3:R4963,'Stock - ETA'!$F$3:F4963,'Rango proyecciones'!C80,'Stock - ETA'!$AA$3:AA4963,'Rango proyecciones'!$AJ$5)</f>
        <v/>
      </c>
      <c r="N80" s="10">
        <f>SUMIF('Stock - Puerto Chile'!$G$2:G960,'Rango proyecciones'!C80,'Stock - Puerto Chile'!$L$2:L960)</f>
        <v/>
      </c>
      <c r="O80" s="10" t="n"/>
      <c r="P80" s="10" t="n"/>
      <c r="Q80" s="19">
        <f>H80 + P80 + MAX(M80 - H80 - P80 + O80,0)</f>
        <v/>
      </c>
      <c r="R80" s="10">
        <f>MAX(J80 - K80, 0) * MAX((20 - 7)/(7), 0)</f>
        <v/>
      </c>
      <c r="S80" s="10">
        <f>SUMIFS('Stock - ETA'!$H$3:H4963,'Stock - ETA'!$F$3:F4963,'Rango proyecciones'!C80,'Stock - ETA'!$Q$3:Q4963,'Rango proyecciones'!$AJ$5)</f>
        <v/>
      </c>
      <c r="T80" s="10">
        <f>SUMIF('Stock - Puerto Chile'!$G$2:G960,'Rango proyecciones'!C80,'Stock - Puerto Chile'!$N$2:N960)</f>
        <v/>
      </c>
      <c r="U80" s="10" t="n"/>
      <c r="V80" s="10" t="n"/>
      <c r="W80" s="20">
        <f>H80 + V80 + U80 + MAX(S80 - H80 - V80 - U80,0)</f>
        <v/>
      </c>
      <c r="X80" s="7" t="n">
        <v>219175</v>
      </c>
      <c r="Y80" s="10" t="n">
        <v>219175</v>
      </c>
      <c r="Z80" s="21">
        <f>SUMIFS('Stock - ETA'!$S$3:S4963,'Stock - ETA'!$F$3:F4963,'Rango proyecciones'!C80,'Stock - ETA'!$AA$3:AA4963,'Rango proyecciones'!$AJ$5) + SUMIFS('Stock - ETA'!$R$3:R4963,'Stock - ETA'!$F$3:F4963,'Rango proyecciones'!C80,'Stock - ETA'!$AA$3:AA4963,'Rango proyecciones'!$AJ$7)</f>
        <v/>
      </c>
      <c r="AA80" s="16">
        <f>Z80 + X80</f>
        <v/>
      </c>
      <c r="AB80" s="10">
        <f>SUMIFS('Stock - ETA'!$I$3:I4963,'Stock - ETA'!$F$3:F4963,'Rango proyecciones'!C80,'Stock - ETA'!$Q$3:Q4963,'Rango proyecciones'!$AJ$5) + SUMIFS('Stock - ETA'!$H$3:H4963,'Stock - ETA'!$F$3:F4963,'Rango proyecciones'!C80,'Stock - ETA'!$Q$3:Q4963,'Rango proyecciones'!$AJ$7)</f>
        <v/>
      </c>
      <c r="AC80" s="19">
        <f>AB80 + X80</f>
        <v/>
      </c>
      <c r="AD80" s="7" t="n">
        <v>258402</v>
      </c>
      <c r="AE80" s="10">
        <f>SUMIFS('Stock - ETA'!$T$3:T4963,'Stock - ETA'!$F$3:F4963,'Rango proyecciones'!C80,'Stock - ETA'!$AA$3:AA4963,'Rango proyecciones'!$AJ$5) + SUMIFS('Stock - ETA'!$S$3:S4963,'Stock - ETA'!$F$3:F4963,'Rango proyecciones'!C80,'Stock - ETA'!$AA$3:AA4963,'Rango proyecciones'!$AJ$8)</f>
        <v/>
      </c>
      <c r="AF80" s="19">
        <f> 0.6 * AD80 + AE80</f>
        <v/>
      </c>
      <c r="AG80" s="10">
        <f>SUMIFS('Stock - ETA'!$J$3:J4963,'Stock - ETA'!$F$3:F4963,'Rango proyecciones'!C80,'Stock - ETA'!$Q$3:Q4963,'Rango proyecciones'!$AJ$5) + SUMIFS('Stock - ETA'!$I$3:I4963,'Stock - ETA'!$F$3:F4963,'Rango proyecciones'!C80,'Stock - ETA'!$Q$3:Q4963,'Rango proyecciones'!$AJ$8)</f>
        <v/>
      </c>
      <c r="AH80" s="19">
        <f> 0.6 * AD80 + AG80</f>
        <v/>
      </c>
      <c r="AI80" s="7" t="n"/>
    </row>
    <row r="81">
      <c r="A81" s="4" t="inlineStr">
        <is>
          <t>Pollo</t>
        </is>
      </c>
      <c r="B81" s="4" t="inlineStr">
        <is>
          <t>Venta Local</t>
        </is>
      </c>
      <c r="C81" s="4" t="inlineStr">
        <is>
          <t>agrosuper shanghai1012504</t>
        </is>
      </c>
      <c r="D81" s="4" t="inlineStr">
        <is>
          <t>Agrosuper Shanghai</t>
        </is>
      </c>
      <c r="E81" s="4" t="n">
        <v>1012504</v>
      </c>
      <c r="F81" s="4" t="inlineStr">
        <is>
          <t>PO Garra Economy@ Cj 20k AS</t>
        </is>
      </c>
      <c r="G81" s="4" t="inlineStr">
        <is>
          <t>Patas</t>
        </is>
      </c>
      <c r="H81" s="7" t="n">
        <v>48000</v>
      </c>
      <c r="I81" s="10" t="n">
        <v>48000</v>
      </c>
      <c r="J81" s="10" t="n">
        <v>9500</v>
      </c>
      <c r="K81" s="10" t="n">
        <v>4493.32</v>
      </c>
      <c r="L81" s="7">
        <f>MAX(J81 - K81, 0) * MAX((20 - 10)/(10), 0)</f>
        <v/>
      </c>
      <c r="M81" s="10">
        <f>SUMIFS('Stock - ETA'!$R$3:R4963,'Stock - ETA'!$F$3:F4963,'Rango proyecciones'!C81,'Stock - ETA'!$AA$3:AA4963,'Rango proyecciones'!$AJ$5)</f>
        <v/>
      </c>
      <c r="N81" s="10">
        <f>SUMIF('Stock - Puerto Chile'!$G$2:G960,'Rango proyecciones'!C81,'Stock - Puerto Chile'!$L$2:L960)</f>
        <v/>
      </c>
      <c r="O81" s="10" t="n"/>
      <c r="P81" s="10" t="n"/>
      <c r="Q81" s="19">
        <f>H81 + P81 + MAX(M81 - H81 - P81 + O81,0)</f>
        <v/>
      </c>
      <c r="R81" s="10">
        <f>MAX(J81 - K81, 0) * MAX((20 - 7)/(7), 0)</f>
        <v/>
      </c>
      <c r="S81" s="10">
        <f>SUMIFS('Stock - ETA'!$H$3:H4963,'Stock - ETA'!$F$3:F4963,'Rango proyecciones'!C81,'Stock - ETA'!$Q$3:Q4963,'Rango proyecciones'!$AJ$5)</f>
        <v/>
      </c>
      <c r="T81" s="10">
        <f>SUMIF('Stock - Puerto Chile'!$G$2:G960,'Rango proyecciones'!C81,'Stock - Puerto Chile'!$N$2:N960)</f>
        <v/>
      </c>
      <c r="U81" s="10" t="n"/>
      <c r="V81" s="10" t="n"/>
      <c r="W81" s="20">
        <f>H81 + V81 + U81 + MAX(S81 - H81 - V81 - U81,0)</f>
        <v/>
      </c>
      <c r="X81" s="7" t="n">
        <v>21320</v>
      </c>
      <c r="Y81" s="10" t="n">
        <v>21320</v>
      </c>
      <c r="Z81" s="21">
        <f>SUMIFS('Stock - ETA'!$S$3:S4963,'Stock - ETA'!$F$3:F4963,'Rango proyecciones'!C81,'Stock - ETA'!$AA$3:AA4963,'Rango proyecciones'!$AJ$5) + SUMIFS('Stock - ETA'!$R$3:R4963,'Stock - ETA'!$F$3:F4963,'Rango proyecciones'!C81,'Stock - ETA'!$AA$3:AA4963,'Rango proyecciones'!$AJ$7)</f>
        <v/>
      </c>
      <c r="AA81" s="16">
        <f>Z81 + X81</f>
        <v/>
      </c>
      <c r="AB81" s="10">
        <f>SUMIFS('Stock - ETA'!$I$3:I4963,'Stock - ETA'!$F$3:F4963,'Rango proyecciones'!C81,'Stock - ETA'!$Q$3:Q4963,'Rango proyecciones'!$AJ$5) + SUMIFS('Stock - ETA'!$H$3:H4963,'Stock - ETA'!$F$3:F4963,'Rango proyecciones'!C81,'Stock - ETA'!$Q$3:Q4963,'Rango proyecciones'!$AJ$7)</f>
        <v/>
      </c>
      <c r="AC81" s="19">
        <f>AB81 + X81</f>
        <v/>
      </c>
      <c r="AD81" s="7" t="n">
        <v>25135</v>
      </c>
      <c r="AE81" s="10">
        <f>SUMIFS('Stock - ETA'!$T$3:T4963,'Stock - ETA'!$F$3:F4963,'Rango proyecciones'!C81,'Stock - ETA'!$AA$3:AA4963,'Rango proyecciones'!$AJ$5) + SUMIFS('Stock - ETA'!$S$3:S4963,'Stock - ETA'!$F$3:F4963,'Rango proyecciones'!C81,'Stock - ETA'!$AA$3:AA4963,'Rango proyecciones'!$AJ$8)</f>
        <v/>
      </c>
      <c r="AF81" s="19">
        <f> 0.6 * AD81 + AE81</f>
        <v/>
      </c>
      <c r="AG81" s="10">
        <f>SUMIFS('Stock - ETA'!$J$3:J4963,'Stock - ETA'!$F$3:F4963,'Rango proyecciones'!C81,'Stock - ETA'!$Q$3:Q4963,'Rango proyecciones'!$AJ$5) + SUMIFS('Stock - ETA'!$I$3:I4963,'Stock - ETA'!$F$3:F4963,'Rango proyecciones'!C81,'Stock - ETA'!$Q$3:Q4963,'Rango proyecciones'!$AJ$8)</f>
        <v/>
      </c>
      <c r="AH81" s="19">
        <f> 0.6 * AD81 + AG81</f>
        <v/>
      </c>
      <c r="AI81" s="7" t="n"/>
    </row>
    <row r="82">
      <c r="A82" s="4" t="inlineStr">
        <is>
          <t>Pollo</t>
        </is>
      </c>
      <c r="B82" s="4" t="inlineStr">
        <is>
          <t>Venta Local</t>
        </is>
      </c>
      <c r="C82" s="4" t="inlineStr">
        <is>
          <t>agrosuper shanghai1012526</t>
        </is>
      </c>
      <c r="D82" s="4" t="inlineStr">
        <is>
          <t>Agrosuper Shanghai</t>
        </is>
      </c>
      <c r="E82" s="4" t="n">
        <v>1012526</v>
      </c>
      <c r="F82" s="4" t="inlineStr">
        <is>
          <t>PO Garra L A@ Bo Cj 20k AS</t>
        </is>
      </c>
      <c r="G82" s="4" t="inlineStr">
        <is>
          <t>Patas</t>
        </is>
      </c>
      <c r="H82" s="7" t="n">
        <v>0</v>
      </c>
      <c r="I82" s="10" t="n">
        <v>9600</v>
      </c>
      <c r="J82" s="10" t="n">
        <v>3340</v>
      </c>
      <c r="K82" s="10" t="n">
        <v>1773.64</v>
      </c>
      <c r="L82" s="7">
        <f>MAX(J82 - K82, 0) * MAX((20 - 10)/(10), 0)</f>
        <v/>
      </c>
      <c r="M82" s="10">
        <f>SUMIFS('Stock - ETA'!$R$3:R4963,'Stock - ETA'!$F$3:F4963,'Rango proyecciones'!C82,'Stock - ETA'!$AA$3:AA4963,'Rango proyecciones'!$AJ$5)</f>
        <v/>
      </c>
      <c r="N82" s="10">
        <f>SUMIF('Stock - Puerto Chile'!$G$2:G960,'Rango proyecciones'!C82,'Stock - Puerto Chile'!$L$2:L960)</f>
        <v/>
      </c>
      <c r="O82" s="10">
        <f>0 * (20 / 27)</f>
        <v/>
      </c>
      <c r="P82" s="10">
        <f>10300 * (20 / 27)</f>
        <v/>
      </c>
      <c r="Q82" s="19">
        <f>H82 + P82 + MAX(M82 - H82 - P82 + O82,0)</f>
        <v/>
      </c>
      <c r="R82" s="10">
        <f>MAX(J82 - K82, 0) * MAX((20 - 7)/(7), 0)</f>
        <v/>
      </c>
      <c r="S82" s="10">
        <f>SUMIFS('Stock - ETA'!$H$3:H4963,'Stock - ETA'!$F$3:F4963,'Rango proyecciones'!C82,'Stock - ETA'!$Q$3:Q4963,'Rango proyecciones'!$AJ$5)</f>
        <v/>
      </c>
      <c r="T82" s="10">
        <f>SUMIF('Stock - Puerto Chile'!$G$2:G960,'Rango proyecciones'!C82,'Stock - Puerto Chile'!$N$2:N960)</f>
        <v/>
      </c>
      <c r="U82" s="10">
        <f>0 * (20 / 27)</f>
        <v/>
      </c>
      <c r="V82" s="10">
        <f>10300 * (20 / 27)</f>
        <v/>
      </c>
      <c r="W82" s="20">
        <f>H82 + V82 + U82 + MAX(S82 - H82 - V82 - U82,0)</f>
        <v/>
      </c>
      <c r="X82" s="7" t="n">
        <v>9996</v>
      </c>
      <c r="Y82" s="10" t="n">
        <v>9996</v>
      </c>
      <c r="Z82" s="21">
        <f>SUMIFS('Stock - ETA'!$S$3:S4963,'Stock - ETA'!$F$3:F4963,'Rango proyecciones'!C82,'Stock - ETA'!$AA$3:AA4963,'Rango proyecciones'!$AJ$5) + SUMIFS('Stock - ETA'!$R$3:R4963,'Stock - ETA'!$F$3:F4963,'Rango proyecciones'!C82,'Stock - ETA'!$AA$3:AA4963,'Rango proyecciones'!$AJ$7)</f>
        <v/>
      </c>
      <c r="AA82" s="16">
        <f>Z82 + X82</f>
        <v/>
      </c>
      <c r="AB82" s="10">
        <f>SUMIFS('Stock - ETA'!$I$3:I4963,'Stock - ETA'!$F$3:F4963,'Rango proyecciones'!C82,'Stock - ETA'!$Q$3:Q4963,'Rango proyecciones'!$AJ$5) + SUMIFS('Stock - ETA'!$H$3:H4963,'Stock - ETA'!$F$3:F4963,'Rango proyecciones'!C82,'Stock - ETA'!$Q$3:Q4963,'Rango proyecciones'!$AJ$7)</f>
        <v/>
      </c>
      <c r="AC82" s="19">
        <f>AB82 + X82</f>
        <v/>
      </c>
      <c r="AD82" s="7" t="n">
        <v>11785</v>
      </c>
      <c r="AE82" s="10">
        <f>SUMIFS('Stock - ETA'!$T$3:T4963,'Stock - ETA'!$F$3:F4963,'Rango proyecciones'!C82,'Stock - ETA'!$AA$3:AA4963,'Rango proyecciones'!$AJ$5) + SUMIFS('Stock - ETA'!$S$3:S4963,'Stock - ETA'!$F$3:F4963,'Rango proyecciones'!C82,'Stock - ETA'!$AA$3:AA4963,'Rango proyecciones'!$AJ$8)</f>
        <v/>
      </c>
      <c r="AF82" s="19">
        <f> 0.6 * AD82 + AE82</f>
        <v/>
      </c>
      <c r="AG82" s="10">
        <f>SUMIFS('Stock - ETA'!$J$3:J4963,'Stock - ETA'!$F$3:F4963,'Rango proyecciones'!C82,'Stock - ETA'!$Q$3:Q4963,'Rango proyecciones'!$AJ$5) + SUMIFS('Stock - ETA'!$I$3:I4963,'Stock - ETA'!$F$3:F4963,'Rango proyecciones'!C82,'Stock - ETA'!$Q$3:Q4963,'Rango proyecciones'!$AJ$8)</f>
        <v/>
      </c>
      <c r="AH82" s="19">
        <f> 0.6 * AD82 + AG82</f>
        <v/>
      </c>
      <c r="AI82" s="7" t="n"/>
    </row>
    <row r="83">
      <c r="A83" s="4" t="inlineStr">
        <is>
          <t>Pollo</t>
        </is>
      </c>
      <c r="B83" s="4" t="inlineStr">
        <is>
          <t>Venta Local</t>
        </is>
      </c>
      <c r="C83" s="4" t="inlineStr">
        <is>
          <t>agrosuper shanghai1012527</t>
        </is>
      </c>
      <c r="D83" s="4" t="inlineStr">
        <is>
          <t>Agrosuper Shanghai</t>
        </is>
      </c>
      <c r="E83" s="4" t="n">
        <v>1012527</v>
      </c>
      <c r="F83" s="4" t="inlineStr">
        <is>
          <t>PO Garra M A@ Bo Cj 20k AS</t>
        </is>
      </c>
      <c r="G83" s="4" t="inlineStr">
        <is>
          <t>Patas</t>
        </is>
      </c>
      <c r="H83" s="7" t="n">
        <v>0</v>
      </c>
      <c r="I83" s="10" t="n">
        <v>24000</v>
      </c>
      <c r="J83" s="10" t="n">
        <v>5800</v>
      </c>
      <c r="K83" s="10" t="n">
        <v>3811.33</v>
      </c>
      <c r="L83" s="7">
        <f>MAX(J83 - K83, 0) * MAX((20 - 10)/(10), 0)</f>
        <v/>
      </c>
      <c r="M83" s="10">
        <f>SUMIFS('Stock - ETA'!$R$3:R4963,'Stock - ETA'!$F$3:F4963,'Rango proyecciones'!C83,'Stock - ETA'!$AA$3:AA4963,'Rango proyecciones'!$AJ$5)</f>
        <v/>
      </c>
      <c r="N83" s="10">
        <f>SUMIF('Stock - Puerto Chile'!$G$2:G960,'Rango proyecciones'!C83,'Stock - Puerto Chile'!$L$2:L960)</f>
        <v/>
      </c>
      <c r="O83" s="10" t="n"/>
      <c r="P83" s="10" t="n"/>
      <c r="Q83" s="19">
        <f>H83 + P83 + MAX(M83 - H83 - P83 + O83,0)</f>
        <v/>
      </c>
      <c r="R83" s="10">
        <f>MAX(J83 - K83, 0) * MAX((20 - 7)/(7), 0)</f>
        <v/>
      </c>
      <c r="S83" s="10">
        <f>SUMIFS('Stock - ETA'!$H$3:H4963,'Stock - ETA'!$F$3:F4963,'Rango proyecciones'!C83,'Stock - ETA'!$Q$3:Q4963,'Rango proyecciones'!$AJ$5)</f>
        <v/>
      </c>
      <c r="T83" s="10">
        <f>SUMIF('Stock - Puerto Chile'!$G$2:G960,'Rango proyecciones'!C83,'Stock - Puerto Chile'!$N$2:N960)</f>
        <v/>
      </c>
      <c r="U83" s="10" t="n"/>
      <c r="V83" s="10" t="n"/>
      <c r="W83" s="20">
        <f>H83 + V83 + U83 + MAX(S83 - H83 - V83 - U83,0)</f>
        <v/>
      </c>
      <c r="X83" s="7" t="n">
        <v>18825</v>
      </c>
      <c r="Y83" s="10" t="n">
        <v>18825</v>
      </c>
      <c r="Z83" s="21">
        <f>SUMIFS('Stock - ETA'!$S$3:S4963,'Stock - ETA'!$F$3:F4963,'Rango proyecciones'!C83,'Stock - ETA'!$AA$3:AA4963,'Rango proyecciones'!$AJ$5) + SUMIFS('Stock - ETA'!$R$3:R4963,'Stock - ETA'!$F$3:F4963,'Rango proyecciones'!C83,'Stock - ETA'!$AA$3:AA4963,'Rango proyecciones'!$AJ$7)</f>
        <v/>
      </c>
      <c r="AA83" s="16">
        <f>Z83 + X83</f>
        <v/>
      </c>
      <c r="AB83" s="10">
        <f>SUMIFS('Stock - ETA'!$I$3:I4963,'Stock - ETA'!$F$3:F4963,'Rango proyecciones'!C83,'Stock - ETA'!$Q$3:Q4963,'Rango proyecciones'!$AJ$5) + SUMIFS('Stock - ETA'!$H$3:H4963,'Stock - ETA'!$F$3:F4963,'Rango proyecciones'!C83,'Stock - ETA'!$Q$3:Q4963,'Rango proyecciones'!$AJ$7)</f>
        <v/>
      </c>
      <c r="AC83" s="19">
        <f>AB83 + X83</f>
        <v/>
      </c>
      <c r="AD83" s="7" t="n">
        <v>22194</v>
      </c>
      <c r="AE83" s="10">
        <f>SUMIFS('Stock - ETA'!$T$3:T4963,'Stock - ETA'!$F$3:F4963,'Rango proyecciones'!C83,'Stock - ETA'!$AA$3:AA4963,'Rango proyecciones'!$AJ$5) + SUMIFS('Stock - ETA'!$S$3:S4963,'Stock - ETA'!$F$3:F4963,'Rango proyecciones'!C83,'Stock - ETA'!$AA$3:AA4963,'Rango proyecciones'!$AJ$8)</f>
        <v/>
      </c>
      <c r="AF83" s="19">
        <f> 0.6 * AD83 + AE83</f>
        <v/>
      </c>
      <c r="AG83" s="10">
        <f>SUMIFS('Stock - ETA'!$J$3:J4963,'Stock - ETA'!$F$3:F4963,'Rango proyecciones'!C83,'Stock - ETA'!$Q$3:Q4963,'Rango proyecciones'!$AJ$5) + SUMIFS('Stock - ETA'!$I$3:I4963,'Stock - ETA'!$F$3:F4963,'Rango proyecciones'!C83,'Stock - ETA'!$Q$3:Q4963,'Rango proyecciones'!$AJ$8)</f>
        <v/>
      </c>
      <c r="AH83" s="19">
        <f> 0.6 * AD83 + AG83</f>
        <v/>
      </c>
      <c r="AI83" s="7" t="n"/>
    </row>
    <row r="84">
      <c r="A84" s="4" t="inlineStr">
        <is>
          <t>Pollo</t>
        </is>
      </c>
      <c r="B84" s="4" t="inlineStr">
        <is>
          <t>Venta Local</t>
        </is>
      </c>
      <c r="C84" s="4" t="inlineStr">
        <is>
          <t>agrosuper shanghai1012595</t>
        </is>
      </c>
      <c r="D84" s="4" t="inlineStr">
        <is>
          <t>Agrosuper Shanghai</t>
        </is>
      </c>
      <c r="E84" s="4" t="n">
        <v>1012595</v>
      </c>
      <c r="F84" s="4" t="inlineStr">
        <is>
          <t>PO PchDeh@ Bo 16x1k Cj AS</t>
        </is>
      </c>
      <c r="G84" s="4" t="inlineStr">
        <is>
          <t>Pechuga Desh</t>
        </is>
      </c>
      <c r="H84" s="7" t="n">
        <v>0</v>
      </c>
      <c r="I84" s="10" t="n">
        <v>9600</v>
      </c>
      <c r="J84" s="10" t="n">
        <v>8000</v>
      </c>
      <c r="K84" s="10" t="n"/>
      <c r="L84" s="7">
        <f>MAX(J84 - K84, 0) * MAX((20 - 10)/(10), 0)</f>
        <v/>
      </c>
      <c r="M84" s="10">
        <f>SUMIFS('Stock - ETA'!$R$3:R4963,'Stock - ETA'!$F$3:F4963,'Rango proyecciones'!C84,'Stock - ETA'!$AA$3:AA4963,'Rango proyecciones'!$AJ$5)</f>
        <v/>
      </c>
      <c r="N84" s="10">
        <f>SUMIF('Stock - Puerto Chile'!$G$2:G960,'Rango proyecciones'!C84,'Stock - Puerto Chile'!$L$2:L960)</f>
        <v/>
      </c>
      <c r="O84" s="10">
        <f>0 * (20 / 27)</f>
        <v/>
      </c>
      <c r="P84" s="10">
        <f>8800 * (20 / 27)</f>
        <v/>
      </c>
      <c r="Q84" s="19">
        <f>H84 + P84 + MAX(M84 - H84 - P84 + O84,0)</f>
        <v/>
      </c>
      <c r="R84" s="10">
        <f>MAX(J84 - K84, 0) * MAX((20 - 7)/(7), 0)</f>
        <v/>
      </c>
      <c r="S84" s="10">
        <f>SUMIFS('Stock - ETA'!$H$3:H4963,'Stock - ETA'!$F$3:F4963,'Rango proyecciones'!C84,'Stock - ETA'!$Q$3:Q4963,'Rango proyecciones'!$AJ$5)</f>
        <v/>
      </c>
      <c r="T84" s="10">
        <f>SUMIF('Stock - Puerto Chile'!$G$2:G960,'Rango proyecciones'!C84,'Stock - Puerto Chile'!$N$2:N960)</f>
        <v/>
      </c>
      <c r="U84" s="10">
        <f>0 * (20 / 27)</f>
        <v/>
      </c>
      <c r="V84" s="10">
        <f>8800 * (20 / 27)</f>
        <v/>
      </c>
      <c r="W84" s="20">
        <f>H84 + V84 + U84 + MAX(S84 - H84 - V84 - U84,0)</f>
        <v/>
      </c>
      <c r="X84" s="7" t="n">
        <v>12000</v>
      </c>
      <c r="Y84" s="10" t="n">
        <v>12000</v>
      </c>
      <c r="Z84" s="21">
        <f>SUMIFS('Stock - ETA'!$S$3:S4963,'Stock - ETA'!$F$3:F4963,'Rango proyecciones'!C84,'Stock - ETA'!$AA$3:AA4963,'Rango proyecciones'!$AJ$5) + SUMIFS('Stock - ETA'!$R$3:R4963,'Stock - ETA'!$F$3:F4963,'Rango proyecciones'!C84,'Stock - ETA'!$AA$3:AA4963,'Rango proyecciones'!$AJ$7)</f>
        <v/>
      </c>
      <c r="AA84" s="16">
        <f>Z84 + X84</f>
        <v/>
      </c>
      <c r="AB84" s="10">
        <f>SUMIFS('Stock - ETA'!$I$3:I4963,'Stock - ETA'!$F$3:F4963,'Rango proyecciones'!C84,'Stock - ETA'!$Q$3:Q4963,'Rango proyecciones'!$AJ$5) + SUMIFS('Stock - ETA'!$H$3:H4963,'Stock - ETA'!$F$3:F4963,'Rango proyecciones'!C84,'Stock - ETA'!$Q$3:Q4963,'Rango proyecciones'!$AJ$7)</f>
        <v/>
      </c>
      <c r="AC84" s="19">
        <f>AB84 + X84</f>
        <v/>
      </c>
      <c r="AD84" s="7" t="n">
        <v>24000</v>
      </c>
      <c r="AE84" s="10">
        <f>SUMIFS('Stock - ETA'!$T$3:T4963,'Stock - ETA'!$F$3:F4963,'Rango proyecciones'!C84,'Stock - ETA'!$AA$3:AA4963,'Rango proyecciones'!$AJ$5) + SUMIFS('Stock - ETA'!$S$3:S4963,'Stock - ETA'!$F$3:F4963,'Rango proyecciones'!C84,'Stock - ETA'!$AA$3:AA4963,'Rango proyecciones'!$AJ$8)</f>
        <v/>
      </c>
      <c r="AF84" s="19">
        <f> 0.6 * AD84 + AE84</f>
        <v/>
      </c>
      <c r="AG84" s="10">
        <f>SUMIFS('Stock - ETA'!$J$3:J4963,'Stock - ETA'!$F$3:F4963,'Rango proyecciones'!C84,'Stock - ETA'!$Q$3:Q4963,'Rango proyecciones'!$AJ$5) + SUMIFS('Stock - ETA'!$I$3:I4963,'Stock - ETA'!$F$3:F4963,'Rango proyecciones'!C84,'Stock - ETA'!$Q$3:Q4963,'Rango proyecciones'!$AJ$8)</f>
        <v/>
      </c>
      <c r="AH84" s="19">
        <f> 0.6 * AD84 + AG84</f>
        <v/>
      </c>
      <c r="AI84" s="7" t="n"/>
    </row>
    <row r="85">
      <c r="A85" s="4" t="inlineStr">
        <is>
          <t>Pollo</t>
        </is>
      </c>
      <c r="B85" s="4" t="inlineStr">
        <is>
          <t>Venta Local</t>
        </is>
      </c>
      <c r="C85" s="4" t="inlineStr">
        <is>
          <t>agrosuper shanghai1012681</t>
        </is>
      </c>
      <c r="D85" s="4" t="inlineStr">
        <is>
          <t>Agrosuper Shanghai</t>
        </is>
      </c>
      <c r="E85" s="4" t="n">
        <v>1012681</v>
      </c>
      <c r="F85" s="4" t="inlineStr">
        <is>
          <t>PO Nudillo @ Cj 20Kg AS</t>
        </is>
      </c>
      <c r="G85" s="4" t="inlineStr">
        <is>
          <t>Subprod</t>
        </is>
      </c>
      <c r="H85" s="7" t="n">
        <v>24000</v>
      </c>
      <c r="I85" s="10" t="n">
        <v>48000</v>
      </c>
      <c r="J85" s="10" t="n">
        <v>14300</v>
      </c>
      <c r="K85" s="10" t="n">
        <v>11049.17</v>
      </c>
      <c r="L85" s="7">
        <f>MAX(J85 - K85, 0) * MAX((20 - 10)/(10), 0)</f>
        <v/>
      </c>
      <c r="M85" s="10">
        <f>SUMIFS('Stock - ETA'!$R$3:R4963,'Stock - ETA'!$F$3:F4963,'Rango proyecciones'!C85,'Stock - ETA'!$AA$3:AA4963,'Rango proyecciones'!$AJ$5)</f>
        <v/>
      </c>
      <c r="N85" s="10">
        <f>SUMIF('Stock - Puerto Chile'!$G$2:G960,'Rango proyecciones'!C85,'Stock - Puerto Chile'!$L$2:L960)</f>
        <v/>
      </c>
      <c r="O85" s="10" t="n"/>
      <c r="P85" s="10" t="n"/>
      <c r="Q85" s="19">
        <f>H85 + P85 + MAX(M85 - H85 - P85 + O85,0)</f>
        <v/>
      </c>
      <c r="R85" s="10">
        <f>MAX(J85 - K85, 0) * MAX((20 - 7)/(7), 0)</f>
        <v/>
      </c>
      <c r="S85" s="10">
        <f>SUMIFS('Stock - ETA'!$H$3:H4963,'Stock - ETA'!$F$3:F4963,'Rango proyecciones'!C85,'Stock - ETA'!$Q$3:Q4963,'Rango proyecciones'!$AJ$5)</f>
        <v/>
      </c>
      <c r="T85" s="10">
        <f>SUMIF('Stock - Puerto Chile'!$G$2:G960,'Rango proyecciones'!C85,'Stock - Puerto Chile'!$N$2:N960)</f>
        <v/>
      </c>
      <c r="U85" s="10" t="n"/>
      <c r="V85" s="10" t="n"/>
      <c r="W85" s="20">
        <f>H85 + V85 + U85 + MAX(S85 - H85 - V85 - U85,0)</f>
        <v/>
      </c>
      <c r="X85" s="7" t="n">
        <v>48000</v>
      </c>
      <c r="Y85" s="10" t="n">
        <v>48000</v>
      </c>
      <c r="Z85" s="21">
        <f>SUMIFS('Stock - ETA'!$S$3:S4963,'Stock - ETA'!$F$3:F4963,'Rango proyecciones'!C85,'Stock - ETA'!$AA$3:AA4963,'Rango proyecciones'!$AJ$5) + SUMIFS('Stock - ETA'!$R$3:R4963,'Stock - ETA'!$F$3:F4963,'Rango proyecciones'!C85,'Stock - ETA'!$AA$3:AA4963,'Rango proyecciones'!$AJ$7)</f>
        <v/>
      </c>
      <c r="AA85" s="16">
        <f>Z85 + X85</f>
        <v/>
      </c>
      <c r="AB85" s="10">
        <f>SUMIFS('Stock - ETA'!$I$3:I4963,'Stock - ETA'!$F$3:F4963,'Rango proyecciones'!C85,'Stock - ETA'!$Q$3:Q4963,'Rango proyecciones'!$AJ$5) + SUMIFS('Stock - ETA'!$H$3:H4963,'Stock - ETA'!$F$3:F4963,'Rango proyecciones'!C85,'Stock - ETA'!$Q$3:Q4963,'Rango proyecciones'!$AJ$7)</f>
        <v/>
      </c>
      <c r="AC85" s="19">
        <f>AB85 + X85</f>
        <v/>
      </c>
      <c r="AD85" s="7" t="n">
        <v>48000</v>
      </c>
      <c r="AE85" s="10">
        <f>SUMIFS('Stock - ETA'!$T$3:T4963,'Stock - ETA'!$F$3:F4963,'Rango proyecciones'!C85,'Stock - ETA'!$AA$3:AA4963,'Rango proyecciones'!$AJ$5) + SUMIFS('Stock - ETA'!$S$3:S4963,'Stock - ETA'!$F$3:F4963,'Rango proyecciones'!C85,'Stock - ETA'!$AA$3:AA4963,'Rango proyecciones'!$AJ$8)</f>
        <v/>
      </c>
      <c r="AF85" s="19">
        <f> 0.6 * AD85 + AE85</f>
        <v/>
      </c>
      <c r="AG85" s="10">
        <f>SUMIFS('Stock - ETA'!$J$3:J4963,'Stock - ETA'!$F$3:F4963,'Rango proyecciones'!C85,'Stock - ETA'!$Q$3:Q4963,'Rango proyecciones'!$AJ$5) + SUMIFS('Stock - ETA'!$I$3:I4963,'Stock - ETA'!$F$3:F4963,'Rango proyecciones'!C85,'Stock - ETA'!$Q$3:Q4963,'Rango proyecciones'!$AJ$8)</f>
        <v/>
      </c>
      <c r="AH85" s="19">
        <f> 0.6 * AD85 + AG85</f>
        <v/>
      </c>
      <c r="AI85" s="7" t="n"/>
    </row>
    <row r="86">
      <c r="A86" s="4" t="inlineStr">
        <is>
          <t>Pollo</t>
        </is>
      </c>
      <c r="B86" s="4" t="inlineStr">
        <is>
          <t>Venta Directa</t>
        </is>
      </c>
      <c r="C86" s="4" t="inlineStr">
        <is>
          <t>agrosuper asia1012612</t>
        </is>
      </c>
      <c r="D86" s="4" t="inlineStr">
        <is>
          <t>Agrosuper Asia</t>
        </is>
      </c>
      <c r="E86" s="4" t="n">
        <v>1012612</v>
      </c>
      <c r="F86" s="4" t="inlineStr">
        <is>
          <t>PO Ppa Esp Blo@ Bo Cj 20k AS</t>
        </is>
      </c>
      <c r="G86" s="4" t="inlineStr">
        <is>
          <t>Carne Recuperada</t>
        </is>
      </c>
      <c r="H86" s="7" t="n">
        <v>0</v>
      </c>
      <c r="I86" s="10" t="n">
        <v>525000</v>
      </c>
      <c r="J86" s="10" t="n">
        <v>103000</v>
      </c>
      <c r="K86" s="10" t="n">
        <v>90989.42</v>
      </c>
      <c r="L86" s="7">
        <f>MAX(J86 - K86, 0) * MAX((20 - 10)/(10), 0)</f>
        <v/>
      </c>
      <c r="M86" s="10">
        <f>SUMIF('Stock - ETA'!$F$3:F4963,'Rango proyecciones'!C86,'Stock - ETA'!$R$3:R4963)</f>
        <v/>
      </c>
      <c r="N86" s="10">
        <f>SUMIF('Stock - Puerto Chile'!$G$2:G960,'Rango proyecciones'!C86,'Stock - Puerto Chile'!$L$2:L960)</f>
        <v/>
      </c>
      <c r="O86" s="10" t="n"/>
      <c r="P86" s="10" t="n"/>
      <c r="Q86" s="19">
        <f>H86 + N86 + MAX(M86 - H86 - N86, 0)</f>
        <v/>
      </c>
      <c r="R86" s="10">
        <f>MAX(J86 - K86, 0) * MAX((20 - 7)/(7), 0)</f>
        <v/>
      </c>
      <c r="S86" s="10">
        <f>SUMIF('Stock - ETA'!$F$3:F4963,'Rango proyecciones'!C86,'Stock - ETA'!$H$3:H4963)</f>
        <v/>
      </c>
      <c r="T86" s="10">
        <f>SUMIF('Stock - Puerto Chile'!$G$2:G960,'Rango proyecciones'!C86,'Stock - Puerto Chile'!$N$2:N960)</f>
        <v/>
      </c>
      <c r="U86" s="10" t="n"/>
      <c r="V86" s="10" t="n"/>
      <c r="W86" s="19">
        <f>H86 + T86 + MAX(S86 - H86 - T86, 0)</f>
        <v/>
      </c>
      <c r="X86" s="7" t="n">
        <v>1000000</v>
      </c>
      <c r="Y86" s="10" t="n">
        <v>1000000</v>
      </c>
      <c r="Z86" s="21">
        <f>SUMIF('Stock - ETA'!$F$3:F4963,'Rango proyecciones'!C86,'Stock - ETA'!$S$3:S4963)</f>
        <v/>
      </c>
      <c r="AA86" s="16">
        <f>Z86 + X86</f>
        <v/>
      </c>
      <c r="AB86" s="10">
        <f>SUMIF('Stock - ETA'!$F$3:F4963,'Rango proyecciones'!C86,'Stock - ETA'!$I$3:I4963)</f>
        <v/>
      </c>
      <c r="AC86" s="19">
        <f>AB86 + X86</f>
        <v/>
      </c>
      <c r="AD86" s="7" t="n">
        <v>1000000</v>
      </c>
      <c r="AE86" s="10">
        <f>SUMIF('Stock - ETA'!$F$3:F4963,'Rango proyecciones'!C86,'Stock - ETA'!$T$3:T4963)</f>
        <v/>
      </c>
      <c r="AF86" s="19">
        <f> 0.7 * AD86 + AE86</f>
        <v/>
      </c>
      <c r="AG86" s="10">
        <f>SUMIF('Stock - ETA'!$F$3:F4963,'Rango proyecciones'!C86,'Stock - ETA'!$J$3:J4963)</f>
        <v/>
      </c>
      <c r="AH86" s="19">
        <f> 0.7 * AD86 + AG86</f>
        <v/>
      </c>
      <c r="AI86" s="7" t="n"/>
    </row>
    <row r="87">
      <c r="A87" s="4" t="inlineStr">
        <is>
          <t>Cerdo</t>
        </is>
      </c>
      <c r="B87" s="4" t="inlineStr">
        <is>
          <t>Venta Local</t>
        </is>
      </c>
      <c r="C87" s="4" t="inlineStr">
        <is>
          <t>agro america1020828</t>
        </is>
      </c>
      <c r="D87" s="4" t="inlineStr">
        <is>
          <t>Agro America</t>
        </is>
      </c>
      <c r="E87" s="4" t="n">
        <v>1020828</v>
      </c>
      <c r="F87" s="4" t="inlineStr">
        <is>
          <t>GO BB Ribs 20-24 Oz@ Cj 10k AS</t>
        </is>
      </c>
      <c r="G87" s="4" t="inlineStr">
        <is>
          <t>Chuleta</t>
        </is>
      </c>
      <c r="H87" s="7" t="n">
        <v>4310.938</v>
      </c>
      <c r="I87" s="10" t="n">
        <v>29191.12</v>
      </c>
      <c r="J87" s="10" t="n">
        <v>6156</v>
      </c>
      <c r="K87" s="10" t="n">
        <v>2962.69</v>
      </c>
      <c r="L87" s="7">
        <f>MAX(J87 - K87, 0) * MAX((20 - 10)/(10), 0)</f>
        <v/>
      </c>
      <c r="M87" s="10">
        <f>SUMIFS('Stock - ETA'!$R$3:R4963,'Stock - ETA'!$F$3:F4963,'Rango proyecciones'!C87,'Stock - ETA'!$AA$3:AA4963,'Rango proyecciones'!$AJ$5)</f>
        <v/>
      </c>
      <c r="N87" s="10">
        <f>SUMIF('Stock - Puerto Chile'!$G$2:G960,'Rango proyecciones'!C87,'Stock - Puerto Chile'!$L$2:L960)</f>
        <v/>
      </c>
      <c r="O87" s="10">
        <f>0 * (20 / 27)</f>
        <v/>
      </c>
      <c r="P87" s="10">
        <f>35530 * (20 / 27)</f>
        <v/>
      </c>
      <c r="Q87" s="19">
        <f>H87 + P87 + MAX(M87 - H87 - P87 + O87,0)</f>
        <v/>
      </c>
      <c r="R87" s="10">
        <f>MAX(J87 - K87, 0) * MAX((20 - 7)/(7), 0)</f>
        <v/>
      </c>
      <c r="S87" s="10">
        <f>SUMIFS('Stock - ETA'!$H$3:H4963,'Stock - ETA'!$F$3:F4963,'Rango proyecciones'!C87,'Stock - ETA'!$Q$3:Q4963,'Rango proyecciones'!$AJ$5)</f>
        <v/>
      </c>
      <c r="T87" s="10">
        <f>SUMIF('Stock - Puerto Chile'!$G$2:G960,'Rango proyecciones'!C87,'Stock - Puerto Chile'!$N$2:N960)</f>
        <v/>
      </c>
      <c r="U87" s="10">
        <f>0 * (20 / 27)</f>
        <v/>
      </c>
      <c r="V87" s="10">
        <f>35530 * (20 / 27)</f>
        <v/>
      </c>
      <c r="W87" s="20">
        <f>H87 + V87 + U87 + MAX(S87 - H87 - V87 - U87,0)</f>
        <v/>
      </c>
      <c r="X87" s="7" t="n"/>
      <c r="Y87" s="10" t="n"/>
      <c r="Z87" s="21">
        <f>SUMIFS('Stock - ETA'!$S$3:S4963,'Stock - ETA'!$F$3:F4963,'Rango proyecciones'!C87,'Stock - ETA'!$AA$3:AA4963,'Rango proyecciones'!$AJ$5) + SUMIFS('Stock - ETA'!$R$3:R4963,'Stock - ETA'!$F$3:F4963,'Rango proyecciones'!C87,'Stock - ETA'!$AA$3:AA4963,'Rango proyecciones'!$AJ$7)</f>
        <v/>
      </c>
      <c r="AA87" s="16">
        <f>Z87 + X87</f>
        <v/>
      </c>
      <c r="AB87" s="10">
        <f>SUMIFS('Stock - ETA'!$I$3:I4963,'Stock - ETA'!$F$3:F4963,'Rango proyecciones'!C87,'Stock - ETA'!$Q$3:Q4963,'Rango proyecciones'!$AJ$5) + SUMIFS('Stock - ETA'!$H$3:H4963,'Stock - ETA'!$F$3:F4963,'Rango proyecciones'!C87,'Stock - ETA'!$Q$3:Q4963,'Rango proyecciones'!$AJ$7)</f>
        <v/>
      </c>
      <c r="AC87" s="19">
        <f>AB87 + X87</f>
        <v/>
      </c>
      <c r="AD87" s="7" t="n">
        <v>19740</v>
      </c>
      <c r="AE87" s="10">
        <f>SUMIFS('Stock - ETA'!$T$3:T4963,'Stock - ETA'!$F$3:F4963,'Rango proyecciones'!C87,'Stock - ETA'!$AA$3:AA4963,'Rango proyecciones'!$AJ$5) + SUMIFS('Stock - ETA'!$S$3:S4963,'Stock - ETA'!$F$3:F4963,'Rango proyecciones'!C87,'Stock - ETA'!$AA$3:AA4963,'Rango proyecciones'!$AJ$8)</f>
        <v/>
      </c>
      <c r="AF87" s="19">
        <f> 0.6 * AD87 + AE87</f>
        <v/>
      </c>
      <c r="AG87" s="10">
        <f>SUMIFS('Stock - ETA'!$J$3:J4963,'Stock - ETA'!$F$3:F4963,'Rango proyecciones'!C87,'Stock - ETA'!$Q$3:Q4963,'Rango proyecciones'!$AJ$5) + SUMIFS('Stock - ETA'!$I$3:I4963,'Stock - ETA'!$F$3:F4963,'Rango proyecciones'!C87,'Stock - ETA'!$Q$3:Q4963,'Rango proyecciones'!$AJ$8)</f>
        <v/>
      </c>
      <c r="AH87" s="19">
        <f> 0.6 * AD87 + AG87</f>
        <v/>
      </c>
      <c r="AI87" s="7" t="n"/>
    </row>
    <row r="88">
      <c r="A88" s="4" t="inlineStr">
        <is>
          <t>Cerdo</t>
        </is>
      </c>
      <c r="B88" s="4" t="inlineStr">
        <is>
          <t>Venta Local</t>
        </is>
      </c>
      <c r="C88" s="4" t="inlineStr">
        <is>
          <t>agro america1021398</t>
        </is>
      </c>
      <c r="D88" s="4" t="inlineStr">
        <is>
          <t>Agro America</t>
        </is>
      </c>
      <c r="E88" s="4" t="n">
        <v>1021398</v>
      </c>
      <c r="F88" s="4" t="inlineStr">
        <is>
          <t>GO File C/cab@ Cj 5k AS</t>
        </is>
      </c>
      <c r="G88" s="4" t="inlineStr">
        <is>
          <t>Filete</t>
        </is>
      </c>
      <c r="H88" s="7" t="n">
        <v>8272.611000000001</v>
      </c>
      <c r="I88" s="10" t="n">
        <v>10548.33</v>
      </c>
      <c r="J88" s="10" t="n">
        <v>0</v>
      </c>
      <c r="K88" s="10" t="n">
        <v>0</v>
      </c>
      <c r="L88" s="7">
        <f>MAX(J88 - K88, 0) * MAX((20 - 10)/(10), 0)</f>
        <v/>
      </c>
      <c r="M88" s="10">
        <f>SUMIFS('Stock - ETA'!$R$3:R4963,'Stock - ETA'!$F$3:F4963,'Rango proyecciones'!C88,'Stock - ETA'!$AA$3:AA4963,'Rango proyecciones'!$AJ$5)</f>
        <v/>
      </c>
      <c r="N88" s="10">
        <f>SUMIF('Stock - Puerto Chile'!$G$2:G960,'Rango proyecciones'!C88,'Stock - Puerto Chile'!$L$2:L960)</f>
        <v/>
      </c>
      <c r="O88" s="10">
        <f>0 * (20 / 27)</f>
        <v/>
      </c>
      <c r="P88" s="10">
        <f>28350 * (20 / 27)</f>
        <v/>
      </c>
      <c r="Q88" s="19">
        <f>H88 + P88 + MAX(M88 - H88 - P88 + O88,0)</f>
        <v/>
      </c>
      <c r="R88" s="10">
        <f>MAX(J88 - K88, 0) * MAX((20 - 7)/(7), 0)</f>
        <v/>
      </c>
      <c r="S88" s="10">
        <f>SUMIFS('Stock - ETA'!$H$3:H4963,'Stock - ETA'!$F$3:F4963,'Rango proyecciones'!C88,'Stock - ETA'!$Q$3:Q4963,'Rango proyecciones'!$AJ$5)</f>
        <v/>
      </c>
      <c r="T88" s="10">
        <f>SUMIF('Stock - Puerto Chile'!$G$2:G960,'Rango proyecciones'!C88,'Stock - Puerto Chile'!$N$2:N960)</f>
        <v/>
      </c>
      <c r="U88" s="10">
        <f>0 * (20 / 27)</f>
        <v/>
      </c>
      <c r="V88" s="10">
        <f>28350 * (20 / 27)</f>
        <v/>
      </c>
      <c r="W88" s="20">
        <f>H88 + V88 + U88 + MAX(S88 - H88 - V88 - U88,0)</f>
        <v/>
      </c>
      <c r="X88" s="7" t="n">
        <v>24041</v>
      </c>
      <c r="Y88" s="10" t="n">
        <v>24041</v>
      </c>
      <c r="Z88" s="21">
        <f>SUMIFS('Stock - ETA'!$S$3:S4963,'Stock - ETA'!$F$3:F4963,'Rango proyecciones'!C88,'Stock - ETA'!$AA$3:AA4963,'Rango proyecciones'!$AJ$5) + SUMIFS('Stock - ETA'!$R$3:R4963,'Stock - ETA'!$F$3:F4963,'Rango proyecciones'!C88,'Stock - ETA'!$AA$3:AA4963,'Rango proyecciones'!$AJ$7)</f>
        <v/>
      </c>
      <c r="AA88" s="16">
        <f>Z88 + X88</f>
        <v/>
      </c>
      <c r="AB88" s="10">
        <f>SUMIFS('Stock - ETA'!$I$3:I4963,'Stock - ETA'!$F$3:F4963,'Rango proyecciones'!C88,'Stock - ETA'!$Q$3:Q4963,'Rango proyecciones'!$AJ$5) + SUMIFS('Stock - ETA'!$H$3:H4963,'Stock - ETA'!$F$3:F4963,'Rango proyecciones'!C88,'Stock - ETA'!$Q$3:Q4963,'Rango proyecciones'!$AJ$7)</f>
        <v/>
      </c>
      <c r="AC88" s="19">
        <f>AB88 + X88</f>
        <v/>
      </c>
      <c r="AD88" s="7" t="n">
        <v>24041</v>
      </c>
      <c r="AE88" s="10">
        <f>SUMIFS('Stock - ETA'!$T$3:T4963,'Stock - ETA'!$F$3:F4963,'Rango proyecciones'!C88,'Stock - ETA'!$AA$3:AA4963,'Rango proyecciones'!$AJ$5) + SUMIFS('Stock - ETA'!$S$3:S4963,'Stock - ETA'!$F$3:F4963,'Rango proyecciones'!C88,'Stock - ETA'!$AA$3:AA4963,'Rango proyecciones'!$AJ$8)</f>
        <v/>
      </c>
      <c r="AF88" s="19">
        <f> 0.6 * AD88 + AE88</f>
        <v/>
      </c>
      <c r="AG88" s="10">
        <f>SUMIFS('Stock - ETA'!$J$3:J4963,'Stock - ETA'!$F$3:F4963,'Rango proyecciones'!C88,'Stock - ETA'!$Q$3:Q4963,'Rango proyecciones'!$AJ$5) + SUMIFS('Stock - ETA'!$I$3:I4963,'Stock - ETA'!$F$3:F4963,'Rango proyecciones'!C88,'Stock - ETA'!$Q$3:Q4963,'Rango proyecciones'!$AJ$8)</f>
        <v/>
      </c>
      <c r="AH88" s="19">
        <f> 0.6 * AD88 + AG88</f>
        <v/>
      </c>
      <c r="AI88" s="7" t="n"/>
    </row>
    <row r="89">
      <c r="A89" s="4" t="inlineStr">
        <is>
          <t>Cerdo</t>
        </is>
      </c>
      <c r="B89" s="4" t="inlineStr">
        <is>
          <t>Venta Local</t>
        </is>
      </c>
      <c r="C89" s="4" t="inlineStr">
        <is>
          <t>agro america1021538</t>
        </is>
      </c>
      <c r="D89" s="4" t="inlineStr">
        <is>
          <t>Agro America</t>
        </is>
      </c>
      <c r="E89" s="4" t="n">
        <v>1021538</v>
      </c>
      <c r="F89" s="4" t="inlineStr">
        <is>
          <t>GO Pecho Belly S/p@ Vp Cj AS</t>
        </is>
      </c>
      <c r="G89" s="4" t="inlineStr">
        <is>
          <t>Panceta</t>
        </is>
      </c>
      <c r="H89" s="7" t="n">
        <v>31074.44</v>
      </c>
      <c r="I89" s="10" t="n">
        <v>173568.56</v>
      </c>
      <c r="J89" s="10" t="n">
        <v>46693.721</v>
      </c>
      <c r="K89" s="10" t="n">
        <v>56416.5</v>
      </c>
      <c r="L89" s="7">
        <f>MAX(J89 - K89, 0) * MAX((20 - 10)/(10), 0)</f>
        <v/>
      </c>
      <c r="M89" s="10">
        <f>SUMIFS('Stock - ETA'!$R$3:R4963,'Stock - ETA'!$F$3:F4963,'Rango proyecciones'!C89,'Stock - ETA'!$AA$3:AA4963,'Rango proyecciones'!$AJ$5)</f>
        <v/>
      </c>
      <c r="N89" s="10">
        <f>SUMIF('Stock - Puerto Chile'!$G$2:G960,'Rango proyecciones'!C89,'Stock - Puerto Chile'!$L$2:L960)</f>
        <v/>
      </c>
      <c r="O89" s="10">
        <f>0 * (20 / 27)</f>
        <v/>
      </c>
      <c r="P89" s="10">
        <f>5420.413 * (20 / 27)</f>
        <v/>
      </c>
      <c r="Q89" s="19">
        <f>H89 + P89 + MAX(M89 - H89 - P89 + O89,0)</f>
        <v/>
      </c>
      <c r="R89" s="10">
        <f>MAX(J89 - K89, 0) * MAX((20 - 7)/(7), 0)</f>
        <v/>
      </c>
      <c r="S89" s="10">
        <f>SUMIFS('Stock - ETA'!$H$3:H4963,'Stock - ETA'!$F$3:F4963,'Rango proyecciones'!C89,'Stock - ETA'!$Q$3:Q4963,'Rango proyecciones'!$AJ$5)</f>
        <v/>
      </c>
      <c r="T89" s="10">
        <f>SUMIF('Stock - Puerto Chile'!$G$2:G960,'Rango proyecciones'!C89,'Stock - Puerto Chile'!$N$2:N960)</f>
        <v/>
      </c>
      <c r="U89" s="10">
        <f>0 * (20 / 27)</f>
        <v/>
      </c>
      <c r="V89" s="10">
        <f>5420.413 * (20 / 27)</f>
        <v/>
      </c>
      <c r="W89" s="20">
        <f>H89 + V89 + U89 + MAX(S89 - H89 - V89 - U89,0)</f>
        <v/>
      </c>
      <c r="X89" s="7" t="n">
        <v>120162</v>
      </c>
      <c r="Y89" s="10" t="n">
        <v>120162</v>
      </c>
      <c r="Z89" s="21">
        <f>SUMIFS('Stock - ETA'!$S$3:S4963,'Stock - ETA'!$F$3:F4963,'Rango proyecciones'!C89,'Stock - ETA'!$AA$3:AA4963,'Rango proyecciones'!$AJ$5) + SUMIFS('Stock - ETA'!$R$3:R4963,'Stock - ETA'!$F$3:F4963,'Rango proyecciones'!C89,'Stock - ETA'!$AA$3:AA4963,'Rango proyecciones'!$AJ$7)</f>
        <v/>
      </c>
      <c r="AA89" s="16">
        <f>Z89 + X89</f>
        <v/>
      </c>
      <c r="AB89" s="10">
        <f>SUMIFS('Stock - ETA'!$I$3:I4963,'Stock - ETA'!$F$3:F4963,'Rango proyecciones'!C89,'Stock - ETA'!$Q$3:Q4963,'Rango proyecciones'!$AJ$5) + SUMIFS('Stock - ETA'!$H$3:H4963,'Stock - ETA'!$F$3:F4963,'Rango proyecciones'!C89,'Stock - ETA'!$Q$3:Q4963,'Rango proyecciones'!$AJ$7)</f>
        <v/>
      </c>
      <c r="AC89" s="19">
        <f>AB89 + X89</f>
        <v/>
      </c>
      <c r="AD89" s="7" t="n">
        <v>120162</v>
      </c>
      <c r="AE89" s="10">
        <f>SUMIFS('Stock - ETA'!$T$3:T4963,'Stock - ETA'!$F$3:F4963,'Rango proyecciones'!C89,'Stock - ETA'!$AA$3:AA4963,'Rango proyecciones'!$AJ$5) + SUMIFS('Stock - ETA'!$S$3:S4963,'Stock - ETA'!$F$3:F4963,'Rango proyecciones'!C89,'Stock - ETA'!$AA$3:AA4963,'Rango proyecciones'!$AJ$8)</f>
        <v/>
      </c>
      <c r="AF89" s="19">
        <f> 0.6 * AD89 + AE89</f>
        <v/>
      </c>
      <c r="AG89" s="10">
        <f>SUMIFS('Stock - ETA'!$J$3:J4963,'Stock - ETA'!$F$3:F4963,'Rango proyecciones'!C89,'Stock - ETA'!$Q$3:Q4963,'Rango proyecciones'!$AJ$5) + SUMIFS('Stock - ETA'!$I$3:I4963,'Stock - ETA'!$F$3:F4963,'Rango proyecciones'!C89,'Stock - ETA'!$Q$3:Q4963,'Rango proyecciones'!$AJ$8)</f>
        <v/>
      </c>
      <c r="AH89" s="19">
        <f> 0.6 * AD89 + AG89</f>
        <v/>
      </c>
      <c r="AI89" s="7" t="n"/>
    </row>
    <row r="90">
      <c r="A90" s="4" t="inlineStr">
        <is>
          <t>Cerdo</t>
        </is>
      </c>
      <c r="B90" s="4" t="inlineStr">
        <is>
          <t>Venta Local</t>
        </is>
      </c>
      <c r="C90" s="4" t="inlineStr">
        <is>
          <t>agro america1021539</t>
        </is>
      </c>
      <c r="D90" s="4" t="inlineStr">
        <is>
          <t>Agro America</t>
        </is>
      </c>
      <c r="E90" s="4" t="n">
        <v>1021539</v>
      </c>
      <c r="F90" s="4" t="inlineStr">
        <is>
          <t>GO Pecho Belly C/Hso pec@ Vp Cj AS</t>
        </is>
      </c>
      <c r="G90" s="4" t="inlineStr">
        <is>
          <t>Panceta</t>
        </is>
      </c>
      <c r="H90" s="7" t="n">
        <v>0</v>
      </c>
      <c r="I90" s="10" t="n">
        <v>34681.51</v>
      </c>
      <c r="J90" s="10" t="n">
        <v>0</v>
      </c>
      <c r="K90" s="10" t="n">
        <v>0</v>
      </c>
      <c r="L90" s="7">
        <f>MAX(J90 - K90, 0) * MAX((20 - 10)/(10), 0)</f>
        <v/>
      </c>
      <c r="M90" s="10">
        <f>SUMIFS('Stock - ETA'!$R$3:R4963,'Stock - ETA'!$F$3:F4963,'Rango proyecciones'!C90,'Stock - ETA'!$AA$3:AA4963,'Rango proyecciones'!$AJ$5)</f>
        <v/>
      </c>
      <c r="N90" s="10">
        <f>SUMIF('Stock - Puerto Chile'!$G$2:G960,'Rango proyecciones'!C90,'Stock - Puerto Chile'!$L$2:L960)</f>
        <v/>
      </c>
      <c r="O90" s="10" t="n"/>
      <c r="P90" s="10" t="n"/>
      <c r="Q90" s="19">
        <f>H90 + P90 + MAX(M90 - H90 - P90 + O90,0)</f>
        <v/>
      </c>
      <c r="R90" s="10">
        <f>MAX(J90 - K90, 0) * MAX((20 - 7)/(7), 0)</f>
        <v/>
      </c>
      <c r="S90" s="10">
        <f>SUMIFS('Stock - ETA'!$H$3:H4963,'Stock - ETA'!$F$3:F4963,'Rango proyecciones'!C90,'Stock - ETA'!$Q$3:Q4963,'Rango proyecciones'!$AJ$5)</f>
        <v/>
      </c>
      <c r="T90" s="10">
        <f>SUMIF('Stock - Puerto Chile'!$G$2:G960,'Rango proyecciones'!C90,'Stock - Puerto Chile'!$N$2:N960)</f>
        <v/>
      </c>
      <c r="U90" s="10" t="n"/>
      <c r="V90" s="10" t="n"/>
      <c r="W90" s="20">
        <f>H90 + V90 + U90 + MAX(S90 - H90 - V90 - U90,0)</f>
        <v/>
      </c>
      <c r="X90" s="7" t="n">
        <v>11794</v>
      </c>
      <c r="Y90" s="10" t="n">
        <v>11794</v>
      </c>
      <c r="Z90" s="21">
        <f>SUMIFS('Stock - ETA'!$S$3:S4963,'Stock - ETA'!$F$3:F4963,'Rango proyecciones'!C90,'Stock - ETA'!$AA$3:AA4963,'Rango proyecciones'!$AJ$5) + SUMIFS('Stock - ETA'!$R$3:R4963,'Stock - ETA'!$F$3:F4963,'Rango proyecciones'!C90,'Stock - ETA'!$AA$3:AA4963,'Rango proyecciones'!$AJ$7)</f>
        <v/>
      </c>
      <c r="AA90" s="16">
        <f>Z90 + X90</f>
        <v/>
      </c>
      <c r="AB90" s="10">
        <f>SUMIFS('Stock - ETA'!$I$3:I4963,'Stock - ETA'!$F$3:F4963,'Rango proyecciones'!C90,'Stock - ETA'!$Q$3:Q4963,'Rango proyecciones'!$AJ$5) + SUMIFS('Stock - ETA'!$H$3:H4963,'Stock - ETA'!$F$3:F4963,'Rango proyecciones'!C90,'Stock - ETA'!$Q$3:Q4963,'Rango proyecciones'!$AJ$7)</f>
        <v/>
      </c>
      <c r="AC90" s="19">
        <f>AB90 + X90</f>
        <v/>
      </c>
      <c r="AD90" s="7" t="n">
        <v>11794</v>
      </c>
      <c r="AE90" s="10">
        <f>SUMIFS('Stock - ETA'!$T$3:T4963,'Stock - ETA'!$F$3:F4963,'Rango proyecciones'!C90,'Stock - ETA'!$AA$3:AA4963,'Rango proyecciones'!$AJ$5) + SUMIFS('Stock - ETA'!$S$3:S4963,'Stock - ETA'!$F$3:F4963,'Rango proyecciones'!C90,'Stock - ETA'!$AA$3:AA4963,'Rango proyecciones'!$AJ$8)</f>
        <v/>
      </c>
      <c r="AF90" s="19">
        <f> 0.6 * AD90 + AE90</f>
        <v/>
      </c>
      <c r="AG90" s="10">
        <f>SUMIFS('Stock - ETA'!$J$3:J4963,'Stock - ETA'!$F$3:F4963,'Rango proyecciones'!C90,'Stock - ETA'!$Q$3:Q4963,'Rango proyecciones'!$AJ$5) + SUMIFS('Stock - ETA'!$I$3:I4963,'Stock - ETA'!$F$3:F4963,'Rango proyecciones'!C90,'Stock - ETA'!$Q$3:Q4963,'Rango proyecciones'!$AJ$8)</f>
        <v/>
      </c>
      <c r="AH90" s="19">
        <f> 0.6 * AD90 + AG90</f>
        <v/>
      </c>
      <c r="AI90" s="7" t="n"/>
    </row>
    <row r="91">
      <c r="A91" s="4" t="inlineStr">
        <is>
          <t>Cerdo</t>
        </is>
      </c>
      <c r="B91" s="4" t="inlineStr">
        <is>
          <t>Venta Local</t>
        </is>
      </c>
      <c r="C91" s="4" t="inlineStr">
        <is>
          <t>agro america1022619</t>
        </is>
      </c>
      <c r="D91" s="4" t="inlineStr">
        <is>
          <t>Agro America</t>
        </is>
      </c>
      <c r="E91" s="4" t="n">
        <v>1022619</v>
      </c>
      <c r="F91" s="4" t="inlineStr">
        <is>
          <t>GO Malaya 5-6mm@ Vp Cj AS</t>
        </is>
      </c>
      <c r="G91" s="4" t="inlineStr">
        <is>
          <t>Prolijado</t>
        </is>
      </c>
      <c r="H91" s="7" t="n">
        <v>0</v>
      </c>
      <c r="I91" s="10" t="n">
        <v>17929.62</v>
      </c>
      <c r="J91" s="10" t="n">
        <v>0</v>
      </c>
      <c r="K91" s="10" t="n">
        <v>0</v>
      </c>
      <c r="L91" s="7">
        <f>MAX(J91 - K91, 0) * MAX((20 - 10)/(10), 0)</f>
        <v/>
      </c>
      <c r="M91" s="10">
        <f>SUMIFS('Stock - ETA'!$R$3:R4963,'Stock - ETA'!$F$3:F4963,'Rango proyecciones'!C91,'Stock - ETA'!$AA$3:AA4963,'Rango proyecciones'!$AJ$5)</f>
        <v/>
      </c>
      <c r="N91" s="10">
        <f>SUMIF('Stock - Puerto Chile'!$G$2:G960,'Rango proyecciones'!C91,'Stock - Puerto Chile'!$L$2:L960)</f>
        <v/>
      </c>
      <c r="O91" s="10">
        <f>0 * (20 / 27)</f>
        <v/>
      </c>
      <c r="P91" s="10">
        <f>31906.54 * (20 / 27)</f>
        <v/>
      </c>
      <c r="Q91" s="19">
        <f>H91 + P91 + MAX(M91 - H91 - P91 + O91,0)</f>
        <v/>
      </c>
      <c r="R91" s="10">
        <f>MAX(J91 - K91, 0) * MAX((20 - 7)/(7), 0)</f>
        <v/>
      </c>
      <c r="S91" s="10">
        <f>SUMIFS('Stock - ETA'!$H$3:H4963,'Stock - ETA'!$F$3:F4963,'Rango proyecciones'!C91,'Stock - ETA'!$Q$3:Q4963,'Rango proyecciones'!$AJ$5)</f>
        <v/>
      </c>
      <c r="T91" s="10">
        <f>SUMIF('Stock - Puerto Chile'!$G$2:G960,'Rango proyecciones'!C91,'Stock - Puerto Chile'!$N$2:N960)</f>
        <v/>
      </c>
      <c r="U91" s="10">
        <f>0 * (20 / 27)</f>
        <v/>
      </c>
      <c r="V91" s="10">
        <f>31906.54 * (20 / 27)</f>
        <v/>
      </c>
      <c r="W91" s="20">
        <f>H91 + V91 + U91 + MAX(S91 - H91 - V91 - U91,0)</f>
        <v/>
      </c>
      <c r="X91" s="7" t="n"/>
      <c r="Y91" s="10" t="n"/>
      <c r="Z91" s="21">
        <f>SUMIFS('Stock - ETA'!$S$3:S4963,'Stock - ETA'!$F$3:F4963,'Rango proyecciones'!C91,'Stock - ETA'!$AA$3:AA4963,'Rango proyecciones'!$AJ$5) + SUMIFS('Stock - ETA'!$R$3:R4963,'Stock - ETA'!$F$3:F4963,'Rango proyecciones'!C91,'Stock - ETA'!$AA$3:AA4963,'Rango proyecciones'!$AJ$7)</f>
        <v/>
      </c>
      <c r="AA91" s="16">
        <f>Z91 + X91</f>
        <v/>
      </c>
      <c r="AB91" s="10">
        <f>SUMIFS('Stock - ETA'!$I$3:I4963,'Stock - ETA'!$F$3:F4963,'Rango proyecciones'!C91,'Stock - ETA'!$Q$3:Q4963,'Rango proyecciones'!$AJ$5) + SUMIFS('Stock - ETA'!$H$3:H4963,'Stock - ETA'!$F$3:F4963,'Rango proyecciones'!C91,'Stock - ETA'!$Q$3:Q4963,'Rango proyecciones'!$AJ$7)</f>
        <v/>
      </c>
      <c r="AC91" s="19">
        <f>AB91 + X91</f>
        <v/>
      </c>
      <c r="AD91" s="7" t="n"/>
      <c r="AE91" s="10">
        <f>SUMIFS('Stock - ETA'!$T$3:T4963,'Stock - ETA'!$F$3:F4963,'Rango proyecciones'!C91,'Stock - ETA'!$AA$3:AA4963,'Rango proyecciones'!$AJ$5) + SUMIFS('Stock - ETA'!$S$3:S4963,'Stock - ETA'!$F$3:F4963,'Rango proyecciones'!C91,'Stock - ETA'!$AA$3:AA4963,'Rango proyecciones'!$AJ$8)</f>
        <v/>
      </c>
      <c r="AF91" s="19">
        <f> 0.6 * AD91 + AE91</f>
        <v/>
      </c>
      <c r="AG91" s="10">
        <f>SUMIFS('Stock - ETA'!$J$3:J4963,'Stock - ETA'!$F$3:F4963,'Rango proyecciones'!C91,'Stock - ETA'!$Q$3:Q4963,'Rango proyecciones'!$AJ$5) + SUMIFS('Stock - ETA'!$I$3:I4963,'Stock - ETA'!$F$3:F4963,'Rango proyecciones'!C91,'Stock - ETA'!$Q$3:Q4963,'Rango proyecciones'!$AJ$8)</f>
        <v/>
      </c>
      <c r="AH91" s="19">
        <f> 0.6 * AD91 + AG91</f>
        <v/>
      </c>
      <c r="AI91" s="7" t="n"/>
    </row>
    <row r="92">
      <c r="A92" s="4" t="inlineStr">
        <is>
          <t>Cerdo</t>
        </is>
      </c>
      <c r="B92" s="4" t="inlineStr">
        <is>
          <t>Venta Local</t>
        </is>
      </c>
      <c r="C92" s="4" t="inlineStr">
        <is>
          <t>agro america1023273</t>
        </is>
      </c>
      <c r="D92" s="4" t="inlineStr">
        <is>
          <t>Agro America</t>
        </is>
      </c>
      <c r="E92" s="4" t="n">
        <v>1023273</v>
      </c>
      <c r="F92" s="4" t="inlineStr">
        <is>
          <t>GO Posta Negra@ Va Cj 20k</t>
        </is>
      </c>
      <c r="G92" s="4" t="inlineStr">
        <is>
          <t>Pierna</t>
        </is>
      </c>
      <c r="H92" s="7" t="n">
        <v>0</v>
      </c>
      <c r="I92" s="10" t="n">
        <v>28437.52</v>
      </c>
      <c r="J92" s="10" t="n">
        <v>0</v>
      </c>
      <c r="K92" s="10" t="n">
        <v>0</v>
      </c>
      <c r="L92" s="7">
        <f>MAX(J92 - K92, 0) * MAX((20 - 10)/(10), 0)</f>
        <v/>
      </c>
      <c r="M92" s="10">
        <f>SUMIFS('Stock - ETA'!$R$3:R4963,'Stock - ETA'!$F$3:F4963,'Rango proyecciones'!C92,'Stock - ETA'!$AA$3:AA4963,'Rango proyecciones'!$AJ$5)</f>
        <v/>
      </c>
      <c r="N92" s="10">
        <f>SUMIF('Stock - Puerto Chile'!$G$2:G960,'Rango proyecciones'!C92,'Stock - Puerto Chile'!$L$2:L960)</f>
        <v/>
      </c>
      <c r="O92" s="10">
        <f>0 * (20 / 27)</f>
        <v/>
      </c>
      <c r="P92" s="10">
        <f>18086.16 * (20 / 27)</f>
        <v/>
      </c>
      <c r="Q92" s="19">
        <f>H92 + P92 + MAX(M92 - H92 - P92 + O92,0)</f>
        <v/>
      </c>
      <c r="R92" s="10">
        <f>MAX(J92 - K92, 0) * MAX((20 - 7)/(7), 0)</f>
        <v/>
      </c>
      <c r="S92" s="10">
        <f>SUMIFS('Stock - ETA'!$H$3:H4963,'Stock - ETA'!$F$3:F4963,'Rango proyecciones'!C92,'Stock - ETA'!$Q$3:Q4963,'Rango proyecciones'!$AJ$5)</f>
        <v/>
      </c>
      <c r="T92" s="10">
        <f>SUMIF('Stock - Puerto Chile'!$G$2:G960,'Rango proyecciones'!C92,'Stock - Puerto Chile'!$N$2:N960)</f>
        <v/>
      </c>
      <c r="U92" s="10">
        <f>0 * (20 / 27)</f>
        <v/>
      </c>
      <c r="V92" s="10">
        <f>18086.16 * (20 / 27)</f>
        <v/>
      </c>
      <c r="W92" s="20">
        <f>H92 + V92 + U92 + MAX(S92 - H92 - V92 - U92,0)</f>
        <v/>
      </c>
      <c r="X92" s="7" t="n"/>
      <c r="Y92" s="10" t="n"/>
      <c r="Z92" s="21">
        <f>SUMIFS('Stock - ETA'!$S$3:S4963,'Stock - ETA'!$F$3:F4963,'Rango proyecciones'!C92,'Stock - ETA'!$AA$3:AA4963,'Rango proyecciones'!$AJ$5) + SUMIFS('Stock - ETA'!$R$3:R4963,'Stock - ETA'!$F$3:F4963,'Rango proyecciones'!C92,'Stock - ETA'!$AA$3:AA4963,'Rango proyecciones'!$AJ$7)</f>
        <v/>
      </c>
      <c r="AA92" s="16">
        <f>Z92 + X92</f>
        <v/>
      </c>
      <c r="AB92" s="10">
        <f>SUMIFS('Stock - ETA'!$I$3:I4963,'Stock - ETA'!$F$3:F4963,'Rango proyecciones'!C92,'Stock - ETA'!$Q$3:Q4963,'Rango proyecciones'!$AJ$5) + SUMIFS('Stock - ETA'!$H$3:H4963,'Stock - ETA'!$F$3:F4963,'Rango proyecciones'!C92,'Stock - ETA'!$Q$3:Q4963,'Rango proyecciones'!$AJ$7)</f>
        <v/>
      </c>
      <c r="AC92" s="19">
        <f>AB92 + X92</f>
        <v/>
      </c>
      <c r="AD92" s="7" t="n"/>
      <c r="AE92" s="10">
        <f>SUMIFS('Stock - ETA'!$T$3:T4963,'Stock - ETA'!$F$3:F4963,'Rango proyecciones'!C92,'Stock - ETA'!$AA$3:AA4963,'Rango proyecciones'!$AJ$5) + SUMIFS('Stock - ETA'!$S$3:S4963,'Stock - ETA'!$F$3:F4963,'Rango proyecciones'!C92,'Stock - ETA'!$AA$3:AA4963,'Rango proyecciones'!$AJ$8)</f>
        <v/>
      </c>
      <c r="AF92" s="19">
        <f> 0.6 * AD92 + AE92</f>
        <v/>
      </c>
      <c r="AG92" s="10">
        <f>SUMIFS('Stock - ETA'!$J$3:J4963,'Stock - ETA'!$F$3:F4963,'Rango proyecciones'!C92,'Stock - ETA'!$Q$3:Q4963,'Rango proyecciones'!$AJ$5) + SUMIFS('Stock - ETA'!$I$3:I4963,'Stock - ETA'!$F$3:F4963,'Rango proyecciones'!C92,'Stock - ETA'!$Q$3:Q4963,'Rango proyecciones'!$AJ$8)</f>
        <v/>
      </c>
      <c r="AH92" s="19">
        <f> 0.6 * AD92 + AG92</f>
        <v/>
      </c>
      <c r="AI92" s="7" t="n"/>
    </row>
    <row r="93">
      <c r="A93" s="4" t="inlineStr">
        <is>
          <t>Cerdo</t>
        </is>
      </c>
      <c r="B93" s="4" t="inlineStr">
        <is>
          <t>Venta Local</t>
        </is>
      </c>
      <c r="C93" s="4" t="inlineStr">
        <is>
          <t>agro america1023274</t>
        </is>
      </c>
      <c r="D93" s="4" t="inlineStr">
        <is>
          <t>Agro America</t>
        </is>
      </c>
      <c r="E93" s="4" t="n">
        <v>1023274</v>
      </c>
      <c r="F93" s="4" t="inlineStr">
        <is>
          <t>GO Ganso S/g S/abst @ Va Cj 12k</t>
        </is>
      </c>
      <c r="G93" s="4" t="inlineStr">
        <is>
          <t>Pierna</t>
        </is>
      </c>
      <c r="H93" s="7" t="n">
        <v>0</v>
      </c>
      <c r="I93" s="10" t="n">
        <v>20660.34</v>
      </c>
      <c r="J93" s="10" t="n">
        <v>0</v>
      </c>
      <c r="K93" s="10" t="n">
        <v>0</v>
      </c>
      <c r="L93" s="7">
        <f>MAX(J93 - K93, 0) * MAX((20 - 10)/(10), 0)</f>
        <v/>
      </c>
      <c r="M93" s="10">
        <f>SUMIFS('Stock - ETA'!$R$3:R4963,'Stock - ETA'!$F$3:F4963,'Rango proyecciones'!C93,'Stock - ETA'!$AA$3:AA4963,'Rango proyecciones'!$AJ$5)</f>
        <v/>
      </c>
      <c r="N93" s="10">
        <f>SUMIF('Stock - Puerto Chile'!$G$2:G960,'Rango proyecciones'!C93,'Stock - Puerto Chile'!$L$2:L960)</f>
        <v/>
      </c>
      <c r="O93" s="10">
        <f>0 * (20 / 27)</f>
        <v/>
      </c>
      <c r="P93" s="10">
        <f>20207.009 * (20 / 27)</f>
        <v/>
      </c>
      <c r="Q93" s="19">
        <f>H93 + P93 + MAX(M93 - H93 - P93 + O93,0)</f>
        <v/>
      </c>
      <c r="R93" s="10">
        <f>MAX(J93 - K93, 0) * MAX((20 - 7)/(7), 0)</f>
        <v/>
      </c>
      <c r="S93" s="10">
        <f>SUMIFS('Stock - ETA'!$H$3:H4963,'Stock - ETA'!$F$3:F4963,'Rango proyecciones'!C93,'Stock - ETA'!$Q$3:Q4963,'Rango proyecciones'!$AJ$5)</f>
        <v/>
      </c>
      <c r="T93" s="10">
        <f>SUMIF('Stock - Puerto Chile'!$G$2:G960,'Rango proyecciones'!C93,'Stock - Puerto Chile'!$N$2:N960)</f>
        <v/>
      </c>
      <c r="U93" s="10">
        <f>0 * (20 / 27)</f>
        <v/>
      </c>
      <c r="V93" s="10">
        <f>20207.009 * (20 / 27)</f>
        <v/>
      </c>
      <c r="W93" s="20">
        <f>H93 + V93 + U93 + MAX(S93 - H93 - V93 - U93,0)</f>
        <v/>
      </c>
      <c r="X93" s="7" t="n">
        <v>243</v>
      </c>
      <c r="Y93" s="10" t="n">
        <v>243</v>
      </c>
      <c r="Z93" s="21">
        <f>SUMIFS('Stock - ETA'!$S$3:S4963,'Stock - ETA'!$F$3:F4963,'Rango proyecciones'!C93,'Stock - ETA'!$AA$3:AA4963,'Rango proyecciones'!$AJ$5) + SUMIFS('Stock - ETA'!$R$3:R4963,'Stock - ETA'!$F$3:F4963,'Rango proyecciones'!C93,'Stock - ETA'!$AA$3:AA4963,'Rango proyecciones'!$AJ$7)</f>
        <v/>
      </c>
      <c r="AA93" s="16">
        <f>Z93 + X93</f>
        <v/>
      </c>
      <c r="AB93" s="10">
        <f>SUMIFS('Stock - ETA'!$I$3:I4963,'Stock - ETA'!$F$3:F4963,'Rango proyecciones'!C93,'Stock - ETA'!$Q$3:Q4963,'Rango proyecciones'!$AJ$5) + SUMIFS('Stock - ETA'!$H$3:H4963,'Stock - ETA'!$F$3:F4963,'Rango proyecciones'!C93,'Stock - ETA'!$Q$3:Q4963,'Rango proyecciones'!$AJ$7)</f>
        <v/>
      </c>
      <c r="AC93" s="19">
        <f>AB93 + X93</f>
        <v/>
      </c>
      <c r="AD93" s="7" t="n">
        <v>15364</v>
      </c>
      <c r="AE93" s="10">
        <f>SUMIFS('Stock - ETA'!$T$3:T4963,'Stock - ETA'!$F$3:F4963,'Rango proyecciones'!C93,'Stock - ETA'!$AA$3:AA4963,'Rango proyecciones'!$AJ$5) + SUMIFS('Stock - ETA'!$S$3:S4963,'Stock - ETA'!$F$3:F4963,'Rango proyecciones'!C93,'Stock - ETA'!$AA$3:AA4963,'Rango proyecciones'!$AJ$8)</f>
        <v/>
      </c>
      <c r="AF93" s="19">
        <f> 0.6 * AD93 + AE93</f>
        <v/>
      </c>
      <c r="AG93" s="10">
        <f>SUMIFS('Stock - ETA'!$J$3:J4963,'Stock - ETA'!$F$3:F4963,'Rango proyecciones'!C93,'Stock - ETA'!$Q$3:Q4963,'Rango proyecciones'!$AJ$5) + SUMIFS('Stock - ETA'!$I$3:I4963,'Stock - ETA'!$F$3:F4963,'Rango proyecciones'!C93,'Stock - ETA'!$Q$3:Q4963,'Rango proyecciones'!$AJ$8)</f>
        <v/>
      </c>
      <c r="AH93" s="19">
        <f> 0.6 * AD93 + AG93</f>
        <v/>
      </c>
      <c r="AI93" s="7" t="n"/>
    </row>
    <row r="94">
      <c r="A94" s="4" t="inlineStr">
        <is>
          <t>Cerdo</t>
        </is>
      </c>
      <c r="B94" s="4" t="inlineStr">
        <is>
          <t>Venta Local</t>
        </is>
      </c>
      <c r="C94" s="4" t="inlineStr">
        <is>
          <t>agro america1023276</t>
        </is>
      </c>
      <c r="D94" s="4" t="inlineStr">
        <is>
          <t>Agro America</t>
        </is>
      </c>
      <c r="E94" s="4" t="n">
        <v>1023276</v>
      </c>
      <c r="F94" s="4" t="inlineStr">
        <is>
          <t>GO Rosada@ Va Cj 20k</t>
        </is>
      </c>
      <c r="G94" s="4" t="inlineStr">
        <is>
          <t>Pierna</t>
        </is>
      </c>
      <c r="H94" s="7" t="n">
        <v>0</v>
      </c>
      <c r="I94" s="10" t="n">
        <v>22435.18</v>
      </c>
      <c r="J94" s="10" t="n">
        <v>0</v>
      </c>
      <c r="K94" s="10" t="n">
        <v>0</v>
      </c>
      <c r="L94" s="7">
        <f>MAX(J94 - K94, 0) * MAX((20 - 10)/(10), 0)</f>
        <v/>
      </c>
      <c r="M94" s="10">
        <f>SUMIFS('Stock - ETA'!$R$3:R4963,'Stock - ETA'!$F$3:F4963,'Rango proyecciones'!C94,'Stock - ETA'!$AA$3:AA4963,'Rango proyecciones'!$AJ$5)</f>
        <v/>
      </c>
      <c r="N94" s="10">
        <f>SUMIF('Stock - Puerto Chile'!$G$2:G960,'Rango proyecciones'!C94,'Stock - Puerto Chile'!$L$2:L960)</f>
        <v/>
      </c>
      <c r="O94" s="10">
        <f>0 * (20 / 27)</f>
        <v/>
      </c>
      <c r="P94" s="10">
        <f>2805.965 * (20 / 27)</f>
        <v/>
      </c>
      <c r="Q94" s="19">
        <f>H94 + P94 + MAX(M94 - H94 - P94 + O94,0)</f>
        <v/>
      </c>
      <c r="R94" s="10">
        <f>MAX(J94 - K94, 0) * MAX((20 - 7)/(7), 0)</f>
        <v/>
      </c>
      <c r="S94" s="10">
        <f>SUMIFS('Stock - ETA'!$H$3:H4963,'Stock - ETA'!$F$3:F4963,'Rango proyecciones'!C94,'Stock - ETA'!$Q$3:Q4963,'Rango proyecciones'!$AJ$5)</f>
        <v/>
      </c>
      <c r="T94" s="10">
        <f>SUMIF('Stock - Puerto Chile'!$G$2:G960,'Rango proyecciones'!C94,'Stock - Puerto Chile'!$N$2:N960)</f>
        <v/>
      </c>
      <c r="U94" s="10">
        <f>0 * (20 / 27)</f>
        <v/>
      </c>
      <c r="V94" s="10">
        <f>2805.965 * (20 / 27)</f>
        <v/>
      </c>
      <c r="W94" s="20">
        <f>H94 + V94 + U94 + MAX(S94 - H94 - V94 - U94,0)</f>
        <v/>
      </c>
      <c r="X94" s="7" t="n"/>
      <c r="Y94" s="10" t="n"/>
      <c r="Z94" s="21">
        <f>SUMIFS('Stock - ETA'!$S$3:S4963,'Stock - ETA'!$F$3:F4963,'Rango proyecciones'!C94,'Stock - ETA'!$AA$3:AA4963,'Rango proyecciones'!$AJ$5) + SUMIFS('Stock - ETA'!$R$3:R4963,'Stock - ETA'!$F$3:F4963,'Rango proyecciones'!C94,'Stock - ETA'!$AA$3:AA4963,'Rango proyecciones'!$AJ$7)</f>
        <v/>
      </c>
      <c r="AA94" s="16">
        <f>Z94 + X94</f>
        <v/>
      </c>
      <c r="AB94" s="10">
        <f>SUMIFS('Stock - ETA'!$I$3:I4963,'Stock - ETA'!$F$3:F4963,'Rango proyecciones'!C94,'Stock - ETA'!$Q$3:Q4963,'Rango proyecciones'!$AJ$5) + SUMIFS('Stock - ETA'!$H$3:H4963,'Stock - ETA'!$F$3:F4963,'Rango proyecciones'!C94,'Stock - ETA'!$Q$3:Q4963,'Rango proyecciones'!$AJ$7)</f>
        <v/>
      </c>
      <c r="AC94" s="19">
        <f>AB94 + X94</f>
        <v/>
      </c>
      <c r="AD94" s="7" t="n"/>
      <c r="AE94" s="10">
        <f>SUMIFS('Stock - ETA'!$T$3:T4963,'Stock - ETA'!$F$3:F4963,'Rango proyecciones'!C94,'Stock - ETA'!$AA$3:AA4963,'Rango proyecciones'!$AJ$5) + SUMIFS('Stock - ETA'!$S$3:S4963,'Stock - ETA'!$F$3:F4963,'Rango proyecciones'!C94,'Stock - ETA'!$AA$3:AA4963,'Rango proyecciones'!$AJ$8)</f>
        <v/>
      </c>
      <c r="AF94" s="19">
        <f> 0.6 * AD94 + AE94</f>
        <v/>
      </c>
      <c r="AG94" s="10">
        <f>SUMIFS('Stock - ETA'!$J$3:J4963,'Stock - ETA'!$F$3:F4963,'Rango proyecciones'!C94,'Stock - ETA'!$Q$3:Q4963,'Rango proyecciones'!$AJ$5) + SUMIFS('Stock - ETA'!$I$3:I4963,'Stock - ETA'!$F$3:F4963,'Rango proyecciones'!C94,'Stock - ETA'!$Q$3:Q4963,'Rango proyecciones'!$AJ$8)</f>
        <v/>
      </c>
      <c r="AH94" s="19">
        <f> 0.6 * AD94 + AG94</f>
        <v/>
      </c>
      <c r="AI94" s="7" t="n"/>
    </row>
    <row r="95">
      <c r="A95" s="4" t="inlineStr">
        <is>
          <t>Cerdo</t>
        </is>
      </c>
      <c r="B95" s="4" t="inlineStr">
        <is>
          <t>Venta Local</t>
        </is>
      </c>
      <c r="C95" s="4" t="inlineStr">
        <is>
          <t>agro america1023446</t>
        </is>
      </c>
      <c r="D95" s="4" t="inlineStr">
        <is>
          <t>Agro America</t>
        </is>
      </c>
      <c r="E95" s="4" t="n">
        <v>1023446</v>
      </c>
      <c r="F95" s="4" t="inlineStr">
        <is>
          <t>GO Panc C/cue@ IWP Cj 20k AS</t>
        </is>
      </c>
      <c r="G95" s="4" t="inlineStr">
        <is>
          <t>Panceta</t>
        </is>
      </c>
      <c r="H95" s="7" t="n">
        <v>0</v>
      </c>
      <c r="I95" s="10" t="n">
        <v>11449.65</v>
      </c>
      <c r="J95" s="10" t="n">
        <v>6891.5</v>
      </c>
      <c r="K95" s="10" t="n">
        <v>4220.04</v>
      </c>
      <c r="L95" s="7">
        <f>MAX(J95 - K95, 0) * MAX((20 - 10)/(10), 0)</f>
        <v/>
      </c>
      <c r="M95" s="10">
        <f>SUMIFS('Stock - ETA'!$R$3:R4963,'Stock - ETA'!$F$3:F4963,'Rango proyecciones'!C95,'Stock - ETA'!$AA$3:AA4963,'Rango proyecciones'!$AJ$5)</f>
        <v/>
      </c>
      <c r="N95" s="10">
        <f>SUMIF('Stock - Puerto Chile'!$G$2:G960,'Rango proyecciones'!C95,'Stock - Puerto Chile'!$L$2:L960)</f>
        <v/>
      </c>
      <c r="O95" s="10" t="n"/>
      <c r="P95" s="10" t="n"/>
      <c r="Q95" s="19">
        <f>H95 + P95 + MAX(M95 - H95 - P95 + O95,0)</f>
        <v/>
      </c>
      <c r="R95" s="10">
        <f>MAX(J95 - K95, 0) * MAX((20 - 7)/(7), 0)</f>
        <v/>
      </c>
      <c r="S95" s="10">
        <f>SUMIFS('Stock - ETA'!$H$3:H4963,'Stock - ETA'!$F$3:F4963,'Rango proyecciones'!C95,'Stock - ETA'!$Q$3:Q4963,'Rango proyecciones'!$AJ$5)</f>
        <v/>
      </c>
      <c r="T95" s="10">
        <f>SUMIF('Stock - Puerto Chile'!$G$2:G960,'Rango proyecciones'!C95,'Stock - Puerto Chile'!$N$2:N960)</f>
        <v/>
      </c>
      <c r="U95" s="10" t="n"/>
      <c r="V95" s="10" t="n"/>
      <c r="W95" s="20">
        <f>H95 + V95 + U95 + MAX(S95 - H95 - V95 - U95,0)</f>
        <v/>
      </c>
      <c r="X95" s="7" t="n"/>
      <c r="Y95" s="10" t="n"/>
      <c r="Z95" s="21">
        <f>SUMIFS('Stock - ETA'!$S$3:S4963,'Stock - ETA'!$F$3:F4963,'Rango proyecciones'!C95,'Stock - ETA'!$AA$3:AA4963,'Rango proyecciones'!$AJ$5) + SUMIFS('Stock - ETA'!$R$3:R4963,'Stock - ETA'!$F$3:F4963,'Rango proyecciones'!C95,'Stock - ETA'!$AA$3:AA4963,'Rango proyecciones'!$AJ$7)</f>
        <v/>
      </c>
      <c r="AA95" s="16">
        <f>Z95 + X95</f>
        <v/>
      </c>
      <c r="AB95" s="10">
        <f>SUMIFS('Stock - ETA'!$I$3:I4963,'Stock - ETA'!$F$3:F4963,'Rango proyecciones'!C95,'Stock - ETA'!$Q$3:Q4963,'Rango proyecciones'!$AJ$5) + SUMIFS('Stock - ETA'!$H$3:H4963,'Stock - ETA'!$F$3:F4963,'Rango proyecciones'!C95,'Stock - ETA'!$Q$3:Q4963,'Rango proyecciones'!$AJ$7)</f>
        <v/>
      </c>
      <c r="AC95" s="19">
        <f>AB95 + X95</f>
        <v/>
      </c>
      <c r="AD95" s="7" t="n"/>
      <c r="AE95" s="10">
        <f>SUMIFS('Stock - ETA'!$T$3:T4963,'Stock - ETA'!$F$3:F4963,'Rango proyecciones'!C95,'Stock - ETA'!$AA$3:AA4963,'Rango proyecciones'!$AJ$5) + SUMIFS('Stock - ETA'!$S$3:S4963,'Stock - ETA'!$F$3:F4963,'Rango proyecciones'!C95,'Stock - ETA'!$AA$3:AA4963,'Rango proyecciones'!$AJ$8)</f>
        <v/>
      </c>
      <c r="AF95" s="19">
        <f> 0.6 * AD95 + AE95</f>
        <v/>
      </c>
      <c r="AG95" s="10">
        <f>SUMIFS('Stock - ETA'!$J$3:J4963,'Stock - ETA'!$F$3:F4963,'Rango proyecciones'!C95,'Stock - ETA'!$Q$3:Q4963,'Rango proyecciones'!$AJ$5) + SUMIFS('Stock - ETA'!$I$3:I4963,'Stock - ETA'!$F$3:F4963,'Rango proyecciones'!C95,'Stock - ETA'!$Q$3:Q4963,'Rango proyecciones'!$AJ$8)</f>
        <v/>
      </c>
      <c r="AH95" s="19">
        <f> 0.6 * AD95 + AG95</f>
        <v/>
      </c>
      <c r="AI95" s="7" t="n"/>
    </row>
    <row r="96">
      <c r="A96" s="4" t="inlineStr">
        <is>
          <t>Cerdo</t>
        </is>
      </c>
      <c r="B96" s="4" t="inlineStr">
        <is>
          <t>Venta Directa</t>
        </is>
      </c>
      <c r="C96" s="4" t="inlineStr">
        <is>
          <t>agrosuper brasil1021864</t>
        </is>
      </c>
      <c r="D96" s="4" t="inlineStr">
        <is>
          <t>Agrosuper Brasil</t>
        </is>
      </c>
      <c r="E96" s="4" t="n">
        <v>1021864</v>
      </c>
      <c r="F96" s="4" t="inlineStr">
        <is>
          <t>GO Cue Papda CP@ Cj 20k AS</t>
        </is>
      </c>
      <c r="G96" s="4" t="inlineStr">
        <is>
          <t>Cueros</t>
        </is>
      </c>
      <c r="H96" s="7" t="n">
        <v>21831.8</v>
      </c>
      <c r="I96" s="10" t="n">
        <v>72000</v>
      </c>
      <c r="J96" s="10" t="n">
        <v>705</v>
      </c>
      <c r="K96" s="10" t="n">
        <v>7708.64</v>
      </c>
      <c r="L96" s="7">
        <f>MAX(J96 - K96, 0) * MAX((20 - 10)/(10), 0)</f>
        <v/>
      </c>
      <c r="M96" s="10">
        <f>SUMIF('Stock - ETA'!$F$3:F4963,'Rango proyecciones'!C96,'Stock - ETA'!$R$3:R4963)</f>
        <v/>
      </c>
      <c r="N96" s="10">
        <f>SUMIF('Stock - Puerto Chile'!$G$2:G960,'Rango proyecciones'!C96,'Stock - Puerto Chile'!$L$2:L960)</f>
        <v/>
      </c>
      <c r="O96" s="10" t="n"/>
      <c r="P96" s="10" t="n"/>
      <c r="Q96" s="19">
        <f>H96 + N96 + MAX(M96 - H96 - N96, 0)</f>
        <v/>
      </c>
      <c r="R96" s="10">
        <f>MAX(J96 - K96, 0) * MAX((20 - 7)/(7), 0)</f>
        <v/>
      </c>
      <c r="S96" s="10">
        <f>SUMIF('Stock - ETA'!$F$3:F4963,'Rango proyecciones'!C96,'Stock - ETA'!$H$3:H4963)</f>
        <v/>
      </c>
      <c r="T96" s="10">
        <f>SUMIF('Stock - Puerto Chile'!$G$2:G960,'Rango proyecciones'!C96,'Stock - Puerto Chile'!$N$2:N960)</f>
        <v/>
      </c>
      <c r="U96" s="10" t="n"/>
      <c r="V96" s="10" t="n"/>
      <c r="W96" s="19">
        <f>H96 + T96 + MAX(S96 - H96 - T96, 0)</f>
        <v/>
      </c>
      <c r="X96" s="7" t="n">
        <v>60320</v>
      </c>
      <c r="Y96" s="10" t="n">
        <v>60320</v>
      </c>
      <c r="Z96" s="21">
        <f>SUMIF('Stock - ETA'!$F$3:F4963,'Rango proyecciones'!C96,'Stock - ETA'!$S$3:S4963)</f>
        <v/>
      </c>
      <c r="AA96" s="16">
        <f>Z96 + X96</f>
        <v/>
      </c>
      <c r="AB96" s="10">
        <f>SUMIF('Stock - ETA'!$F$3:F4963,'Rango proyecciones'!C96,'Stock - ETA'!$I$3:I4963)</f>
        <v/>
      </c>
      <c r="AC96" s="19">
        <f>AB96 + X96</f>
        <v/>
      </c>
      <c r="AD96" s="7" t="n">
        <v>60320</v>
      </c>
      <c r="AE96" s="10">
        <f>SUMIF('Stock - ETA'!$F$3:F4963,'Rango proyecciones'!C96,'Stock - ETA'!$T$3:T4963)</f>
        <v/>
      </c>
      <c r="AF96" s="19">
        <f> 0.8 * AD96 + AE96</f>
        <v/>
      </c>
      <c r="AG96" s="10">
        <f>SUMIF('Stock - ETA'!$F$3:F4963,'Rango proyecciones'!C96,'Stock - ETA'!$J$3:J4963)</f>
        <v/>
      </c>
      <c r="AH96" s="19">
        <f> 0.8 * AD96 + AG96</f>
        <v/>
      </c>
      <c r="AI96" s="7" t="n"/>
    </row>
    <row r="97">
      <c r="A97" s="4" t="inlineStr">
        <is>
          <t>Cerdo</t>
        </is>
      </c>
      <c r="B97" s="4" t="inlineStr">
        <is>
          <t>Venta Directa</t>
        </is>
      </c>
      <c r="C97" s="4" t="inlineStr">
        <is>
          <t>agrosuper brasil1022217</t>
        </is>
      </c>
      <c r="D97" s="4" t="inlineStr">
        <is>
          <t>Agrosuper Brasil</t>
        </is>
      </c>
      <c r="E97" s="4" t="n">
        <v>1022217</v>
      </c>
      <c r="F97" s="4" t="inlineStr">
        <is>
          <t>GO Lom Tocino@ Bo Cj 20k AS</t>
        </is>
      </c>
      <c r="G97" s="4" t="inlineStr">
        <is>
          <t>Grasas</t>
        </is>
      </c>
      <c r="H97" s="7" t="n">
        <v>45143.82</v>
      </c>
      <c r="I97" s="10" t="n">
        <v>312000</v>
      </c>
      <c r="J97" s="10" t="n">
        <v>85565.91800000001</v>
      </c>
      <c r="K97" s="10" t="n">
        <v>53446.81</v>
      </c>
      <c r="L97" s="7">
        <f>MAX(J97 - K97, 0) * MAX((20 - 10)/(10), 0)</f>
        <v/>
      </c>
      <c r="M97" s="10">
        <f>SUMIF('Stock - ETA'!$F$3:F4963,'Rango proyecciones'!C97,'Stock - ETA'!$R$3:R4963)</f>
        <v/>
      </c>
      <c r="N97" s="10">
        <f>SUMIF('Stock - Puerto Chile'!$G$2:G960,'Rango proyecciones'!C97,'Stock - Puerto Chile'!$L$2:L960)</f>
        <v/>
      </c>
      <c r="O97" s="10" t="n"/>
      <c r="P97" s="10" t="n"/>
      <c r="Q97" s="19">
        <f>H97 + N97 + MAX(M97 - H97 - N97, 0)</f>
        <v/>
      </c>
      <c r="R97" s="10">
        <f>MAX(J97 - K97, 0) * MAX((20 - 7)/(7), 0)</f>
        <v/>
      </c>
      <c r="S97" s="10">
        <f>SUMIF('Stock - ETA'!$F$3:F4963,'Rango proyecciones'!C97,'Stock - ETA'!$H$3:H4963)</f>
        <v/>
      </c>
      <c r="T97" s="10">
        <f>SUMIF('Stock - Puerto Chile'!$G$2:G960,'Rango proyecciones'!C97,'Stock - Puerto Chile'!$N$2:N960)</f>
        <v/>
      </c>
      <c r="U97" s="10" t="n"/>
      <c r="V97" s="10" t="n"/>
      <c r="W97" s="19">
        <f>H97 + T97 + MAX(S97 - H97 - T97, 0)</f>
        <v/>
      </c>
      <c r="X97" s="7" t="n">
        <v>252844</v>
      </c>
      <c r="Y97" s="10" t="n">
        <v>252844</v>
      </c>
      <c r="Z97" s="21">
        <f>SUMIF('Stock - ETA'!$F$3:F4963,'Rango proyecciones'!C97,'Stock - ETA'!$S$3:S4963)</f>
        <v/>
      </c>
      <c r="AA97" s="16">
        <f>Z97 + X97</f>
        <v/>
      </c>
      <c r="AB97" s="10">
        <f>SUMIF('Stock - ETA'!$F$3:F4963,'Rango proyecciones'!C97,'Stock - ETA'!$I$3:I4963)</f>
        <v/>
      </c>
      <c r="AC97" s="19">
        <f>AB97 + X97</f>
        <v/>
      </c>
      <c r="AD97" s="7" t="n">
        <v>299621</v>
      </c>
      <c r="AE97" s="10">
        <f>SUMIF('Stock - ETA'!$F$3:F4963,'Rango proyecciones'!C97,'Stock - ETA'!$T$3:T4963)</f>
        <v/>
      </c>
      <c r="AF97" s="19">
        <f> 0.8 * AD97 + AE97</f>
        <v/>
      </c>
      <c r="AG97" s="10">
        <f>SUMIF('Stock - ETA'!$F$3:F4963,'Rango proyecciones'!C97,'Stock - ETA'!$J$3:J4963)</f>
        <v/>
      </c>
      <c r="AH97" s="19">
        <f> 0.8 * AD97 + AG97</f>
        <v/>
      </c>
      <c r="AI97" s="7" t="n"/>
    </row>
    <row r="98">
      <c r="A98" s="4" t="inlineStr">
        <is>
          <t>Cerdo</t>
        </is>
      </c>
      <c r="B98" s="4" t="inlineStr">
        <is>
          <t>Venta Directa</t>
        </is>
      </c>
      <c r="C98" s="4" t="inlineStr">
        <is>
          <t>agrosuper brasil1022218</t>
        </is>
      </c>
      <c r="D98" s="4" t="inlineStr">
        <is>
          <t>Agrosuper Brasil</t>
        </is>
      </c>
      <c r="E98" s="4" t="n">
        <v>1022218</v>
      </c>
      <c r="F98" s="4" t="inlineStr">
        <is>
          <t>GO Grasa Forro Pna Limp@ Cj 20k AS</t>
        </is>
      </c>
      <c r="G98" s="4" t="inlineStr">
        <is>
          <t>Grasas</t>
        </is>
      </c>
      <c r="H98" s="7" t="n">
        <v>0</v>
      </c>
      <c r="I98" s="10" t="n">
        <v>24000</v>
      </c>
      <c r="J98" s="10" t="n">
        <v>16164.625</v>
      </c>
      <c r="K98" s="10" t="n">
        <v>8028.65</v>
      </c>
      <c r="L98" s="7">
        <f>MAX(J98 - K98, 0) * MAX((20 - 10)/(10), 0)</f>
        <v/>
      </c>
      <c r="M98" s="10">
        <f>SUMIF('Stock - ETA'!$F$3:F4963,'Rango proyecciones'!C98,'Stock - ETA'!$R$3:R4963)</f>
        <v/>
      </c>
      <c r="N98" s="10">
        <f>SUMIF('Stock - Puerto Chile'!$G$2:G960,'Rango proyecciones'!C98,'Stock - Puerto Chile'!$L$2:L960)</f>
        <v/>
      </c>
      <c r="O98" s="10" t="n"/>
      <c r="P98" s="10" t="n"/>
      <c r="Q98" s="19">
        <f>H98 + N98 + MAX(M98 - H98 - N98, 0)</f>
        <v/>
      </c>
      <c r="R98" s="10">
        <f>MAX(J98 - K98, 0) * MAX((20 - 7)/(7), 0)</f>
        <v/>
      </c>
      <c r="S98" s="10">
        <f>SUMIF('Stock - ETA'!$F$3:F4963,'Rango proyecciones'!C98,'Stock - ETA'!$H$3:H4963)</f>
        <v/>
      </c>
      <c r="T98" s="10">
        <f>SUMIF('Stock - Puerto Chile'!$G$2:G960,'Rango proyecciones'!C98,'Stock - Puerto Chile'!$N$2:N960)</f>
        <v/>
      </c>
      <c r="U98" s="10" t="n"/>
      <c r="V98" s="10" t="n"/>
      <c r="W98" s="19">
        <f>H98 + T98 + MAX(S98 - H98 - T98, 0)</f>
        <v/>
      </c>
      <c r="X98" s="7" t="n">
        <v>53559</v>
      </c>
      <c r="Y98" s="10" t="n">
        <v>53559</v>
      </c>
      <c r="Z98" s="21">
        <f>SUMIF('Stock - ETA'!$F$3:F4963,'Rango proyecciones'!C98,'Stock - ETA'!$S$3:S4963)</f>
        <v/>
      </c>
      <c r="AA98" s="16">
        <f>Z98 + X98</f>
        <v/>
      </c>
      <c r="AB98" s="10">
        <f>SUMIF('Stock - ETA'!$F$3:F4963,'Rango proyecciones'!C98,'Stock - ETA'!$I$3:I4963)</f>
        <v/>
      </c>
      <c r="AC98" s="19">
        <f>AB98 + X98</f>
        <v/>
      </c>
      <c r="AD98" s="7" t="n">
        <v>53559</v>
      </c>
      <c r="AE98" s="10">
        <f>SUMIF('Stock - ETA'!$F$3:F4963,'Rango proyecciones'!C98,'Stock - ETA'!$T$3:T4963)</f>
        <v/>
      </c>
      <c r="AF98" s="19">
        <f> 0.8 * AD98 + AE98</f>
        <v/>
      </c>
      <c r="AG98" s="10">
        <f>SUMIF('Stock - ETA'!$F$3:F4963,'Rango proyecciones'!C98,'Stock - ETA'!$J$3:J4963)</f>
        <v/>
      </c>
      <c r="AH98" s="19">
        <f> 0.8 * AD98 + AG98</f>
        <v/>
      </c>
      <c r="AI98" s="7" t="n"/>
    </row>
    <row r="99">
      <c r="A99" s="4" t="inlineStr">
        <is>
          <t>Cerdo</t>
        </is>
      </c>
      <c r="B99" s="4" t="inlineStr">
        <is>
          <t>Venta Directa</t>
        </is>
      </c>
      <c r="C99" s="4" t="inlineStr">
        <is>
          <t>agrosuper brasil1023334</t>
        </is>
      </c>
      <c r="D99" s="4" t="inlineStr">
        <is>
          <t>Agrosuper Brasil</t>
        </is>
      </c>
      <c r="E99" s="4" t="n">
        <v>1023334</v>
      </c>
      <c r="F99" s="4" t="inlineStr">
        <is>
          <t>Cue granel Esp CC@ Cj 20k AS</t>
        </is>
      </c>
      <c r="G99" s="4" t="inlineStr">
        <is>
          <t>Cueros</t>
        </is>
      </c>
      <c r="H99" s="7" t="n">
        <v>46438.7</v>
      </c>
      <c r="I99" s="10" t="n">
        <v>216000</v>
      </c>
      <c r="J99" s="10" t="n">
        <v>19667.143</v>
      </c>
      <c r="K99" s="10" t="n">
        <v>71100.53</v>
      </c>
      <c r="L99" s="7">
        <f>MAX(J99 - K99, 0) * MAX((20 - 10)/(10), 0)</f>
        <v/>
      </c>
      <c r="M99" s="10">
        <f>SUMIF('Stock - ETA'!$F$3:F4963,'Rango proyecciones'!C99,'Stock - ETA'!$R$3:R4963)</f>
        <v/>
      </c>
      <c r="N99" s="10">
        <f>SUMIF('Stock - Puerto Chile'!$G$2:G960,'Rango proyecciones'!C99,'Stock - Puerto Chile'!$L$2:L960)</f>
        <v/>
      </c>
      <c r="O99" s="10" t="n"/>
      <c r="P99" s="10" t="n"/>
      <c r="Q99" s="19">
        <f>H99 + N99 + MAX(M99 - H99 - N99, 0)</f>
        <v/>
      </c>
      <c r="R99" s="10">
        <f>MAX(J99 - K99, 0) * MAX((20 - 7)/(7), 0)</f>
        <v/>
      </c>
      <c r="S99" s="10">
        <f>SUMIF('Stock - ETA'!$F$3:F4963,'Rango proyecciones'!C99,'Stock - ETA'!$H$3:H4963)</f>
        <v/>
      </c>
      <c r="T99" s="10">
        <f>SUMIF('Stock - Puerto Chile'!$G$2:G960,'Rango proyecciones'!C99,'Stock - Puerto Chile'!$N$2:N960)</f>
        <v/>
      </c>
      <c r="U99" s="10" t="n"/>
      <c r="V99" s="10" t="n"/>
      <c r="W99" s="19">
        <f>H99 + T99 + MAX(S99 - H99 - T99, 0)</f>
        <v/>
      </c>
      <c r="X99" s="7" t="n">
        <v>123252</v>
      </c>
      <c r="Y99" s="10" t="n">
        <v>123252</v>
      </c>
      <c r="Z99" s="21">
        <f>SUMIF('Stock - ETA'!$F$3:F4963,'Rango proyecciones'!C99,'Stock - ETA'!$S$3:S4963)</f>
        <v/>
      </c>
      <c r="AA99" s="16">
        <f>Z99 + X99</f>
        <v/>
      </c>
      <c r="AB99" s="10">
        <f>SUMIF('Stock - ETA'!$F$3:F4963,'Rango proyecciones'!C99,'Stock - ETA'!$I$3:I4963)</f>
        <v/>
      </c>
      <c r="AC99" s="19">
        <f>AB99 + X99</f>
        <v/>
      </c>
      <c r="AD99" s="7" t="n">
        <v>184705</v>
      </c>
      <c r="AE99" s="10">
        <f>SUMIF('Stock - ETA'!$F$3:F4963,'Rango proyecciones'!C99,'Stock - ETA'!$T$3:T4963)</f>
        <v/>
      </c>
      <c r="AF99" s="19">
        <f> 0.8 * AD99 + AE99</f>
        <v/>
      </c>
      <c r="AG99" s="10">
        <f>SUMIF('Stock - ETA'!$F$3:F4963,'Rango proyecciones'!C99,'Stock - ETA'!$J$3:J4963)</f>
        <v/>
      </c>
      <c r="AH99" s="19">
        <f> 0.8 * AD99 + AG99</f>
        <v/>
      </c>
      <c r="AI99" s="7" t="n"/>
    </row>
    <row r="100">
      <c r="A100" s="4" t="inlineStr">
        <is>
          <t>Cerdo</t>
        </is>
      </c>
      <c r="B100" s="4" t="inlineStr">
        <is>
          <t>Venta Local</t>
        </is>
      </c>
      <c r="C100" s="4" t="inlineStr">
        <is>
          <t>agro europa1020660</t>
        </is>
      </c>
      <c r="D100" s="4" t="inlineStr">
        <is>
          <t>Agro Europa</t>
        </is>
      </c>
      <c r="E100" s="4" t="n">
        <v>1020660</v>
      </c>
      <c r="F100" s="4" t="inlineStr">
        <is>
          <t>GO PernilP@ Bo Cj 20k AS</t>
        </is>
      </c>
      <c r="G100" s="4" t="inlineStr">
        <is>
          <t>Pernil</t>
        </is>
      </c>
      <c r="H100" s="7" t="n">
        <v>0</v>
      </c>
      <c r="I100" s="10" t="n">
        <v>48000</v>
      </c>
      <c r="J100" s="10" t="n">
        <v>0</v>
      </c>
      <c r="K100" s="10" t="n">
        <v>0</v>
      </c>
      <c r="L100" s="7">
        <f>MAX(J100 - K100, 0) * MAX((20 - 10)/(10), 0)</f>
        <v/>
      </c>
      <c r="M100" s="10">
        <f>SUMIFS('Stock - ETA'!$R$3:R4963,'Stock - ETA'!$F$3:F4963,'Rango proyecciones'!C100,'Stock - ETA'!$AA$3:AA4963,'Rango proyecciones'!$AJ$5)</f>
        <v/>
      </c>
      <c r="N100" s="10">
        <f>SUMIF('Stock - Puerto Chile'!$G$2:G960,'Rango proyecciones'!C100,'Stock - Puerto Chile'!$L$2:L960)</f>
        <v/>
      </c>
      <c r="O100" s="10" t="n"/>
      <c r="P100" s="10" t="n"/>
      <c r="Q100" s="19">
        <f>H100 + P100 + MAX(M100 - H100 - P100 + O100,0)</f>
        <v/>
      </c>
      <c r="R100" s="10">
        <f>MAX(J100 - K100, 0) * MAX((20 - 7)/(7), 0)</f>
        <v/>
      </c>
      <c r="S100" s="10">
        <f>SUMIFS('Stock - ETA'!$H$3:H4963,'Stock - ETA'!$F$3:F4963,'Rango proyecciones'!C100,'Stock - ETA'!$Q$3:Q4963,'Rango proyecciones'!$AJ$5)</f>
        <v/>
      </c>
      <c r="T100" s="10">
        <f>SUMIF('Stock - Puerto Chile'!$G$2:G960,'Rango proyecciones'!C100,'Stock - Puerto Chile'!$N$2:N960)</f>
        <v/>
      </c>
      <c r="U100" s="10" t="n"/>
      <c r="V100" s="10" t="n"/>
      <c r="W100" s="20">
        <f>H100 + V100 + U100 + MAX(S100 - H100 - V100 - U100,0)</f>
        <v/>
      </c>
      <c r="X100" s="7" t="n"/>
      <c r="Y100" s="10" t="n"/>
      <c r="Z100" s="21">
        <f>SUMIFS('Stock - ETA'!$S$3:S4963,'Stock - ETA'!$F$3:F4963,'Rango proyecciones'!C100,'Stock - ETA'!$AA$3:AA4963,'Rango proyecciones'!$AJ$5) + SUMIFS('Stock - ETA'!$R$3:R4963,'Stock - ETA'!$F$3:F4963,'Rango proyecciones'!C100,'Stock - ETA'!$AA$3:AA4963,'Rango proyecciones'!$AJ$7)</f>
        <v/>
      </c>
      <c r="AA100" s="16">
        <f>Z100 + X100</f>
        <v/>
      </c>
      <c r="AB100" s="10">
        <f>SUMIFS('Stock - ETA'!$I$3:I4963,'Stock - ETA'!$F$3:F4963,'Rango proyecciones'!C100,'Stock - ETA'!$Q$3:Q4963,'Rango proyecciones'!$AJ$5) + SUMIFS('Stock - ETA'!$H$3:H4963,'Stock - ETA'!$F$3:F4963,'Rango proyecciones'!C100,'Stock - ETA'!$Q$3:Q4963,'Rango proyecciones'!$AJ$7)</f>
        <v/>
      </c>
      <c r="AC100" s="19">
        <f>AB100 + X100</f>
        <v/>
      </c>
      <c r="AD100" s="7" t="n"/>
      <c r="AE100" s="10">
        <f>SUMIFS('Stock - ETA'!$T$3:T4963,'Stock - ETA'!$F$3:F4963,'Rango proyecciones'!C100,'Stock - ETA'!$AA$3:AA4963,'Rango proyecciones'!$AJ$5) + SUMIFS('Stock - ETA'!$S$3:S4963,'Stock - ETA'!$F$3:F4963,'Rango proyecciones'!C100,'Stock - ETA'!$AA$3:AA4963,'Rango proyecciones'!$AJ$8)</f>
        <v/>
      </c>
      <c r="AF100" s="19">
        <f> 0.7 * AD100 + AE100</f>
        <v/>
      </c>
      <c r="AG100" s="10">
        <f>SUMIFS('Stock - ETA'!$J$3:J4963,'Stock - ETA'!$F$3:F4963,'Rango proyecciones'!C100,'Stock - ETA'!$Q$3:Q4963,'Rango proyecciones'!$AJ$5) + SUMIFS('Stock - ETA'!$I$3:I4963,'Stock - ETA'!$F$3:F4963,'Rango proyecciones'!C100,'Stock - ETA'!$Q$3:Q4963,'Rango proyecciones'!$AJ$8)</f>
        <v/>
      </c>
      <c r="AH100" s="19">
        <f> 0.7 * AD100 + AG100</f>
        <v/>
      </c>
      <c r="AI100" s="7" t="n"/>
    </row>
    <row r="101">
      <c r="A101" s="4" t="inlineStr">
        <is>
          <t>Cerdo</t>
        </is>
      </c>
      <c r="B101" s="4" t="inlineStr">
        <is>
          <t>Venta Local</t>
        </is>
      </c>
      <c r="C101" s="4" t="inlineStr">
        <is>
          <t>agro europa1020853</t>
        </is>
      </c>
      <c r="D101" s="4" t="inlineStr">
        <is>
          <t>Agro Europa</t>
        </is>
      </c>
      <c r="E101" s="4" t="n">
        <v>1020853</v>
      </c>
      <c r="F101" s="4" t="inlineStr">
        <is>
          <t>GO File C/cab@ Cj 5k AS</t>
        </is>
      </c>
      <c r="G101" s="4" t="inlineStr">
        <is>
          <t>Filete</t>
        </is>
      </c>
      <c r="H101" s="7" t="n">
        <v>40000</v>
      </c>
      <c r="I101" s="10" t="n">
        <v>140000</v>
      </c>
      <c r="J101" s="10" t="n">
        <v>67157.329</v>
      </c>
      <c r="K101" s="10" t="n">
        <v>42439.79</v>
      </c>
      <c r="L101" s="7">
        <f>MAX(J101 - K101, 0) * MAX((20 - 10)/(10), 0)</f>
        <v/>
      </c>
      <c r="M101" s="10">
        <f>SUMIFS('Stock - ETA'!$R$3:R4963,'Stock - ETA'!$F$3:F4963,'Rango proyecciones'!C101,'Stock - ETA'!$AA$3:AA4963,'Rango proyecciones'!$AJ$5)</f>
        <v/>
      </c>
      <c r="N101" s="10">
        <f>SUMIF('Stock - Puerto Chile'!$G$2:G960,'Rango proyecciones'!C101,'Stock - Puerto Chile'!$L$2:L960)</f>
        <v/>
      </c>
      <c r="O101" s="10">
        <f>0 * (20 / 27)</f>
        <v/>
      </c>
      <c r="P101" s="10">
        <f>20000 * (20 / 27)</f>
        <v/>
      </c>
      <c r="Q101" s="19">
        <f>H101 + P101 + MAX(M101 - H101 - P101 + O101,0)</f>
        <v/>
      </c>
      <c r="R101" s="10">
        <f>MAX(J101 - K101, 0) * MAX((20 - 7)/(7), 0)</f>
        <v/>
      </c>
      <c r="S101" s="10">
        <f>SUMIFS('Stock - ETA'!$H$3:H4963,'Stock - ETA'!$F$3:F4963,'Rango proyecciones'!C101,'Stock - ETA'!$Q$3:Q4963,'Rango proyecciones'!$AJ$5)</f>
        <v/>
      </c>
      <c r="T101" s="10">
        <f>SUMIF('Stock - Puerto Chile'!$G$2:G960,'Rango proyecciones'!C101,'Stock - Puerto Chile'!$N$2:N960)</f>
        <v/>
      </c>
      <c r="U101" s="10">
        <f>0 * (20 / 27)</f>
        <v/>
      </c>
      <c r="V101" s="10">
        <f>20000 * (20 / 27)</f>
        <v/>
      </c>
      <c r="W101" s="20">
        <f>H101 + V101 + U101 + MAX(S101 - H101 - V101 - U101,0)</f>
        <v/>
      </c>
      <c r="X101" s="7" t="n">
        <v>100000</v>
      </c>
      <c r="Y101" s="10" t="n">
        <v>100000</v>
      </c>
      <c r="Z101" s="21">
        <f>SUMIFS('Stock - ETA'!$S$3:S4963,'Stock - ETA'!$F$3:F4963,'Rango proyecciones'!C101,'Stock - ETA'!$AA$3:AA4963,'Rango proyecciones'!$AJ$5) + SUMIFS('Stock - ETA'!$R$3:R4963,'Stock - ETA'!$F$3:F4963,'Rango proyecciones'!C101,'Stock - ETA'!$AA$3:AA4963,'Rango proyecciones'!$AJ$7)</f>
        <v/>
      </c>
      <c r="AA101" s="16">
        <f>Z101 + X101</f>
        <v/>
      </c>
      <c r="AB101" s="10">
        <f>SUMIFS('Stock - ETA'!$I$3:I4963,'Stock - ETA'!$F$3:F4963,'Rango proyecciones'!C101,'Stock - ETA'!$Q$3:Q4963,'Rango proyecciones'!$AJ$5) + SUMIFS('Stock - ETA'!$H$3:H4963,'Stock - ETA'!$F$3:F4963,'Rango proyecciones'!C101,'Stock - ETA'!$Q$3:Q4963,'Rango proyecciones'!$AJ$7)</f>
        <v/>
      </c>
      <c r="AC101" s="19">
        <f>AB101 + X101</f>
        <v/>
      </c>
      <c r="AD101" s="7" t="n">
        <v>100000</v>
      </c>
      <c r="AE101" s="10">
        <f>SUMIFS('Stock - ETA'!$T$3:T4963,'Stock - ETA'!$F$3:F4963,'Rango proyecciones'!C101,'Stock - ETA'!$AA$3:AA4963,'Rango proyecciones'!$AJ$5) + SUMIFS('Stock - ETA'!$S$3:S4963,'Stock - ETA'!$F$3:F4963,'Rango proyecciones'!C101,'Stock - ETA'!$AA$3:AA4963,'Rango proyecciones'!$AJ$8)</f>
        <v/>
      </c>
      <c r="AF101" s="19">
        <f> 0.7 * AD101 + AE101</f>
        <v/>
      </c>
      <c r="AG101" s="10">
        <f>SUMIFS('Stock - ETA'!$J$3:J4963,'Stock - ETA'!$F$3:F4963,'Rango proyecciones'!C101,'Stock - ETA'!$Q$3:Q4963,'Rango proyecciones'!$AJ$5) + SUMIFS('Stock - ETA'!$I$3:I4963,'Stock - ETA'!$F$3:F4963,'Rango proyecciones'!C101,'Stock - ETA'!$Q$3:Q4963,'Rango proyecciones'!$AJ$8)</f>
        <v/>
      </c>
      <c r="AH101" s="19">
        <f> 0.7 * AD101 + AG101</f>
        <v/>
      </c>
      <c r="AI101" s="7" t="n"/>
    </row>
    <row r="102">
      <c r="A102" s="4" t="inlineStr">
        <is>
          <t>Cerdo</t>
        </is>
      </c>
      <c r="B102" s="4" t="inlineStr">
        <is>
          <t>Venta Local</t>
        </is>
      </c>
      <c r="C102" s="4" t="inlineStr">
        <is>
          <t>agro europa1022304</t>
        </is>
      </c>
      <c r="D102" s="4" t="inlineStr">
        <is>
          <t>Agro Europa</t>
        </is>
      </c>
      <c r="E102" s="4" t="n">
        <v>1022304</v>
      </c>
      <c r="F102" s="4" t="inlineStr">
        <is>
          <t>GO UF Pancreas@ Bo Cj AS</t>
        </is>
      </c>
      <c r="G102" s="4" t="inlineStr">
        <is>
          <t>Subprod</t>
        </is>
      </c>
      <c r="H102" s="7" t="n">
        <v>0</v>
      </c>
      <c r="I102" s="10" t="n">
        <v>20000</v>
      </c>
      <c r="J102" s="10" t="n">
        <v>6921</v>
      </c>
      <c r="K102" s="10" t="n">
        <v>3962.78</v>
      </c>
      <c r="L102" s="7">
        <f>MAX(J102 - K102, 0) * MAX((20 - 10)/(10), 0)</f>
        <v/>
      </c>
      <c r="M102" s="10">
        <f>SUMIFS('Stock - ETA'!$R$3:R4963,'Stock - ETA'!$F$3:F4963,'Rango proyecciones'!C102,'Stock - ETA'!$AA$3:AA4963,'Rango proyecciones'!$AJ$5)</f>
        <v/>
      </c>
      <c r="N102" s="10">
        <f>SUMIF('Stock - Puerto Chile'!$G$2:G960,'Rango proyecciones'!C102,'Stock - Puerto Chile'!$L$2:L960)</f>
        <v/>
      </c>
      <c r="O102" s="10" t="n"/>
      <c r="P102" s="10" t="n"/>
      <c r="Q102" s="19">
        <f>H102 + P102 + MAX(M102 - H102 - P102 + O102,0)</f>
        <v/>
      </c>
      <c r="R102" s="10">
        <f>MAX(J102 - K102, 0) * MAX((20 - 7)/(7), 0)</f>
        <v/>
      </c>
      <c r="S102" s="10">
        <f>SUMIFS('Stock - ETA'!$H$3:H4963,'Stock - ETA'!$F$3:F4963,'Rango proyecciones'!C102,'Stock - ETA'!$Q$3:Q4963,'Rango proyecciones'!$AJ$5)</f>
        <v/>
      </c>
      <c r="T102" s="10">
        <f>SUMIF('Stock - Puerto Chile'!$G$2:G960,'Rango proyecciones'!C102,'Stock - Puerto Chile'!$N$2:N960)</f>
        <v/>
      </c>
      <c r="U102" s="10" t="n"/>
      <c r="V102" s="10" t="n"/>
      <c r="W102" s="20">
        <f>H102 + V102 + U102 + MAX(S102 - H102 - V102 - U102,0)</f>
        <v/>
      </c>
      <c r="X102" s="7" t="n">
        <v>15661</v>
      </c>
      <c r="Y102" s="10" t="n">
        <v>15661</v>
      </c>
      <c r="Z102" s="21">
        <f>SUMIFS('Stock - ETA'!$S$3:S4963,'Stock - ETA'!$F$3:F4963,'Rango proyecciones'!C102,'Stock - ETA'!$AA$3:AA4963,'Rango proyecciones'!$AJ$5) + SUMIFS('Stock - ETA'!$R$3:R4963,'Stock - ETA'!$F$3:F4963,'Rango proyecciones'!C102,'Stock - ETA'!$AA$3:AA4963,'Rango proyecciones'!$AJ$7)</f>
        <v/>
      </c>
      <c r="AA102" s="16">
        <f>Z102 + X102</f>
        <v/>
      </c>
      <c r="AB102" s="10">
        <f>SUMIFS('Stock - ETA'!$I$3:I4963,'Stock - ETA'!$F$3:F4963,'Rango proyecciones'!C102,'Stock - ETA'!$Q$3:Q4963,'Rango proyecciones'!$AJ$5) + SUMIFS('Stock - ETA'!$H$3:H4963,'Stock - ETA'!$F$3:F4963,'Rango proyecciones'!C102,'Stock - ETA'!$Q$3:Q4963,'Rango proyecciones'!$AJ$7)</f>
        <v/>
      </c>
      <c r="AC102" s="19">
        <f>AB102 + X102</f>
        <v/>
      </c>
      <c r="AD102" s="7" t="n">
        <v>16359</v>
      </c>
      <c r="AE102" s="10">
        <f>SUMIFS('Stock - ETA'!$T$3:T4963,'Stock - ETA'!$F$3:F4963,'Rango proyecciones'!C102,'Stock - ETA'!$AA$3:AA4963,'Rango proyecciones'!$AJ$5) + SUMIFS('Stock - ETA'!$S$3:S4963,'Stock - ETA'!$F$3:F4963,'Rango proyecciones'!C102,'Stock - ETA'!$AA$3:AA4963,'Rango proyecciones'!$AJ$8)</f>
        <v/>
      </c>
      <c r="AF102" s="19">
        <f> 0.7 * AD102 + AE102</f>
        <v/>
      </c>
      <c r="AG102" s="10">
        <f>SUMIFS('Stock - ETA'!$J$3:J4963,'Stock - ETA'!$F$3:F4963,'Rango proyecciones'!C102,'Stock - ETA'!$Q$3:Q4963,'Rango proyecciones'!$AJ$5) + SUMIFS('Stock - ETA'!$I$3:I4963,'Stock - ETA'!$F$3:F4963,'Rango proyecciones'!C102,'Stock - ETA'!$Q$3:Q4963,'Rango proyecciones'!$AJ$8)</f>
        <v/>
      </c>
      <c r="AH102" s="19">
        <f> 0.7 * AD102 + AG102</f>
        <v/>
      </c>
      <c r="AI102" s="7" t="n"/>
    </row>
    <row r="103">
      <c r="A103" s="4" t="inlineStr">
        <is>
          <t>Cerdo</t>
        </is>
      </c>
      <c r="B103" s="4" t="inlineStr">
        <is>
          <t>Venta Local</t>
        </is>
      </c>
      <c r="C103" s="4" t="inlineStr">
        <is>
          <t>agro europa1022858</t>
        </is>
      </c>
      <c r="D103" s="4" t="inlineStr">
        <is>
          <t>Agro Europa</t>
        </is>
      </c>
      <c r="E103" s="4" t="n">
        <v>1022858</v>
      </c>
      <c r="F103" s="4" t="inlineStr">
        <is>
          <t>GO Lom Ctro 27@ Fi Cj 20k AS</t>
        </is>
      </c>
      <c r="G103" s="4" t="inlineStr">
        <is>
          <t>Lomo</t>
        </is>
      </c>
      <c r="H103" s="7" t="n">
        <v>0</v>
      </c>
      <c r="I103" s="10" t="n">
        <v>40000</v>
      </c>
      <c r="J103" s="10" t="n">
        <v>0</v>
      </c>
      <c r="K103" s="10" t="n">
        <v>0</v>
      </c>
      <c r="L103" s="7">
        <f>MAX(J103 - K103, 0) * MAX((20 - 10)/(10), 0)</f>
        <v/>
      </c>
      <c r="M103" s="10">
        <f>SUMIFS('Stock - ETA'!$R$3:R4963,'Stock - ETA'!$F$3:F4963,'Rango proyecciones'!C103,'Stock - ETA'!$AA$3:AA4963,'Rango proyecciones'!$AJ$5)</f>
        <v/>
      </c>
      <c r="N103" s="10">
        <f>SUMIF('Stock - Puerto Chile'!$G$2:G960,'Rango proyecciones'!C103,'Stock - Puerto Chile'!$L$2:L960)</f>
        <v/>
      </c>
      <c r="O103" s="10" t="n"/>
      <c r="P103" s="10" t="n"/>
      <c r="Q103" s="19">
        <f>H103 + P103 + MAX(M103 - H103 - P103 + O103,0)</f>
        <v/>
      </c>
      <c r="R103" s="10">
        <f>MAX(J103 - K103, 0) * MAX((20 - 7)/(7), 0)</f>
        <v/>
      </c>
      <c r="S103" s="10">
        <f>SUMIFS('Stock - ETA'!$H$3:H4963,'Stock - ETA'!$F$3:F4963,'Rango proyecciones'!C103,'Stock - ETA'!$Q$3:Q4963,'Rango proyecciones'!$AJ$5)</f>
        <v/>
      </c>
      <c r="T103" s="10">
        <f>SUMIF('Stock - Puerto Chile'!$G$2:G960,'Rango proyecciones'!C103,'Stock - Puerto Chile'!$N$2:N960)</f>
        <v/>
      </c>
      <c r="U103" s="10" t="n"/>
      <c r="V103" s="10" t="n"/>
      <c r="W103" s="20">
        <f>H103 + V103 + U103 + MAX(S103 - H103 - V103 - U103,0)</f>
        <v/>
      </c>
      <c r="X103" s="7" t="n"/>
      <c r="Y103" s="10" t="n"/>
      <c r="Z103" s="21">
        <f>SUMIFS('Stock - ETA'!$S$3:S4963,'Stock - ETA'!$F$3:F4963,'Rango proyecciones'!C103,'Stock - ETA'!$AA$3:AA4963,'Rango proyecciones'!$AJ$5) + SUMIFS('Stock - ETA'!$R$3:R4963,'Stock - ETA'!$F$3:F4963,'Rango proyecciones'!C103,'Stock - ETA'!$AA$3:AA4963,'Rango proyecciones'!$AJ$7)</f>
        <v/>
      </c>
      <c r="AA103" s="16">
        <f>Z103 + X103</f>
        <v/>
      </c>
      <c r="AB103" s="10">
        <f>SUMIFS('Stock - ETA'!$I$3:I4963,'Stock - ETA'!$F$3:F4963,'Rango proyecciones'!C103,'Stock - ETA'!$Q$3:Q4963,'Rango proyecciones'!$AJ$5) + SUMIFS('Stock - ETA'!$H$3:H4963,'Stock - ETA'!$F$3:F4963,'Rango proyecciones'!C103,'Stock - ETA'!$Q$3:Q4963,'Rango proyecciones'!$AJ$7)</f>
        <v/>
      </c>
      <c r="AC103" s="19">
        <f>AB103 + X103</f>
        <v/>
      </c>
      <c r="AD103" s="7" t="n"/>
      <c r="AE103" s="10">
        <f>SUMIFS('Stock - ETA'!$T$3:T4963,'Stock - ETA'!$F$3:F4963,'Rango proyecciones'!C103,'Stock - ETA'!$AA$3:AA4963,'Rango proyecciones'!$AJ$5) + SUMIFS('Stock - ETA'!$S$3:S4963,'Stock - ETA'!$F$3:F4963,'Rango proyecciones'!C103,'Stock - ETA'!$AA$3:AA4963,'Rango proyecciones'!$AJ$8)</f>
        <v/>
      </c>
      <c r="AF103" s="19">
        <f> 0.7 * AD103 + AE103</f>
        <v/>
      </c>
      <c r="AG103" s="10">
        <f>SUMIFS('Stock - ETA'!$J$3:J4963,'Stock - ETA'!$F$3:F4963,'Rango proyecciones'!C103,'Stock - ETA'!$Q$3:Q4963,'Rango proyecciones'!$AJ$5) + SUMIFS('Stock - ETA'!$I$3:I4963,'Stock - ETA'!$F$3:F4963,'Rango proyecciones'!C103,'Stock - ETA'!$Q$3:Q4963,'Rango proyecciones'!$AJ$8)</f>
        <v/>
      </c>
      <c r="AH103" s="19">
        <f> 0.7 * AD103 + AG103</f>
        <v/>
      </c>
      <c r="AI103" s="7" t="n"/>
    </row>
    <row r="104">
      <c r="A104" s="4" t="inlineStr">
        <is>
          <t>Cerdo</t>
        </is>
      </c>
      <c r="B104" s="4" t="inlineStr">
        <is>
          <t>Venta Local</t>
        </is>
      </c>
      <c r="C104" s="4" t="inlineStr">
        <is>
          <t>agro europa1023422</t>
        </is>
      </c>
      <c r="D104" s="4" t="inlineStr">
        <is>
          <t>Agro Europa</t>
        </is>
      </c>
      <c r="E104" s="4" t="n">
        <v>1023422</v>
      </c>
      <c r="F104" s="4" t="inlineStr">
        <is>
          <t>GO Tripa s/Cal# Bidon AS</t>
        </is>
      </c>
      <c r="G104" s="4" t="inlineStr">
        <is>
          <t>Subprod</t>
        </is>
      </c>
      <c r="H104" s="7" t="n">
        <v>23310</v>
      </c>
      <c r="I104" s="10" t="n">
        <v>23310</v>
      </c>
      <c r="J104" s="10" t="n">
        <v>0</v>
      </c>
      <c r="K104" s="10" t="n">
        <v>0</v>
      </c>
      <c r="L104" s="7">
        <f>MAX(J104 - K104, 0) * MAX((20 - 10)/(10), 0)</f>
        <v/>
      </c>
      <c r="M104" s="10">
        <f>SUMIFS('Stock - ETA'!$R$3:R4963,'Stock - ETA'!$F$3:F4963,'Rango proyecciones'!C104,'Stock - ETA'!$AA$3:AA4963,'Rango proyecciones'!$AJ$5)</f>
        <v/>
      </c>
      <c r="N104" s="10">
        <f>SUMIF('Stock - Puerto Chile'!$G$2:G960,'Rango proyecciones'!C104,'Stock - Puerto Chile'!$L$2:L960)</f>
        <v/>
      </c>
      <c r="O104" s="10" t="n"/>
      <c r="P104" s="10" t="n"/>
      <c r="Q104" s="19">
        <f>H104 + P104 + MAX(M104 - H104 - P104 + O104,0)</f>
        <v/>
      </c>
      <c r="R104" s="10">
        <f>MAX(J104 - K104, 0) * MAX((20 - 7)/(7), 0)</f>
        <v/>
      </c>
      <c r="S104" s="10">
        <f>SUMIFS('Stock - ETA'!$H$3:H4963,'Stock - ETA'!$F$3:F4963,'Rango proyecciones'!C104,'Stock - ETA'!$Q$3:Q4963,'Rango proyecciones'!$AJ$5)</f>
        <v/>
      </c>
      <c r="T104" s="10">
        <f>SUMIF('Stock - Puerto Chile'!$G$2:G960,'Rango proyecciones'!C104,'Stock - Puerto Chile'!$N$2:N960)</f>
        <v/>
      </c>
      <c r="U104" s="10" t="n"/>
      <c r="V104" s="10" t="n"/>
      <c r="W104" s="20">
        <f>H104 + V104 + U104 + MAX(S104 - H104 - V104 - U104,0)</f>
        <v/>
      </c>
      <c r="X104" s="7" t="n"/>
      <c r="Y104" s="10" t="n"/>
      <c r="Z104" s="21">
        <f>SUMIFS('Stock - ETA'!$S$3:S4963,'Stock - ETA'!$F$3:F4963,'Rango proyecciones'!C104,'Stock - ETA'!$AA$3:AA4963,'Rango proyecciones'!$AJ$5) + SUMIFS('Stock - ETA'!$R$3:R4963,'Stock - ETA'!$F$3:F4963,'Rango proyecciones'!C104,'Stock - ETA'!$AA$3:AA4963,'Rango proyecciones'!$AJ$7)</f>
        <v/>
      </c>
      <c r="AA104" s="16">
        <f>Z104 + X104</f>
        <v/>
      </c>
      <c r="AB104" s="10">
        <f>SUMIFS('Stock - ETA'!$I$3:I4963,'Stock - ETA'!$F$3:F4963,'Rango proyecciones'!C104,'Stock - ETA'!$Q$3:Q4963,'Rango proyecciones'!$AJ$5) + SUMIFS('Stock - ETA'!$H$3:H4963,'Stock - ETA'!$F$3:F4963,'Rango proyecciones'!C104,'Stock - ETA'!$Q$3:Q4963,'Rango proyecciones'!$AJ$7)</f>
        <v/>
      </c>
      <c r="AC104" s="19">
        <f>AB104 + X104</f>
        <v/>
      </c>
      <c r="AD104" s="7" t="n"/>
      <c r="AE104" s="10">
        <f>SUMIFS('Stock - ETA'!$T$3:T4963,'Stock - ETA'!$F$3:F4963,'Rango proyecciones'!C104,'Stock - ETA'!$AA$3:AA4963,'Rango proyecciones'!$AJ$5) + SUMIFS('Stock - ETA'!$S$3:S4963,'Stock - ETA'!$F$3:F4963,'Rango proyecciones'!C104,'Stock - ETA'!$AA$3:AA4963,'Rango proyecciones'!$AJ$8)</f>
        <v/>
      </c>
      <c r="AF104" s="19">
        <f> 0.7 * AD104 + AE104</f>
        <v/>
      </c>
      <c r="AG104" s="10">
        <f>SUMIFS('Stock - ETA'!$J$3:J4963,'Stock - ETA'!$F$3:F4963,'Rango proyecciones'!C104,'Stock - ETA'!$Q$3:Q4963,'Rango proyecciones'!$AJ$5) + SUMIFS('Stock - ETA'!$I$3:I4963,'Stock - ETA'!$F$3:F4963,'Rango proyecciones'!C104,'Stock - ETA'!$Q$3:Q4963,'Rango proyecciones'!$AJ$8)</f>
        <v/>
      </c>
      <c r="AH104" s="19">
        <f> 0.7 * AD104 + AG104</f>
        <v/>
      </c>
      <c r="AI104" s="7" t="n"/>
    </row>
    <row r="105">
      <c r="A105" s="4" t="inlineStr">
        <is>
          <t>Cerdo</t>
        </is>
      </c>
      <c r="B105" s="4" t="inlineStr">
        <is>
          <t>Venta Local</t>
        </is>
      </c>
      <c r="C105" s="4" t="inlineStr">
        <is>
          <t>andes asia1021921</t>
        </is>
      </c>
      <c r="D105" s="4" t="inlineStr">
        <is>
          <t>Andes Asia</t>
        </is>
      </c>
      <c r="E105" s="4" t="n">
        <v>1021921</v>
      </c>
      <c r="F105" s="4" t="inlineStr">
        <is>
          <t>GO Lom Tecla@ Cj 18k AS</t>
        </is>
      </c>
      <c r="G105" s="4" t="inlineStr">
        <is>
          <t>Lomo</t>
        </is>
      </c>
      <c r="H105" s="7" t="n">
        <v>1509.3</v>
      </c>
      <c r="I105" s="10" t="n">
        <v>2000</v>
      </c>
      <c r="J105" s="10" t="n">
        <v>2341.056</v>
      </c>
      <c r="K105" s="10" t="n"/>
      <c r="L105" s="7">
        <f>MAX(J105 - K105, 0) * MAX((20 - 10)/(10), 0)</f>
        <v/>
      </c>
      <c r="M105" s="10">
        <f>SUMIFS('Stock - ETA'!$R$3:R4963,'Stock - ETA'!$F$3:F4963,'Rango proyecciones'!C105,'Stock - ETA'!$AA$3:AA4963,'Rango proyecciones'!$AJ$5)</f>
        <v/>
      </c>
      <c r="N105" s="10">
        <f>SUMIF('Stock - Puerto Chile'!$G$2:G960,'Rango proyecciones'!C105,'Stock - Puerto Chile'!$L$2:L960)</f>
        <v/>
      </c>
      <c r="O105" s="10">
        <f>0 * (20 / 27)</f>
        <v/>
      </c>
      <c r="P105" s="10">
        <f>887.123 * (20 / 27)</f>
        <v/>
      </c>
      <c r="Q105" s="19">
        <f>H105 + P105 + MAX(M105 - H105 - P105 + O105,0)</f>
        <v/>
      </c>
      <c r="R105" s="10">
        <f>MAX(J105 - K105, 0) * MAX((20 - 7)/(7), 0)</f>
        <v/>
      </c>
      <c r="S105" s="10">
        <f>SUMIFS('Stock - ETA'!$H$3:H4963,'Stock - ETA'!$F$3:F4963,'Rango proyecciones'!C105,'Stock - ETA'!$Q$3:Q4963,'Rango proyecciones'!$AJ$5)</f>
        <v/>
      </c>
      <c r="T105" s="10">
        <f>SUMIF('Stock - Puerto Chile'!$G$2:G960,'Rango proyecciones'!C105,'Stock - Puerto Chile'!$N$2:N960)</f>
        <v/>
      </c>
      <c r="U105" s="10">
        <f>0 * (20 / 27)</f>
        <v/>
      </c>
      <c r="V105" s="10">
        <f>887.123 * (20 / 27)</f>
        <v/>
      </c>
      <c r="W105" s="20">
        <f>H105 + V105 + U105 + MAX(S105 - H105 - V105 - U105,0)</f>
        <v/>
      </c>
      <c r="X105" s="7" t="n">
        <v>2000</v>
      </c>
      <c r="Y105" s="10" t="n">
        <v>2000</v>
      </c>
      <c r="Z105" s="21">
        <f>SUMIFS('Stock - ETA'!$S$3:S4963,'Stock - ETA'!$F$3:F4963,'Rango proyecciones'!C105,'Stock - ETA'!$AA$3:AA4963,'Rango proyecciones'!$AJ$5) + SUMIFS('Stock - ETA'!$R$3:R4963,'Stock - ETA'!$F$3:F4963,'Rango proyecciones'!C105,'Stock - ETA'!$AA$3:AA4963,'Rango proyecciones'!$AJ$7)</f>
        <v/>
      </c>
      <c r="AA105" s="16">
        <f>Z105 + X105</f>
        <v/>
      </c>
      <c r="AB105" s="10">
        <f>SUMIFS('Stock - ETA'!$I$3:I4963,'Stock - ETA'!$F$3:F4963,'Rango proyecciones'!C105,'Stock - ETA'!$Q$3:Q4963,'Rango proyecciones'!$AJ$5) + SUMIFS('Stock - ETA'!$H$3:H4963,'Stock - ETA'!$F$3:F4963,'Rango proyecciones'!C105,'Stock - ETA'!$Q$3:Q4963,'Rango proyecciones'!$AJ$7)</f>
        <v/>
      </c>
      <c r="AC105" s="19">
        <f>AB105 + X105</f>
        <v/>
      </c>
      <c r="AD105" s="7" t="n">
        <v>2000</v>
      </c>
      <c r="AE105" s="10">
        <f>SUMIFS('Stock - ETA'!$T$3:T4963,'Stock - ETA'!$F$3:F4963,'Rango proyecciones'!C105,'Stock - ETA'!$AA$3:AA4963,'Rango proyecciones'!$AJ$5) + SUMIFS('Stock - ETA'!$S$3:S4963,'Stock - ETA'!$F$3:F4963,'Rango proyecciones'!C105,'Stock - ETA'!$AA$3:AA4963,'Rango proyecciones'!$AJ$8)</f>
        <v/>
      </c>
      <c r="AF105" s="19">
        <f> 0.7 * AD105 + AE105</f>
        <v/>
      </c>
      <c r="AG105" s="10">
        <f>SUMIFS('Stock - ETA'!$J$3:J4963,'Stock - ETA'!$F$3:F4963,'Rango proyecciones'!C105,'Stock - ETA'!$Q$3:Q4963,'Rango proyecciones'!$AJ$5) + SUMIFS('Stock - ETA'!$I$3:I4963,'Stock - ETA'!$F$3:F4963,'Rango proyecciones'!C105,'Stock - ETA'!$Q$3:Q4963,'Rango proyecciones'!$AJ$8)</f>
        <v/>
      </c>
      <c r="AH105" s="19">
        <f> 0.7 * AD105 + AG105</f>
        <v/>
      </c>
      <c r="AI105" s="7" t="n"/>
    </row>
    <row r="106">
      <c r="A106" s="4" t="inlineStr">
        <is>
          <t>Cerdo</t>
        </is>
      </c>
      <c r="B106" s="4" t="inlineStr">
        <is>
          <t>Venta Local</t>
        </is>
      </c>
      <c r="C106" s="4" t="inlineStr">
        <is>
          <t>andes asia1021922</t>
        </is>
      </c>
      <c r="D106" s="4" t="inlineStr">
        <is>
          <t>Andes Asia</t>
        </is>
      </c>
      <c r="E106" s="4" t="n">
        <v>1021922</v>
      </c>
      <c r="F106" s="4" t="inlineStr">
        <is>
          <t>GO File C/cab@ Cj 5k AS</t>
        </is>
      </c>
      <c r="G106" s="4" t="inlineStr">
        <is>
          <t>Filete</t>
        </is>
      </c>
      <c r="H106" s="7" t="n">
        <v>0</v>
      </c>
      <c r="I106" s="10" t="n">
        <v>500</v>
      </c>
      <c r="J106" s="10" t="n">
        <v>0</v>
      </c>
      <c r="K106" s="10" t="n">
        <v>0</v>
      </c>
      <c r="L106" s="7">
        <f>MAX(J106 - K106, 0) * MAX((20 - 10)/(10), 0)</f>
        <v/>
      </c>
      <c r="M106" s="10">
        <f>SUMIFS('Stock - ETA'!$R$3:R4963,'Stock - ETA'!$F$3:F4963,'Rango proyecciones'!C106,'Stock - ETA'!$AA$3:AA4963,'Rango proyecciones'!$AJ$5)</f>
        <v/>
      </c>
      <c r="N106" s="10">
        <f>SUMIF('Stock - Puerto Chile'!$G$2:G960,'Rango proyecciones'!C106,'Stock - Puerto Chile'!$L$2:L960)</f>
        <v/>
      </c>
      <c r="O106" s="10">
        <f>0 * (20 / 27)</f>
        <v/>
      </c>
      <c r="P106" s="10">
        <f>2330 * (20 / 27)</f>
        <v/>
      </c>
      <c r="Q106" s="19">
        <f>H106 + P106 + MAX(M106 - H106 - P106 + O106,0)</f>
        <v/>
      </c>
      <c r="R106" s="10">
        <f>MAX(J106 - K106, 0) * MAX((20 - 7)/(7), 0)</f>
        <v/>
      </c>
      <c r="S106" s="10">
        <f>SUMIFS('Stock - ETA'!$H$3:H4963,'Stock - ETA'!$F$3:F4963,'Rango proyecciones'!C106,'Stock - ETA'!$Q$3:Q4963,'Rango proyecciones'!$AJ$5)</f>
        <v/>
      </c>
      <c r="T106" s="10">
        <f>SUMIF('Stock - Puerto Chile'!$G$2:G960,'Rango proyecciones'!C106,'Stock - Puerto Chile'!$N$2:N960)</f>
        <v/>
      </c>
      <c r="U106" s="10">
        <f>0 * (20 / 27)</f>
        <v/>
      </c>
      <c r="V106" s="10">
        <f>2330 * (20 / 27)</f>
        <v/>
      </c>
      <c r="W106" s="20">
        <f>H106 + V106 + U106 + MAX(S106 - H106 - V106 - U106,0)</f>
        <v/>
      </c>
      <c r="X106" s="7" t="n"/>
      <c r="Y106" s="10" t="n"/>
      <c r="Z106" s="21">
        <f>SUMIFS('Stock - ETA'!$S$3:S4963,'Stock - ETA'!$F$3:F4963,'Rango proyecciones'!C106,'Stock - ETA'!$AA$3:AA4963,'Rango proyecciones'!$AJ$5) + SUMIFS('Stock - ETA'!$R$3:R4963,'Stock - ETA'!$F$3:F4963,'Rango proyecciones'!C106,'Stock - ETA'!$AA$3:AA4963,'Rango proyecciones'!$AJ$7)</f>
        <v/>
      </c>
      <c r="AA106" s="16">
        <f>Z106 + X106</f>
        <v/>
      </c>
      <c r="AB106" s="10">
        <f>SUMIFS('Stock - ETA'!$I$3:I4963,'Stock - ETA'!$F$3:F4963,'Rango proyecciones'!C106,'Stock - ETA'!$Q$3:Q4963,'Rango proyecciones'!$AJ$5) + SUMIFS('Stock - ETA'!$H$3:H4963,'Stock - ETA'!$F$3:F4963,'Rango proyecciones'!C106,'Stock - ETA'!$Q$3:Q4963,'Rango proyecciones'!$AJ$7)</f>
        <v/>
      </c>
      <c r="AC106" s="19">
        <f>AB106 + X106</f>
        <v/>
      </c>
      <c r="AD106" s="7" t="n"/>
      <c r="AE106" s="10">
        <f>SUMIFS('Stock - ETA'!$T$3:T4963,'Stock - ETA'!$F$3:F4963,'Rango proyecciones'!C106,'Stock - ETA'!$AA$3:AA4963,'Rango proyecciones'!$AJ$5) + SUMIFS('Stock - ETA'!$S$3:S4963,'Stock - ETA'!$F$3:F4963,'Rango proyecciones'!C106,'Stock - ETA'!$AA$3:AA4963,'Rango proyecciones'!$AJ$8)</f>
        <v/>
      </c>
      <c r="AF106" s="19">
        <f> 0.7 * AD106 + AE106</f>
        <v/>
      </c>
      <c r="AG106" s="10">
        <f>SUMIFS('Stock - ETA'!$J$3:J4963,'Stock - ETA'!$F$3:F4963,'Rango proyecciones'!C106,'Stock - ETA'!$Q$3:Q4963,'Rango proyecciones'!$AJ$5) + SUMIFS('Stock - ETA'!$I$3:I4963,'Stock - ETA'!$F$3:F4963,'Rango proyecciones'!C106,'Stock - ETA'!$Q$3:Q4963,'Rango proyecciones'!$AJ$8)</f>
        <v/>
      </c>
      <c r="AH106" s="19">
        <f> 0.7 * AD106 + AG106</f>
        <v/>
      </c>
      <c r="AI106" s="7" t="n"/>
    </row>
    <row r="107">
      <c r="A107" s="4" t="inlineStr">
        <is>
          <t>Cerdo</t>
        </is>
      </c>
      <c r="B107" s="4" t="inlineStr">
        <is>
          <t>Venta Local</t>
        </is>
      </c>
      <c r="C107" s="4" t="inlineStr">
        <is>
          <t>andes asia1021924</t>
        </is>
      </c>
      <c r="D107" s="4" t="inlineStr">
        <is>
          <t>Andes Asia</t>
        </is>
      </c>
      <c r="E107" s="4" t="n">
        <v>1021924</v>
      </c>
      <c r="F107" s="4" t="inlineStr">
        <is>
          <t>GO MM Loin L@ Cj 15k AS</t>
        </is>
      </c>
      <c r="G107" s="4" t="inlineStr">
        <is>
          <t>Lomo</t>
        </is>
      </c>
      <c r="H107" s="7" t="n">
        <v>26850.3</v>
      </c>
      <c r="I107" s="10" t="n">
        <v>65000</v>
      </c>
      <c r="J107" s="10" t="n">
        <v>32878.432</v>
      </c>
      <c r="K107" s="10" t="n">
        <v>15098.28</v>
      </c>
      <c r="L107" s="7">
        <f>MAX(J107 - K107, 0) * MAX((20 - 10)/(10), 0)</f>
        <v/>
      </c>
      <c r="M107" s="10">
        <f>SUMIFS('Stock - ETA'!$R$3:R4963,'Stock - ETA'!$F$3:F4963,'Rango proyecciones'!C107,'Stock - ETA'!$AA$3:AA4963,'Rango proyecciones'!$AJ$5)</f>
        <v/>
      </c>
      <c r="N107" s="10">
        <f>SUMIF('Stock - Puerto Chile'!$G$2:G960,'Rango proyecciones'!C107,'Stock - Puerto Chile'!$L$2:L960)</f>
        <v/>
      </c>
      <c r="O107" s="10">
        <f>0 * (20 / 27)</f>
        <v/>
      </c>
      <c r="P107" s="10">
        <f>3506.197 * (20 / 27)</f>
        <v/>
      </c>
      <c r="Q107" s="19">
        <f>H107 + P107 + MAX(M107 - H107 - P107 + O107,0)</f>
        <v/>
      </c>
      <c r="R107" s="10">
        <f>MAX(J107 - K107, 0) * MAX((20 - 7)/(7), 0)</f>
        <v/>
      </c>
      <c r="S107" s="10">
        <f>SUMIFS('Stock - ETA'!$H$3:H4963,'Stock - ETA'!$F$3:F4963,'Rango proyecciones'!C107,'Stock - ETA'!$Q$3:Q4963,'Rango proyecciones'!$AJ$5)</f>
        <v/>
      </c>
      <c r="T107" s="10">
        <f>SUMIF('Stock - Puerto Chile'!$G$2:G960,'Rango proyecciones'!C107,'Stock - Puerto Chile'!$N$2:N960)</f>
        <v/>
      </c>
      <c r="U107" s="10">
        <f>0 * (20 / 27)</f>
        <v/>
      </c>
      <c r="V107" s="10">
        <f>3506.197 * (20 / 27)</f>
        <v/>
      </c>
      <c r="W107" s="20">
        <f>H107 + V107 + U107 + MAX(S107 - H107 - V107 - U107,0)</f>
        <v/>
      </c>
      <c r="X107" s="7" t="n">
        <v>250000</v>
      </c>
      <c r="Y107" s="10" t="n">
        <v>250000</v>
      </c>
      <c r="Z107" s="21">
        <f>SUMIFS('Stock - ETA'!$S$3:S4963,'Stock - ETA'!$F$3:F4963,'Rango proyecciones'!C107,'Stock - ETA'!$AA$3:AA4963,'Rango proyecciones'!$AJ$5) + SUMIFS('Stock - ETA'!$R$3:R4963,'Stock - ETA'!$F$3:F4963,'Rango proyecciones'!C107,'Stock - ETA'!$AA$3:AA4963,'Rango proyecciones'!$AJ$7)</f>
        <v/>
      </c>
      <c r="AA107" s="16">
        <f>Z107 + X107</f>
        <v/>
      </c>
      <c r="AB107" s="10">
        <f>SUMIFS('Stock - ETA'!$I$3:I4963,'Stock - ETA'!$F$3:F4963,'Rango proyecciones'!C107,'Stock - ETA'!$Q$3:Q4963,'Rango proyecciones'!$AJ$5) + SUMIFS('Stock - ETA'!$H$3:H4963,'Stock - ETA'!$F$3:F4963,'Rango proyecciones'!C107,'Stock - ETA'!$Q$3:Q4963,'Rango proyecciones'!$AJ$7)</f>
        <v/>
      </c>
      <c r="AC107" s="19">
        <f>AB107 + X107</f>
        <v/>
      </c>
      <c r="AD107" s="7" t="n">
        <v>250000</v>
      </c>
      <c r="AE107" s="10">
        <f>SUMIFS('Stock - ETA'!$T$3:T4963,'Stock - ETA'!$F$3:F4963,'Rango proyecciones'!C107,'Stock - ETA'!$AA$3:AA4963,'Rango proyecciones'!$AJ$5) + SUMIFS('Stock - ETA'!$S$3:S4963,'Stock - ETA'!$F$3:F4963,'Rango proyecciones'!C107,'Stock - ETA'!$AA$3:AA4963,'Rango proyecciones'!$AJ$8)</f>
        <v/>
      </c>
      <c r="AF107" s="19">
        <f> 0.7 * AD107 + AE107</f>
        <v/>
      </c>
      <c r="AG107" s="10">
        <f>SUMIFS('Stock - ETA'!$J$3:J4963,'Stock - ETA'!$F$3:F4963,'Rango proyecciones'!C107,'Stock - ETA'!$Q$3:Q4963,'Rango proyecciones'!$AJ$5) + SUMIFS('Stock - ETA'!$I$3:I4963,'Stock - ETA'!$F$3:F4963,'Rango proyecciones'!C107,'Stock - ETA'!$Q$3:Q4963,'Rango proyecciones'!$AJ$8)</f>
        <v/>
      </c>
      <c r="AH107" s="19">
        <f> 0.7 * AD107 + AG107</f>
        <v/>
      </c>
      <c r="AI107" s="7" t="n"/>
    </row>
    <row r="108">
      <c r="A108" s="4" t="inlineStr">
        <is>
          <t>Cerdo</t>
        </is>
      </c>
      <c r="B108" s="4" t="inlineStr">
        <is>
          <t>Venta Local</t>
        </is>
      </c>
      <c r="C108" s="4" t="inlineStr">
        <is>
          <t>andes asia1021925</t>
        </is>
      </c>
      <c r="D108" s="4" t="inlineStr">
        <is>
          <t>Andes Asia</t>
        </is>
      </c>
      <c r="E108" s="4" t="n">
        <v>1021925</v>
      </c>
      <c r="F108" s="4" t="inlineStr">
        <is>
          <t>GO MM Loin S@ Fi Cj 15k AS</t>
        </is>
      </c>
      <c r="G108" s="4" t="inlineStr">
        <is>
          <t>Lomo</t>
        </is>
      </c>
      <c r="H108" s="7" t="n">
        <v>9984.700000000001</v>
      </c>
      <c r="I108" s="10" t="n">
        <v>25000</v>
      </c>
      <c r="J108" s="10" t="n">
        <v>21995.258</v>
      </c>
      <c r="K108" s="10" t="n"/>
      <c r="L108" s="7">
        <f>MAX(J108 - K108, 0) * MAX((20 - 10)/(10), 0)</f>
        <v/>
      </c>
      <c r="M108" s="10">
        <f>SUMIFS('Stock - ETA'!$R$3:R4963,'Stock - ETA'!$F$3:F4963,'Rango proyecciones'!C108,'Stock - ETA'!$AA$3:AA4963,'Rango proyecciones'!$AJ$5)</f>
        <v/>
      </c>
      <c r="N108" s="10">
        <f>SUMIF('Stock - Puerto Chile'!$G$2:G960,'Rango proyecciones'!C108,'Stock - Puerto Chile'!$L$2:L960)</f>
        <v/>
      </c>
      <c r="O108" s="10" t="n"/>
      <c r="P108" s="10" t="n"/>
      <c r="Q108" s="19">
        <f>H108 + P108 + MAX(M108 - H108 - P108 + O108,0)</f>
        <v/>
      </c>
      <c r="R108" s="10">
        <f>MAX(J108 - K108, 0) * MAX((20 - 7)/(7), 0)</f>
        <v/>
      </c>
      <c r="S108" s="10">
        <f>SUMIFS('Stock - ETA'!$H$3:H4963,'Stock - ETA'!$F$3:F4963,'Rango proyecciones'!C108,'Stock - ETA'!$Q$3:Q4963,'Rango proyecciones'!$AJ$5)</f>
        <v/>
      </c>
      <c r="T108" s="10">
        <f>SUMIF('Stock - Puerto Chile'!$G$2:G960,'Rango proyecciones'!C108,'Stock - Puerto Chile'!$N$2:N960)</f>
        <v/>
      </c>
      <c r="U108" s="10" t="n"/>
      <c r="V108" s="10" t="n"/>
      <c r="W108" s="20">
        <f>H108 + V108 + U108 + MAX(S108 - H108 - V108 - U108,0)</f>
        <v/>
      </c>
      <c r="X108" s="7" t="n">
        <v>140260</v>
      </c>
      <c r="Y108" s="10" t="n">
        <v>140260</v>
      </c>
      <c r="Z108" s="21">
        <f>SUMIFS('Stock - ETA'!$S$3:S4963,'Stock - ETA'!$F$3:F4963,'Rango proyecciones'!C108,'Stock - ETA'!$AA$3:AA4963,'Rango proyecciones'!$AJ$5) + SUMIFS('Stock - ETA'!$R$3:R4963,'Stock - ETA'!$F$3:F4963,'Rango proyecciones'!C108,'Stock - ETA'!$AA$3:AA4963,'Rango proyecciones'!$AJ$7)</f>
        <v/>
      </c>
      <c r="AA108" s="16">
        <f>Z108 + X108</f>
        <v/>
      </c>
      <c r="AB108" s="10">
        <f>SUMIFS('Stock - ETA'!$I$3:I4963,'Stock - ETA'!$F$3:F4963,'Rango proyecciones'!C108,'Stock - ETA'!$Q$3:Q4963,'Rango proyecciones'!$AJ$5) + SUMIFS('Stock - ETA'!$H$3:H4963,'Stock - ETA'!$F$3:F4963,'Rango proyecciones'!C108,'Stock - ETA'!$Q$3:Q4963,'Rango proyecciones'!$AJ$7)</f>
        <v/>
      </c>
      <c r="AC108" s="19">
        <f>AB108 + X108</f>
        <v/>
      </c>
      <c r="AD108" s="7" t="n">
        <v>150000</v>
      </c>
      <c r="AE108" s="10">
        <f>SUMIFS('Stock - ETA'!$T$3:T4963,'Stock - ETA'!$F$3:F4963,'Rango proyecciones'!C108,'Stock - ETA'!$AA$3:AA4963,'Rango proyecciones'!$AJ$5) + SUMIFS('Stock - ETA'!$S$3:S4963,'Stock - ETA'!$F$3:F4963,'Rango proyecciones'!C108,'Stock - ETA'!$AA$3:AA4963,'Rango proyecciones'!$AJ$8)</f>
        <v/>
      </c>
      <c r="AF108" s="19">
        <f> 0.7 * AD108 + AE108</f>
        <v/>
      </c>
      <c r="AG108" s="10">
        <f>SUMIFS('Stock - ETA'!$J$3:J4963,'Stock - ETA'!$F$3:F4963,'Rango proyecciones'!C108,'Stock - ETA'!$Q$3:Q4963,'Rango proyecciones'!$AJ$5) + SUMIFS('Stock - ETA'!$I$3:I4963,'Stock - ETA'!$F$3:F4963,'Rango proyecciones'!C108,'Stock - ETA'!$Q$3:Q4963,'Rango proyecciones'!$AJ$8)</f>
        <v/>
      </c>
      <c r="AH108" s="19">
        <f> 0.7 * AD108 + AG108</f>
        <v/>
      </c>
      <c r="AI108" s="7" t="n"/>
    </row>
    <row r="109">
      <c r="A109" s="4" t="inlineStr">
        <is>
          <t>Cerdo</t>
        </is>
      </c>
      <c r="B109" s="4" t="inlineStr">
        <is>
          <t>Venta Local</t>
        </is>
      </c>
      <c r="C109" s="4" t="inlineStr">
        <is>
          <t>andes asia1021929</t>
        </is>
      </c>
      <c r="D109" s="4" t="inlineStr">
        <is>
          <t>Andes Asia</t>
        </is>
      </c>
      <c r="E109" s="4" t="n">
        <v>1021929</v>
      </c>
      <c r="F109" s="4" t="inlineStr">
        <is>
          <t>GO Panc Lam 3mm@ Cj 10k AS</t>
        </is>
      </c>
      <c r="G109" s="4" t="inlineStr">
        <is>
          <t>Panceta</t>
        </is>
      </c>
      <c r="H109" s="7" t="n">
        <v>0</v>
      </c>
      <c r="I109" s="10" t="n">
        <v>1000</v>
      </c>
      <c r="J109" s="10" t="n">
        <v>0</v>
      </c>
      <c r="K109" s="10" t="n">
        <v>0</v>
      </c>
      <c r="L109" s="7">
        <f>MAX(J109 - K109, 0) * MAX((20 - 10)/(10), 0)</f>
        <v/>
      </c>
      <c r="M109" s="10">
        <f>SUMIFS('Stock - ETA'!$R$3:R4963,'Stock - ETA'!$F$3:F4963,'Rango proyecciones'!C109,'Stock - ETA'!$AA$3:AA4963,'Rango proyecciones'!$AJ$5)</f>
        <v/>
      </c>
      <c r="N109" s="10">
        <f>SUMIF('Stock - Puerto Chile'!$G$2:G960,'Rango proyecciones'!C109,'Stock - Puerto Chile'!$L$2:L960)</f>
        <v/>
      </c>
      <c r="O109" s="10">
        <f>0 * (20 / 27)</f>
        <v/>
      </c>
      <c r="P109" s="10">
        <f>50 * (20 / 27)</f>
        <v/>
      </c>
      <c r="Q109" s="19">
        <f>H109 + P109 + MAX(M109 - H109 - P109 + O109,0)</f>
        <v/>
      </c>
      <c r="R109" s="10">
        <f>MAX(J109 - K109, 0) * MAX((20 - 7)/(7), 0)</f>
        <v/>
      </c>
      <c r="S109" s="10">
        <f>SUMIFS('Stock - ETA'!$H$3:H4963,'Stock - ETA'!$F$3:F4963,'Rango proyecciones'!C109,'Stock - ETA'!$Q$3:Q4963,'Rango proyecciones'!$AJ$5)</f>
        <v/>
      </c>
      <c r="T109" s="10">
        <f>SUMIF('Stock - Puerto Chile'!$G$2:G960,'Rango proyecciones'!C109,'Stock - Puerto Chile'!$N$2:N960)</f>
        <v/>
      </c>
      <c r="U109" s="10">
        <f>0 * (20 / 27)</f>
        <v/>
      </c>
      <c r="V109" s="10">
        <f>50 * (20 / 27)</f>
        <v/>
      </c>
      <c r="W109" s="20">
        <f>H109 + V109 + U109 + MAX(S109 - H109 - V109 - U109,0)</f>
        <v/>
      </c>
      <c r="X109" s="7" t="n">
        <v>2000</v>
      </c>
      <c r="Y109" s="10" t="n">
        <v>2000</v>
      </c>
      <c r="Z109" s="21">
        <f>SUMIFS('Stock - ETA'!$S$3:S4963,'Stock - ETA'!$F$3:F4963,'Rango proyecciones'!C109,'Stock - ETA'!$AA$3:AA4963,'Rango proyecciones'!$AJ$5) + SUMIFS('Stock - ETA'!$R$3:R4963,'Stock - ETA'!$F$3:F4963,'Rango proyecciones'!C109,'Stock - ETA'!$AA$3:AA4963,'Rango proyecciones'!$AJ$7)</f>
        <v/>
      </c>
      <c r="AA109" s="16">
        <f>Z109 + X109</f>
        <v/>
      </c>
      <c r="AB109" s="10">
        <f>SUMIFS('Stock - ETA'!$I$3:I4963,'Stock - ETA'!$F$3:F4963,'Rango proyecciones'!C109,'Stock - ETA'!$Q$3:Q4963,'Rango proyecciones'!$AJ$5) + SUMIFS('Stock - ETA'!$H$3:H4963,'Stock - ETA'!$F$3:F4963,'Rango proyecciones'!C109,'Stock - ETA'!$Q$3:Q4963,'Rango proyecciones'!$AJ$7)</f>
        <v/>
      </c>
      <c r="AC109" s="19">
        <f>AB109 + X109</f>
        <v/>
      </c>
      <c r="AD109" s="7" t="n">
        <v>2000</v>
      </c>
      <c r="AE109" s="10">
        <f>SUMIFS('Stock - ETA'!$T$3:T4963,'Stock - ETA'!$F$3:F4963,'Rango proyecciones'!C109,'Stock - ETA'!$AA$3:AA4963,'Rango proyecciones'!$AJ$5) + SUMIFS('Stock - ETA'!$S$3:S4963,'Stock - ETA'!$F$3:F4963,'Rango proyecciones'!C109,'Stock - ETA'!$AA$3:AA4963,'Rango proyecciones'!$AJ$8)</f>
        <v/>
      </c>
      <c r="AF109" s="19">
        <f> 0.7 * AD109 + AE109</f>
        <v/>
      </c>
      <c r="AG109" s="10">
        <f>SUMIFS('Stock - ETA'!$J$3:J4963,'Stock - ETA'!$F$3:F4963,'Rango proyecciones'!C109,'Stock - ETA'!$Q$3:Q4963,'Rango proyecciones'!$AJ$5) + SUMIFS('Stock - ETA'!$I$3:I4963,'Stock - ETA'!$F$3:F4963,'Rango proyecciones'!C109,'Stock - ETA'!$Q$3:Q4963,'Rango proyecciones'!$AJ$8)</f>
        <v/>
      </c>
      <c r="AH109" s="19">
        <f> 0.7 * AD109 + AG109</f>
        <v/>
      </c>
      <c r="AI109" s="7" t="n"/>
    </row>
    <row r="110">
      <c r="A110" s="4" t="inlineStr">
        <is>
          <t>Cerdo</t>
        </is>
      </c>
      <c r="B110" s="4" t="inlineStr">
        <is>
          <t>Venta Local</t>
        </is>
      </c>
      <c r="C110" s="4" t="inlineStr">
        <is>
          <t>andes asia1021931</t>
        </is>
      </c>
      <c r="D110" s="4" t="inlineStr">
        <is>
          <t>Andes Asia</t>
        </is>
      </c>
      <c r="E110" s="4" t="n">
        <v>1021931</v>
      </c>
      <c r="F110" s="4" t="inlineStr">
        <is>
          <t>GO Pta Cos 3h@ Bo Cj 10k AS</t>
        </is>
      </c>
      <c r="G110" s="4" t="inlineStr">
        <is>
          <t>Cost-Pec</t>
        </is>
      </c>
      <c r="H110" s="7" t="n">
        <v>5151.1</v>
      </c>
      <c r="I110" s="10" t="n">
        <v>16000</v>
      </c>
      <c r="J110" s="10" t="n">
        <v>6295</v>
      </c>
      <c r="K110" s="10" t="n">
        <v>3468.21</v>
      </c>
      <c r="L110" s="7">
        <f>MAX(J110 - K110, 0) * MAX((20 - 10)/(10), 0)</f>
        <v/>
      </c>
      <c r="M110" s="10">
        <f>SUMIFS('Stock - ETA'!$R$3:R4963,'Stock - ETA'!$F$3:F4963,'Rango proyecciones'!C110,'Stock - ETA'!$AA$3:AA4963,'Rango proyecciones'!$AJ$5)</f>
        <v/>
      </c>
      <c r="N110" s="10">
        <f>SUMIF('Stock - Puerto Chile'!$G$2:G960,'Rango proyecciones'!C110,'Stock - Puerto Chile'!$L$2:L960)</f>
        <v/>
      </c>
      <c r="O110" s="10">
        <f>0 * (20 / 27)</f>
        <v/>
      </c>
      <c r="P110" s="10">
        <f>631.033 * (20 / 27)</f>
        <v/>
      </c>
      <c r="Q110" s="19">
        <f>H110 + P110 + MAX(M110 - H110 - P110 + O110,0)</f>
        <v/>
      </c>
      <c r="R110" s="10">
        <f>MAX(J110 - K110, 0) * MAX((20 - 7)/(7), 0)</f>
        <v/>
      </c>
      <c r="S110" s="10">
        <f>SUMIFS('Stock - ETA'!$H$3:H4963,'Stock - ETA'!$F$3:F4963,'Rango proyecciones'!C110,'Stock - ETA'!$Q$3:Q4963,'Rango proyecciones'!$AJ$5)</f>
        <v/>
      </c>
      <c r="T110" s="10">
        <f>SUMIF('Stock - Puerto Chile'!$G$2:G960,'Rango proyecciones'!C110,'Stock - Puerto Chile'!$N$2:N960)</f>
        <v/>
      </c>
      <c r="U110" s="10">
        <f>0 * (20 / 27)</f>
        <v/>
      </c>
      <c r="V110" s="10">
        <f>631.033 * (20 / 27)</f>
        <v/>
      </c>
      <c r="W110" s="20">
        <f>H110 + V110 + U110 + MAX(S110 - H110 - V110 - U110,0)</f>
        <v/>
      </c>
      <c r="X110" s="7" t="n">
        <v>7516</v>
      </c>
      <c r="Y110" s="10" t="n">
        <v>7516</v>
      </c>
      <c r="Z110" s="21">
        <f>SUMIFS('Stock - ETA'!$S$3:S4963,'Stock - ETA'!$F$3:F4963,'Rango proyecciones'!C110,'Stock - ETA'!$AA$3:AA4963,'Rango proyecciones'!$AJ$5) + SUMIFS('Stock - ETA'!$R$3:R4963,'Stock - ETA'!$F$3:F4963,'Rango proyecciones'!C110,'Stock - ETA'!$AA$3:AA4963,'Rango proyecciones'!$AJ$7)</f>
        <v/>
      </c>
      <c r="AA110" s="16">
        <f>Z110 + X110</f>
        <v/>
      </c>
      <c r="AB110" s="10">
        <f>SUMIFS('Stock - ETA'!$I$3:I4963,'Stock - ETA'!$F$3:F4963,'Rango proyecciones'!C110,'Stock - ETA'!$Q$3:Q4963,'Rango proyecciones'!$AJ$5) + SUMIFS('Stock - ETA'!$H$3:H4963,'Stock - ETA'!$F$3:F4963,'Rango proyecciones'!C110,'Stock - ETA'!$Q$3:Q4963,'Rango proyecciones'!$AJ$7)</f>
        <v/>
      </c>
      <c r="AC110" s="19">
        <f>AB110 + X110</f>
        <v/>
      </c>
      <c r="AD110" s="7" t="n">
        <v>5144</v>
      </c>
      <c r="AE110" s="10">
        <f>SUMIFS('Stock - ETA'!$T$3:T4963,'Stock - ETA'!$F$3:F4963,'Rango proyecciones'!C110,'Stock - ETA'!$AA$3:AA4963,'Rango proyecciones'!$AJ$5) + SUMIFS('Stock - ETA'!$S$3:S4963,'Stock - ETA'!$F$3:F4963,'Rango proyecciones'!C110,'Stock - ETA'!$AA$3:AA4963,'Rango proyecciones'!$AJ$8)</f>
        <v/>
      </c>
      <c r="AF110" s="19">
        <f> 0.7 * AD110 + AE110</f>
        <v/>
      </c>
      <c r="AG110" s="10">
        <f>SUMIFS('Stock - ETA'!$J$3:J4963,'Stock - ETA'!$F$3:F4963,'Rango proyecciones'!C110,'Stock - ETA'!$Q$3:Q4963,'Rango proyecciones'!$AJ$5) + SUMIFS('Stock - ETA'!$I$3:I4963,'Stock - ETA'!$F$3:F4963,'Rango proyecciones'!C110,'Stock - ETA'!$Q$3:Q4963,'Rango proyecciones'!$AJ$8)</f>
        <v/>
      </c>
      <c r="AH110" s="19">
        <f> 0.7 * AD110 + AG110</f>
        <v/>
      </c>
      <c r="AI110" s="7" t="n"/>
    </row>
    <row r="111">
      <c r="A111" s="4" t="inlineStr">
        <is>
          <t>Cerdo</t>
        </is>
      </c>
      <c r="B111" s="4" t="inlineStr">
        <is>
          <t>Venta Local</t>
        </is>
      </c>
      <c r="C111" s="4" t="inlineStr">
        <is>
          <t>andes asia1021936</t>
        </is>
      </c>
      <c r="D111" s="4" t="inlineStr">
        <is>
          <t>Andes Asia</t>
        </is>
      </c>
      <c r="E111" s="4" t="n">
        <v>1021936</v>
      </c>
      <c r="F111" s="4" t="inlineStr">
        <is>
          <t>GO PpPal pimentada@ Cj 20k AS</t>
        </is>
      </c>
      <c r="G111" s="4" t="inlineStr">
        <is>
          <t>Paleta</t>
        </is>
      </c>
      <c r="H111" s="7" t="n">
        <v>71920</v>
      </c>
      <c r="I111" s="10" t="n">
        <v>456000</v>
      </c>
      <c r="J111" s="10" t="n">
        <v>166500</v>
      </c>
      <c r="K111" s="10" t="n">
        <v>89038.08</v>
      </c>
      <c r="L111" s="7">
        <f>MAX(J111 - K111, 0) * MAX((20 - 10)/(10), 0)</f>
        <v/>
      </c>
      <c r="M111" s="10">
        <f>SUMIFS('Stock - ETA'!$R$3:R4963,'Stock - ETA'!$F$3:F4963,'Rango proyecciones'!C111,'Stock - ETA'!$AA$3:AA4963,'Rango proyecciones'!$AJ$5)</f>
        <v/>
      </c>
      <c r="N111" s="10">
        <f>SUMIF('Stock - Puerto Chile'!$G$2:G960,'Rango proyecciones'!C111,'Stock - Puerto Chile'!$L$2:L960)</f>
        <v/>
      </c>
      <c r="O111" s="10" t="n"/>
      <c r="P111" s="10" t="n"/>
      <c r="Q111" s="19">
        <f>H111 + P111 + MAX(M111 - H111 - P111 + O111,0)</f>
        <v/>
      </c>
      <c r="R111" s="10">
        <f>MAX(J111 - K111, 0) * MAX((20 - 7)/(7), 0)</f>
        <v/>
      </c>
      <c r="S111" s="10">
        <f>SUMIFS('Stock - ETA'!$H$3:H4963,'Stock - ETA'!$F$3:F4963,'Rango proyecciones'!C111,'Stock - ETA'!$Q$3:Q4963,'Rango proyecciones'!$AJ$5)</f>
        <v/>
      </c>
      <c r="T111" s="10">
        <f>SUMIF('Stock - Puerto Chile'!$G$2:G960,'Rango proyecciones'!C111,'Stock - Puerto Chile'!$N$2:N960)</f>
        <v/>
      </c>
      <c r="U111" s="10" t="n"/>
      <c r="V111" s="10" t="n"/>
      <c r="W111" s="20">
        <f>H111 + V111 + U111 + MAX(S111 - H111 - V111 - U111,0)</f>
        <v/>
      </c>
      <c r="X111" s="7" t="n">
        <v>456000</v>
      </c>
      <c r="Y111" s="10" t="n">
        <v>456000</v>
      </c>
      <c r="Z111" s="21">
        <f>SUMIFS('Stock - ETA'!$S$3:S4963,'Stock - ETA'!$F$3:F4963,'Rango proyecciones'!C111,'Stock - ETA'!$AA$3:AA4963,'Rango proyecciones'!$AJ$5) + SUMIFS('Stock - ETA'!$R$3:R4963,'Stock - ETA'!$F$3:F4963,'Rango proyecciones'!C111,'Stock - ETA'!$AA$3:AA4963,'Rango proyecciones'!$AJ$7)</f>
        <v/>
      </c>
      <c r="AA111" s="16">
        <f>Z111 + X111</f>
        <v/>
      </c>
      <c r="AB111" s="10">
        <f>SUMIFS('Stock - ETA'!$I$3:I4963,'Stock - ETA'!$F$3:F4963,'Rango proyecciones'!C111,'Stock - ETA'!$Q$3:Q4963,'Rango proyecciones'!$AJ$5) + SUMIFS('Stock - ETA'!$H$3:H4963,'Stock - ETA'!$F$3:F4963,'Rango proyecciones'!C111,'Stock - ETA'!$Q$3:Q4963,'Rango proyecciones'!$AJ$7)</f>
        <v/>
      </c>
      <c r="AC111" s="19">
        <f>AB111 + X111</f>
        <v/>
      </c>
      <c r="AD111" s="7" t="n">
        <v>456000</v>
      </c>
      <c r="AE111" s="10">
        <f>SUMIFS('Stock - ETA'!$T$3:T4963,'Stock - ETA'!$F$3:F4963,'Rango proyecciones'!C111,'Stock - ETA'!$AA$3:AA4963,'Rango proyecciones'!$AJ$5) + SUMIFS('Stock - ETA'!$S$3:S4963,'Stock - ETA'!$F$3:F4963,'Rango proyecciones'!C111,'Stock - ETA'!$AA$3:AA4963,'Rango proyecciones'!$AJ$8)</f>
        <v/>
      </c>
      <c r="AF111" s="19">
        <f> 0.7 * AD111 + AE111</f>
        <v/>
      </c>
      <c r="AG111" s="10">
        <f>SUMIFS('Stock - ETA'!$J$3:J4963,'Stock - ETA'!$F$3:F4963,'Rango proyecciones'!C111,'Stock - ETA'!$Q$3:Q4963,'Rango proyecciones'!$AJ$5) + SUMIFS('Stock - ETA'!$I$3:I4963,'Stock - ETA'!$F$3:F4963,'Rango proyecciones'!C111,'Stock - ETA'!$Q$3:Q4963,'Rango proyecciones'!$AJ$8)</f>
        <v/>
      </c>
      <c r="AH111" s="19">
        <f> 0.7 * AD111 + AG111</f>
        <v/>
      </c>
      <c r="AI111" s="7" t="n"/>
    </row>
    <row r="112">
      <c r="A112" s="4" t="inlineStr">
        <is>
          <t>Cerdo</t>
        </is>
      </c>
      <c r="B112" s="4" t="inlineStr">
        <is>
          <t>Venta Local</t>
        </is>
      </c>
      <c r="C112" s="4" t="inlineStr">
        <is>
          <t>andes asia1021944</t>
        </is>
      </c>
      <c r="D112" s="4" t="inlineStr">
        <is>
          <t>Andes Asia</t>
        </is>
      </c>
      <c r="E112" s="4" t="n">
        <v>1021944</v>
      </c>
      <c r="F112" s="4" t="inlineStr">
        <is>
          <t>GO Diafrag@ Va Cj 8k AS</t>
        </is>
      </c>
      <c r="G112" s="4" t="inlineStr">
        <is>
          <t>Recortes</t>
        </is>
      </c>
      <c r="H112" s="7" t="n">
        <v>0</v>
      </c>
      <c r="I112" s="10" t="n">
        <v>6000</v>
      </c>
      <c r="J112" s="10" t="n">
        <v>2183</v>
      </c>
      <c r="K112" s="10" t="n">
        <v>1454.85</v>
      </c>
      <c r="L112" s="7">
        <f>MAX(J112 - K112, 0) * MAX((20 - 10)/(10), 0)</f>
        <v/>
      </c>
      <c r="M112" s="10">
        <f>SUMIFS('Stock - ETA'!$R$3:R4963,'Stock - ETA'!$F$3:F4963,'Rango proyecciones'!C112,'Stock - ETA'!$AA$3:AA4963,'Rango proyecciones'!$AJ$5)</f>
        <v/>
      </c>
      <c r="N112" s="10">
        <f>SUMIF('Stock - Puerto Chile'!$G$2:G960,'Rango proyecciones'!C112,'Stock - Puerto Chile'!$L$2:L960)</f>
        <v/>
      </c>
      <c r="O112" s="10">
        <f>0 * (20 / 27)</f>
        <v/>
      </c>
      <c r="P112" s="10">
        <f>2400 * (20 / 27)</f>
        <v/>
      </c>
      <c r="Q112" s="19">
        <f>H112 + P112 + MAX(M112 - H112 - P112 + O112,0)</f>
        <v/>
      </c>
      <c r="R112" s="10">
        <f>MAX(J112 - K112, 0) * MAX((20 - 7)/(7), 0)</f>
        <v/>
      </c>
      <c r="S112" s="10">
        <f>SUMIFS('Stock - ETA'!$H$3:H4963,'Stock - ETA'!$F$3:F4963,'Rango proyecciones'!C112,'Stock - ETA'!$Q$3:Q4963,'Rango proyecciones'!$AJ$5)</f>
        <v/>
      </c>
      <c r="T112" s="10">
        <f>SUMIF('Stock - Puerto Chile'!$G$2:G960,'Rango proyecciones'!C112,'Stock - Puerto Chile'!$N$2:N960)</f>
        <v/>
      </c>
      <c r="U112" s="10">
        <f>0 * (20 / 27)</f>
        <v/>
      </c>
      <c r="V112" s="10">
        <f>2400 * (20 / 27)</f>
        <v/>
      </c>
      <c r="W112" s="20">
        <f>H112 + V112 + U112 + MAX(S112 - H112 - V112 - U112,0)</f>
        <v/>
      </c>
      <c r="X112" s="7" t="n">
        <v>2883</v>
      </c>
      <c r="Y112" s="10" t="n">
        <v>2883</v>
      </c>
      <c r="Z112" s="21">
        <f>SUMIFS('Stock - ETA'!$S$3:S4963,'Stock - ETA'!$F$3:F4963,'Rango proyecciones'!C112,'Stock - ETA'!$AA$3:AA4963,'Rango proyecciones'!$AJ$5) + SUMIFS('Stock - ETA'!$R$3:R4963,'Stock - ETA'!$F$3:F4963,'Rango proyecciones'!C112,'Stock - ETA'!$AA$3:AA4963,'Rango proyecciones'!$AJ$7)</f>
        <v/>
      </c>
      <c r="AA112" s="16">
        <f>Z112 + X112</f>
        <v/>
      </c>
      <c r="AB112" s="10">
        <f>SUMIFS('Stock - ETA'!$I$3:I4963,'Stock - ETA'!$F$3:F4963,'Rango proyecciones'!C112,'Stock - ETA'!$Q$3:Q4963,'Rango proyecciones'!$AJ$5) + SUMIFS('Stock - ETA'!$H$3:H4963,'Stock - ETA'!$F$3:F4963,'Rango proyecciones'!C112,'Stock - ETA'!$Q$3:Q4963,'Rango proyecciones'!$AJ$7)</f>
        <v/>
      </c>
      <c r="AC112" s="19">
        <f>AB112 + X112</f>
        <v/>
      </c>
      <c r="AD112" s="7" t="n">
        <v>4325</v>
      </c>
      <c r="AE112" s="10">
        <f>SUMIFS('Stock - ETA'!$T$3:T4963,'Stock - ETA'!$F$3:F4963,'Rango proyecciones'!C112,'Stock - ETA'!$AA$3:AA4963,'Rango proyecciones'!$AJ$5) + SUMIFS('Stock - ETA'!$S$3:S4963,'Stock - ETA'!$F$3:F4963,'Rango proyecciones'!C112,'Stock - ETA'!$AA$3:AA4963,'Rango proyecciones'!$AJ$8)</f>
        <v/>
      </c>
      <c r="AF112" s="19">
        <f> 0.7 * AD112 + AE112</f>
        <v/>
      </c>
      <c r="AG112" s="10">
        <f>SUMIFS('Stock - ETA'!$J$3:J4963,'Stock - ETA'!$F$3:F4963,'Rango proyecciones'!C112,'Stock - ETA'!$Q$3:Q4963,'Rango proyecciones'!$AJ$5) + SUMIFS('Stock - ETA'!$I$3:I4963,'Stock - ETA'!$F$3:F4963,'Rango proyecciones'!C112,'Stock - ETA'!$Q$3:Q4963,'Rango proyecciones'!$AJ$8)</f>
        <v/>
      </c>
      <c r="AH112" s="19">
        <f> 0.7 * AD112 + AG112</f>
        <v/>
      </c>
      <c r="AI112" s="7" t="n"/>
    </row>
    <row r="113">
      <c r="A113" s="4" t="inlineStr">
        <is>
          <t>Cerdo</t>
        </is>
      </c>
      <c r="B113" s="4" t="inlineStr">
        <is>
          <t>Venta Local</t>
        </is>
      </c>
      <c r="C113" s="4" t="inlineStr">
        <is>
          <t>andes asia1021945</t>
        </is>
      </c>
      <c r="D113" s="4" t="inlineStr">
        <is>
          <t>Andes Asia</t>
        </is>
      </c>
      <c r="E113" s="4" t="n">
        <v>1021945</v>
      </c>
      <c r="F113" s="4" t="inlineStr">
        <is>
          <t>GO Lengua Japon@ Cj 10k AS</t>
        </is>
      </c>
      <c r="G113" s="4" t="inlineStr">
        <is>
          <t>Cabeza</t>
        </is>
      </c>
      <c r="H113" s="7" t="n">
        <v>10</v>
      </c>
      <c r="I113" s="10" t="n">
        <v>0</v>
      </c>
      <c r="J113" s="10" t="n">
        <v>0</v>
      </c>
      <c r="K113" s="10" t="n">
        <v>0</v>
      </c>
      <c r="L113" s="7">
        <f>MAX(J113 - K113, 0) * MAX((20 - 10)/(10), 0)</f>
        <v/>
      </c>
      <c r="M113" s="10">
        <f>SUMIFS('Stock - ETA'!$R$3:R4963,'Stock - ETA'!$F$3:F4963,'Rango proyecciones'!C113,'Stock - ETA'!$AA$3:AA4963,'Rango proyecciones'!$AJ$5)</f>
        <v/>
      </c>
      <c r="N113" s="10">
        <f>SUMIF('Stock - Puerto Chile'!$G$2:G960,'Rango proyecciones'!C113,'Stock - Puerto Chile'!$L$2:L960)</f>
        <v/>
      </c>
      <c r="O113" s="10">
        <f>0 * (20 / 27)</f>
        <v/>
      </c>
      <c r="P113" s="10">
        <f>2400 * (20 / 27)</f>
        <v/>
      </c>
      <c r="Q113" s="19">
        <f>H113 + P113 + MAX(M113 - H113 - P113 + O113,0)</f>
        <v/>
      </c>
      <c r="R113" s="10">
        <f>MAX(J113 - K113, 0) * MAX((20 - 7)/(7), 0)</f>
        <v/>
      </c>
      <c r="S113" s="10">
        <f>SUMIFS('Stock - ETA'!$H$3:H4963,'Stock - ETA'!$F$3:F4963,'Rango proyecciones'!C113,'Stock - ETA'!$Q$3:Q4963,'Rango proyecciones'!$AJ$5)</f>
        <v/>
      </c>
      <c r="T113" s="10">
        <f>SUMIF('Stock - Puerto Chile'!$G$2:G960,'Rango proyecciones'!C113,'Stock - Puerto Chile'!$N$2:N960)</f>
        <v/>
      </c>
      <c r="U113" s="10">
        <f>0 * (20 / 27)</f>
        <v/>
      </c>
      <c r="V113" s="10">
        <f>2400 * (20 / 27)</f>
        <v/>
      </c>
      <c r="W113" s="20">
        <f>H113 + V113 + U113 + MAX(S113 - H113 - V113 - U113,0)</f>
        <v/>
      </c>
      <c r="X113" s="7" t="n"/>
      <c r="Y113" s="10" t="n"/>
      <c r="Z113" s="21">
        <f>SUMIFS('Stock - ETA'!$S$3:S4963,'Stock - ETA'!$F$3:F4963,'Rango proyecciones'!C113,'Stock - ETA'!$AA$3:AA4963,'Rango proyecciones'!$AJ$5) + SUMIFS('Stock - ETA'!$R$3:R4963,'Stock - ETA'!$F$3:F4963,'Rango proyecciones'!C113,'Stock - ETA'!$AA$3:AA4963,'Rango proyecciones'!$AJ$7)</f>
        <v/>
      </c>
      <c r="AA113" s="16">
        <f>Z113 + X113</f>
        <v/>
      </c>
      <c r="AB113" s="10">
        <f>SUMIFS('Stock - ETA'!$I$3:I4963,'Stock - ETA'!$F$3:F4963,'Rango proyecciones'!C113,'Stock - ETA'!$Q$3:Q4963,'Rango proyecciones'!$AJ$5) + SUMIFS('Stock - ETA'!$H$3:H4963,'Stock - ETA'!$F$3:F4963,'Rango proyecciones'!C113,'Stock - ETA'!$Q$3:Q4963,'Rango proyecciones'!$AJ$7)</f>
        <v/>
      </c>
      <c r="AC113" s="19">
        <f>AB113 + X113</f>
        <v/>
      </c>
      <c r="AD113" s="7" t="n"/>
      <c r="AE113" s="10">
        <f>SUMIFS('Stock - ETA'!$T$3:T4963,'Stock - ETA'!$F$3:F4963,'Rango proyecciones'!C113,'Stock - ETA'!$AA$3:AA4963,'Rango proyecciones'!$AJ$5) + SUMIFS('Stock - ETA'!$S$3:S4963,'Stock - ETA'!$F$3:F4963,'Rango proyecciones'!C113,'Stock - ETA'!$AA$3:AA4963,'Rango proyecciones'!$AJ$8)</f>
        <v/>
      </c>
      <c r="AF113" s="19">
        <f> 0.7 * AD113 + AE113</f>
        <v/>
      </c>
      <c r="AG113" s="10">
        <f>SUMIFS('Stock - ETA'!$J$3:J4963,'Stock - ETA'!$F$3:F4963,'Rango proyecciones'!C113,'Stock - ETA'!$Q$3:Q4963,'Rango proyecciones'!$AJ$5) + SUMIFS('Stock - ETA'!$I$3:I4963,'Stock - ETA'!$F$3:F4963,'Rango proyecciones'!C113,'Stock - ETA'!$Q$3:Q4963,'Rango proyecciones'!$AJ$8)</f>
        <v/>
      </c>
      <c r="AH113" s="19">
        <f> 0.7 * AD113 + AG113</f>
        <v/>
      </c>
      <c r="AI113" s="7" t="n"/>
    </row>
    <row r="114">
      <c r="A114" s="4" t="inlineStr">
        <is>
          <t>Cerdo</t>
        </is>
      </c>
      <c r="B114" s="4" t="inlineStr">
        <is>
          <t>Venta Local</t>
        </is>
      </c>
      <c r="C114" s="4" t="inlineStr">
        <is>
          <t>andes asia1021987</t>
        </is>
      </c>
      <c r="D114" s="4" t="inlineStr">
        <is>
          <t>Andes Asia</t>
        </is>
      </c>
      <c r="E114" s="4" t="n">
        <v>1021987</v>
      </c>
      <c r="F114" s="4" t="inlineStr">
        <is>
          <t>GO Recto@ Cj 10k AS</t>
        </is>
      </c>
      <c r="G114" s="4" t="inlineStr">
        <is>
          <t>Subprod</t>
        </is>
      </c>
      <c r="H114" s="7" t="n">
        <v>1000</v>
      </c>
      <c r="I114" s="10" t="n">
        <v>9000</v>
      </c>
      <c r="J114" s="10" t="n">
        <v>3477</v>
      </c>
      <c r="K114" s="10" t="n">
        <v>2245.93</v>
      </c>
      <c r="L114" s="7">
        <f>MAX(J114 - K114, 0) * MAX((20 - 10)/(10), 0)</f>
        <v/>
      </c>
      <c r="M114" s="10">
        <f>SUMIFS('Stock - ETA'!$R$3:R4963,'Stock - ETA'!$F$3:F4963,'Rango proyecciones'!C114,'Stock - ETA'!$AA$3:AA4963,'Rango proyecciones'!$AJ$5)</f>
        <v/>
      </c>
      <c r="N114" s="10">
        <f>SUMIF('Stock - Puerto Chile'!$G$2:G960,'Rango proyecciones'!C114,'Stock - Puerto Chile'!$L$2:L960)</f>
        <v/>
      </c>
      <c r="O114" s="10" t="n"/>
      <c r="P114" s="10" t="n"/>
      <c r="Q114" s="19">
        <f>H114 + P114 + MAX(M114 - H114 - P114 + O114,0)</f>
        <v/>
      </c>
      <c r="R114" s="10">
        <f>MAX(J114 - K114, 0) * MAX((20 - 7)/(7), 0)</f>
        <v/>
      </c>
      <c r="S114" s="10">
        <f>SUMIFS('Stock - ETA'!$H$3:H4963,'Stock - ETA'!$F$3:F4963,'Rango proyecciones'!C114,'Stock - ETA'!$Q$3:Q4963,'Rango proyecciones'!$AJ$5)</f>
        <v/>
      </c>
      <c r="T114" s="10">
        <f>SUMIF('Stock - Puerto Chile'!$G$2:G960,'Rango proyecciones'!C114,'Stock - Puerto Chile'!$N$2:N960)</f>
        <v/>
      </c>
      <c r="U114" s="10" t="n"/>
      <c r="V114" s="10" t="n"/>
      <c r="W114" s="20">
        <f>H114 + V114 + U114 + MAX(S114 - H114 - V114 - U114,0)</f>
        <v/>
      </c>
      <c r="X114" s="7" t="n">
        <v>4482</v>
      </c>
      <c r="Y114" s="10" t="n">
        <v>4482</v>
      </c>
      <c r="Z114" s="21">
        <f>SUMIFS('Stock - ETA'!$S$3:S4963,'Stock - ETA'!$F$3:F4963,'Rango proyecciones'!C114,'Stock - ETA'!$AA$3:AA4963,'Rango proyecciones'!$AJ$5) + SUMIFS('Stock - ETA'!$R$3:R4963,'Stock - ETA'!$F$3:F4963,'Rango proyecciones'!C114,'Stock - ETA'!$AA$3:AA4963,'Rango proyecciones'!$AJ$7)</f>
        <v/>
      </c>
      <c r="AA114" s="16">
        <f>Z114 + X114</f>
        <v/>
      </c>
      <c r="AB114" s="10">
        <f>SUMIFS('Stock - ETA'!$I$3:I4963,'Stock - ETA'!$F$3:F4963,'Rango proyecciones'!C114,'Stock - ETA'!$Q$3:Q4963,'Rango proyecciones'!$AJ$5) + SUMIFS('Stock - ETA'!$H$3:H4963,'Stock - ETA'!$F$3:F4963,'Rango proyecciones'!C114,'Stock - ETA'!$Q$3:Q4963,'Rango proyecciones'!$AJ$7)</f>
        <v/>
      </c>
      <c r="AC114" s="19">
        <f>AB114 + X114</f>
        <v/>
      </c>
      <c r="AD114" s="7" t="n"/>
      <c r="AE114" s="10">
        <f>SUMIFS('Stock - ETA'!$T$3:T4963,'Stock - ETA'!$F$3:F4963,'Rango proyecciones'!C114,'Stock - ETA'!$AA$3:AA4963,'Rango proyecciones'!$AJ$5) + SUMIFS('Stock - ETA'!$S$3:S4963,'Stock - ETA'!$F$3:F4963,'Rango proyecciones'!C114,'Stock - ETA'!$AA$3:AA4963,'Rango proyecciones'!$AJ$8)</f>
        <v/>
      </c>
      <c r="AF114" s="19">
        <f> 0.7 * AD114 + AE114</f>
        <v/>
      </c>
      <c r="AG114" s="10">
        <f>SUMIFS('Stock - ETA'!$J$3:J4963,'Stock - ETA'!$F$3:F4963,'Rango proyecciones'!C114,'Stock - ETA'!$Q$3:Q4963,'Rango proyecciones'!$AJ$5) + SUMIFS('Stock - ETA'!$I$3:I4963,'Stock - ETA'!$F$3:F4963,'Rango proyecciones'!C114,'Stock - ETA'!$Q$3:Q4963,'Rango proyecciones'!$AJ$8)</f>
        <v/>
      </c>
      <c r="AH114" s="19">
        <f> 0.7 * AD114 + AG114</f>
        <v/>
      </c>
      <c r="AI114" s="7" t="n"/>
    </row>
    <row r="115">
      <c r="A115" s="4" t="inlineStr">
        <is>
          <t>Cerdo</t>
        </is>
      </c>
      <c r="B115" s="4" t="inlineStr">
        <is>
          <t>Venta Local</t>
        </is>
      </c>
      <c r="C115" s="4" t="inlineStr">
        <is>
          <t>andes asia1022101</t>
        </is>
      </c>
      <c r="D115" s="4" t="inlineStr">
        <is>
          <t>Andes Asia</t>
        </is>
      </c>
      <c r="E115" s="4" t="n">
        <v>1022101</v>
      </c>
      <c r="F115" s="4" t="inlineStr">
        <is>
          <t>GO Lom Tec@ Va Cj 20k AS</t>
        </is>
      </c>
      <c r="G115" s="4" t="inlineStr">
        <is>
          <t>Lomo</t>
        </is>
      </c>
      <c r="H115" s="7" t="n">
        <v>1287.5</v>
      </c>
      <c r="I115" s="10" t="n">
        <v>0</v>
      </c>
      <c r="J115" s="10" t="n">
        <v>0</v>
      </c>
      <c r="K115" s="10" t="n">
        <v>0</v>
      </c>
      <c r="L115" s="7">
        <f>MAX(J115 - K115, 0) * MAX((20 - 10)/(10), 0)</f>
        <v/>
      </c>
      <c r="M115" s="10">
        <f>SUMIFS('Stock - ETA'!$R$3:R4963,'Stock - ETA'!$F$3:F4963,'Rango proyecciones'!C115,'Stock - ETA'!$AA$3:AA4963,'Rango proyecciones'!$AJ$5)</f>
        <v/>
      </c>
      <c r="N115" s="10">
        <f>SUMIF('Stock - Puerto Chile'!$G$2:G960,'Rango proyecciones'!C115,'Stock - Puerto Chile'!$L$2:L960)</f>
        <v/>
      </c>
      <c r="O115" s="10">
        <f>0 * (20 / 27)</f>
        <v/>
      </c>
      <c r="P115" s="10">
        <f>852.99 * (20 / 27)</f>
        <v/>
      </c>
      <c r="Q115" s="19">
        <f>H115 + P115 + MAX(M115 - H115 - P115 + O115,0)</f>
        <v/>
      </c>
      <c r="R115" s="10">
        <f>MAX(J115 - K115, 0) * MAX((20 - 7)/(7), 0)</f>
        <v/>
      </c>
      <c r="S115" s="10">
        <f>SUMIFS('Stock - ETA'!$H$3:H4963,'Stock - ETA'!$F$3:F4963,'Rango proyecciones'!C115,'Stock - ETA'!$Q$3:Q4963,'Rango proyecciones'!$AJ$5)</f>
        <v/>
      </c>
      <c r="T115" s="10">
        <f>SUMIF('Stock - Puerto Chile'!$G$2:G960,'Rango proyecciones'!C115,'Stock - Puerto Chile'!$N$2:N960)</f>
        <v/>
      </c>
      <c r="U115" s="10">
        <f>0 * (20 / 27)</f>
        <v/>
      </c>
      <c r="V115" s="10">
        <f>852.99 * (20 / 27)</f>
        <v/>
      </c>
      <c r="W115" s="20">
        <f>H115 + V115 + U115 + MAX(S115 - H115 - V115 - U115,0)</f>
        <v/>
      </c>
      <c r="X115" s="7" t="n">
        <v>6000</v>
      </c>
      <c r="Y115" s="10" t="n">
        <v>6000</v>
      </c>
      <c r="Z115" s="21">
        <f>SUMIFS('Stock - ETA'!$S$3:S4963,'Stock - ETA'!$F$3:F4963,'Rango proyecciones'!C115,'Stock - ETA'!$AA$3:AA4963,'Rango proyecciones'!$AJ$5) + SUMIFS('Stock - ETA'!$R$3:R4963,'Stock - ETA'!$F$3:F4963,'Rango proyecciones'!C115,'Stock - ETA'!$AA$3:AA4963,'Rango proyecciones'!$AJ$7)</f>
        <v/>
      </c>
      <c r="AA115" s="16">
        <f>Z115 + X115</f>
        <v/>
      </c>
      <c r="AB115" s="10">
        <f>SUMIFS('Stock - ETA'!$I$3:I4963,'Stock - ETA'!$F$3:F4963,'Rango proyecciones'!C115,'Stock - ETA'!$Q$3:Q4963,'Rango proyecciones'!$AJ$5) + SUMIFS('Stock - ETA'!$H$3:H4963,'Stock - ETA'!$F$3:F4963,'Rango proyecciones'!C115,'Stock - ETA'!$Q$3:Q4963,'Rango proyecciones'!$AJ$7)</f>
        <v/>
      </c>
      <c r="AC115" s="19">
        <f>AB115 + X115</f>
        <v/>
      </c>
      <c r="AD115" s="7" t="n">
        <v>6000</v>
      </c>
      <c r="AE115" s="10">
        <f>SUMIFS('Stock - ETA'!$T$3:T4963,'Stock - ETA'!$F$3:F4963,'Rango proyecciones'!C115,'Stock - ETA'!$AA$3:AA4963,'Rango proyecciones'!$AJ$5) + SUMIFS('Stock - ETA'!$S$3:S4963,'Stock - ETA'!$F$3:F4963,'Rango proyecciones'!C115,'Stock - ETA'!$AA$3:AA4963,'Rango proyecciones'!$AJ$8)</f>
        <v/>
      </c>
      <c r="AF115" s="19">
        <f> 0.7 * AD115 + AE115</f>
        <v/>
      </c>
      <c r="AG115" s="10">
        <f>SUMIFS('Stock - ETA'!$J$3:J4963,'Stock - ETA'!$F$3:F4963,'Rango proyecciones'!C115,'Stock - ETA'!$Q$3:Q4963,'Rango proyecciones'!$AJ$5) + SUMIFS('Stock - ETA'!$I$3:I4963,'Stock - ETA'!$F$3:F4963,'Rango proyecciones'!C115,'Stock - ETA'!$Q$3:Q4963,'Rango proyecciones'!$AJ$8)</f>
        <v/>
      </c>
      <c r="AH115" s="19">
        <f> 0.7 * AD115 + AG115</f>
        <v/>
      </c>
      <c r="AI115" s="7" t="n"/>
    </row>
    <row r="116">
      <c r="A116" s="4" t="inlineStr">
        <is>
          <t>Cerdo</t>
        </is>
      </c>
      <c r="B116" s="4" t="inlineStr">
        <is>
          <t>Venta Local</t>
        </is>
      </c>
      <c r="C116" s="4" t="inlineStr">
        <is>
          <t>andes asia1022128</t>
        </is>
      </c>
      <c r="D116" s="4" t="inlineStr">
        <is>
          <t>Andes Asia</t>
        </is>
      </c>
      <c r="E116" s="4" t="n">
        <v>1022128</v>
      </c>
      <c r="F116" s="4" t="inlineStr">
        <is>
          <t>GO Ganso C/asiento@ Bol Cj 14k AS</t>
        </is>
      </c>
      <c r="G116" s="4" t="inlineStr">
        <is>
          <t>Pierna</t>
        </is>
      </c>
      <c r="H116" s="7" t="n">
        <v>2998.1</v>
      </c>
      <c r="I116" s="10" t="n">
        <v>10500</v>
      </c>
      <c r="J116" s="10" t="n">
        <v>1195</v>
      </c>
      <c r="K116" s="10" t="n">
        <v>2664.8</v>
      </c>
      <c r="L116" s="7">
        <f>MAX(J116 - K116, 0) * MAX((20 - 10)/(10), 0)</f>
        <v/>
      </c>
      <c r="M116" s="10">
        <f>SUMIFS('Stock - ETA'!$R$3:R4963,'Stock - ETA'!$F$3:F4963,'Rango proyecciones'!C116,'Stock - ETA'!$AA$3:AA4963,'Rango proyecciones'!$AJ$5)</f>
        <v/>
      </c>
      <c r="N116" s="10">
        <f>SUMIF('Stock - Puerto Chile'!$G$2:G960,'Rango proyecciones'!C116,'Stock - Puerto Chile'!$L$2:L960)</f>
        <v/>
      </c>
      <c r="O116" s="10" t="n"/>
      <c r="P116" s="10" t="n"/>
      <c r="Q116" s="19">
        <f>H116 + P116 + MAX(M116 - H116 - P116 + O116,0)</f>
        <v/>
      </c>
      <c r="R116" s="10">
        <f>MAX(J116 - K116, 0) * MAX((20 - 7)/(7), 0)</f>
        <v/>
      </c>
      <c r="S116" s="10">
        <f>SUMIFS('Stock - ETA'!$H$3:H4963,'Stock - ETA'!$F$3:F4963,'Rango proyecciones'!C116,'Stock - ETA'!$Q$3:Q4963,'Rango proyecciones'!$AJ$5)</f>
        <v/>
      </c>
      <c r="T116" s="10">
        <f>SUMIF('Stock - Puerto Chile'!$G$2:G960,'Rango proyecciones'!C116,'Stock - Puerto Chile'!$N$2:N960)</f>
        <v/>
      </c>
      <c r="U116" s="10" t="n"/>
      <c r="V116" s="10" t="n"/>
      <c r="W116" s="20">
        <f>H116 + V116 + U116 + MAX(S116 - H116 - V116 - U116,0)</f>
        <v/>
      </c>
      <c r="X116" s="7" t="n">
        <v>10000</v>
      </c>
      <c r="Y116" s="10" t="n">
        <v>10000</v>
      </c>
      <c r="Z116" s="21">
        <f>SUMIFS('Stock - ETA'!$S$3:S4963,'Stock - ETA'!$F$3:F4963,'Rango proyecciones'!C116,'Stock - ETA'!$AA$3:AA4963,'Rango proyecciones'!$AJ$5) + SUMIFS('Stock - ETA'!$R$3:R4963,'Stock - ETA'!$F$3:F4963,'Rango proyecciones'!C116,'Stock - ETA'!$AA$3:AA4963,'Rango proyecciones'!$AJ$7)</f>
        <v/>
      </c>
      <c r="AA116" s="16">
        <f>Z116 + X116</f>
        <v/>
      </c>
      <c r="AB116" s="10">
        <f>SUMIFS('Stock - ETA'!$I$3:I4963,'Stock - ETA'!$F$3:F4963,'Rango proyecciones'!C116,'Stock - ETA'!$Q$3:Q4963,'Rango proyecciones'!$AJ$5) + SUMIFS('Stock - ETA'!$H$3:H4963,'Stock - ETA'!$F$3:F4963,'Rango proyecciones'!C116,'Stock - ETA'!$Q$3:Q4963,'Rango proyecciones'!$AJ$7)</f>
        <v/>
      </c>
      <c r="AC116" s="19">
        <f>AB116 + X116</f>
        <v/>
      </c>
      <c r="AD116" s="7" t="n">
        <v>20000</v>
      </c>
      <c r="AE116" s="10">
        <f>SUMIFS('Stock - ETA'!$T$3:T4963,'Stock - ETA'!$F$3:F4963,'Rango proyecciones'!C116,'Stock - ETA'!$AA$3:AA4963,'Rango proyecciones'!$AJ$5) + SUMIFS('Stock - ETA'!$S$3:S4963,'Stock - ETA'!$F$3:F4963,'Rango proyecciones'!C116,'Stock - ETA'!$AA$3:AA4963,'Rango proyecciones'!$AJ$8)</f>
        <v/>
      </c>
      <c r="AF116" s="19">
        <f> 0.7 * AD116 + AE116</f>
        <v/>
      </c>
      <c r="AG116" s="10">
        <f>SUMIFS('Stock - ETA'!$J$3:J4963,'Stock - ETA'!$F$3:F4963,'Rango proyecciones'!C116,'Stock - ETA'!$Q$3:Q4963,'Rango proyecciones'!$AJ$5) + SUMIFS('Stock - ETA'!$I$3:I4963,'Stock - ETA'!$F$3:F4963,'Rango proyecciones'!C116,'Stock - ETA'!$Q$3:Q4963,'Rango proyecciones'!$AJ$8)</f>
        <v/>
      </c>
      <c r="AH116" s="19">
        <f> 0.7 * AD116 + AG116</f>
        <v/>
      </c>
      <c r="AI116" s="7" t="n"/>
    </row>
    <row r="117">
      <c r="A117" s="4" t="inlineStr">
        <is>
          <t>Cerdo</t>
        </is>
      </c>
      <c r="B117" s="4" t="inlineStr">
        <is>
          <t>Venta Local</t>
        </is>
      </c>
      <c r="C117" s="4" t="inlineStr">
        <is>
          <t>andes asia1022141</t>
        </is>
      </c>
      <c r="D117" s="4" t="inlineStr">
        <is>
          <t>Andes Asia</t>
        </is>
      </c>
      <c r="E117" s="4" t="n">
        <v>1022141</v>
      </c>
      <c r="F117" s="4" t="inlineStr">
        <is>
          <t>GO Posta Negra D@ Cj AS</t>
        </is>
      </c>
      <c r="G117" s="4" t="inlineStr">
        <is>
          <t>Pierna</t>
        </is>
      </c>
      <c r="H117" s="7" t="n">
        <v>20870.7</v>
      </c>
      <c r="I117" s="10" t="n">
        <v>26000</v>
      </c>
      <c r="J117" s="10" t="n">
        <v>43308.98</v>
      </c>
      <c r="K117" s="10" t="n">
        <v>18996.46</v>
      </c>
      <c r="L117" s="7">
        <f>MAX(J117 - K117, 0) * MAX((20 - 10)/(10), 0)</f>
        <v/>
      </c>
      <c r="M117" s="10">
        <f>SUMIFS('Stock - ETA'!$R$3:R4963,'Stock - ETA'!$F$3:F4963,'Rango proyecciones'!C117,'Stock - ETA'!$AA$3:AA4963,'Rango proyecciones'!$AJ$5)</f>
        <v/>
      </c>
      <c r="N117" s="10">
        <f>SUMIF('Stock - Puerto Chile'!$G$2:G960,'Rango proyecciones'!C117,'Stock - Puerto Chile'!$L$2:L960)</f>
        <v/>
      </c>
      <c r="O117" s="10">
        <f>0 * (20 / 27)</f>
        <v/>
      </c>
      <c r="P117" s="10">
        <f>907.283 * (20 / 27)</f>
        <v/>
      </c>
      <c r="Q117" s="19">
        <f>H117 + P117 + MAX(M117 - H117 - P117 + O117,0)</f>
        <v/>
      </c>
      <c r="R117" s="10">
        <f>MAX(J117 - K117, 0) * MAX((20 - 7)/(7), 0)</f>
        <v/>
      </c>
      <c r="S117" s="10">
        <f>SUMIFS('Stock - ETA'!$H$3:H4963,'Stock - ETA'!$F$3:F4963,'Rango proyecciones'!C117,'Stock - ETA'!$Q$3:Q4963,'Rango proyecciones'!$AJ$5)</f>
        <v/>
      </c>
      <c r="T117" s="10">
        <f>SUMIF('Stock - Puerto Chile'!$G$2:G960,'Rango proyecciones'!C117,'Stock - Puerto Chile'!$N$2:N960)</f>
        <v/>
      </c>
      <c r="U117" s="10">
        <f>0 * (20 / 27)</f>
        <v/>
      </c>
      <c r="V117" s="10">
        <f>907.283 * (20 / 27)</f>
        <v/>
      </c>
      <c r="W117" s="20">
        <f>H117 + V117 + U117 + MAX(S117 - H117 - V117 - U117,0)</f>
        <v/>
      </c>
      <c r="X117" s="7" t="n">
        <v>42065</v>
      </c>
      <c r="Y117" s="10" t="n">
        <v>42065</v>
      </c>
      <c r="Z117" s="21">
        <f>SUMIFS('Stock - ETA'!$S$3:S4963,'Stock - ETA'!$F$3:F4963,'Rango proyecciones'!C117,'Stock - ETA'!$AA$3:AA4963,'Rango proyecciones'!$AJ$5) + SUMIFS('Stock - ETA'!$R$3:R4963,'Stock - ETA'!$F$3:F4963,'Rango proyecciones'!C117,'Stock - ETA'!$AA$3:AA4963,'Rango proyecciones'!$AJ$7)</f>
        <v/>
      </c>
      <c r="AA117" s="16">
        <f>Z117 + X117</f>
        <v/>
      </c>
      <c r="AB117" s="10">
        <f>SUMIFS('Stock - ETA'!$I$3:I4963,'Stock - ETA'!$F$3:F4963,'Rango proyecciones'!C117,'Stock - ETA'!$Q$3:Q4963,'Rango proyecciones'!$AJ$5) + SUMIFS('Stock - ETA'!$H$3:H4963,'Stock - ETA'!$F$3:F4963,'Rango proyecciones'!C117,'Stock - ETA'!$Q$3:Q4963,'Rango proyecciones'!$AJ$7)</f>
        <v/>
      </c>
      <c r="AC117" s="19">
        <f>AB117 + X117</f>
        <v/>
      </c>
      <c r="AD117" s="7" t="n">
        <v>49847</v>
      </c>
      <c r="AE117" s="10">
        <f>SUMIFS('Stock - ETA'!$T$3:T4963,'Stock - ETA'!$F$3:F4963,'Rango proyecciones'!C117,'Stock - ETA'!$AA$3:AA4963,'Rango proyecciones'!$AJ$5) + SUMIFS('Stock - ETA'!$S$3:S4963,'Stock - ETA'!$F$3:F4963,'Rango proyecciones'!C117,'Stock - ETA'!$AA$3:AA4963,'Rango proyecciones'!$AJ$8)</f>
        <v/>
      </c>
      <c r="AF117" s="19">
        <f> 0.7 * AD117 + AE117</f>
        <v/>
      </c>
      <c r="AG117" s="10">
        <f>SUMIFS('Stock - ETA'!$J$3:J4963,'Stock - ETA'!$F$3:F4963,'Rango proyecciones'!C117,'Stock - ETA'!$Q$3:Q4963,'Rango proyecciones'!$AJ$5) + SUMIFS('Stock - ETA'!$I$3:I4963,'Stock - ETA'!$F$3:F4963,'Rango proyecciones'!C117,'Stock - ETA'!$Q$3:Q4963,'Rango proyecciones'!$AJ$8)</f>
        <v/>
      </c>
      <c r="AH117" s="19">
        <f> 0.7 * AD117 + AG117</f>
        <v/>
      </c>
      <c r="AI117" s="7" t="n"/>
    </row>
    <row r="118">
      <c r="A118" s="4" t="inlineStr">
        <is>
          <t>Cerdo</t>
        </is>
      </c>
      <c r="B118" s="4" t="inlineStr">
        <is>
          <t>Venta Local</t>
        </is>
      </c>
      <c r="C118" s="4" t="inlineStr">
        <is>
          <t>andes asia1022142</t>
        </is>
      </c>
      <c r="D118" s="4" t="inlineStr">
        <is>
          <t>Andes Asia</t>
        </is>
      </c>
      <c r="E118" s="4" t="n">
        <v>1022142</v>
      </c>
      <c r="F118" s="4" t="inlineStr">
        <is>
          <t>GO Posta Rosada@ Cj AS</t>
        </is>
      </c>
      <c r="G118" s="4" t="inlineStr">
        <is>
          <t>Pierna</t>
        </is>
      </c>
      <c r="H118" s="7" t="n">
        <v>10883.6</v>
      </c>
      <c r="I118" s="10" t="n">
        <v>20000</v>
      </c>
      <c r="J118" s="10" t="n">
        <v>23489.32</v>
      </c>
      <c r="K118" s="10" t="n">
        <v>10232.12</v>
      </c>
      <c r="L118" s="7">
        <f>MAX(J118 - K118, 0) * MAX((20 - 10)/(10), 0)</f>
        <v/>
      </c>
      <c r="M118" s="10">
        <f>SUMIFS('Stock - ETA'!$R$3:R4963,'Stock - ETA'!$F$3:F4963,'Rango proyecciones'!C118,'Stock - ETA'!$AA$3:AA4963,'Rango proyecciones'!$AJ$5)</f>
        <v/>
      </c>
      <c r="N118" s="10">
        <f>SUMIF('Stock - Puerto Chile'!$G$2:G960,'Rango proyecciones'!C118,'Stock - Puerto Chile'!$L$2:L960)</f>
        <v/>
      </c>
      <c r="O118" s="10" t="n"/>
      <c r="P118" s="10" t="n"/>
      <c r="Q118" s="19">
        <f>H118 + P118 + MAX(M118 - H118 - P118 + O118,0)</f>
        <v/>
      </c>
      <c r="R118" s="10">
        <f>MAX(J118 - K118, 0) * MAX((20 - 7)/(7), 0)</f>
        <v/>
      </c>
      <c r="S118" s="10">
        <f>SUMIFS('Stock - ETA'!$H$3:H4963,'Stock - ETA'!$F$3:F4963,'Rango proyecciones'!C118,'Stock - ETA'!$Q$3:Q4963,'Rango proyecciones'!$AJ$5)</f>
        <v/>
      </c>
      <c r="T118" s="10">
        <f>SUMIF('Stock - Puerto Chile'!$G$2:G960,'Rango proyecciones'!C118,'Stock - Puerto Chile'!$N$2:N960)</f>
        <v/>
      </c>
      <c r="U118" s="10" t="n"/>
      <c r="V118" s="10" t="n"/>
      <c r="W118" s="20">
        <f>H118 + V118 + U118 + MAX(S118 - H118 - V118 - U118,0)</f>
        <v/>
      </c>
      <c r="X118" s="7" t="n">
        <v>30828</v>
      </c>
      <c r="Y118" s="10" t="n">
        <v>30828</v>
      </c>
      <c r="Z118" s="21">
        <f>SUMIFS('Stock - ETA'!$S$3:S4963,'Stock - ETA'!$F$3:F4963,'Rango proyecciones'!C118,'Stock - ETA'!$AA$3:AA4963,'Rango proyecciones'!$AJ$5) + SUMIFS('Stock - ETA'!$R$3:R4963,'Stock - ETA'!$F$3:F4963,'Rango proyecciones'!C118,'Stock - ETA'!$AA$3:AA4963,'Rango proyecciones'!$AJ$7)</f>
        <v/>
      </c>
      <c r="AA118" s="16">
        <f>Z118 + X118</f>
        <v/>
      </c>
      <c r="AB118" s="10">
        <f>SUMIFS('Stock - ETA'!$I$3:I4963,'Stock - ETA'!$F$3:F4963,'Rango proyecciones'!C118,'Stock - ETA'!$Q$3:Q4963,'Rango proyecciones'!$AJ$5) + SUMIFS('Stock - ETA'!$H$3:H4963,'Stock - ETA'!$F$3:F4963,'Rango proyecciones'!C118,'Stock - ETA'!$Q$3:Q4963,'Rango proyecciones'!$AJ$7)</f>
        <v/>
      </c>
      <c r="AC118" s="19">
        <f>AB118 + X118</f>
        <v/>
      </c>
      <c r="AD118" s="7" t="n">
        <v>36532</v>
      </c>
      <c r="AE118" s="10">
        <f>SUMIFS('Stock - ETA'!$T$3:T4963,'Stock - ETA'!$F$3:F4963,'Rango proyecciones'!C118,'Stock - ETA'!$AA$3:AA4963,'Rango proyecciones'!$AJ$5) + SUMIFS('Stock - ETA'!$S$3:S4963,'Stock - ETA'!$F$3:F4963,'Rango proyecciones'!C118,'Stock - ETA'!$AA$3:AA4963,'Rango proyecciones'!$AJ$8)</f>
        <v/>
      </c>
      <c r="AF118" s="19">
        <f> 0.7 * AD118 + AE118</f>
        <v/>
      </c>
      <c r="AG118" s="10">
        <f>SUMIFS('Stock - ETA'!$J$3:J4963,'Stock - ETA'!$F$3:F4963,'Rango proyecciones'!C118,'Stock - ETA'!$Q$3:Q4963,'Rango proyecciones'!$AJ$5) + SUMIFS('Stock - ETA'!$I$3:I4963,'Stock - ETA'!$F$3:F4963,'Rango proyecciones'!C118,'Stock - ETA'!$Q$3:Q4963,'Rango proyecciones'!$AJ$8)</f>
        <v/>
      </c>
      <c r="AH118" s="19">
        <f> 0.7 * AD118 + AG118</f>
        <v/>
      </c>
      <c r="AI118" s="7" t="n"/>
    </row>
    <row r="119">
      <c r="A119" s="4" t="inlineStr">
        <is>
          <t>Cerdo</t>
        </is>
      </c>
      <c r="B119" s="4" t="inlineStr">
        <is>
          <t>Venta Local</t>
        </is>
      </c>
      <c r="C119" s="4" t="inlineStr">
        <is>
          <t>andes asia1022293</t>
        </is>
      </c>
      <c r="D119" s="4" t="inlineStr">
        <is>
          <t>Andes Asia</t>
        </is>
      </c>
      <c r="E119" s="4" t="n">
        <v>1022293</v>
      </c>
      <c r="F119" s="4" t="inlineStr">
        <is>
          <t>GO Malaya Japon@ Vp Fi Cj 5k AS</t>
        </is>
      </c>
      <c r="G119" s="4" t="inlineStr">
        <is>
          <t>Prolijado</t>
        </is>
      </c>
      <c r="H119" s="7" t="n">
        <v>15</v>
      </c>
      <c r="I119" s="10" t="n">
        <v>3500</v>
      </c>
      <c r="J119" s="10" t="n">
        <v>0</v>
      </c>
      <c r="K119" s="10" t="n">
        <v>0</v>
      </c>
      <c r="L119" s="7">
        <f>MAX(J119 - K119, 0) * MAX((20 - 10)/(10), 0)</f>
        <v/>
      </c>
      <c r="M119" s="10">
        <f>SUMIFS('Stock - ETA'!$R$3:R4963,'Stock - ETA'!$F$3:F4963,'Rango proyecciones'!C119,'Stock - ETA'!$AA$3:AA4963,'Rango proyecciones'!$AJ$5)</f>
        <v/>
      </c>
      <c r="N119" s="10">
        <f>SUMIF('Stock - Puerto Chile'!$G$2:G960,'Rango proyecciones'!C119,'Stock - Puerto Chile'!$L$2:L960)</f>
        <v/>
      </c>
      <c r="O119" s="10">
        <f>0 * (20 / 27)</f>
        <v/>
      </c>
      <c r="P119" s="10">
        <f>730 * (20 / 27)</f>
        <v/>
      </c>
      <c r="Q119" s="19">
        <f>H119 + P119 + MAX(M119 - H119 - P119 + O119,0)</f>
        <v/>
      </c>
      <c r="R119" s="10">
        <f>MAX(J119 - K119, 0) * MAX((20 - 7)/(7), 0)</f>
        <v/>
      </c>
      <c r="S119" s="10">
        <f>SUMIFS('Stock - ETA'!$H$3:H4963,'Stock - ETA'!$F$3:F4963,'Rango proyecciones'!C119,'Stock - ETA'!$Q$3:Q4963,'Rango proyecciones'!$AJ$5)</f>
        <v/>
      </c>
      <c r="T119" s="10">
        <f>SUMIF('Stock - Puerto Chile'!$G$2:G960,'Rango proyecciones'!C119,'Stock - Puerto Chile'!$N$2:N960)</f>
        <v/>
      </c>
      <c r="U119" s="10">
        <f>0 * (20 / 27)</f>
        <v/>
      </c>
      <c r="V119" s="10">
        <f>730 * (20 / 27)</f>
        <v/>
      </c>
      <c r="W119" s="20">
        <f>H119 + V119 + U119 + MAX(S119 - H119 - V119 - U119,0)</f>
        <v/>
      </c>
      <c r="X119" s="7" t="n">
        <v>824</v>
      </c>
      <c r="Y119" s="10" t="n">
        <v>824</v>
      </c>
      <c r="Z119" s="21">
        <f>SUMIFS('Stock - ETA'!$S$3:S4963,'Stock - ETA'!$F$3:F4963,'Rango proyecciones'!C119,'Stock - ETA'!$AA$3:AA4963,'Rango proyecciones'!$AJ$5) + SUMIFS('Stock - ETA'!$R$3:R4963,'Stock - ETA'!$F$3:F4963,'Rango proyecciones'!C119,'Stock - ETA'!$AA$3:AA4963,'Rango proyecciones'!$AJ$7)</f>
        <v/>
      </c>
      <c r="AA119" s="16">
        <f>Z119 + X119</f>
        <v/>
      </c>
      <c r="AB119" s="10">
        <f>SUMIFS('Stock - ETA'!$I$3:I4963,'Stock - ETA'!$F$3:F4963,'Rango proyecciones'!C119,'Stock - ETA'!$Q$3:Q4963,'Rango proyecciones'!$AJ$5) + SUMIFS('Stock - ETA'!$H$3:H4963,'Stock - ETA'!$F$3:F4963,'Rango proyecciones'!C119,'Stock - ETA'!$Q$3:Q4963,'Rango proyecciones'!$AJ$7)</f>
        <v/>
      </c>
      <c r="AC119" s="19">
        <f>AB119 + X119</f>
        <v/>
      </c>
      <c r="AD119" s="7" t="n">
        <v>3012</v>
      </c>
      <c r="AE119" s="10">
        <f>SUMIFS('Stock - ETA'!$T$3:T4963,'Stock - ETA'!$F$3:F4963,'Rango proyecciones'!C119,'Stock - ETA'!$AA$3:AA4963,'Rango proyecciones'!$AJ$5) + SUMIFS('Stock - ETA'!$S$3:S4963,'Stock - ETA'!$F$3:F4963,'Rango proyecciones'!C119,'Stock - ETA'!$AA$3:AA4963,'Rango proyecciones'!$AJ$8)</f>
        <v/>
      </c>
      <c r="AF119" s="19">
        <f> 0.7 * AD119 + AE119</f>
        <v/>
      </c>
      <c r="AG119" s="10">
        <f>SUMIFS('Stock - ETA'!$J$3:J4963,'Stock - ETA'!$F$3:F4963,'Rango proyecciones'!C119,'Stock - ETA'!$Q$3:Q4963,'Rango proyecciones'!$AJ$5) + SUMIFS('Stock - ETA'!$I$3:I4963,'Stock - ETA'!$F$3:F4963,'Rango proyecciones'!C119,'Stock - ETA'!$Q$3:Q4963,'Rango proyecciones'!$AJ$8)</f>
        <v/>
      </c>
      <c r="AH119" s="19">
        <f> 0.7 * AD119 + AG119</f>
        <v/>
      </c>
      <c r="AI119" s="7" t="n"/>
    </row>
    <row r="120">
      <c r="A120" s="4" t="inlineStr">
        <is>
          <t>Cerdo</t>
        </is>
      </c>
      <c r="B120" s="4" t="inlineStr">
        <is>
          <t>Venta Local</t>
        </is>
      </c>
      <c r="C120" s="4" t="inlineStr">
        <is>
          <t>andes asia1022398</t>
        </is>
      </c>
      <c r="D120" s="4" t="inlineStr">
        <is>
          <t>Andes Asia</t>
        </is>
      </c>
      <c r="E120" s="4" t="n">
        <v>1022398</v>
      </c>
      <c r="F120" s="4" t="inlineStr">
        <is>
          <t>GO Ganso C/asto S/g 3P@ Bo Cj AS</t>
        </is>
      </c>
      <c r="G120" s="4" t="inlineStr">
        <is>
          <t>Pierna</t>
        </is>
      </c>
      <c r="H120" s="7" t="n">
        <v>24819.7</v>
      </c>
      <c r="I120" s="10" t="n">
        <v>36700</v>
      </c>
      <c r="J120" s="10" t="n">
        <v>21621.6</v>
      </c>
      <c r="K120" s="10" t="n">
        <v>8564.48</v>
      </c>
      <c r="L120" s="7">
        <f>MAX(J120 - K120, 0) * MAX((20 - 10)/(10), 0)</f>
        <v/>
      </c>
      <c r="M120" s="10">
        <f>SUMIFS('Stock - ETA'!$R$3:R4963,'Stock - ETA'!$F$3:F4963,'Rango proyecciones'!C120,'Stock - ETA'!$AA$3:AA4963,'Rango proyecciones'!$AJ$5)</f>
        <v/>
      </c>
      <c r="N120" s="10">
        <f>SUMIF('Stock - Puerto Chile'!$G$2:G960,'Rango proyecciones'!C120,'Stock - Puerto Chile'!$L$2:L960)</f>
        <v/>
      </c>
      <c r="O120" s="10" t="n"/>
      <c r="P120" s="10" t="n"/>
      <c r="Q120" s="19">
        <f>H120 + P120 + MAX(M120 - H120 - P120 + O120,0)</f>
        <v/>
      </c>
      <c r="R120" s="10">
        <f>MAX(J120 - K120, 0) * MAX((20 - 7)/(7), 0)</f>
        <v/>
      </c>
      <c r="S120" s="10">
        <f>SUMIFS('Stock - ETA'!$H$3:H4963,'Stock - ETA'!$F$3:F4963,'Rango proyecciones'!C120,'Stock - ETA'!$Q$3:Q4963,'Rango proyecciones'!$AJ$5)</f>
        <v/>
      </c>
      <c r="T120" s="10">
        <f>SUMIF('Stock - Puerto Chile'!$G$2:G960,'Rango proyecciones'!C120,'Stock - Puerto Chile'!$N$2:N960)</f>
        <v/>
      </c>
      <c r="U120" s="10" t="n"/>
      <c r="V120" s="10" t="n"/>
      <c r="W120" s="20">
        <f>H120 + V120 + U120 + MAX(S120 - H120 - V120 - U120,0)</f>
        <v/>
      </c>
      <c r="X120" s="7" t="n">
        <v>14457</v>
      </c>
      <c r="Y120" s="10" t="n">
        <v>14457</v>
      </c>
      <c r="Z120" s="21">
        <f>SUMIFS('Stock - ETA'!$S$3:S4963,'Stock - ETA'!$F$3:F4963,'Rango proyecciones'!C120,'Stock - ETA'!$AA$3:AA4963,'Rango proyecciones'!$AJ$5) + SUMIFS('Stock - ETA'!$R$3:R4963,'Stock - ETA'!$F$3:F4963,'Rango proyecciones'!C120,'Stock - ETA'!$AA$3:AA4963,'Rango proyecciones'!$AJ$7)</f>
        <v/>
      </c>
      <c r="AA120" s="16">
        <f>Z120 + X120</f>
        <v/>
      </c>
      <c r="AB120" s="10">
        <f>SUMIFS('Stock - ETA'!$I$3:I4963,'Stock - ETA'!$F$3:F4963,'Rango proyecciones'!C120,'Stock - ETA'!$Q$3:Q4963,'Rango proyecciones'!$AJ$5) + SUMIFS('Stock - ETA'!$H$3:H4963,'Stock - ETA'!$F$3:F4963,'Rango proyecciones'!C120,'Stock - ETA'!$Q$3:Q4963,'Rango proyecciones'!$AJ$7)</f>
        <v/>
      </c>
      <c r="AC120" s="19">
        <f>AB120 + X120</f>
        <v/>
      </c>
      <c r="AD120" s="7" t="n">
        <v>12721</v>
      </c>
      <c r="AE120" s="10">
        <f>SUMIFS('Stock - ETA'!$T$3:T4963,'Stock - ETA'!$F$3:F4963,'Rango proyecciones'!C120,'Stock - ETA'!$AA$3:AA4963,'Rango proyecciones'!$AJ$5) + SUMIFS('Stock - ETA'!$S$3:S4963,'Stock - ETA'!$F$3:F4963,'Rango proyecciones'!C120,'Stock - ETA'!$AA$3:AA4963,'Rango proyecciones'!$AJ$8)</f>
        <v/>
      </c>
      <c r="AF120" s="19">
        <f> 0.7 * AD120 + AE120</f>
        <v/>
      </c>
      <c r="AG120" s="10">
        <f>SUMIFS('Stock - ETA'!$J$3:J4963,'Stock - ETA'!$F$3:F4963,'Rango proyecciones'!C120,'Stock - ETA'!$Q$3:Q4963,'Rango proyecciones'!$AJ$5) + SUMIFS('Stock - ETA'!$I$3:I4963,'Stock - ETA'!$F$3:F4963,'Rango proyecciones'!C120,'Stock - ETA'!$Q$3:Q4963,'Rango proyecciones'!$AJ$8)</f>
        <v/>
      </c>
      <c r="AH120" s="19">
        <f> 0.7 * AD120 + AG120</f>
        <v/>
      </c>
      <c r="AI120" s="7" t="n"/>
    </row>
    <row r="121">
      <c r="A121" s="4" t="inlineStr">
        <is>
          <t>Cerdo</t>
        </is>
      </c>
      <c r="B121" s="4" t="inlineStr">
        <is>
          <t>Venta Local</t>
        </is>
      </c>
      <c r="C121" s="4" t="inlineStr">
        <is>
          <t>andes asia1022413</t>
        </is>
      </c>
      <c r="D121" s="4" t="inlineStr">
        <is>
          <t>Andes Asia</t>
        </is>
      </c>
      <c r="E121" s="4" t="n">
        <v>1022413</v>
      </c>
      <c r="F121" s="4" t="inlineStr">
        <is>
          <t>GO Pta Tráquea@ Fi Cj 8k AS</t>
        </is>
      </c>
      <c r="G121" s="4" t="inlineStr">
        <is>
          <t>Subprod</t>
        </is>
      </c>
      <c r="H121" s="7" t="n">
        <v>0</v>
      </c>
      <c r="I121" s="10" t="n">
        <v>3000</v>
      </c>
      <c r="J121" s="10" t="n">
        <v>3459</v>
      </c>
      <c r="K121" s="10" t="n">
        <v>2205.85</v>
      </c>
      <c r="L121" s="7">
        <f>MAX(J121 - K121, 0) * MAX((20 - 10)/(10), 0)</f>
        <v/>
      </c>
      <c r="M121" s="10">
        <f>SUMIFS('Stock - ETA'!$R$3:R4963,'Stock - ETA'!$F$3:F4963,'Rango proyecciones'!C121,'Stock - ETA'!$AA$3:AA4963,'Rango proyecciones'!$AJ$5)</f>
        <v/>
      </c>
      <c r="N121" s="10">
        <f>SUMIF('Stock - Puerto Chile'!$G$2:G960,'Rango proyecciones'!C121,'Stock - Puerto Chile'!$L$2:L960)</f>
        <v/>
      </c>
      <c r="O121" s="10" t="n"/>
      <c r="P121" s="10" t="n"/>
      <c r="Q121" s="19">
        <f>H121 + P121 + MAX(M121 - H121 - P121 + O121,0)</f>
        <v/>
      </c>
      <c r="R121" s="10">
        <f>MAX(J121 - K121, 0) * MAX((20 - 7)/(7), 0)</f>
        <v/>
      </c>
      <c r="S121" s="10">
        <f>SUMIFS('Stock - ETA'!$H$3:H4963,'Stock - ETA'!$F$3:F4963,'Rango proyecciones'!C121,'Stock - ETA'!$Q$3:Q4963,'Rango proyecciones'!$AJ$5)</f>
        <v/>
      </c>
      <c r="T121" s="10">
        <f>SUMIF('Stock - Puerto Chile'!$G$2:G960,'Rango proyecciones'!C121,'Stock - Puerto Chile'!$N$2:N960)</f>
        <v/>
      </c>
      <c r="U121" s="10" t="n"/>
      <c r="V121" s="10" t="n"/>
      <c r="W121" s="20">
        <f>H121 + V121 + U121 + MAX(S121 - H121 - V121 - U121,0)</f>
        <v/>
      </c>
      <c r="X121" s="7" t="n"/>
      <c r="Y121" s="10" t="n"/>
      <c r="Z121" s="21">
        <f>SUMIFS('Stock - ETA'!$S$3:S4963,'Stock - ETA'!$F$3:F4963,'Rango proyecciones'!C121,'Stock - ETA'!$AA$3:AA4963,'Rango proyecciones'!$AJ$5) + SUMIFS('Stock - ETA'!$R$3:R4963,'Stock - ETA'!$F$3:F4963,'Rango proyecciones'!C121,'Stock - ETA'!$AA$3:AA4963,'Rango proyecciones'!$AJ$7)</f>
        <v/>
      </c>
      <c r="AA121" s="16">
        <f>Z121 + X121</f>
        <v/>
      </c>
      <c r="AB121" s="10">
        <f>SUMIFS('Stock - ETA'!$I$3:I4963,'Stock - ETA'!$F$3:F4963,'Rango proyecciones'!C121,'Stock - ETA'!$Q$3:Q4963,'Rango proyecciones'!$AJ$5) + SUMIFS('Stock - ETA'!$H$3:H4963,'Stock - ETA'!$F$3:F4963,'Rango proyecciones'!C121,'Stock - ETA'!$Q$3:Q4963,'Rango proyecciones'!$AJ$7)</f>
        <v/>
      </c>
      <c r="AC121" s="19">
        <f>AB121 + X121</f>
        <v/>
      </c>
      <c r="AD121" s="7" t="n"/>
      <c r="AE121" s="10">
        <f>SUMIFS('Stock - ETA'!$T$3:T4963,'Stock - ETA'!$F$3:F4963,'Rango proyecciones'!C121,'Stock - ETA'!$AA$3:AA4963,'Rango proyecciones'!$AJ$5) + SUMIFS('Stock - ETA'!$S$3:S4963,'Stock - ETA'!$F$3:F4963,'Rango proyecciones'!C121,'Stock - ETA'!$AA$3:AA4963,'Rango proyecciones'!$AJ$8)</f>
        <v/>
      </c>
      <c r="AF121" s="19">
        <f> 0.7 * AD121 + AE121</f>
        <v/>
      </c>
      <c r="AG121" s="10">
        <f>SUMIFS('Stock - ETA'!$J$3:J4963,'Stock - ETA'!$F$3:F4963,'Rango proyecciones'!C121,'Stock - ETA'!$Q$3:Q4963,'Rango proyecciones'!$AJ$5) + SUMIFS('Stock - ETA'!$I$3:I4963,'Stock - ETA'!$F$3:F4963,'Rango proyecciones'!C121,'Stock - ETA'!$Q$3:Q4963,'Rango proyecciones'!$AJ$8)</f>
        <v/>
      </c>
      <c r="AH121" s="19">
        <f> 0.7 * AD121 + AG121</f>
        <v/>
      </c>
      <c r="AI121" s="7" t="n"/>
    </row>
    <row r="122">
      <c r="A122" s="4" t="inlineStr">
        <is>
          <t>Cerdo</t>
        </is>
      </c>
      <c r="B122" s="4" t="inlineStr">
        <is>
          <t>Venta Local</t>
        </is>
      </c>
      <c r="C122" s="4" t="inlineStr">
        <is>
          <t>andes asia1022515</t>
        </is>
      </c>
      <c r="D122" s="4" t="inlineStr">
        <is>
          <t>Andes Asia</t>
        </is>
      </c>
      <c r="E122" s="4" t="n">
        <v>1022515</v>
      </c>
      <c r="F122" s="4" t="inlineStr">
        <is>
          <t>GO Panc Tec C/cue@ Fi Cj Panc AS</t>
        </is>
      </c>
      <c r="G122" s="4" t="inlineStr">
        <is>
          <t>Panceta</t>
        </is>
      </c>
      <c r="H122" s="7" t="n">
        <v>209.8</v>
      </c>
      <c r="I122" s="10" t="n">
        <v>12000</v>
      </c>
      <c r="J122" s="10" t="n">
        <v>0</v>
      </c>
      <c r="K122" s="10" t="n">
        <v>0</v>
      </c>
      <c r="L122" s="7">
        <f>MAX(J122 - K122, 0) * MAX((20 - 10)/(10), 0)</f>
        <v/>
      </c>
      <c r="M122" s="10">
        <f>SUMIFS('Stock - ETA'!$R$3:R4963,'Stock - ETA'!$F$3:F4963,'Rango proyecciones'!C122,'Stock - ETA'!$AA$3:AA4963,'Rango proyecciones'!$AJ$5)</f>
        <v/>
      </c>
      <c r="N122" s="10">
        <f>SUMIF('Stock - Puerto Chile'!$G$2:G960,'Rango proyecciones'!C122,'Stock - Puerto Chile'!$L$2:L960)</f>
        <v/>
      </c>
      <c r="O122" s="10">
        <f>0 * (20 / 27)</f>
        <v/>
      </c>
      <c r="P122" s="10">
        <f>7439.079 * (20 / 27)</f>
        <v/>
      </c>
      <c r="Q122" s="19">
        <f>H122 + P122 + MAX(M122 - H122 - P122 + O122,0)</f>
        <v/>
      </c>
      <c r="R122" s="10">
        <f>MAX(J122 - K122, 0) * MAX((20 - 7)/(7), 0)</f>
        <v/>
      </c>
      <c r="S122" s="10">
        <f>SUMIFS('Stock - ETA'!$H$3:H4963,'Stock - ETA'!$F$3:F4963,'Rango proyecciones'!C122,'Stock - ETA'!$Q$3:Q4963,'Rango proyecciones'!$AJ$5)</f>
        <v/>
      </c>
      <c r="T122" s="10">
        <f>SUMIF('Stock - Puerto Chile'!$G$2:G960,'Rango proyecciones'!C122,'Stock - Puerto Chile'!$N$2:N960)</f>
        <v/>
      </c>
      <c r="U122" s="10">
        <f>0 * (20 / 27)</f>
        <v/>
      </c>
      <c r="V122" s="10">
        <f>7439.079 * (20 / 27)</f>
        <v/>
      </c>
      <c r="W122" s="20">
        <f>H122 + V122 + U122 + MAX(S122 - H122 - V122 - U122,0)</f>
        <v/>
      </c>
      <c r="X122" s="7" t="n">
        <v>10000</v>
      </c>
      <c r="Y122" s="10" t="n">
        <v>10000</v>
      </c>
      <c r="Z122" s="21">
        <f>SUMIFS('Stock - ETA'!$S$3:S4963,'Stock - ETA'!$F$3:F4963,'Rango proyecciones'!C122,'Stock - ETA'!$AA$3:AA4963,'Rango proyecciones'!$AJ$5) + SUMIFS('Stock - ETA'!$R$3:R4963,'Stock - ETA'!$F$3:F4963,'Rango proyecciones'!C122,'Stock - ETA'!$AA$3:AA4963,'Rango proyecciones'!$AJ$7)</f>
        <v/>
      </c>
      <c r="AA122" s="16">
        <f>Z122 + X122</f>
        <v/>
      </c>
      <c r="AB122" s="10">
        <f>SUMIFS('Stock - ETA'!$I$3:I4963,'Stock - ETA'!$F$3:F4963,'Rango proyecciones'!C122,'Stock - ETA'!$Q$3:Q4963,'Rango proyecciones'!$AJ$5) + SUMIFS('Stock - ETA'!$H$3:H4963,'Stock - ETA'!$F$3:F4963,'Rango proyecciones'!C122,'Stock - ETA'!$Q$3:Q4963,'Rango proyecciones'!$AJ$7)</f>
        <v/>
      </c>
      <c r="AC122" s="19">
        <f>AB122 + X122</f>
        <v/>
      </c>
      <c r="AD122" s="7" t="n">
        <v>10000</v>
      </c>
      <c r="AE122" s="10">
        <f>SUMIFS('Stock - ETA'!$T$3:T4963,'Stock - ETA'!$F$3:F4963,'Rango proyecciones'!C122,'Stock - ETA'!$AA$3:AA4963,'Rango proyecciones'!$AJ$5) + SUMIFS('Stock - ETA'!$S$3:S4963,'Stock - ETA'!$F$3:F4963,'Rango proyecciones'!C122,'Stock - ETA'!$AA$3:AA4963,'Rango proyecciones'!$AJ$8)</f>
        <v/>
      </c>
      <c r="AF122" s="19">
        <f> 0.7 * AD122 + AE122</f>
        <v/>
      </c>
      <c r="AG122" s="10">
        <f>SUMIFS('Stock - ETA'!$J$3:J4963,'Stock - ETA'!$F$3:F4963,'Rango proyecciones'!C122,'Stock - ETA'!$Q$3:Q4963,'Rango proyecciones'!$AJ$5) + SUMIFS('Stock - ETA'!$I$3:I4963,'Stock - ETA'!$F$3:F4963,'Rango proyecciones'!C122,'Stock - ETA'!$Q$3:Q4963,'Rango proyecciones'!$AJ$8)</f>
        <v/>
      </c>
      <c r="AH122" s="19">
        <f> 0.7 * AD122 + AG122</f>
        <v/>
      </c>
      <c r="AI122" s="7" t="n"/>
    </row>
    <row r="123">
      <c r="A123" s="4" t="inlineStr">
        <is>
          <t>Cerdo</t>
        </is>
      </c>
      <c r="B123" s="4" t="inlineStr">
        <is>
          <t>Venta Local</t>
        </is>
      </c>
      <c r="C123" s="4" t="inlineStr">
        <is>
          <t>andes asia1022570</t>
        </is>
      </c>
      <c r="D123" s="4" t="inlineStr">
        <is>
          <t>Andes Asia</t>
        </is>
      </c>
      <c r="E123" s="4" t="n">
        <v>1022570</v>
      </c>
      <c r="F123" s="4" t="inlineStr">
        <is>
          <t>GO Panc Tec S/cue Mad@ Va Cj AS</t>
        </is>
      </c>
      <c r="G123" s="4" t="inlineStr">
        <is>
          <t>Panceta</t>
        </is>
      </c>
      <c r="H123" s="7" t="n">
        <v>0</v>
      </c>
      <c r="I123" s="10" t="n">
        <v>2000</v>
      </c>
      <c r="J123" s="10" t="n">
        <v>9615.311</v>
      </c>
      <c r="K123" s="10" t="n"/>
      <c r="L123" s="7">
        <f>MAX(J123 - K123, 0) * MAX((20 - 10)/(10), 0)</f>
        <v/>
      </c>
      <c r="M123" s="10">
        <f>SUMIFS('Stock - ETA'!$R$3:R4963,'Stock - ETA'!$F$3:F4963,'Rango proyecciones'!C123,'Stock - ETA'!$AA$3:AA4963,'Rango proyecciones'!$AJ$5)</f>
        <v/>
      </c>
      <c r="N123" s="10">
        <f>SUMIF('Stock - Puerto Chile'!$G$2:G960,'Rango proyecciones'!C123,'Stock - Puerto Chile'!$L$2:L960)</f>
        <v/>
      </c>
      <c r="O123" s="10" t="n"/>
      <c r="P123" s="10" t="n"/>
      <c r="Q123" s="19">
        <f>H123 + P123 + MAX(M123 - H123 - P123 + O123,0)</f>
        <v/>
      </c>
      <c r="R123" s="10">
        <f>MAX(J123 - K123, 0) * MAX((20 - 7)/(7), 0)</f>
        <v/>
      </c>
      <c r="S123" s="10">
        <f>SUMIFS('Stock - ETA'!$H$3:H4963,'Stock - ETA'!$F$3:F4963,'Rango proyecciones'!C123,'Stock - ETA'!$Q$3:Q4963,'Rango proyecciones'!$AJ$5)</f>
        <v/>
      </c>
      <c r="T123" s="10">
        <f>SUMIF('Stock - Puerto Chile'!$G$2:G960,'Rango proyecciones'!C123,'Stock - Puerto Chile'!$N$2:N960)</f>
        <v/>
      </c>
      <c r="U123" s="10" t="n"/>
      <c r="V123" s="10" t="n"/>
      <c r="W123" s="20">
        <f>H123 + V123 + U123 + MAX(S123 - H123 - V123 - U123,0)</f>
        <v/>
      </c>
      <c r="X123" s="7" t="n">
        <v>2000</v>
      </c>
      <c r="Y123" s="10" t="n">
        <v>2000</v>
      </c>
      <c r="Z123" s="21">
        <f>SUMIFS('Stock - ETA'!$S$3:S4963,'Stock - ETA'!$F$3:F4963,'Rango proyecciones'!C123,'Stock - ETA'!$AA$3:AA4963,'Rango proyecciones'!$AJ$5) + SUMIFS('Stock - ETA'!$R$3:R4963,'Stock - ETA'!$F$3:F4963,'Rango proyecciones'!C123,'Stock - ETA'!$AA$3:AA4963,'Rango proyecciones'!$AJ$7)</f>
        <v/>
      </c>
      <c r="AA123" s="16">
        <f>Z123 + X123</f>
        <v/>
      </c>
      <c r="AB123" s="10">
        <f>SUMIFS('Stock - ETA'!$I$3:I4963,'Stock - ETA'!$F$3:F4963,'Rango proyecciones'!C123,'Stock - ETA'!$Q$3:Q4963,'Rango proyecciones'!$AJ$5) + SUMIFS('Stock - ETA'!$H$3:H4963,'Stock - ETA'!$F$3:F4963,'Rango proyecciones'!C123,'Stock - ETA'!$Q$3:Q4963,'Rango proyecciones'!$AJ$7)</f>
        <v/>
      </c>
      <c r="AC123" s="19">
        <f>AB123 + X123</f>
        <v/>
      </c>
      <c r="AD123" s="7" t="n">
        <v>2000</v>
      </c>
      <c r="AE123" s="10">
        <f>SUMIFS('Stock - ETA'!$T$3:T4963,'Stock - ETA'!$F$3:F4963,'Rango proyecciones'!C123,'Stock - ETA'!$AA$3:AA4963,'Rango proyecciones'!$AJ$5) + SUMIFS('Stock - ETA'!$S$3:S4963,'Stock - ETA'!$F$3:F4963,'Rango proyecciones'!C123,'Stock - ETA'!$AA$3:AA4963,'Rango proyecciones'!$AJ$8)</f>
        <v/>
      </c>
      <c r="AF123" s="19">
        <f> 0.7 * AD123 + AE123</f>
        <v/>
      </c>
      <c r="AG123" s="10">
        <f>SUMIFS('Stock - ETA'!$J$3:J4963,'Stock - ETA'!$F$3:F4963,'Rango proyecciones'!C123,'Stock - ETA'!$Q$3:Q4963,'Rango proyecciones'!$AJ$5) + SUMIFS('Stock - ETA'!$I$3:I4963,'Stock - ETA'!$F$3:F4963,'Rango proyecciones'!C123,'Stock - ETA'!$Q$3:Q4963,'Rango proyecciones'!$AJ$8)</f>
        <v/>
      </c>
      <c r="AH123" s="19">
        <f> 0.7 * AD123 + AG123</f>
        <v/>
      </c>
      <c r="AI123" s="7" t="n"/>
    </row>
    <row r="124">
      <c r="A124" s="4" t="inlineStr">
        <is>
          <t>Cerdo</t>
        </is>
      </c>
      <c r="B124" s="4" t="inlineStr">
        <is>
          <t>Venta Local</t>
        </is>
      </c>
      <c r="C124" s="4" t="inlineStr">
        <is>
          <t>andes asia1022621</t>
        </is>
      </c>
      <c r="D124" s="4" t="inlineStr">
        <is>
          <t>Andes Asia</t>
        </is>
      </c>
      <c r="E124" s="4" t="n">
        <v>1022621</v>
      </c>
      <c r="F124" s="4" t="inlineStr">
        <is>
          <t>GO Panc S/tec N @ Fi Cj AS</t>
        </is>
      </c>
      <c r="G124" s="4" t="inlineStr">
        <is>
          <t>Panceta</t>
        </is>
      </c>
      <c r="H124" s="7" t="n">
        <v>7658.2</v>
      </c>
      <c r="I124" s="10" t="n">
        <v>34000</v>
      </c>
      <c r="J124" s="10" t="n">
        <v>22840.978</v>
      </c>
      <c r="K124" s="10" t="n">
        <v>14593.94</v>
      </c>
      <c r="L124" s="7">
        <f>MAX(J124 - K124, 0) * MAX((20 - 10)/(10), 0)</f>
        <v/>
      </c>
      <c r="M124" s="10">
        <f>SUMIFS('Stock - ETA'!$R$3:R4963,'Stock - ETA'!$F$3:F4963,'Rango proyecciones'!C124,'Stock - ETA'!$AA$3:AA4963,'Rango proyecciones'!$AJ$5)</f>
        <v/>
      </c>
      <c r="N124" s="10">
        <f>SUMIF('Stock - Puerto Chile'!$G$2:G960,'Rango proyecciones'!C124,'Stock - Puerto Chile'!$L$2:L960)</f>
        <v/>
      </c>
      <c r="O124" s="10">
        <f>0 * (20 / 27)</f>
        <v/>
      </c>
      <c r="P124" s="10">
        <f>25913.478 * (20 / 27)</f>
        <v/>
      </c>
      <c r="Q124" s="19">
        <f>H124 + P124 + MAX(M124 - H124 - P124 + O124,0)</f>
        <v/>
      </c>
      <c r="R124" s="10">
        <f>MAX(J124 - K124, 0) * MAX((20 - 7)/(7), 0)</f>
        <v/>
      </c>
      <c r="S124" s="10">
        <f>SUMIFS('Stock - ETA'!$H$3:H4963,'Stock - ETA'!$F$3:F4963,'Rango proyecciones'!C124,'Stock - ETA'!$Q$3:Q4963,'Rango proyecciones'!$AJ$5)</f>
        <v/>
      </c>
      <c r="T124" s="10">
        <f>SUMIF('Stock - Puerto Chile'!$G$2:G960,'Rango proyecciones'!C124,'Stock - Puerto Chile'!$N$2:N960)</f>
        <v/>
      </c>
      <c r="U124" s="10">
        <f>0 * (20 / 27)</f>
        <v/>
      </c>
      <c r="V124" s="10">
        <f>25913.478 * (20 / 27)</f>
        <v/>
      </c>
      <c r="W124" s="20">
        <f>H124 + V124 + U124 + MAX(S124 - H124 - V124 - U124,0)</f>
        <v/>
      </c>
      <c r="X124" s="7" t="n">
        <v>60000</v>
      </c>
      <c r="Y124" s="10" t="n">
        <v>60000</v>
      </c>
      <c r="Z124" s="21">
        <f>SUMIFS('Stock - ETA'!$S$3:S4963,'Stock - ETA'!$F$3:F4963,'Rango proyecciones'!C124,'Stock - ETA'!$AA$3:AA4963,'Rango proyecciones'!$AJ$5) + SUMIFS('Stock - ETA'!$R$3:R4963,'Stock - ETA'!$F$3:F4963,'Rango proyecciones'!C124,'Stock - ETA'!$AA$3:AA4963,'Rango proyecciones'!$AJ$7)</f>
        <v/>
      </c>
      <c r="AA124" s="16">
        <f>Z124 + X124</f>
        <v/>
      </c>
      <c r="AB124" s="10">
        <f>SUMIFS('Stock - ETA'!$I$3:I4963,'Stock - ETA'!$F$3:F4963,'Rango proyecciones'!C124,'Stock - ETA'!$Q$3:Q4963,'Rango proyecciones'!$AJ$5) + SUMIFS('Stock - ETA'!$H$3:H4963,'Stock - ETA'!$F$3:F4963,'Rango proyecciones'!C124,'Stock - ETA'!$Q$3:Q4963,'Rango proyecciones'!$AJ$7)</f>
        <v/>
      </c>
      <c r="AC124" s="19">
        <f>AB124 + X124</f>
        <v/>
      </c>
      <c r="AD124" s="7" t="n">
        <v>60000</v>
      </c>
      <c r="AE124" s="10">
        <f>SUMIFS('Stock - ETA'!$T$3:T4963,'Stock - ETA'!$F$3:F4963,'Rango proyecciones'!C124,'Stock - ETA'!$AA$3:AA4963,'Rango proyecciones'!$AJ$5) + SUMIFS('Stock - ETA'!$S$3:S4963,'Stock - ETA'!$F$3:F4963,'Rango proyecciones'!C124,'Stock - ETA'!$AA$3:AA4963,'Rango proyecciones'!$AJ$8)</f>
        <v/>
      </c>
      <c r="AF124" s="19">
        <f> 0.7 * AD124 + AE124</f>
        <v/>
      </c>
      <c r="AG124" s="10">
        <f>SUMIFS('Stock - ETA'!$J$3:J4963,'Stock - ETA'!$F$3:F4963,'Rango proyecciones'!C124,'Stock - ETA'!$Q$3:Q4963,'Rango proyecciones'!$AJ$5) + SUMIFS('Stock - ETA'!$I$3:I4963,'Stock - ETA'!$F$3:F4963,'Rango proyecciones'!C124,'Stock - ETA'!$Q$3:Q4963,'Rango proyecciones'!$AJ$8)</f>
        <v/>
      </c>
      <c r="AH124" s="19">
        <f> 0.7 * AD124 + AG124</f>
        <v/>
      </c>
      <c r="AI124" s="7" t="n"/>
    </row>
    <row r="125">
      <c r="A125" s="4" t="inlineStr">
        <is>
          <t>Cerdo</t>
        </is>
      </c>
      <c r="B125" s="4" t="inlineStr">
        <is>
          <t>Venta Local</t>
        </is>
      </c>
      <c r="C125" s="4" t="inlineStr">
        <is>
          <t>andes asia1022751</t>
        </is>
      </c>
      <c r="D125" s="4" t="inlineStr">
        <is>
          <t>Andes Asia</t>
        </is>
      </c>
      <c r="E125" s="4" t="n">
        <v>1022751</v>
      </c>
      <c r="F125" s="4" t="inlineStr">
        <is>
          <t>GO PpPal 1P Ex@ Cj 14k AS</t>
        </is>
      </c>
      <c r="G125" s="4" t="inlineStr">
        <is>
          <t>Paleta</t>
        </is>
      </c>
      <c r="H125" s="7" t="n">
        <v>13356</v>
      </c>
      <c r="I125" s="10" t="n">
        <v>20000</v>
      </c>
      <c r="J125" s="10" t="n">
        <v>6547.867</v>
      </c>
      <c r="K125" s="10" t="n">
        <v>12744.02</v>
      </c>
      <c r="L125" s="7">
        <f>MAX(J125 - K125, 0) * MAX((20 - 10)/(10), 0)</f>
        <v/>
      </c>
      <c r="M125" s="10">
        <f>SUMIFS('Stock - ETA'!$R$3:R4963,'Stock - ETA'!$F$3:F4963,'Rango proyecciones'!C125,'Stock - ETA'!$AA$3:AA4963,'Rango proyecciones'!$AJ$5)</f>
        <v/>
      </c>
      <c r="N125" s="10">
        <f>SUMIF('Stock - Puerto Chile'!$G$2:G960,'Rango proyecciones'!C125,'Stock - Puerto Chile'!$L$2:L960)</f>
        <v/>
      </c>
      <c r="O125" s="10">
        <f>0 * (20 / 27)</f>
        <v/>
      </c>
      <c r="P125" s="10">
        <f>4004 * (20 / 27)</f>
        <v/>
      </c>
      <c r="Q125" s="19">
        <f>H125 + P125 + MAX(M125 - H125 - P125 + O125,0)</f>
        <v/>
      </c>
      <c r="R125" s="10">
        <f>MAX(J125 - K125, 0) * MAX((20 - 7)/(7), 0)</f>
        <v/>
      </c>
      <c r="S125" s="10">
        <f>SUMIFS('Stock - ETA'!$H$3:H4963,'Stock - ETA'!$F$3:F4963,'Rango proyecciones'!C125,'Stock - ETA'!$Q$3:Q4963,'Rango proyecciones'!$AJ$5)</f>
        <v/>
      </c>
      <c r="T125" s="10">
        <f>SUMIF('Stock - Puerto Chile'!$G$2:G960,'Rango proyecciones'!C125,'Stock - Puerto Chile'!$N$2:N960)</f>
        <v/>
      </c>
      <c r="U125" s="10">
        <f>0 * (20 / 27)</f>
        <v/>
      </c>
      <c r="V125" s="10">
        <f>4004 * (20 / 27)</f>
        <v/>
      </c>
      <c r="W125" s="20">
        <f>H125 + V125 + U125 + MAX(S125 - H125 - V125 - U125,0)</f>
        <v/>
      </c>
      <c r="X125" s="7" t="n"/>
      <c r="Y125" s="10" t="n"/>
      <c r="Z125" s="21">
        <f>SUMIFS('Stock - ETA'!$S$3:S4963,'Stock - ETA'!$F$3:F4963,'Rango proyecciones'!C125,'Stock - ETA'!$AA$3:AA4963,'Rango proyecciones'!$AJ$5) + SUMIFS('Stock - ETA'!$R$3:R4963,'Stock - ETA'!$F$3:F4963,'Rango proyecciones'!C125,'Stock - ETA'!$AA$3:AA4963,'Rango proyecciones'!$AJ$7)</f>
        <v/>
      </c>
      <c r="AA125" s="16">
        <f>Z125 + X125</f>
        <v/>
      </c>
      <c r="AB125" s="10">
        <f>SUMIFS('Stock - ETA'!$I$3:I4963,'Stock - ETA'!$F$3:F4963,'Rango proyecciones'!C125,'Stock - ETA'!$Q$3:Q4963,'Rango proyecciones'!$AJ$5) + SUMIFS('Stock - ETA'!$H$3:H4963,'Stock - ETA'!$F$3:F4963,'Rango proyecciones'!C125,'Stock - ETA'!$Q$3:Q4963,'Rango proyecciones'!$AJ$7)</f>
        <v/>
      </c>
      <c r="AC125" s="19">
        <f>AB125 + X125</f>
        <v/>
      </c>
      <c r="AD125" s="7" t="n"/>
      <c r="AE125" s="10">
        <f>SUMIFS('Stock - ETA'!$T$3:T4963,'Stock - ETA'!$F$3:F4963,'Rango proyecciones'!C125,'Stock - ETA'!$AA$3:AA4963,'Rango proyecciones'!$AJ$5) + SUMIFS('Stock - ETA'!$S$3:S4963,'Stock - ETA'!$F$3:F4963,'Rango proyecciones'!C125,'Stock - ETA'!$AA$3:AA4963,'Rango proyecciones'!$AJ$8)</f>
        <v/>
      </c>
      <c r="AF125" s="19">
        <f> 0.7 * AD125 + AE125</f>
        <v/>
      </c>
      <c r="AG125" s="10">
        <f>SUMIFS('Stock - ETA'!$J$3:J4963,'Stock - ETA'!$F$3:F4963,'Rango proyecciones'!C125,'Stock - ETA'!$Q$3:Q4963,'Rango proyecciones'!$AJ$5) + SUMIFS('Stock - ETA'!$I$3:I4963,'Stock - ETA'!$F$3:F4963,'Rango proyecciones'!C125,'Stock - ETA'!$Q$3:Q4963,'Rango proyecciones'!$AJ$8)</f>
        <v/>
      </c>
      <c r="AH125" s="19">
        <f> 0.7 * AD125 + AG125</f>
        <v/>
      </c>
      <c r="AI125" s="7" t="n"/>
    </row>
    <row r="126">
      <c r="A126" s="4" t="inlineStr">
        <is>
          <t>Cerdo</t>
        </is>
      </c>
      <c r="B126" s="4" t="inlineStr">
        <is>
          <t>Venta Local</t>
        </is>
      </c>
      <c r="C126" s="4" t="inlineStr">
        <is>
          <t>andes asia1022767</t>
        </is>
      </c>
      <c r="D126" s="4" t="inlineStr">
        <is>
          <t>Andes Asia</t>
        </is>
      </c>
      <c r="E126" s="4" t="n">
        <v>1022767</v>
      </c>
      <c r="F126" s="4" t="inlineStr">
        <is>
          <t>GO Gord Esp@ 20kg AA</t>
        </is>
      </c>
      <c r="G126" s="4" t="inlineStr">
        <is>
          <t>Grasas</t>
        </is>
      </c>
      <c r="H126" s="7" t="n">
        <v>0</v>
      </c>
      <c r="I126" s="10" t="n">
        <v>24000</v>
      </c>
      <c r="J126" s="10" t="n">
        <v>11879.298</v>
      </c>
      <c r="K126" s="10" t="n">
        <v>11959.49</v>
      </c>
      <c r="L126" s="7">
        <f>MAX(J126 - K126, 0) * MAX((20 - 10)/(10), 0)</f>
        <v/>
      </c>
      <c r="M126" s="10">
        <f>SUMIFS('Stock - ETA'!$R$3:R4963,'Stock - ETA'!$F$3:F4963,'Rango proyecciones'!C126,'Stock - ETA'!$AA$3:AA4963,'Rango proyecciones'!$AJ$5)</f>
        <v/>
      </c>
      <c r="N126" s="10">
        <f>SUMIF('Stock - Puerto Chile'!$G$2:G960,'Rango proyecciones'!C126,'Stock - Puerto Chile'!$L$2:L960)</f>
        <v/>
      </c>
      <c r="O126" s="10" t="n"/>
      <c r="P126" s="10" t="n"/>
      <c r="Q126" s="19">
        <f>H126 + P126 + MAX(M126 - H126 - P126 + O126,0)</f>
        <v/>
      </c>
      <c r="R126" s="10">
        <f>MAX(J126 - K126, 0) * MAX((20 - 7)/(7), 0)</f>
        <v/>
      </c>
      <c r="S126" s="10">
        <f>SUMIFS('Stock - ETA'!$H$3:H4963,'Stock - ETA'!$F$3:F4963,'Rango proyecciones'!C126,'Stock - ETA'!$Q$3:Q4963,'Rango proyecciones'!$AJ$5)</f>
        <v/>
      </c>
      <c r="T126" s="10">
        <f>SUMIF('Stock - Puerto Chile'!$G$2:G960,'Rango proyecciones'!C126,'Stock - Puerto Chile'!$N$2:N960)</f>
        <v/>
      </c>
      <c r="U126" s="10" t="n"/>
      <c r="V126" s="10" t="n"/>
      <c r="W126" s="20">
        <f>H126 + V126 + U126 + MAX(S126 - H126 - V126 - U126,0)</f>
        <v/>
      </c>
      <c r="X126" s="7" t="n">
        <v>41987</v>
      </c>
      <c r="Y126" s="10" t="n">
        <v>41987</v>
      </c>
      <c r="Z126" s="21">
        <f>SUMIFS('Stock - ETA'!$S$3:S4963,'Stock - ETA'!$F$3:F4963,'Rango proyecciones'!C126,'Stock - ETA'!$AA$3:AA4963,'Rango proyecciones'!$AJ$5) + SUMIFS('Stock - ETA'!$R$3:R4963,'Stock - ETA'!$F$3:F4963,'Rango proyecciones'!C126,'Stock - ETA'!$AA$3:AA4963,'Rango proyecciones'!$AJ$7)</f>
        <v/>
      </c>
      <c r="AA126" s="16">
        <f>Z126 + X126</f>
        <v/>
      </c>
      <c r="AB126" s="10">
        <f>SUMIFS('Stock - ETA'!$I$3:I4963,'Stock - ETA'!$F$3:F4963,'Rango proyecciones'!C126,'Stock - ETA'!$Q$3:Q4963,'Rango proyecciones'!$AJ$5) + SUMIFS('Stock - ETA'!$H$3:H4963,'Stock - ETA'!$F$3:F4963,'Rango proyecciones'!C126,'Stock - ETA'!$Q$3:Q4963,'Rango proyecciones'!$AJ$7)</f>
        <v/>
      </c>
      <c r="AC126" s="19">
        <f>AB126 + X126</f>
        <v/>
      </c>
      <c r="AD126" s="7" t="n">
        <v>41987</v>
      </c>
      <c r="AE126" s="10">
        <f>SUMIFS('Stock - ETA'!$T$3:T4963,'Stock - ETA'!$F$3:F4963,'Rango proyecciones'!C126,'Stock - ETA'!$AA$3:AA4963,'Rango proyecciones'!$AJ$5) + SUMIFS('Stock - ETA'!$S$3:S4963,'Stock - ETA'!$F$3:F4963,'Rango proyecciones'!C126,'Stock - ETA'!$AA$3:AA4963,'Rango proyecciones'!$AJ$8)</f>
        <v/>
      </c>
      <c r="AF126" s="19">
        <f> 0.7 * AD126 + AE126</f>
        <v/>
      </c>
      <c r="AG126" s="10">
        <f>SUMIFS('Stock - ETA'!$J$3:J4963,'Stock - ETA'!$F$3:F4963,'Rango proyecciones'!C126,'Stock - ETA'!$Q$3:Q4963,'Rango proyecciones'!$AJ$5) + SUMIFS('Stock - ETA'!$I$3:I4963,'Stock - ETA'!$F$3:F4963,'Rango proyecciones'!C126,'Stock - ETA'!$Q$3:Q4963,'Rango proyecciones'!$AJ$8)</f>
        <v/>
      </c>
      <c r="AH126" s="19">
        <f> 0.7 * AD126 + AG126</f>
        <v/>
      </c>
      <c r="AI126" s="7" t="n"/>
    </row>
    <row r="127">
      <c r="A127" s="4" t="inlineStr">
        <is>
          <t>Cerdo</t>
        </is>
      </c>
      <c r="B127" s="4" t="inlineStr">
        <is>
          <t>Venta Local</t>
        </is>
      </c>
      <c r="C127" s="4" t="inlineStr">
        <is>
          <t>andes asia1022863</t>
        </is>
      </c>
      <c r="D127" s="4" t="inlineStr">
        <is>
          <t>Andes Asia</t>
        </is>
      </c>
      <c r="E127" s="4" t="n">
        <v>1022863</v>
      </c>
      <c r="F127" s="4" t="inlineStr">
        <is>
          <t>GO Lom Vet M@ Cj 9k AS</t>
        </is>
      </c>
      <c r="G127" s="4" t="inlineStr">
        <is>
          <t>Lomo</t>
        </is>
      </c>
      <c r="H127" s="7" t="n">
        <v>35844.4</v>
      </c>
      <c r="I127" s="10" t="n">
        <v>45000</v>
      </c>
      <c r="J127" s="10" t="n">
        <v>18087.652</v>
      </c>
      <c r="K127" s="10" t="n">
        <v>32908.47</v>
      </c>
      <c r="L127" s="7">
        <f>MAX(J127 - K127, 0) * MAX((20 - 10)/(10), 0)</f>
        <v/>
      </c>
      <c r="M127" s="10">
        <f>SUMIFS('Stock - ETA'!$R$3:R4963,'Stock - ETA'!$F$3:F4963,'Rango proyecciones'!C127,'Stock - ETA'!$AA$3:AA4963,'Rango proyecciones'!$AJ$5)</f>
        <v/>
      </c>
      <c r="N127" s="10">
        <f>SUMIF('Stock - Puerto Chile'!$G$2:G960,'Rango proyecciones'!C127,'Stock - Puerto Chile'!$L$2:L960)</f>
        <v/>
      </c>
      <c r="O127" s="10">
        <f>0 * (20 / 27)</f>
        <v/>
      </c>
      <c r="P127" s="10">
        <f>48410.608 * (20 / 27)</f>
        <v/>
      </c>
      <c r="Q127" s="19">
        <f>H127 + P127 + MAX(M127 - H127 - P127 + O127,0)</f>
        <v/>
      </c>
      <c r="R127" s="10">
        <f>MAX(J127 - K127, 0) * MAX((20 - 7)/(7), 0)</f>
        <v/>
      </c>
      <c r="S127" s="10">
        <f>SUMIFS('Stock - ETA'!$H$3:H4963,'Stock - ETA'!$F$3:F4963,'Rango proyecciones'!C127,'Stock - ETA'!$Q$3:Q4963,'Rango proyecciones'!$AJ$5)</f>
        <v/>
      </c>
      <c r="T127" s="10">
        <f>SUMIF('Stock - Puerto Chile'!$G$2:G960,'Rango proyecciones'!C127,'Stock - Puerto Chile'!$N$2:N960)</f>
        <v/>
      </c>
      <c r="U127" s="10">
        <f>0 * (20 / 27)</f>
        <v/>
      </c>
      <c r="V127" s="10">
        <f>48410.608 * (20 / 27)</f>
        <v/>
      </c>
      <c r="W127" s="20">
        <f>H127 + V127 + U127 + MAX(S127 - H127 - V127 - U127,0)</f>
        <v/>
      </c>
      <c r="X127" s="7" t="n">
        <v>60000</v>
      </c>
      <c r="Y127" s="10" t="n">
        <v>60000</v>
      </c>
      <c r="Z127" s="21">
        <f>SUMIFS('Stock - ETA'!$S$3:S4963,'Stock - ETA'!$F$3:F4963,'Rango proyecciones'!C127,'Stock - ETA'!$AA$3:AA4963,'Rango proyecciones'!$AJ$5) + SUMIFS('Stock - ETA'!$R$3:R4963,'Stock - ETA'!$F$3:F4963,'Rango proyecciones'!C127,'Stock - ETA'!$AA$3:AA4963,'Rango proyecciones'!$AJ$7)</f>
        <v/>
      </c>
      <c r="AA127" s="16">
        <f>Z127 + X127</f>
        <v/>
      </c>
      <c r="AB127" s="10">
        <f>SUMIFS('Stock - ETA'!$I$3:I4963,'Stock - ETA'!$F$3:F4963,'Rango proyecciones'!C127,'Stock - ETA'!$Q$3:Q4963,'Rango proyecciones'!$AJ$5) + SUMIFS('Stock - ETA'!$H$3:H4963,'Stock - ETA'!$F$3:F4963,'Rango proyecciones'!C127,'Stock - ETA'!$Q$3:Q4963,'Rango proyecciones'!$AJ$7)</f>
        <v/>
      </c>
      <c r="AC127" s="19">
        <f>AB127 + X127</f>
        <v/>
      </c>
      <c r="AD127" s="7" t="n">
        <v>60000</v>
      </c>
      <c r="AE127" s="10">
        <f>SUMIFS('Stock - ETA'!$T$3:T4963,'Stock - ETA'!$F$3:F4963,'Rango proyecciones'!C127,'Stock - ETA'!$AA$3:AA4963,'Rango proyecciones'!$AJ$5) + SUMIFS('Stock - ETA'!$S$3:S4963,'Stock - ETA'!$F$3:F4963,'Rango proyecciones'!C127,'Stock - ETA'!$AA$3:AA4963,'Rango proyecciones'!$AJ$8)</f>
        <v/>
      </c>
      <c r="AF127" s="19">
        <f> 0.7 * AD127 + AE127</f>
        <v/>
      </c>
      <c r="AG127" s="10">
        <f>SUMIFS('Stock - ETA'!$J$3:J4963,'Stock - ETA'!$F$3:F4963,'Rango proyecciones'!C127,'Stock - ETA'!$Q$3:Q4963,'Rango proyecciones'!$AJ$5) + SUMIFS('Stock - ETA'!$I$3:I4963,'Stock - ETA'!$F$3:F4963,'Rango proyecciones'!C127,'Stock - ETA'!$Q$3:Q4963,'Rango proyecciones'!$AJ$8)</f>
        <v/>
      </c>
      <c r="AH127" s="19">
        <f> 0.7 * AD127 + AG127</f>
        <v/>
      </c>
      <c r="AI127" s="7" t="n"/>
    </row>
    <row r="128">
      <c r="A128" s="4" t="inlineStr">
        <is>
          <t>Cerdo</t>
        </is>
      </c>
      <c r="B128" s="4" t="inlineStr">
        <is>
          <t>Venta Local</t>
        </is>
      </c>
      <c r="C128" s="4" t="inlineStr">
        <is>
          <t>andes asia1022864</t>
        </is>
      </c>
      <c r="D128" s="4" t="inlineStr">
        <is>
          <t>Andes Asia</t>
        </is>
      </c>
      <c r="E128" s="4" t="n">
        <v>1022864</v>
      </c>
      <c r="F128" s="4" t="inlineStr">
        <is>
          <t>GO Lom Vet L@ Cj 11k AS</t>
        </is>
      </c>
      <c r="G128" s="4" t="inlineStr">
        <is>
          <t>Lomo</t>
        </is>
      </c>
      <c r="H128" s="7" t="n">
        <v>17474.6</v>
      </c>
      <c r="I128" s="10" t="n">
        <v>51000</v>
      </c>
      <c r="J128" s="10" t="n">
        <v>19888.618</v>
      </c>
      <c r="K128" s="10" t="n">
        <v>15624.7</v>
      </c>
      <c r="L128" s="7">
        <f>MAX(J128 - K128, 0) * MAX((20 - 10)/(10), 0)</f>
        <v/>
      </c>
      <c r="M128" s="10">
        <f>SUMIFS('Stock - ETA'!$R$3:R4963,'Stock - ETA'!$F$3:F4963,'Rango proyecciones'!C128,'Stock - ETA'!$AA$3:AA4963,'Rango proyecciones'!$AJ$5)</f>
        <v/>
      </c>
      <c r="N128" s="10">
        <f>SUMIF('Stock - Puerto Chile'!$G$2:G960,'Rango proyecciones'!C128,'Stock - Puerto Chile'!$L$2:L960)</f>
        <v/>
      </c>
      <c r="O128" s="10">
        <f>0 * (20 / 27)</f>
        <v/>
      </c>
      <c r="P128" s="10">
        <f>19694.994 * (20 / 27)</f>
        <v/>
      </c>
      <c r="Q128" s="19">
        <f>H128 + P128 + MAX(M128 - H128 - P128 + O128,0)</f>
        <v/>
      </c>
      <c r="R128" s="10">
        <f>MAX(J128 - K128, 0) * MAX((20 - 7)/(7), 0)</f>
        <v/>
      </c>
      <c r="S128" s="10">
        <f>SUMIFS('Stock - ETA'!$H$3:H4963,'Stock - ETA'!$F$3:F4963,'Rango proyecciones'!C128,'Stock - ETA'!$Q$3:Q4963,'Rango proyecciones'!$AJ$5)</f>
        <v/>
      </c>
      <c r="T128" s="10">
        <f>SUMIF('Stock - Puerto Chile'!$G$2:G960,'Rango proyecciones'!C128,'Stock - Puerto Chile'!$N$2:N960)</f>
        <v/>
      </c>
      <c r="U128" s="10">
        <f>0 * (20 / 27)</f>
        <v/>
      </c>
      <c r="V128" s="10">
        <f>19694.994 * (20 / 27)</f>
        <v/>
      </c>
      <c r="W128" s="20">
        <f>H128 + V128 + U128 + MAX(S128 - H128 - V128 - U128,0)</f>
        <v/>
      </c>
      <c r="X128" s="7" t="n">
        <v>60000</v>
      </c>
      <c r="Y128" s="10" t="n">
        <v>60000</v>
      </c>
      <c r="Z128" s="21">
        <f>SUMIFS('Stock - ETA'!$S$3:S4963,'Stock - ETA'!$F$3:F4963,'Rango proyecciones'!C128,'Stock - ETA'!$AA$3:AA4963,'Rango proyecciones'!$AJ$5) + SUMIFS('Stock - ETA'!$R$3:R4963,'Stock - ETA'!$F$3:F4963,'Rango proyecciones'!C128,'Stock - ETA'!$AA$3:AA4963,'Rango proyecciones'!$AJ$7)</f>
        <v/>
      </c>
      <c r="AA128" s="16">
        <f>Z128 + X128</f>
        <v/>
      </c>
      <c r="AB128" s="10">
        <f>SUMIFS('Stock - ETA'!$I$3:I4963,'Stock - ETA'!$F$3:F4963,'Rango proyecciones'!C128,'Stock - ETA'!$Q$3:Q4963,'Rango proyecciones'!$AJ$5) + SUMIFS('Stock - ETA'!$H$3:H4963,'Stock - ETA'!$F$3:F4963,'Rango proyecciones'!C128,'Stock - ETA'!$Q$3:Q4963,'Rango proyecciones'!$AJ$7)</f>
        <v/>
      </c>
      <c r="AC128" s="19">
        <f>AB128 + X128</f>
        <v/>
      </c>
      <c r="AD128" s="7" t="n">
        <v>60000</v>
      </c>
      <c r="AE128" s="10">
        <f>SUMIFS('Stock - ETA'!$T$3:T4963,'Stock - ETA'!$F$3:F4963,'Rango proyecciones'!C128,'Stock - ETA'!$AA$3:AA4963,'Rango proyecciones'!$AJ$5) + SUMIFS('Stock - ETA'!$S$3:S4963,'Stock - ETA'!$F$3:F4963,'Rango proyecciones'!C128,'Stock - ETA'!$AA$3:AA4963,'Rango proyecciones'!$AJ$8)</f>
        <v/>
      </c>
      <c r="AF128" s="19">
        <f> 0.7 * AD128 + AE128</f>
        <v/>
      </c>
      <c r="AG128" s="10">
        <f>SUMIFS('Stock - ETA'!$J$3:J4963,'Stock - ETA'!$F$3:F4963,'Rango proyecciones'!C128,'Stock - ETA'!$Q$3:Q4963,'Rango proyecciones'!$AJ$5) + SUMIFS('Stock - ETA'!$I$3:I4963,'Stock - ETA'!$F$3:F4963,'Rango proyecciones'!C128,'Stock - ETA'!$Q$3:Q4963,'Rango proyecciones'!$AJ$8)</f>
        <v/>
      </c>
      <c r="AH128" s="19">
        <f> 0.7 * AD128 + AG128</f>
        <v/>
      </c>
      <c r="AI128" s="7" t="n"/>
    </row>
    <row r="129">
      <c r="A129" s="4" t="inlineStr">
        <is>
          <t>Cerdo</t>
        </is>
      </c>
      <c r="B129" s="4" t="inlineStr">
        <is>
          <t>Venta Local</t>
        </is>
      </c>
      <c r="C129" s="4" t="inlineStr">
        <is>
          <t>andes asia1022865</t>
        </is>
      </c>
      <c r="D129" s="4" t="inlineStr">
        <is>
          <t>Andes Asia</t>
        </is>
      </c>
      <c r="E129" s="4" t="n">
        <v>1022865</v>
      </c>
      <c r="F129" s="4" t="inlineStr">
        <is>
          <t>GO Pan Tec S/cuero M@ Cj 17k AS</t>
        </is>
      </c>
      <c r="G129" s="4" t="inlineStr">
        <is>
          <t>Panceta</t>
        </is>
      </c>
      <c r="H129" s="7" t="n">
        <v>4724.4</v>
      </c>
      <c r="I129" s="10" t="n">
        <v>32000</v>
      </c>
      <c r="J129" s="10" t="n">
        <v>23462.3</v>
      </c>
      <c r="K129" s="10" t="n">
        <v>11826.28</v>
      </c>
      <c r="L129" s="7">
        <f>MAX(J129 - K129, 0) * MAX((20 - 10)/(10), 0)</f>
        <v/>
      </c>
      <c r="M129" s="10">
        <f>SUMIFS('Stock - ETA'!$R$3:R4963,'Stock - ETA'!$F$3:F4963,'Rango proyecciones'!C129,'Stock - ETA'!$AA$3:AA4963,'Rango proyecciones'!$AJ$5)</f>
        <v/>
      </c>
      <c r="N129" s="10">
        <f>SUMIF('Stock - Puerto Chile'!$G$2:G960,'Rango proyecciones'!C129,'Stock - Puerto Chile'!$L$2:L960)</f>
        <v/>
      </c>
      <c r="O129" s="10">
        <f>0 * (20 / 27)</f>
        <v/>
      </c>
      <c r="P129" s="10">
        <f>5944.185 * (20 / 27)</f>
        <v/>
      </c>
      <c r="Q129" s="19">
        <f>H129 + P129 + MAX(M129 - H129 - P129 + O129,0)</f>
        <v/>
      </c>
      <c r="R129" s="10">
        <f>MAX(J129 - K129, 0) * MAX((20 - 7)/(7), 0)</f>
        <v/>
      </c>
      <c r="S129" s="10">
        <f>SUMIFS('Stock - ETA'!$H$3:H4963,'Stock - ETA'!$F$3:F4963,'Rango proyecciones'!C129,'Stock - ETA'!$Q$3:Q4963,'Rango proyecciones'!$AJ$5)</f>
        <v/>
      </c>
      <c r="T129" s="10">
        <f>SUMIF('Stock - Puerto Chile'!$G$2:G960,'Rango proyecciones'!C129,'Stock - Puerto Chile'!$N$2:N960)</f>
        <v/>
      </c>
      <c r="U129" s="10">
        <f>0 * (20 / 27)</f>
        <v/>
      </c>
      <c r="V129" s="10">
        <f>5944.185 * (20 / 27)</f>
        <v/>
      </c>
      <c r="W129" s="20">
        <f>H129 + V129 + U129 + MAX(S129 - H129 - V129 - U129,0)</f>
        <v/>
      </c>
      <c r="X129" s="7" t="n">
        <v>60000</v>
      </c>
      <c r="Y129" s="10" t="n">
        <v>60000</v>
      </c>
      <c r="Z129" s="21">
        <f>SUMIFS('Stock - ETA'!$S$3:S4963,'Stock - ETA'!$F$3:F4963,'Rango proyecciones'!C129,'Stock - ETA'!$AA$3:AA4963,'Rango proyecciones'!$AJ$5) + SUMIFS('Stock - ETA'!$R$3:R4963,'Stock - ETA'!$F$3:F4963,'Rango proyecciones'!C129,'Stock - ETA'!$AA$3:AA4963,'Rango proyecciones'!$AJ$7)</f>
        <v/>
      </c>
      <c r="AA129" s="16">
        <f>Z129 + X129</f>
        <v/>
      </c>
      <c r="AB129" s="10">
        <f>SUMIFS('Stock - ETA'!$I$3:I4963,'Stock - ETA'!$F$3:F4963,'Rango proyecciones'!C129,'Stock - ETA'!$Q$3:Q4963,'Rango proyecciones'!$AJ$5) + SUMIFS('Stock - ETA'!$H$3:H4963,'Stock - ETA'!$F$3:F4963,'Rango proyecciones'!C129,'Stock - ETA'!$Q$3:Q4963,'Rango proyecciones'!$AJ$7)</f>
        <v/>
      </c>
      <c r="AC129" s="19">
        <f>AB129 + X129</f>
        <v/>
      </c>
      <c r="AD129" s="7" t="n">
        <v>60000</v>
      </c>
      <c r="AE129" s="10">
        <f>SUMIFS('Stock - ETA'!$T$3:T4963,'Stock - ETA'!$F$3:F4963,'Rango proyecciones'!C129,'Stock - ETA'!$AA$3:AA4963,'Rango proyecciones'!$AJ$5) + SUMIFS('Stock - ETA'!$S$3:S4963,'Stock - ETA'!$F$3:F4963,'Rango proyecciones'!C129,'Stock - ETA'!$AA$3:AA4963,'Rango proyecciones'!$AJ$8)</f>
        <v/>
      </c>
      <c r="AF129" s="19">
        <f> 0.7 * AD129 + AE129</f>
        <v/>
      </c>
      <c r="AG129" s="10">
        <f>SUMIFS('Stock - ETA'!$J$3:J4963,'Stock - ETA'!$F$3:F4963,'Rango proyecciones'!C129,'Stock - ETA'!$Q$3:Q4963,'Rango proyecciones'!$AJ$5) + SUMIFS('Stock - ETA'!$I$3:I4963,'Stock - ETA'!$F$3:F4963,'Rango proyecciones'!C129,'Stock - ETA'!$Q$3:Q4963,'Rango proyecciones'!$AJ$8)</f>
        <v/>
      </c>
      <c r="AH129" s="19">
        <f> 0.7 * AD129 + AG129</f>
        <v/>
      </c>
      <c r="AI129" s="7" t="n"/>
    </row>
    <row r="130">
      <c r="A130" s="4" t="inlineStr">
        <is>
          <t>Cerdo</t>
        </is>
      </c>
      <c r="B130" s="4" t="inlineStr">
        <is>
          <t>Venta Local</t>
        </is>
      </c>
      <c r="C130" s="4" t="inlineStr">
        <is>
          <t>andes asia1022866</t>
        </is>
      </c>
      <c r="D130" s="4" t="inlineStr">
        <is>
          <t>Andes Asia</t>
        </is>
      </c>
      <c r="E130" s="4" t="n">
        <v>1022866</v>
      </c>
      <c r="F130" s="4" t="inlineStr">
        <is>
          <t>GO Pan Tec S/cuero L@ Cj 19k AS</t>
        </is>
      </c>
      <c r="G130" s="4" t="inlineStr">
        <is>
          <t>Panceta</t>
        </is>
      </c>
      <c r="H130" s="7" t="n">
        <v>5615.6</v>
      </c>
      <c r="I130" s="10" t="n">
        <v>46000</v>
      </c>
      <c r="J130" s="10" t="n">
        <v>16037.707</v>
      </c>
      <c r="K130" s="10" t="n">
        <v>10048.76</v>
      </c>
      <c r="L130" s="7">
        <f>MAX(J130 - K130, 0) * MAX((20 - 10)/(10), 0)</f>
        <v/>
      </c>
      <c r="M130" s="10">
        <f>SUMIFS('Stock - ETA'!$R$3:R4963,'Stock - ETA'!$F$3:F4963,'Rango proyecciones'!C130,'Stock - ETA'!$AA$3:AA4963,'Rango proyecciones'!$AJ$5)</f>
        <v/>
      </c>
      <c r="N130" s="10">
        <f>SUMIF('Stock - Puerto Chile'!$G$2:G960,'Rango proyecciones'!C130,'Stock - Puerto Chile'!$L$2:L960)</f>
        <v/>
      </c>
      <c r="O130" s="10">
        <f>0 * (20 / 27)</f>
        <v/>
      </c>
      <c r="P130" s="10">
        <f>37227.791 * (20 / 27)</f>
        <v/>
      </c>
      <c r="Q130" s="19">
        <f>H130 + P130 + MAX(M130 - H130 - P130 + O130,0)</f>
        <v/>
      </c>
      <c r="R130" s="10">
        <f>MAX(J130 - K130, 0) * MAX((20 - 7)/(7), 0)</f>
        <v/>
      </c>
      <c r="S130" s="10">
        <f>SUMIFS('Stock - ETA'!$H$3:H4963,'Stock - ETA'!$F$3:F4963,'Rango proyecciones'!C130,'Stock - ETA'!$Q$3:Q4963,'Rango proyecciones'!$AJ$5)</f>
        <v/>
      </c>
      <c r="T130" s="10">
        <f>SUMIF('Stock - Puerto Chile'!$G$2:G960,'Rango proyecciones'!C130,'Stock - Puerto Chile'!$N$2:N960)</f>
        <v/>
      </c>
      <c r="U130" s="10">
        <f>0 * (20 / 27)</f>
        <v/>
      </c>
      <c r="V130" s="10">
        <f>37227.791 * (20 / 27)</f>
        <v/>
      </c>
      <c r="W130" s="20">
        <f>H130 + V130 + U130 + MAX(S130 - H130 - V130 - U130,0)</f>
        <v/>
      </c>
      <c r="X130" s="7" t="n">
        <v>60000</v>
      </c>
      <c r="Y130" s="10" t="n">
        <v>60000</v>
      </c>
      <c r="Z130" s="21">
        <f>SUMIFS('Stock - ETA'!$S$3:S4963,'Stock - ETA'!$F$3:F4963,'Rango proyecciones'!C130,'Stock - ETA'!$AA$3:AA4963,'Rango proyecciones'!$AJ$5) + SUMIFS('Stock - ETA'!$R$3:R4963,'Stock - ETA'!$F$3:F4963,'Rango proyecciones'!C130,'Stock - ETA'!$AA$3:AA4963,'Rango proyecciones'!$AJ$7)</f>
        <v/>
      </c>
      <c r="AA130" s="16">
        <f>Z130 + X130</f>
        <v/>
      </c>
      <c r="AB130" s="10">
        <f>SUMIFS('Stock - ETA'!$I$3:I4963,'Stock - ETA'!$F$3:F4963,'Rango proyecciones'!C130,'Stock - ETA'!$Q$3:Q4963,'Rango proyecciones'!$AJ$5) + SUMIFS('Stock - ETA'!$H$3:H4963,'Stock - ETA'!$F$3:F4963,'Rango proyecciones'!C130,'Stock - ETA'!$Q$3:Q4963,'Rango proyecciones'!$AJ$7)</f>
        <v/>
      </c>
      <c r="AC130" s="19">
        <f>AB130 + X130</f>
        <v/>
      </c>
      <c r="AD130" s="7" t="n">
        <v>60000</v>
      </c>
      <c r="AE130" s="10">
        <f>SUMIFS('Stock - ETA'!$T$3:T4963,'Stock - ETA'!$F$3:F4963,'Rango proyecciones'!C130,'Stock - ETA'!$AA$3:AA4963,'Rango proyecciones'!$AJ$5) + SUMIFS('Stock - ETA'!$S$3:S4963,'Stock - ETA'!$F$3:F4963,'Rango proyecciones'!C130,'Stock - ETA'!$AA$3:AA4963,'Rango proyecciones'!$AJ$8)</f>
        <v/>
      </c>
      <c r="AF130" s="19">
        <f> 0.7 * AD130 + AE130</f>
        <v/>
      </c>
      <c r="AG130" s="10">
        <f>SUMIFS('Stock - ETA'!$J$3:J4963,'Stock - ETA'!$F$3:F4963,'Rango proyecciones'!C130,'Stock - ETA'!$Q$3:Q4963,'Rango proyecciones'!$AJ$5) + SUMIFS('Stock - ETA'!$I$3:I4963,'Stock - ETA'!$F$3:F4963,'Rango proyecciones'!C130,'Stock - ETA'!$Q$3:Q4963,'Rango proyecciones'!$AJ$8)</f>
        <v/>
      </c>
      <c r="AH130" s="19">
        <f> 0.7 * AD130 + AG130</f>
        <v/>
      </c>
      <c r="AI130" s="7" t="n"/>
    </row>
    <row r="131">
      <c r="A131" s="4" t="inlineStr">
        <is>
          <t>Cerdo</t>
        </is>
      </c>
      <c r="B131" s="4" t="inlineStr">
        <is>
          <t>Venta Local</t>
        </is>
      </c>
      <c r="C131" s="4" t="inlineStr">
        <is>
          <t>andes asia1022914</t>
        </is>
      </c>
      <c r="D131" s="4" t="inlineStr">
        <is>
          <t>Andes Asia</t>
        </is>
      </c>
      <c r="E131" s="4" t="n">
        <v>1022914</v>
      </c>
      <c r="F131" s="4" t="inlineStr">
        <is>
          <t>GO Lom Tocino @ Bo Cj 20k AS</t>
        </is>
      </c>
      <c r="G131" s="4" t="inlineStr">
        <is>
          <t>Grasas</t>
        </is>
      </c>
      <c r="H131" s="7" t="n">
        <v>0</v>
      </c>
      <c r="I131" s="10" t="n">
        <v>24000</v>
      </c>
      <c r="J131" s="10" t="n">
        <v>10900</v>
      </c>
      <c r="K131" s="10" t="n">
        <v>3621.36</v>
      </c>
      <c r="L131" s="7">
        <f>MAX(J131 - K131, 0) * MAX((20 - 10)/(10), 0)</f>
        <v/>
      </c>
      <c r="M131" s="10">
        <f>SUMIFS('Stock - ETA'!$R$3:R4963,'Stock - ETA'!$F$3:F4963,'Rango proyecciones'!C131,'Stock - ETA'!$AA$3:AA4963,'Rango proyecciones'!$AJ$5)</f>
        <v/>
      </c>
      <c r="N131" s="10">
        <f>SUMIF('Stock - Puerto Chile'!$G$2:G960,'Rango proyecciones'!C131,'Stock - Puerto Chile'!$L$2:L960)</f>
        <v/>
      </c>
      <c r="O131" s="10" t="n"/>
      <c r="P131" s="10" t="n"/>
      <c r="Q131" s="19">
        <f>H131 + P131 + MAX(M131 - H131 - P131 + O131,0)</f>
        <v/>
      </c>
      <c r="R131" s="10">
        <f>MAX(J131 - K131, 0) * MAX((20 - 7)/(7), 0)</f>
        <v/>
      </c>
      <c r="S131" s="10">
        <f>SUMIFS('Stock - ETA'!$H$3:H4963,'Stock - ETA'!$F$3:F4963,'Rango proyecciones'!C131,'Stock - ETA'!$Q$3:Q4963,'Rango proyecciones'!$AJ$5)</f>
        <v/>
      </c>
      <c r="T131" s="10">
        <f>SUMIF('Stock - Puerto Chile'!$G$2:G960,'Rango proyecciones'!C131,'Stock - Puerto Chile'!$N$2:N960)</f>
        <v/>
      </c>
      <c r="U131" s="10" t="n"/>
      <c r="V131" s="10" t="n"/>
      <c r="W131" s="20">
        <f>H131 + V131 + U131 + MAX(S131 - H131 - V131 - U131,0)</f>
        <v/>
      </c>
      <c r="X131" s="7" t="n">
        <v>49267</v>
      </c>
      <c r="Y131" s="10" t="n">
        <v>49267</v>
      </c>
      <c r="Z131" s="21">
        <f>SUMIFS('Stock - ETA'!$S$3:S4963,'Stock - ETA'!$F$3:F4963,'Rango proyecciones'!C131,'Stock - ETA'!$AA$3:AA4963,'Rango proyecciones'!$AJ$5) + SUMIFS('Stock - ETA'!$R$3:R4963,'Stock - ETA'!$F$3:F4963,'Rango proyecciones'!C131,'Stock - ETA'!$AA$3:AA4963,'Rango proyecciones'!$AJ$7)</f>
        <v/>
      </c>
      <c r="AA131" s="16">
        <f>Z131 + X131</f>
        <v/>
      </c>
      <c r="AB131" s="10">
        <f>SUMIFS('Stock - ETA'!$I$3:I4963,'Stock - ETA'!$F$3:F4963,'Rango proyecciones'!C131,'Stock - ETA'!$Q$3:Q4963,'Rango proyecciones'!$AJ$5) + SUMIFS('Stock - ETA'!$H$3:H4963,'Stock - ETA'!$F$3:F4963,'Rango proyecciones'!C131,'Stock - ETA'!$Q$3:Q4963,'Rango proyecciones'!$AJ$7)</f>
        <v/>
      </c>
      <c r="AC131" s="19">
        <f>AB131 + X131</f>
        <v/>
      </c>
      <c r="AD131" s="7" t="n">
        <v>58382</v>
      </c>
      <c r="AE131" s="10">
        <f>SUMIFS('Stock - ETA'!$T$3:T4963,'Stock - ETA'!$F$3:F4963,'Rango proyecciones'!C131,'Stock - ETA'!$AA$3:AA4963,'Rango proyecciones'!$AJ$5) + SUMIFS('Stock - ETA'!$S$3:S4963,'Stock - ETA'!$F$3:F4963,'Rango proyecciones'!C131,'Stock - ETA'!$AA$3:AA4963,'Rango proyecciones'!$AJ$8)</f>
        <v/>
      </c>
      <c r="AF131" s="19">
        <f> 0.7 * AD131 + AE131</f>
        <v/>
      </c>
      <c r="AG131" s="10">
        <f>SUMIFS('Stock - ETA'!$J$3:J4963,'Stock - ETA'!$F$3:F4963,'Rango proyecciones'!C131,'Stock - ETA'!$Q$3:Q4963,'Rango proyecciones'!$AJ$5) + SUMIFS('Stock - ETA'!$I$3:I4963,'Stock - ETA'!$F$3:F4963,'Rango proyecciones'!C131,'Stock - ETA'!$Q$3:Q4963,'Rango proyecciones'!$AJ$8)</f>
        <v/>
      </c>
      <c r="AH131" s="19">
        <f> 0.7 * AD131 + AG131</f>
        <v/>
      </c>
      <c r="AI131" s="7" t="n"/>
    </row>
    <row r="132">
      <c r="A132" s="4" t="inlineStr">
        <is>
          <t>Cerdo</t>
        </is>
      </c>
      <c r="B132" s="4" t="inlineStr">
        <is>
          <t>Venta Local</t>
        </is>
      </c>
      <c r="C132" s="4" t="inlineStr">
        <is>
          <t>andes asia1022918</t>
        </is>
      </c>
      <c r="D132" s="4" t="inlineStr">
        <is>
          <t>Andes Asia</t>
        </is>
      </c>
      <c r="E132" s="4" t="n">
        <v>1022918</v>
      </c>
      <c r="F132" s="4" t="inlineStr">
        <is>
          <t>GO Lom Tocino@ Cj 20k AA</t>
        </is>
      </c>
      <c r="G132" s="4" t="inlineStr">
        <is>
          <t>Grasas</t>
        </is>
      </c>
      <c r="H132" s="7" t="n">
        <v>0</v>
      </c>
      <c r="I132" s="10" t="n">
        <v>72000</v>
      </c>
      <c r="J132" s="10" t="n">
        <v>25680</v>
      </c>
      <c r="K132" s="10" t="n">
        <v>13346.9</v>
      </c>
      <c r="L132" s="7">
        <f>MAX(J132 - K132, 0) * MAX((20 - 10)/(10), 0)</f>
        <v/>
      </c>
      <c r="M132" s="10">
        <f>SUMIFS('Stock - ETA'!$R$3:R4963,'Stock - ETA'!$F$3:F4963,'Rango proyecciones'!C132,'Stock - ETA'!$AA$3:AA4963,'Rango proyecciones'!$AJ$5)</f>
        <v/>
      </c>
      <c r="N132" s="10">
        <f>SUMIF('Stock - Puerto Chile'!$G$2:G960,'Rango proyecciones'!C132,'Stock - Puerto Chile'!$L$2:L960)</f>
        <v/>
      </c>
      <c r="O132" s="10" t="n"/>
      <c r="P132" s="10" t="n"/>
      <c r="Q132" s="19">
        <f>H132 + P132 + MAX(M132 - H132 - P132 + O132,0)</f>
        <v/>
      </c>
      <c r="R132" s="10">
        <f>MAX(J132 - K132, 0) * MAX((20 - 7)/(7), 0)</f>
        <v/>
      </c>
      <c r="S132" s="10">
        <f>SUMIFS('Stock - ETA'!$H$3:H4963,'Stock - ETA'!$F$3:F4963,'Rango proyecciones'!C132,'Stock - ETA'!$Q$3:Q4963,'Rango proyecciones'!$AJ$5)</f>
        <v/>
      </c>
      <c r="T132" s="10">
        <f>SUMIF('Stock - Puerto Chile'!$G$2:G960,'Rango proyecciones'!C132,'Stock - Puerto Chile'!$N$2:N960)</f>
        <v/>
      </c>
      <c r="U132" s="10" t="n"/>
      <c r="V132" s="10" t="n"/>
      <c r="W132" s="20">
        <f>H132 + V132 + U132 + MAX(S132 - H132 - V132 - U132,0)</f>
        <v/>
      </c>
      <c r="X132" s="7" t="n">
        <v>118242</v>
      </c>
      <c r="Y132" s="10" t="n">
        <v>118242</v>
      </c>
      <c r="Z132" s="21">
        <f>SUMIFS('Stock - ETA'!$S$3:S4963,'Stock - ETA'!$F$3:F4963,'Rango proyecciones'!C132,'Stock - ETA'!$AA$3:AA4963,'Rango proyecciones'!$AJ$5) + SUMIFS('Stock - ETA'!$R$3:R4963,'Stock - ETA'!$F$3:F4963,'Rango proyecciones'!C132,'Stock - ETA'!$AA$3:AA4963,'Rango proyecciones'!$AJ$7)</f>
        <v/>
      </c>
      <c r="AA132" s="16">
        <f>Z132 + X132</f>
        <v/>
      </c>
      <c r="AB132" s="10">
        <f>SUMIFS('Stock - ETA'!$I$3:I4963,'Stock - ETA'!$F$3:F4963,'Rango proyecciones'!C132,'Stock - ETA'!$Q$3:Q4963,'Rango proyecciones'!$AJ$5) + SUMIFS('Stock - ETA'!$H$3:H4963,'Stock - ETA'!$F$3:F4963,'Rango proyecciones'!C132,'Stock - ETA'!$Q$3:Q4963,'Rango proyecciones'!$AJ$7)</f>
        <v/>
      </c>
      <c r="AC132" s="19">
        <f>AB132 + X132</f>
        <v/>
      </c>
      <c r="AD132" s="7" t="n">
        <v>140117</v>
      </c>
      <c r="AE132" s="10">
        <f>SUMIFS('Stock - ETA'!$T$3:T4963,'Stock - ETA'!$F$3:F4963,'Rango proyecciones'!C132,'Stock - ETA'!$AA$3:AA4963,'Rango proyecciones'!$AJ$5) + SUMIFS('Stock - ETA'!$S$3:S4963,'Stock - ETA'!$F$3:F4963,'Rango proyecciones'!C132,'Stock - ETA'!$AA$3:AA4963,'Rango proyecciones'!$AJ$8)</f>
        <v/>
      </c>
      <c r="AF132" s="19">
        <f> 0.7 * AD132 + AE132</f>
        <v/>
      </c>
      <c r="AG132" s="10">
        <f>SUMIFS('Stock - ETA'!$J$3:J4963,'Stock - ETA'!$F$3:F4963,'Rango proyecciones'!C132,'Stock - ETA'!$Q$3:Q4963,'Rango proyecciones'!$AJ$5) + SUMIFS('Stock - ETA'!$I$3:I4963,'Stock - ETA'!$F$3:F4963,'Rango proyecciones'!C132,'Stock - ETA'!$Q$3:Q4963,'Rango proyecciones'!$AJ$8)</f>
        <v/>
      </c>
      <c r="AH132" s="19">
        <f> 0.7 * AD132 + AG132</f>
        <v/>
      </c>
      <c r="AI132" s="7" t="n"/>
    </row>
    <row r="133">
      <c r="A133" s="4" t="inlineStr">
        <is>
          <t>Cerdo</t>
        </is>
      </c>
      <c r="B133" s="4" t="inlineStr">
        <is>
          <t>Venta Local</t>
        </is>
      </c>
      <c r="C133" s="4" t="inlineStr">
        <is>
          <t>andes asia1022975</t>
        </is>
      </c>
      <c r="D133" s="4" t="inlineStr">
        <is>
          <t>Andes Asia</t>
        </is>
      </c>
      <c r="E133" s="4" t="n">
        <v>1022975</v>
      </c>
      <c r="F133" s="4" t="inlineStr">
        <is>
          <t>GO Hso Pecho@ Cj 10k AA</t>
        </is>
      </c>
      <c r="G133" s="4" t="inlineStr">
        <is>
          <t>Huesos</t>
        </is>
      </c>
      <c r="H133" s="7" t="n">
        <v>8030</v>
      </c>
      <c r="I133" s="10" t="n">
        <v>23000</v>
      </c>
      <c r="J133" s="10" t="n">
        <v>1495</v>
      </c>
      <c r="K133" s="10" t="n"/>
      <c r="L133" s="7">
        <f>MAX(J133 - K133, 0) * MAX((20 - 10)/(10), 0)</f>
        <v/>
      </c>
      <c r="M133" s="10">
        <f>SUMIFS('Stock - ETA'!$R$3:R4963,'Stock - ETA'!$F$3:F4963,'Rango proyecciones'!C133,'Stock - ETA'!$AA$3:AA4963,'Rango proyecciones'!$AJ$5)</f>
        <v/>
      </c>
      <c r="N133" s="10">
        <f>SUMIF('Stock - Puerto Chile'!$G$2:G960,'Rango proyecciones'!C133,'Stock - Puerto Chile'!$L$2:L960)</f>
        <v/>
      </c>
      <c r="O133" s="10" t="n"/>
      <c r="P133" s="10" t="n"/>
      <c r="Q133" s="19">
        <f>H133 + P133 + MAX(M133 - H133 - P133 + O133,0)</f>
        <v/>
      </c>
      <c r="R133" s="10">
        <f>MAX(J133 - K133, 0) * MAX((20 - 7)/(7), 0)</f>
        <v/>
      </c>
      <c r="S133" s="10">
        <f>SUMIFS('Stock - ETA'!$H$3:H4963,'Stock - ETA'!$F$3:F4963,'Rango proyecciones'!C133,'Stock - ETA'!$Q$3:Q4963,'Rango proyecciones'!$AJ$5)</f>
        <v/>
      </c>
      <c r="T133" s="10">
        <f>SUMIF('Stock - Puerto Chile'!$G$2:G960,'Rango proyecciones'!C133,'Stock - Puerto Chile'!$N$2:N960)</f>
        <v/>
      </c>
      <c r="U133" s="10" t="n"/>
      <c r="V133" s="10" t="n"/>
      <c r="W133" s="20">
        <f>H133 + V133 + U133 + MAX(S133 - H133 - V133 - U133,0)</f>
        <v/>
      </c>
      <c r="X133" s="7" t="n">
        <v>48000</v>
      </c>
      <c r="Y133" s="10" t="n">
        <v>48000</v>
      </c>
      <c r="Z133" s="21">
        <f>SUMIFS('Stock - ETA'!$S$3:S4963,'Stock - ETA'!$F$3:F4963,'Rango proyecciones'!C133,'Stock - ETA'!$AA$3:AA4963,'Rango proyecciones'!$AJ$5) + SUMIFS('Stock - ETA'!$R$3:R4963,'Stock - ETA'!$F$3:F4963,'Rango proyecciones'!C133,'Stock - ETA'!$AA$3:AA4963,'Rango proyecciones'!$AJ$7)</f>
        <v/>
      </c>
      <c r="AA133" s="16">
        <f>Z133 + X133</f>
        <v/>
      </c>
      <c r="AB133" s="10">
        <f>SUMIFS('Stock - ETA'!$I$3:I4963,'Stock - ETA'!$F$3:F4963,'Rango proyecciones'!C133,'Stock - ETA'!$Q$3:Q4963,'Rango proyecciones'!$AJ$5) + SUMIFS('Stock - ETA'!$H$3:H4963,'Stock - ETA'!$F$3:F4963,'Rango proyecciones'!C133,'Stock - ETA'!$Q$3:Q4963,'Rango proyecciones'!$AJ$7)</f>
        <v/>
      </c>
      <c r="AC133" s="19">
        <f>AB133 + X133</f>
        <v/>
      </c>
      <c r="AD133" s="7" t="n">
        <v>48000</v>
      </c>
      <c r="AE133" s="10">
        <f>SUMIFS('Stock - ETA'!$T$3:T4963,'Stock - ETA'!$F$3:F4963,'Rango proyecciones'!C133,'Stock - ETA'!$AA$3:AA4963,'Rango proyecciones'!$AJ$5) + SUMIFS('Stock - ETA'!$S$3:S4963,'Stock - ETA'!$F$3:F4963,'Rango proyecciones'!C133,'Stock - ETA'!$AA$3:AA4963,'Rango proyecciones'!$AJ$8)</f>
        <v/>
      </c>
      <c r="AF133" s="19">
        <f> 0.7 * AD133 + AE133</f>
        <v/>
      </c>
      <c r="AG133" s="10">
        <f>SUMIFS('Stock - ETA'!$J$3:J4963,'Stock - ETA'!$F$3:F4963,'Rango proyecciones'!C133,'Stock - ETA'!$Q$3:Q4963,'Rango proyecciones'!$AJ$5) + SUMIFS('Stock - ETA'!$I$3:I4963,'Stock - ETA'!$F$3:F4963,'Rango proyecciones'!C133,'Stock - ETA'!$Q$3:Q4963,'Rango proyecciones'!$AJ$8)</f>
        <v/>
      </c>
      <c r="AH133" s="19">
        <f> 0.7 * AD133 + AG133</f>
        <v/>
      </c>
      <c r="AI133" s="7" t="n"/>
    </row>
    <row r="134">
      <c r="A134" s="4" t="inlineStr">
        <is>
          <t>Cerdo</t>
        </is>
      </c>
      <c r="B134" s="4" t="inlineStr">
        <is>
          <t>Venta Local</t>
        </is>
      </c>
      <c r="C134" s="4" t="inlineStr">
        <is>
          <t>andes asia1023123</t>
        </is>
      </c>
      <c r="D134" s="4" t="inlineStr">
        <is>
          <t>Andes Asia</t>
        </is>
      </c>
      <c r="E134" s="4" t="n">
        <v>1023123</v>
      </c>
      <c r="F134" s="4" t="inlineStr">
        <is>
          <t>GO Lom Vet@ Cj 9k AS</t>
        </is>
      </c>
      <c r="G134" s="4" t="inlineStr">
        <is>
          <t>Lomo</t>
        </is>
      </c>
      <c r="H134" s="7" t="n">
        <v>363.1</v>
      </c>
      <c r="I134" s="10" t="n">
        <v>7000</v>
      </c>
      <c r="J134" s="10" t="n">
        <v>0</v>
      </c>
      <c r="K134" s="10" t="n">
        <v>0</v>
      </c>
      <c r="L134" s="7">
        <f>MAX(J134 - K134, 0) * MAX((20 - 10)/(10), 0)</f>
        <v/>
      </c>
      <c r="M134" s="10">
        <f>SUMIFS('Stock - ETA'!$R$3:R4963,'Stock - ETA'!$F$3:F4963,'Rango proyecciones'!C134,'Stock - ETA'!$AA$3:AA4963,'Rango proyecciones'!$AJ$5)</f>
        <v/>
      </c>
      <c r="N134" s="10">
        <f>SUMIF('Stock - Puerto Chile'!$G$2:G960,'Rango proyecciones'!C134,'Stock - Puerto Chile'!$L$2:L960)</f>
        <v/>
      </c>
      <c r="O134" s="10">
        <f>0 * (20 / 27)</f>
        <v/>
      </c>
      <c r="P134" s="10">
        <f>3748.988 * (20 / 27)</f>
        <v/>
      </c>
      <c r="Q134" s="19">
        <f>H134 + P134 + MAX(M134 - H134 - P134 + O134,0)</f>
        <v/>
      </c>
      <c r="R134" s="10">
        <f>MAX(J134 - K134, 0) * MAX((20 - 7)/(7), 0)</f>
        <v/>
      </c>
      <c r="S134" s="10">
        <f>SUMIFS('Stock - ETA'!$H$3:H4963,'Stock - ETA'!$F$3:F4963,'Rango proyecciones'!C134,'Stock - ETA'!$Q$3:Q4963,'Rango proyecciones'!$AJ$5)</f>
        <v/>
      </c>
      <c r="T134" s="10">
        <f>SUMIF('Stock - Puerto Chile'!$G$2:G960,'Rango proyecciones'!C134,'Stock - Puerto Chile'!$N$2:N960)</f>
        <v/>
      </c>
      <c r="U134" s="10">
        <f>0 * (20 / 27)</f>
        <v/>
      </c>
      <c r="V134" s="10">
        <f>3748.988 * (20 / 27)</f>
        <v/>
      </c>
      <c r="W134" s="20">
        <f>H134 + V134 + U134 + MAX(S134 - H134 - V134 - U134,0)</f>
        <v/>
      </c>
      <c r="X134" s="7" t="n">
        <v>3000</v>
      </c>
      <c r="Y134" s="10" t="n">
        <v>3000</v>
      </c>
      <c r="Z134" s="21">
        <f>SUMIFS('Stock - ETA'!$S$3:S4963,'Stock - ETA'!$F$3:F4963,'Rango proyecciones'!C134,'Stock - ETA'!$AA$3:AA4963,'Rango proyecciones'!$AJ$5) + SUMIFS('Stock - ETA'!$R$3:R4963,'Stock - ETA'!$F$3:F4963,'Rango proyecciones'!C134,'Stock - ETA'!$AA$3:AA4963,'Rango proyecciones'!$AJ$7)</f>
        <v/>
      </c>
      <c r="AA134" s="16">
        <f>Z134 + X134</f>
        <v/>
      </c>
      <c r="AB134" s="10">
        <f>SUMIFS('Stock - ETA'!$I$3:I4963,'Stock - ETA'!$F$3:F4963,'Rango proyecciones'!C134,'Stock - ETA'!$Q$3:Q4963,'Rango proyecciones'!$AJ$5) + SUMIFS('Stock - ETA'!$H$3:H4963,'Stock - ETA'!$F$3:F4963,'Rango proyecciones'!C134,'Stock - ETA'!$Q$3:Q4963,'Rango proyecciones'!$AJ$7)</f>
        <v/>
      </c>
      <c r="AC134" s="19">
        <f>AB134 + X134</f>
        <v/>
      </c>
      <c r="AD134" s="7" t="n">
        <v>3000</v>
      </c>
      <c r="AE134" s="10">
        <f>SUMIFS('Stock - ETA'!$T$3:T4963,'Stock - ETA'!$F$3:F4963,'Rango proyecciones'!C134,'Stock - ETA'!$AA$3:AA4963,'Rango proyecciones'!$AJ$5) + SUMIFS('Stock - ETA'!$S$3:S4963,'Stock - ETA'!$F$3:F4963,'Rango proyecciones'!C134,'Stock - ETA'!$AA$3:AA4963,'Rango proyecciones'!$AJ$8)</f>
        <v/>
      </c>
      <c r="AF134" s="19">
        <f> 0.7 * AD134 + AE134</f>
        <v/>
      </c>
      <c r="AG134" s="10">
        <f>SUMIFS('Stock - ETA'!$J$3:J4963,'Stock - ETA'!$F$3:F4963,'Rango proyecciones'!C134,'Stock - ETA'!$Q$3:Q4963,'Rango proyecciones'!$AJ$5) + SUMIFS('Stock - ETA'!$I$3:I4963,'Stock - ETA'!$F$3:F4963,'Rango proyecciones'!C134,'Stock - ETA'!$Q$3:Q4963,'Rango proyecciones'!$AJ$8)</f>
        <v/>
      </c>
      <c r="AH134" s="19">
        <f> 0.7 * AD134 + AG134</f>
        <v/>
      </c>
      <c r="AI134" s="7" t="n"/>
    </row>
    <row r="135">
      <c r="A135" s="4" t="inlineStr">
        <is>
          <t>Cerdo</t>
        </is>
      </c>
      <c r="B135" s="4" t="inlineStr">
        <is>
          <t>Venta Local</t>
        </is>
      </c>
      <c r="C135" s="4" t="inlineStr">
        <is>
          <t>andes asia1023247</t>
        </is>
      </c>
      <c r="D135" s="4" t="inlineStr">
        <is>
          <t>Andes Asia</t>
        </is>
      </c>
      <c r="E135" s="4" t="n">
        <v>1023247</v>
      </c>
      <c r="F135" s="4" t="inlineStr">
        <is>
          <t>GO Panc Lam 2.5mm@ Cj 5k AS</t>
        </is>
      </c>
      <c r="G135" s="4" t="inlineStr">
        <is>
          <t>Panceta</t>
        </is>
      </c>
      <c r="H135" s="7" t="n">
        <v>1000</v>
      </c>
      <c r="I135" s="10" t="n">
        <v>1000</v>
      </c>
      <c r="J135" s="10" t="n">
        <v>1936</v>
      </c>
      <c r="K135" s="10" t="n">
        <v>807.28</v>
      </c>
      <c r="L135" s="7">
        <f>MAX(J135 - K135, 0) * MAX((20 - 10)/(10), 0)</f>
        <v/>
      </c>
      <c r="M135" s="10">
        <f>SUMIFS('Stock - ETA'!$R$3:R4963,'Stock - ETA'!$F$3:F4963,'Rango proyecciones'!C135,'Stock - ETA'!$AA$3:AA4963,'Rango proyecciones'!$AJ$5)</f>
        <v/>
      </c>
      <c r="N135" s="10">
        <f>SUMIF('Stock - Puerto Chile'!$G$2:G960,'Rango proyecciones'!C135,'Stock - Puerto Chile'!$L$2:L960)</f>
        <v/>
      </c>
      <c r="O135" s="10" t="n"/>
      <c r="P135" s="10" t="n"/>
      <c r="Q135" s="19">
        <f>H135 + P135 + MAX(M135 - H135 - P135 + O135,0)</f>
        <v/>
      </c>
      <c r="R135" s="10">
        <f>MAX(J135 - K135, 0) * MAX((20 - 7)/(7), 0)</f>
        <v/>
      </c>
      <c r="S135" s="10">
        <f>SUMIFS('Stock - ETA'!$H$3:H4963,'Stock - ETA'!$F$3:F4963,'Rango proyecciones'!C135,'Stock - ETA'!$Q$3:Q4963,'Rango proyecciones'!$AJ$5)</f>
        <v/>
      </c>
      <c r="T135" s="10">
        <f>SUMIF('Stock - Puerto Chile'!$G$2:G960,'Rango proyecciones'!C135,'Stock - Puerto Chile'!$N$2:N960)</f>
        <v/>
      </c>
      <c r="U135" s="10" t="n"/>
      <c r="V135" s="10" t="n"/>
      <c r="W135" s="20">
        <f>H135 + V135 + U135 + MAX(S135 - H135 - V135 - U135,0)</f>
        <v/>
      </c>
      <c r="X135" s="7" t="n"/>
      <c r="Y135" s="10" t="n"/>
      <c r="Z135" s="21">
        <f>SUMIFS('Stock - ETA'!$S$3:S4963,'Stock - ETA'!$F$3:F4963,'Rango proyecciones'!C135,'Stock - ETA'!$AA$3:AA4963,'Rango proyecciones'!$AJ$5) + SUMIFS('Stock - ETA'!$R$3:R4963,'Stock - ETA'!$F$3:F4963,'Rango proyecciones'!C135,'Stock - ETA'!$AA$3:AA4963,'Rango proyecciones'!$AJ$7)</f>
        <v/>
      </c>
      <c r="AA135" s="16">
        <f>Z135 + X135</f>
        <v/>
      </c>
      <c r="AB135" s="10">
        <f>SUMIFS('Stock - ETA'!$I$3:I4963,'Stock - ETA'!$F$3:F4963,'Rango proyecciones'!C135,'Stock - ETA'!$Q$3:Q4963,'Rango proyecciones'!$AJ$5) + SUMIFS('Stock - ETA'!$H$3:H4963,'Stock - ETA'!$F$3:F4963,'Rango proyecciones'!C135,'Stock - ETA'!$Q$3:Q4963,'Rango proyecciones'!$AJ$7)</f>
        <v/>
      </c>
      <c r="AC135" s="19">
        <f>AB135 + X135</f>
        <v/>
      </c>
      <c r="AD135" s="7" t="n"/>
      <c r="AE135" s="10">
        <f>SUMIFS('Stock - ETA'!$T$3:T4963,'Stock - ETA'!$F$3:F4963,'Rango proyecciones'!C135,'Stock - ETA'!$AA$3:AA4963,'Rango proyecciones'!$AJ$5) + SUMIFS('Stock - ETA'!$S$3:S4963,'Stock - ETA'!$F$3:F4963,'Rango proyecciones'!C135,'Stock - ETA'!$AA$3:AA4963,'Rango proyecciones'!$AJ$8)</f>
        <v/>
      </c>
      <c r="AF135" s="19">
        <f> 0.7 * AD135 + AE135</f>
        <v/>
      </c>
      <c r="AG135" s="10">
        <f>SUMIFS('Stock - ETA'!$J$3:J4963,'Stock - ETA'!$F$3:F4963,'Rango proyecciones'!C135,'Stock - ETA'!$Q$3:Q4963,'Rango proyecciones'!$AJ$5) + SUMIFS('Stock - ETA'!$I$3:I4963,'Stock - ETA'!$F$3:F4963,'Rango proyecciones'!C135,'Stock - ETA'!$Q$3:Q4963,'Rango proyecciones'!$AJ$8)</f>
        <v/>
      </c>
      <c r="AH135" s="19">
        <f> 0.7 * AD135 + AG135</f>
        <v/>
      </c>
      <c r="AI135" s="7" t="n"/>
    </row>
    <row r="136">
      <c r="A136" s="4" t="inlineStr">
        <is>
          <t>Cerdo</t>
        </is>
      </c>
      <c r="B136" s="4" t="inlineStr">
        <is>
          <t>Venta Local</t>
        </is>
      </c>
      <c r="C136" s="4" t="inlineStr">
        <is>
          <t>andes asia1023265</t>
        </is>
      </c>
      <c r="D136" s="4" t="inlineStr">
        <is>
          <t>Andes Asia</t>
        </is>
      </c>
      <c r="E136" s="4" t="n">
        <v>1023265</v>
      </c>
      <c r="F136" s="4" t="inlineStr">
        <is>
          <t>GO Pta Cos 2h@ Bo Cj 10k AS</t>
        </is>
      </c>
      <c r="G136" s="4" t="inlineStr">
        <is>
          <t>Cost-Pec</t>
        </is>
      </c>
      <c r="H136" s="7" t="n">
        <v>4018.6</v>
      </c>
      <c r="I136" s="10" t="n">
        <v>12000</v>
      </c>
      <c r="J136" s="10" t="n">
        <v>6554</v>
      </c>
      <c r="K136" s="10" t="n">
        <v>4184.06</v>
      </c>
      <c r="L136" s="7">
        <f>MAX(J136 - K136, 0) * MAX((20 - 10)/(10), 0)</f>
        <v/>
      </c>
      <c r="M136" s="10">
        <f>SUMIFS('Stock - ETA'!$R$3:R4963,'Stock - ETA'!$F$3:F4963,'Rango proyecciones'!C136,'Stock - ETA'!$AA$3:AA4963,'Rango proyecciones'!$AJ$5)</f>
        <v/>
      </c>
      <c r="N136" s="10">
        <f>SUMIF('Stock - Puerto Chile'!$G$2:G960,'Rango proyecciones'!C136,'Stock - Puerto Chile'!$L$2:L960)</f>
        <v/>
      </c>
      <c r="O136" s="10">
        <f>0 * (20 / 27)</f>
        <v/>
      </c>
      <c r="P136" s="10">
        <f>2002.959 * (20 / 27)</f>
        <v/>
      </c>
      <c r="Q136" s="19">
        <f>H136 + P136 + MAX(M136 - H136 - P136 + O136,0)</f>
        <v/>
      </c>
      <c r="R136" s="10">
        <f>MAX(J136 - K136, 0) * MAX((20 - 7)/(7), 0)</f>
        <v/>
      </c>
      <c r="S136" s="10">
        <f>SUMIFS('Stock - ETA'!$H$3:H4963,'Stock - ETA'!$F$3:F4963,'Rango proyecciones'!C136,'Stock - ETA'!$Q$3:Q4963,'Rango proyecciones'!$AJ$5)</f>
        <v/>
      </c>
      <c r="T136" s="10">
        <f>SUMIF('Stock - Puerto Chile'!$G$2:G960,'Rango proyecciones'!C136,'Stock - Puerto Chile'!$N$2:N960)</f>
        <v/>
      </c>
      <c r="U136" s="10">
        <f>0 * (20 / 27)</f>
        <v/>
      </c>
      <c r="V136" s="10">
        <f>2002.959 * (20 / 27)</f>
        <v/>
      </c>
      <c r="W136" s="20">
        <f>H136 + V136 + U136 + MAX(S136 - H136 - V136 - U136,0)</f>
        <v/>
      </c>
      <c r="X136" s="7" t="n">
        <v>20000</v>
      </c>
      <c r="Y136" s="10" t="n">
        <v>20000</v>
      </c>
      <c r="Z136" s="21">
        <f>SUMIFS('Stock - ETA'!$S$3:S4963,'Stock - ETA'!$F$3:F4963,'Rango proyecciones'!C136,'Stock - ETA'!$AA$3:AA4963,'Rango proyecciones'!$AJ$5) + SUMIFS('Stock - ETA'!$R$3:R4963,'Stock - ETA'!$F$3:F4963,'Rango proyecciones'!C136,'Stock - ETA'!$AA$3:AA4963,'Rango proyecciones'!$AJ$7)</f>
        <v/>
      </c>
      <c r="AA136" s="16">
        <f>Z136 + X136</f>
        <v/>
      </c>
      <c r="AB136" s="10">
        <f>SUMIFS('Stock - ETA'!$I$3:I4963,'Stock - ETA'!$F$3:F4963,'Rango proyecciones'!C136,'Stock - ETA'!$Q$3:Q4963,'Rango proyecciones'!$AJ$5) + SUMIFS('Stock - ETA'!$H$3:H4963,'Stock - ETA'!$F$3:F4963,'Rango proyecciones'!C136,'Stock - ETA'!$Q$3:Q4963,'Rango proyecciones'!$AJ$7)</f>
        <v/>
      </c>
      <c r="AC136" s="19">
        <f>AB136 + X136</f>
        <v/>
      </c>
      <c r="AD136" s="7" t="n">
        <v>20000</v>
      </c>
      <c r="AE136" s="10">
        <f>SUMIFS('Stock - ETA'!$T$3:T4963,'Stock - ETA'!$F$3:F4963,'Rango proyecciones'!C136,'Stock - ETA'!$AA$3:AA4963,'Rango proyecciones'!$AJ$5) + SUMIFS('Stock - ETA'!$S$3:S4963,'Stock - ETA'!$F$3:F4963,'Rango proyecciones'!C136,'Stock - ETA'!$AA$3:AA4963,'Rango proyecciones'!$AJ$8)</f>
        <v/>
      </c>
      <c r="AF136" s="19">
        <f> 0.7 * AD136 + AE136</f>
        <v/>
      </c>
      <c r="AG136" s="10">
        <f>SUMIFS('Stock - ETA'!$J$3:J4963,'Stock - ETA'!$F$3:F4963,'Rango proyecciones'!C136,'Stock - ETA'!$Q$3:Q4963,'Rango proyecciones'!$AJ$5) + SUMIFS('Stock - ETA'!$I$3:I4963,'Stock - ETA'!$F$3:F4963,'Rango proyecciones'!C136,'Stock - ETA'!$Q$3:Q4963,'Rango proyecciones'!$AJ$8)</f>
        <v/>
      </c>
      <c r="AH136" s="19">
        <f> 0.7 * AD136 + AG136</f>
        <v/>
      </c>
      <c r="AI136" s="7" t="n"/>
    </row>
    <row r="137">
      <c r="A137" s="4" t="inlineStr">
        <is>
          <t>Cerdo</t>
        </is>
      </c>
      <c r="B137" s="4" t="inlineStr">
        <is>
          <t>Venta Local</t>
        </is>
      </c>
      <c r="C137" s="4" t="inlineStr">
        <is>
          <t>agro mexico1021020</t>
        </is>
      </c>
      <c r="D137" s="4" t="inlineStr">
        <is>
          <t>Agro Mexico</t>
        </is>
      </c>
      <c r="E137" s="4" t="n">
        <v>1021020</v>
      </c>
      <c r="F137" s="4" t="inlineStr">
        <is>
          <t>GO Papda@ Bo Cj 20k AS</t>
        </is>
      </c>
      <c r="G137" s="4" t="inlineStr">
        <is>
          <t>Plancha</t>
        </is>
      </c>
      <c r="H137" s="7" t="n">
        <v>23993.115</v>
      </c>
      <c r="I137" s="10" t="n">
        <v>24000</v>
      </c>
      <c r="J137" s="10" t="n">
        <v>0</v>
      </c>
      <c r="K137" s="10" t="n">
        <v>0</v>
      </c>
      <c r="L137" s="7">
        <f>MAX(J137 - K137, 0) * MAX((18 - 10)/(10), 0)</f>
        <v/>
      </c>
      <c r="M137" s="10">
        <f>SUMIFS('Stock - ETA'!$R$3:R4963,'Stock - ETA'!$F$3:F4963,'Rango proyecciones'!C137,'Stock - ETA'!$AA$3:AA4963,'Rango proyecciones'!$AJ$5)</f>
        <v/>
      </c>
      <c r="N137" s="10">
        <f>SUMIF('Stock - Puerto Chile'!$G$2:G960,'Rango proyecciones'!C137,'Stock - Puerto Chile'!$L$2:L960)</f>
        <v/>
      </c>
      <c r="O137" s="10" t="n"/>
      <c r="P137" s="10" t="n"/>
      <c r="Q137" s="19">
        <f>H137 + P137 + MAX(M137 - H137 - P137 + O137,0)</f>
        <v/>
      </c>
      <c r="R137" s="10">
        <f>MAX(J137 - K137, 0) * MAX((18 - 7)/(7), 0)</f>
        <v/>
      </c>
      <c r="S137" s="10">
        <f>SUMIFS('Stock - ETA'!$H$3:H4963,'Stock - ETA'!$F$3:F4963,'Rango proyecciones'!C137,'Stock - ETA'!$Q$3:Q4963,'Rango proyecciones'!$AJ$5)</f>
        <v/>
      </c>
      <c r="T137" s="10">
        <f>SUMIF('Stock - Puerto Chile'!$G$2:G960,'Rango proyecciones'!C137,'Stock - Puerto Chile'!$N$2:N960)</f>
        <v/>
      </c>
      <c r="U137" s="10" t="n"/>
      <c r="V137" s="10" t="n"/>
      <c r="W137" s="20">
        <f>H137 + V137 + U137 + MAX(S137 - H137 - V137 - U137,0)</f>
        <v/>
      </c>
      <c r="X137" s="7" t="n"/>
      <c r="Y137" s="10" t="n"/>
      <c r="Z137" s="21">
        <f>SUMIFS('Stock - ETA'!$S$3:S4963,'Stock - ETA'!$F$3:F4963,'Rango proyecciones'!C137,'Stock - ETA'!$AA$3:AA4963,'Rango proyecciones'!$AJ$5) + SUMIFS('Stock - ETA'!$R$3:R4963,'Stock - ETA'!$F$3:F4963,'Rango proyecciones'!C137,'Stock - ETA'!$AA$3:AA4963,'Rango proyecciones'!$AJ$7)</f>
        <v/>
      </c>
      <c r="AA137" s="16">
        <f>Z137 + X137</f>
        <v/>
      </c>
      <c r="AB137" s="10">
        <f>SUMIFS('Stock - ETA'!$I$3:I4963,'Stock - ETA'!$F$3:F4963,'Rango proyecciones'!C137,'Stock - ETA'!$Q$3:Q4963,'Rango proyecciones'!$AJ$5) + SUMIFS('Stock - ETA'!$H$3:H4963,'Stock - ETA'!$F$3:F4963,'Rango proyecciones'!C137,'Stock - ETA'!$Q$3:Q4963,'Rango proyecciones'!$AJ$7)</f>
        <v/>
      </c>
      <c r="AC137" s="19">
        <f>AB137 + X137</f>
        <v/>
      </c>
      <c r="AD137" s="7" t="n"/>
      <c r="AE137" s="10">
        <f>SUMIFS('Stock - ETA'!$T$3:T4963,'Stock - ETA'!$F$3:F4963,'Rango proyecciones'!C137,'Stock - ETA'!$AA$3:AA4963,'Rango proyecciones'!$AJ$5) + SUMIFS('Stock - ETA'!$S$3:S4963,'Stock - ETA'!$F$3:F4963,'Rango proyecciones'!C137,'Stock - ETA'!$AA$3:AA4963,'Rango proyecciones'!$AJ$8)</f>
        <v/>
      </c>
      <c r="AF137" s="19">
        <f> 0.8 * AD137 + AE137</f>
        <v/>
      </c>
      <c r="AG137" s="10">
        <f>SUMIFS('Stock - ETA'!$J$3:J4963,'Stock - ETA'!$F$3:F4963,'Rango proyecciones'!C137,'Stock - ETA'!$Q$3:Q4963,'Rango proyecciones'!$AJ$5) + SUMIFS('Stock - ETA'!$I$3:I4963,'Stock - ETA'!$F$3:F4963,'Rango proyecciones'!C137,'Stock - ETA'!$Q$3:Q4963,'Rango proyecciones'!$AJ$8)</f>
        <v/>
      </c>
      <c r="AH137" s="19">
        <f> 0.8 * AD137 + AG137</f>
        <v/>
      </c>
      <c r="AI137" s="7" t="n"/>
    </row>
    <row r="138">
      <c r="A138" s="4" t="inlineStr">
        <is>
          <t>Cerdo</t>
        </is>
      </c>
      <c r="B138" s="4" t="inlineStr">
        <is>
          <t>Venta Local</t>
        </is>
      </c>
      <c r="C138" s="4" t="inlineStr">
        <is>
          <t>agro mexico1021270</t>
        </is>
      </c>
      <c r="D138" s="4" t="inlineStr">
        <is>
          <t>Agro Mexico</t>
        </is>
      </c>
      <c r="E138" s="4" t="n">
        <v>1021270</v>
      </c>
      <c r="F138" s="4" t="inlineStr">
        <is>
          <t>GO Forro Pal@ Bo Cj 20k AS</t>
        </is>
      </c>
      <c r="G138" s="4" t="inlineStr">
        <is>
          <t>Cueros</t>
        </is>
      </c>
      <c r="H138" s="7" t="n">
        <v>95637.353</v>
      </c>
      <c r="I138" s="10" t="n">
        <v>191970</v>
      </c>
      <c r="J138" s="10" t="n">
        <v>15456</v>
      </c>
      <c r="K138" s="10" t="n"/>
      <c r="L138" s="7">
        <f>MAX(J138 - K138, 0) * MAX((18 - 10)/(10), 0)</f>
        <v/>
      </c>
      <c r="M138" s="10">
        <f>SUMIFS('Stock - ETA'!$R$3:R4963,'Stock - ETA'!$F$3:F4963,'Rango proyecciones'!C138,'Stock - ETA'!$AA$3:AA4963,'Rango proyecciones'!$AJ$5)</f>
        <v/>
      </c>
      <c r="N138" s="10">
        <f>SUMIF('Stock - Puerto Chile'!$G$2:G960,'Rango proyecciones'!C138,'Stock - Puerto Chile'!$L$2:L960)</f>
        <v/>
      </c>
      <c r="O138" s="10" t="n"/>
      <c r="P138" s="10" t="n"/>
      <c r="Q138" s="19">
        <f>H138 + P138 + MAX(M138 - H138 - P138 + O138,0)</f>
        <v/>
      </c>
      <c r="R138" s="10">
        <f>MAX(J138 - K138, 0) * MAX((18 - 7)/(7), 0)</f>
        <v/>
      </c>
      <c r="S138" s="10">
        <f>SUMIFS('Stock - ETA'!$H$3:H4963,'Stock - ETA'!$F$3:F4963,'Rango proyecciones'!C138,'Stock - ETA'!$Q$3:Q4963,'Rango proyecciones'!$AJ$5)</f>
        <v/>
      </c>
      <c r="T138" s="10">
        <f>SUMIF('Stock - Puerto Chile'!$G$2:G960,'Rango proyecciones'!C138,'Stock - Puerto Chile'!$N$2:N960)</f>
        <v/>
      </c>
      <c r="U138" s="10" t="n"/>
      <c r="V138" s="10" t="n"/>
      <c r="W138" s="20">
        <f>H138 + V138 + U138 + MAX(S138 - H138 - V138 - U138,0)</f>
        <v/>
      </c>
      <c r="X138" s="7" t="n">
        <v>240000</v>
      </c>
      <c r="Y138" s="10" t="n">
        <v>240000</v>
      </c>
      <c r="Z138" s="21">
        <f>SUMIFS('Stock - ETA'!$S$3:S4963,'Stock - ETA'!$F$3:F4963,'Rango proyecciones'!C138,'Stock - ETA'!$AA$3:AA4963,'Rango proyecciones'!$AJ$5) + SUMIFS('Stock - ETA'!$R$3:R4963,'Stock - ETA'!$F$3:F4963,'Rango proyecciones'!C138,'Stock - ETA'!$AA$3:AA4963,'Rango proyecciones'!$AJ$7)</f>
        <v/>
      </c>
      <c r="AA138" s="16">
        <f>Z138 + X138</f>
        <v/>
      </c>
      <c r="AB138" s="10">
        <f>SUMIFS('Stock - ETA'!$I$3:I4963,'Stock - ETA'!$F$3:F4963,'Rango proyecciones'!C138,'Stock - ETA'!$Q$3:Q4963,'Rango proyecciones'!$AJ$5) + SUMIFS('Stock - ETA'!$H$3:H4963,'Stock - ETA'!$F$3:F4963,'Rango proyecciones'!C138,'Stock - ETA'!$Q$3:Q4963,'Rango proyecciones'!$AJ$7)</f>
        <v/>
      </c>
      <c r="AC138" s="19">
        <f>AB138 + X138</f>
        <v/>
      </c>
      <c r="AD138" s="7" t="n">
        <v>240000</v>
      </c>
      <c r="AE138" s="10">
        <f>SUMIFS('Stock - ETA'!$T$3:T4963,'Stock - ETA'!$F$3:F4963,'Rango proyecciones'!C138,'Stock - ETA'!$AA$3:AA4963,'Rango proyecciones'!$AJ$5) + SUMIFS('Stock - ETA'!$S$3:S4963,'Stock - ETA'!$F$3:F4963,'Rango proyecciones'!C138,'Stock - ETA'!$AA$3:AA4963,'Rango proyecciones'!$AJ$8)</f>
        <v/>
      </c>
      <c r="AF138" s="19">
        <f> 0.8 * AD138 + AE138</f>
        <v/>
      </c>
      <c r="AG138" s="10">
        <f>SUMIFS('Stock - ETA'!$J$3:J4963,'Stock - ETA'!$F$3:F4963,'Rango proyecciones'!C138,'Stock - ETA'!$Q$3:Q4963,'Rango proyecciones'!$AJ$5) + SUMIFS('Stock - ETA'!$I$3:I4963,'Stock - ETA'!$F$3:F4963,'Rango proyecciones'!C138,'Stock - ETA'!$Q$3:Q4963,'Rango proyecciones'!$AJ$8)</f>
        <v/>
      </c>
      <c r="AH138" s="19">
        <f> 0.8 * AD138 + AG138</f>
        <v/>
      </c>
      <c r="AI138" s="7" t="n"/>
    </row>
    <row r="139">
      <c r="A139" s="4" t="inlineStr">
        <is>
          <t>Cerdo</t>
        </is>
      </c>
      <c r="B139" s="4" t="inlineStr">
        <is>
          <t>Venta Local</t>
        </is>
      </c>
      <c r="C139" s="4" t="inlineStr">
        <is>
          <t>agro mexico1021272</t>
        </is>
      </c>
      <c r="D139" s="4" t="inlineStr">
        <is>
          <t>Agro Mexico</t>
        </is>
      </c>
      <c r="E139" s="4" t="n">
        <v>1021272</v>
      </c>
      <c r="F139" s="4" t="inlineStr">
        <is>
          <t>GO Pna Forro@ Bo Cj 20k AS</t>
        </is>
      </c>
      <c r="G139" s="4" t="inlineStr">
        <is>
          <t>Cueros</t>
        </is>
      </c>
      <c r="H139" s="7" t="n">
        <v>47998.289</v>
      </c>
      <c r="I139" s="10" t="n">
        <v>360000</v>
      </c>
      <c r="J139" s="10" t="n">
        <v>103404.338</v>
      </c>
      <c r="K139" s="10" t="n">
        <v>54036.26</v>
      </c>
      <c r="L139" s="7">
        <f>MAX(J139 - K139, 0) * MAX((18 - 10)/(10), 0)</f>
        <v/>
      </c>
      <c r="M139" s="10">
        <f>SUMIFS('Stock - ETA'!$R$3:R4963,'Stock - ETA'!$F$3:F4963,'Rango proyecciones'!C139,'Stock - ETA'!$AA$3:AA4963,'Rango proyecciones'!$AJ$5)</f>
        <v/>
      </c>
      <c r="N139" s="10">
        <f>SUMIF('Stock - Puerto Chile'!$G$2:G960,'Rango proyecciones'!C139,'Stock - Puerto Chile'!$L$2:L960)</f>
        <v/>
      </c>
      <c r="O139" s="10">
        <f>0 * (18 / 27)</f>
        <v/>
      </c>
      <c r="P139" s="10">
        <f>24002.552 * (18 / 27)</f>
        <v/>
      </c>
      <c r="Q139" s="19">
        <f>H139 + P139 + MAX(M139 - H139 - P139 + O139,0)</f>
        <v/>
      </c>
      <c r="R139" s="10">
        <f>MAX(J139 - K139, 0) * MAX((18 - 7)/(7), 0)</f>
        <v/>
      </c>
      <c r="S139" s="10">
        <f>SUMIFS('Stock - ETA'!$H$3:H4963,'Stock - ETA'!$F$3:F4963,'Rango proyecciones'!C139,'Stock - ETA'!$Q$3:Q4963,'Rango proyecciones'!$AJ$5)</f>
        <v/>
      </c>
      <c r="T139" s="10">
        <f>SUMIF('Stock - Puerto Chile'!$G$2:G960,'Rango proyecciones'!C139,'Stock - Puerto Chile'!$N$2:N960)</f>
        <v/>
      </c>
      <c r="U139" s="10">
        <f>0 * (18 / 27)</f>
        <v/>
      </c>
      <c r="V139" s="10">
        <f>24002.552 * (18 / 27)</f>
        <v/>
      </c>
      <c r="W139" s="20">
        <f>H139 + V139 + U139 + MAX(S139 - H139 - V139 - U139,0)</f>
        <v/>
      </c>
      <c r="X139" s="7" t="n">
        <v>291618</v>
      </c>
      <c r="Y139" s="10" t="n">
        <v>291618</v>
      </c>
      <c r="Z139" s="21">
        <f>SUMIFS('Stock - ETA'!$S$3:S4963,'Stock - ETA'!$F$3:F4963,'Rango proyecciones'!C139,'Stock - ETA'!$AA$3:AA4963,'Rango proyecciones'!$AJ$5) + SUMIFS('Stock - ETA'!$R$3:R4963,'Stock - ETA'!$F$3:F4963,'Rango proyecciones'!C139,'Stock - ETA'!$AA$3:AA4963,'Rango proyecciones'!$AJ$7)</f>
        <v/>
      </c>
      <c r="AA139" s="16">
        <f>Z139 + X139</f>
        <v/>
      </c>
      <c r="AB139" s="10">
        <f>SUMIFS('Stock - ETA'!$I$3:I4963,'Stock - ETA'!$F$3:F4963,'Rango proyecciones'!C139,'Stock - ETA'!$Q$3:Q4963,'Rango proyecciones'!$AJ$5) + SUMIFS('Stock - ETA'!$H$3:H4963,'Stock - ETA'!$F$3:F4963,'Rango proyecciones'!C139,'Stock - ETA'!$Q$3:Q4963,'Rango proyecciones'!$AJ$7)</f>
        <v/>
      </c>
      <c r="AC139" s="19">
        <f>AB139 + X139</f>
        <v/>
      </c>
      <c r="AD139" s="7" t="n">
        <v>342617</v>
      </c>
      <c r="AE139" s="10">
        <f>SUMIFS('Stock - ETA'!$T$3:T4963,'Stock - ETA'!$F$3:F4963,'Rango proyecciones'!C139,'Stock - ETA'!$AA$3:AA4963,'Rango proyecciones'!$AJ$5) + SUMIFS('Stock - ETA'!$S$3:S4963,'Stock - ETA'!$F$3:F4963,'Rango proyecciones'!C139,'Stock - ETA'!$AA$3:AA4963,'Rango proyecciones'!$AJ$8)</f>
        <v/>
      </c>
      <c r="AF139" s="19">
        <f> 0.8 * AD139 + AE139</f>
        <v/>
      </c>
      <c r="AG139" s="10">
        <f>SUMIFS('Stock - ETA'!$J$3:J4963,'Stock - ETA'!$F$3:F4963,'Rango proyecciones'!C139,'Stock - ETA'!$Q$3:Q4963,'Rango proyecciones'!$AJ$5) + SUMIFS('Stock - ETA'!$I$3:I4963,'Stock - ETA'!$F$3:F4963,'Rango proyecciones'!C139,'Stock - ETA'!$Q$3:Q4963,'Rango proyecciones'!$AJ$8)</f>
        <v/>
      </c>
      <c r="AH139" s="19">
        <f> 0.8 * AD139 + AG139</f>
        <v/>
      </c>
      <c r="AI139" s="7" t="n"/>
    </row>
    <row r="140">
      <c r="A140" s="4" t="inlineStr">
        <is>
          <t>Cerdo</t>
        </is>
      </c>
      <c r="B140" s="4" t="inlineStr">
        <is>
          <t>Venta Local</t>
        </is>
      </c>
      <c r="C140" s="4" t="inlineStr">
        <is>
          <t>agro mexico1021555</t>
        </is>
      </c>
      <c r="D140" s="4" t="inlineStr">
        <is>
          <t>Agro Mexico</t>
        </is>
      </c>
      <c r="E140" s="4" t="n">
        <v>1021555</v>
      </c>
      <c r="F140" s="4" t="inlineStr">
        <is>
          <t>GO Grasa Desp Papda@ Cj 20k AS</t>
        </is>
      </c>
      <c r="G140" s="4" t="inlineStr">
        <is>
          <t>Grasas</t>
        </is>
      </c>
      <c r="H140" s="7" t="n">
        <v>24016.39</v>
      </c>
      <c r="I140" s="10" t="n">
        <v>167000</v>
      </c>
      <c r="J140" s="10" t="n">
        <v>42164.397</v>
      </c>
      <c r="K140" s="10" t="n">
        <v>26871.36</v>
      </c>
      <c r="L140" s="7">
        <f>MAX(J140 - K140, 0) * MAX((18 - 10)/(10), 0)</f>
        <v/>
      </c>
      <c r="M140" s="10">
        <f>SUMIFS('Stock - ETA'!$R$3:R4963,'Stock - ETA'!$F$3:F4963,'Rango proyecciones'!C140,'Stock - ETA'!$AA$3:AA4963,'Rango proyecciones'!$AJ$5)</f>
        <v/>
      </c>
      <c r="N140" s="10">
        <f>SUMIF('Stock - Puerto Chile'!$G$2:G960,'Rango proyecciones'!C140,'Stock - Puerto Chile'!$L$2:L960)</f>
        <v/>
      </c>
      <c r="O140" s="10" t="n"/>
      <c r="P140" s="10" t="n"/>
      <c r="Q140" s="19">
        <f>H140 + P140 + MAX(M140 - H140 - P140 + O140,0)</f>
        <v/>
      </c>
      <c r="R140" s="10">
        <f>MAX(J140 - K140, 0) * MAX((18 - 7)/(7), 0)</f>
        <v/>
      </c>
      <c r="S140" s="10">
        <f>SUMIFS('Stock - ETA'!$H$3:H4963,'Stock - ETA'!$F$3:F4963,'Rango proyecciones'!C140,'Stock - ETA'!$Q$3:Q4963,'Rango proyecciones'!$AJ$5)</f>
        <v/>
      </c>
      <c r="T140" s="10">
        <f>SUMIF('Stock - Puerto Chile'!$G$2:G960,'Rango proyecciones'!C140,'Stock - Puerto Chile'!$N$2:N960)</f>
        <v/>
      </c>
      <c r="U140" s="10" t="n"/>
      <c r="V140" s="10" t="n"/>
      <c r="W140" s="20">
        <f>H140 + V140 + U140 + MAX(S140 - H140 - V140 - U140,0)</f>
        <v/>
      </c>
      <c r="X140" s="7" t="n">
        <v>109972</v>
      </c>
      <c r="Y140" s="10" t="n">
        <v>109972</v>
      </c>
      <c r="Z140" s="21">
        <f>SUMIFS('Stock - ETA'!$S$3:S4963,'Stock - ETA'!$F$3:F4963,'Rango proyecciones'!C140,'Stock - ETA'!$AA$3:AA4963,'Rango proyecciones'!$AJ$5) + SUMIFS('Stock - ETA'!$R$3:R4963,'Stock - ETA'!$F$3:F4963,'Rango proyecciones'!C140,'Stock - ETA'!$AA$3:AA4963,'Rango proyecciones'!$AJ$7)</f>
        <v/>
      </c>
      <c r="AA140" s="16">
        <f>Z140 + X140</f>
        <v/>
      </c>
      <c r="AB140" s="10">
        <f>SUMIFS('Stock - ETA'!$I$3:I4963,'Stock - ETA'!$F$3:F4963,'Rango proyecciones'!C140,'Stock - ETA'!$Q$3:Q4963,'Rango proyecciones'!$AJ$5) + SUMIFS('Stock - ETA'!$H$3:H4963,'Stock - ETA'!$F$3:F4963,'Rango proyecciones'!C140,'Stock - ETA'!$Q$3:Q4963,'Rango proyecciones'!$AJ$7)</f>
        <v/>
      </c>
      <c r="AC140" s="19">
        <f>AB140 + X140</f>
        <v/>
      </c>
      <c r="AD140" s="7" t="n">
        <v>121368</v>
      </c>
      <c r="AE140" s="10">
        <f>SUMIFS('Stock - ETA'!$T$3:T4963,'Stock - ETA'!$F$3:F4963,'Rango proyecciones'!C140,'Stock - ETA'!$AA$3:AA4963,'Rango proyecciones'!$AJ$5) + SUMIFS('Stock - ETA'!$S$3:S4963,'Stock - ETA'!$F$3:F4963,'Rango proyecciones'!C140,'Stock - ETA'!$AA$3:AA4963,'Rango proyecciones'!$AJ$8)</f>
        <v/>
      </c>
      <c r="AF140" s="19">
        <f> 0.8 * AD140 + AE140</f>
        <v/>
      </c>
      <c r="AG140" s="10">
        <f>SUMIFS('Stock - ETA'!$J$3:J4963,'Stock - ETA'!$F$3:F4963,'Rango proyecciones'!C140,'Stock - ETA'!$Q$3:Q4963,'Rango proyecciones'!$AJ$5) + SUMIFS('Stock - ETA'!$I$3:I4963,'Stock - ETA'!$F$3:F4963,'Rango proyecciones'!C140,'Stock - ETA'!$Q$3:Q4963,'Rango proyecciones'!$AJ$8)</f>
        <v/>
      </c>
      <c r="AH140" s="19">
        <f> 0.8 * AD140 + AG140</f>
        <v/>
      </c>
      <c r="AI140" s="7" t="n"/>
    </row>
    <row r="141">
      <c r="A141" s="4" t="inlineStr">
        <is>
          <t>Cerdo</t>
        </is>
      </c>
      <c r="B141" s="4" t="inlineStr">
        <is>
          <t>Venta Local</t>
        </is>
      </c>
      <c r="C141" s="4" t="inlineStr">
        <is>
          <t>agro mexico1021874</t>
        </is>
      </c>
      <c r="D141" s="4" t="inlineStr">
        <is>
          <t>Agro Mexico</t>
        </is>
      </c>
      <c r="E141" s="4" t="n">
        <v>1021874</v>
      </c>
      <c r="F141" s="4" t="inlineStr">
        <is>
          <t>GO Gord chic@ Cj 20k AS</t>
        </is>
      </c>
      <c r="G141" s="4" t="inlineStr">
        <is>
          <t>Grasas</t>
        </is>
      </c>
      <c r="H141" s="7" t="n">
        <v>48008.523</v>
      </c>
      <c r="I141" s="10" t="n">
        <v>240000</v>
      </c>
      <c r="J141" s="10" t="n">
        <v>97216.60000000001</v>
      </c>
      <c r="K141" s="10" t="n">
        <v>63104.57</v>
      </c>
      <c r="L141" s="7">
        <f>MAX(J141 - K141, 0) * MAX((18 - 10)/(10), 0)</f>
        <v/>
      </c>
      <c r="M141" s="10">
        <f>SUMIFS('Stock - ETA'!$R$3:R4963,'Stock - ETA'!$F$3:F4963,'Rango proyecciones'!C141,'Stock - ETA'!$AA$3:AA4963,'Rango proyecciones'!$AJ$5)</f>
        <v/>
      </c>
      <c r="N141" s="10">
        <f>SUMIF('Stock - Puerto Chile'!$G$2:G960,'Rango proyecciones'!C141,'Stock - Puerto Chile'!$L$2:L960)</f>
        <v/>
      </c>
      <c r="O141" s="10" t="n"/>
      <c r="P141" s="10" t="n"/>
      <c r="Q141" s="19">
        <f>H141 + P141 + MAX(M141 - H141 - P141 + O141,0)</f>
        <v/>
      </c>
      <c r="R141" s="10">
        <f>MAX(J141 - K141, 0) * MAX((18 - 7)/(7), 0)</f>
        <v/>
      </c>
      <c r="S141" s="10">
        <f>SUMIFS('Stock - ETA'!$H$3:H4963,'Stock - ETA'!$F$3:F4963,'Rango proyecciones'!C141,'Stock - ETA'!$Q$3:Q4963,'Rango proyecciones'!$AJ$5)</f>
        <v/>
      </c>
      <c r="T141" s="10">
        <f>SUMIF('Stock - Puerto Chile'!$G$2:G960,'Rango proyecciones'!C141,'Stock - Puerto Chile'!$N$2:N960)</f>
        <v/>
      </c>
      <c r="U141" s="10" t="n"/>
      <c r="V141" s="10" t="n"/>
      <c r="W141" s="20">
        <f>H141 + V141 + U141 + MAX(S141 - H141 - V141 - U141,0)</f>
        <v/>
      </c>
      <c r="X141" s="7" t="n"/>
      <c r="Y141" s="10" t="n"/>
      <c r="Z141" s="21">
        <f>SUMIFS('Stock - ETA'!$S$3:S4963,'Stock - ETA'!$F$3:F4963,'Rango proyecciones'!C141,'Stock - ETA'!$AA$3:AA4963,'Rango proyecciones'!$AJ$5) + SUMIFS('Stock - ETA'!$R$3:R4963,'Stock - ETA'!$F$3:F4963,'Rango proyecciones'!C141,'Stock - ETA'!$AA$3:AA4963,'Rango proyecciones'!$AJ$7)</f>
        <v/>
      </c>
      <c r="AA141" s="16">
        <f>Z141 + X141</f>
        <v/>
      </c>
      <c r="AB141" s="10">
        <f>SUMIFS('Stock - ETA'!$I$3:I4963,'Stock - ETA'!$F$3:F4963,'Rango proyecciones'!C141,'Stock - ETA'!$Q$3:Q4963,'Rango proyecciones'!$AJ$5) + SUMIFS('Stock - ETA'!$H$3:H4963,'Stock - ETA'!$F$3:F4963,'Rango proyecciones'!C141,'Stock - ETA'!$Q$3:Q4963,'Rango proyecciones'!$AJ$7)</f>
        <v/>
      </c>
      <c r="AC141" s="19">
        <f>AB141 + X141</f>
        <v/>
      </c>
      <c r="AD141" s="7" t="n"/>
      <c r="AE141" s="10">
        <f>SUMIFS('Stock - ETA'!$T$3:T4963,'Stock - ETA'!$F$3:F4963,'Rango proyecciones'!C141,'Stock - ETA'!$AA$3:AA4963,'Rango proyecciones'!$AJ$5) + SUMIFS('Stock - ETA'!$S$3:S4963,'Stock - ETA'!$F$3:F4963,'Rango proyecciones'!C141,'Stock - ETA'!$AA$3:AA4963,'Rango proyecciones'!$AJ$8)</f>
        <v/>
      </c>
      <c r="AF141" s="19">
        <f> 0.8 * AD141 + AE141</f>
        <v/>
      </c>
      <c r="AG141" s="10">
        <f>SUMIFS('Stock - ETA'!$J$3:J4963,'Stock - ETA'!$F$3:F4963,'Rango proyecciones'!C141,'Stock - ETA'!$Q$3:Q4963,'Rango proyecciones'!$AJ$5) + SUMIFS('Stock - ETA'!$I$3:I4963,'Stock - ETA'!$F$3:F4963,'Rango proyecciones'!C141,'Stock - ETA'!$Q$3:Q4963,'Rango proyecciones'!$AJ$8)</f>
        <v/>
      </c>
      <c r="AH141" s="19">
        <f> 0.8 * AD141 + AG141</f>
        <v/>
      </c>
      <c r="AI141" s="7" t="n"/>
    </row>
    <row r="142">
      <c r="A142" s="4" t="inlineStr">
        <is>
          <t>Cerdo</t>
        </is>
      </c>
      <c r="B142" s="4" t="inlineStr">
        <is>
          <t>Venta Local</t>
        </is>
      </c>
      <c r="C142" s="4" t="inlineStr">
        <is>
          <t>agro mexico1023218</t>
        </is>
      </c>
      <c r="D142" s="4" t="inlineStr">
        <is>
          <t>Agro Mexico</t>
        </is>
      </c>
      <c r="E142" s="4" t="n">
        <v>1023218</v>
      </c>
      <c r="F142" s="4" t="inlineStr">
        <is>
          <t>GO Estomago Pouch@ 20k AS</t>
        </is>
      </c>
      <c r="G142" s="4" t="inlineStr">
        <is>
          <t>Subprod</t>
        </is>
      </c>
      <c r="H142" s="7" t="n">
        <v>24000</v>
      </c>
      <c r="I142" s="10" t="n">
        <v>47780</v>
      </c>
      <c r="J142" s="10" t="n"/>
      <c r="K142" s="10" t="n">
        <v>880.6</v>
      </c>
      <c r="L142" s="7">
        <f>MAX(J142 - K142, 0) * MAX((18 - 10)/(10), 0)</f>
        <v/>
      </c>
      <c r="M142" s="10">
        <f>SUMIFS('Stock - ETA'!$R$3:R4963,'Stock - ETA'!$F$3:F4963,'Rango proyecciones'!C142,'Stock - ETA'!$AA$3:AA4963,'Rango proyecciones'!$AJ$5)</f>
        <v/>
      </c>
      <c r="N142" s="10">
        <f>SUMIF('Stock - Puerto Chile'!$G$2:G960,'Rango proyecciones'!C142,'Stock - Puerto Chile'!$L$2:L960)</f>
        <v/>
      </c>
      <c r="O142" s="10">
        <f>0 * (18 / 27)</f>
        <v/>
      </c>
      <c r="P142" s="10">
        <f>48000 * (18 / 27)</f>
        <v/>
      </c>
      <c r="Q142" s="19">
        <f>H142 + P142 + MAX(M142 - H142 - P142 + O142,0)</f>
        <v/>
      </c>
      <c r="R142" s="10">
        <f>MAX(J142 - K142, 0) * MAX((18 - 7)/(7), 0)</f>
        <v/>
      </c>
      <c r="S142" s="10">
        <f>SUMIFS('Stock - ETA'!$H$3:H4963,'Stock - ETA'!$F$3:F4963,'Rango proyecciones'!C142,'Stock - ETA'!$Q$3:Q4963,'Rango proyecciones'!$AJ$5)</f>
        <v/>
      </c>
      <c r="T142" s="10">
        <f>SUMIF('Stock - Puerto Chile'!$G$2:G960,'Rango proyecciones'!C142,'Stock - Puerto Chile'!$N$2:N960)</f>
        <v/>
      </c>
      <c r="U142" s="10">
        <f>0 * (18 / 27)</f>
        <v/>
      </c>
      <c r="V142" s="10">
        <f>48000 * (18 / 27)</f>
        <v/>
      </c>
      <c r="W142" s="20">
        <f>H142 + V142 + U142 + MAX(S142 - H142 - V142 - U142,0)</f>
        <v/>
      </c>
      <c r="X142" s="7" t="n"/>
      <c r="Y142" s="10" t="n"/>
      <c r="Z142" s="21">
        <f>SUMIFS('Stock - ETA'!$S$3:S4963,'Stock - ETA'!$F$3:F4963,'Rango proyecciones'!C142,'Stock - ETA'!$AA$3:AA4963,'Rango proyecciones'!$AJ$5) + SUMIFS('Stock - ETA'!$R$3:R4963,'Stock - ETA'!$F$3:F4963,'Rango proyecciones'!C142,'Stock - ETA'!$AA$3:AA4963,'Rango proyecciones'!$AJ$7)</f>
        <v/>
      </c>
      <c r="AA142" s="16">
        <f>Z142 + X142</f>
        <v/>
      </c>
      <c r="AB142" s="10">
        <f>SUMIFS('Stock - ETA'!$I$3:I4963,'Stock - ETA'!$F$3:F4963,'Rango proyecciones'!C142,'Stock - ETA'!$Q$3:Q4963,'Rango proyecciones'!$AJ$5) + SUMIFS('Stock - ETA'!$H$3:H4963,'Stock - ETA'!$F$3:F4963,'Rango proyecciones'!C142,'Stock - ETA'!$Q$3:Q4963,'Rango proyecciones'!$AJ$7)</f>
        <v/>
      </c>
      <c r="AC142" s="19">
        <f>AB142 + X142</f>
        <v/>
      </c>
      <c r="AD142" s="7" t="n"/>
      <c r="AE142" s="10">
        <f>SUMIFS('Stock - ETA'!$T$3:T4963,'Stock - ETA'!$F$3:F4963,'Rango proyecciones'!C142,'Stock - ETA'!$AA$3:AA4963,'Rango proyecciones'!$AJ$5) + SUMIFS('Stock - ETA'!$S$3:S4963,'Stock - ETA'!$F$3:F4963,'Rango proyecciones'!C142,'Stock - ETA'!$AA$3:AA4963,'Rango proyecciones'!$AJ$8)</f>
        <v/>
      </c>
      <c r="AF142" s="19">
        <f> 0.8 * AD142 + AE142</f>
        <v/>
      </c>
      <c r="AG142" s="10">
        <f>SUMIFS('Stock - ETA'!$J$3:J4963,'Stock - ETA'!$F$3:F4963,'Rango proyecciones'!C142,'Stock - ETA'!$Q$3:Q4963,'Rango proyecciones'!$AJ$5) + SUMIFS('Stock - ETA'!$I$3:I4963,'Stock - ETA'!$F$3:F4963,'Rango proyecciones'!C142,'Stock - ETA'!$Q$3:Q4963,'Rango proyecciones'!$AJ$8)</f>
        <v/>
      </c>
      <c r="AH142" s="19">
        <f> 0.8 * AD142 + AG142</f>
        <v/>
      </c>
      <c r="AI142" s="7" t="n"/>
    </row>
    <row r="143">
      <c r="A143" s="4" t="inlineStr">
        <is>
          <t>Cerdo</t>
        </is>
      </c>
      <c r="B143" s="4" t="inlineStr">
        <is>
          <t>Venta Local</t>
        </is>
      </c>
      <c r="C143" s="4" t="inlineStr">
        <is>
          <t>agro mexico1023302</t>
        </is>
      </c>
      <c r="D143" s="4" t="inlineStr">
        <is>
          <t>Agro Mexico</t>
        </is>
      </c>
      <c r="E143" s="4" t="n">
        <v>1023302</v>
      </c>
      <c r="F143" s="4" t="inlineStr">
        <is>
          <t>GO Mantec@ Cj 20k AS</t>
        </is>
      </c>
      <c r="G143" s="4" t="inlineStr">
        <is>
          <t>Grasas</t>
        </is>
      </c>
      <c r="H143" s="7" t="n">
        <v>24200</v>
      </c>
      <c r="I143" s="10" t="n">
        <v>240000</v>
      </c>
      <c r="J143" s="10" t="n">
        <v>72197.60000000001</v>
      </c>
      <c r="K143" s="10" t="n">
        <v>59885.83</v>
      </c>
      <c r="L143" s="7">
        <f>MAX(J143 - K143, 0) * MAX((18 - 10)/(10), 0)</f>
        <v/>
      </c>
      <c r="M143" s="10">
        <f>SUMIFS('Stock - ETA'!$R$3:R4963,'Stock - ETA'!$F$3:F4963,'Rango proyecciones'!C143,'Stock - ETA'!$AA$3:AA4963,'Rango proyecciones'!$AJ$5)</f>
        <v/>
      </c>
      <c r="N143" s="10">
        <f>SUMIF('Stock - Puerto Chile'!$G$2:G960,'Rango proyecciones'!C143,'Stock - Puerto Chile'!$L$2:L960)</f>
        <v/>
      </c>
      <c r="O143" s="10">
        <f>0 * (18 / 27)</f>
        <v/>
      </c>
      <c r="P143" s="10">
        <f>0 * (18 / 27)</f>
        <v/>
      </c>
      <c r="Q143" s="19">
        <f>H143 + P143 + MAX(M143 - H143 - P143 + O143,0)</f>
        <v/>
      </c>
      <c r="R143" s="10">
        <f>MAX(J143 - K143, 0) * MAX((18 - 7)/(7), 0)</f>
        <v/>
      </c>
      <c r="S143" s="10">
        <f>SUMIFS('Stock - ETA'!$H$3:H4963,'Stock - ETA'!$F$3:F4963,'Rango proyecciones'!C143,'Stock - ETA'!$Q$3:Q4963,'Rango proyecciones'!$AJ$5)</f>
        <v/>
      </c>
      <c r="T143" s="10">
        <f>SUMIF('Stock - Puerto Chile'!$G$2:G960,'Rango proyecciones'!C143,'Stock - Puerto Chile'!$N$2:N960)</f>
        <v/>
      </c>
      <c r="U143" s="10">
        <f>0 * (18 / 27)</f>
        <v/>
      </c>
      <c r="V143" s="10">
        <f>0 * (18 / 27)</f>
        <v/>
      </c>
      <c r="W143" s="20">
        <f>H143 + V143 + U143 + MAX(S143 - H143 - V143 - U143,0)</f>
        <v/>
      </c>
      <c r="X143" s="7" t="n">
        <v>145572</v>
      </c>
      <c r="Y143" s="10" t="n">
        <v>145572</v>
      </c>
      <c r="Z143" s="21">
        <f>SUMIFS('Stock - ETA'!$S$3:S4963,'Stock - ETA'!$F$3:F4963,'Rango proyecciones'!C143,'Stock - ETA'!$AA$3:AA4963,'Rango proyecciones'!$AJ$5) + SUMIFS('Stock - ETA'!$R$3:R4963,'Stock - ETA'!$F$3:F4963,'Rango proyecciones'!C143,'Stock - ETA'!$AA$3:AA4963,'Rango proyecciones'!$AJ$7)</f>
        <v/>
      </c>
      <c r="AA143" s="16">
        <f>Z143 + X143</f>
        <v/>
      </c>
      <c r="AB143" s="10">
        <f>SUMIFS('Stock - ETA'!$I$3:I4963,'Stock - ETA'!$F$3:F4963,'Rango proyecciones'!C143,'Stock - ETA'!$Q$3:Q4963,'Rango proyecciones'!$AJ$5) + SUMIFS('Stock - ETA'!$H$3:H4963,'Stock - ETA'!$F$3:F4963,'Rango proyecciones'!C143,'Stock - ETA'!$Q$3:Q4963,'Rango proyecciones'!$AJ$7)</f>
        <v/>
      </c>
      <c r="AC143" s="19">
        <f>AB143 + X143</f>
        <v/>
      </c>
      <c r="AD143" s="7" t="n">
        <v>154860</v>
      </c>
      <c r="AE143" s="10">
        <f>SUMIFS('Stock - ETA'!$T$3:T4963,'Stock - ETA'!$F$3:F4963,'Rango proyecciones'!C143,'Stock - ETA'!$AA$3:AA4963,'Rango proyecciones'!$AJ$5) + SUMIFS('Stock - ETA'!$S$3:S4963,'Stock - ETA'!$F$3:F4963,'Rango proyecciones'!C143,'Stock - ETA'!$AA$3:AA4963,'Rango proyecciones'!$AJ$8)</f>
        <v/>
      </c>
      <c r="AF143" s="19">
        <f> 0.8 * AD143 + AE143</f>
        <v/>
      </c>
      <c r="AG143" s="10">
        <f>SUMIFS('Stock - ETA'!$J$3:J4963,'Stock - ETA'!$F$3:F4963,'Rango proyecciones'!C143,'Stock - ETA'!$Q$3:Q4963,'Rango proyecciones'!$AJ$5) + SUMIFS('Stock - ETA'!$I$3:I4963,'Stock - ETA'!$F$3:F4963,'Rango proyecciones'!C143,'Stock - ETA'!$Q$3:Q4963,'Rango proyecciones'!$AJ$8)</f>
        <v/>
      </c>
      <c r="AH143" s="19">
        <f> 0.8 * AD143 + AG143</f>
        <v/>
      </c>
      <c r="AI143" s="7" t="n"/>
    </row>
    <row r="144">
      <c r="A144" s="4" t="inlineStr">
        <is>
          <t>Cerdo</t>
        </is>
      </c>
      <c r="B144" s="4" t="inlineStr">
        <is>
          <t>Venta Local</t>
        </is>
      </c>
      <c r="C144" s="4" t="inlineStr">
        <is>
          <t>agro mexico1023319</t>
        </is>
      </c>
      <c r="D144" s="4" t="inlineStr">
        <is>
          <t>Agro Mexico</t>
        </is>
      </c>
      <c r="E144" s="4" t="n">
        <v>1023319</v>
      </c>
      <c r="F144" s="4" t="inlineStr">
        <is>
          <t>GO Reco 90/10 @ Bo Cj 20k AS</t>
        </is>
      </c>
      <c r="G144" s="4" t="inlineStr">
        <is>
          <t>Recortes</t>
        </is>
      </c>
      <c r="H144" s="7" t="n">
        <v>23680</v>
      </c>
      <c r="I144" s="10" t="n">
        <v>23680</v>
      </c>
      <c r="J144" s="10" t="n">
        <v>1970.691</v>
      </c>
      <c r="K144" s="10" t="n">
        <v>703.6900000000001</v>
      </c>
      <c r="L144" s="7">
        <f>MAX(J144 - K144, 0) * MAX((18 - 10)/(10), 0)</f>
        <v/>
      </c>
      <c r="M144" s="10">
        <f>SUMIFS('Stock - ETA'!$R$3:R4963,'Stock - ETA'!$F$3:F4963,'Rango proyecciones'!C144,'Stock - ETA'!$AA$3:AA4963,'Rango proyecciones'!$AJ$5)</f>
        <v/>
      </c>
      <c r="N144" s="10">
        <f>SUMIF('Stock - Puerto Chile'!$G$2:G960,'Rango proyecciones'!C144,'Stock - Puerto Chile'!$L$2:L960)</f>
        <v/>
      </c>
      <c r="O144" s="10" t="n"/>
      <c r="P144" s="10" t="n"/>
      <c r="Q144" s="19">
        <f>H144 + P144 + MAX(M144 - H144 - P144 + O144,0)</f>
        <v/>
      </c>
      <c r="R144" s="10">
        <f>MAX(J144 - K144, 0) * MAX((18 - 7)/(7), 0)</f>
        <v/>
      </c>
      <c r="S144" s="10">
        <f>SUMIFS('Stock - ETA'!$H$3:H4963,'Stock - ETA'!$F$3:F4963,'Rango proyecciones'!C144,'Stock - ETA'!$Q$3:Q4963,'Rango proyecciones'!$AJ$5)</f>
        <v/>
      </c>
      <c r="T144" s="10">
        <f>SUMIF('Stock - Puerto Chile'!$G$2:G960,'Rango proyecciones'!C144,'Stock - Puerto Chile'!$N$2:N960)</f>
        <v/>
      </c>
      <c r="U144" s="10" t="n"/>
      <c r="V144" s="10" t="n"/>
      <c r="W144" s="20">
        <f>H144 + V144 + U144 + MAX(S144 - H144 - V144 - U144,0)</f>
        <v/>
      </c>
      <c r="X144" s="7" t="n">
        <v>11001</v>
      </c>
      <c r="Y144" s="10" t="n">
        <v>11001</v>
      </c>
      <c r="Z144" s="21">
        <f>SUMIFS('Stock - ETA'!$S$3:S4963,'Stock - ETA'!$F$3:F4963,'Rango proyecciones'!C144,'Stock - ETA'!$AA$3:AA4963,'Rango proyecciones'!$AJ$5) + SUMIFS('Stock - ETA'!$R$3:R4963,'Stock - ETA'!$F$3:F4963,'Rango proyecciones'!C144,'Stock - ETA'!$AA$3:AA4963,'Rango proyecciones'!$AJ$7)</f>
        <v/>
      </c>
      <c r="AA144" s="16">
        <f>Z144 + X144</f>
        <v/>
      </c>
      <c r="AB144" s="10">
        <f>SUMIFS('Stock - ETA'!$I$3:I4963,'Stock - ETA'!$F$3:F4963,'Rango proyecciones'!C144,'Stock - ETA'!$Q$3:Q4963,'Rango proyecciones'!$AJ$5) + SUMIFS('Stock - ETA'!$H$3:H4963,'Stock - ETA'!$F$3:F4963,'Rango proyecciones'!C144,'Stock - ETA'!$Q$3:Q4963,'Rango proyecciones'!$AJ$7)</f>
        <v/>
      </c>
      <c r="AC144" s="19">
        <f>AB144 + X144</f>
        <v/>
      </c>
      <c r="AD144" s="7" t="n">
        <v>11001</v>
      </c>
      <c r="AE144" s="10">
        <f>SUMIFS('Stock - ETA'!$T$3:T4963,'Stock - ETA'!$F$3:F4963,'Rango proyecciones'!C144,'Stock - ETA'!$AA$3:AA4963,'Rango proyecciones'!$AJ$5) + SUMIFS('Stock - ETA'!$S$3:S4963,'Stock - ETA'!$F$3:F4963,'Rango proyecciones'!C144,'Stock - ETA'!$AA$3:AA4963,'Rango proyecciones'!$AJ$8)</f>
        <v/>
      </c>
      <c r="AF144" s="19">
        <f> 0.8 * AD144 + AE144</f>
        <v/>
      </c>
      <c r="AG144" s="10">
        <f>SUMIFS('Stock - ETA'!$J$3:J4963,'Stock - ETA'!$F$3:F4963,'Rango proyecciones'!C144,'Stock - ETA'!$Q$3:Q4963,'Rango proyecciones'!$AJ$5) + SUMIFS('Stock - ETA'!$I$3:I4963,'Stock - ETA'!$F$3:F4963,'Rango proyecciones'!C144,'Stock - ETA'!$Q$3:Q4963,'Rango proyecciones'!$AJ$8)</f>
        <v/>
      </c>
      <c r="AH144" s="19">
        <f> 0.8 * AD144 + AG144</f>
        <v/>
      </c>
      <c r="AI144" s="7" t="n"/>
    </row>
    <row r="145">
      <c r="A145" s="4" t="inlineStr">
        <is>
          <t>Cerdo</t>
        </is>
      </c>
      <c r="B145" s="4" t="inlineStr">
        <is>
          <t>Venta Local</t>
        </is>
      </c>
      <c r="C145" s="4" t="inlineStr">
        <is>
          <t>agro mexico1023324</t>
        </is>
      </c>
      <c r="D145" s="4" t="inlineStr">
        <is>
          <t>Agro Mexico</t>
        </is>
      </c>
      <c r="E145" s="4" t="n">
        <v>1023324</v>
      </c>
      <c r="F145" s="4" t="inlineStr">
        <is>
          <t>GO PpPna 59@ Cj 20k AS</t>
        </is>
      </c>
      <c r="G145" s="4" t="inlineStr">
        <is>
          <t>Pierna</t>
        </is>
      </c>
      <c r="H145" s="7" t="n">
        <v>24048.598</v>
      </c>
      <c r="I145" s="10" t="n">
        <v>48133</v>
      </c>
      <c r="J145" s="10" t="n">
        <v>445.398</v>
      </c>
      <c r="K145" s="10" t="n"/>
      <c r="L145" s="7">
        <f>MAX(J145 - K145, 0) * MAX((18 - 10)/(10), 0)</f>
        <v/>
      </c>
      <c r="M145" s="10">
        <f>SUMIFS('Stock - ETA'!$R$3:R4963,'Stock - ETA'!$F$3:F4963,'Rango proyecciones'!C145,'Stock - ETA'!$AA$3:AA4963,'Rango proyecciones'!$AJ$5)</f>
        <v/>
      </c>
      <c r="N145" s="10">
        <f>SUMIF('Stock - Puerto Chile'!$G$2:G960,'Rango proyecciones'!C145,'Stock - Puerto Chile'!$L$2:L960)</f>
        <v/>
      </c>
      <c r="O145" s="10">
        <f>0 * (18 / 27)</f>
        <v/>
      </c>
      <c r="P145" s="10">
        <f>0 * (18 / 27)</f>
        <v/>
      </c>
      <c r="Q145" s="19">
        <f>H145 + P145 + MAX(M145 - H145 - P145 + O145,0)</f>
        <v/>
      </c>
      <c r="R145" s="10">
        <f>MAX(J145 - K145, 0) * MAX((18 - 7)/(7), 0)</f>
        <v/>
      </c>
      <c r="S145" s="10">
        <f>SUMIFS('Stock - ETA'!$H$3:H4963,'Stock - ETA'!$F$3:F4963,'Rango proyecciones'!C145,'Stock - ETA'!$Q$3:Q4963,'Rango proyecciones'!$AJ$5)</f>
        <v/>
      </c>
      <c r="T145" s="10">
        <f>SUMIF('Stock - Puerto Chile'!$G$2:G960,'Rango proyecciones'!C145,'Stock - Puerto Chile'!$N$2:N960)</f>
        <v/>
      </c>
      <c r="U145" s="10">
        <f>0 * (18 / 27)</f>
        <v/>
      </c>
      <c r="V145" s="10">
        <f>0 * (18 / 27)</f>
        <v/>
      </c>
      <c r="W145" s="20">
        <f>H145 + V145 + U145 + MAX(S145 - H145 - V145 - U145,0)</f>
        <v/>
      </c>
      <c r="X145" s="7" t="n">
        <v>40877</v>
      </c>
      <c r="Y145" s="10" t="n">
        <v>40877</v>
      </c>
      <c r="Z145" s="21">
        <f>SUMIFS('Stock - ETA'!$S$3:S4963,'Stock - ETA'!$F$3:F4963,'Rango proyecciones'!C145,'Stock - ETA'!$AA$3:AA4963,'Rango proyecciones'!$AJ$5) + SUMIFS('Stock - ETA'!$R$3:R4963,'Stock - ETA'!$F$3:F4963,'Rango proyecciones'!C145,'Stock - ETA'!$AA$3:AA4963,'Rango proyecciones'!$AJ$7)</f>
        <v/>
      </c>
      <c r="AA145" s="16">
        <f>Z145 + X145</f>
        <v/>
      </c>
      <c r="AB145" s="10">
        <f>SUMIFS('Stock - ETA'!$I$3:I4963,'Stock - ETA'!$F$3:F4963,'Rango proyecciones'!C145,'Stock - ETA'!$Q$3:Q4963,'Rango proyecciones'!$AJ$5) + SUMIFS('Stock - ETA'!$H$3:H4963,'Stock - ETA'!$F$3:F4963,'Rango proyecciones'!C145,'Stock - ETA'!$Q$3:Q4963,'Rango proyecciones'!$AJ$7)</f>
        <v/>
      </c>
      <c r="AC145" s="19">
        <f>AB145 + X145</f>
        <v/>
      </c>
      <c r="AD145" s="7" t="n">
        <v>240000</v>
      </c>
      <c r="AE145" s="10">
        <f>SUMIFS('Stock - ETA'!$T$3:T4963,'Stock - ETA'!$F$3:F4963,'Rango proyecciones'!C145,'Stock - ETA'!$AA$3:AA4963,'Rango proyecciones'!$AJ$5) + SUMIFS('Stock - ETA'!$S$3:S4963,'Stock - ETA'!$F$3:F4963,'Rango proyecciones'!C145,'Stock - ETA'!$AA$3:AA4963,'Rango proyecciones'!$AJ$8)</f>
        <v/>
      </c>
      <c r="AF145" s="19">
        <f> 0.8 * AD145 + AE145</f>
        <v/>
      </c>
      <c r="AG145" s="10">
        <f>SUMIFS('Stock - ETA'!$J$3:J4963,'Stock - ETA'!$F$3:F4963,'Rango proyecciones'!C145,'Stock - ETA'!$Q$3:Q4963,'Rango proyecciones'!$AJ$5) + SUMIFS('Stock - ETA'!$I$3:I4963,'Stock - ETA'!$F$3:F4963,'Rango proyecciones'!C145,'Stock - ETA'!$Q$3:Q4963,'Rango proyecciones'!$AJ$8)</f>
        <v/>
      </c>
      <c r="AH145" s="19">
        <f> 0.8 * AD145 + AG145</f>
        <v/>
      </c>
      <c r="AI145" s="7" t="n"/>
    </row>
    <row r="146">
      <c r="A146" s="4" t="inlineStr">
        <is>
          <t>Cerdo</t>
        </is>
      </c>
      <c r="B146" s="4" t="inlineStr">
        <is>
          <t>Venta Local</t>
        </is>
      </c>
      <c r="C146" s="4" t="inlineStr">
        <is>
          <t>agro mexico1023343</t>
        </is>
      </c>
      <c r="D146" s="4" t="inlineStr">
        <is>
          <t>Agro Mexico</t>
        </is>
      </c>
      <c r="E146" s="4" t="n">
        <v>1023343</v>
      </c>
      <c r="F146" s="4" t="inlineStr">
        <is>
          <t>GO Triming 60/40@ Bo Cj 20k AS</t>
        </is>
      </c>
      <c r="G146" s="4" t="inlineStr">
        <is>
          <t>Recortes</t>
        </is>
      </c>
      <c r="H146" s="7" t="n">
        <v>24017.194</v>
      </c>
      <c r="I146" s="10" t="n">
        <v>144000</v>
      </c>
      <c r="J146" s="10" t="n">
        <v>3779.451</v>
      </c>
      <c r="K146" s="10" t="n"/>
      <c r="L146" s="7">
        <f>MAX(J146 - K146, 0) * MAX((18 - 10)/(10), 0)</f>
        <v/>
      </c>
      <c r="M146" s="10">
        <f>SUMIFS('Stock - ETA'!$R$3:R4963,'Stock - ETA'!$F$3:F4963,'Rango proyecciones'!C146,'Stock - ETA'!$AA$3:AA4963,'Rango proyecciones'!$AJ$5)</f>
        <v/>
      </c>
      <c r="N146" s="10">
        <f>SUMIF('Stock - Puerto Chile'!$G$2:G960,'Rango proyecciones'!C146,'Stock - Puerto Chile'!$L$2:L960)</f>
        <v/>
      </c>
      <c r="O146" s="10" t="n"/>
      <c r="P146" s="10" t="n"/>
      <c r="Q146" s="19">
        <f>H146 + P146 + MAX(M146 - H146 - P146 + O146,0)</f>
        <v/>
      </c>
      <c r="R146" s="10">
        <f>MAX(J146 - K146, 0) * MAX((18 - 7)/(7), 0)</f>
        <v/>
      </c>
      <c r="S146" s="10">
        <f>SUMIFS('Stock - ETA'!$H$3:H4963,'Stock - ETA'!$F$3:F4963,'Rango proyecciones'!C146,'Stock - ETA'!$Q$3:Q4963,'Rango proyecciones'!$AJ$5)</f>
        <v/>
      </c>
      <c r="T146" s="10">
        <f>SUMIF('Stock - Puerto Chile'!$G$2:G960,'Rango proyecciones'!C146,'Stock - Puerto Chile'!$N$2:N960)</f>
        <v/>
      </c>
      <c r="U146" s="10" t="n"/>
      <c r="V146" s="10" t="n"/>
      <c r="W146" s="20">
        <f>H146 + V146 + U146 + MAX(S146 - H146 - V146 - U146,0)</f>
        <v/>
      </c>
      <c r="X146" s="7" t="n"/>
      <c r="Y146" s="10" t="n"/>
      <c r="Z146" s="21">
        <f>SUMIFS('Stock - ETA'!$S$3:S4963,'Stock - ETA'!$F$3:F4963,'Rango proyecciones'!C146,'Stock - ETA'!$AA$3:AA4963,'Rango proyecciones'!$AJ$5) + SUMIFS('Stock - ETA'!$R$3:R4963,'Stock - ETA'!$F$3:F4963,'Rango proyecciones'!C146,'Stock - ETA'!$AA$3:AA4963,'Rango proyecciones'!$AJ$7)</f>
        <v/>
      </c>
      <c r="AA146" s="16">
        <f>Z146 + X146</f>
        <v/>
      </c>
      <c r="AB146" s="10">
        <f>SUMIFS('Stock - ETA'!$I$3:I4963,'Stock - ETA'!$F$3:F4963,'Rango proyecciones'!C146,'Stock - ETA'!$Q$3:Q4963,'Rango proyecciones'!$AJ$5) + SUMIFS('Stock - ETA'!$H$3:H4963,'Stock - ETA'!$F$3:F4963,'Rango proyecciones'!C146,'Stock - ETA'!$Q$3:Q4963,'Rango proyecciones'!$AJ$7)</f>
        <v/>
      </c>
      <c r="AC146" s="19">
        <f>AB146 + X146</f>
        <v/>
      </c>
      <c r="AD146" s="7" t="n"/>
      <c r="AE146" s="10">
        <f>SUMIFS('Stock - ETA'!$T$3:T4963,'Stock - ETA'!$F$3:F4963,'Rango proyecciones'!C146,'Stock - ETA'!$AA$3:AA4963,'Rango proyecciones'!$AJ$5) + SUMIFS('Stock - ETA'!$S$3:S4963,'Stock - ETA'!$F$3:F4963,'Rango proyecciones'!C146,'Stock - ETA'!$AA$3:AA4963,'Rango proyecciones'!$AJ$8)</f>
        <v/>
      </c>
      <c r="AF146" s="19">
        <f> 0.8 * AD146 + AE146</f>
        <v/>
      </c>
      <c r="AG146" s="10">
        <f>SUMIFS('Stock - ETA'!$J$3:J4963,'Stock - ETA'!$F$3:F4963,'Rango proyecciones'!C146,'Stock - ETA'!$Q$3:Q4963,'Rango proyecciones'!$AJ$5) + SUMIFS('Stock - ETA'!$I$3:I4963,'Stock - ETA'!$F$3:F4963,'Rango proyecciones'!C146,'Stock - ETA'!$Q$3:Q4963,'Rango proyecciones'!$AJ$8)</f>
        <v/>
      </c>
      <c r="AH146" s="19">
        <f> 0.8 * AD146 + AG146</f>
        <v/>
      </c>
      <c r="AI146" s="7" t="n"/>
    </row>
    <row r="147">
      <c r="A147" s="4" t="inlineStr">
        <is>
          <t>Cerdo</t>
        </is>
      </c>
      <c r="B147" s="4" t="inlineStr">
        <is>
          <t>Venta Local</t>
        </is>
      </c>
      <c r="C147" s="4" t="inlineStr">
        <is>
          <t>agro mexico1023421</t>
        </is>
      </c>
      <c r="D147" s="4" t="inlineStr">
        <is>
          <t>Agro Mexico</t>
        </is>
      </c>
      <c r="E147" s="4" t="n">
        <v>1023421</v>
      </c>
      <c r="F147" s="4" t="inlineStr">
        <is>
          <t>GO Cos 79@ Bo Cj 20k AS</t>
        </is>
      </c>
      <c r="G147" s="4" t="inlineStr">
        <is>
          <t>Cost-Pec</t>
        </is>
      </c>
      <c r="H147" s="7" t="n">
        <v>0</v>
      </c>
      <c r="I147" s="10" t="n">
        <v>24000</v>
      </c>
      <c r="J147" s="10" t="n">
        <v>0</v>
      </c>
      <c r="K147" s="10" t="n">
        <v>0</v>
      </c>
      <c r="L147" s="7">
        <f>MAX(J147 - K147, 0) * MAX((18 - 10)/(10), 0)</f>
        <v/>
      </c>
      <c r="M147" s="10">
        <f>SUMIFS('Stock - ETA'!$R$3:R4963,'Stock - ETA'!$F$3:F4963,'Rango proyecciones'!C147,'Stock - ETA'!$AA$3:AA4963,'Rango proyecciones'!$AJ$5)</f>
        <v/>
      </c>
      <c r="N147" s="10">
        <f>SUMIF('Stock - Puerto Chile'!$G$2:G960,'Rango proyecciones'!C147,'Stock - Puerto Chile'!$L$2:L960)</f>
        <v/>
      </c>
      <c r="O147" s="10">
        <f>0 * (18 / 27)</f>
        <v/>
      </c>
      <c r="P147" s="10">
        <f>41049.987 * (18 / 27)</f>
        <v/>
      </c>
      <c r="Q147" s="19">
        <f>H147 + P147 + MAX(M147 - H147 - P147 + O147,0)</f>
        <v/>
      </c>
      <c r="R147" s="10">
        <f>MAX(J147 - K147, 0) * MAX((18 - 7)/(7), 0)</f>
        <v/>
      </c>
      <c r="S147" s="10">
        <f>SUMIFS('Stock - ETA'!$H$3:H4963,'Stock - ETA'!$F$3:F4963,'Rango proyecciones'!C147,'Stock - ETA'!$Q$3:Q4963,'Rango proyecciones'!$AJ$5)</f>
        <v/>
      </c>
      <c r="T147" s="10">
        <f>SUMIF('Stock - Puerto Chile'!$G$2:G960,'Rango proyecciones'!C147,'Stock - Puerto Chile'!$N$2:N960)</f>
        <v/>
      </c>
      <c r="U147" s="10">
        <f>0 * (18 / 27)</f>
        <v/>
      </c>
      <c r="V147" s="10">
        <f>41049.987 * (18 / 27)</f>
        <v/>
      </c>
      <c r="W147" s="20">
        <f>H147 + V147 + U147 + MAX(S147 - H147 - V147 - U147,0)</f>
        <v/>
      </c>
      <c r="X147" s="7" t="n"/>
      <c r="Y147" s="10" t="n"/>
      <c r="Z147" s="21">
        <f>SUMIFS('Stock - ETA'!$S$3:S4963,'Stock - ETA'!$F$3:F4963,'Rango proyecciones'!C147,'Stock - ETA'!$AA$3:AA4963,'Rango proyecciones'!$AJ$5) + SUMIFS('Stock - ETA'!$R$3:R4963,'Stock - ETA'!$F$3:F4963,'Rango proyecciones'!C147,'Stock - ETA'!$AA$3:AA4963,'Rango proyecciones'!$AJ$7)</f>
        <v/>
      </c>
      <c r="AA147" s="16">
        <f>Z147 + X147</f>
        <v/>
      </c>
      <c r="AB147" s="10">
        <f>SUMIFS('Stock - ETA'!$I$3:I4963,'Stock - ETA'!$F$3:F4963,'Rango proyecciones'!C147,'Stock - ETA'!$Q$3:Q4963,'Rango proyecciones'!$AJ$5) + SUMIFS('Stock - ETA'!$H$3:H4963,'Stock - ETA'!$F$3:F4963,'Rango proyecciones'!C147,'Stock - ETA'!$Q$3:Q4963,'Rango proyecciones'!$AJ$7)</f>
        <v/>
      </c>
      <c r="AC147" s="19">
        <f>AB147 + X147</f>
        <v/>
      </c>
      <c r="AD147" s="7" t="n"/>
      <c r="AE147" s="10">
        <f>SUMIFS('Stock - ETA'!$T$3:T4963,'Stock - ETA'!$F$3:F4963,'Rango proyecciones'!C147,'Stock - ETA'!$AA$3:AA4963,'Rango proyecciones'!$AJ$5) + SUMIFS('Stock - ETA'!$S$3:S4963,'Stock - ETA'!$F$3:F4963,'Rango proyecciones'!C147,'Stock - ETA'!$AA$3:AA4963,'Rango proyecciones'!$AJ$8)</f>
        <v/>
      </c>
      <c r="AF147" s="19">
        <f> 0.8 * AD147 + AE147</f>
        <v/>
      </c>
      <c r="AG147" s="10">
        <f>SUMIFS('Stock - ETA'!$J$3:J4963,'Stock - ETA'!$F$3:F4963,'Rango proyecciones'!C147,'Stock - ETA'!$Q$3:Q4963,'Rango proyecciones'!$AJ$5) + SUMIFS('Stock - ETA'!$I$3:I4963,'Stock - ETA'!$F$3:F4963,'Rango proyecciones'!C147,'Stock - ETA'!$Q$3:Q4963,'Rango proyecciones'!$AJ$8)</f>
        <v/>
      </c>
      <c r="AH147" s="19">
        <f> 0.8 * AD147 + AG147</f>
        <v/>
      </c>
      <c r="AI147" s="7" t="n"/>
    </row>
    <row r="148">
      <c r="A148" s="4" t="inlineStr">
        <is>
          <t>Cerdo</t>
        </is>
      </c>
      <c r="B148" s="4" t="inlineStr">
        <is>
          <t>Venta Directa</t>
        </is>
      </c>
      <c r="C148" s="4" t="inlineStr">
        <is>
          <t>agro sudamerica1020017</t>
        </is>
      </c>
      <c r="D148" s="4" t="inlineStr">
        <is>
          <t>Agro Sudamerica</t>
        </is>
      </c>
      <c r="E148" s="4" t="n">
        <v>1020017</v>
      </c>
      <c r="F148" s="4" t="inlineStr">
        <is>
          <t>GO Chu Ctro@ Fi Cj 20k AS</t>
        </is>
      </c>
      <c r="G148" s="4" t="inlineStr">
        <is>
          <t>Chuleta</t>
        </is>
      </c>
      <c r="H148" s="7" t="n">
        <v>0</v>
      </c>
      <c r="I148" s="10" t="n">
        <v>24000</v>
      </c>
      <c r="J148" s="10" t="n">
        <v>45998.432</v>
      </c>
      <c r="K148" s="10" t="n">
        <v>28487.2</v>
      </c>
      <c r="L148" s="7">
        <f>MAX(J148 - K148, 0) * MAX((20 - 10)/(10), 0)</f>
        <v/>
      </c>
      <c r="M148" s="10">
        <f>SUMIF('Stock - ETA'!$F$3:F4963,'Rango proyecciones'!C148,'Stock - ETA'!$R$3:R4963)</f>
        <v/>
      </c>
      <c r="N148" s="10">
        <f>SUMIF('Stock - Puerto Chile'!$G$2:G960,'Rango proyecciones'!C148,'Stock - Puerto Chile'!$L$2:L960)</f>
        <v/>
      </c>
      <c r="O148" s="10" t="n"/>
      <c r="P148" s="10" t="n"/>
      <c r="Q148" s="19">
        <f>H148 + N148 + MAX(M148 - H148 - N148, 0)</f>
        <v/>
      </c>
      <c r="R148" s="10">
        <f>MAX(J148 - K148, 0) * MAX((20 - 7)/(7), 0)</f>
        <v/>
      </c>
      <c r="S148" s="10">
        <f>SUMIF('Stock - ETA'!$F$3:F4963,'Rango proyecciones'!C148,'Stock - ETA'!$H$3:H4963)</f>
        <v/>
      </c>
      <c r="T148" s="10">
        <f>SUMIF('Stock - Puerto Chile'!$G$2:G960,'Rango proyecciones'!C148,'Stock - Puerto Chile'!$N$2:N960)</f>
        <v/>
      </c>
      <c r="U148" s="10" t="n"/>
      <c r="V148" s="10" t="n"/>
      <c r="W148" s="19">
        <f>H148 + T148 + MAX(S148 - H148 - T148, 0)</f>
        <v/>
      </c>
      <c r="X148" s="7" t="n">
        <v>216000</v>
      </c>
      <c r="Y148" s="10" t="n">
        <v>216000</v>
      </c>
      <c r="Z148" s="21">
        <f>SUMIF('Stock - ETA'!$F$3:F4963,'Rango proyecciones'!C148,'Stock - ETA'!$S$3:S4963)</f>
        <v/>
      </c>
      <c r="AA148" s="16">
        <f>Z148 + X148</f>
        <v/>
      </c>
      <c r="AB148" s="10">
        <f>SUMIF('Stock - ETA'!$F$3:F4963,'Rango proyecciones'!C148,'Stock - ETA'!$I$3:I4963)</f>
        <v/>
      </c>
      <c r="AC148" s="19">
        <f>AB148 + X148</f>
        <v/>
      </c>
      <c r="AD148" s="7" t="n">
        <v>216000</v>
      </c>
      <c r="AE148" s="10">
        <f>SUMIF('Stock - ETA'!$F$3:F4963,'Rango proyecciones'!C148,'Stock - ETA'!$T$3:T4963)</f>
        <v/>
      </c>
      <c r="AF148" s="19">
        <f> 0.6 * AD148 + AE148</f>
        <v/>
      </c>
      <c r="AG148" s="10">
        <f>SUMIF('Stock - ETA'!$F$3:F4963,'Rango proyecciones'!C148,'Stock - ETA'!$J$3:J4963)</f>
        <v/>
      </c>
      <c r="AH148" s="19">
        <f> 0.6 * AD148 + AG148</f>
        <v/>
      </c>
      <c r="AI148" s="7" t="n"/>
    </row>
    <row r="149">
      <c r="A149" s="4" t="inlineStr">
        <is>
          <t>Cerdo</t>
        </is>
      </c>
      <c r="B149" s="4" t="inlineStr">
        <is>
          <t>Venta Directa</t>
        </is>
      </c>
      <c r="C149" s="4" t="inlineStr">
        <is>
          <t>agro sudamerica1020339</t>
        </is>
      </c>
      <c r="D149" s="4" t="inlineStr">
        <is>
          <t>Agro Sudamerica</t>
        </is>
      </c>
      <c r="E149" s="4" t="n">
        <v>1020339</v>
      </c>
      <c r="F149" s="4" t="inlineStr">
        <is>
          <t>GO Lom Tocino@ Cj 20k AS</t>
        </is>
      </c>
      <c r="G149" s="4" t="inlineStr">
        <is>
          <t>Grasas</t>
        </is>
      </c>
      <c r="H149" s="7" t="n">
        <v>0</v>
      </c>
      <c r="I149" s="10" t="n">
        <v>24000</v>
      </c>
      <c r="J149" s="10" t="n">
        <v>25444.561</v>
      </c>
      <c r="K149" s="10" t="n">
        <v>19937.24</v>
      </c>
      <c r="L149" s="7">
        <f>MAX(J149 - K149, 0) * MAX((20 - 10)/(10), 0)</f>
        <v/>
      </c>
      <c r="M149" s="10">
        <f>SUMIF('Stock - ETA'!$F$3:F4963,'Rango proyecciones'!C149,'Stock - ETA'!$R$3:R4963)</f>
        <v/>
      </c>
      <c r="N149" s="10">
        <f>SUMIF('Stock - Puerto Chile'!$G$2:G960,'Rango proyecciones'!C149,'Stock - Puerto Chile'!$L$2:L960)</f>
        <v/>
      </c>
      <c r="O149" s="10" t="n"/>
      <c r="P149" s="10" t="n"/>
      <c r="Q149" s="19">
        <f>H149 + N149 + MAX(M149 - H149 - N149, 0)</f>
        <v/>
      </c>
      <c r="R149" s="10">
        <f>MAX(J149 - K149, 0) * MAX((20 - 7)/(7), 0)</f>
        <v/>
      </c>
      <c r="S149" s="10">
        <f>SUMIF('Stock - ETA'!$F$3:F4963,'Rango proyecciones'!C149,'Stock - ETA'!$H$3:H4963)</f>
        <v/>
      </c>
      <c r="T149" s="10">
        <f>SUMIF('Stock - Puerto Chile'!$G$2:G960,'Rango proyecciones'!C149,'Stock - Puerto Chile'!$N$2:N960)</f>
        <v/>
      </c>
      <c r="U149" s="10" t="n"/>
      <c r="V149" s="10" t="n"/>
      <c r="W149" s="19">
        <f>H149 + T149 + MAX(S149 - H149 - T149, 0)</f>
        <v/>
      </c>
      <c r="X149" s="7" t="n"/>
      <c r="Y149" s="10" t="n"/>
      <c r="Z149" s="21">
        <f>SUMIF('Stock - ETA'!$F$3:F4963,'Rango proyecciones'!C149,'Stock - ETA'!$S$3:S4963)</f>
        <v/>
      </c>
      <c r="AA149" s="16">
        <f>Z149 + X149</f>
        <v/>
      </c>
      <c r="AB149" s="10">
        <f>SUMIF('Stock - ETA'!$F$3:F4963,'Rango proyecciones'!C149,'Stock - ETA'!$I$3:I4963)</f>
        <v/>
      </c>
      <c r="AC149" s="19">
        <f>AB149 + X149</f>
        <v/>
      </c>
      <c r="AD149" s="7" t="n"/>
      <c r="AE149" s="10">
        <f>SUMIF('Stock - ETA'!$F$3:F4963,'Rango proyecciones'!C149,'Stock - ETA'!$T$3:T4963)</f>
        <v/>
      </c>
      <c r="AF149" s="19">
        <f> 0.6 * AD149 + AE149</f>
        <v/>
      </c>
      <c r="AG149" s="10">
        <f>SUMIF('Stock - ETA'!$F$3:F4963,'Rango proyecciones'!C149,'Stock - ETA'!$J$3:J4963)</f>
        <v/>
      </c>
      <c r="AH149" s="19">
        <f> 0.6 * AD149 + AG149</f>
        <v/>
      </c>
      <c r="AI149" s="7" t="n"/>
    </row>
    <row r="150">
      <c r="A150" s="4" t="inlineStr">
        <is>
          <t>Cerdo</t>
        </is>
      </c>
      <c r="B150" s="4" t="inlineStr">
        <is>
          <t>Venta Directa</t>
        </is>
      </c>
      <c r="C150" s="4" t="inlineStr">
        <is>
          <t>agro sudamerica1020352</t>
        </is>
      </c>
      <c r="D150" s="4" t="inlineStr">
        <is>
          <t>Agro Sudamerica</t>
        </is>
      </c>
      <c r="E150" s="4" t="n">
        <v>1020352</v>
      </c>
      <c r="F150" s="4" t="inlineStr">
        <is>
          <t>GO Cue 20@ Cj 20k AS</t>
        </is>
      </c>
      <c r="G150" s="4" t="inlineStr">
        <is>
          <t>Cueros</t>
        </is>
      </c>
      <c r="H150" s="7" t="n">
        <v>23984.89</v>
      </c>
      <c r="I150" s="10" t="n">
        <v>48000</v>
      </c>
      <c r="J150" s="10" t="n">
        <v>17855</v>
      </c>
      <c r="K150" s="10" t="n">
        <v>6451.3</v>
      </c>
      <c r="L150" s="7">
        <f>MAX(J150 - K150, 0) * MAX((20 - 10)/(10), 0)</f>
        <v/>
      </c>
      <c r="M150" s="10">
        <f>SUMIF('Stock - ETA'!$F$3:F4963,'Rango proyecciones'!C150,'Stock - ETA'!$R$3:R4963)</f>
        <v/>
      </c>
      <c r="N150" s="10">
        <f>SUMIF('Stock - Puerto Chile'!$G$2:G960,'Rango proyecciones'!C150,'Stock - Puerto Chile'!$L$2:L960)</f>
        <v/>
      </c>
      <c r="O150" s="10" t="n"/>
      <c r="P150" s="10" t="n"/>
      <c r="Q150" s="19">
        <f>H150 + N150 + MAX(M150 - H150 - N150, 0)</f>
        <v/>
      </c>
      <c r="R150" s="10">
        <f>MAX(J150 - K150, 0) * MAX((20 - 7)/(7), 0)</f>
        <v/>
      </c>
      <c r="S150" s="10">
        <f>SUMIF('Stock - ETA'!$F$3:F4963,'Rango proyecciones'!C150,'Stock - ETA'!$H$3:H4963)</f>
        <v/>
      </c>
      <c r="T150" s="10">
        <f>SUMIF('Stock - Puerto Chile'!$G$2:G960,'Rango proyecciones'!C150,'Stock - Puerto Chile'!$N$2:N960)</f>
        <v/>
      </c>
      <c r="U150" s="10" t="n"/>
      <c r="V150" s="10" t="n"/>
      <c r="W150" s="19">
        <f>H150 + T150 + MAX(S150 - H150 - T150, 0)</f>
        <v/>
      </c>
      <c r="X150" s="7" t="n">
        <v>44755</v>
      </c>
      <c r="Y150" s="10" t="n">
        <v>44755</v>
      </c>
      <c r="Z150" s="21">
        <f>SUMIF('Stock - ETA'!$F$3:F4963,'Rango proyecciones'!C150,'Stock - ETA'!$S$3:S4963)</f>
        <v/>
      </c>
      <c r="AA150" s="16">
        <f>Z150 + X150</f>
        <v/>
      </c>
      <c r="AB150" s="10">
        <f>SUMIF('Stock - ETA'!$F$3:F4963,'Rango proyecciones'!C150,'Stock - ETA'!$I$3:I4963)</f>
        <v/>
      </c>
      <c r="AC150" s="19">
        <f>AB150 + X150</f>
        <v/>
      </c>
      <c r="AD150" s="7" t="n">
        <v>56067</v>
      </c>
      <c r="AE150" s="10">
        <f>SUMIF('Stock - ETA'!$F$3:F4963,'Rango proyecciones'!C150,'Stock - ETA'!$T$3:T4963)</f>
        <v/>
      </c>
      <c r="AF150" s="19">
        <f> 0.6 * AD150 + AE150</f>
        <v/>
      </c>
      <c r="AG150" s="10">
        <f>SUMIF('Stock - ETA'!$F$3:F4963,'Rango proyecciones'!C150,'Stock - ETA'!$J$3:J4963)</f>
        <v/>
      </c>
      <c r="AH150" s="19">
        <f> 0.6 * AD150 + AG150</f>
        <v/>
      </c>
      <c r="AI150" s="7" t="n"/>
    </row>
    <row r="151">
      <c r="A151" s="4" t="inlineStr">
        <is>
          <t>Cerdo</t>
        </is>
      </c>
      <c r="B151" s="4" t="inlineStr">
        <is>
          <t>Venta Directa</t>
        </is>
      </c>
      <c r="C151" s="4" t="inlineStr">
        <is>
          <t>agro sudamerica1020367</t>
        </is>
      </c>
      <c r="D151" s="4" t="inlineStr">
        <is>
          <t>Agro Sudamerica</t>
        </is>
      </c>
      <c r="E151" s="4" t="n">
        <v>1020367</v>
      </c>
      <c r="F151" s="4" t="inlineStr">
        <is>
          <t>GO Gord Lom Tocino@ Cj t-f AS</t>
        </is>
      </c>
      <c r="G151" s="4" t="inlineStr">
        <is>
          <t>Grasas</t>
        </is>
      </c>
      <c r="H151" s="7" t="n">
        <v>24010.14</v>
      </c>
      <c r="I151" s="10" t="n">
        <v>165793</v>
      </c>
      <c r="J151" s="10" t="n">
        <v>38292.128</v>
      </c>
      <c r="K151" s="10" t="n">
        <v>32646.7</v>
      </c>
      <c r="L151" s="7">
        <f>MAX(J151 - K151, 0) * MAX((20 - 10)/(10), 0)</f>
        <v/>
      </c>
      <c r="M151" s="10">
        <f>SUMIF('Stock - ETA'!$F$3:F4963,'Rango proyecciones'!C151,'Stock - ETA'!$R$3:R4963)</f>
        <v/>
      </c>
      <c r="N151" s="10">
        <f>SUMIF('Stock - Puerto Chile'!$G$2:G960,'Rango proyecciones'!C151,'Stock - Puerto Chile'!$L$2:L960)</f>
        <v/>
      </c>
      <c r="O151" s="10" t="n"/>
      <c r="P151" s="10" t="n"/>
      <c r="Q151" s="19">
        <f>H151 + N151 + MAX(M151 - H151 - N151, 0)</f>
        <v/>
      </c>
      <c r="R151" s="10">
        <f>MAX(J151 - K151, 0) * MAX((20 - 7)/(7), 0)</f>
        <v/>
      </c>
      <c r="S151" s="10">
        <f>SUMIF('Stock - ETA'!$F$3:F4963,'Rango proyecciones'!C151,'Stock - ETA'!$H$3:H4963)</f>
        <v/>
      </c>
      <c r="T151" s="10">
        <f>SUMIF('Stock - Puerto Chile'!$G$2:G960,'Rango proyecciones'!C151,'Stock - Puerto Chile'!$N$2:N960)</f>
        <v/>
      </c>
      <c r="U151" s="10" t="n"/>
      <c r="V151" s="10" t="n"/>
      <c r="W151" s="19">
        <f>H151 + T151 + MAX(S151 - H151 - T151, 0)</f>
        <v/>
      </c>
      <c r="X151" s="7" t="n"/>
      <c r="Y151" s="10" t="n"/>
      <c r="Z151" s="21">
        <f>SUMIF('Stock - ETA'!$F$3:F4963,'Rango proyecciones'!C151,'Stock - ETA'!$S$3:S4963)</f>
        <v/>
      </c>
      <c r="AA151" s="16">
        <f>Z151 + X151</f>
        <v/>
      </c>
      <c r="AB151" s="10">
        <f>SUMIF('Stock - ETA'!$F$3:F4963,'Rango proyecciones'!C151,'Stock - ETA'!$I$3:I4963)</f>
        <v/>
      </c>
      <c r="AC151" s="19">
        <f>AB151 + X151</f>
        <v/>
      </c>
      <c r="AD151" s="7" t="n">
        <v>263352</v>
      </c>
      <c r="AE151" s="10">
        <f>SUMIF('Stock - ETA'!$F$3:F4963,'Rango proyecciones'!C151,'Stock - ETA'!$T$3:T4963)</f>
        <v/>
      </c>
      <c r="AF151" s="19">
        <f> 0.6 * AD151 + AE151</f>
        <v/>
      </c>
      <c r="AG151" s="10">
        <f>SUMIF('Stock - ETA'!$F$3:F4963,'Rango proyecciones'!C151,'Stock - ETA'!$J$3:J4963)</f>
        <v/>
      </c>
      <c r="AH151" s="19">
        <f> 0.6 * AD151 + AG151</f>
        <v/>
      </c>
      <c r="AI151" s="7" t="n"/>
    </row>
    <row r="152">
      <c r="A152" s="4" t="inlineStr">
        <is>
          <t>Cerdo</t>
        </is>
      </c>
      <c r="B152" s="4" t="inlineStr">
        <is>
          <t>Venta Directa</t>
        </is>
      </c>
      <c r="C152" s="4" t="inlineStr">
        <is>
          <t>agro sudamerica1020412</t>
        </is>
      </c>
      <c r="D152" s="4" t="inlineStr">
        <is>
          <t>Agro Sudamerica</t>
        </is>
      </c>
      <c r="E152" s="4" t="n">
        <v>1020412</v>
      </c>
      <c r="F152" s="4" t="inlineStr">
        <is>
          <t>GO Cne Long@ Cj t-f AS</t>
        </is>
      </c>
      <c r="G152" s="4" t="inlineStr">
        <is>
          <t>Recortes</t>
        </is>
      </c>
      <c r="H152" s="7" t="n">
        <v>96023.08</v>
      </c>
      <c r="I152" s="10" t="n">
        <v>240000</v>
      </c>
      <c r="J152" s="10" t="n">
        <v>31092.47</v>
      </c>
      <c r="K152" s="10" t="n">
        <v>36694.48</v>
      </c>
      <c r="L152" s="7">
        <f>MAX(J152 - K152, 0) * MAX((20 - 10)/(10), 0)</f>
        <v/>
      </c>
      <c r="M152" s="10">
        <f>SUMIF('Stock - ETA'!$F$3:F4963,'Rango proyecciones'!C152,'Stock - ETA'!$R$3:R4963)</f>
        <v/>
      </c>
      <c r="N152" s="10">
        <f>SUMIF('Stock - Puerto Chile'!$G$2:G960,'Rango proyecciones'!C152,'Stock - Puerto Chile'!$L$2:L960)</f>
        <v/>
      </c>
      <c r="O152" s="10" t="n"/>
      <c r="P152" s="10" t="n"/>
      <c r="Q152" s="19">
        <f>H152 + N152 + MAX(M152 - H152 - N152, 0)</f>
        <v/>
      </c>
      <c r="R152" s="10">
        <f>MAX(J152 - K152, 0) * MAX((20 - 7)/(7), 0)</f>
        <v/>
      </c>
      <c r="S152" s="10">
        <f>SUMIF('Stock - ETA'!$F$3:F4963,'Rango proyecciones'!C152,'Stock - ETA'!$H$3:H4963)</f>
        <v/>
      </c>
      <c r="T152" s="10">
        <f>SUMIF('Stock - Puerto Chile'!$G$2:G960,'Rango proyecciones'!C152,'Stock - Puerto Chile'!$N$2:N960)</f>
        <v/>
      </c>
      <c r="U152" s="10" t="n"/>
      <c r="V152" s="10" t="n"/>
      <c r="W152" s="19">
        <f>H152 + T152 + MAX(S152 - H152 - T152, 0)</f>
        <v/>
      </c>
      <c r="X152" s="7" t="n">
        <v>216000</v>
      </c>
      <c r="Y152" s="10" t="n">
        <v>216000</v>
      </c>
      <c r="Z152" s="21">
        <f>SUMIF('Stock - ETA'!$F$3:F4963,'Rango proyecciones'!C152,'Stock - ETA'!$S$3:S4963)</f>
        <v/>
      </c>
      <c r="AA152" s="16">
        <f>Z152 + X152</f>
        <v/>
      </c>
      <c r="AB152" s="10">
        <f>SUMIF('Stock - ETA'!$F$3:F4963,'Rango proyecciones'!C152,'Stock - ETA'!$I$3:I4963)</f>
        <v/>
      </c>
      <c r="AC152" s="19">
        <f>AB152 + X152</f>
        <v/>
      </c>
      <c r="AD152" s="7" t="n">
        <v>216000</v>
      </c>
      <c r="AE152" s="10">
        <f>SUMIF('Stock - ETA'!$F$3:F4963,'Rango proyecciones'!C152,'Stock - ETA'!$T$3:T4963)</f>
        <v/>
      </c>
      <c r="AF152" s="19">
        <f> 0.6 * AD152 + AE152</f>
        <v/>
      </c>
      <c r="AG152" s="10">
        <f>SUMIF('Stock - ETA'!$F$3:F4963,'Rango proyecciones'!C152,'Stock - ETA'!$J$3:J4963)</f>
        <v/>
      </c>
      <c r="AH152" s="19">
        <f> 0.6 * AD152 + AG152</f>
        <v/>
      </c>
      <c r="AI152" s="7" t="n"/>
    </row>
    <row r="153">
      <c r="A153" s="4" t="inlineStr">
        <is>
          <t>Cerdo</t>
        </is>
      </c>
      <c r="B153" s="4" t="inlineStr">
        <is>
          <t>Venta Directa</t>
        </is>
      </c>
      <c r="C153" s="4" t="inlineStr">
        <is>
          <t>agro sudamerica1020848</t>
        </is>
      </c>
      <c r="D153" s="4" t="inlineStr">
        <is>
          <t>Agro Sudamerica</t>
        </is>
      </c>
      <c r="E153" s="4" t="n">
        <v>1020848</v>
      </c>
      <c r="F153" s="4" t="inlineStr">
        <is>
          <t>GO Lom Ctro 27@ Cj 20k AS</t>
        </is>
      </c>
      <c r="G153" s="4" t="inlineStr">
        <is>
          <t>Lomo</t>
        </is>
      </c>
      <c r="H153" s="7" t="n">
        <v>47988.43</v>
      </c>
      <c r="I153" s="10" t="n">
        <v>144000</v>
      </c>
      <c r="J153" s="10" t="n">
        <v>19561.862</v>
      </c>
      <c r="K153" s="10" t="n">
        <v>27509.71</v>
      </c>
      <c r="L153" s="7">
        <f>MAX(J153 - K153, 0) * MAX((20 - 10)/(10), 0)</f>
        <v/>
      </c>
      <c r="M153" s="10">
        <f>SUMIF('Stock - ETA'!$F$3:F4963,'Rango proyecciones'!C153,'Stock - ETA'!$R$3:R4963)</f>
        <v/>
      </c>
      <c r="N153" s="10">
        <f>SUMIF('Stock - Puerto Chile'!$G$2:G960,'Rango proyecciones'!C153,'Stock - Puerto Chile'!$L$2:L960)</f>
        <v/>
      </c>
      <c r="O153" s="10" t="n"/>
      <c r="P153" s="10" t="n"/>
      <c r="Q153" s="19">
        <f>H153 + N153 + MAX(M153 - H153 - N153, 0)</f>
        <v/>
      </c>
      <c r="R153" s="10">
        <f>MAX(J153 - K153, 0) * MAX((20 - 7)/(7), 0)</f>
        <v/>
      </c>
      <c r="S153" s="10">
        <f>SUMIF('Stock - ETA'!$F$3:F4963,'Rango proyecciones'!C153,'Stock - ETA'!$H$3:H4963)</f>
        <v/>
      </c>
      <c r="T153" s="10">
        <f>SUMIF('Stock - Puerto Chile'!$G$2:G960,'Rango proyecciones'!C153,'Stock - Puerto Chile'!$N$2:N960)</f>
        <v/>
      </c>
      <c r="U153" s="10" t="n"/>
      <c r="V153" s="10" t="n"/>
      <c r="W153" s="19">
        <f>H153 + T153 + MAX(S153 - H153 - T153, 0)</f>
        <v/>
      </c>
      <c r="X153" s="7" t="n">
        <v>168000</v>
      </c>
      <c r="Y153" s="10" t="n">
        <v>168000</v>
      </c>
      <c r="Z153" s="21">
        <f>SUMIF('Stock - ETA'!$F$3:F4963,'Rango proyecciones'!C153,'Stock - ETA'!$S$3:S4963)</f>
        <v/>
      </c>
      <c r="AA153" s="16">
        <f>Z153 + X153</f>
        <v/>
      </c>
      <c r="AB153" s="10">
        <f>SUMIF('Stock - ETA'!$F$3:F4963,'Rango proyecciones'!C153,'Stock - ETA'!$I$3:I4963)</f>
        <v/>
      </c>
      <c r="AC153" s="19">
        <f>AB153 + X153</f>
        <v/>
      </c>
      <c r="AD153" s="7" t="n">
        <v>168000</v>
      </c>
      <c r="AE153" s="10">
        <f>SUMIF('Stock - ETA'!$F$3:F4963,'Rango proyecciones'!C153,'Stock - ETA'!$T$3:T4963)</f>
        <v/>
      </c>
      <c r="AF153" s="19">
        <f> 0.6 * AD153 + AE153</f>
        <v/>
      </c>
      <c r="AG153" s="10">
        <f>SUMIF('Stock - ETA'!$F$3:F4963,'Rango proyecciones'!C153,'Stock - ETA'!$J$3:J4963)</f>
        <v/>
      </c>
      <c r="AH153" s="19">
        <f> 0.6 * AD153 + AG153</f>
        <v/>
      </c>
      <c r="AI153" s="7" t="n"/>
    </row>
    <row r="154">
      <c r="A154" s="4" t="inlineStr">
        <is>
          <t>Cerdo</t>
        </is>
      </c>
      <c r="B154" s="4" t="inlineStr">
        <is>
          <t>Venta Directa</t>
        </is>
      </c>
      <c r="C154" s="4" t="inlineStr">
        <is>
          <t>agro sudamerica1020869</t>
        </is>
      </c>
      <c r="D154" s="4" t="inlineStr">
        <is>
          <t>Agro Sudamerica</t>
        </is>
      </c>
      <c r="E154" s="4" t="n">
        <v>1020869</v>
      </c>
      <c r="F154" s="4" t="inlineStr">
        <is>
          <t>GO Cos 79@ Bo Cj 20k AS</t>
        </is>
      </c>
      <c r="G154" s="4" t="inlineStr">
        <is>
          <t>Cost-Pec</t>
        </is>
      </c>
      <c r="H154" s="7" t="n">
        <v>21637.47</v>
      </c>
      <c r="I154" s="10" t="n">
        <v>59994.05</v>
      </c>
      <c r="J154" s="10" t="n">
        <v>0</v>
      </c>
      <c r="K154" s="10" t="n">
        <v>0</v>
      </c>
      <c r="L154" s="7">
        <f>MAX(J154 - K154, 0) * MAX((20 - 10)/(10), 0)</f>
        <v/>
      </c>
      <c r="M154" s="10">
        <f>SUMIF('Stock - ETA'!$F$3:F4963,'Rango proyecciones'!C154,'Stock - ETA'!$R$3:R4963)</f>
        <v/>
      </c>
      <c r="N154" s="10">
        <f>SUMIF('Stock - Puerto Chile'!$G$2:G960,'Rango proyecciones'!C154,'Stock - Puerto Chile'!$L$2:L960)</f>
        <v/>
      </c>
      <c r="O154" s="10" t="n"/>
      <c r="P154" s="10" t="n"/>
      <c r="Q154" s="19">
        <f>H154 + N154 + MAX(M154 - H154 - N154, 0)</f>
        <v/>
      </c>
      <c r="R154" s="10">
        <f>MAX(J154 - K154, 0) * MAX((20 - 7)/(7), 0)</f>
        <v/>
      </c>
      <c r="S154" s="10">
        <f>SUMIF('Stock - ETA'!$F$3:F4963,'Rango proyecciones'!C154,'Stock - ETA'!$H$3:H4963)</f>
        <v/>
      </c>
      <c r="T154" s="10">
        <f>SUMIF('Stock - Puerto Chile'!$G$2:G960,'Rango proyecciones'!C154,'Stock - Puerto Chile'!$N$2:N960)</f>
        <v/>
      </c>
      <c r="U154" s="10" t="n"/>
      <c r="V154" s="10" t="n"/>
      <c r="W154" s="19">
        <f>H154 + T154 + MAX(S154 - H154 - T154, 0)</f>
        <v/>
      </c>
      <c r="X154" s="7" t="n">
        <v>24000</v>
      </c>
      <c r="Y154" s="10" t="n">
        <v>24000</v>
      </c>
      <c r="Z154" s="21">
        <f>SUMIF('Stock - ETA'!$F$3:F4963,'Rango proyecciones'!C154,'Stock - ETA'!$S$3:S4963)</f>
        <v/>
      </c>
      <c r="AA154" s="16">
        <f>Z154 + X154</f>
        <v/>
      </c>
      <c r="AB154" s="10">
        <f>SUMIF('Stock - ETA'!$F$3:F4963,'Rango proyecciones'!C154,'Stock - ETA'!$I$3:I4963)</f>
        <v/>
      </c>
      <c r="AC154" s="19">
        <f>AB154 + X154</f>
        <v/>
      </c>
      <c r="AD154" s="7" t="n">
        <v>24000</v>
      </c>
      <c r="AE154" s="10">
        <f>SUMIF('Stock - ETA'!$F$3:F4963,'Rango proyecciones'!C154,'Stock - ETA'!$T$3:T4963)</f>
        <v/>
      </c>
      <c r="AF154" s="19">
        <f> 0.6 * AD154 + AE154</f>
        <v/>
      </c>
      <c r="AG154" s="10">
        <f>SUMIF('Stock - ETA'!$F$3:F4963,'Rango proyecciones'!C154,'Stock - ETA'!$J$3:J4963)</f>
        <v/>
      </c>
      <c r="AH154" s="19">
        <f> 0.6 * AD154 + AG154</f>
        <v/>
      </c>
      <c r="AI154" s="7" t="n"/>
    </row>
    <row r="155">
      <c r="A155" s="4" t="inlineStr">
        <is>
          <t>Cerdo</t>
        </is>
      </c>
      <c r="B155" s="4" t="inlineStr">
        <is>
          <t>Venta Directa</t>
        </is>
      </c>
      <c r="C155" s="4" t="inlineStr">
        <is>
          <t>agro sudamerica1020886</t>
        </is>
      </c>
      <c r="D155" s="4" t="inlineStr">
        <is>
          <t>Agro Sudamerica</t>
        </is>
      </c>
      <c r="E155" s="4" t="n">
        <v>1020886</v>
      </c>
      <c r="F155" s="4" t="inlineStr">
        <is>
          <t>GO Panc Tecl Nor@ Cj 20k AS</t>
        </is>
      </c>
      <c r="G155" s="4" t="inlineStr">
        <is>
          <t>Panceta</t>
        </is>
      </c>
      <c r="H155" s="7" t="n">
        <v>0</v>
      </c>
      <c r="I155" s="10" t="n">
        <v>48000</v>
      </c>
      <c r="J155" s="10" t="n">
        <v>17219.581</v>
      </c>
      <c r="K155" s="10" t="n">
        <v>4566.51</v>
      </c>
      <c r="L155" s="7">
        <f>MAX(J155 - K155, 0) * MAX((20 - 10)/(10), 0)</f>
        <v/>
      </c>
      <c r="M155" s="10">
        <f>SUMIF('Stock - ETA'!$F$3:F4963,'Rango proyecciones'!C155,'Stock - ETA'!$R$3:R4963)</f>
        <v/>
      </c>
      <c r="N155" s="10">
        <f>SUMIF('Stock - Puerto Chile'!$G$2:G960,'Rango proyecciones'!C155,'Stock - Puerto Chile'!$L$2:L960)</f>
        <v/>
      </c>
      <c r="O155" s="10" t="n"/>
      <c r="P155" s="10" t="n"/>
      <c r="Q155" s="19">
        <f>H155 + N155 + MAX(M155 - H155 - N155, 0)</f>
        <v/>
      </c>
      <c r="R155" s="10">
        <f>MAX(J155 - K155, 0) * MAX((20 - 7)/(7), 0)</f>
        <v/>
      </c>
      <c r="S155" s="10">
        <f>SUMIF('Stock - ETA'!$F$3:F4963,'Rango proyecciones'!C155,'Stock - ETA'!$H$3:H4963)</f>
        <v/>
      </c>
      <c r="T155" s="10">
        <f>SUMIF('Stock - Puerto Chile'!$G$2:G960,'Rango proyecciones'!C155,'Stock - Puerto Chile'!$N$2:N960)</f>
        <v/>
      </c>
      <c r="U155" s="10" t="n"/>
      <c r="V155" s="10" t="n"/>
      <c r="W155" s="19">
        <f>H155 + T155 + MAX(S155 - H155 - T155, 0)</f>
        <v/>
      </c>
      <c r="X155" s="7" t="n">
        <v>5651</v>
      </c>
      <c r="Y155" s="10" t="n">
        <v>5651</v>
      </c>
      <c r="Z155" s="21">
        <f>SUMIF('Stock - ETA'!$F$3:F4963,'Rango proyecciones'!C155,'Stock - ETA'!$S$3:S4963)</f>
        <v/>
      </c>
      <c r="AA155" s="16">
        <f>Z155 + X155</f>
        <v/>
      </c>
      <c r="AB155" s="10">
        <f>SUMIF('Stock - ETA'!$F$3:F4963,'Rango proyecciones'!C155,'Stock - ETA'!$I$3:I4963)</f>
        <v/>
      </c>
      <c r="AC155" s="19">
        <f>AB155 + X155</f>
        <v/>
      </c>
      <c r="AD155" s="7" t="n">
        <v>4576</v>
      </c>
      <c r="AE155" s="10">
        <f>SUMIF('Stock - ETA'!$F$3:F4963,'Rango proyecciones'!C155,'Stock - ETA'!$T$3:T4963)</f>
        <v/>
      </c>
      <c r="AF155" s="19">
        <f> 0.6 * AD155 + AE155</f>
        <v/>
      </c>
      <c r="AG155" s="10">
        <f>SUMIF('Stock - ETA'!$F$3:F4963,'Rango proyecciones'!C155,'Stock - ETA'!$J$3:J4963)</f>
        <v/>
      </c>
      <c r="AH155" s="19">
        <f> 0.6 * AD155 + AG155</f>
        <v/>
      </c>
      <c r="AI155" s="7" t="n"/>
    </row>
    <row r="156">
      <c r="A156" s="4" t="inlineStr">
        <is>
          <t>Cerdo</t>
        </is>
      </c>
      <c r="B156" s="4" t="inlineStr">
        <is>
          <t>Venta Directa</t>
        </is>
      </c>
      <c r="C156" s="4" t="inlineStr">
        <is>
          <t>agro sudamerica1020915</t>
        </is>
      </c>
      <c r="D156" s="4" t="inlineStr">
        <is>
          <t>Agro Sudamerica</t>
        </is>
      </c>
      <c r="E156" s="4" t="n">
        <v>1020915</v>
      </c>
      <c r="F156" s="4" t="inlineStr">
        <is>
          <t>GO Pna Nor@ Bo Cj 20k AS</t>
        </is>
      </c>
      <c r="G156" s="4" t="inlineStr">
        <is>
          <t>Pierna</t>
        </is>
      </c>
      <c r="H156" s="7" t="n">
        <v>0</v>
      </c>
      <c r="I156" s="10" t="n">
        <v>1678</v>
      </c>
      <c r="J156" s="10" t="n">
        <v>0</v>
      </c>
      <c r="K156" s="10" t="n">
        <v>0</v>
      </c>
      <c r="L156" s="7">
        <f>MAX(J156 - K156, 0) * MAX((20 - 10)/(10), 0)</f>
        <v/>
      </c>
      <c r="M156" s="10">
        <f>SUMIF('Stock - ETA'!$F$3:F4963,'Rango proyecciones'!C156,'Stock - ETA'!$R$3:R4963)</f>
        <v/>
      </c>
      <c r="N156" s="10">
        <f>SUMIF('Stock - Puerto Chile'!$G$2:G960,'Rango proyecciones'!C156,'Stock - Puerto Chile'!$L$2:L960)</f>
        <v/>
      </c>
      <c r="O156" s="10" t="n"/>
      <c r="P156" s="10" t="n"/>
      <c r="Q156" s="19">
        <f>H156 + N156 + MAX(M156 - H156 - N156, 0)</f>
        <v/>
      </c>
      <c r="R156" s="10">
        <f>MAX(J156 - K156, 0) * MAX((20 - 7)/(7), 0)</f>
        <v/>
      </c>
      <c r="S156" s="10">
        <f>SUMIF('Stock - ETA'!$F$3:F4963,'Rango proyecciones'!C156,'Stock - ETA'!$H$3:H4963)</f>
        <v/>
      </c>
      <c r="T156" s="10">
        <f>SUMIF('Stock - Puerto Chile'!$G$2:G960,'Rango proyecciones'!C156,'Stock - Puerto Chile'!$N$2:N960)</f>
        <v/>
      </c>
      <c r="U156" s="10" t="n"/>
      <c r="V156" s="10" t="n"/>
      <c r="W156" s="19">
        <f>H156 + T156 + MAX(S156 - H156 - T156, 0)</f>
        <v/>
      </c>
      <c r="X156" s="7" t="n"/>
      <c r="Y156" s="10" t="n"/>
      <c r="Z156" s="21">
        <f>SUMIF('Stock - ETA'!$F$3:F4963,'Rango proyecciones'!C156,'Stock - ETA'!$S$3:S4963)</f>
        <v/>
      </c>
      <c r="AA156" s="16">
        <f>Z156 + X156</f>
        <v/>
      </c>
      <c r="AB156" s="10">
        <f>SUMIF('Stock - ETA'!$F$3:F4963,'Rango proyecciones'!C156,'Stock - ETA'!$I$3:I4963)</f>
        <v/>
      </c>
      <c r="AC156" s="19">
        <f>AB156 + X156</f>
        <v/>
      </c>
      <c r="AD156" s="7" t="n"/>
      <c r="AE156" s="10">
        <f>SUMIF('Stock - ETA'!$F$3:F4963,'Rango proyecciones'!C156,'Stock - ETA'!$T$3:T4963)</f>
        <v/>
      </c>
      <c r="AF156" s="19">
        <f> 0.6 * AD156 + AE156</f>
        <v/>
      </c>
      <c r="AG156" s="10">
        <f>SUMIF('Stock - ETA'!$F$3:F4963,'Rango proyecciones'!C156,'Stock - ETA'!$J$3:J4963)</f>
        <v/>
      </c>
      <c r="AH156" s="19">
        <f> 0.6 * AD156 + AG156</f>
        <v/>
      </c>
      <c r="AI156" s="7" t="n"/>
    </row>
    <row r="157">
      <c r="A157" s="4" t="inlineStr">
        <is>
          <t>Cerdo</t>
        </is>
      </c>
      <c r="B157" s="4" t="inlineStr">
        <is>
          <t>Venta Directa</t>
        </is>
      </c>
      <c r="C157" s="4" t="inlineStr">
        <is>
          <t>agro sudamerica1020925</t>
        </is>
      </c>
      <c r="D157" s="4" t="inlineStr">
        <is>
          <t>Agro Sudamerica</t>
        </is>
      </c>
      <c r="E157" s="4" t="n">
        <v>1020925</v>
      </c>
      <c r="F157" s="4" t="inlineStr">
        <is>
          <t>GO Grasa Forro Pna Limp@ Cj 20k AS</t>
        </is>
      </c>
      <c r="G157" s="4" t="inlineStr">
        <is>
          <t>Grasas</t>
        </is>
      </c>
      <c r="H157" s="7" t="n">
        <v>0</v>
      </c>
      <c r="I157" s="10" t="n">
        <v>14000</v>
      </c>
      <c r="J157" s="10" t="n">
        <v>0</v>
      </c>
      <c r="K157" s="10" t="n">
        <v>0</v>
      </c>
      <c r="L157" s="7">
        <f>MAX(J157 - K157, 0) * MAX((20 - 10)/(10), 0)</f>
        <v/>
      </c>
      <c r="M157" s="10">
        <f>SUMIF('Stock - ETA'!$F$3:F4963,'Rango proyecciones'!C157,'Stock - ETA'!$R$3:R4963)</f>
        <v/>
      </c>
      <c r="N157" s="10">
        <f>SUMIF('Stock - Puerto Chile'!$G$2:G960,'Rango proyecciones'!C157,'Stock - Puerto Chile'!$L$2:L960)</f>
        <v/>
      </c>
      <c r="O157" s="10" t="n"/>
      <c r="P157" s="10" t="n"/>
      <c r="Q157" s="19">
        <f>H157 + N157 + MAX(M157 - H157 - N157, 0)</f>
        <v/>
      </c>
      <c r="R157" s="10">
        <f>MAX(J157 - K157, 0) * MAX((20 - 7)/(7), 0)</f>
        <v/>
      </c>
      <c r="S157" s="10">
        <f>SUMIF('Stock - ETA'!$F$3:F4963,'Rango proyecciones'!C157,'Stock - ETA'!$H$3:H4963)</f>
        <v/>
      </c>
      <c r="T157" s="10">
        <f>SUMIF('Stock - Puerto Chile'!$G$2:G960,'Rango proyecciones'!C157,'Stock - Puerto Chile'!$N$2:N960)</f>
        <v/>
      </c>
      <c r="U157" s="10" t="n"/>
      <c r="V157" s="10" t="n"/>
      <c r="W157" s="19">
        <f>H157 + T157 + MAX(S157 - H157 - T157, 0)</f>
        <v/>
      </c>
      <c r="X157" s="7" t="n"/>
      <c r="Y157" s="10" t="n"/>
      <c r="Z157" s="21">
        <f>SUMIF('Stock - ETA'!$F$3:F4963,'Rango proyecciones'!C157,'Stock - ETA'!$S$3:S4963)</f>
        <v/>
      </c>
      <c r="AA157" s="16">
        <f>Z157 + X157</f>
        <v/>
      </c>
      <c r="AB157" s="10">
        <f>SUMIF('Stock - ETA'!$F$3:F4963,'Rango proyecciones'!C157,'Stock - ETA'!$I$3:I4963)</f>
        <v/>
      </c>
      <c r="AC157" s="19">
        <f>AB157 + X157</f>
        <v/>
      </c>
      <c r="AD157" s="7" t="n"/>
      <c r="AE157" s="10">
        <f>SUMIF('Stock - ETA'!$F$3:F4963,'Rango proyecciones'!C157,'Stock - ETA'!$T$3:T4963)</f>
        <v/>
      </c>
      <c r="AF157" s="19">
        <f> 0.6 * AD157 + AE157</f>
        <v/>
      </c>
      <c r="AG157" s="10">
        <f>SUMIF('Stock - ETA'!$F$3:F4963,'Rango proyecciones'!C157,'Stock - ETA'!$J$3:J4963)</f>
        <v/>
      </c>
      <c r="AH157" s="19">
        <f> 0.6 * AD157 + AG157</f>
        <v/>
      </c>
      <c r="AI157" s="7" t="n"/>
    </row>
    <row r="158">
      <c r="A158" s="4" t="inlineStr">
        <is>
          <t>Cerdo</t>
        </is>
      </c>
      <c r="B158" s="4" t="inlineStr">
        <is>
          <t>Venta Directa</t>
        </is>
      </c>
      <c r="C158" s="4" t="inlineStr">
        <is>
          <t>agro sudamerica1020944</t>
        </is>
      </c>
      <c r="D158" s="4" t="inlineStr">
        <is>
          <t>Agro Sudamerica</t>
        </is>
      </c>
      <c r="E158" s="4" t="n">
        <v>1020944</v>
      </c>
      <c r="F158" s="4" t="inlineStr">
        <is>
          <t>GO PpPna 59@ Fi Cj 20k AS</t>
        </is>
      </c>
      <c r="G158" s="4" t="inlineStr">
        <is>
          <t>Pierna</t>
        </is>
      </c>
      <c r="H158" s="7" t="n">
        <v>151253.04</v>
      </c>
      <c r="I158" s="10" t="n">
        <v>706720</v>
      </c>
      <c r="J158" s="10" t="n">
        <v>417487.865</v>
      </c>
      <c r="K158" s="10" t="n">
        <v>279708.29</v>
      </c>
      <c r="L158" s="7">
        <f>MAX(J158 - K158, 0) * MAX((20 - 10)/(10), 0)</f>
        <v/>
      </c>
      <c r="M158" s="10">
        <f>SUMIF('Stock - ETA'!$F$3:F4963,'Rango proyecciones'!C158,'Stock - ETA'!$R$3:R4963)</f>
        <v/>
      </c>
      <c r="N158" s="10">
        <f>SUMIF('Stock - Puerto Chile'!$G$2:G960,'Rango proyecciones'!C158,'Stock - Puerto Chile'!$L$2:L960)</f>
        <v/>
      </c>
      <c r="O158" s="10" t="n"/>
      <c r="P158" s="10" t="n"/>
      <c r="Q158" s="19">
        <f>H158 + N158 + MAX(M158 - H158 - N158, 0)</f>
        <v/>
      </c>
      <c r="R158" s="10">
        <f>MAX(J158 - K158, 0) * MAX((20 - 7)/(7), 0)</f>
        <v/>
      </c>
      <c r="S158" s="10">
        <f>SUMIF('Stock - ETA'!$F$3:F4963,'Rango proyecciones'!C158,'Stock - ETA'!$H$3:H4963)</f>
        <v/>
      </c>
      <c r="T158" s="10">
        <f>SUMIF('Stock - Puerto Chile'!$G$2:G960,'Rango proyecciones'!C158,'Stock - Puerto Chile'!$N$2:N960)</f>
        <v/>
      </c>
      <c r="U158" s="10" t="n"/>
      <c r="V158" s="10" t="n"/>
      <c r="W158" s="19">
        <f>H158 + T158 + MAX(S158 - H158 - T158, 0)</f>
        <v/>
      </c>
      <c r="X158" s="7" t="n">
        <v>408000</v>
      </c>
      <c r="Y158" s="10" t="n">
        <v>408000</v>
      </c>
      <c r="Z158" s="21">
        <f>SUMIF('Stock - ETA'!$F$3:F4963,'Rango proyecciones'!C158,'Stock - ETA'!$S$3:S4963)</f>
        <v/>
      </c>
      <c r="AA158" s="16">
        <f>Z158 + X158</f>
        <v/>
      </c>
      <c r="AB158" s="10">
        <f>SUMIF('Stock - ETA'!$F$3:F4963,'Rango proyecciones'!C158,'Stock - ETA'!$I$3:I4963)</f>
        <v/>
      </c>
      <c r="AC158" s="19">
        <f>AB158 + X158</f>
        <v/>
      </c>
      <c r="AD158" s="7" t="n">
        <v>408000</v>
      </c>
      <c r="AE158" s="10">
        <f>SUMIF('Stock - ETA'!$F$3:F4963,'Rango proyecciones'!C158,'Stock - ETA'!$T$3:T4963)</f>
        <v/>
      </c>
      <c r="AF158" s="19">
        <f> 0.6 * AD158 + AE158</f>
        <v/>
      </c>
      <c r="AG158" s="10">
        <f>SUMIF('Stock - ETA'!$F$3:F4963,'Rango proyecciones'!C158,'Stock - ETA'!$J$3:J4963)</f>
        <v/>
      </c>
      <c r="AH158" s="19">
        <f> 0.6 * AD158 + AG158</f>
        <v/>
      </c>
      <c r="AI158" s="7" t="n"/>
    </row>
    <row r="159">
      <c r="A159" s="4" t="inlineStr">
        <is>
          <t>Cerdo</t>
        </is>
      </c>
      <c r="B159" s="4" t="inlineStr">
        <is>
          <t>Venta Directa</t>
        </is>
      </c>
      <c r="C159" s="4" t="inlineStr">
        <is>
          <t>agro sudamerica1021023</t>
        </is>
      </c>
      <c r="D159" s="4" t="inlineStr">
        <is>
          <t>Agro Sudamerica</t>
        </is>
      </c>
      <c r="E159" s="4" t="n">
        <v>1021023</v>
      </c>
      <c r="F159" s="4" t="inlineStr">
        <is>
          <t>GO Gord rebaje@ Bo Cj 20k AS</t>
        </is>
      </c>
      <c r="G159" s="4" t="inlineStr">
        <is>
          <t>Grasas</t>
        </is>
      </c>
      <c r="H159" s="7" t="n">
        <v>23940.87</v>
      </c>
      <c r="I159" s="10" t="n">
        <v>120000</v>
      </c>
      <c r="J159" s="10" t="n">
        <v>37232.854</v>
      </c>
      <c r="K159" s="10" t="n">
        <v>23374.74</v>
      </c>
      <c r="L159" s="7">
        <f>MAX(J159 - K159, 0) * MAX((20 - 10)/(10), 0)</f>
        <v/>
      </c>
      <c r="M159" s="10">
        <f>SUMIF('Stock - ETA'!$F$3:F4963,'Rango proyecciones'!C159,'Stock - ETA'!$R$3:R4963)</f>
        <v/>
      </c>
      <c r="N159" s="10">
        <f>SUMIF('Stock - Puerto Chile'!$G$2:G960,'Rango proyecciones'!C159,'Stock - Puerto Chile'!$L$2:L960)</f>
        <v/>
      </c>
      <c r="O159" s="10" t="n"/>
      <c r="P159" s="10" t="n"/>
      <c r="Q159" s="19">
        <f>H159 + N159 + MAX(M159 - H159 - N159, 0)</f>
        <v/>
      </c>
      <c r="R159" s="10">
        <f>MAX(J159 - K159, 0) * MAX((20 - 7)/(7), 0)</f>
        <v/>
      </c>
      <c r="S159" s="10">
        <f>SUMIF('Stock - ETA'!$F$3:F4963,'Rango proyecciones'!C159,'Stock - ETA'!$H$3:H4963)</f>
        <v/>
      </c>
      <c r="T159" s="10">
        <f>SUMIF('Stock - Puerto Chile'!$G$2:G960,'Rango proyecciones'!C159,'Stock - Puerto Chile'!$N$2:N960)</f>
        <v/>
      </c>
      <c r="U159" s="10" t="n"/>
      <c r="V159" s="10" t="n"/>
      <c r="W159" s="19">
        <f>H159 + T159 + MAX(S159 - H159 - T159, 0)</f>
        <v/>
      </c>
      <c r="X159" s="7" t="n">
        <v>141540</v>
      </c>
      <c r="Y159" s="10" t="n">
        <v>141540</v>
      </c>
      <c r="Z159" s="21">
        <f>SUMIF('Stock - ETA'!$F$3:F4963,'Rango proyecciones'!C159,'Stock - ETA'!$S$3:S4963)</f>
        <v/>
      </c>
      <c r="AA159" s="16">
        <f>Z159 + X159</f>
        <v/>
      </c>
      <c r="AB159" s="10">
        <f>SUMIF('Stock - ETA'!$F$3:F4963,'Rango proyecciones'!C159,'Stock - ETA'!$I$3:I4963)</f>
        <v/>
      </c>
      <c r="AC159" s="19">
        <f>AB159 + X159</f>
        <v/>
      </c>
      <c r="AD159" s="7" t="n">
        <v>144000</v>
      </c>
      <c r="AE159" s="10">
        <f>SUMIF('Stock - ETA'!$F$3:F4963,'Rango proyecciones'!C159,'Stock - ETA'!$T$3:T4963)</f>
        <v/>
      </c>
      <c r="AF159" s="19">
        <f> 0.6 * AD159 + AE159</f>
        <v/>
      </c>
      <c r="AG159" s="10">
        <f>SUMIF('Stock - ETA'!$F$3:F4963,'Rango proyecciones'!C159,'Stock - ETA'!$J$3:J4963)</f>
        <v/>
      </c>
      <c r="AH159" s="19">
        <f> 0.6 * AD159 + AG159</f>
        <v/>
      </c>
      <c r="AI159" s="7" t="n"/>
    </row>
    <row r="160">
      <c r="A160" s="4" t="inlineStr">
        <is>
          <t>Cerdo</t>
        </is>
      </c>
      <c r="B160" s="4" t="inlineStr">
        <is>
          <t>Venta Directa</t>
        </is>
      </c>
      <c r="C160" s="4" t="inlineStr">
        <is>
          <t>agro sudamerica1021039</t>
        </is>
      </c>
      <c r="D160" s="4" t="inlineStr">
        <is>
          <t>Agro Sudamerica</t>
        </is>
      </c>
      <c r="E160" s="4" t="n">
        <v>1021039</v>
      </c>
      <c r="F160" s="4" t="inlineStr">
        <is>
          <t>GO Cue Papda CP@ Cj 20k bca AS</t>
        </is>
      </c>
      <c r="G160" s="4" t="inlineStr">
        <is>
          <t>Cueros</t>
        </is>
      </c>
      <c r="H160" s="7" t="n">
        <v>0</v>
      </c>
      <c r="I160" s="10" t="n">
        <v>47500</v>
      </c>
      <c r="J160" s="10" t="n">
        <v>20465.657</v>
      </c>
      <c r="K160" s="10" t="n">
        <v>16274.2</v>
      </c>
      <c r="L160" s="7">
        <f>MAX(J160 - K160, 0) * MAX((20 - 10)/(10), 0)</f>
        <v/>
      </c>
      <c r="M160" s="10">
        <f>SUMIF('Stock - ETA'!$F$3:F4963,'Rango proyecciones'!C160,'Stock - ETA'!$R$3:R4963)</f>
        <v/>
      </c>
      <c r="N160" s="10">
        <f>SUMIF('Stock - Puerto Chile'!$G$2:G960,'Rango proyecciones'!C160,'Stock - Puerto Chile'!$L$2:L960)</f>
        <v/>
      </c>
      <c r="O160" s="10" t="n"/>
      <c r="P160" s="10" t="n"/>
      <c r="Q160" s="19">
        <f>H160 + N160 + MAX(M160 - H160 - N160, 0)</f>
        <v/>
      </c>
      <c r="R160" s="10">
        <f>MAX(J160 - K160, 0) * MAX((20 - 7)/(7), 0)</f>
        <v/>
      </c>
      <c r="S160" s="10">
        <f>SUMIF('Stock - ETA'!$F$3:F4963,'Rango proyecciones'!C160,'Stock - ETA'!$H$3:H4963)</f>
        <v/>
      </c>
      <c r="T160" s="10">
        <f>SUMIF('Stock - Puerto Chile'!$G$2:G960,'Rango proyecciones'!C160,'Stock - Puerto Chile'!$N$2:N960)</f>
        <v/>
      </c>
      <c r="U160" s="10" t="n"/>
      <c r="V160" s="10" t="n"/>
      <c r="W160" s="19">
        <f>H160 + T160 + MAX(S160 - H160 - T160, 0)</f>
        <v/>
      </c>
      <c r="X160" s="7" t="n">
        <v>40429</v>
      </c>
      <c r="Y160" s="10" t="n">
        <v>40429</v>
      </c>
      <c r="Z160" s="21">
        <f>SUMIF('Stock - ETA'!$F$3:F4963,'Rango proyecciones'!C160,'Stock - ETA'!$S$3:S4963)</f>
        <v/>
      </c>
      <c r="AA160" s="16">
        <f>Z160 + X160</f>
        <v/>
      </c>
      <c r="AB160" s="10">
        <f>SUMIF('Stock - ETA'!$F$3:F4963,'Rango proyecciones'!C160,'Stock - ETA'!$I$3:I4963)</f>
        <v/>
      </c>
      <c r="AC160" s="19">
        <f>AB160 + X160</f>
        <v/>
      </c>
      <c r="AD160" s="7" t="n">
        <v>42005</v>
      </c>
      <c r="AE160" s="10">
        <f>SUMIF('Stock - ETA'!$F$3:F4963,'Rango proyecciones'!C160,'Stock - ETA'!$T$3:T4963)</f>
        <v/>
      </c>
      <c r="AF160" s="19">
        <f> 0.6 * AD160 + AE160</f>
        <v/>
      </c>
      <c r="AG160" s="10">
        <f>SUMIF('Stock - ETA'!$F$3:F4963,'Rango proyecciones'!C160,'Stock - ETA'!$J$3:J4963)</f>
        <v/>
      </c>
      <c r="AH160" s="19">
        <f> 0.6 * AD160 + AG160</f>
        <v/>
      </c>
      <c r="AI160" s="7" t="n"/>
    </row>
    <row r="161">
      <c r="A161" s="4" t="inlineStr">
        <is>
          <t>Cerdo</t>
        </is>
      </c>
      <c r="B161" s="4" t="inlineStr">
        <is>
          <t>Venta Directa</t>
        </is>
      </c>
      <c r="C161" s="4" t="inlineStr">
        <is>
          <t>agro sudamerica1021077</t>
        </is>
      </c>
      <c r="D161" s="4" t="inlineStr">
        <is>
          <t>Agro Sudamerica</t>
        </is>
      </c>
      <c r="E161" s="4" t="n">
        <v>1021077</v>
      </c>
      <c r="F161" s="4" t="inlineStr">
        <is>
          <t>GO Gord chic@ Cj 20k AS</t>
        </is>
      </c>
      <c r="G161" s="4" t="inlineStr">
        <is>
          <t>Grasas</t>
        </is>
      </c>
      <c r="H161" s="7" t="n">
        <v>0</v>
      </c>
      <c r="I161" s="10" t="n">
        <v>24000</v>
      </c>
      <c r="J161" s="10" t="n">
        <v>19101</v>
      </c>
      <c r="K161" s="10" t="n">
        <v>50578.08</v>
      </c>
      <c r="L161" s="7">
        <f>MAX(J161 - K161, 0) * MAX((20 - 10)/(10), 0)</f>
        <v/>
      </c>
      <c r="M161" s="10">
        <f>SUMIF('Stock - ETA'!$F$3:F4963,'Rango proyecciones'!C161,'Stock - ETA'!$R$3:R4963)</f>
        <v/>
      </c>
      <c r="N161" s="10">
        <f>SUMIF('Stock - Puerto Chile'!$G$2:G960,'Rango proyecciones'!C161,'Stock - Puerto Chile'!$L$2:L960)</f>
        <v/>
      </c>
      <c r="O161" s="10" t="n"/>
      <c r="P161" s="10" t="n"/>
      <c r="Q161" s="19">
        <f>H161 + N161 + MAX(M161 - H161 - N161, 0)</f>
        <v/>
      </c>
      <c r="R161" s="10">
        <f>MAX(J161 - K161, 0) * MAX((20 - 7)/(7), 0)</f>
        <v/>
      </c>
      <c r="S161" s="10">
        <f>SUMIF('Stock - ETA'!$F$3:F4963,'Rango proyecciones'!C161,'Stock - ETA'!$H$3:H4963)</f>
        <v/>
      </c>
      <c r="T161" s="10">
        <f>SUMIF('Stock - Puerto Chile'!$G$2:G960,'Rango proyecciones'!C161,'Stock - Puerto Chile'!$N$2:N960)</f>
        <v/>
      </c>
      <c r="U161" s="10" t="n"/>
      <c r="V161" s="10" t="n"/>
      <c r="W161" s="19">
        <f>H161 + T161 + MAX(S161 - H161 - T161, 0)</f>
        <v/>
      </c>
      <c r="X161" s="7" t="n">
        <v>24000</v>
      </c>
      <c r="Y161" s="10" t="n">
        <v>24000</v>
      </c>
      <c r="Z161" s="21">
        <f>SUMIF('Stock - ETA'!$F$3:F4963,'Rango proyecciones'!C161,'Stock - ETA'!$S$3:S4963)</f>
        <v/>
      </c>
      <c r="AA161" s="16">
        <f>Z161 + X161</f>
        <v/>
      </c>
      <c r="AB161" s="10">
        <f>SUMIF('Stock - ETA'!$F$3:F4963,'Rango proyecciones'!C161,'Stock - ETA'!$I$3:I4963)</f>
        <v/>
      </c>
      <c r="AC161" s="19">
        <f>AB161 + X161</f>
        <v/>
      </c>
      <c r="AD161" s="7" t="n">
        <v>24000</v>
      </c>
      <c r="AE161" s="10">
        <f>SUMIF('Stock - ETA'!$F$3:F4963,'Rango proyecciones'!C161,'Stock - ETA'!$T$3:T4963)</f>
        <v/>
      </c>
      <c r="AF161" s="19">
        <f> 0.6 * AD161 + AE161</f>
        <v/>
      </c>
      <c r="AG161" s="10">
        <f>SUMIF('Stock - ETA'!$F$3:F4963,'Rango proyecciones'!C161,'Stock - ETA'!$J$3:J4963)</f>
        <v/>
      </c>
      <c r="AH161" s="19">
        <f> 0.6 * AD161 + AG161</f>
        <v/>
      </c>
      <c r="AI161" s="7" t="n"/>
    </row>
    <row r="162">
      <c r="A162" s="4" t="inlineStr">
        <is>
          <t>Cerdo</t>
        </is>
      </c>
      <c r="B162" s="4" t="inlineStr">
        <is>
          <t>Venta Directa</t>
        </is>
      </c>
      <c r="C162" s="4" t="inlineStr">
        <is>
          <t>agro sudamerica1021078</t>
        </is>
      </c>
      <c r="D162" s="4" t="inlineStr">
        <is>
          <t>Agro Sudamerica</t>
        </is>
      </c>
      <c r="E162" s="4" t="n">
        <v>1021078</v>
      </c>
      <c r="F162" s="4" t="inlineStr">
        <is>
          <t>GO Triming 80/20@ Cj 20k AS</t>
        </is>
      </c>
      <c r="G162" s="4" t="inlineStr">
        <is>
          <t>Recortes</t>
        </is>
      </c>
      <c r="H162" s="7" t="n">
        <v>0</v>
      </c>
      <c r="I162" s="10" t="n">
        <v>96000</v>
      </c>
      <c r="J162" s="10" t="n">
        <v>48501.473</v>
      </c>
      <c r="K162" s="10" t="n">
        <v>23875.39</v>
      </c>
      <c r="L162" s="7">
        <f>MAX(J162 - K162, 0) * MAX((20 - 10)/(10), 0)</f>
        <v/>
      </c>
      <c r="M162" s="10">
        <f>SUMIF('Stock - ETA'!$F$3:F4963,'Rango proyecciones'!C162,'Stock - ETA'!$R$3:R4963)</f>
        <v/>
      </c>
      <c r="N162" s="10">
        <f>SUMIF('Stock - Puerto Chile'!$G$2:G960,'Rango proyecciones'!C162,'Stock - Puerto Chile'!$L$2:L960)</f>
        <v/>
      </c>
      <c r="O162" s="10" t="n"/>
      <c r="P162" s="10" t="n"/>
      <c r="Q162" s="19">
        <f>H162 + N162 + MAX(M162 - H162 - N162, 0)</f>
        <v/>
      </c>
      <c r="R162" s="10">
        <f>MAX(J162 - K162, 0) * MAX((20 - 7)/(7), 0)</f>
        <v/>
      </c>
      <c r="S162" s="10">
        <f>SUMIF('Stock - ETA'!$F$3:F4963,'Rango proyecciones'!C162,'Stock - ETA'!$H$3:H4963)</f>
        <v/>
      </c>
      <c r="T162" s="10">
        <f>SUMIF('Stock - Puerto Chile'!$G$2:G960,'Rango proyecciones'!C162,'Stock - Puerto Chile'!$N$2:N960)</f>
        <v/>
      </c>
      <c r="U162" s="10" t="n"/>
      <c r="V162" s="10" t="n"/>
      <c r="W162" s="19">
        <f>H162 + T162 + MAX(S162 - H162 - T162, 0)</f>
        <v/>
      </c>
      <c r="X162" s="7" t="n"/>
      <c r="Y162" s="10" t="n"/>
      <c r="Z162" s="21">
        <f>SUMIF('Stock - ETA'!$F$3:F4963,'Rango proyecciones'!C162,'Stock - ETA'!$S$3:S4963)</f>
        <v/>
      </c>
      <c r="AA162" s="16">
        <f>Z162 + X162</f>
        <v/>
      </c>
      <c r="AB162" s="10">
        <f>SUMIF('Stock - ETA'!$F$3:F4963,'Rango proyecciones'!C162,'Stock - ETA'!$I$3:I4963)</f>
        <v/>
      </c>
      <c r="AC162" s="19">
        <f>AB162 + X162</f>
        <v/>
      </c>
      <c r="AD162" s="7" t="n"/>
      <c r="AE162" s="10">
        <f>SUMIF('Stock - ETA'!$F$3:F4963,'Rango proyecciones'!C162,'Stock - ETA'!$T$3:T4963)</f>
        <v/>
      </c>
      <c r="AF162" s="19">
        <f> 0.6 * AD162 + AE162</f>
        <v/>
      </c>
      <c r="AG162" s="10">
        <f>SUMIF('Stock - ETA'!$F$3:F4963,'Rango proyecciones'!C162,'Stock - ETA'!$J$3:J4963)</f>
        <v/>
      </c>
      <c r="AH162" s="19">
        <f> 0.6 * AD162 + AG162</f>
        <v/>
      </c>
      <c r="AI162" s="7" t="n"/>
    </row>
    <row r="163">
      <c r="A163" s="4" t="inlineStr">
        <is>
          <t>Cerdo</t>
        </is>
      </c>
      <c r="B163" s="4" t="inlineStr">
        <is>
          <t>Venta Directa</t>
        </is>
      </c>
      <c r="C163" s="4" t="inlineStr">
        <is>
          <t>agro sudamerica1021085</t>
        </is>
      </c>
      <c r="D163" s="4" t="inlineStr">
        <is>
          <t>Agro Sudamerica</t>
        </is>
      </c>
      <c r="E163" s="4" t="n">
        <v>1021085</v>
      </c>
      <c r="F163" s="4" t="inlineStr">
        <is>
          <t>GO Gord Esp@ Cj 20k AS</t>
        </is>
      </c>
      <c r="G163" s="4" t="inlineStr">
        <is>
          <t>Grasas</t>
        </is>
      </c>
      <c r="H163" s="7" t="n">
        <v>0</v>
      </c>
      <c r="I163" s="10" t="n">
        <v>24000</v>
      </c>
      <c r="J163" s="10" t="n">
        <v>1083.342</v>
      </c>
      <c r="K163" s="10" t="n">
        <v>847.96</v>
      </c>
      <c r="L163" s="7">
        <f>MAX(J163 - K163, 0) * MAX((20 - 10)/(10), 0)</f>
        <v/>
      </c>
      <c r="M163" s="10">
        <f>SUMIF('Stock - ETA'!$F$3:F4963,'Rango proyecciones'!C163,'Stock - ETA'!$R$3:R4963)</f>
        <v/>
      </c>
      <c r="N163" s="10">
        <f>SUMIF('Stock - Puerto Chile'!$G$2:G960,'Rango proyecciones'!C163,'Stock - Puerto Chile'!$L$2:L960)</f>
        <v/>
      </c>
      <c r="O163" s="10" t="n"/>
      <c r="P163" s="10" t="n"/>
      <c r="Q163" s="19">
        <f>H163 + N163 + MAX(M163 - H163 - N163, 0)</f>
        <v/>
      </c>
      <c r="R163" s="10">
        <f>MAX(J163 - K163, 0) * MAX((20 - 7)/(7), 0)</f>
        <v/>
      </c>
      <c r="S163" s="10">
        <f>SUMIF('Stock - ETA'!$F$3:F4963,'Rango proyecciones'!C163,'Stock - ETA'!$H$3:H4963)</f>
        <v/>
      </c>
      <c r="T163" s="10">
        <f>SUMIF('Stock - Puerto Chile'!$G$2:G960,'Rango proyecciones'!C163,'Stock - Puerto Chile'!$N$2:N960)</f>
        <v/>
      </c>
      <c r="U163" s="10" t="n"/>
      <c r="V163" s="10" t="n"/>
      <c r="W163" s="19">
        <f>H163 + T163 + MAX(S163 - H163 - T163, 0)</f>
        <v/>
      </c>
      <c r="X163" s="7" t="n">
        <v>24000</v>
      </c>
      <c r="Y163" s="10" t="n">
        <v>24000</v>
      </c>
      <c r="Z163" s="21">
        <f>SUMIF('Stock - ETA'!$F$3:F4963,'Rango proyecciones'!C163,'Stock - ETA'!$S$3:S4963)</f>
        <v/>
      </c>
      <c r="AA163" s="16">
        <f>Z163 + X163</f>
        <v/>
      </c>
      <c r="AB163" s="10">
        <f>SUMIF('Stock - ETA'!$F$3:F4963,'Rango proyecciones'!C163,'Stock - ETA'!$I$3:I4963)</f>
        <v/>
      </c>
      <c r="AC163" s="19">
        <f>AB163 + X163</f>
        <v/>
      </c>
      <c r="AD163" s="7" t="n">
        <v>24000</v>
      </c>
      <c r="AE163" s="10">
        <f>SUMIF('Stock - ETA'!$F$3:F4963,'Rango proyecciones'!C163,'Stock - ETA'!$T$3:T4963)</f>
        <v/>
      </c>
      <c r="AF163" s="19">
        <f> 0.6 * AD163 + AE163</f>
        <v/>
      </c>
      <c r="AG163" s="10">
        <f>SUMIF('Stock - ETA'!$F$3:F4963,'Rango proyecciones'!C163,'Stock - ETA'!$J$3:J4963)</f>
        <v/>
      </c>
      <c r="AH163" s="19">
        <f> 0.6 * AD163 + AG163</f>
        <v/>
      </c>
      <c r="AI163" s="7" t="n"/>
    </row>
    <row r="164">
      <c r="A164" s="4" t="inlineStr">
        <is>
          <t>Cerdo</t>
        </is>
      </c>
      <c r="B164" s="4" t="inlineStr">
        <is>
          <t>Venta Directa</t>
        </is>
      </c>
      <c r="C164" s="4" t="inlineStr">
        <is>
          <t>agro sudamerica1021092</t>
        </is>
      </c>
      <c r="D164" s="4" t="inlineStr">
        <is>
          <t>Agro Sudamerica</t>
        </is>
      </c>
      <c r="E164" s="4" t="n">
        <v>1021092</v>
      </c>
      <c r="F164" s="4" t="inlineStr">
        <is>
          <t>GO Triming 85/15@ Cj t-f 20k AS</t>
        </is>
      </c>
      <c r="G164" s="4" t="inlineStr">
        <is>
          <t>Recortes</t>
        </is>
      </c>
      <c r="H164" s="7" t="n">
        <v>24000.12</v>
      </c>
      <c r="I164" s="10" t="n">
        <v>48166.85</v>
      </c>
      <c r="J164" s="10" t="n">
        <v>17645.938</v>
      </c>
      <c r="K164" s="10" t="n">
        <v>13029.17</v>
      </c>
      <c r="L164" s="7">
        <f>MAX(J164 - K164, 0) * MAX((20 - 10)/(10), 0)</f>
        <v/>
      </c>
      <c r="M164" s="10">
        <f>SUMIF('Stock - ETA'!$F$3:F4963,'Rango proyecciones'!C164,'Stock - ETA'!$R$3:R4963)</f>
        <v/>
      </c>
      <c r="N164" s="10">
        <f>SUMIF('Stock - Puerto Chile'!$G$2:G960,'Rango proyecciones'!C164,'Stock - Puerto Chile'!$L$2:L960)</f>
        <v/>
      </c>
      <c r="O164" s="10" t="n"/>
      <c r="P164" s="10" t="n"/>
      <c r="Q164" s="19">
        <f>H164 + N164 + MAX(M164 - H164 - N164, 0)</f>
        <v/>
      </c>
      <c r="R164" s="10">
        <f>MAX(J164 - K164, 0) * MAX((20 - 7)/(7), 0)</f>
        <v/>
      </c>
      <c r="S164" s="10">
        <f>SUMIF('Stock - ETA'!$F$3:F4963,'Rango proyecciones'!C164,'Stock - ETA'!$H$3:H4963)</f>
        <v/>
      </c>
      <c r="T164" s="10">
        <f>SUMIF('Stock - Puerto Chile'!$G$2:G960,'Rango proyecciones'!C164,'Stock - Puerto Chile'!$N$2:N960)</f>
        <v/>
      </c>
      <c r="U164" s="10" t="n"/>
      <c r="V164" s="10" t="n"/>
      <c r="W164" s="19">
        <f>H164 + T164 + MAX(S164 - H164 - T164, 0)</f>
        <v/>
      </c>
      <c r="X164" s="7" t="n">
        <v>51174</v>
      </c>
      <c r="Y164" s="10" t="n">
        <v>51174</v>
      </c>
      <c r="Z164" s="21">
        <f>SUMIF('Stock - ETA'!$F$3:F4963,'Rango proyecciones'!C164,'Stock - ETA'!$S$3:S4963)</f>
        <v/>
      </c>
      <c r="AA164" s="16">
        <f>Z164 + X164</f>
        <v/>
      </c>
      <c r="AB164" s="10">
        <f>SUMIF('Stock - ETA'!$F$3:F4963,'Rango proyecciones'!C164,'Stock - ETA'!$I$3:I4963)</f>
        <v/>
      </c>
      <c r="AC164" s="19">
        <f>AB164 + X164</f>
        <v/>
      </c>
      <c r="AD164" s="7" t="n">
        <v>53053</v>
      </c>
      <c r="AE164" s="10">
        <f>SUMIF('Stock - ETA'!$F$3:F4963,'Rango proyecciones'!C164,'Stock - ETA'!$T$3:T4963)</f>
        <v/>
      </c>
      <c r="AF164" s="19">
        <f> 0.6 * AD164 + AE164</f>
        <v/>
      </c>
      <c r="AG164" s="10">
        <f>SUMIF('Stock - ETA'!$F$3:F4963,'Rango proyecciones'!C164,'Stock - ETA'!$J$3:J4963)</f>
        <v/>
      </c>
      <c r="AH164" s="19">
        <f> 0.6 * AD164 + AG164</f>
        <v/>
      </c>
      <c r="AI164" s="7" t="n"/>
    </row>
    <row r="165">
      <c r="A165" s="4" t="inlineStr">
        <is>
          <t>Cerdo</t>
        </is>
      </c>
      <c r="B165" s="4" t="inlineStr">
        <is>
          <t>Venta Directa</t>
        </is>
      </c>
      <c r="C165" s="4" t="inlineStr">
        <is>
          <t>agro sudamerica1021101</t>
        </is>
      </c>
      <c r="D165" s="4" t="inlineStr">
        <is>
          <t>Agro Sudamerica</t>
        </is>
      </c>
      <c r="E165" s="4" t="n">
        <v>1021101</v>
      </c>
      <c r="F165" s="4" t="inlineStr">
        <is>
          <t>GO Corazón Partido@ Cj t-f 20k AS</t>
        </is>
      </c>
      <c r="G165" s="4" t="inlineStr">
        <is>
          <t>Subprod</t>
        </is>
      </c>
      <c r="H165" s="7" t="n">
        <v>0</v>
      </c>
      <c r="I165" s="10" t="n">
        <v>24000</v>
      </c>
      <c r="J165" s="10" t="n"/>
      <c r="K165" s="10" t="n">
        <v>2309.39</v>
      </c>
      <c r="L165" s="7">
        <f>MAX(J165 - K165, 0) * MAX((20 - 10)/(10), 0)</f>
        <v/>
      </c>
      <c r="M165" s="10">
        <f>SUMIF('Stock - ETA'!$F$3:F4963,'Rango proyecciones'!C165,'Stock - ETA'!$R$3:R4963)</f>
        <v/>
      </c>
      <c r="N165" s="10">
        <f>SUMIF('Stock - Puerto Chile'!$G$2:G960,'Rango proyecciones'!C165,'Stock - Puerto Chile'!$L$2:L960)</f>
        <v/>
      </c>
      <c r="O165" s="10" t="n"/>
      <c r="P165" s="10" t="n"/>
      <c r="Q165" s="19">
        <f>H165 + N165 + MAX(M165 - H165 - N165, 0)</f>
        <v/>
      </c>
      <c r="R165" s="10">
        <f>MAX(J165 - K165, 0) * MAX((20 - 7)/(7), 0)</f>
        <v/>
      </c>
      <c r="S165" s="10">
        <f>SUMIF('Stock - ETA'!$F$3:F4963,'Rango proyecciones'!C165,'Stock - ETA'!$H$3:H4963)</f>
        <v/>
      </c>
      <c r="T165" s="10">
        <f>SUMIF('Stock - Puerto Chile'!$G$2:G960,'Rango proyecciones'!C165,'Stock - Puerto Chile'!$N$2:N960)</f>
        <v/>
      </c>
      <c r="U165" s="10" t="n"/>
      <c r="V165" s="10" t="n"/>
      <c r="W165" s="19">
        <f>H165 + T165 + MAX(S165 - H165 - T165, 0)</f>
        <v/>
      </c>
      <c r="X165" s="7" t="n">
        <v>36000</v>
      </c>
      <c r="Y165" s="10" t="n">
        <v>36000</v>
      </c>
      <c r="Z165" s="21">
        <f>SUMIF('Stock - ETA'!$F$3:F4963,'Rango proyecciones'!C165,'Stock - ETA'!$S$3:S4963)</f>
        <v/>
      </c>
      <c r="AA165" s="16">
        <f>Z165 + X165</f>
        <v/>
      </c>
      <c r="AB165" s="10">
        <f>SUMIF('Stock - ETA'!$F$3:F4963,'Rango proyecciones'!C165,'Stock - ETA'!$I$3:I4963)</f>
        <v/>
      </c>
      <c r="AC165" s="19">
        <f>AB165 + X165</f>
        <v/>
      </c>
      <c r="AD165" s="7" t="n">
        <v>36000</v>
      </c>
      <c r="AE165" s="10">
        <f>SUMIF('Stock - ETA'!$F$3:F4963,'Rango proyecciones'!C165,'Stock - ETA'!$T$3:T4963)</f>
        <v/>
      </c>
      <c r="AF165" s="19">
        <f> 0.6 * AD165 + AE165</f>
        <v/>
      </c>
      <c r="AG165" s="10">
        <f>SUMIF('Stock - ETA'!$F$3:F4963,'Rango proyecciones'!C165,'Stock - ETA'!$J$3:J4963)</f>
        <v/>
      </c>
      <c r="AH165" s="19">
        <f> 0.6 * AD165 + AG165</f>
        <v/>
      </c>
      <c r="AI165" s="7" t="n"/>
    </row>
    <row r="166">
      <c r="A166" s="4" t="inlineStr">
        <is>
          <t>Cerdo</t>
        </is>
      </c>
      <c r="B166" s="4" t="inlineStr">
        <is>
          <t>Venta Directa</t>
        </is>
      </c>
      <c r="C166" s="4" t="inlineStr">
        <is>
          <t>agro sudamerica1021105</t>
        </is>
      </c>
      <c r="D166" s="4" t="inlineStr">
        <is>
          <t>Agro Sudamerica</t>
        </is>
      </c>
      <c r="E166" s="4" t="n">
        <v>1021105</v>
      </c>
      <c r="F166" s="4" t="inlineStr">
        <is>
          <t>GO Pulmon@ Cj 20k bca AS</t>
        </is>
      </c>
      <c r="G166" s="4" t="inlineStr">
        <is>
          <t>Subprod</t>
        </is>
      </c>
      <c r="H166" s="7" t="n">
        <v>0</v>
      </c>
      <c r="I166" s="10" t="n">
        <v>22500</v>
      </c>
      <c r="J166" s="10" t="n">
        <v>18335</v>
      </c>
      <c r="K166" s="10" t="n">
        <v>10763.13</v>
      </c>
      <c r="L166" s="7">
        <f>MAX(J166 - K166, 0) * MAX((20 - 10)/(10), 0)</f>
        <v/>
      </c>
      <c r="M166" s="10">
        <f>SUMIF('Stock - ETA'!$F$3:F4963,'Rango proyecciones'!C166,'Stock - ETA'!$R$3:R4963)</f>
        <v/>
      </c>
      <c r="N166" s="10">
        <f>SUMIF('Stock - Puerto Chile'!$G$2:G960,'Rango proyecciones'!C166,'Stock - Puerto Chile'!$L$2:L960)</f>
        <v/>
      </c>
      <c r="O166" s="10" t="n"/>
      <c r="P166" s="10" t="n"/>
      <c r="Q166" s="19">
        <f>H166 + N166 + MAX(M166 - H166 - N166, 0)</f>
        <v/>
      </c>
      <c r="R166" s="10">
        <f>MAX(J166 - K166, 0) * MAX((20 - 7)/(7), 0)</f>
        <v/>
      </c>
      <c r="S166" s="10">
        <f>SUMIF('Stock - ETA'!$F$3:F4963,'Rango proyecciones'!C166,'Stock - ETA'!$H$3:H4963)</f>
        <v/>
      </c>
      <c r="T166" s="10">
        <f>SUMIF('Stock - Puerto Chile'!$G$2:G960,'Rango proyecciones'!C166,'Stock - Puerto Chile'!$N$2:N960)</f>
        <v/>
      </c>
      <c r="U166" s="10" t="n"/>
      <c r="V166" s="10" t="n"/>
      <c r="W166" s="19">
        <f>H166 + T166 + MAX(S166 - H166 - T166, 0)</f>
        <v/>
      </c>
      <c r="X166" s="7" t="n">
        <v>49267</v>
      </c>
      <c r="Y166" s="10" t="n">
        <v>49267</v>
      </c>
      <c r="Z166" s="21">
        <f>SUMIF('Stock - ETA'!$F$3:F4963,'Rango proyecciones'!C166,'Stock - ETA'!$S$3:S4963)</f>
        <v/>
      </c>
      <c r="AA166" s="16">
        <f>Z166 + X166</f>
        <v/>
      </c>
      <c r="AB166" s="10">
        <f>SUMIF('Stock - ETA'!$F$3:F4963,'Rango proyecciones'!C166,'Stock - ETA'!$I$3:I4963)</f>
        <v/>
      </c>
      <c r="AC166" s="19">
        <f>AB166 + X166</f>
        <v/>
      </c>
      <c r="AD166" s="7" t="n">
        <v>58382</v>
      </c>
      <c r="AE166" s="10">
        <f>SUMIF('Stock - ETA'!$F$3:F4963,'Rango proyecciones'!C166,'Stock - ETA'!$T$3:T4963)</f>
        <v/>
      </c>
      <c r="AF166" s="19">
        <f> 0.6 * AD166 + AE166</f>
        <v/>
      </c>
      <c r="AG166" s="10">
        <f>SUMIF('Stock - ETA'!$F$3:F4963,'Rango proyecciones'!C166,'Stock - ETA'!$J$3:J4963)</f>
        <v/>
      </c>
      <c r="AH166" s="19">
        <f> 0.6 * AD166 + AG166</f>
        <v/>
      </c>
      <c r="AI166" s="7" t="n"/>
    </row>
    <row r="167">
      <c r="A167" s="4" t="inlineStr">
        <is>
          <t>Cerdo</t>
        </is>
      </c>
      <c r="B167" s="4" t="inlineStr">
        <is>
          <t>Venta Directa</t>
        </is>
      </c>
      <c r="C167" s="4" t="inlineStr">
        <is>
          <t>agro sudamerica1021111</t>
        </is>
      </c>
      <c r="D167" s="4" t="inlineStr">
        <is>
          <t>Agro Sudamerica</t>
        </is>
      </c>
      <c r="E167" s="4" t="n">
        <v>1021111</v>
      </c>
      <c r="F167" s="4" t="inlineStr">
        <is>
          <t>GO Epiplón@ Cj 20k AS</t>
        </is>
      </c>
      <c r="G167" s="4" t="inlineStr">
        <is>
          <t>Grasas</t>
        </is>
      </c>
      <c r="H167" s="7" t="n">
        <v>0</v>
      </c>
      <c r="I167" s="10" t="n">
        <v>10000</v>
      </c>
      <c r="J167" s="10" t="n">
        <v>1464</v>
      </c>
      <c r="K167" s="10" t="n">
        <v>618.16</v>
      </c>
      <c r="L167" s="7">
        <f>MAX(J167 - K167, 0) * MAX((20 - 10)/(10), 0)</f>
        <v/>
      </c>
      <c r="M167" s="10">
        <f>SUMIF('Stock - ETA'!$F$3:F4963,'Rango proyecciones'!C167,'Stock - ETA'!$R$3:R4963)</f>
        <v/>
      </c>
      <c r="N167" s="10">
        <f>SUMIF('Stock - Puerto Chile'!$G$2:G960,'Rango proyecciones'!C167,'Stock - Puerto Chile'!$L$2:L960)</f>
        <v/>
      </c>
      <c r="O167" s="10" t="n"/>
      <c r="P167" s="10" t="n"/>
      <c r="Q167" s="19">
        <f>H167 + N167 + MAX(M167 - H167 - N167, 0)</f>
        <v/>
      </c>
      <c r="R167" s="10">
        <f>MAX(J167 - K167, 0) * MAX((20 - 7)/(7), 0)</f>
        <v/>
      </c>
      <c r="S167" s="10">
        <f>SUMIF('Stock - ETA'!$F$3:F4963,'Rango proyecciones'!C167,'Stock - ETA'!$H$3:H4963)</f>
        <v/>
      </c>
      <c r="T167" s="10">
        <f>SUMIF('Stock - Puerto Chile'!$G$2:G960,'Rango proyecciones'!C167,'Stock - Puerto Chile'!$N$2:N960)</f>
        <v/>
      </c>
      <c r="U167" s="10" t="n"/>
      <c r="V167" s="10" t="n"/>
      <c r="W167" s="19">
        <f>H167 + T167 + MAX(S167 - H167 - T167, 0)</f>
        <v/>
      </c>
      <c r="X167" s="7" t="n">
        <v>3941</v>
      </c>
      <c r="Y167" s="10" t="n">
        <v>3941</v>
      </c>
      <c r="Z167" s="21">
        <f>SUMIF('Stock - ETA'!$F$3:F4963,'Rango proyecciones'!C167,'Stock - ETA'!$S$3:S4963)</f>
        <v/>
      </c>
      <c r="AA167" s="16">
        <f>Z167 + X167</f>
        <v/>
      </c>
      <c r="AB167" s="10">
        <f>SUMIF('Stock - ETA'!$F$3:F4963,'Rango proyecciones'!C167,'Stock - ETA'!$I$3:I4963)</f>
        <v/>
      </c>
      <c r="AC167" s="19">
        <f>AB167 + X167</f>
        <v/>
      </c>
      <c r="AD167" s="7" t="n">
        <v>4671</v>
      </c>
      <c r="AE167" s="10">
        <f>SUMIF('Stock - ETA'!$F$3:F4963,'Rango proyecciones'!C167,'Stock - ETA'!$T$3:T4963)</f>
        <v/>
      </c>
      <c r="AF167" s="19">
        <f> 0.6 * AD167 + AE167</f>
        <v/>
      </c>
      <c r="AG167" s="10">
        <f>SUMIF('Stock - ETA'!$F$3:F4963,'Rango proyecciones'!C167,'Stock - ETA'!$J$3:J4963)</f>
        <v/>
      </c>
      <c r="AH167" s="19">
        <f> 0.6 * AD167 + AG167</f>
        <v/>
      </c>
      <c r="AI167" s="7" t="n"/>
    </row>
    <row r="168">
      <c r="A168" s="4" t="inlineStr">
        <is>
          <t>Cerdo</t>
        </is>
      </c>
      <c r="B168" s="4" t="inlineStr">
        <is>
          <t>Venta Directa</t>
        </is>
      </c>
      <c r="C168" s="4" t="inlineStr">
        <is>
          <t>agro sudamerica1021187</t>
        </is>
      </c>
      <c r="D168" s="4" t="inlineStr">
        <is>
          <t>Agro Sudamerica</t>
        </is>
      </c>
      <c r="E168" s="4" t="n">
        <v>1021187</v>
      </c>
      <c r="F168" s="4" t="inlineStr">
        <is>
          <t>GO Cue Back@ Cj 20k t-f AS</t>
        </is>
      </c>
      <c r="G168" s="4" t="inlineStr">
        <is>
          <t>Cueros</t>
        </is>
      </c>
      <c r="H168" s="7" t="n">
        <v>23989.66</v>
      </c>
      <c r="I168" s="10" t="n">
        <v>48000</v>
      </c>
      <c r="J168" s="10" t="n">
        <v>29407.22</v>
      </c>
      <c r="K168" s="10" t="n">
        <v>11681.12</v>
      </c>
      <c r="L168" s="7">
        <f>MAX(J168 - K168, 0) * MAX((20 - 10)/(10), 0)</f>
        <v/>
      </c>
      <c r="M168" s="10">
        <f>SUMIF('Stock - ETA'!$F$3:F4963,'Rango proyecciones'!C168,'Stock - ETA'!$R$3:R4963)</f>
        <v/>
      </c>
      <c r="N168" s="10">
        <f>SUMIF('Stock - Puerto Chile'!$G$2:G960,'Rango proyecciones'!C168,'Stock - Puerto Chile'!$L$2:L960)</f>
        <v/>
      </c>
      <c r="O168" s="10" t="n"/>
      <c r="P168" s="10" t="n"/>
      <c r="Q168" s="19">
        <f>H168 + N168 + MAX(M168 - H168 - N168, 0)</f>
        <v/>
      </c>
      <c r="R168" s="10">
        <f>MAX(J168 - K168, 0) * MAX((20 - 7)/(7), 0)</f>
        <v/>
      </c>
      <c r="S168" s="10">
        <f>SUMIF('Stock - ETA'!$F$3:F4963,'Rango proyecciones'!C168,'Stock - ETA'!$H$3:H4963)</f>
        <v/>
      </c>
      <c r="T168" s="10">
        <f>SUMIF('Stock - Puerto Chile'!$G$2:G960,'Rango proyecciones'!C168,'Stock - Puerto Chile'!$N$2:N960)</f>
        <v/>
      </c>
      <c r="U168" s="10" t="n"/>
      <c r="V168" s="10" t="n"/>
      <c r="W168" s="19">
        <f>H168 + T168 + MAX(S168 - H168 - T168, 0)</f>
        <v/>
      </c>
      <c r="X168" s="7" t="n">
        <v>45187</v>
      </c>
      <c r="Y168" s="10" t="n">
        <v>45187</v>
      </c>
      <c r="Z168" s="21">
        <f>SUMIF('Stock - ETA'!$F$3:F4963,'Rango proyecciones'!C168,'Stock - ETA'!$S$3:S4963)</f>
        <v/>
      </c>
      <c r="AA168" s="16">
        <f>Z168 + X168</f>
        <v/>
      </c>
      <c r="AB168" s="10">
        <f>SUMIF('Stock - ETA'!$F$3:F4963,'Rango proyecciones'!C168,'Stock - ETA'!$I$3:I4963)</f>
        <v/>
      </c>
      <c r="AC168" s="19">
        <f>AB168 + X168</f>
        <v/>
      </c>
      <c r="AD168" s="7" t="n">
        <v>52701</v>
      </c>
      <c r="AE168" s="10">
        <f>SUMIF('Stock - ETA'!$F$3:F4963,'Rango proyecciones'!C168,'Stock - ETA'!$T$3:T4963)</f>
        <v/>
      </c>
      <c r="AF168" s="19">
        <f> 0.6 * AD168 + AE168</f>
        <v/>
      </c>
      <c r="AG168" s="10">
        <f>SUMIF('Stock - ETA'!$F$3:F4963,'Rango proyecciones'!C168,'Stock - ETA'!$J$3:J4963)</f>
        <v/>
      </c>
      <c r="AH168" s="19">
        <f> 0.6 * AD168 + AG168</f>
        <v/>
      </c>
      <c r="AI168" s="7" t="n"/>
    </row>
    <row r="169">
      <c r="A169" s="4" t="inlineStr">
        <is>
          <t>Cerdo</t>
        </is>
      </c>
      <c r="B169" s="4" t="inlineStr">
        <is>
          <t>Venta Directa</t>
        </is>
      </c>
      <c r="C169" s="4" t="inlineStr">
        <is>
          <t>agro sudamerica1021385</t>
        </is>
      </c>
      <c r="D169" s="4" t="inlineStr">
        <is>
          <t>Agro Sudamerica</t>
        </is>
      </c>
      <c r="E169" s="4" t="n">
        <v>1021385</v>
      </c>
      <c r="F169" s="4" t="inlineStr">
        <is>
          <t>GO Cue granel Esp CC@ Cj 20k AS</t>
        </is>
      </c>
      <c r="G169" s="4" t="inlineStr">
        <is>
          <t>Cueros</t>
        </is>
      </c>
      <c r="H169" s="7" t="n">
        <v>0</v>
      </c>
      <c r="I169" s="10" t="n">
        <v>144000</v>
      </c>
      <c r="J169" s="10" t="n">
        <v>87471.66800000001</v>
      </c>
      <c r="K169" s="10" t="n">
        <v>44128</v>
      </c>
      <c r="L169" s="7">
        <f>MAX(J169 - K169, 0) * MAX((20 - 10)/(10), 0)</f>
        <v/>
      </c>
      <c r="M169" s="10">
        <f>SUMIF('Stock - ETA'!$F$3:F4963,'Rango proyecciones'!C169,'Stock - ETA'!$R$3:R4963)</f>
        <v/>
      </c>
      <c r="N169" s="10">
        <f>SUMIF('Stock - Puerto Chile'!$G$2:G960,'Rango proyecciones'!C169,'Stock - Puerto Chile'!$L$2:L960)</f>
        <v/>
      </c>
      <c r="O169" s="10" t="n"/>
      <c r="P169" s="10" t="n"/>
      <c r="Q169" s="19">
        <f>H169 + N169 + MAX(M169 - H169 - N169, 0)</f>
        <v/>
      </c>
      <c r="R169" s="10">
        <f>MAX(J169 - K169, 0) * MAX((20 - 7)/(7), 0)</f>
        <v/>
      </c>
      <c r="S169" s="10">
        <f>SUMIF('Stock - ETA'!$F$3:F4963,'Rango proyecciones'!C169,'Stock - ETA'!$H$3:H4963)</f>
        <v/>
      </c>
      <c r="T169" s="10">
        <f>SUMIF('Stock - Puerto Chile'!$G$2:G960,'Rango proyecciones'!C169,'Stock - Puerto Chile'!$N$2:N960)</f>
        <v/>
      </c>
      <c r="U169" s="10" t="n"/>
      <c r="V169" s="10" t="n"/>
      <c r="W169" s="19">
        <f>H169 + T169 + MAX(S169 - H169 - T169, 0)</f>
        <v/>
      </c>
      <c r="X169" s="7" t="n">
        <v>240000</v>
      </c>
      <c r="Y169" s="10" t="n">
        <v>240000</v>
      </c>
      <c r="Z169" s="21">
        <f>SUMIF('Stock - ETA'!$F$3:F4963,'Rango proyecciones'!C169,'Stock - ETA'!$S$3:S4963)</f>
        <v/>
      </c>
      <c r="AA169" s="16">
        <f>Z169 + X169</f>
        <v/>
      </c>
      <c r="AB169" s="10">
        <f>SUMIF('Stock - ETA'!$F$3:F4963,'Rango proyecciones'!C169,'Stock - ETA'!$I$3:I4963)</f>
        <v/>
      </c>
      <c r="AC169" s="19">
        <f>AB169 + X169</f>
        <v/>
      </c>
      <c r="AD169" s="7" t="n">
        <v>240000</v>
      </c>
      <c r="AE169" s="10">
        <f>SUMIF('Stock - ETA'!$F$3:F4963,'Rango proyecciones'!C169,'Stock - ETA'!$T$3:T4963)</f>
        <v/>
      </c>
      <c r="AF169" s="19">
        <f> 0.6 * AD169 + AE169</f>
        <v/>
      </c>
      <c r="AG169" s="10">
        <f>SUMIF('Stock - ETA'!$F$3:F4963,'Rango proyecciones'!C169,'Stock - ETA'!$J$3:J4963)</f>
        <v/>
      </c>
      <c r="AH169" s="19">
        <f> 0.6 * AD169 + AG169</f>
        <v/>
      </c>
      <c r="AI169" s="7" t="n"/>
    </row>
    <row r="170">
      <c r="A170" s="4" t="inlineStr">
        <is>
          <t>Cerdo</t>
        </is>
      </c>
      <c r="B170" s="4" t="inlineStr">
        <is>
          <t>Venta Directa</t>
        </is>
      </c>
      <c r="C170" s="4" t="inlineStr">
        <is>
          <t>agro sudamerica1021765</t>
        </is>
      </c>
      <c r="D170" s="4" t="inlineStr">
        <is>
          <t>Agro Sudamerica</t>
        </is>
      </c>
      <c r="E170" s="4" t="n">
        <v>1021765</v>
      </c>
      <c r="F170" s="4" t="inlineStr">
        <is>
          <t>GO Pna Nor@ Bo Cj 20k AS</t>
        </is>
      </c>
      <c r="G170" s="4" t="inlineStr">
        <is>
          <t>Pierna</t>
        </is>
      </c>
      <c r="H170" s="7" t="n">
        <v>0</v>
      </c>
      <c r="I170" s="10" t="n">
        <v>8700</v>
      </c>
      <c r="J170" s="10" t="n">
        <v>0</v>
      </c>
      <c r="K170" s="10" t="n">
        <v>0</v>
      </c>
      <c r="L170" s="7">
        <f>MAX(J170 - K170, 0) * MAX((20 - 10)/(10), 0)</f>
        <v/>
      </c>
      <c r="M170" s="10">
        <f>SUMIF('Stock - ETA'!$F$3:F4963,'Rango proyecciones'!C170,'Stock - ETA'!$R$3:R4963)</f>
        <v/>
      </c>
      <c r="N170" s="10">
        <f>SUMIF('Stock - Puerto Chile'!$G$2:G960,'Rango proyecciones'!C170,'Stock - Puerto Chile'!$L$2:L960)</f>
        <v/>
      </c>
      <c r="O170" s="10" t="n"/>
      <c r="P170" s="10" t="n"/>
      <c r="Q170" s="19">
        <f>H170 + N170 + MAX(M170 - H170 - N170, 0)</f>
        <v/>
      </c>
      <c r="R170" s="10">
        <f>MAX(J170 - K170, 0) * MAX((20 - 7)/(7), 0)</f>
        <v/>
      </c>
      <c r="S170" s="10">
        <f>SUMIF('Stock - ETA'!$F$3:F4963,'Rango proyecciones'!C170,'Stock - ETA'!$H$3:H4963)</f>
        <v/>
      </c>
      <c r="T170" s="10">
        <f>SUMIF('Stock - Puerto Chile'!$G$2:G960,'Rango proyecciones'!C170,'Stock - Puerto Chile'!$N$2:N960)</f>
        <v/>
      </c>
      <c r="U170" s="10" t="n"/>
      <c r="V170" s="10" t="n"/>
      <c r="W170" s="19">
        <f>H170 + T170 + MAX(S170 - H170 - T170, 0)</f>
        <v/>
      </c>
      <c r="X170" s="7" t="n"/>
      <c r="Y170" s="10" t="n"/>
      <c r="Z170" s="21">
        <f>SUMIF('Stock - ETA'!$F$3:F4963,'Rango proyecciones'!C170,'Stock - ETA'!$S$3:S4963)</f>
        <v/>
      </c>
      <c r="AA170" s="16">
        <f>Z170 + X170</f>
        <v/>
      </c>
      <c r="AB170" s="10">
        <f>SUMIF('Stock - ETA'!$F$3:F4963,'Rango proyecciones'!C170,'Stock - ETA'!$I$3:I4963)</f>
        <v/>
      </c>
      <c r="AC170" s="19">
        <f>AB170 + X170</f>
        <v/>
      </c>
      <c r="AD170" s="7" t="n"/>
      <c r="AE170" s="10">
        <f>SUMIF('Stock - ETA'!$F$3:F4963,'Rango proyecciones'!C170,'Stock - ETA'!$T$3:T4963)</f>
        <v/>
      </c>
      <c r="AF170" s="19">
        <f> 0.6 * AD170 + AE170</f>
        <v/>
      </c>
      <c r="AG170" s="10">
        <f>SUMIF('Stock - ETA'!$F$3:F4963,'Rango proyecciones'!C170,'Stock - ETA'!$J$3:J4963)</f>
        <v/>
      </c>
      <c r="AH170" s="19">
        <f> 0.6 * AD170 + AG170</f>
        <v/>
      </c>
      <c r="AI170" s="7" t="n"/>
    </row>
    <row r="171">
      <c r="A171" s="4" t="inlineStr">
        <is>
          <t>Cerdo</t>
        </is>
      </c>
      <c r="B171" s="4" t="inlineStr">
        <is>
          <t>Venta Directa</t>
        </is>
      </c>
      <c r="C171" s="4" t="inlineStr">
        <is>
          <t>agro sudamerica1021868</t>
        </is>
      </c>
      <c r="D171" s="4" t="inlineStr">
        <is>
          <t>Agro Sudamerica</t>
        </is>
      </c>
      <c r="E171" s="4" t="n">
        <v>1021868</v>
      </c>
      <c r="F171" s="4" t="inlineStr">
        <is>
          <t>GO PpPna 54@ Cj 20k AS</t>
        </is>
      </c>
      <c r="G171" s="4" t="inlineStr">
        <is>
          <t>Pierna</t>
        </is>
      </c>
      <c r="H171" s="7" t="n">
        <v>0</v>
      </c>
      <c r="I171" s="10" t="n">
        <v>43000</v>
      </c>
      <c r="J171" s="10" t="n">
        <v>0</v>
      </c>
      <c r="K171" s="10" t="n">
        <v>0</v>
      </c>
      <c r="L171" s="7">
        <f>MAX(J171 - K171, 0) * MAX((20 - 10)/(10), 0)</f>
        <v/>
      </c>
      <c r="M171" s="10">
        <f>SUMIF('Stock - ETA'!$F$3:F4963,'Rango proyecciones'!C171,'Stock - ETA'!$R$3:R4963)</f>
        <v/>
      </c>
      <c r="N171" s="10">
        <f>SUMIF('Stock - Puerto Chile'!$G$2:G960,'Rango proyecciones'!C171,'Stock - Puerto Chile'!$L$2:L960)</f>
        <v/>
      </c>
      <c r="O171" s="10" t="n"/>
      <c r="P171" s="10" t="n"/>
      <c r="Q171" s="19">
        <f>H171 + N171 + MAX(M171 - H171 - N171, 0)</f>
        <v/>
      </c>
      <c r="R171" s="10">
        <f>MAX(J171 - K171, 0) * MAX((20 - 7)/(7), 0)</f>
        <v/>
      </c>
      <c r="S171" s="10">
        <f>SUMIF('Stock - ETA'!$F$3:F4963,'Rango proyecciones'!C171,'Stock - ETA'!$H$3:H4963)</f>
        <v/>
      </c>
      <c r="T171" s="10">
        <f>SUMIF('Stock - Puerto Chile'!$G$2:G960,'Rango proyecciones'!C171,'Stock - Puerto Chile'!$N$2:N960)</f>
        <v/>
      </c>
      <c r="U171" s="10" t="n"/>
      <c r="V171" s="10" t="n"/>
      <c r="W171" s="19">
        <f>H171 + T171 + MAX(S171 - H171 - T171, 0)</f>
        <v/>
      </c>
      <c r="X171" s="7" t="n">
        <v>24000</v>
      </c>
      <c r="Y171" s="10" t="n">
        <v>24000</v>
      </c>
      <c r="Z171" s="21">
        <f>SUMIF('Stock - ETA'!$F$3:F4963,'Rango proyecciones'!C171,'Stock - ETA'!$S$3:S4963)</f>
        <v/>
      </c>
      <c r="AA171" s="16">
        <f>Z171 + X171</f>
        <v/>
      </c>
      <c r="AB171" s="10">
        <f>SUMIF('Stock - ETA'!$F$3:F4963,'Rango proyecciones'!C171,'Stock - ETA'!$I$3:I4963)</f>
        <v/>
      </c>
      <c r="AC171" s="19">
        <f>AB171 + X171</f>
        <v/>
      </c>
      <c r="AD171" s="7" t="n">
        <v>24000</v>
      </c>
      <c r="AE171" s="10">
        <f>SUMIF('Stock - ETA'!$F$3:F4963,'Rango proyecciones'!C171,'Stock - ETA'!$T$3:T4963)</f>
        <v/>
      </c>
      <c r="AF171" s="19">
        <f> 0.6 * AD171 + AE171</f>
        <v/>
      </c>
      <c r="AG171" s="10">
        <f>SUMIF('Stock - ETA'!$F$3:F4963,'Rango proyecciones'!C171,'Stock - ETA'!$J$3:J4963)</f>
        <v/>
      </c>
      <c r="AH171" s="19">
        <f> 0.6 * AD171 + AG171</f>
        <v/>
      </c>
      <c r="AI171" s="7" t="n"/>
    </row>
    <row r="172">
      <c r="A172" s="4" t="inlineStr">
        <is>
          <t>Cerdo</t>
        </is>
      </c>
      <c r="B172" s="4" t="inlineStr">
        <is>
          <t>Venta Directa</t>
        </is>
      </c>
      <c r="C172" s="4" t="inlineStr">
        <is>
          <t>agro sudamerica1021976</t>
        </is>
      </c>
      <c r="D172" s="4" t="inlineStr">
        <is>
          <t>Agro Sudamerica</t>
        </is>
      </c>
      <c r="E172" s="4" t="n">
        <v>1021976</v>
      </c>
      <c r="F172" s="4" t="inlineStr">
        <is>
          <t>GO PpPal 77@ Cj 20k AS</t>
        </is>
      </c>
      <c r="G172" s="4" t="inlineStr">
        <is>
          <t>Paleta</t>
        </is>
      </c>
      <c r="H172" s="7" t="n">
        <v>24073.31</v>
      </c>
      <c r="I172" s="10" t="n">
        <v>216000</v>
      </c>
      <c r="J172" s="10" t="n">
        <v>63870.646</v>
      </c>
      <c r="K172" s="10" t="n">
        <v>46422.96</v>
      </c>
      <c r="L172" s="7">
        <f>MAX(J172 - K172, 0) * MAX((20 - 10)/(10), 0)</f>
        <v/>
      </c>
      <c r="M172" s="10">
        <f>SUMIF('Stock - ETA'!$F$3:F4963,'Rango proyecciones'!C172,'Stock - ETA'!$R$3:R4963)</f>
        <v/>
      </c>
      <c r="N172" s="10">
        <f>SUMIF('Stock - Puerto Chile'!$G$2:G960,'Rango proyecciones'!C172,'Stock - Puerto Chile'!$L$2:L960)</f>
        <v/>
      </c>
      <c r="O172" s="10" t="n"/>
      <c r="P172" s="10" t="n"/>
      <c r="Q172" s="19">
        <f>H172 + N172 + MAX(M172 - H172 - N172, 0)</f>
        <v/>
      </c>
      <c r="R172" s="10">
        <f>MAX(J172 - K172, 0) * MAX((20 - 7)/(7), 0)</f>
        <v/>
      </c>
      <c r="S172" s="10">
        <f>SUMIF('Stock - ETA'!$F$3:F4963,'Rango proyecciones'!C172,'Stock - ETA'!$H$3:H4963)</f>
        <v/>
      </c>
      <c r="T172" s="10">
        <f>SUMIF('Stock - Puerto Chile'!$G$2:G960,'Rango proyecciones'!C172,'Stock - Puerto Chile'!$N$2:N960)</f>
        <v/>
      </c>
      <c r="U172" s="10" t="n"/>
      <c r="V172" s="10" t="n"/>
      <c r="W172" s="19">
        <f>H172 + T172 + MAX(S172 - H172 - T172, 0)</f>
        <v/>
      </c>
      <c r="X172" s="7" t="n">
        <v>11005</v>
      </c>
      <c r="Y172" s="10" t="n">
        <v>11005</v>
      </c>
      <c r="Z172" s="21">
        <f>SUMIF('Stock - ETA'!$F$3:F4963,'Rango proyecciones'!C172,'Stock - ETA'!$S$3:S4963)</f>
        <v/>
      </c>
      <c r="AA172" s="16">
        <f>Z172 + X172</f>
        <v/>
      </c>
      <c r="AB172" s="10">
        <f>SUMIF('Stock - ETA'!$F$3:F4963,'Rango proyecciones'!C172,'Stock - ETA'!$I$3:I4963)</f>
        <v/>
      </c>
      <c r="AC172" s="19">
        <f>AB172 + X172</f>
        <v/>
      </c>
      <c r="AD172" s="7" t="n">
        <v>24250</v>
      </c>
      <c r="AE172" s="10">
        <f>SUMIF('Stock - ETA'!$F$3:F4963,'Rango proyecciones'!C172,'Stock - ETA'!$T$3:T4963)</f>
        <v/>
      </c>
      <c r="AF172" s="19">
        <f> 0.6 * AD172 + AE172</f>
        <v/>
      </c>
      <c r="AG172" s="10">
        <f>SUMIF('Stock - ETA'!$F$3:F4963,'Rango proyecciones'!C172,'Stock - ETA'!$J$3:J4963)</f>
        <v/>
      </c>
      <c r="AH172" s="19">
        <f> 0.6 * AD172 + AG172</f>
        <v/>
      </c>
      <c r="AI172" s="7" t="n"/>
    </row>
    <row r="173">
      <c r="A173" s="4" t="inlineStr">
        <is>
          <t>Cerdo</t>
        </is>
      </c>
      <c r="B173" s="4" t="inlineStr">
        <is>
          <t>Venta Directa</t>
        </is>
      </c>
      <c r="C173" s="4" t="inlineStr">
        <is>
          <t>agro sudamerica1022097</t>
        </is>
      </c>
      <c r="D173" s="4" t="inlineStr">
        <is>
          <t>Agro Sudamerica</t>
        </is>
      </c>
      <c r="E173" s="4" t="n">
        <v>1022097</v>
      </c>
      <c r="F173" s="4" t="inlineStr">
        <is>
          <t>GO Solomillo@ Bo Cj 20k AS</t>
        </is>
      </c>
      <c r="G173" s="4" t="inlineStr">
        <is>
          <t>Filete</t>
        </is>
      </c>
      <c r="H173" s="7" t="n">
        <v>0</v>
      </c>
      <c r="I173" s="10" t="n">
        <v>5000</v>
      </c>
      <c r="J173" s="10" t="n">
        <v>6886.172</v>
      </c>
      <c r="K173" s="10" t="n">
        <v>3560.6</v>
      </c>
      <c r="L173" s="7">
        <f>MAX(J173 - K173, 0) * MAX((20 - 10)/(10), 0)</f>
        <v/>
      </c>
      <c r="M173" s="10">
        <f>SUMIF('Stock - ETA'!$F$3:F4963,'Rango proyecciones'!C173,'Stock - ETA'!$R$3:R4963)</f>
        <v/>
      </c>
      <c r="N173" s="10">
        <f>SUMIF('Stock - Puerto Chile'!$G$2:G960,'Rango proyecciones'!C173,'Stock - Puerto Chile'!$L$2:L960)</f>
        <v/>
      </c>
      <c r="O173" s="10" t="n"/>
      <c r="P173" s="10" t="n"/>
      <c r="Q173" s="19">
        <f>H173 + N173 + MAX(M173 - H173 - N173, 0)</f>
        <v/>
      </c>
      <c r="R173" s="10">
        <f>MAX(J173 - K173, 0) * MAX((20 - 7)/(7), 0)</f>
        <v/>
      </c>
      <c r="S173" s="10">
        <f>SUMIF('Stock - ETA'!$F$3:F4963,'Rango proyecciones'!C173,'Stock - ETA'!$H$3:H4963)</f>
        <v/>
      </c>
      <c r="T173" s="10">
        <f>SUMIF('Stock - Puerto Chile'!$G$2:G960,'Rango proyecciones'!C173,'Stock - Puerto Chile'!$N$2:N960)</f>
        <v/>
      </c>
      <c r="U173" s="10" t="n"/>
      <c r="V173" s="10" t="n"/>
      <c r="W173" s="19">
        <f>H173 + T173 + MAX(S173 - H173 - T173, 0)</f>
        <v/>
      </c>
      <c r="X173" s="7" t="n"/>
      <c r="Y173" s="10" t="n"/>
      <c r="Z173" s="21">
        <f>SUMIF('Stock - ETA'!$F$3:F4963,'Rango proyecciones'!C173,'Stock - ETA'!$S$3:S4963)</f>
        <v/>
      </c>
      <c r="AA173" s="16">
        <f>Z173 + X173</f>
        <v/>
      </c>
      <c r="AB173" s="10">
        <f>SUMIF('Stock - ETA'!$F$3:F4963,'Rango proyecciones'!C173,'Stock - ETA'!$I$3:I4963)</f>
        <v/>
      </c>
      <c r="AC173" s="19">
        <f>AB173 + X173</f>
        <v/>
      </c>
      <c r="AD173" s="7" t="n"/>
      <c r="AE173" s="10">
        <f>SUMIF('Stock - ETA'!$F$3:F4963,'Rango proyecciones'!C173,'Stock - ETA'!$T$3:T4963)</f>
        <v/>
      </c>
      <c r="AF173" s="19">
        <f> 0.6 * AD173 + AE173</f>
        <v/>
      </c>
      <c r="AG173" s="10">
        <f>SUMIF('Stock - ETA'!$F$3:F4963,'Rango proyecciones'!C173,'Stock - ETA'!$J$3:J4963)</f>
        <v/>
      </c>
      <c r="AH173" s="19">
        <f> 0.6 * AD173 + AG173</f>
        <v/>
      </c>
      <c r="AI173" s="7" t="n"/>
    </row>
    <row r="174">
      <c r="A174" s="4" t="inlineStr">
        <is>
          <t>Cerdo</t>
        </is>
      </c>
      <c r="B174" s="4" t="inlineStr">
        <is>
          <t>Venta Directa</t>
        </is>
      </c>
      <c r="C174" s="4" t="inlineStr">
        <is>
          <t>agro sudamerica1022102</t>
        </is>
      </c>
      <c r="D174" s="4" t="inlineStr">
        <is>
          <t>Agro Sudamerica</t>
        </is>
      </c>
      <c r="E174" s="4" t="n">
        <v>1022102</v>
      </c>
      <c r="F174" s="4" t="inlineStr">
        <is>
          <t>GO Pecho S/cue K@ Cj 20k AS</t>
        </is>
      </c>
      <c r="G174" s="4" t="inlineStr">
        <is>
          <t>Cost-Pec</t>
        </is>
      </c>
      <c r="H174" s="7" t="n">
        <v>14958.3</v>
      </c>
      <c r="I174" s="10" t="n">
        <v>17000</v>
      </c>
      <c r="J174" s="10" t="n">
        <v>0</v>
      </c>
      <c r="K174" s="10" t="n">
        <v>0</v>
      </c>
      <c r="L174" s="7">
        <f>MAX(J174 - K174, 0) * MAX((20 - 10)/(10), 0)</f>
        <v/>
      </c>
      <c r="M174" s="10">
        <f>SUMIF('Stock - ETA'!$F$3:F4963,'Rango proyecciones'!C174,'Stock - ETA'!$R$3:R4963)</f>
        <v/>
      </c>
      <c r="N174" s="10">
        <f>SUMIF('Stock - Puerto Chile'!$G$2:G960,'Rango proyecciones'!C174,'Stock - Puerto Chile'!$L$2:L960)</f>
        <v/>
      </c>
      <c r="O174" s="10" t="n"/>
      <c r="P174" s="10" t="n"/>
      <c r="Q174" s="19">
        <f>H174 + N174 + MAX(M174 - H174 - N174, 0)</f>
        <v/>
      </c>
      <c r="R174" s="10">
        <f>MAX(J174 - K174, 0) * MAX((20 - 7)/(7), 0)</f>
        <v/>
      </c>
      <c r="S174" s="10">
        <f>SUMIF('Stock - ETA'!$F$3:F4963,'Rango proyecciones'!C174,'Stock - ETA'!$H$3:H4963)</f>
        <v/>
      </c>
      <c r="T174" s="10">
        <f>SUMIF('Stock - Puerto Chile'!$G$2:G960,'Rango proyecciones'!C174,'Stock - Puerto Chile'!$N$2:N960)</f>
        <v/>
      </c>
      <c r="U174" s="10" t="n"/>
      <c r="V174" s="10" t="n"/>
      <c r="W174" s="19">
        <f>H174 + T174 + MAX(S174 - H174 - T174, 0)</f>
        <v/>
      </c>
      <c r="X174" s="7" t="n">
        <v>24000</v>
      </c>
      <c r="Y174" s="10" t="n">
        <v>24000</v>
      </c>
      <c r="Z174" s="21">
        <f>SUMIF('Stock - ETA'!$F$3:F4963,'Rango proyecciones'!C174,'Stock - ETA'!$S$3:S4963)</f>
        <v/>
      </c>
      <c r="AA174" s="16">
        <f>Z174 + X174</f>
        <v/>
      </c>
      <c r="AB174" s="10">
        <f>SUMIF('Stock - ETA'!$F$3:F4963,'Rango proyecciones'!C174,'Stock - ETA'!$I$3:I4963)</f>
        <v/>
      </c>
      <c r="AC174" s="19">
        <f>AB174 + X174</f>
        <v/>
      </c>
      <c r="AD174" s="7" t="n"/>
      <c r="AE174" s="10">
        <f>SUMIF('Stock - ETA'!$F$3:F4963,'Rango proyecciones'!C174,'Stock - ETA'!$T$3:T4963)</f>
        <v/>
      </c>
      <c r="AF174" s="19">
        <f> 0.6 * AD174 + AE174</f>
        <v/>
      </c>
      <c r="AG174" s="10">
        <f>SUMIF('Stock - ETA'!$F$3:F4963,'Rango proyecciones'!C174,'Stock - ETA'!$J$3:J4963)</f>
        <v/>
      </c>
      <c r="AH174" s="19">
        <f> 0.6 * AD174 + AG174</f>
        <v/>
      </c>
      <c r="AI174" s="7" t="n"/>
    </row>
    <row r="175">
      <c r="A175" s="4" t="inlineStr">
        <is>
          <t>Cerdo</t>
        </is>
      </c>
      <c r="B175" s="4" t="inlineStr">
        <is>
          <t>Venta Directa</t>
        </is>
      </c>
      <c r="C175" s="4" t="inlineStr">
        <is>
          <t>agro sudamerica1022150</t>
        </is>
      </c>
      <c r="D175" s="4" t="inlineStr">
        <is>
          <t>Agro Sudamerica</t>
        </is>
      </c>
      <c r="E175" s="4" t="n">
        <v>1022150</v>
      </c>
      <c r="F175" s="4" t="inlineStr">
        <is>
          <t>GO Gord chic@ Cj 20k AS</t>
        </is>
      </c>
      <c r="G175" s="4" t="inlineStr">
        <is>
          <t>Grasas</t>
        </is>
      </c>
      <c r="H175" s="7" t="n">
        <v>95980.83</v>
      </c>
      <c r="I175" s="10" t="n">
        <v>322400</v>
      </c>
      <c r="J175" s="10" t="n">
        <v>62669</v>
      </c>
      <c r="K175" s="10" t="n">
        <v>25283.87</v>
      </c>
      <c r="L175" s="7">
        <f>MAX(J175 - K175, 0) * MAX((20 - 10)/(10), 0)</f>
        <v/>
      </c>
      <c r="M175" s="10">
        <f>SUMIF('Stock - ETA'!$F$3:F4963,'Rango proyecciones'!C175,'Stock - ETA'!$R$3:R4963)</f>
        <v/>
      </c>
      <c r="N175" s="10">
        <f>SUMIF('Stock - Puerto Chile'!$G$2:G960,'Rango proyecciones'!C175,'Stock - Puerto Chile'!$L$2:L960)</f>
        <v/>
      </c>
      <c r="O175" s="10" t="n"/>
      <c r="P175" s="10" t="n"/>
      <c r="Q175" s="19">
        <f>H175 + N175 + MAX(M175 - H175 - N175, 0)</f>
        <v/>
      </c>
      <c r="R175" s="10">
        <f>MAX(J175 - K175, 0) * MAX((20 - 7)/(7), 0)</f>
        <v/>
      </c>
      <c r="S175" s="10">
        <f>SUMIF('Stock - ETA'!$F$3:F4963,'Rango proyecciones'!C175,'Stock - ETA'!$H$3:H4963)</f>
        <v/>
      </c>
      <c r="T175" s="10">
        <f>SUMIF('Stock - Puerto Chile'!$G$2:G960,'Rango proyecciones'!C175,'Stock - Puerto Chile'!$N$2:N960)</f>
        <v/>
      </c>
      <c r="U175" s="10" t="n"/>
      <c r="V175" s="10" t="n"/>
      <c r="W175" s="19">
        <f>H175 + T175 + MAX(S175 - H175 - T175, 0)</f>
        <v/>
      </c>
      <c r="X175" s="7" t="n">
        <v>288000</v>
      </c>
      <c r="Y175" s="10" t="n">
        <v>288000</v>
      </c>
      <c r="Z175" s="21">
        <f>SUMIF('Stock - ETA'!$F$3:F4963,'Rango proyecciones'!C175,'Stock - ETA'!$S$3:S4963)</f>
        <v/>
      </c>
      <c r="AA175" s="16">
        <f>Z175 + X175</f>
        <v/>
      </c>
      <c r="AB175" s="10">
        <f>SUMIF('Stock - ETA'!$F$3:F4963,'Rango proyecciones'!C175,'Stock - ETA'!$I$3:I4963)</f>
        <v/>
      </c>
      <c r="AC175" s="19">
        <f>AB175 + X175</f>
        <v/>
      </c>
      <c r="AD175" s="7" t="n">
        <v>288000</v>
      </c>
      <c r="AE175" s="10">
        <f>SUMIF('Stock - ETA'!$F$3:F4963,'Rango proyecciones'!C175,'Stock - ETA'!$T$3:T4963)</f>
        <v/>
      </c>
      <c r="AF175" s="19">
        <f> 0.6 * AD175 + AE175</f>
        <v/>
      </c>
      <c r="AG175" s="10">
        <f>SUMIF('Stock - ETA'!$F$3:F4963,'Rango proyecciones'!C175,'Stock - ETA'!$J$3:J4963)</f>
        <v/>
      </c>
      <c r="AH175" s="19">
        <f> 0.6 * AD175 + AG175</f>
        <v/>
      </c>
      <c r="AI175" s="7" t="n"/>
    </row>
    <row r="176">
      <c r="A176" s="4" t="inlineStr">
        <is>
          <t>Cerdo</t>
        </is>
      </c>
      <c r="B176" s="4" t="inlineStr">
        <is>
          <t>Venta Directa</t>
        </is>
      </c>
      <c r="C176" s="4" t="inlineStr">
        <is>
          <t>agro sudamerica1022196</t>
        </is>
      </c>
      <c r="D176" s="4" t="inlineStr">
        <is>
          <t>Agro Sudamerica</t>
        </is>
      </c>
      <c r="E176" s="4" t="n">
        <v>1022196</v>
      </c>
      <c r="F176" s="4" t="inlineStr">
        <is>
          <t>GO Forro Pal@ Cj 20k AS</t>
        </is>
      </c>
      <c r="G176" s="4" t="inlineStr">
        <is>
          <t>Cueros</t>
        </is>
      </c>
      <c r="H176" s="7" t="n">
        <v>24019.23</v>
      </c>
      <c r="I176" s="10" t="n">
        <v>24000</v>
      </c>
      <c r="J176" s="10" t="n">
        <v>0</v>
      </c>
      <c r="K176" s="10" t="n">
        <v>0</v>
      </c>
      <c r="L176" s="7">
        <f>MAX(J176 - K176, 0) * MAX((20 - 10)/(10), 0)</f>
        <v/>
      </c>
      <c r="M176" s="10">
        <f>SUMIF('Stock - ETA'!$F$3:F4963,'Rango proyecciones'!C176,'Stock - ETA'!$R$3:R4963)</f>
        <v/>
      </c>
      <c r="N176" s="10">
        <f>SUMIF('Stock - Puerto Chile'!$G$2:G960,'Rango proyecciones'!C176,'Stock - Puerto Chile'!$L$2:L960)</f>
        <v/>
      </c>
      <c r="O176" s="10" t="n"/>
      <c r="P176" s="10" t="n"/>
      <c r="Q176" s="19">
        <f>H176 + N176 + MAX(M176 - H176 - N176, 0)</f>
        <v/>
      </c>
      <c r="R176" s="10">
        <f>MAX(J176 - K176, 0) * MAX((20 - 7)/(7), 0)</f>
        <v/>
      </c>
      <c r="S176" s="10">
        <f>SUMIF('Stock - ETA'!$F$3:F4963,'Rango proyecciones'!C176,'Stock - ETA'!$H$3:H4963)</f>
        <v/>
      </c>
      <c r="T176" s="10">
        <f>SUMIF('Stock - Puerto Chile'!$G$2:G960,'Rango proyecciones'!C176,'Stock - Puerto Chile'!$N$2:N960)</f>
        <v/>
      </c>
      <c r="U176" s="10" t="n"/>
      <c r="V176" s="10" t="n"/>
      <c r="W176" s="19">
        <f>H176 + T176 + MAX(S176 - H176 - T176, 0)</f>
        <v/>
      </c>
      <c r="X176" s="7" t="n">
        <v>96000</v>
      </c>
      <c r="Y176" s="10" t="n">
        <v>96000</v>
      </c>
      <c r="Z176" s="21">
        <f>SUMIF('Stock - ETA'!$F$3:F4963,'Rango proyecciones'!C176,'Stock - ETA'!$S$3:S4963)</f>
        <v/>
      </c>
      <c r="AA176" s="16">
        <f>Z176 + X176</f>
        <v/>
      </c>
      <c r="AB176" s="10">
        <f>SUMIF('Stock - ETA'!$F$3:F4963,'Rango proyecciones'!C176,'Stock - ETA'!$I$3:I4963)</f>
        <v/>
      </c>
      <c r="AC176" s="19">
        <f>AB176 + X176</f>
        <v/>
      </c>
      <c r="AD176" s="7" t="n"/>
      <c r="AE176" s="10">
        <f>SUMIF('Stock - ETA'!$F$3:F4963,'Rango proyecciones'!C176,'Stock - ETA'!$T$3:T4963)</f>
        <v/>
      </c>
      <c r="AF176" s="19">
        <f> 0.6 * AD176 + AE176</f>
        <v/>
      </c>
      <c r="AG176" s="10">
        <f>SUMIF('Stock - ETA'!$F$3:F4963,'Rango proyecciones'!C176,'Stock - ETA'!$J$3:J4963)</f>
        <v/>
      </c>
      <c r="AH176" s="19">
        <f> 0.6 * AD176 + AG176</f>
        <v/>
      </c>
      <c r="AI176" s="7" t="n"/>
    </row>
    <row r="177">
      <c r="A177" s="4" t="inlineStr">
        <is>
          <t>Cerdo</t>
        </is>
      </c>
      <c r="B177" s="4" t="inlineStr">
        <is>
          <t>Venta Directa</t>
        </is>
      </c>
      <c r="C177" s="4" t="inlineStr">
        <is>
          <t>agro sudamerica1022218</t>
        </is>
      </c>
      <c r="D177" s="4" t="inlineStr">
        <is>
          <t>Agro Sudamerica</t>
        </is>
      </c>
      <c r="E177" s="4" t="n">
        <v>1022218</v>
      </c>
      <c r="F177" s="4" t="inlineStr">
        <is>
          <t>GO Grasa Forro Pna Limp@ Cj 20k AS</t>
        </is>
      </c>
      <c r="G177" s="4" t="inlineStr">
        <is>
          <t>Grasas</t>
        </is>
      </c>
      <c r="H177" s="7" t="n">
        <v>0</v>
      </c>
      <c r="I177" s="10" t="n">
        <v>12000</v>
      </c>
      <c r="J177" s="10" t="n">
        <v>16164.625</v>
      </c>
      <c r="K177" s="10" t="n">
        <v>8028.65</v>
      </c>
      <c r="L177" s="7">
        <f>MAX(J177 - K177, 0) * MAX((20 - 10)/(10), 0)</f>
        <v/>
      </c>
      <c r="M177" s="10">
        <f>SUMIF('Stock - ETA'!$F$3:F4963,'Rango proyecciones'!C177,'Stock - ETA'!$R$3:R4963)</f>
        <v/>
      </c>
      <c r="N177" s="10">
        <f>SUMIF('Stock - Puerto Chile'!$G$2:G960,'Rango proyecciones'!C177,'Stock - Puerto Chile'!$L$2:L960)</f>
        <v/>
      </c>
      <c r="O177" s="10" t="n"/>
      <c r="P177" s="10" t="n"/>
      <c r="Q177" s="19">
        <f>H177 + N177 + MAX(M177 - H177 - N177, 0)</f>
        <v/>
      </c>
      <c r="R177" s="10">
        <f>MAX(J177 - K177, 0) * MAX((20 - 7)/(7), 0)</f>
        <v/>
      </c>
      <c r="S177" s="10">
        <f>SUMIF('Stock - ETA'!$F$3:F4963,'Rango proyecciones'!C177,'Stock - ETA'!$H$3:H4963)</f>
        <v/>
      </c>
      <c r="T177" s="10">
        <f>SUMIF('Stock - Puerto Chile'!$G$2:G960,'Rango proyecciones'!C177,'Stock - Puerto Chile'!$N$2:N960)</f>
        <v/>
      </c>
      <c r="U177" s="10" t="n"/>
      <c r="V177" s="10" t="n"/>
      <c r="W177" s="19">
        <f>H177 + T177 + MAX(S177 - H177 - T177, 0)</f>
        <v/>
      </c>
      <c r="X177" s="7" t="n"/>
      <c r="Y177" s="10" t="n"/>
      <c r="Z177" s="21">
        <f>SUMIF('Stock - ETA'!$F$3:F4963,'Rango proyecciones'!C177,'Stock - ETA'!$S$3:S4963)</f>
        <v/>
      </c>
      <c r="AA177" s="16">
        <f>Z177 + X177</f>
        <v/>
      </c>
      <c r="AB177" s="10">
        <f>SUMIF('Stock - ETA'!$F$3:F4963,'Rango proyecciones'!C177,'Stock - ETA'!$I$3:I4963)</f>
        <v/>
      </c>
      <c r="AC177" s="19">
        <f>AB177 + X177</f>
        <v/>
      </c>
      <c r="AD177" s="7" t="n"/>
      <c r="AE177" s="10">
        <f>SUMIF('Stock - ETA'!$F$3:F4963,'Rango proyecciones'!C177,'Stock - ETA'!$T$3:T4963)</f>
        <v/>
      </c>
      <c r="AF177" s="19">
        <f> 0.6 * AD177 + AE177</f>
        <v/>
      </c>
      <c r="AG177" s="10">
        <f>SUMIF('Stock - ETA'!$F$3:F4963,'Rango proyecciones'!C177,'Stock - ETA'!$J$3:J4963)</f>
        <v/>
      </c>
      <c r="AH177" s="19">
        <f> 0.6 * AD177 + AG177</f>
        <v/>
      </c>
      <c r="AI177" s="7" t="n"/>
    </row>
    <row r="178">
      <c r="A178" s="4" t="inlineStr">
        <is>
          <t>Cerdo</t>
        </is>
      </c>
      <c r="B178" s="4" t="inlineStr">
        <is>
          <t>Venta Directa</t>
        </is>
      </c>
      <c r="C178" s="4" t="inlineStr">
        <is>
          <t>agro sudamerica1022273</t>
        </is>
      </c>
      <c r="D178" s="4" t="inlineStr">
        <is>
          <t>Agro Sudamerica</t>
        </is>
      </c>
      <c r="E178" s="4" t="n">
        <v>1022273</v>
      </c>
      <c r="F178" s="4" t="inlineStr">
        <is>
          <t>GO Grasa Forro Pna Limp@ Bo Cj AS</t>
        </is>
      </c>
      <c r="G178" s="4" t="inlineStr">
        <is>
          <t>Grasas</t>
        </is>
      </c>
      <c r="H178" s="7" t="n">
        <v>0</v>
      </c>
      <c r="I178" s="10" t="n">
        <v>48000</v>
      </c>
      <c r="J178" s="10" t="n">
        <v>11032.258</v>
      </c>
      <c r="K178" s="10" t="n"/>
      <c r="L178" s="7">
        <f>MAX(J178 - K178, 0) * MAX((20 - 10)/(10), 0)</f>
        <v/>
      </c>
      <c r="M178" s="10">
        <f>SUMIF('Stock - ETA'!$F$3:F4963,'Rango proyecciones'!C178,'Stock - ETA'!$R$3:R4963)</f>
        <v/>
      </c>
      <c r="N178" s="10">
        <f>SUMIF('Stock - Puerto Chile'!$G$2:G960,'Rango proyecciones'!C178,'Stock - Puerto Chile'!$L$2:L960)</f>
        <v/>
      </c>
      <c r="O178" s="10" t="n"/>
      <c r="P178" s="10" t="n"/>
      <c r="Q178" s="19">
        <f>H178 + N178 + MAX(M178 - H178 - N178, 0)</f>
        <v/>
      </c>
      <c r="R178" s="10">
        <f>MAX(J178 - K178, 0) * MAX((20 - 7)/(7), 0)</f>
        <v/>
      </c>
      <c r="S178" s="10">
        <f>SUMIF('Stock - ETA'!$F$3:F4963,'Rango proyecciones'!C178,'Stock - ETA'!$H$3:H4963)</f>
        <v/>
      </c>
      <c r="T178" s="10">
        <f>SUMIF('Stock - Puerto Chile'!$G$2:G960,'Rango proyecciones'!C178,'Stock - Puerto Chile'!$N$2:N960)</f>
        <v/>
      </c>
      <c r="U178" s="10" t="n"/>
      <c r="V178" s="10" t="n"/>
      <c r="W178" s="19">
        <f>H178 + T178 + MAX(S178 - H178 - T178, 0)</f>
        <v/>
      </c>
      <c r="X178" s="7" t="n"/>
      <c r="Y178" s="10" t="n"/>
      <c r="Z178" s="21">
        <f>SUMIF('Stock - ETA'!$F$3:F4963,'Rango proyecciones'!C178,'Stock - ETA'!$S$3:S4963)</f>
        <v/>
      </c>
      <c r="AA178" s="16">
        <f>Z178 + X178</f>
        <v/>
      </c>
      <c r="AB178" s="10">
        <f>SUMIF('Stock - ETA'!$F$3:F4963,'Rango proyecciones'!C178,'Stock - ETA'!$I$3:I4963)</f>
        <v/>
      </c>
      <c r="AC178" s="19">
        <f>AB178 + X178</f>
        <v/>
      </c>
      <c r="AD178" s="7" t="n"/>
      <c r="AE178" s="10">
        <f>SUMIF('Stock - ETA'!$F$3:F4963,'Rango proyecciones'!C178,'Stock - ETA'!$T$3:T4963)</f>
        <v/>
      </c>
      <c r="AF178" s="19">
        <f> 0.6 * AD178 + AE178</f>
        <v/>
      </c>
      <c r="AG178" s="10">
        <f>SUMIF('Stock - ETA'!$F$3:F4963,'Rango proyecciones'!C178,'Stock - ETA'!$J$3:J4963)</f>
        <v/>
      </c>
      <c r="AH178" s="19">
        <f> 0.6 * AD178 + AG178</f>
        <v/>
      </c>
      <c r="AI178" s="7" t="n"/>
    </row>
    <row r="179">
      <c r="A179" s="4" t="inlineStr">
        <is>
          <t>Cerdo</t>
        </is>
      </c>
      <c r="B179" s="4" t="inlineStr">
        <is>
          <t>Venta Directa</t>
        </is>
      </c>
      <c r="C179" s="4" t="inlineStr">
        <is>
          <t>agro sudamerica1022409</t>
        </is>
      </c>
      <c r="D179" s="4" t="inlineStr">
        <is>
          <t>Agro Sudamerica</t>
        </is>
      </c>
      <c r="E179" s="4" t="n">
        <v>1022409</v>
      </c>
      <c r="F179" s="4" t="inlineStr">
        <is>
          <t>GO Tripa s/Cal# Bidon AS</t>
        </is>
      </c>
      <c r="G179" s="4" t="inlineStr">
        <is>
          <t>Subprod</t>
        </is>
      </c>
      <c r="H179" s="7" t="n">
        <v>0</v>
      </c>
      <c r="I179" s="10" t="n">
        <v>23940</v>
      </c>
      <c r="J179" s="10" t="n">
        <v>443</v>
      </c>
      <c r="K179" s="10" t="n"/>
      <c r="L179" s="7">
        <f>MAX(J179 - K179, 0) * MAX((20 - 10)/(10), 0)</f>
        <v/>
      </c>
      <c r="M179" s="10">
        <f>SUMIF('Stock - ETA'!$F$3:F4963,'Rango proyecciones'!C179,'Stock - ETA'!$R$3:R4963)</f>
        <v/>
      </c>
      <c r="N179" s="10">
        <f>SUMIF('Stock - Puerto Chile'!$G$2:G960,'Rango proyecciones'!C179,'Stock - Puerto Chile'!$L$2:L960)</f>
        <v/>
      </c>
      <c r="O179" s="10" t="n"/>
      <c r="P179" s="10" t="n"/>
      <c r="Q179" s="19">
        <f>H179 + N179 + MAX(M179 - H179 - N179, 0)</f>
        <v/>
      </c>
      <c r="R179" s="10">
        <f>MAX(J179 - K179, 0) * MAX((20 - 7)/(7), 0)</f>
        <v/>
      </c>
      <c r="S179" s="10">
        <f>SUMIF('Stock - ETA'!$F$3:F4963,'Rango proyecciones'!C179,'Stock - ETA'!$H$3:H4963)</f>
        <v/>
      </c>
      <c r="T179" s="10">
        <f>SUMIF('Stock - Puerto Chile'!$G$2:G960,'Rango proyecciones'!C179,'Stock - Puerto Chile'!$N$2:N960)</f>
        <v/>
      </c>
      <c r="U179" s="10" t="n"/>
      <c r="V179" s="10" t="n"/>
      <c r="W179" s="19">
        <f>H179 + T179 + MAX(S179 - H179 - T179, 0)</f>
        <v/>
      </c>
      <c r="X179" s="7" t="n">
        <v>24000</v>
      </c>
      <c r="Y179" s="10" t="n">
        <v>24000</v>
      </c>
      <c r="Z179" s="21">
        <f>SUMIF('Stock - ETA'!$F$3:F4963,'Rango proyecciones'!C179,'Stock - ETA'!$S$3:S4963)</f>
        <v/>
      </c>
      <c r="AA179" s="16">
        <f>Z179 + X179</f>
        <v/>
      </c>
      <c r="AB179" s="10">
        <f>SUMIF('Stock - ETA'!$F$3:F4963,'Rango proyecciones'!C179,'Stock - ETA'!$I$3:I4963)</f>
        <v/>
      </c>
      <c r="AC179" s="19">
        <f>AB179 + X179</f>
        <v/>
      </c>
      <c r="AD179" s="7" t="n">
        <v>24000</v>
      </c>
      <c r="AE179" s="10">
        <f>SUMIF('Stock - ETA'!$F$3:F4963,'Rango proyecciones'!C179,'Stock - ETA'!$T$3:T4963)</f>
        <v/>
      </c>
      <c r="AF179" s="19">
        <f> 0.6 * AD179 + AE179</f>
        <v/>
      </c>
      <c r="AG179" s="10">
        <f>SUMIF('Stock - ETA'!$F$3:F4963,'Rango proyecciones'!C179,'Stock - ETA'!$J$3:J4963)</f>
        <v/>
      </c>
      <c r="AH179" s="19">
        <f> 0.6 * AD179 + AG179</f>
        <v/>
      </c>
      <c r="AI179" s="7" t="n"/>
    </row>
    <row r="180">
      <c r="A180" s="4" t="inlineStr">
        <is>
          <t>Cerdo</t>
        </is>
      </c>
      <c r="B180" s="4" t="inlineStr">
        <is>
          <t>Venta Directa</t>
        </is>
      </c>
      <c r="C180" s="4" t="inlineStr">
        <is>
          <t>agro sudamerica1022709</t>
        </is>
      </c>
      <c r="D180" s="4" t="inlineStr">
        <is>
          <t>Agro Sudamerica</t>
        </is>
      </c>
      <c r="E180" s="4" t="n">
        <v>1022709</v>
      </c>
      <c r="F180" s="4" t="inlineStr">
        <is>
          <t>GO PpPna 57@ Bo Cj AS</t>
        </is>
      </c>
      <c r="G180" s="4" t="inlineStr">
        <is>
          <t>Pierna</t>
        </is>
      </c>
      <c r="H180" s="7" t="n">
        <v>47839.21</v>
      </c>
      <c r="I180" s="10" t="n">
        <v>264000</v>
      </c>
      <c r="J180" s="10" t="n">
        <v>0</v>
      </c>
      <c r="K180" s="10" t="n">
        <v>0</v>
      </c>
      <c r="L180" s="7">
        <f>MAX(J180 - K180, 0) * MAX((20 - 10)/(10), 0)</f>
        <v/>
      </c>
      <c r="M180" s="10">
        <f>SUMIF('Stock - ETA'!$F$3:F4963,'Rango proyecciones'!C180,'Stock - ETA'!$R$3:R4963)</f>
        <v/>
      </c>
      <c r="N180" s="10">
        <f>SUMIF('Stock - Puerto Chile'!$G$2:G960,'Rango proyecciones'!C180,'Stock - Puerto Chile'!$L$2:L960)</f>
        <v/>
      </c>
      <c r="O180" s="10" t="n"/>
      <c r="P180" s="10" t="n"/>
      <c r="Q180" s="19">
        <f>H180 + N180 + MAX(M180 - H180 - N180, 0)</f>
        <v/>
      </c>
      <c r="R180" s="10">
        <f>MAX(J180 - K180, 0) * MAX((20 - 7)/(7), 0)</f>
        <v/>
      </c>
      <c r="S180" s="10">
        <f>SUMIF('Stock - ETA'!$F$3:F4963,'Rango proyecciones'!C180,'Stock - ETA'!$H$3:H4963)</f>
        <v/>
      </c>
      <c r="T180" s="10">
        <f>SUMIF('Stock - Puerto Chile'!$G$2:G960,'Rango proyecciones'!C180,'Stock - Puerto Chile'!$N$2:N960)</f>
        <v/>
      </c>
      <c r="U180" s="10" t="n"/>
      <c r="V180" s="10" t="n"/>
      <c r="W180" s="19">
        <f>H180 + T180 + MAX(S180 - H180 - T180, 0)</f>
        <v/>
      </c>
      <c r="X180" s="7" t="n">
        <v>216000</v>
      </c>
      <c r="Y180" s="10" t="n">
        <v>216000</v>
      </c>
      <c r="Z180" s="21">
        <f>SUMIF('Stock - ETA'!$F$3:F4963,'Rango proyecciones'!C180,'Stock - ETA'!$S$3:S4963)</f>
        <v/>
      </c>
      <c r="AA180" s="16">
        <f>Z180 + X180</f>
        <v/>
      </c>
      <c r="AB180" s="10">
        <f>SUMIF('Stock - ETA'!$F$3:F4963,'Rango proyecciones'!C180,'Stock - ETA'!$I$3:I4963)</f>
        <v/>
      </c>
      <c r="AC180" s="19">
        <f>AB180 + X180</f>
        <v/>
      </c>
      <c r="AD180" s="7" t="n">
        <v>216000</v>
      </c>
      <c r="AE180" s="10">
        <f>SUMIF('Stock - ETA'!$F$3:F4963,'Rango proyecciones'!C180,'Stock - ETA'!$T$3:T4963)</f>
        <v/>
      </c>
      <c r="AF180" s="19">
        <f> 0.6 * AD180 + AE180</f>
        <v/>
      </c>
      <c r="AG180" s="10">
        <f>SUMIF('Stock - ETA'!$F$3:F4963,'Rango proyecciones'!C180,'Stock - ETA'!$J$3:J4963)</f>
        <v/>
      </c>
      <c r="AH180" s="19">
        <f> 0.6 * AD180 + AG180</f>
        <v/>
      </c>
      <c r="AI180" s="7" t="n"/>
    </row>
    <row r="181">
      <c r="A181" s="4" t="inlineStr">
        <is>
          <t>Cerdo</t>
        </is>
      </c>
      <c r="B181" s="4" t="inlineStr">
        <is>
          <t>Venta Directa</t>
        </is>
      </c>
      <c r="C181" s="4" t="inlineStr">
        <is>
          <t>agro sudamerica1022781</t>
        </is>
      </c>
      <c r="D181" s="4" t="inlineStr">
        <is>
          <t>Agro Sudamerica</t>
        </is>
      </c>
      <c r="E181" s="4" t="n">
        <v>1022781</v>
      </c>
      <c r="F181" s="4" t="inlineStr">
        <is>
          <t>GO Tripa Calib 32/35# Bo Bidon AS</t>
        </is>
      </c>
      <c r="G181" s="4" t="inlineStr">
        <is>
          <t>Subprod</t>
        </is>
      </c>
      <c r="H181" s="7" t="n">
        <v>0</v>
      </c>
      <c r="I181" s="10" t="n">
        <v>5140</v>
      </c>
      <c r="J181" s="10" t="n">
        <v>0</v>
      </c>
      <c r="K181" s="10" t="n">
        <v>0</v>
      </c>
      <c r="L181" s="7">
        <f>MAX(J181 - K181, 0) * MAX((20 - 10)/(10), 0)</f>
        <v/>
      </c>
      <c r="M181" s="10">
        <f>SUMIF('Stock - ETA'!$F$3:F4963,'Rango proyecciones'!C181,'Stock - ETA'!$R$3:R4963)</f>
        <v/>
      </c>
      <c r="N181" s="10">
        <f>SUMIF('Stock - Puerto Chile'!$G$2:G960,'Rango proyecciones'!C181,'Stock - Puerto Chile'!$L$2:L960)</f>
        <v/>
      </c>
      <c r="O181" s="10" t="n"/>
      <c r="P181" s="10" t="n"/>
      <c r="Q181" s="19">
        <f>H181 + N181 + MAX(M181 - H181 - N181, 0)</f>
        <v/>
      </c>
      <c r="R181" s="10">
        <f>MAX(J181 - K181, 0) * MAX((20 - 7)/(7), 0)</f>
        <v/>
      </c>
      <c r="S181" s="10">
        <f>SUMIF('Stock - ETA'!$F$3:F4963,'Rango proyecciones'!C181,'Stock - ETA'!$H$3:H4963)</f>
        <v/>
      </c>
      <c r="T181" s="10">
        <f>SUMIF('Stock - Puerto Chile'!$G$2:G960,'Rango proyecciones'!C181,'Stock - Puerto Chile'!$N$2:N960)</f>
        <v/>
      </c>
      <c r="U181" s="10" t="n"/>
      <c r="V181" s="10" t="n"/>
      <c r="W181" s="19">
        <f>H181 + T181 + MAX(S181 - H181 - T181, 0)</f>
        <v/>
      </c>
      <c r="X181" s="7" t="n"/>
      <c r="Y181" s="10" t="n"/>
      <c r="Z181" s="21">
        <f>SUMIF('Stock - ETA'!$F$3:F4963,'Rango proyecciones'!C181,'Stock - ETA'!$S$3:S4963)</f>
        <v/>
      </c>
      <c r="AA181" s="16">
        <f>Z181 + X181</f>
        <v/>
      </c>
      <c r="AB181" s="10">
        <f>SUMIF('Stock - ETA'!$F$3:F4963,'Rango proyecciones'!C181,'Stock - ETA'!$I$3:I4963)</f>
        <v/>
      </c>
      <c r="AC181" s="19">
        <f>AB181 + X181</f>
        <v/>
      </c>
      <c r="AD181" s="7" t="n">
        <v>18889</v>
      </c>
      <c r="AE181" s="10">
        <f>SUMIF('Stock - ETA'!$F$3:F4963,'Rango proyecciones'!C181,'Stock - ETA'!$T$3:T4963)</f>
        <v/>
      </c>
      <c r="AF181" s="19">
        <f> 0.6 * AD181 + AE181</f>
        <v/>
      </c>
      <c r="AG181" s="10">
        <f>SUMIF('Stock - ETA'!$F$3:F4963,'Rango proyecciones'!C181,'Stock - ETA'!$J$3:J4963)</f>
        <v/>
      </c>
      <c r="AH181" s="19">
        <f> 0.6 * AD181 + AG181</f>
        <v/>
      </c>
      <c r="AI181" s="7" t="n"/>
    </row>
    <row r="182">
      <c r="A182" s="4" t="inlineStr">
        <is>
          <t>Cerdo</t>
        </is>
      </c>
      <c r="B182" s="4" t="inlineStr">
        <is>
          <t>Venta Directa</t>
        </is>
      </c>
      <c r="C182" s="4" t="inlineStr">
        <is>
          <t>agro sudamerica1022847</t>
        </is>
      </c>
      <c r="D182" s="4" t="inlineStr">
        <is>
          <t>Agro Sudamerica</t>
        </is>
      </c>
      <c r="E182" s="4" t="n">
        <v>1022847</v>
      </c>
      <c r="F182" s="4" t="inlineStr">
        <is>
          <t>GO Cne Falda Pan@ CJ 20k AS</t>
        </is>
      </c>
      <c r="G182" s="4" t="inlineStr">
        <is>
          <t>Panceta</t>
        </is>
      </c>
      <c r="H182" s="7" t="n">
        <v>0</v>
      </c>
      <c r="I182" s="10" t="n">
        <v>26500</v>
      </c>
      <c r="J182" s="10" t="n">
        <v>5298</v>
      </c>
      <c r="K182" s="10" t="n">
        <v>3343.63</v>
      </c>
      <c r="L182" s="7">
        <f>MAX(J182 - K182, 0) * MAX((20 - 10)/(10), 0)</f>
        <v/>
      </c>
      <c r="M182" s="10">
        <f>SUMIF('Stock - ETA'!$F$3:F4963,'Rango proyecciones'!C182,'Stock - ETA'!$R$3:R4963)</f>
        <v/>
      </c>
      <c r="N182" s="10">
        <f>SUMIF('Stock - Puerto Chile'!$G$2:G960,'Rango proyecciones'!C182,'Stock - Puerto Chile'!$L$2:L960)</f>
        <v/>
      </c>
      <c r="O182" s="10" t="n"/>
      <c r="P182" s="10" t="n"/>
      <c r="Q182" s="19">
        <f>H182 + N182 + MAX(M182 - H182 - N182, 0)</f>
        <v/>
      </c>
      <c r="R182" s="10">
        <f>MAX(J182 - K182, 0) * MAX((20 - 7)/(7), 0)</f>
        <v/>
      </c>
      <c r="S182" s="10">
        <f>SUMIF('Stock - ETA'!$F$3:F4963,'Rango proyecciones'!C182,'Stock - ETA'!$H$3:H4963)</f>
        <v/>
      </c>
      <c r="T182" s="10">
        <f>SUMIF('Stock - Puerto Chile'!$G$2:G960,'Rango proyecciones'!C182,'Stock - Puerto Chile'!$N$2:N960)</f>
        <v/>
      </c>
      <c r="U182" s="10" t="n"/>
      <c r="V182" s="10" t="n"/>
      <c r="W182" s="19">
        <f>H182 + T182 + MAX(S182 - H182 - T182, 0)</f>
        <v/>
      </c>
      <c r="X182" s="7" t="n">
        <v>27314</v>
      </c>
      <c r="Y182" s="10" t="n">
        <v>27314</v>
      </c>
      <c r="Z182" s="21">
        <f>SUMIF('Stock - ETA'!$F$3:F4963,'Rango proyecciones'!C182,'Stock - ETA'!$S$3:S4963)</f>
        <v/>
      </c>
      <c r="AA182" s="16">
        <f>Z182 + X182</f>
        <v/>
      </c>
      <c r="AB182" s="10">
        <f>SUMIF('Stock - ETA'!$F$3:F4963,'Rango proyecciones'!C182,'Stock - ETA'!$I$3:I4963)</f>
        <v/>
      </c>
      <c r="AC182" s="19">
        <f>AB182 + X182</f>
        <v/>
      </c>
      <c r="AD182" s="7" t="n">
        <v>34606</v>
      </c>
      <c r="AE182" s="10">
        <f>SUMIF('Stock - ETA'!$F$3:F4963,'Rango proyecciones'!C182,'Stock - ETA'!$T$3:T4963)</f>
        <v/>
      </c>
      <c r="AF182" s="19">
        <f> 0.6 * AD182 + AE182</f>
        <v/>
      </c>
      <c r="AG182" s="10">
        <f>SUMIF('Stock - ETA'!$F$3:F4963,'Rango proyecciones'!C182,'Stock - ETA'!$J$3:J4963)</f>
        <v/>
      </c>
      <c r="AH182" s="19">
        <f> 0.6 * AD182 + AG182</f>
        <v/>
      </c>
      <c r="AI182" s="7" t="n"/>
    </row>
    <row r="183">
      <c r="A183" s="4" t="inlineStr">
        <is>
          <t>Cerdo</t>
        </is>
      </c>
      <c r="B183" s="4" t="inlineStr">
        <is>
          <t>Venta Directa</t>
        </is>
      </c>
      <c r="C183" s="4" t="inlineStr">
        <is>
          <t>agro sudamerica1022855</t>
        </is>
      </c>
      <c r="D183" s="4" t="inlineStr">
        <is>
          <t>Agro Sudamerica</t>
        </is>
      </c>
      <c r="E183" s="4" t="n">
        <v>1022855</v>
      </c>
      <c r="F183" s="4" t="inlineStr">
        <is>
          <t>GO Grasa Forro Pal@ Cj 20k AS</t>
        </is>
      </c>
      <c r="G183" s="4" t="inlineStr">
        <is>
          <t>Grasas</t>
        </is>
      </c>
      <c r="H183" s="7" t="n">
        <v>0</v>
      </c>
      <c r="I183" s="10" t="n">
        <v>6000</v>
      </c>
      <c r="J183" s="10" t="n">
        <v>2925.287</v>
      </c>
      <c r="K183" s="10" t="n">
        <v>1208.35</v>
      </c>
      <c r="L183" s="7">
        <f>MAX(J183 - K183, 0) * MAX((20 - 10)/(10), 0)</f>
        <v/>
      </c>
      <c r="M183" s="10">
        <f>SUMIF('Stock - ETA'!$F$3:F4963,'Rango proyecciones'!C183,'Stock - ETA'!$R$3:R4963)</f>
        <v/>
      </c>
      <c r="N183" s="10">
        <f>SUMIF('Stock - Puerto Chile'!$G$2:G960,'Rango proyecciones'!C183,'Stock - Puerto Chile'!$L$2:L960)</f>
        <v/>
      </c>
      <c r="O183" s="10" t="n"/>
      <c r="P183" s="10" t="n"/>
      <c r="Q183" s="19">
        <f>H183 + N183 + MAX(M183 - H183 - N183, 0)</f>
        <v/>
      </c>
      <c r="R183" s="10">
        <f>MAX(J183 - K183, 0) * MAX((20 - 7)/(7), 0)</f>
        <v/>
      </c>
      <c r="S183" s="10">
        <f>SUMIF('Stock - ETA'!$F$3:F4963,'Rango proyecciones'!C183,'Stock - ETA'!$H$3:H4963)</f>
        <v/>
      </c>
      <c r="T183" s="10">
        <f>SUMIF('Stock - Puerto Chile'!$G$2:G960,'Rango proyecciones'!C183,'Stock - Puerto Chile'!$N$2:N960)</f>
        <v/>
      </c>
      <c r="U183" s="10" t="n"/>
      <c r="V183" s="10" t="n"/>
      <c r="W183" s="19">
        <f>H183 + T183 + MAX(S183 - H183 - T183, 0)</f>
        <v/>
      </c>
      <c r="X183" s="7" t="n">
        <v>9693</v>
      </c>
      <c r="Y183" s="10" t="n">
        <v>9693</v>
      </c>
      <c r="Z183" s="21">
        <f>SUMIF('Stock - ETA'!$F$3:F4963,'Rango proyecciones'!C183,'Stock - ETA'!$S$3:S4963)</f>
        <v/>
      </c>
      <c r="AA183" s="16">
        <f>Z183 + X183</f>
        <v/>
      </c>
      <c r="AB183" s="10">
        <f>SUMIF('Stock - ETA'!$F$3:F4963,'Rango proyecciones'!C183,'Stock - ETA'!$I$3:I4963)</f>
        <v/>
      </c>
      <c r="AC183" s="19">
        <f>AB183 + X183</f>
        <v/>
      </c>
      <c r="AD183" s="7" t="n">
        <v>9693</v>
      </c>
      <c r="AE183" s="10">
        <f>SUMIF('Stock - ETA'!$F$3:F4963,'Rango proyecciones'!C183,'Stock - ETA'!$T$3:T4963)</f>
        <v/>
      </c>
      <c r="AF183" s="19">
        <f> 0.6 * AD183 + AE183</f>
        <v/>
      </c>
      <c r="AG183" s="10">
        <f>SUMIF('Stock - ETA'!$F$3:F4963,'Rango proyecciones'!C183,'Stock - ETA'!$J$3:J4963)</f>
        <v/>
      </c>
      <c r="AH183" s="19">
        <f> 0.6 * AD183 + AG183</f>
        <v/>
      </c>
      <c r="AI183" s="7" t="n"/>
    </row>
    <row r="184">
      <c r="A184" s="4" t="inlineStr">
        <is>
          <t>Cerdo</t>
        </is>
      </c>
      <c r="B184" s="4" t="inlineStr">
        <is>
          <t>Venta Directa</t>
        </is>
      </c>
      <c r="C184" s="4" t="inlineStr">
        <is>
          <t>agro sudamerica1022921</t>
        </is>
      </c>
      <c r="D184" s="4" t="inlineStr">
        <is>
          <t>Agro Sudamerica</t>
        </is>
      </c>
      <c r="E184" s="4" t="n">
        <v>1022921</v>
      </c>
      <c r="F184" s="4" t="inlineStr">
        <is>
          <t>GO Gord Chic@ Cj 20k AS</t>
        </is>
      </c>
      <c r="G184" s="4" t="inlineStr">
        <is>
          <t>Grasas</t>
        </is>
      </c>
      <c r="H184" s="7" t="n">
        <v>0</v>
      </c>
      <c r="I184" s="10" t="n">
        <v>24000</v>
      </c>
      <c r="J184" s="10" t="n">
        <v>13282</v>
      </c>
      <c r="K184" s="10" t="n">
        <v>5069.16</v>
      </c>
      <c r="L184" s="7">
        <f>MAX(J184 - K184, 0) * MAX((20 - 10)/(10), 0)</f>
        <v/>
      </c>
      <c r="M184" s="10">
        <f>SUMIF('Stock - ETA'!$F$3:F4963,'Rango proyecciones'!C184,'Stock - ETA'!$R$3:R4963)</f>
        <v/>
      </c>
      <c r="N184" s="10">
        <f>SUMIF('Stock - Puerto Chile'!$G$2:G960,'Rango proyecciones'!C184,'Stock - Puerto Chile'!$L$2:L960)</f>
        <v/>
      </c>
      <c r="O184" s="10" t="n"/>
      <c r="P184" s="10" t="n"/>
      <c r="Q184" s="19">
        <f>H184 + N184 + MAX(M184 - H184 - N184, 0)</f>
        <v/>
      </c>
      <c r="R184" s="10">
        <f>MAX(J184 - K184, 0) * MAX((20 - 7)/(7), 0)</f>
        <v/>
      </c>
      <c r="S184" s="10">
        <f>SUMIF('Stock - ETA'!$F$3:F4963,'Rango proyecciones'!C184,'Stock - ETA'!$H$3:H4963)</f>
        <v/>
      </c>
      <c r="T184" s="10">
        <f>SUMIF('Stock - Puerto Chile'!$G$2:G960,'Rango proyecciones'!C184,'Stock - Puerto Chile'!$N$2:N960)</f>
        <v/>
      </c>
      <c r="U184" s="10" t="n"/>
      <c r="V184" s="10" t="n"/>
      <c r="W184" s="19">
        <f>H184 + T184 + MAX(S184 - H184 - T184, 0)</f>
        <v/>
      </c>
      <c r="X184" s="7" t="n">
        <v>39414</v>
      </c>
      <c r="Y184" s="10" t="n">
        <v>39414</v>
      </c>
      <c r="Z184" s="21">
        <f>SUMIF('Stock - ETA'!$F$3:F4963,'Rango proyecciones'!C184,'Stock - ETA'!$S$3:S4963)</f>
        <v/>
      </c>
      <c r="AA184" s="16">
        <f>Z184 + X184</f>
        <v/>
      </c>
      <c r="AB184" s="10">
        <f>SUMIF('Stock - ETA'!$F$3:F4963,'Rango proyecciones'!C184,'Stock - ETA'!$I$3:I4963)</f>
        <v/>
      </c>
      <c r="AC184" s="19">
        <f>AB184 + X184</f>
        <v/>
      </c>
      <c r="AD184" s="7" t="n">
        <v>46706</v>
      </c>
      <c r="AE184" s="10">
        <f>SUMIF('Stock - ETA'!$F$3:F4963,'Rango proyecciones'!C184,'Stock - ETA'!$T$3:T4963)</f>
        <v/>
      </c>
      <c r="AF184" s="19">
        <f> 0.6 * AD184 + AE184</f>
        <v/>
      </c>
      <c r="AG184" s="10">
        <f>SUMIF('Stock - ETA'!$F$3:F4963,'Rango proyecciones'!C184,'Stock - ETA'!$J$3:J4963)</f>
        <v/>
      </c>
      <c r="AH184" s="19">
        <f> 0.6 * AD184 + AG184</f>
        <v/>
      </c>
      <c r="AI184" s="7" t="n"/>
    </row>
    <row r="185">
      <c r="A185" s="4" t="inlineStr">
        <is>
          <t>Cerdo</t>
        </is>
      </c>
      <c r="B185" s="4" t="inlineStr">
        <is>
          <t>Venta Directa</t>
        </is>
      </c>
      <c r="C185" s="4" t="inlineStr">
        <is>
          <t>agro sudamerica1022923</t>
        </is>
      </c>
      <c r="D185" s="4" t="inlineStr">
        <is>
          <t>Agro Sudamerica</t>
        </is>
      </c>
      <c r="E185" s="4" t="n">
        <v>1022923</v>
      </c>
      <c r="F185" s="4" t="inlineStr">
        <is>
          <t>GO Gord Lom Tocino@ Cj 20k AS</t>
        </is>
      </c>
      <c r="G185" s="4" t="inlineStr">
        <is>
          <t>Grasas</t>
        </is>
      </c>
      <c r="H185" s="7" t="n">
        <v>0</v>
      </c>
      <c r="I185" s="10" t="n">
        <v>7524</v>
      </c>
      <c r="J185" s="10" t="n">
        <v>0</v>
      </c>
      <c r="K185" s="10" t="n">
        <v>0</v>
      </c>
      <c r="L185" s="7">
        <f>MAX(J185 - K185, 0) * MAX((20 - 10)/(10), 0)</f>
        <v/>
      </c>
      <c r="M185" s="10">
        <f>SUMIF('Stock - ETA'!$F$3:F4963,'Rango proyecciones'!C185,'Stock - ETA'!$R$3:R4963)</f>
        <v/>
      </c>
      <c r="N185" s="10">
        <f>SUMIF('Stock - Puerto Chile'!$G$2:G960,'Rango proyecciones'!C185,'Stock - Puerto Chile'!$L$2:L960)</f>
        <v/>
      </c>
      <c r="O185" s="10" t="n"/>
      <c r="P185" s="10" t="n"/>
      <c r="Q185" s="19">
        <f>H185 + N185 + MAX(M185 - H185 - N185, 0)</f>
        <v/>
      </c>
      <c r="R185" s="10">
        <f>MAX(J185 - K185, 0) * MAX((20 - 7)/(7), 0)</f>
        <v/>
      </c>
      <c r="S185" s="10">
        <f>SUMIF('Stock - ETA'!$F$3:F4963,'Rango proyecciones'!C185,'Stock - ETA'!$H$3:H4963)</f>
        <v/>
      </c>
      <c r="T185" s="10">
        <f>SUMIF('Stock - Puerto Chile'!$G$2:G960,'Rango proyecciones'!C185,'Stock - Puerto Chile'!$N$2:N960)</f>
        <v/>
      </c>
      <c r="U185" s="10" t="n"/>
      <c r="V185" s="10" t="n"/>
      <c r="W185" s="19">
        <f>H185 + T185 + MAX(S185 - H185 - T185, 0)</f>
        <v/>
      </c>
      <c r="X185" s="7" t="n"/>
      <c r="Y185" s="10" t="n"/>
      <c r="Z185" s="21">
        <f>SUMIF('Stock - ETA'!$F$3:F4963,'Rango proyecciones'!C185,'Stock - ETA'!$S$3:S4963)</f>
        <v/>
      </c>
      <c r="AA185" s="16">
        <f>Z185 + X185</f>
        <v/>
      </c>
      <c r="AB185" s="10">
        <f>SUMIF('Stock - ETA'!$F$3:F4963,'Rango proyecciones'!C185,'Stock - ETA'!$I$3:I4963)</f>
        <v/>
      </c>
      <c r="AC185" s="19">
        <f>AB185 + X185</f>
        <v/>
      </c>
      <c r="AD185" s="7" t="n"/>
      <c r="AE185" s="10">
        <f>SUMIF('Stock - ETA'!$F$3:F4963,'Rango proyecciones'!C185,'Stock - ETA'!$T$3:T4963)</f>
        <v/>
      </c>
      <c r="AF185" s="19">
        <f> 0.6 * AD185 + AE185</f>
        <v/>
      </c>
      <c r="AG185" s="10">
        <f>SUMIF('Stock - ETA'!$F$3:F4963,'Rango proyecciones'!C185,'Stock - ETA'!$J$3:J4963)</f>
        <v/>
      </c>
      <c r="AH185" s="19">
        <f> 0.6 * AD185 + AG185</f>
        <v/>
      </c>
      <c r="AI185" s="7" t="n"/>
    </row>
    <row r="186">
      <c r="A186" s="4" t="inlineStr">
        <is>
          <t>Cerdo</t>
        </is>
      </c>
      <c r="B186" s="4" t="inlineStr">
        <is>
          <t>Venta Directa</t>
        </is>
      </c>
      <c r="C186" s="4" t="inlineStr">
        <is>
          <t>agro sudamerica1022924</t>
        </is>
      </c>
      <c r="D186" s="4" t="inlineStr">
        <is>
          <t>Agro Sudamerica</t>
        </is>
      </c>
      <c r="E186" s="4" t="n">
        <v>1022924</v>
      </c>
      <c r="F186" s="4" t="inlineStr">
        <is>
          <t>GO Lom Tocino@ Cj 20k AS</t>
        </is>
      </c>
      <c r="G186" s="4" t="inlineStr">
        <is>
          <t>Grasas</t>
        </is>
      </c>
      <c r="H186" s="7" t="n">
        <v>24001.84</v>
      </c>
      <c r="I186" s="10" t="n">
        <v>48000</v>
      </c>
      <c r="J186" s="10" t="n"/>
      <c r="K186" s="10" t="n">
        <v>6875.53</v>
      </c>
      <c r="L186" s="7">
        <f>MAX(J186 - K186, 0) * MAX((20 - 10)/(10), 0)</f>
        <v/>
      </c>
      <c r="M186" s="10">
        <f>SUMIF('Stock - ETA'!$F$3:F4963,'Rango proyecciones'!C186,'Stock - ETA'!$R$3:R4963)</f>
        <v/>
      </c>
      <c r="N186" s="10">
        <f>SUMIF('Stock - Puerto Chile'!$G$2:G960,'Rango proyecciones'!C186,'Stock - Puerto Chile'!$L$2:L960)</f>
        <v/>
      </c>
      <c r="O186" s="10" t="n"/>
      <c r="P186" s="10" t="n"/>
      <c r="Q186" s="19">
        <f>H186 + N186 + MAX(M186 - H186 - N186, 0)</f>
        <v/>
      </c>
      <c r="R186" s="10">
        <f>MAX(J186 - K186, 0) * MAX((20 - 7)/(7), 0)</f>
        <v/>
      </c>
      <c r="S186" s="10">
        <f>SUMIF('Stock - ETA'!$F$3:F4963,'Rango proyecciones'!C186,'Stock - ETA'!$H$3:H4963)</f>
        <v/>
      </c>
      <c r="T186" s="10">
        <f>SUMIF('Stock - Puerto Chile'!$G$2:G960,'Rango proyecciones'!C186,'Stock - Puerto Chile'!$N$2:N960)</f>
        <v/>
      </c>
      <c r="U186" s="10" t="n"/>
      <c r="V186" s="10" t="n"/>
      <c r="W186" s="19">
        <f>H186 + T186 + MAX(S186 - H186 - T186, 0)</f>
        <v/>
      </c>
      <c r="X186" s="7" t="n">
        <v>48000</v>
      </c>
      <c r="Y186" s="10" t="n">
        <v>48000</v>
      </c>
      <c r="Z186" s="21">
        <f>SUMIF('Stock - ETA'!$F$3:F4963,'Rango proyecciones'!C186,'Stock - ETA'!$S$3:S4963)</f>
        <v/>
      </c>
      <c r="AA186" s="16">
        <f>Z186 + X186</f>
        <v/>
      </c>
      <c r="AB186" s="10">
        <f>SUMIF('Stock - ETA'!$F$3:F4963,'Rango proyecciones'!C186,'Stock - ETA'!$I$3:I4963)</f>
        <v/>
      </c>
      <c r="AC186" s="19">
        <f>AB186 + X186</f>
        <v/>
      </c>
      <c r="AD186" s="7" t="n">
        <v>48000</v>
      </c>
      <c r="AE186" s="10">
        <f>SUMIF('Stock - ETA'!$F$3:F4963,'Rango proyecciones'!C186,'Stock - ETA'!$T$3:T4963)</f>
        <v/>
      </c>
      <c r="AF186" s="19">
        <f> 0.6 * AD186 + AE186</f>
        <v/>
      </c>
      <c r="AG186" s="10">
        <f>SUMIF('Stock - ETA'!$F$3:F4963,'Rango proyecciones'!C186,'Stock - ETA'!$J$3:J4963)</f>
        <v/>
      </c>
      <c r="AH186" s="19">
        <f> 0.6 * AD186 + AG186</f>
        <v/>
      </c>
      <c r="AI186" s="7" t="n"/>
    </row>
    <row r="187">
      <c r="A187" s="4" t="inlineStr">
        <is>
          <t>Cerdo</t>
        </is>
      </c>
      <c r="B187" s="4" t="inlineStr">
        <is>
          <t>Venta Directa</t>
        </is>
      </c>
      <c r="C187" s="4" t="inlineStr">
        <is>
          <t>agro sudamerica1022928</t>
        </is>
      </c>
      <c r="D187" s="4" t="inlineStr">
        <is>
          <t>Agro Sudamerica</t>
        </is>
      </c>
      <c r="E187" s="4" t="n">
        <v>1022928</v>
      </c>
      <c r="F187" s="4" t="inlineStr">
        <is>
          <t>GO Cue Granel Esp CC@Cj 20k AS</t>
        </is>
      </c>
      <c r="G187" s="4" t="inlineStr">
        <is>
          <t>Cueros</t>
        </is>
      </c>
      <c r="H187" s="7" t="n">
        <v>0</v>
      </c>
      <c r="I187" s="10" t="n">
        <v>3468</v>
      </c>
      <c r="J187" s="10" t="n">
        <v>0</v>
      </c>
      <c r="K187" s="10" t="n">
        <v>0</v>
      </c>
      <c r="L187" s="7">
        <f>MAX(J187 - K187, 0) * MAX((20 - 10)/(10), 0)</f>
        <v/>
      </c>
      <c r="M187" s="10">
        <f>SUMIF('Stock - ETA'!$F$3:F4963,'Rango proyecciones'!C187,'Stock - ETA'!$R$3:R4963)</f>
        <v/>
      </c>
      <c r="N187" s="10">
        <f>SUMIF('Stock - Puerto Chile'!$G$2:G960,'Rango proyecciones'!C187,'Stock - Puerto Chile'!$L$2:L960)</f>
        <v/>
      </c>
      <c r="O187" s="10" t="n"/>
      <c r="P187" s="10" t="n"/>
      <c r="Q187" s="19">
        <f>H187 + N187 + MAX(M187 - H187 - N187, 0)</f>
        <v/>
      </c>
      <c r="R187" s="10">
        <f>MAX(J187 - K187, 0) * MAX((20 - 7)/(7), 0)</f>
        <v/>
      </c>
      <c r="S187" s="10">
        <f>SUMIF('Stock - ETA'!$F$3:F4963,'Rango proyecciones'!C187,'Stock - ETA'!$H$3:H4963)</f>
        <v/>
      </c>
      <c r="T187" s="10">
        <f>SUMIF('Stock - Puerto Chile'!$G$2:G960,'Rango proyecciones'!C187,'Stock - Puerto Chile'!$N$2:N960)</f>
        <v/>
      </c>
      <c r="U187" s="10" t="n"/>
      <c r="V187" s="10" t="n"/>
      <c r="W187" s="19">
        <f>H187 + T187 + MAX(S187 - H187 - T187, 0)</f>
        <v/>
      </c>
      <c r="X187" s="7" t="n"/>
      <c r="Y187" s="10" t="n"/>
      <c r="Z187" s="21">
        <f>SUMIF('Stock - ETA'!$F$3:F4963,'Rango proyecciones'!C187,'Stock - ETA'!$S$3:S4963)</f>
        <v/>
      </c>
      <c r="AA187" s="16">
        <f>Z187 + X187</f>
        <v/>
      </c>
      <c r="AB187" s="10">
        <f>SUMIF('Stock - ETA'!$F$3:F4963,'Rango proyecciones'!C187,'Stock - ETA'!$I$3:I4963)</f>
        <v/>
      </c>
      <c r="AC187" s="19">
        <f>AB187 + X187</f>
        <v/>
      </c>
      <c r="AD187" s="7" t="n"/>
      <c r="AE187" s="10">
        <f>SUMIF('Stock - ETA'!$F$3:F4963,'Rango proyecciones'!C187,'Stock - ETA'!$T$3:T4963)</f>
        <v/>
      </c>
      <c r="AF187" s="19">
        <f> 0.6 * AD187 + AE187</f>
        <v/>
      </c>
      <c r="AG187" s="10">
        <f>SUMIF('Stock - ETA'!$F$3:F4963,'Rango proyecciones'!C187,'Stock - ETA'!$J$3:J4963)</f>
        <v/>
      </c>
      <c r="AH187" s="19">
        <f> 0.6 * AD187 + AG187</f>
        <v/>
      </c>
      <c r="AI187" s="7" t="n"/>
    </row>
    <row r="188">
      <c r="A188" s="4" t="inlineStr">
        <is>
          <t>Cerdo</t>
        </is>
      </c>
      <c r="B188" s="4" t="inlineStr">
        <is>
          <t>Venta Directa</t>
        </is>
      </c>
      <c r="C188" s="4" t="inlineStr">
        <is>
          <t>agro sudamerica1023329</t>
        </is>
      </c>
      <c r="D188" s="4" t="inlineStr">
        <is>
          <t>Agro Sudamerica</t>
        </is>
      </c>
      <c r="E188" s="4" t="n">
        <v>1023329</v>
      </c>
      <c r="F188" s="4" t="inlineStr">
        <is>
          <t>GO Cue Papda CP@ Cj 20k AS</t>
        </is>
      </c>
      <c r="G188" s="4" t="inlineStr">
        <is>
          <t>Cueros</t>
        </is>
      </c>
      <c r="H188" s="7" t="n">
        <v>0</v>
      </c>
      <c r="I188" s="10" t="n">
        <v>24000</v>
      </c>
      <c r="J188" s="10" t="n">
        <v>61.98</v>
      </c>
      <c r="K188" s="10" t="n"/>
      <c r="L188" s="7">
        <f>MAX(J188 - K188, 0) * MAX((20 - 10)/(10), 0)</f>
        <v/>
      </c>
      <c r="M188" s="10">
        <f>SUMIF('Stock - ETA'!$F$3:F4963,'Rango proyecciones'!C188,'Stock - ETA'!$R$3:R4963)</f>
        <v/>
      </c>
      <c r="N188" s="10">
        <f>SUMIF('Stock - Puerto Chile'!$G$2:G960,'Rango proyecciones'!C188,'Stock - Puerto Chile'!$L$2:L960)</f>
        <v/>
      </c>
      <c r="O188" s="10" t="n"/>
      <c r="P188" s="10" t="n"/>
      <c r="Q188" s="19">
        <f>H188 + N188 + MAX(M188 - H188 - N188, 0)</f>
        <v/>
      </c>
      <c r="R188" s="10">
        <f>MAX(J188 - K188, 0) * MAX((20 - 7)/(7), 0)</f>
        <v/>
      </c>
      <c r="S188" s="10">
        <f>SUMIF('Stock - ETA'!$F$3:F4963,'Rango proyecciones'!C188,'Stock - ETA'!$H$3:H4963)</f>
        <v/>
      </c>
      <c r="T188" s="10">
        <f>SUMIF('Stock - Puerto Chile'!$G$2:G960,'Rango proyecciones'!C188,'Stock - Puerto Chile'!$N$2:N960)</f>
        <v/>
      </c>
      <c r="U188" s="10" t="n"/>
      <c r="V188" s="10" t="n"/>
      <c r="W188" s="19">
        <f>H188 + T188 + MAX(S188 - H188 - T188, 0)</f>
        <v/>
      </c>
      <c r="X188" s="7" t="n"/>
      <c r="Y188" s="10" t="n"/>
      <c r="Z188" s="21">
        <f>SUMIF('Stock - ETA'!$F$3:F4963,'Rango proyecciones'!C188,'Stock - ETA'!$S$3:S4963)</f>
        <v/>
      </c>
      <c r="AA188" s="16">
        <f>Z188 + X188</f>
        <v/>
      </c>
      <c r="AB188" s="10">
        <f>SUMIF('Stock - ETA'!$F$3:F4963,'Rango proyecciones'!C188,'Stock - ETA'!$I$3:I4963)</f>
        <v/>
      </c>
      <c r="AC188" s="19">
        <f>AB188 + X188</f>
        <v/>
      </c>
      <c r="AD188" s="7" t="n"/>
      <c r="AE188" s="10">
        <f>SUMIF('Stock - ETA'!$F$3:F4963,'Rango proyecciones'!C188,'Stock - ETA'!$T$3:T4963)</f>
        <v/>
      </c>
      <c r="AF188" s="19">
        <f> 0.6 * AD188 + AE188</f>
        <v/>
      </c>
      <c r="AG188" s="10">
        <f>SUMIF('Stock - ETA'!$F$3:F4963,'Rango proyecciones'!C188,'Stock - ETA'!$J$3:J4963)</f>
        <v/>
      </c>
      <c r="AH188" s="19">
        <f> 0.6 * AD188 + AG188</f>
        <v/>
      </c>
      <c r="AI188" s="7" t="n"/>
    </row>
    <row r="189">
      <c r="A189" s="4" t="inlineStr">
        <is>
          <t>Cerdo</t>
        </is>
      </c>
      <c r="B189" s="4" t="inlineStr">
        <is>
          <t>Venta Directa</t>
        </is>
      </c>
      <c r="C189" s="4" t="inlineStr">
        <is>
          <t>agro sudamerica1023355</t>
        </is>
      </c>
      <c r="D189" s="4" t="inlineStr">
        <is>
          <t>Agro Sudamerica</t>
        </is>
      </c>
      <c r="E189" s="4" t="n">
        <v>1023355</v>
      </c>
      <c r="F189" s="4" t="inlineStr">
        <is>
          <t>GO Pulmon@ Cj 20k AS</t>
        </is>
      </c>
      <c r="G189" s="4" t="inlineStr">
        <is>
          <t>Subprod</t>
        </is>
      </c>
      <c r="H189" s="7" t="n">
        <v>0</v>
      </c>
      <c r="I189" s="10" t="n">
        <v>24000</v>
      </c>
      <c r="J189" s="10" t="n">
        <v>701</v>
      </c>
      <c r="K189" s="10" t="n"/>
      <c r="L189" s="7">
        <f>MAX(J189 - K189, 0) * MAX((20 - 10)/(10), 0)</f>
        <v/>
      </c>
      <c r="M189" s="10">
        <f>SUMIF('Stock - ETA'!$F$3:F4963,'Rango proyecciones'!C189,'Stock - ETA'!$R$3:R4963)</f>
        <v/>
      </c>
      <c r="N189" s="10">
        <f>SUMIF('Stock - Puerto Chile'!$G$2:G960,'Rango proyecciones'!C189,'Stock - Puerto Chile'!$L$2:L960)</f>
        <v/>
      </c>
      <c r="O189" s="10" t="n"/>
      <c r="P189" s="10" t="n"/>
      <c r="Q189" s="19">
        <f>H189 + N189 + MAX(M189 - H189 - N189, 0)</f>
        <v/>
      </c>
      <c r="R189" s="10">
        <f>MAX(J189 - K189, 0) * MAX((20 - 7)/(7), 0)</f>
        <v/>
      </c>
      <c r="S189" s="10">
        <f>SUMIF('Stock - ETA'!$F$3:F4963,'Rango proyecciones'!C189,'Stock - ETA'!$H$3:H4963)</f>
        <v/>
      </c>
      <c r="T189" s="10">
        <f>SUMIF('Stock - Puerto Chile'!$G$2:G960,'Rango proyecciones'!C189,'Stock - Puerto Chile'!$N$2:N960)</f>
        <v/>
      </c>
      <c r="U189" s="10" t="n"/>
      <c r="V189" s="10" t="n"/>
      <c r="W189" s="19">
        <f>H189 + T189 + MAX(S189 - H189 - T189, 0)</f>
        <v/>
      </c>
      <c r="X189" s="7" t="n"/>
      <c r="Y189" s="10" t="n"/>
      <c r="Z189" s="21">
        <f>SUMIF('Stock - ETA'!$F$3:F4963,'Rango proyecciones'!C189,'Stock - ETA'!$S$3:S4963)</f>
        <v/>
      </c>
      <c r="AA189" s="16">
        <f>Z189 + X189</f>
        <v/>
      </c>
      <c r="AB189" s="10">
        <f>SUMIF('Stock - ETA'!$F$3:F4963,'Rango proyecciones'!C189,'Stock - ETA'!$I$3:I4963)</f>
        <v/>
      </c>
      <c r="AC189" s="19">
        <f>AB189 + X189</f>
        <v/>
      </c>
      <c r="AD189" s="7" t="n"/>
      <c r="AE189" s="10">
        <f>SUMIF('Stock - ETA'!$F$3:F4963,'Rango proyecciones'!C189,'Stock - ETA'!$T$3:T4963)</f>
        <v/>
      </c>
      <c r="AF189" s="19">
        <f> 0.6 * AD189 + AE189</f>
        <v/>
      </c>
      <c r="AG189" s="10">
        <f>SUMIF('Stock - ETA'!$F$3:F4963,'Rango proyecciones'!C189,'Stock - ETA'!$J$3:J4963)</f>
        <v/>
      </c>
      <c r="AH189" s="19">
        <f> 0.6 * AD189 + AG189</f>
        <v/>
      </c>
      <c r="AI189" s="7" t="n"/>
    </row>
    <row r="190">
      <c r="A190" s="4" t="inlineStr">
        <is>
          <t>Cerdo</t>
        </is>
      </c>
      <c r="B190" s="4" t="inlineStr">
        <is>
          <t>Venta Directa</t>
        </is>
      </c>
      <c r="C190" s="4" t="inlineStr">
        <is>
          <t>agro sudamerica1023433</t>
        </is>
      </c>
      <c r="D190" s="4" t="inlineStr">
        <is>
          <t>Agro Sudamerica</t>
        </is>
      </c>
      <c r="E190" s="4" t="n">
        <v>1023433</v>
      </c>
      <c r="F190" s="4" t="inlineStr">
        <is>
          <t>GO Papda Cab@ Cj 20k AS</t>
        </is>
      </c>
      <c r="G190" s="4" t="inlineStr">
        <is>
          <t>Plancha</t>
        </is>
      </c>
      <c r="H190" s="7" t="n">
        <v>48078.07</v>
      </c>
      <c r="I190" s="10" t="n">
        <v>216000</v>
      </c>
      <c r="J190" s="10" t="n">
        <v>76650.08900000001</v>
      </c>
      <c r="K190" s="10" t="n">
        <v>41822.04</v>
      </c>
      <c r="L190" s="7">
        <f>MAX(J190 - K190, 0) * MAX((20 - 10)/(10), 0)</f>
        <v/>
      </c>
      <c r="M190" s="10">
        <f>SUMIF('Stock - ETA'!$F$3:F4963,'Rango proyecciones'!C190,'Stock - ETA'!$R$3:R4963)</f>
        <v/>
      </c>
      <c r="N190" s="10">
        <f>SUMIF('Stock - Puerto Chile'!$G$2:G960,'Rango proyecciones'!C190,'Stock - Puerto Chile'!$L$2:L960)</f>
        <v/>
      </c>
      <c r="O190" s="10" t="n"/>
      <c r="P190" s="10" t="n"/>
      <c r="Q190" s="19">
        <f>H190 + N190 + MAX(M190 - H190 - N190, 0)</f>
        <v/>
      </c>
      <c r="R190" s="10">
        <f>MAX(J190 - K190, 0) * MAX((20 - 7)/(7), 0)</f>
        <v/>
      </c>
      <c r="S190" s="10">
        <f>SUMIF('Stock - ETA'!$F$3:F4963,'Rango proyecciones'!C190,'Stock - ETA'!$H$3:H4963)</f>
        <v/>
      </c>
      <c r="T190" s="10">
        <f>SUMIF('Stock - Puerto Chile'!$G$2:G960,'Rango proyecciones'!C190,'Stock - Puerto Chile'!$N$2:N960)</f>
        <v/>
      </c>
      <c r="U190" s="10" t="n"/>
      <c r="V190" s="10" t="n"/>
      <c r="W190" s="19">
        <f>H190 + T190 + MAX(S190 - H190 - T190, 0)</f>
        <v/>
      </c>
      <c r="X190" s="7" t="n">
        <v>254926</v>
      </c>
      <c r="Y190" s="10" t="n">
        <v>254926</v>
      </c>
      <c r="Z190" s="21">
        <f>SUMIF('Stock - ETA'!$F$3:F4963,'Rango proyecciones'!C190,'Stock - ETA'!$S$3:S4963)</f>
        <v/>
      </c>
      <c r="AA190" s="16">
        <f>Z190 + X190</f>
        <v/>
      </c>
      <c r="AB190" s="10">
        <f>SUMIF('Stock - ETA'!$F$3:F4963,'Rango proyecciones'!C190,'Stock - ETA'!$I$3:I4963)</f>
        <v/>
      </c>
      <c r="AC190" s="19">
        <f>AB190 + X190</f>
        <v/>
      </c>
      <c r="AD190" s="7" t="n">
        <v>260050</v>
      </c>
      <c r="AE190" s="10">
        <f>SUMIF('Stock - ETA'!$F$3:F4963,'Rango proyecciones'!C190,'Stock - ETA'!$T$3:T4963)</f>
        <v/>
      </c>
      <c r="AF190" s="19">
        <f> 0.6 * AD190 + AE190</f>
        <v/>
      </c>
      <c r="AG190" s="10">
        <f>SUMIF('Stock - ETA'!$F$3:F4963,'Rango proyecciones'!C190,'Stock - ETA'!$J$3:J4963)</f>
        <v/>
      </c>
      <c r="AH190" s="19">
        <f> 0.6 * AD190 + AG190</f>
        <v/>
      </c>
      <c r="AI190" s="7" t="n"/>
    </row>
    <row r="191">
      <c r="A191" s="4" t="inlineStr">
        <is>
          <t>Cerdo</t>
        </is>
      </c>
      <c r="B191" s="4" t="inlineStr">
        <is>
          <t>Venta Directa</t>
        </is>
      </c>
      <c r="C191" s="4" t="inlineStr">
        <is>
          <t>agro sudamerica1023436</t>
        </is>
      </c>
      <c r="D191" s="4" t="inlineStr">
        <is>
          <t>Agro Sudamerica</t>
        </is>
      </c>
      <c r="E191" s="4" t="n">
        <v>1023436</v>
      </c>
      <c r="F191" s="4" t="inlineStr">
        <is>
          <t>GO Manos@ Cj 20k AS</t>
        </is>
      </c>
      <c r="G191" s="4" t="inlineStr">
        <is>
          <t>Subprod</t>
        </is>
      </c>
      <c r="H191" s="7" t="n">
        <v>0</v>
      </c>
      <c r="I191" s="10" t="n">
        <v>1000</v>
      </c>
      <c r="J191" s="10" t="n">
        <v>0</v>
      </c>
      <c r="K191" s="10" t="n">
        <v>0</v>
      </c>
      <c r="L191" s="7">
        <f>MAX(J191 - K191, 0) * MAX((20 - 10)/(10), 0)</f>
        <v/>
      </c>
      <c r="M191" s="10">
        <f>SUMIF('Stock - ETA'!$F$3:F4963,'Rango proyecciones'!C191,'Stock - ETA'!$R$3:R4963)</f>
        <v/>
      </c>
      <c r="N191" s="10">
        <f>SUMIF('Stock - Puerto Chile'!$G$2:G960,'Rango proyecciones'!C191,'Stock - Puerto Chile'!$L$2:L960)</f>
        <v/>
      </c>
      <c r="O191" s="10" t="n"/>
      <c r="P191" s="10" t="n"/>
      <c r="Q191" s="19">
        <f>H191 + N191 + MAX(M191 - H191 - N191, 0)</f>
        <v/>
      </c>
      <c r="R191" s="10">
        <f>MAX(J191 - K191, 0) * MAX((20 - 7)/(7), 0)</f>
        <v/>
      </c>
      <c r="S191" s="10">
        <f>SUMIF('Stock - ETA'!$F$3:F4963,'Rango proyecciones'!C191,'Stock - ETA'!$H$3:H4963)</f>
        <v/>
      </c>
      <c r="T191" s="10">
        <f>SUMIF('Stock - Puerto Chile'!$G$2:G960,'Rango proyecciones'!C191,'Stock - Puerto Chile'!$N$2:N960)</f>
        <v/>
      </c>
      <c r="U191" s="10" t="n"/>
      <c r="V191" s="10" t="n"/>
      <c r="W191" s="19">
        <f>H191 + T191 + MAX(S191 - H191 - T191, 0)</f>
        <v/>
      </c>
      <c r="X191" s="7" t="n"/>
      <c r="Y191" s="10" t="n"/>
      <c r="Z191" s="21">
        <f>SUMIF('Stock - ETA'!$F$3:F4963,'Rango proyecciones'!C191,'Stock - ETA'!$S$3:S4963)</f>
        <v/>
      </c>
      <c r="AA191" s="16">
        <f>Z191 + X191</f>
        <v/>
      </c>
      <c r="AB191" s="10">
        <f>SUMIF('Stock - ETA'!$F$3:F4963,'Rango proyecciones'!C191,'Stock - ETA'!$I$3:I4963)</f>
        <v/>
      </c>
      <c r="AC191" s="19">
        <f>AB191 + X191</f>
        <v/>
      </c>
      <c r="AD191" s="7" t="n">
        <v>10759</v>
      </c>
      <c r="AE191" s="10">
        <f>SUMIF('Stock - ETA'!$F$3:F4963,'Rango proyecciones'!C191,'Stock - ETA'!$T$3:T4963)</f>
        <v/>
      </c>
      <c r="AF191" s="19">
        <f> 0.6 * AD191 + AE191</f>
        <v/>
      </c>
      <c r="AG191" s="10">
        <f>SUMIF('Stock - ETA'!$F$3:F4963,'Rango proyecciones'!C191,'Stock - ETA'!$J$3:J4963)</f>
        <v/>
      </c>
      <c r="AH191" s="19">
        <f> 0.6 * AD191 + AG191</f>
        <v/>
      </c>
      <c r="AI191" s="7" t="n"/>
    </row>
    <row r="192">
      <c r="A192" s="4" t="inlineStr">
        <is>
          <t>Cerdo</t>
        </is>
      </c>
      <c r="B192" s="4" t="inlineStr">
        <is>
          <t>Venta Directa</t>
        </is>
      </c>
      <c r="C192" s="4" t="inlineStr">
        <is>
          <t>agro sudamerica1023456</t>
        </is>
      </c>
      <c r="D192" s="4" t="inlineStr">
        <is>
          <t>Agro Sudamerica</t>
        </is>
      </c>
      <c r="E192" s="4" t="n">
        <v>1023456</v>
      </c>
      <c r="F192" s="4" t="inlineStr">
        <is>
          <t>GO Pna Nor@ Bo Cj 20k AS</t>
        </is>
      </c>
      <c r="G192" s="4" t="inlineStr">
        <is>
          <t>Pierna</t>
        </is>
      </c>
      <c r="H192" s="7" t="n">
        <v>0</v>
      </c>
      <c r="I192" s="10" t="n">
        <v>4900</v>
      </c>
      <c r="J192" s="10" t="n">
        <v>0</v>
      </c>
      <c r="K192" s="10" t="n">
        <v>0</v>
      </c>
      <c r="L192" s="7">
        <f>MAX(J192 - K192, 0) * MAX((20 - 10)/(10), 0)</f>
        <v/>
      </c>
      <c r="M192" s="10">
        <f>SUMIF('Stock - ETA'!$F$3:F4963,'Rango proyecciones'!C192,'Stock - ETA'!$R$3:R4963)</f>
        <v/>
      </c>
      <c r="N192" s="10">
        <f>SUMIF('Stock - Puerto Chile'!$G$2:G960,'Rango proyecciones'!C192,'Stock - Puerto Chile'!$L$2:L960)</f>
        <v/>
      </c>
      <c r="O192" s="10" t="n"/>
      <c r="P192" s="10" t="n"/>
      <c r="Q192" s="19">
        <f>H192 + N192 + MAX(M192 - H192 - N192, 0)</f>
        <v/>
      </c>
      <c r="R192" s="10">
        <f>MAX(J192 - K192, 0) * MAX((20 - 7)/(7), 0)</f>
        <v/>
      </c>
      <c r="S192" s="10">
        <f>SUMIF('Stock - ETA'!$F$3:F4963,'Rango proyecciones'!C192,'Stock - ETA'!$H$3:H4963)</f>
        <v/>
      </c>
      <c r="T192" s="10">
        <f>SUMIF('Stock - Puerto Chile'!$G$2:G960,'Rango proyecciones'!C192,'Stock - Puerto Chile'!$N$2:N960)</f>
        <v/>
      </c>
      <c r="U192" s="10" t="n"/>
      <c r="V192" s="10" t="n"/>
      <c r="W192" s="19">
        <f>H192 + T192 + MAX(S192 - H192 - T192, 0)</f>
        <v/>
      </c>
      <c r="X192" s="7" t="n"/>
      <c r="Y192" s="10" t="n"/>
      <c r="Z192" s="21">
        <f>SUMIF('Stock - ETA'!$F$3:F4963,'Rango proyecciones'!C192,'Stock - ETA'!$S$3:S4963)</f>
        <v/>
      </c>
      <c r="AA192" s="16">
        <f>Z192 + X192</f>
        <v/>
      </c>
      <c r="AB192" s="10">
        <f>SUMIF('Stock - ETA'!$F$3:F4963,'Rango proyecciones'!C192,'Stock - ETA'!$I$3:I4963)</f>
        <v/>
      </c>
      <c r="AC192" s="19">
        <f>AB192 + X192</f>
        <v/>
      </c>
      <c r="AD192" s="7" t="n"/>
      <c r="AE192" s="10">
        <f>SUMIF('Stock - ETA'!$F$3:F4963,'Rango proyecciones'!C192,'Stock - ETA'!$T$3:T4963)</f>
        <v/>
      </c>
      <c r="AF192" s="19">
        <f> 0.6 * AD192 + AE192</f>
        <v/>
      </c>
      <c r="AG192" s="10">
        <f>SUMIF('Stock - ETA'!$F$3:F4963,'Rango proyecciones'!C192,'Stock - ETA'!$J$3:J4963)</f>
        <v/>
      </c>
      <c r="AH192" s="19">
        <f> 0.6 * AD192 + AG192</f>
        <v/>
      </c>
      <c r="AI192" s="7" t="n"/>
    </row>
    <row r="193">
      <c r="A193" s="4" t="inlineStr">
        <is>
          <t>Cerdo</t>
        </is>
      </c>
      <c r="B193" s="4" t="inlineStr">
        <is>
          <t>Venta Directa</t>
        </is>
      </c>
      <c r="C193" s="4" t="inlineStr">
        <is>
          <t>exportacion directa1020105</t>
        </is>
      </c>
      <c r="D193" s="4" t="inlineStr">
        <is>
          <t>Exportacion Directa</t>
        </is>
      </c>
      <c r="E193" s="4" t="n">
        <v>1020105</v>
      </c>
      <c r="F193" s="4" t="inlineStr">
        <is>
          <t>GO Lom Tecla@ Cj Lom Ctro JP</t>
        </is>
      </c>
      <c r="G193" s="4" t="inlineStr">
        <is>
          <t>Lomo</t>
        </is>
      </c>
      <c r="H193" s="7" t="n">
        <v>9012.26</v>
      </c>
      <c r="I193" s="10" t="n">
        <v>81640</v>
      </c>
      <c r="J193" s="10" t="n">
        <v>29043.225</v>
      </c>
      <c r="K193" s="10" t="n">
        <v>8713.67</v>
      </c>
      <c r="L193" s="7">
        <f>MAX(J193 - K193, 0) * MAX((20 - 10)/(10), 0)</f>
        <v/>
      </c>
      <c r="M193" s="10">
        <f>SUMIF('Stock - ETA'!$F$3:F4963,'Rango proyecciones'!C193,'Stock - ETA'!$R$3:R4963)</f>
        <v/>
      </c>
      <c r="N193" s="10">
        <f>SUMIF('Stock - Puerto Chile'!$G$2:G960,'Rango proyecciones'!C193,'Stock - Puerto Chile'!$L$2:L960)</f>
        <v/>
      </c>
      <c r="O193" s="10" t="n"/>
      <c r="P193" s="10" t="n"/>
      <c r="Q193" s="19">
        <f>H193 + N193 + MAX(M193 - H193 - N193, 0)</f>
        <v/>
      </c>
      <c r="R193" s="10">
        <f>MAX(J193 - K193, 0) * MAX((20 - 7)/(7), 0)</f>
        <v/>
      </c>
      <c r="S193" s="10">
        <f>SUMIF('Stock - ETA'!$F$3:F4963,'Rango proyecciones'!C193,'Stock - ETA'!$H$3:H4963)</f>
        <v/>
      </c>
      <c r="T193" s="10">
        <f>SUMIF('Stock - Puerto Chile'!$G$2:G960,'Rango proyecciones'!C193,'Stock - Puerto Chile'!$N$2:N960)</f>
        <v/>
      </c>
      <c r="U193" s="10" t="n"/>
      <c r="V193" s="10" t="n"/>
      <c r="W193" s="19">
        <f>H193 + T193 + MAX(S193 - H193 - T193, 0)</f>
        <v/>
      </c>
      <c r="X193" s="7" t="n">
        <v>93500</v>
      </c>
      <c r="Y193" s="10" t="n">
        <v>93500</v>
      </c>
      <c r="Z193" s="21">
        <f>SUMIF('Stock - ETA'!$F$3:F4963,'Rango proyecciones'!C193,'Stock - ETA'!$S$3:S4963)</f>
        <v/>
      </c>
      <c r="AA193" s="16">
        <f>Z193 + X193</f>
        <v/>
      </c>
      <c r="AB193" s="10">
        <f>SUMIF('Stock - ETA'!$F$3:F4963,'Rango proyecciones'!C193,'Stock - ETA'!$I$3:I4963)</f>
        <v/>
      </c>
      <c r="AC193" s="19">
        <f>AB193 + X193</f>
        <v/>
      </c>
      <c r="AD193" s="7" t="n">
        <v>93500</v>
      </c>
      <c r="AE193" s="10">
        <f>SUMIF('Stock - ETA'!$F$3:F4963,'Rango proyecciones'!C193,'Stock - ETA'!$T$3:T4963)</f>
        <v/>
      </c>
      <c r="AF193" s="19">
        <f> 1 * AD193 + AE193</f>
        <v/>
      </c>
      <c r="AG193" s="10">
        <f>SUMIF('Stock - ETA'!$F$3:F4963,'Rango proyecciones'!C193,'Stock - ETA'!$J$3:J4963)</f>
        <v/>
      </c>
      <c r="AH193" s="19">
        <f> 1 * AD193 + AG193</f>
        <v/>
      </c>
      <c r="AI193" s="7" t="n"/>
    </row>
    <row r="194">
      <c r="A194" s="4" t="inlineStr">
        <is>
          <t>Cerdo</t>
        </is>
      </c>
      <c r="B194" s="4" t="inlineStr">
        <is>
          <t>Venta Directa</t>
        </is>
      </c>
      <c r="C194" s="4" t="inlineStr">
        <is>
          <t>exportacion directa1020110</t>
        </is>
      </c>
      <c r="D194" s="4" t="inlineStr">
        <is>
          <t>Exportacion Directa</t>
        </is>
      </c>
      <c r="E194" s="4" t="n">
        <v>1020110</v>
      </c>
      <c r="F194" s="4" t="inlineStr">
        <is>
          <t>GO MM Loin L@ Cj 12k AP</t>
        </is>
      </c>
      <c r="G194" s="4" t="inlineStr">
        <is>
          <t>Lomo</t>
        </is>
      </c>
      <c r="H194" s="7" t="n">
        <v>24896.94</v>
      </c>
      <c r="I194" s="10" t="n">
        <v>308559</v>
      </c>
      <c r="J194" s="10" t="n">
        <v>106229.791</v>
      </c>
      <c r="K194" s="10" t="n">
        <v>86796</v>
      </c>
      <c r="L194" s="7">
        <f>MAX(J194 - K194, 0) * MAX((20 - 10)/(10), 0)</f>
        <v/>
      </c>
      <c r="M194" s="10">
        <f>SUMIF('Stock - ETA'!$F$3:F4963,'Rango proyecciones'!C194,'Stock - ETA'!$R$3:R4963)</f>
        <v/>
      </c>
      <c r="N194" s="10">
        <f>SUMIF('Stock - Puerto Chile'!$G$2:G960,'Rango proyecciones'!C194,'Stock - Puerto Chile'!$L$2:L960)</f>
        <v/>
      </c>
      <c r="O194" s="10" t="n"/>
      <c r="P194" s="10" t="n"/>
      <c r="Q194" s="19">
        <f>H194 + N194 + MAX(M194 - H194 - N194, 0)</f>
        <v/>
      </c>
      <c r="R194" s="10">
        <f>MAX(J194 - K194, 0) * MAX((20 - 7)/(7), 0)</f>
        <v/>
      </c>
      <c r="S194" s="10">
        <f>SUMIF('Stock - ETA'!$F$3:F4963,'Rango proyecciones'!C194,'Stock - ETA'!$H$3:H4963)</f>
        <v/>
      </c>
      <c r="T194" s="10">
        <f>SUMIF('Stock - Puerto Chile'!$G$2:G960,'Rango proyecciones'!C194,'Stock - Puerto Chile'!$N$2:N960)</f>
        <v/>
      </c>
      <c r="U194" s="10" t="n"/>
      <c r="V194" s="10" t="n"/>
      <c r="W194" s="19">
        <f>H194 + T194 + MAX(S194 - H194 - T194, 0)</f>
        <v/>
      </c>
      <c r="X194" s="7" t="n">
        <v>67667</v>
      </c>
      <c r="Y194" s="10" t="n">
        <v>67667</v>
      </c>
      <c r="Z194" s="21">
        <f>SUMIF('Stock - ETA'!$F$3:F4963,'Rango proyecciones'!C194,'Stock - ETA'!$S$3:S4963)</f>
        <v/>
      </c>
      <c r="AA194" s="16">
        <f>Z194 + X194</f>
        <v/>
      </c>
      <c r="AB194" s="10">
        <f>SUMIF('Stock - ETA'!$F$3:F4963,'Rango proyecciones'!C194,'Stock - ETA'!$I$3:I4963)</f>
        <v/>
      </c>
      <c r="AC194" s="19">
        <f>AB194 + X194</f>
        <v/>
      </c>
      <c r="AD194" s="7" t="n">
        <v>201522</v>
      </c>
      <c r="AE194" s="10">
        <f>SUMIF('Stock - ETA'!$F$3:F4963,'Rango proyecciones'!C194,'Stock - ETA'!$T$3:T4963)</f>
        <v/>
      </c>
      <c r="AF194" s="19">
        <f> 1 * AD194 + AE194</f>
        <v/>
      </c>
      <c r="AG194" s="10">
        <f>SUMIF('Stock - ETA'!$F$3:F4963,'Rango proyecciones'!C194,'Stock - ETA'!$J$3:J4963)</f>
        <v/>
      </c>
      <c r="AH194" s="19">
        <f> 1 * AD194 + AG194</f>
        <v/>
      </c>
      <c r="AI194" s="7" t="n"/>
    </row>
    <row r="195">
      <c r="A195" s="4" t="inlineStr">
        <is>
          <t>Cerdo</t>
        </is>
      </c>
      <c r="B195" s="4" t="inlineStr">
        <is>
          <t>Venta Directa</t>
        </is>
      </c>
      <c r="C195" s="4" t="inlineStr">
        <is>
          <t>exportacion directa1020284</t>
        </is>
      </c>
      <c r="D195" s="4" t="inlineStr">
        <is>
          <t>Exportacion Directa</t>
        </is>
      </c>
      <c r="E195" s="4" t="n">
        <v>1020284</v>
      </c>
      <c r="F195" s="4" t="inlineStr">
        <is>
          <t>GO Posta Negra 3P T@ Va Cj t-f JP</t>
        </is>
      </c>
      <c r="G195" s="4" t="inlineStr">
        <is>
          <t>Pierna</t>
        </is>
      </c>
      <c r="H195" s="7" t="n">
        <v>0</v>
      </c>
      <c r="I195" s="10" t="n">
        <v>11556</v>
      </c>
      <c r="J195" s="10" t="n">
        <v>2450</v>
      </c>
      <c r="K195" s="10" t="n"/>
      <c r="L195" s="7">
        <f>MAX(J195 - K195, 0) * MAX((20 - 10)/(10), 0)</f>
        <v/>
      </c>
      <c r="M195" s="10">
        <f>SUMIF('Stock - ETA'!$F$3:F4963,'Rango proyecciones'!C195,'Stock - ETA'!$R$3:R4963)</f>
        <v/>
      </c>
      <c r="N195" s="10">
        <f>SUMIF('Stock - Puerto Chile'!$G$2:G960,'Rango proyecciones'!C195,'Stock - Puerto Chile'!$L$2:L960)</f>
        <v/>
      </c>
      <c r="O195" s="10" t="n"/>
      <c r="P195" s="10" t="n"/>
      <c r="Q195" s="19">
        <f>H195 + N195 + MAX(M195 - H195 - N195, 0)</f>
        <v/>
      </c>
      <c r="R195" s="10">
        <f>MAX(J195 - K195, 0) * MAX((20 - 7)/(7), 0)</f>
        <v/>
      </c>
      <c r="S195" s="10">
        <f>SUMIF('Stock - ETA'!$F$3:F4963,'Rango proyecciones'!C195,'Stock - ETA'!$H$3:H4963)</f>
        <v/>
      </c>
      <c r="T195" s="10">
        <f>SUMIF('Stock - Puerto Chile'!$G$2:G960,'Rango proyecciones'!C195,'Stock - Puerto Chile'!$N$2:N960)</f>
        <v/>
      </c>
      <c r="U195" s="10" t="n"/>
      <c r="V195" s="10" t="n"/>
      <c r="W195" s="19">
        <f>H195 + T195 + MAX(S195 - H195 - T195, 0)</f>
        <v/>
      </c>
      <c r="X195" s="7" t="n">
        <v>8800</v>
      </c>
      <c r="Y195" s="10" t="n">
        <v>8800</v>
      </c>
      <c r="Z195" s="21">
        <f>SUMIF('Stock - ETA'!$F$3:F4963,'Rango proyecciones'!C195,'Stock - ETA'!$S$3:S4963)</f>
        <v/>
      </c>
      <c r="AA195" s="16">
        <f>Z195 + X195</f>
        <v/>
      </c>
      <c r="AB195" s="10">
        <f>SUMIF('Stock - ETA'!$F$3:F4963,'Rango proyecciones'!C195,'Stock - ETA'!$I$3:I4963)</f>
        <v/>
      </c>
      <c r="AC195" s="19">
        <f>AB195 + X195</f>
        <v/>
      </c>
      <c r="AD195" s="7" t="n">
        <v>8800</v>
      </c>
      <c r="AE195" s="10">
        <f>SUMIF('Stock - ETA'!$F$3:F4963,'Rango proyecciones'!C195,'Stock - ETA'!$T$3:T4963)</f>
        <v/>
      </c>
      <c r="AF195" s="19">
        <f> 1 * AD195 + AE195</f>
        <v/>
      </c>
      <c r="AG195" s="10">
        <f>SUMIF('Stock - ETA'!$F$3:F4963,'Rango proyecciones'!C195,'Stock - ETA'!$J$3:J4963)</f>
        <v/>
      </c>
      <c r="AH195" s="19">
        <f> 1 * AD195 + AG195</f>
        <v/>
      </c>
      <c r="AI195" s="7" t="n"/>
    </row>
    <row r="196">
      <c r="A196" s="4" t="inlineStr">
        <is>
          <t>Cerdo</t>
        </is>
      </c>
      <c r="B196" s="4" t="inlineStr">
        <is>
          <t>Venta Directa</t>
        </is>
      </c>
      <c r="C196" s="4" t="inlineStr">
        <is>
          <t>exportacion directa1020326</t>
        </is>
      </c>
      <c r="D196" s="4" t="inlineStr">
        <is>
          <t>Exportacion Directa</t>
        </is>
      </c>
      <c r="E196" s="4" t="n">
        <v>1020326</v>
      </c>
      <c r="F196" s="4" t="inlineStr">
        <is>
          <t>GO PpPal Pim@ Cj AP</t>
        </is>
      </c>
      <c r="G196" s="4" t="inlineStr">
        <is>
          <t>Paleta</t>
        </is>
      </c>
      <c r="H196" s="7" t="n">
        <v>0</v>
      </c>
      <c r="I196" s="10" t="n">
        <v>192000</v>
      </c>
      <c r="J196" s="10" t="n">
        <v>0</v>
      </c>
      <c r="K196" s="10" t="n">
        <v>0</v>
      </c>
      <c r="L196" s="7">
        <f>MAX(J196 - K196, 0) * MAX((20 - 10)/(10), 0)</f>
        <v/>
      </c>
      <c r="M196" s="10">
        <f>SUMIF('Stock - ETA'!$F$3:F4963,'Rango proyecciones'!C196,'Stock - ETA'!$R$3:R4963)</f>
        <v/>
      </c>
      <c r="N196" s="10">
        <f>SUMIF('Stock - Puerto Chile'!$G$2:G960,'Rango proyecciones'!C196,'Stock - Puerto Chile'!$L$2:L960)</f>
        <v/>
      </c>
      <c r="O196" s="10" t="n"/>
      <c r="P196" s="10" t="n"/>
      <c r="Q196" s="19">
        <f>H196 + N196 + MAX(M196 - H196 - N196, 0)</f>
        <v/>
      </c>
      <c r="R196" s="10">
        <f>MAX(J196 - K196, 0) * MAX((20 - 7)/(7), 0)</f>
        <v/>
      </c>
      <c r="S196" s="10">
        <f>SUMIF('Stock - ETA'!$F$3:F4963,'Rango proyecciones'!C196,'Stock - ETA'!$H$3:H4963)</f>
        <v/>
      </c>
      <c r="T196" s="10">
        <f>SUMIF('Stock - Puerto Chile'!$G$2:G960,'Rango proyecciones'!C196,'Stock - Puerto Chile'!$N$2:N960)</f>
        <v/>
      </c>
      <c r="U196" s="10" t="n"/>
      <c r="V196" s="10" t="n"/>
      <c r="W196" s="19">
        <f>H196 + T196 + MAX(S196 - H196 - T196, 0)</f>
        <v/>
      </c>
      <c r="X196" s="7" t="n">
        <v>244193</v>
      </c>
      <c r="Y196" s="10" t="n">
        <v>244193</v>
      </c>
      <c r="Z196" s="21">
        <f>SUMIF('Stock - ETA'!$F$3:F4963,'Rango proyecciones'!C196,'Stock - ETA'!$S$3:S4963)</f>
        <v/>
      </c>
      <c r="AA196" s="16">
        <f>Z196 + X196</f>
        <v/>
      </c>
      <c r="AB196" s="10">
        <f>SUMIF('Stock - ETA'!$F$3:F4963,'Rango proyecciones'!C196,'Stock - ETA'!$I$3:I4963)</f>
        <v/>
      </c>
      <c r="AC196" s="19">
        <f>AB196 + X196</f>
        <v/>
      </c>
      <c r="AD196" s="7" t="n">
        <v>250800</v>
      </c>
      <c r="AE196" s="10">
        <f>SUMIF('Stock - ETA'!$F$3:F4963,'Rango proyecciones'!C196,'Stock - ETA'!$T$3:T4963)</f>
        <v/>
      </c>
      <c r="AF196" s="19">
        <f> 1 * AD196 + AE196</f>
        <v/>
      </c>
      <c r="AG196" s="10">
        <f>SUMIF('Stock - ETA'!$F$3:F4963,'Rango proyecciones'!C196,'Stock - ETA'!$J$3:J4963)</f>
        <v/>
      </c>
      <c r="AH196" s="19">
        <f> 1 * AD196 + AG196</f>
        <v/>
      </c>
      <c r="AI196" s="7" t="n"/>
    </row>
    <row r="197">
      <c r="A197" s="4" t="inlineStr">
        <is>
          <t>Cerdo</t>
        </is>
      </c>
      <c r="B197" s="4" t="inlineStr">
        <is>
          <t>Venta Directa</t>
        </is>
      </c>
      <c r="C197" s="4" t="inlineStr">
        <is>
          <t>exportacion directa1020589</t>
        </is>
      </c>
      <c r="D197" s="4" t="inlineStr">
        <is>
          <t>Exportacion Directa</t>
        </is>
      </c>
      <c r="E197" s="4" t="n">
        <v>1020589</v>
      </c>
      <c r="F197" s="4" t="inlineStr">
        <is>
          <t>GO MM Loin S@ Fi Cj 12k AP</t>
        </is>
      </c>
      <c r="G197" s="4" t="inlineStr">
        <is>
          <t>Lomo</t>
        </is>
      </c>
      <c r="H197" s="7" t="n">
        <v>16861.17</v>
      </c>
      <c r="I197" s="10" t="n">
        <v>113235</v>
      </c>
      <c r="J197" s="10" t="n">
        <v>34142.007</v>
      </c>
      <c r="K197" s="10" t="n">
        <v>33914.78</v>
      </c>
      <c r="L197" s="7">
        <f>MAX(J197 - K197, 0) * MAX((20 - 10)/(10), 0)</f>
        <v/>
      </c>
      <c r="M197" s="10">
        <f>SUMIF('Stock - ETA'!$F$3:F4963,'Rango proyecciones'!C197,'Stock - ETA'!$R$3:R4963)</f>
        <v/>
      </c>
      <c r="N197" s="10">
        <f>SUMIF('Stock - Puerto Chile'!$G$2:G960,'Rango proyecciones'!C197,'Stock - Puerto Chile'!$L$2:L960)</f>
        <v/>
      </c>
      <c r="O197" s="10" t="n"/>
      <c r="P197" s="10" t="n"/>
      <c r="Q197" s="19">
        <f>H197 + N197 + MAX(M197 - H197 - N197, 0)</f>
        <v/>
      </c>
      <c r="R197" s="10">
        <f>MAX(J197 - K197, 0) * MAX((20 - 7)/(7), 0)</f>
        <v/>
      </c>
      <c r="S197" s="10">
        <f>SUMIF('Stock - ETA'!$F$3:F4963,'Rango proyecciones'!C197,'Stock - ETA'!$H$3:H4963)</f>
        <v/>
      </c>
      <c r="T197" s="10">
        <f>SUMIF('Stock - Puerto Chile'!$G$2:G960,'Rango proyecciones'!C197,'Stock - Puerto Chile'!$N$2:N960)</f>
        <v/>
      </c>
      <c r="U197" s="10" t="n"/>
      <c r="V197" s="10" t="n"/>
      <c r="W197" s="19">
        <f>H197 + T197 + MAX(S197 - H197 - T197, 0)</f>
        <v/>
      </c>
      <c r="X197" s="7" t="n"/>
      <c r="Y197" s="10" t="n"/>
      <c r="Z197" s="21">
        <f>SUMIF('Stock - ETA'!$F$3:F4963,'Rango proyecciones'!C197,'Stock - ETA'!$S$3:S4963)</f>
        <v/>
      </c>
      <c r="AA197" s="16">
        <f>Z197 + X197</f>
        <v/>
      </c>
      <c r="AB197" s="10">
        <f>SUMIF('Stock - ETA'!$F$3:F4963,'Rango proyecciones'!C197,'Stock - ETA'!$I$3:I4963)</f>
        <v/>
      </c>
      <c r="AC197" s="19">
        <f>AB197 + X197</f>
        <v/>
      </c>
      <c r="AD197" s="7" t="n">
        <v>39060</v>
      </c>
      <c r="AE197" s="10">
        <f>SUMIF('Stock - ETA'!$F$3:F4963,'Rango proyecciones'!C197,'Stock - ETA'!$T$3:T4963)</f>
        <v/>
      </c>
      <c r="AF197" s="19">
        <f> 1 * AD197 + AE197</f>
        <v/>
      </c>
      <c r="AG197" s="10">
        <f>SUMIF('Stock - ETA'!$F$3:F4963,'Rango proyecciones'!C197,'Stock - ETA'!$J$3:J4963)</f>
        <v/>
      </c>
      <c r="AH197" s="19">
        <f> 1 * AD197 + AG197</f>
        <v/>
      </c>
      <c r="AI197" s="7" t="n"/>
    </row>
    <row r="198">
      <c r="A198" s="4" t="inlineStr">
        <is>
          <t>Cerdo</t>
        </is>
      </c>
      <c r="B198" s="4" t="inlineStr">
        <is>
          <t>Venta Directa</t>
        </is>
      </c>
      <c r="C198" s="4" t="inlineStr">
        <is>
          <t>exportacion directa1020592</t>
        </is>
      </c>
      <c r="D198" s="4" t="inlineStr">
        <is>
          <t>Exportacion Directa</t>
        </is>
      </c>
      <c r="E198" s="4" t="n">
        <v>1020592</v>
      </c>
      <c r="F198" s="4" t="inlineStr">
        <is>
          <t>GO Lom Vet &gt;2.0@ Fi Cj Lom Vet AP</t>
        </is>
      </c>
      <c r="G198" s="4" t="inlineStr">
        <is>
          <t>Lomo</t>
        </is>
      </c>
      <c r="H198" s="7" t="n">
        <v>9723.73</v>
      </c>
      <c r="I198" s="10" t="n">
        <v>197300</v>
      </c>
      <c r="J198" s="10" t="n">
        <v>49453.305</v>
      </c>
      <c r="K198" s="10" t="n">
        <v>20881.54</v>
      </c>
      <c r="L198" s="7">
        <f>MAX(J198 - K198, 0) * MAX((20 - 10)/(10), 0)</f>
        <v/>
      </c>
      <c r="M198" s="10">
        <f>SUMIF('Stock - ETA'!$F$3:F4963,'Rango proyecciones'!C198,'Stock - ETA'!$R$3:R4963)</f>
        <v/>
      </c>
      <c r="N198" s="10">
        <f>SUMIF('Stock - Puerto Chile'!$G$2:G960,'Rango proyecciones'!C198,'Stock - Puerto Chile'!$L$2:L960)</f>
        <v/>
      </c>
      <c r="O198" s="10" t="n"/>
      <c r="P198" s="10" t="n"/>
      <c r="Q198" s="19">
        <f>H198 + N198 + MAX(M198 - H198 - N198, 0)</f>
        <v/>
      </c>
      <c r="R198" s="10">
        <f>MAX(J198 - K198, 0) * MAX((20 - 7)/(7), 0)</f>
        <v/>
      </c>
      <c r="S198" s="10">
        <f>SUMIF('Stock - ETA'!$F$3:F4963,'Rango proyecciones'!C198,'Stock - ETA'!$H$3:H4963)</f>
        <v/>
      </c>
      <c r="T198" s="10">
        <f>SUMIF('Stock - Puerto Chile'!$G$2:G960,'Rango proyecciones'!C198,'Stock - Puerto Chile'!$N$2:N960)</f>
        <v/>
      </c>
      <c r="U198" s="10" t="n"/>
      <c r="V198" s="10" t="n"/>
      <c r="W198" s="19">
        <f>H198 + T198 + MAX(S198 - H198 - T198, 0)</f>
        <v/>
      </c>
      <c r="X198" s="7" t="n">
        <v>228814</v>
      </c>
      <c r="Y198" s="10" t="n">
        <v>228814</v>
      </c>
      <c r="Z198" s="21">
        <f>SUMIF('Stock - ETA'!$F$3:F4963,'Rango proyecciones'!C198,'Stock - ETA'!$S$3:S4963)</f>
        <v/>
      </c>
      <c r="AA198" s="16">
        <f>Z198 + X198</f>
        <v/>
      </c>
      <c r="AB198" s="10">
        <f>SUMIF('Stock - ETA'!$F$3:F4963,'Rango proyecciones'!C198,'Stock - ETA'!$I$3:I4963)</f>
        <v/>
      </c>
      <c r="AC198" s="19">
        <f>AB198 + X198</f>
        <v/>
      </c>
      <c r="AD198" s="7" t="n">
        <v>242000</v>
      </c>
      <c r="AE198" s="10">
        <f>SUMIF('Stock - ETA'!$F$3:F4963,'Rango proyecciones'!C198,'Stock - ETA'!$T$3:T4963)</f>
        <v/>
      </c>
      <c r="AF198" s="19">
        <f> 1 * AD198 + AE198</f>
        <v/>
      </c>
      <c r="AG198" s="10">
        <f>SUMIF('Stock - ETA'!$F$3:F4963,'Rango proyecciones'!C198,'Stock - ETA'!$J$3:J4963)</f>
        <v/>
      </c>
      <c r="AH198" s="19">
        <f> 1 * AD198 + AG198</f>
        <v/>
      </c>
      <c r="AI198" s="7" t="n"/>
    </row>
    <row r="199">
      <c r="A199" s="4" t="inlineStr">
        <is>
          <t>Cerdo</t>
        </is>
      </c>
      <c r="B199" s="4" t="inlineStr">
        <is>
          <t>Venta Directa</t>
        </is>
      </c>
      <c r="C199" s="4" t="inlineStr">
        <is>
          <t>exportacion directa1020620</t>
        </is>
      </c>
      <c r="D199" s="4" t="inlineStr">
        <is>
          <t>Exportacion Directa</t>
        </is>
      </c>
      <c r="E199" s="4" t="n">
        <v>1020620</v>
      </c>
      <c r="F199" s="4" t="inlineStr">
        <is>
          <t>GO Lom Vet &lt;2.0@ Fi Cj AP</t>
        </is>
      </c>
      <c r="G199" s="4" t="inlineStr">
        <is>
          <t>Lomo</t>
        </is>
      </c>
      <c r="H199" s="7" t="n">
        <v>0</v>
      </c>
      <c r="I199" s="10" t="n">
        <v>48380</v>
      </c>
      <c r="J199" s="10" t="n">
        <v>10725.724</v>
      </c>
      <c r="K199" s="10" t="n">
        <v>6065.94</v>
      </c>
      <c r="L199" s="7">
        <f>MAX(J199 - K199, 0) * MAX((20 - 10)/(10), 0)</f>
        <v/>
      </c>
      <c r="M199" s="10">
        <f>SUMIF('Stock - ETA'!$F$3:F4963,'Rango proyecciones'!C199,'Stock - ETA'!$R$3:R4963)</f>
        <v/>
      </c>
      <c r="N199" s="10">
        <f>SUMIF('Stock - Puerto Chile'!$G$2:G960,'Rango proyecciones'!C199,'Stock - Puerto Chile'!$L$2:L960)</f>
        <v/>
      </c>
      <c r="O199" s="10" t="n"/>
      <c r="P199" s="10" t="n"/>
      <c r="Q199" s="19">
        <f>H199 + N199 + MAX(M199 - H199 - N199, 0)</f>
        <v/>
      </c>
      <c r="R199" s="10">
        <f>MAX(J199 - K199, 0) * MAX((20 - 7)/(7), 0)</f>
        <v/>
      </c>
      <c r="S199" s="10">
        <f>SUMIF('Stock - ETA'!$F$3:F4963,'Rango proyecciones'!C199,'Stock - ETA'!$H$3:H4963)</f>
        <v/>
      </c>
      <c r="T199" s="10">
        <f>SUMIF('Stock - Puerto Chile'!$G$2:G960,'Rango proyecciones'!C199,'Stock - Puerto Chile'!$N$2:N960)</f>
        <v/>
      </c>
      <c r="U199" s="10" t="n"/>
      <c r="V199" s="10" t="n"/>
      <c r="W199" s="19">
        <f>H199 + T199 + MAX(S199 - H199 - T199, 0)</f>
        <v/>
      </c>
      <c r="X199" s="7" t="n"/>
      <c r="Y199" s="10" t="n"/>
      <c r="Z199" s="21">
        <f>SUMIF('Stock - ETA'!$F$3:F4963,'Rango proyecciones'!C199,'Stock - ETA'!$S$3:S4963)</f>
        <v/>
      </c>
      <c r="AA199" s="16">
        <f>Z199 + X199</f>
        <v/>
      </c>
      <c r="AB199" s="10">
        <f>SUMIF('Stock - ETA'!$F$3:F4963,'Rango proyecciones'!C199,'Stock - ETA'!$I$3:I4963)</f>
        <v/>
      </c>
      <c r="AC199" s="19">
        <f>AB199 + X199</f>
        <v/>
      </c>
      <c r="AD199" s="7" t="n">
        <v>40915</v>
      </c>
      <c r="AE199" s="10">
        <f>SUMIF('Stock - ETA'!$F$3:F4963,'Rango proyecciones'!C199,'Stock - ETA'!$T$3:T4963)</f>
        <v/>
      </c>
      <c r="AF199" s="19">
        <f> 1 * AD199 + AE199</f>
        <v/>
      </c>
      <c r="AG199" s="10">
        <f>SUMIF('Stock - ETA'!$F$3:F4963,'Rango proyecciones'!C199,'Stock - ETA'!$J$3:J4963)</f>
        <v/>
      </c>
      <c r="AH199" s="19">
        <f> 1 * AD199 + AG199</f>
        <v/>
      </c>
      <c r="AI199" s="7" t="n"/>
    </row>
    <row r="200">
      <c r="A200" s="4" t="inlineStr">
        <is>
          <t>Cerdo</t>
        </is>
      </c>
      <c r="B200" s="4" t="inlineStr">
        <is>
          <t>Venta Directa</t>
        </is>
      </c>
      <c r="C200" s="4" t="inlineStr">
        <is>
          <t>exportacion directa1020636</t>
        </is>
      </c>
      <c r="D200" s="4" t="inlineStr">
        <is>
          <t>Exportacion Directa</t>
        </is>
      </c>
      <c r="E200" s="4" t="n">
        <v>1020636</v>
      </c>
      <c r="F200" s="4" t="inlineStr">
        <is>
          <t>GO File C/cab@ Va Cj 10k AP</t>
        </is>
      </c>
      <c r="G200" s="4" t="inlineStr">
        <is>
          <t>Filete</t>
        </is>
      </c>
      <c r="H200" s="7" t="n">
        <v>0</v>
      </c>
      <c r="I200" s="10" t="n">
        <v>9000</v>
      </c>
      <c r="J200" s="10" t="n">
        <v>1798.993</v>
      </c>
      <c r="K200" s="10" t="n">
        <v>1167.26</v>
      </c>
      <c r="L200" s="7">
        <f>MAX(J200 - K200, 0) * MAX((20 - 10)/(10), 0)</f>
        <v/>
      </c>
      <c r="M200" s="10">
        <f>SUMIF('Stock - ETA'!$F$3:F4963,'Rango proyecciones'!C200,'Stock - ETA'!$R$3:R4963)</f>
        <v/>
      </c>
      <c r="N200" s="10">
        <f>SUMIF('Stock - Puerto Chile'!$G$2:G960,'Rango proyecciones'!C200,'Stock - Puerto Chile'!$L$2:L960)</f>
        <v/>
      </c>
      <c r="O200" s="10" t="n"/>
      <c r="P200" s="10" t="n"/>
      <c r="Q200" s="19">
        <f>H200 + N200 + MAX(M200 - H200 - N200, 0)</f>
        <v/>
      </c>
      <c r="R200" s="10">
        <f>MAX(J200 - K200, 0) * MAX((20 - 7)/(7), 0)</f>
        <v/>
      </c>
      <c r="S200" s="10">
        <f>SUMIF('Stock - ETA'!$F$3:F4963,'Rango proyecciones'!C200,'Stock - ETA'!$H$3:H4963)</f>
        <v/>
      </c>
      <c r="T200" s="10">
        <f>SUMIF('Stock - Puerto Chile'!$G$2:G960,'Rango proyecciones'!C200,'Stock - Puerto Chile'!$N$2:N960)</f>
        <v/>
      </c>
      <c r="U200" s="10" t="n"/>
      <c r="V200" s="10" t="n"/>
      <c r="W200" s="19">
        <f>H200 + T200 + MAX(S200 - H200 - T200, 0)</f>
        <v/>
      </c>
      <c r="X200" s="7" t="n">
        <v>23100</v>
      </c>
      <c r="Y200" s="10" t="n">
        <v>23100</v>
      </c>
      <c r="Z200" s="21">
        <f>SUMIF('Stock - ETA'!$F$3:F4963,'Rango proyecciones'!C200,'Stock - ETA'!$S$3:S4963)</f>
        <v/>
      </c>
      <c r="AA200" s="16">
        <f>Z200 + X200</f>
        <v/>
      </c>
      <c r="AB200" s="10">
        <f>SUMIF('Stock - ETA'!$F$3:F4963,'Rango proyecciones'!C200,'Stock - ETA'!$I$3:I4963)</f>
        <v/>
      </c>
      <c r="AC200" s="19">
        <f>AB200 + X200</f>
        <v/>
      </c>
      <c r="AD200" s="7" t="n">
        <v>23100</v>
      </c>
      <c r="AE200" s="10">
        <f>SUMIF('Stock - ETA'!$F$3:F4963,'Rango proyecciones'!C200,'Stock - ETA'!$T$3:T4963)</f>
        <v/>
      </c>
      <c r="AF200" s="19">
        <f> 1 * AD200 + AE200</f>
        <v/>
      </c>
      <c r="AG200" s="10">
        <f>SUMIF('Stock - ETA'!$F$3:F4963,'Rango proyecciones'!C200,'Stock - ETA'!$J$3:J4963)</f>
        <v/>
      </c>
      <c r="AH200" s="19">
        <f> 1 * AD200 + AG200</f>
        <v/>
      </c>
      <c r="AI200" s="7" t="n"/>
    </row>
    <row r="201">
      <c r="A201" s="4" t="inlineStr">
        <is>
          <t>Cerdo</t>
        </is>
      </c>
      <c r="B201" s="4" t="inlineStr">
        <is>
          <t>Venta Directa</t>
        </is>
      </c>
      <c r="C201" s="4" t="inlineStr">
        <is>
          <t>exportacion directa1020637</t>
        </is>
      </c>
      <c r="D201" s="4" t="inlineStr">
        <is>
          <t>Exportacion Directa</t>
        </is>
      </c>
      <c r="E201" s="4" t="n">
        <v>1020637</v>
      </c>
      <c r="F201" s="4" t="inlineStr">
        <is>
          <t>GO Panc Tec S/cue@ Fi Cj ch AP</t>
        </is>
      </c>
      <c r="G201" s="4" t="inlineStr">
        <is>
          <t>Panceta</t>
        </is>
      </c>
      <c r="H201" s="7" t="n">
        <v>14063.98</v>
      </c>
      <c r="I201" s="10" t="n">
        <v>189992</v>
      </c>
      <c r="J201" s="10" t="n">
        <v>47502.159</v>
      </c>
      <c r="K201" s="10" t="n">
        <v>24985.04</v>
      </c>
      <c r="L201" s="7">
        <f>MAX(J201 - K201, 0) * MAX((20 - 10)/(10), 0)</f>
        <v/>
      </c>
      <c r="M201" s="10">
        <f>SUMIF('Stock - ETA'!$F$3:F4963,'Rango proyecciones'!C201,'Stock - ETA'!$R$3:R4963)</f>
        <v/>
      </c>
      <c r="N201" s="10">
        <f>SUMIF('Stock - Puerto Chile'!$G$2:G960,'Rango proyecciones'!C201,'Stock - Puerto Chile'!$L$2:L960)</f>
        <v/>
      </c>
      <c r="O201" s="10" t="n"/>
      <c r="P201" s="10" t="n"/>
      <c r="Q201" s="19">
        <f>H201 + N201 + MAX(M201 - H201 - N201, 0)</f>
        <v/>
      </c>
      <c r="R201" s="10">
        <f>MAX(J201 - K201, 0) * MAX((20 - 7)/(7), 0)</f>
        <v/>
      </c>
      <c r="S201" s="10">
        <f>SUMIF('Stock - ETA'!$F$3:F4963,'Rango proyecciones'!C201,'Stock - ETA'!$H$3:H4963)</f>
        <v/>
      </c>
      <c r="T201" s="10">
        <f>SUMIF('Stock - Puerto Chile'!$G$2:G960,'Rango proyecciones'!C201,'Stock - Puerto Chile'!$N$2:N960)</f>
        <v/>
      </c>
      <c r="U201" s="10" t="n"/>
      <c r="V201" s="10" t="n"/>
      <c r="W201" s="19">
        <f>H201 + T201 + MAX(S201 - H201 - T201, 0)</f>
        <v/>
      </c>
      <c r="X201" s="7" t="n">
        <v>264000</v>
      </c>
      <c r="Y201" s="10" t="n">
        <v>264000</v>
      </c>
      <c r="Z201" s="21">
        <f>SUMIF('Stock - ETA'!$F$3:F4963,'Rango proyecciones'!C201,'Stock - ETA'!$S$3:S4963)</f>
        <v/>
      </c>
      <c r="AA201" s="16">
        <f>Z201 + X201</f>
        <v/>
      </c>
      <c r="AB201" s="10">
        <f>SUMIF('Stock - ETA'!$F$3:F4963,'Rango proyecciones'!C201,'Stock - ETA'!$I$3:I4963)</f>
        <v/>
      </c>
      <c r="AC201" s="19">
        <f>AB201 + X201</f>
        <v/>
      </c>
      <c r="AD201" s="7" t="n">
        <v>264000</v>
      </c>
      <c r="AE201" s="10">
        <f>SUMIF('Stock - ETA'!$F$3:F4963,'Rango proyecciones'!C201,'Stock - ETA'!$T$3:T4963)</f>
        <v/>
      </c>
      <c r="AF201" s="19">
        <f> 1 * AD201 + AE201</f>
        <v/>
      </c>
      <c r="AG201" s="10">
        <f>SUMIF('Stock - ETA'!$F$3:F4963,'Rango proyecciones'!C201,'Stock - ETA'!$J$3:J4963)</f>
        <v/>
      </c>
      <c r="AH201" s="19">
        <f> 1 * AD201 + AG201</f>
        <v/>
      </c>
      <c r="AI201" s="7" t="n"/>
    </row>
    <row r="202">
      <c r="A202" s="4" t="inlineStr">
        <is>
          <t>Cerdo</t>
        </is>
      </c>
      <c r="B202" s="4" t="inlineStr">
        <is>
          <t>Venta Directa</t>
        </is>
      </c>
      <c r="C202" s="4" t="inlineStr">
        <is>
          <t>exportacion directa1020662</t>
        </is>
      </c>
      <c r="D202" s="4" t="inlineStr">
        <is>
          <t>Exportacion Directa</t>
        </is>
      </c>
      <c r="E202" s="4" t="n">
        <v>1020662</v>
      </c>
      <c r="F202" s="4" t="inlineStr">
        <is>
          <t>GO Ganso C/asto 3P@ Va Cj t-f AP</t>
        </is>
      </c>
      <c r="G202" s="4" t="inlineStr">
        <is>
          <t>Pierna</t>
        </is>
      </c>
      <c r="H202" s="7" t="n">
        <v>0</v>
      </c>
      <c r="I202" s="10" t="n">
        <v>16000</v>
      </c>
      <c r="J202" s="10" t="n">
        <v>11596.12</v>
      </c>
      <c r="K202" s="10" t="n">
        <v>3294.55</v>
      </c>
      <c r="L202" s="7">
        <f>MAX(J202 - K202, 0) * MAX((20 - 10)/(10), 0)</f>
        <v/>
      </c>
      <c r="M202" s="10">
        <f>SUMIF('Stock - ETA'!$F$3:F4963,'Rango proyecciones'!C202,'Stock - ETA'!$R$3:R4963)</f>
        <v/>
      </c>
      <c r="N202" s="10">
        <f>SUMIF('Stock - Puerto Chile'!$G$2:G960,'Rango proyecciones'!C202,'Stock - Puerto Chile'!$L$2:L960)</f>
        <v/>
      </c>
      <c r="O202" s="10" t="n"/>
      <c r="P202" s="10" t="n"/>
      <c r="Q202" s="19">
        <f>H202 + N202 + MAX(M202 - H202 - N202, 0)</f>
        <v/>
      </c>
      <c r="R202" s="10">
        <f>MAX(J202 - K202, 0) * MAX((20 - 7)/(7), 0)</f>
        <v/>
      </c>
      <c r="S202" s="10">
        <f>SUMIF('Stock - ETA'!$F$3:F4963,'Rango proyecciones'!C202,'Stock - ETA'!$H$3:H4963)</f>
        <v/>
      </c>
      <c r="T202" s="10">
        <f>SUMIF('Stock - Puerto Chile'!$G$2:G960,'Rango proyecciones'!C202,'Stock - Puerto Chile'!$N$2:N960)</f>
        <v/>
      </c>
      <c r="U202" s="10" t="n"/>
      <c r="V202" s="10" t="n"/>
      <c r="W202" s="19">
        <f>H202 + T202 + MAX(S202 - H202 - T202, 0)</f>
        <v/>
      </c>
      <c r="X202" s="7" t="n">
        <v>8169</v>
      </c>
      <c r="Y202" s="10" t="n">
        <v>8169</v>
      </c>
      <c r="Z202" s="21">
        <f>SUMIF('Stock - ETA'!$F$3:F4963,'Rango proyecciones'!C202,'Stock - ETA'!$S$3:S4963)</f>
        <v/>
      </c>
      <c r="AA202" s="16">
        <f>Z202 + X202</f>
        <v/>
      </c>
      <c r="AB202" s="10">
        <f>SUMIF('Stock - ETA'!$F$3:F4963,'Rango proyecciones'!C202,'Stock - ETA'!$I$3:I4963)</f>
        <v/>
      </c>
      <c r="AC202" s="19">
        <f>AB202 + X202</f>
        <v/>
      </c>
      <c r="AD202" s="7" t="n">
        <v>22000</v>
      </c>
      <c r="AE202" s="10">
        <f>SUMIF('Stock - ETA'!$F$3:F4963,'Rango proyecciones'!C202,'Stock - ETA'!$T$3:T4963)</f>
        <v/>
      </c>
      <c r="AF202" s="19">
        <f> 1 * AD202 + AE202</f>
        <v/>
      </c>
      <c r="AG202" s="10">
        <f>SUMIF('Stock - ETA'!$F$3:F4963,'Rango proyecciones'!C202,'Stock - ETA'!$J$3:J4963)</f>
        <v/>
      </c>
      <c r="AH202" s="19">
        <f> 1 * AD202 + AG202</f>
        <v/>
      </c>
      <c r="AI202" s="7" t="n"/>
    </row>
    <row r="203">
      <c r="A203" s="4" t="inlineStr">
        <is>
          <t>Cerdo</t>
        </is>
      </c>
      <c r="B203" s="4" t="inlineStr">
        <is>
          <t>Venta Directa</t>
        </is>
      </c>
      <c r="C203" s="4" t="inlineStr">
        <is>
          <t>exportacion directa1020664</t>
        </is>
      </c>
      <c r="D203" s="4" t="inlineStr">
        <is>
          <t>Exportacion Directa</t>
        </is>
      </c>
      <c r="E203" s="4" t="n">
        <v>1020664</v>
      </c>
      <c r="F203" s="4" t="inlineStr">
        <is>
          <t>GO Ganso C/asto C/abas S/g@ Va Cj JP</t>
        </is>
      </c>
      <c r="G203" s="4" t="inlineStr">
        <is>
          <t>Pierna</t>
        </is>
      </c>
      <c r="H203" s="7" t="n">
        <v>0</v>
      </c>
      <c r="I203" s="10" t="n">
        <v>15000</v>
      </c>
      <c r="J203" s="10" t="n">
        <v>7860</v>
      </c>
      <c r="K203" s="10" t="n">
        <v>2289.67</v>
      </c>
      <c r="L203" s="7">
        <f>MAX(J203 - K203, 0) * MAX((20 - 10)/(10), 0)</f>
        <v/>
      </c>
      <c r="M203" s="10">
        <f>SUMIF('Stock - ETA'!$F$3:F4963,'Rango proyecciones'!C203,'Stock - ETA'!$R$3:R4963)</f>
        <v/>
      </c>
      <c r="N203" s="10">
        <f>SUMIF('Stock - Puerto Chile'!$G$2:G960,'Rango proyecciones'!C203,'Stock - Puerto Chile'!$L$2:L960)</f>
        <v/>
      </c>
      <c r="O203" s="10" t="n"/>
      <c r="P203" s="10" t="n"/>
      <c r="Q203" s="19">
        <f>H203 + N203 + MAX(M203 - H203 - N203, 0)</f>
        <v/>
      </c>
      <c r="R203" s="10">
        <f>MAX(J203 - K203, 0) * MAX((20 - 7)/(7), 0)</f>
        <v/>
      </c>
      <c r="S203" s="10">
        <f>SUMIF('Stock - ETA'!$F$3:F4963,'Rango proyecciones'!C203,'Stock - ETA'!$H$3:H4963)</f>
        <v/>
      </c>
      <c r="T203" s="10">
        <f>SUMIF('Stock - Puerto Chile'!$G$2:G960,'Rango proyecciones'!C203,'Stock - Puerto Chile'!$N$2:N960)</f>
        <v/>
      </c>
      <c r="U203" s="10" t="n"/>
      <c r="V203" s="10" t="n"/>
      <c r="W203" s="19">
        <f>H203 + T203 + MAX(S203 - H203 - T203, 0)</f>
        <v/>
      </c>
      <c r="X203" s="7" t="n">
        <v>9900</v>
      </c>
      <c r="Y203" s="10" t="n">
        <v>9900</v>
      </c>
      <c r="Z203" s="21">
        <f>SUMIF('Stock - ETA'!$F$3:F4963,'Rango proyecciones'!C203,'Stock - ETA'!$S$3:S4963)</f>
        <v/>
      </c>
      <c r="AA203" s="16">
        <f>Z203 + X203</f>
        <v/>
      </c>
      <c r="AB203" s="10">
        <f>SUMIF('Stock - ETA'!$F$3:F4963,'Rango proyecciones'!C203,'Stock - ETA'!$I$3:I4963)</f>
        <v/>
      </c>
      <c r="AC203" s="19">
        <f>AB203 + X203</f>
        <v/>
      </c>
      <c r="AD203" s="7" t="n">
        <v>9900</v>
      </c>
      <c r="AE203" s="10">
        <f>SUMIF('Stock - ETA'!$F$3:F4963,'Rango proyecciones'!C203,'Stock - ETA'!$T$3:T4963)</f>
        <v/>
      </c>
      <c r="AF203" s="19">
        <f> 1 * AD203 + AE203</f>
        <v/>
      </c>
      <c r="AG203" s="10">
        <f>SUMIF('Stock - ETA'!$F$3:F4963,'Rango proyecciones'!C203,'Stock - ETA'!$J$3:J4963)</f>
        <v/>
      </c>
      <c r="AH203" s="19">
        <f> 1 * AD203 + AG203</f>
        <v/>
      </c>
      <c r="AI203" s="7" t="n"/>
    </row>
    <row r="204">
      <c r="A204" s="4" t="inlineStr">
        <is>
          <t>Cerdo</t>
        </is>
      </c>
      <c r="B204" s="4" t="inlineStr">
        <is>
          <t>Venta Directa</t>
        </is>
      </c>
      <c r="C204" s="4" t="inlineStr">
        <is>
          <t>exportacion directa1020665</t>
        </is>
      </c>
      <c r="D204" s="4" t="inlineStr">
        <is>
          <t>Exportacion Directa</t>
        </is>
      </c>
      <c r="E204" s="4" t="n">
        <v>1020665</v>
      </c>
      <c r="F204" s="4" t="inlineStr">
        <is>
          <t>GO Posta Rosada 3P@ Va Cj t-f AP</t>
        </is>
      </c>
      <c r="G204" s="4" t="inlineStr">
        <is>
          <t>Pierna</t>
        </is>
      </c>
      <c r="H204" s="7" t="n">
        <v>0</v>
      </c>
      <c r="I204" s="10" t="n">
        <v>8000</v>
      </c>
      <c r="J204" s="10" t="n">
        <v>6750</v>
      </c>
      <c r="K204" s="10" t="n">
        <v>228.72</v>
      </c>
      <c r="L204" s="7">
        <f>MAX(J204 - K204, 0) * MAX((20 - 10)/(10), 0)</f>
        <v/>
      </c>
      <c r="M204" s="10">
        <f>SUMIF('Stock - ETA'!$F$3:F4963,'Rango proyecciones'!C204,'Stock - ETA'!$R$3:R4963)</f>
        <v/>
      </c>
      <c r="N204" s="10">
        <f>SUMIF('Stock - Puerto Chile'!$G$2:G960,'Rango proyecciones'!C204,'Stock - Puerto Chile'!$L$2:L960)</f>
        <v/>
      </c>
      <c r="O204" s="10" t="n"/>
      <c r="P204" s="10" t="n"/>
      <c r="Q204" s="19">
        <f>H204 + N204 + MAX(M204 - H204 - N204, 0)</f>
        <v/>
      </c>
      <c r="R204" s="10">
        <f>MAX(J204 - K204, 0) * MAX((20 - 7)/(7), 0)</f>
        <v/>
      </c>
      <c r="S204" s="10">
        <f>SUMIF('Stock - ETA'!$F$3:F4963,'Rango proyecciones'!C204,'Stock - ETA'!$H$3:H4963)</f>
        <v/>
      </c>
      <c r="T204" s="10">
        <f>SUMIF('Stock - Puerto Chile'!$G$2:G960,'Rango proyecciones'!C204,'Stock - Puerto Chile'!$N$2:N960)</f>
        <v/>
      </c>
      <c r="U204" s="10" t="n"/>
      <c r="V204" s="10" t="n"/>
      <c r="W204" s="19">
        <f>H204 + T204 + MAX(S204 - H204 - T204, 0)</f>
        <v/>
      </c>
      <c r="X204" s="7" t="n">
        <v>2532</v>
      </c>
      <c r="Y204" s="10" t="n">
        <v>2532</v>
      </c>
      <c r="Z204" s="21">
        <f>SUMIF('Stock - ETA'!$F$3:F4963,'Rango proyecciones'!C204,'Stock - ETA'!$S$3:S4963)</f>
        <v/>
      </c>
      <c r="AA204" s="16">
        <f>Z204 + X204</f>
        <v/>
      </c>
      <c r="AB204" s="10">
        <f>SUMIF('Stock - ETA'!$F$3:F4963,'Rango proyecciones'!C204,'Stock - ETA'!$I$3:I4963)</f>
        <v/>
      </c>
      <c r="AC204" s="19">
        <f>AB204 + X204</f>
        <v/>
      </c>
      <c r="AD204" s="7" t="n">
        <v>9900</v>
      </c>
      <c r="AE204" s="10">
        <f>SUMIF('Stock - ETA'!$F$3:F4963,'Rango proyecciones'!C204,'Stock - ETA'!$T$3:T4963)</f>
        <v/>
      </c>
      <c r="AF204" s="19">
        <f> 1 * AD204 + AE204</f>
        <v/>
      </c>
      <c r="AG204" s="10">
        <f>SUMIF('Stock - ETA'!$F$3:F4963,'Rango proyecciones'!C204,'Stock - ETA'!$J$3:J4963)</f>
        <v/>
      </c>
      <c r="AH204" s="19">
        <f> 1 * AD204 + AG204</f>
        <v/>
      </c>
      <c r="AI204" s="7" t="n"/>
    </row>
    <row r="205">
      <c r="A205" s="4" t="inlineStr">
        <is>
          <t>Cerdo</t>
        </is>
      </c>
      <c r="B205" s="4" t="inlineStr">
        <is>
          <t>Venta Directa</t>
        </is>
      </c>
      <c r="C205" s="4" t="inlineStr">
        <is>
          <t>exportacion directa1020681</t>
        </is>
      </c>
      <c r="D205" s="4" t="inlineStr">
        <is>
          <t>Exportacion Directa</t>
        </is>
      </c>
      <c r="E205" s="4" t="n">
        <v>1020681</v>
      </c>
      <c r="F205" s="4" t="inlineStr">
        <is>
          <t>GO MM Loin D@ Fi Cj 12k AP</t>
        </is>
      </c>
      <c r="G205" s="4" t="inlineStr">
        <is>
          <t>Lomo</t>
        </is>
      </c>
      <c r="H205" s="7" t="n">
        <v>0</v>
      </c>
      <c r="I205" s="10" t="n">
        <v>12000</v>
      </c>
      <c r="J205" s="10" t="n">
        <v>4560.727</v>
      </c>
      <c r="K205" s="10" t="n">
        <v>3304.96</v>
      </c>
      <c r="L205" s="7">
        <f>MAX(J205 - K205, 0) * MAX((20 - 10)/(10), 0)</f>
        <v/>
      </c>
      <c r="M205" s="10">
        <f>SUMIF('Stock - ETA'!$F$3:F4963,'Rango proyecciones'!C205,'Stock - ETA'!$R$3:R4963)</f>
        <v/>
      </c>
      <c r="N205" s="10">
        <f>SUMIF('Stock - Puerto Chile'!$G$2:G960,'Rango proyecciones'!C205,'Stock - Puerto Chile'!$L$2:L960)</f>
        <v/>
      </c>
      <c r="O205" s="10" t="n"/>
      <c r="P205" s="10" t="n"/>
      <c r="Q205" s="19">
        <f>H205 + N205 + MAX(M205 - H205 - N205, 0)</f>
        <v/>
      </c>
      <c r="R205" s="10">
        <f>MAX(J205 - K205, 0) * MAX((20 - 7)/(7), 0)</f>
        <v/>
      </c>
      <c r="S205" s="10">
        <f>SUMIF('Stock - ETA'!$F$3:F4963,'Rango proyecciones'!C205,'Stock - ETA'!$H$3:H4963)</f>
        <v/>
      </c>
      <c r="T205" s="10">
        <f>SUMIF('Stock - Puerto Chile'!$G$2:G960,'Rango proyecciones'!C205,'Stock - Puerto Chile'!$N$2:N960)</f>
        <v/>
      </c>
      <c r="U205" s="10" t="n"/>
      <c r="V205" s="10" t="n"/>
      <c r="W205" s="19">
        <f>H205 + T205 + MAX(S205 - H205 - T205, 0)</f>
        <v/>
      </c>
      <c r="X205" s="7" t="n">
        <v>11000</v>
      </c>
      <c r="Y205" s="10" t="n">
        <v>11000</v>
      </c>
      <c r="Z205" s="21">
        <f>SUMIF('Stock - ETA'!$F$3:F4963,'Rango proyecciones'!C205,'Stock - ETA'!$S$3:S4963)</f>
        <v/>
      </c>
      <c r="AA205" s="16">
        <f>Z205 + X205</f>
        <v/>
      </c>
      <c r="AB205" s="10">
        <f>SUMIF('Stock - ETA'!$F$3:F4963,'Rango proyecciones'!C205,'Stock - ETA'!$I$3:I4963)</f>
        <v/>
      </c>
      <c r="AC205" s="19">
        <f>AB205 + X205</f>
        <v/>
      </c>
      <c r="AD205" s="7" t="n">
        <v>11000</v>
      </c>
      <c r="AE205" s="10">
        <f>SUMIF('Stock - ETA'!$F$3:F4963,'Rango proyecciones'!C205,'Stock - ETA'!$T$3:T4963)</f>
        <v/>
      </c>
      <c r="AF205" s="19">
        <f> 1 * AD205 + AE205</f>
        <v/>
      </c>
      <c r="AG205" s="10">
        <f>SUMIF('Stock - ETA'!$F$3:F4963,'Rango proyecciones'!C205,'Stock - ETA'!$J$3:J4963)</f>
        <v/>
      </c>
      <c r="AH205" s="19">
        <f> 1 * AD205 + AG205</f>
        <v/>
      </c>
      <c r="AI205" s="7" t="n"/>
    </row>
    <row r="206">
      <c r="A206" s="4" t="inlineStr">
        <is>
          <t>Cerdo</t>
        </is>
      </c>
      <c r="B206" s="4" t="inlineStr">
        <is>
          <t>Venta Directa</t>
        </is>
      </c>
      <c r="C206" s="4" t="inlineStr">
        <is>
          <t>exportacion directa1020704</t>
        </is>
      </c>
      <c r="D206" s="4" t="inlineStr">
        <is>
          <t>Exportacion Directa</t>
        </is>
      </c>
      <c r="E206" s="4" t="n">
        <v>1020704</v>
      </c>
      <c r="F206" s="4" t="inlineStr">
        <is>
          <t>GO File N@ Va Cj File AP</t>
        </is>
      </c>
      <c r="G206" s="4" t="inlineStr">
        <is>
          <t>Filete</t>
        </is>
      </c>
      <c r="H206" s="7" t="n">
        <v>0</v>
      </c>
      <c r="I206" s="10" t="n">
        <v>2000</v>
      </c>
      <c r="J206" s="10" t="n">
        <v>526.662</v>
      </c>
      <c r="K206" s="10" t="n">
        <v>445.97</v>
      </c>
      <c r="L206" s="7">
        <f>MAX(J206 - K206, 0) * MAX((20 - 10)/(10), 0)</f>
        <v/>
      </c>
      <c r="M206" s="10">
        <f>SUMIF('Stock - ETA'!$F$3:F4963,'Rango proyecciones'!C206,'Stock - ETA'!$R$3:R4963)</f>
        <v/>
      </c>
      <c r="N206" s="10">
        <f>SUMIF('Stock - Puerto Chile'!$G$2:G960,'Rango proyecciones'!C206,'Stock - Puerto Chile'!$L$2:L960)</f>
        <v/>
      </c>
      <c r="O206" s="10" t="n"/>
      <c r="P206" s="10" t="n"/>
      <c r="Q206" s="19">
        <f>H206 + N206 + MAX(M206 - H206 - N206, 0)</f>
        <v/>
      </c>
      <c r="R206" s="10">
        <f>MAX(J206 - K206, 0) * MAX((20 - 7)/(7), 0)</f>
        <v/>
      </c>
      <c r="S206" s="10">
        <f>SUMIF('Stock - ETA'!$F$3:F4963,'Rango proyecciones'!C206,'Stock - ETA'!$H$3:H4963)</f>
        <v/>
      </c>
      <c r="T206" s="10">
        <f>SUMIF('Stock - Puerto Chile'!$G$2:G960,'Rango proyecciones'!C206,'Stock - Puerto Chile'!$N$2:N960)</f>
        <v/>
      </c>
      <c r="U206" s="10" t="n"/>
      <c r="V206" s="10" t="n"/>
      <c r="W206" s="19">
        <f>H206 + T206 + MAX(S206 - H206 - T206, 0)</f>
        <v/>
      </c>
      <c r="X206" s="7" t="n">
        <v>1100</v>
      </c>
      <c r="Y206" s="10" t="n">
        <v>1100</v>
      </c>
      <c r="Z206" s="21">
        <f>SUMIF('Stock - ETA'!$F$3:F4963,'Rango proyecciones'!C206,'Stock - ETA'!$S$3:S4963)</f>
        <v/>
      </c>
      <c r="AA206" s="16">
        <f>Z206 + X206</f>
        <v/>
      </c>
      <c r="AB206" s="10">
        <f>SUMIF('Stock - ETA'!$F$3:F4963,'Rango proyecciones'!C206,'Stock - ETA'!$I$3:I4963)</f>
        <v/>
      </c>
      <c r="AC206" s="19">
        <f>AB206 + X206</f>
        <v/>
      </c>
      <c r="AD206" s="7" t="n">
        <v>1100</v>
      </c>
      <c r="AE206" s="10">
        <f>SUMIF('Stock - ETA'!$F$3:F4963,'Rango proyecciones'!C206,'Stock - ETA'!$T$3:T4963)</f>
        <v/>
      </c>
      <c r="AF206" s="19">
        <f> 1 * AD206 + AE206</f>
        <v/>
      </c>
      <c r="AG206" s="10">
        <f>SUMIF('Stock - ETA'!$F$3:F4963,'Rango proyecciones'!C206,'Stock - ETA'!$J$3:J4963)</f>
        <v/>
      </c>
      <c r="AH206" s="19">
        <f> 1 * AD206 + AG206</f>
        <v/>
      </c>
      <c r="AI206" s="7" t="n"/>
    </row>
    <row r="207">
      <c r="A207" s="4" t="inlineStr">
        <is>
          <t>Cerdo</t>
        </is>
      </c>
      <c r="B207" s="4" t="inlineStr">
        <is>
          <t>Venta Directa</t>
        </is>
      </c>
      <c r="C207" s="4" t="inlineStr">
        <is>
          <t>exportacion directa1020715</t>
        </is>
      </c>
      <c r="D207" s="4" t="inlineStr">
        <is>
          <t>Exportacion Directa</t>
        </is>
      </c>
      <c r="E207" s="4" t="n">
        <v>1020715</v>
      </c>
      <c r="F207" s="4" t="inlineStr">
        <is>
          <t>GO Panc Tec C/cue@ Fi Cj Panc AP</t>
        </is>
      </c>
      <c r="G207" s="4" t="inlineStr">
        <is>
          <t>Panceta</t>
        </is>
      </c>
      <c r="H207" s="7" t="n">
        <v>0</v>
      </c>
      <c r="I207" s="10" t="n">
        <v>1333</v>
      </c>
      <c r="J207" s="10" t="n">
        <v>0</v>
      </c>
      <c r="K207" s="10" t="n">
        <v>0</v>
      </c>
      <c r="L207" s="7">
        <f>MAX(J207 - K207, 0) * MAX((20 - 10)/(10), 0)</f>
        <v/>
      </c>
      <c r="M207" s="10">
        <f>SUMIF('Stock - ETA'!$F$3:F4963,'Rango proyecciones'!C207,'Stock - ETA'!$R$3:R4963)</f>
        <v/>
      </c>
      <c r="N207" s="10">
        <f>SUMIF('Stock - Puerto Chile'!$G$2:G960,'Rango proyecciones'!C207,'Stock - Puerto Chile'!$L$2:L960)</f>
        <v/>
      </c>
      <c r="O207" s="10" t="n"/>
      <c r="P207" s="10" t="n"/>
      <c r="Q207" s="19">
        <f>H207 + N207 + MAX(M207 - H207 - N207, 0)</f>
        <v/>
      </c>
      <c r="R207" s="10">
        <f>MAX(J207 - K207, 0) * MAX((20 - 7)/(7), 0)</f>
        <v/>
      </c>
      <c r="S207" s="10">
        <f>SUMIF('Stock - ETA'!$F$3:F4963,'Rango proyecciones'!C207,'Stock - ETA'!$H$3:H4963)</f>
        <v/>
      </c>
      <c r="T207" s="10">
        <f>SUMIF('Stock - Puerto Chile'!$G$2:G960,'Rango proyecciones'!C207,'Stock - Puerto Chile'!$N$2:N960)</f>
        <v/>
      </c>
      <c r="U207" s="10" t="n"/>
      <c r="V207" s="10" t="n"/>
      <c r="W207" s="19">
        <f>H207 + T207 + MAX(S207 - H207 - T207, 0)</f>
        <v/>
      </c>
      <c r="X207" s="7" t="n">
        <v>1100</v>
      </c>
      <c r="Y207" s="10" t="n">
        <v>1100</v>
      </c>
      <c r="Z207" s="21">
        <f>SUMIF('Stock - ETA'!$F$3:F4963,'Rango proyecciones'!C207,'Stock - ETA'!$S$3:S4963)</f>
        <v/>
      </c>
      <c r="AA207" s="16">
        <f>Z207 + X207</f>
        <v/>
      </c>
      <c r="AB207" s="10">
        <f>SUMIF('Stock - ETA'!$F$3:F4963,'Rango proyecciones'!C207,'Stock - ETA'!$I$3:I4963)</f>
        <v/>
      </c>
      <c r="AC207" s="19">
        <f>AB207 + X207</f>
        <v/>
      </c>
      <c r="AD207" s="7" t="n">
        <v>1100</v>
      </c>
      <c r="AE207" s="10">
        <f>SUMIF('Stock - ETA'!$F$3:F4963,'Rango proyecciones'!C207,'Stock - ETA'!$T$3:T4963)</f>
        <v/>
      </c>
      <c r="AF207" s="19">
        <f> 1 * AD207 + AE207</f>
        <v/>
      </c>
      <c r="AG207" s="10">
        <f>SUMIF('Stock - ETA'!$F$3:F4963,'Rango proyecciones'!C207,'Stock - ETA'!$J$3:J4963)</f>
        <v/>
      </c>
      <c r="AH207" s="19">
        <f> 1 * AD207 + AG207</f>
        <v/>
      </c>
      <c r="AI207" s="7" t="n"/>
    </row>
    <row r="208">
      <c r="A208" s="4" t="inlineStr">
        <is>
          <t>Cerdo</t>
        </is>
      </c>
      <c r="B208" s="4" t="inlineStr">
        <is>
          <t>Venta Directa</t>
        </is>
      </c>
      <c r="C208" s="4" t="inlineStr">
        <is>
          <t>exportacion directa1020731</t>
        </is>
      </c>
      <c r="D208" s="4" t="inlineStr">
        <is>
          <t>Exportacion Directa</t>
        </is>
      </c>
      <c r="E208" s="4" t="n">
        <v>1020731</v>
      </c>
      <c r="F208" s="4" t="inlineStr">
        <is>
          <t>GO Panc S/tec/cue I@ Fi Cj Panc 4s AP</t>
        </is>
      </c>
      <c r="G208" s="4" t="inlineStr">
        <is>
          <t>Panceta</t>
        </is>
      </c>
      <c r="H208" s="7" t="n">
        <v>0</v>
      </c>
      <c r="I208" s="10" t="n">
        <v>6000</v>
      </c>
      <c r="J208" s="10" t="n">
        <v>4537.2</v>
      </c>
      <c r="K208" s="10" t="n">
        <v>2809.04</v>
      </c>
      <c r="L208" s="7">
        <f>MAX(J208 - K208, 0) * MAX((20 - 10)/(10), 0)</f>
        <v/>
      </c>
      <c r="M208" s="10">
        <f>SUMIF('Stock - ETA'!$F$3:F4963,'Rango proyecciones'!C208,'Stock - ETA'!$R$3:R4963)</f>
        <v/>
      </c>
      <c r="N208" s="10">
        <f>SUMIF('Stock - Puerto Chile'!$G$2:G960,'Rango proyecciones'!C208,'Stock - Puerto Chile'!$L$2:L960)</f>
        <v/>
      </c>
      <c r="O208" s="10" t="n"/>
      <c r="P208" s="10" t="n"/>
      <c r="Q208" s="19">
        <f>H208 + N208 + MAX(M208 - H208 - N208, 0)</f>
        <v/>
      </c>
      <c r="R208" s="10">
        <f>MAX(J208 - K208, 0) * MAX((20 - 7)/(7), 0)</f>
        <v/>
      </c>
      <c r="S208" s="10">
        <f>SUMIF('Stock - ETA'!$F$3:F4963,'Rango proyecciones'!C208,'Stock - ETA'!$H$3:H4963)</f>
        <v/>
      </c>
      <c r="T208" s="10">
        <f>SUMIF('Stock - Puerto Chile'!$G$2:G960,'Rango proyecciones'!C208,'Stock - Puerto Chile'!$N$2:N960)</f>
        <v/>
      </c>
      <c r="U208" s="10" t="n"/>
      <c r="V208" s="10" t="n"/>
      <c r="W208" s="19">
        <f>H208 + T208 + MAX(S208 - H208 - T208, 0)</f>
        <v/>
      </c>
      <c r="X208" s="7" t="n"/>
      <c r="Y208" s="10" t="n"/>
      <c r="Z208" s="21">
        <f>SUMIF('Stock - ETA'!$F$3:F4963,'Rango proyecciones'!C208,'Stock - ETA'!$S$3:S4963)</f>
        <v/>
      </c>
      <c r="AA208" s="16">
        <f>Z208 + X208</f>
        <v/>
      </c>
      <c r="AB208" s="10">
        <f>SUMIF('Stock - ETA'!$F$3:F4963,'Rango proyecciones'!C208,'Stock - ETA'!$I$3:I4963)</f>
        <v/>
      </c>
      <c r="AC208" s="19">
        <f>AB208 + X208</f>
        <v/>
      </c>
      <c r="AD208" s="7" t="n">
        <v>18700</v>
      </c>
      <c r="AE208" s="10">
        <f>SUMIF('Stock - ETA'!$F$3:F4963,'Rango proyecciones'!C208,'Stock - ETA'!$T$3:T4963)</f>
        <v/>
      </c>
      <c r="AF208" s="19">
        <f> 1 * AD208 + AE208</f>
        <v/>
      </c>
      <c r="AG208" s="10">
        <f>SUMIF('Stock - ETA'!$F$3:F4963,'Rango proyecciones'!C208,'Stock - ETA'!$J$3:J4963)</f>
        <v/>
      </c>
      <c r="AH208" s="19">
        <f> 1 * AD208 + AG208</f>
        <v/>
      </c>
      <c r="AI208" s="7" t="n"/>
    </row>
    <row r="209">
      <c r="A209" s="4" t="inlineStr">
        <is>
          <t>Cerdo</t>
        </is>
      </c>
      <c r="B209" s="4" t="inlineStr">
        <is>
          <t>Venta Directa</t>
        </is>
      </c>
      <c r="C209" s="4" t="inlineStr">
        <is>
          <t>exportacion directa1020758</t>
        </is>
      </c>
      <c r="D209" s="4" t="inlineStr">
        <is>
          <t>Exportacion Directa</t>
        </is>
      </c>
      <c r="E209" s="4" t="n">
        <v>1020758</v>
      </c>
      <c r="F209" s="4" t="inlineStr">
        <is>
          <t>GO Lom Vet S/g@ Va Cj ch AP</t>
        </is>
      </c>
      <c r="G209" s="4" t="inlineStr">
        <is>
          <t>Lomo</t>
        </is>
      </c>
      <c r="H209" s="7" t="n">
        <v>801.58</v>
      </c>
      <c r="I209" s="10" t="n">
        <v>6800</v>
      </c>
      <c r="J209" s="10" t="n">
        <v>3257.009</v>
      </c>
      <c r="K209" s="10" t="n"/>
      <c r="L209" s="7">
        <f>MAX(J209 - K209, 0) * MAX((20 - 10)/(10), 0)</f>
        <v/>
      </c>
      <c r="M209" s="10">
        <f>SUMIF('Stock - ETA'!$F$3:F4963,'Rango proyecciones'!C209,'Stock - ETA'!$R$3:R4963)</f>
        <v/>
      </c>
      <c r="N209" s="10">
        <f>SUMIF('Stock - Puerto Chile'!$G$2:G960,'Rango proyecciones'!C209,'Stock - Puerto Chile'!$L$2:L960)</f>
        <v/>
      </c>
      <c r="O209" s="10" t="n"/>
      <c r="P209" s="10" t="n"/>
      <c r="Q209" s="19">
        <f>H209 + N209 + MAX(M209 - H209 - N209, 0)</f>
        <v/>
      </c>
      <c r="R209" s="10">
        <f>MAX(J209 - K209, 0) * MAX((20 - 7)/(7), 0)</f>
        <v/>
      </c>
      <c r="S209" s="10">
        <f>SUMIF('Stock - ETA'!$F$3:F4963,'Rango proyecciones'!C209,'Stock - ETA'!$H$3:H4963)</f>
        <v/>
      </c>
      <c r="T209" s="10">
        <f>SUMIF('Stock - Puerto Chile'!$G$2:G960,'Rango proyecciones'!C209,'Stock - Puerto Chile'!$N$2:N960)</f>
        <v/>
      </c>
      <c r="U209" s="10" t="n"/>
      <c r="V209" s="10" t="n"/>
      <c r="W209" s="19">
        <f>H209 + T209 + MAX(S209 - H209 - T209, 0)</f>
        <v/>
      </c>
      <c r="X209" s="7" t="n"/>
      <c r="Y209" s="10" t="n"/>
      <c r="Z209" s="21">
        <f>SUMIF('Stock - ETA'!$F$3:F4963,'Rango proyecciones'!C209,'Stock - ETA'!$S$3:S4963)</f>
        <v/>
      </c>
      <c r="AA209" s="16">
        <f>Z209 + X209</f>
        <v/>
      </c>
      <c r="AB209" s="10">
        <f>SUMIF('Stock - ETA'!$F$3:F4963,'Rango proyecciones'!C209,'Stock - ETA'!$I$3:I4963)</f>
        <v/>
      </c>
      <c r="AC209" s="19">
        <f>AB209 + X209</f>
        <v/>
      </c>
      <c r="AD209" s="7" t="n">
        <v>7700</v>
      </c>
      <c r="AE209" s="10">
        <f>SUMIF('Stock - ETA'!$F$3:F4963,'Rango proyecciones'!C209,'Stock - ETA'!$T$3:T4963)</f>
        <v/>
      </c>
      <c r="AF209" s="19">
        <f> 1 * AD209 + AE209</f>
        <v/>
      </c>
      <c r="AG209" s="10">
        <f>SUMIF('Stock - ETA'!$F$3:F4963,'Rango proyecciones'!C209,'Stock - ETA'!$J$3:J4963)</f>
        <v/>
      </c>
      <c r="AH209" s="19">
        <f> 1 * AD209 + AG209</f>
        <v/>
      </c>
      <c r="AI209" s="7" t="n"/>
    </row>
    <row r="210">
      <c r="A210" s="4" t="inlineStr">
        <is>
          <t>Cerdo</t>
        </is>
      </c>
      <c r="B210" s="4" t="inlineStr">
        <is>
          <t>Venta Directa</t>
        </is>
      </c>
      <c r="C210" s="4" t="inlineStr">
        <is>
          <t>exportacion directa1020774</t>
        </is>
      </c>
      <c r="D210" s="4" t="inlineStr">
        <is>
          <t>Exportacion Directa</t>
        </is>
      </c>
      <c r="E210" s="4" t="n">
        <v>1020774</v>
      </c>
      <c r="F210" s="4" t="inlineStr">
        <is>
          <t>GO Malaya Japon@ Va Cj JP</t>
        </is>
      </c>
      <c r="G210" s="4" t="inlineStr">
        <is>
          <t>Prolijado</t>
        </is>
      </c>
      <c r="H210" s="7" t="n">
        <v>0</v>
      </c>
      <c r="I210" s="10" t="n">
        <v>7000</v>
      </c>
      <c r="J210" s="10" t="n">
        <v>4438</v>
      </c>
      <c r="K210" s="10" t="n">
        <v>2059.95</v>
      </c>
      <c r="L210" s="7">
        <f>MAX(J210 - K210, 0) * MAX((20 - 10)/(10), 0)</f>
        <v/>
      </c>
      <c r="M210" s="10">
        <f>SUMIF('Stock - ETA'!$F$3:F4963,'Rango proyecciones'!C210,'Stock - ETA'!$R$3:R4963)</f>
        <v/>
      </c>
      <c r="N210" s="10">
        <f>SUMIF('Stock - Puerto Chile'!$G$2:G960,'Rango proyecciones'!C210,'Stock - Puerto Chile'!$L$2:L960)</f>
        <v/>
      </c>
      <c r="O210" s="10" t="n"/>
      <c r="P210" s="10" t="n"/>
      <c r="Q210" s="19">
        <f>H210 + N210 + MAX(M210 - H210 - N210, 0)</f>
        <v/>
      </c>
      <c r="R210" s="10">
        <f>MAX(J210 - K210, 0) * MAX((20 - 7)/(7), 0)</f>
        <v/>
      </c>
      <c r="S210" s="10">
        <f>SUMIF('Stock - ETA'!$F$3:F4963,'Rango proyecciones'!C210,'Stock - ETA'!$H$3:H4963)</f>
        <v/>
      </c>
      <c r="T210" s="10">
        <f>SUMIF('Stock - Puerto Chile'!$G$2:G960,'Rango proyecciones'!C210,'Stock - Puerto Chile'!$N$2:N960)</f>
        <v/>
      </c>
      <c r="U210" s="10" t="n"/>
      <c r="V210" s="10" t="n"/>
      <c r="W210" s="19">
        <f>H210 + T210 + MAX(S210 - H210 - T210, 0)</f>
        <v/>
      </c>
      <c r="X210" s="7" t="n">
        <v>11000</v>
      </c>
      <c r="Y210" s="10" t="n">
        <v>11000</v>
      </c>
      <c r="Z210" s="21">
        <f>SUMIF('Stock - ETA'!$F$3:F4963,'Rango proyecciones'!C210,'Stock - ETA'!$S$3:S4963)</f>
        <v/>
      </c>
      <c r="AA210" s="16">
        <f>Z210 + X210</f>
        <v/>
      </c>
      <c r="AB210" s="10">
        <f>SUMIF('Stock - ETA'!$F$3:F4963,'Rango proyecciones'!C210,'Stock - ETA'!$I$3:I4963)</f>
        <v/>
      </c>
      <c r="AC210" s="19">
        <f>AB210 + X210</f>
        <v/>
      </c>
      <c r="AD210" s="7" t="n">
        <v>11000</v>
      </c>
      <c r="AE210" s="10">
        <f>SUMIF('Stock - ETA'!$F$3:F4963,'Rango proyecciones'!C210,'Stock - ETA'!$T$3:T4963)</f>
        <v/>
      </c>
      <c r="AF210" s="19">
        <f> 1 * AD210 + AE210</f>
        <v/>
      </c>
      <c r="AG210" s="10">
        <f>SUMIF('Stock - ETA'!$F$3:F4963,'Rango proyecciones'!C210,'Stock - ETA'!$J$3:J4963)</f>
        <v/>
      </c>
      <c r="AH210" s="19">
        <f> 1 * AD210 + AG210</f>
        <v/>
      </c>
      <c r="AI210" s="7" t="n"/>
    </row>
    <row r="211">
      <c r="A211" s="4" t="inlineStr">
        <is>
          <t>Cerdo</t>
        </is>
      </c>
      <c r="B211" s="4" t="inlineStr">
        <is>
          <t>Venta Directa</t>
        </is>
      </c>
      <c r="C211" s="4" t="inlineStr">
        <is>
          <t>exportacion directa1020810</t>
        </is>
      </c>
      <c r="D211" s="4" t="inlineStr">
        <is>
          <t>Exportacion Directa</t>
        </is>
      </c>
      <c r="E211" s="4" t="n">
        <v>1020810</v>
      </c>
      <c r="F211" s="4" t="inlineStr">
        <is>
          <t>GO Recto@ Cj File AP</t>
        </is>
      </c>
      <c r="G211" s="4" t="inlineStr">
        <is>
          <t>Subprod</t>
        </is>
      </c>
      <c r="H211" s="7" t="n">
        <v>0</v>
      </c>
      <c r="I211" s="10" t="n">
        <v>7000</v>
      </c>
      <c r="J211" s="10" t="n">
        <v>3301</v>
      </c>
      <c r="K211" s="10" t="n">
        <v>2731.9</v>
      </c>
      <c r="L211" s="7">
        <f>MAX(J211 - K211, 0) * MAX((20 - 10)/(10), 0)</f>
        <v/>
      </c>
      <c r="M211" s="10">
        <f>SUMIF('Stock - ETA'!$F$3:F4963,'Rango proyecciones'!C211,'Stock - ETA'!$R$3:R4963)</f>
        <v/>
      </c>
      <c r="N211" s="10">
        <f>SUMIF('Stock - Puerto Chile'!$G$2:G960,'Rango proyecciones'!C211,'Stock - Puerto Chile'!$L$2:L960)</f>
        <v/>
      </c>
      <c r="O211" s="10" t="n"/>
      <c r="P211" s="10" t="n"/>
      <c r="Q211" s="19">
        <f>H211 + N211 + MAX(M211 - H211 - N211, 0)</f>
        <v/>
      </c>
      <c r="R211" s="10">
        <f>MAX(J211 - K211, 0) * MAX((20 - 7)/(7), 0)</f>
        <v/>
      </c>
      <c r="S211" s="10">
        <f>SUMIF('Stock - ETA'!$F$3:F4963,'Rango proyecciones'!C211,'Stock - ETA'!$H$3:H4963)</f>
        <v/>
      </c>
      <c r="T211" s="10">
        <f>SUMIF('Stock - Puerto Chile'!$G$2:G960,'Rango proyecciones'!C211,'Stock - Puerto Chile'!$N$2:N960)</f>
        <v/>
      </c>
      <c r="U211" s="10" t="n"/>
      <c r="V211" s="10" t="n"/>
      <c r="W211" s="19">
        <f>H211 + T211 + MAX(S211 - H211 - T211, 0)</f>
        <v/>
      </c>
      <c r="X211" s="7" t="n"/>
      <c r="Y211" s="10" t="n"/>
      <c r="Z211" s="21">
        <f>SUMIF('Stock - ETA'!$F$3:F4963,'Rango proyecciones'!C211,'Stock - ETA'!$S$3:S4963)</f>
        <v/>
      </c>
      <c r="AA211" s="16">
        <f>Z211 + X211</f>
        <v/>
      </c>
      <c r="AB211" s="10">
        <f>SUMIF('Stock - ETA'!$F$3:F4963,'Rango proyecciones'!C211,'Stock - ETA'!$I$3:I4963)</f>
        <v/>
      </c>
      <c r="AC211" s="19">
        <f>AB211 + X211</f>
        <v/>
      </c>
      <c r="AD211" s="7" t="n"/>
      <c r="AE211" s="10">
        <f>SUMIF('Stock - ETA'!$F$3:F4963,'Rango proyecciones'!C211,'Stock - ETA'!$T$3:T4963)</f>
        <v/>
      </c>
      <c r="AF211" s="19">
        <f> 1 * AD211 + AE211</f>
        <v/>
      </c>
      <c r="AG211" s="10">
        <f>SUMIF('Stock - ETA'!$F$3:F4963,'Rango proyecciones'!C211,'Stock - ETA'!$J$3:J4963)</f>
        <v/>
      </c>
      <c r="AH211" s="19">
        <f> 1 * AD211 + AG211</f>
        <v/>
      </c>
      <c r="AI211" s="7" t="n"/>
    </row>
    <row r="212">
      <c r="A212" s="4" t="inlineStr">
        <is>
          <t>Cerdo</t>
        </is>
      </c>
      <c r="B212" s="4" t="inlineStr">
        <is>
          <t>Venta Directa</t>
        </is>
      </c>
      <c r="C212" s="4" t="inlineStr">
        <is>
          <t>exportacion directa1020990</t>
        </is>
      </c>
      <c r="D212" s="4" t="inlineStr">
        <is>
          <t>Exportacion Directa</t>
        </is>
      </c>
      <c r="E212" s="4" t="n">
        <v>1020990</v>
      </c>
      <c r="F212" s="4" t="inlineStr">
        <is>
          <t>GO Ganso S/g S/abst DA@ Cj 12k AP</t>
        </is>
      </c>
      <c r="G212" s="4" t="inlineStr">
        <is>
          <t>Pierna</t>
        </is>
      </c>
      <c r="H212" s="7" t="n">
        <v>0</v>
      </c>
      <c r="I212" s="10" t="n">
        <v>5000</v>
      </c>
      <c r="J212" s="10" t="n">
        <v>1016.6</v>
      </c>
      <c r="K212" s="10" t="n">
        <v>605.24</v>
      </c>
      <c r="L212" s="7">
        <f>MAX(J212 - K212, 0) * MAX((20 - 10)/(10), 0)</f>
        <v/>
      </c>
      <c r="M212" s="10">
        <f>SUMIF('Stock - ETA'!$F$3:F4963,'Rango proyecciones'!C212,'Stock - ETA'!$R$3:R4963)</f>
        <v/>
      </c>
      <c r="N212" s="10">
        <f>SUMIF('Stock - Puerto Chile'!$G$2:G960,'Rango proyecciones'!C212,'Stock - Puerto Chile'!$L$2:L960)</f>
        <v/>
      </c>
      <c r="O212" s="10" t="n"/>
      <c r="P212" s="10" t="n"/>
      <c r="Q212" s="19">
        <f>H212 + N212 + MAX(M212 - H212 - N212, 0)</f>
        <v/>
      </c>
      <c r="R212" s="10">
        <f>MAX(J212 - K212, 0) * MAX((20 - 7)/(7), 0)</f>
        <v/>
      </c>
      <c r="S212" s="10">
        <f>SUMIF('Stock - ETA'!$F$3:F4963,'Rango proyecciones'!C212,'Stock - ETA'!$H$3:H4963)</f>
        <v/>
      </c>
      <c r="T212" s="10">
        <f>SUMIF('Stock - Puerto Chile'!$G$2:G960,'Rango proyecciones'!C212,'Stock - Puerto Chile'!$N$2:N960)</f>
        <v/>
      </c>
      <c r="U212" s="10" t="n"/>
      <c r="V212" s="10" t="n"/>
      <c r="W212" s="19">
        <f>H212 + T212 + MAX(S212 - H212 - T212, 0)</f>
        <v/>
      </c>
      <c r="X212" s="7" t="n">
        <v>3300</v>
      </c>
      <c r="Y212" s="10" t="n">
        <v>3300</v>
      </c>
      <c r="Z212" s="21">
        <f>SUMIF('Stock - ETA'!$F$3:F4963,'Rango proyecciones'!C212,'Stock - ETA'!$S$3:S4963)</f>
        <v/>
      </c>
      <c r="AA212" s="16">
        <f>Z212 + X212</f>
        <v/>
      </c>
      <c r="AB212" s="10">
        <f>SUMIF('Stock - ETA'!$F$3:F4963,'Rango proyecciones'!C212,'Stock - ETA'!$I$3:I4963)</f>
        <v/>
      </c>
      <c r="AC212" s="19">
        <f>AB212 + X212</f>
        <v/>
      </c>
      <c r="AD212" s="7" t="n">
        <v>3300</v>
      </c>
      <c r="AE212" s="10">
        <f>SUMIF('Stock - ETA'!$F$3:F4963,'Rango proyecciones'!C212,'Stock - ETA'!$T$3:T4963)</f>
        <v/>
      </c>
      <c r="AF212" s="19">
        <f> 1 * AD212 + AE212</f>
        <v/>
      </c>
      <c r="AG212" s="10">
        <f>SUMIF('Stock - ETA'!$F$3:F4963,'Rango proyecciones'!C212,'Stock - ETA'!$J$3:J4963)</f>
        <v/>
      </c>
      <c r="AH212" s="19">
        <f> 1 * AD212 + AG212</f>
        <v/>
      </c>
      <c r="AI212" s="7" t="n"/>
    </row>
    <row r="213">
      <c r="A213" s="4" t="inlineStr">
        <is>
          <t>Cerdo</t>
        </is>
      </c>
      <c r="B213" s="4" t="inlineStr">
        <is>
          <t>Venta Directa</t>
        </is>
      </c>
      <c r="C213" s="4" t="inlineStr">
        <is>
          <t>exportacion directa1020991</t>
        </is>
      </c>
      <c r="D213" s="4" t="inlineStr">
        <is>
          <t>Exportacion Directa</t>
        </is>
      </c>
      <c r="E213" s="4" t="n">
        <v>1020991</v>
      </c>
      <c r="F213" s="4" t="inlineStr">
        <is>
          <t>GO Asiento C/g DA@ Cj 12k JP</t>
        </is>
      </c>
      <c r="G213" s="4" t="inlineStr">
        <is>
          <t>Pierna</t>
        </is>
      </c>
      <c r="H213" s="7" t="n">
        <v>0</v>
      </c>
      <c r="I213" s="10" t="n">
        <v>3000</v>
      </c>
      <c r="J213" s="10" t="n">
        <v>1942.5</v>
      </c>
      <c r="K213" s="10" t="n">
        <v>730.7</v>
      </c>
      <c r="L213" s="7">
        <f>MAX(J213 - K213, 0) * MAX((20 - 10)/(10), 0)</f>
        <v/>
      </c>
      <c r="M213" s="10">
        <f>SUMIF('Stock - ETA'!$F$3:F4963,'Rango proyecciones'!C213,'Stock - ETA'!$R$3:R4963)</f>
        <v/>
      </c>
      <c r="N213" s="10">
        <f>SUMIF('Stock - Puerto Chile'!$G$2:G960,'Rango proyecciones'!C213,'Stock - Puerto Chile'!$L$2:L960)</f>
        <v/>
      </c>
      <c r="O213" s="10" t="n"/>
      <c r="P213" s="10" t="n"/>
      <c r="Q213" s="19">
        <f>H213 + N213 + MAX(M213 - H213 - N213, 0)</f>
        <v/>
      </c>
      <c r="R213" s="10">
        <f>MAX(J213 - K213, 0) * MAX((20 - 7)/(7), 0)</f>
        <v/>
      </c>
      <c r="S213" s="10">
        <f>SUMIF('Stock - ETA'!$F$3:F4963,'Rango proyecciones'!C213,'Stock - ETA'!$H$3:H4963)</f>
        <v/>
      </c>
      <c r="T213" s="10">
        <f>SUMIF('Stock - Puerto Chile'!$G$2:G960,'Rango proyecciones'!C213,'Stock - Puerto Chile'!$N$2:N960)</f>
        <v/>
      </c>
      <c r="U213" s="10" t="n"/>
      <c r="V213" s="10" t="n"/>
      <c r="W213" s="19">
        <f>H213 + T213 + MAX(S213 - H213 - T213, 0)</f>
        <v/>
      </c>
      <c r="X213" s="7" t="n"/>
      <c r="Y213" s="10" t="n"/>
      <c r="Z213" s="21">
        <f>SUMIF('Stock - ETA'!$F$3:F4963,'Rango proyecciones'!C213,'Stock - ETA'!$S$3:S4963)</f>
        <v/>
      </c>
      <c r="AA213" s="16">
        <f>Z213 + X213</f>
        <v/>
      </c>
      <c r="AB213" s="10">
        <f>SUMIF('Stock - ETA'!$F$3:F4963,'Rango proyecciones'!C213,'Stock - ETA'!$I$3:I4963)</f>
        <v/>
      </c>
      <c r="AC213" s="19">
        <f>AB213 + X213</f>
        <v/>
      </c>
      <c r="AD213" s="7" t="n">
        <v>5500</v>
      </c>
      <c r="AE213" s="10">
        <f>SUMIF('Stock - ETA'!$F$3:F4963,'Rango proyecciones'!C213,'Stock - ETA'!$T$3:T4963)</f>
        <v/>
      </c>
      <c r="AF213" s="19">
        <f> 1 * AD213 + AE213</f>
        <v/>
      </c>
      <c r="AG213" s="10">
        <f>SUMIF('Stock - ETA'!$F$3:F4963,'Rango proyecciones'!C213,'Stock - ETA'!$J$3:J4963)</f>
        <v/>
      </c>
      <c r="AH213" s="19">
        <f> 1 * AD213 + AG213</f>
        <v/>
      </c>
      <c r="AI213" s="7" t="n"/>
    </row>
    <row r="214">
      <c r="A214" s="4" t="inlineStr">
        <is>
          <t>Cerdo</t>
        </is>
      </c>
      <c r="B214" s="4" t="inlineStr">
        <is>
          <t>Venta Directa</t>
        </is>
      </c>
      <c r="C214" s="4" t="inlineStr">
        <is>
          <t>exportacion directa1021136</t>
        </is>
      </c>
      <c r="D214" s="4" t="inlineStr">
        <is>
          <t>Exportacion Directa</t>
        </is>
      </c>
      <c r="E214" s="4" t="n">
        <v>1021136</v>
      </c>
      <c r="F214" s="4" t="inlineStr">
        <is>
          <t>GO Tráquea@ Cj Lom Ctro AP</t>
        </is>
      </c>
      <c r="G214" s="4" t="inlineStr">
        <is>
          <t>Subprod</t>
        </is>
      </c>
      <c r="H214" s="7" t="n">
        <v>0</v>
      </c>
      <c r="I214" s="10" t="n">
        <v>9000</v>
      </c>
      <c r="J214" s="10" t="n">
        <v>2556</v>
      </c>
      <c r="K214" s="10" t="n">
        <v>1063.07</v>
      </c>
      <c r="L214" s="7">
        <f>MAX(J214 - K214, 0) * MAX((20 - 10)/(10), 0)</f>
        <v/>
      </c>
      <c r="M214" s="10">
        <f>SUMIF('Stock - ETA'!$F$3:F4963,'Rango proyecciones'!C214,'Stock - ETA'!$R$3:R4963)</f>
        <v/>
      </c>
      <c r="N214" s="10">
        <f>SUMIF('Stock - Puerto Chile'!$G$2:G960,'Rango proyecciones'!C214,'Stock - Puerto Chile'!$L$2:L960)</f>
        <v/>
      </c>
      <c r="O214" s="10" t="n"/>
      <c r="P214" s="10" t="n"/>
      <c r="Q214" s="19">
        <f>H214 + N214 + MAX(M214 - H214 - N214, 0)</f>
        <v/>
      </c>
      <c r="R214" s="10">
        <f>MAX(J214 - K214, 0) * MAX((20 - 7)/(7), 0)</f>
        <v/>
      </c>
      <c r="S214" s="10">
        <f>SUMIF('Stock - ETA'!$F$3:F4963,'Rango proyecciones'!C214,'Stock - ETA'!$H$3:H4963)</f>
        <v/>
      </c>
      <c r="T214" s="10">
        <f>SUMIF('Stock - Puerto Chile'!$G$2:G960,'Rango proyecciones'!C214,'Stock - Puerto Chile'!$N$2:N960)</f>
        <v/>
      </c>
      <c r="U214" s="10" t="n"/>
      <c r="V214" s="10" t="n"/>
      <c r="W214" s="19">
        <f>H214 + T214 + MAX(S214 - H214 - T214, 0)</f>
        <v/>
      </c>
      <c r="X214" s="7" t="n">
        <v>6646</v>
      </c>
      <c r="Y214" s="10" t="n">
        <v>6646</v>
      </c>
      <c r="Z214" s="21">
        <f>SUMIF('Stock - ETA'!$F$3:F4963,'Rango proyecciones'!C214,'Stock - ETA'!$S$3:S4963)</f>
        <v/>
      </c>
      <c r="AA214" s="16">
        <f>Z214 + X214</f>
        <v/>
      </c>
      <c r="AB214" s="10">
        <f>SUMIF('Stock - ETA'!$F$3:F4963,'Rango proyecciones'!C214,'Stock - ETA'!$I$3:I4963)</f>
        <v/>
      </c>
      <c r="AC214" s="19">
        <f>AB214 + X214</f>
        <v/>
      </c>
      <c r="AD214" s="7" t="n">
        <v>4950</v>
      </c>
      <c r="AE214" s="10">
        <f>SUMIF('Stock - ETA'!$F$3:F4963,'Rango proyecciones'!C214,'Stock - ETA'!$T$3:T4963)</f>
        <v/>
      </c>
      <c r="AF214" s="19">
        <f> 1 * AD214 + AE214</f>
        <v/>
      </c>
      <c r="AG214" s="10">
        <f>SUMIF('Stock - ETA'!$F$3:F4963,'Rango proyecciones'!C214,'Stock - ETA'!$J$3:J4963)</f>
        <v/>
      </c>
      <c r="AH214" s="19">
        <f> 1 * AD214 + AG214</f>
        <v/>
      </c>
      <c r="AI214" s="7" t="n"/>
    </row>
    <row r="215">
      <c r="A215" s="4" t="inlineStr">
        <is>
          <t>Cerdo</t>
        </is>
      </c>
      <c r="B215" s="4" t="inlineStr">
        <is>
          <t>Venta Directa</t>
        </is>
      </c>
      <c r="C215" s="4" t="inlineStr">
        <is>
          <t>exportacion directa1021533</t>
        </is>
      </c>
      <c r="D215" s="4" t="inlineStr">
        <is>
          <t>Exportacion Directa</t>
        </is>
      </c>
      <c r="E215" s="4" t="n">
        <v>1021533</v>
      </c>
      <c r="F215" s="4" t="inlineStr">
        <is>
          <t>GO Panc Mit@ Va Cj 20k AP</t>
        </is>
      </c>
      <c r="G215" s="4" t="inlineStr">
        <is>
          <t>Panceta</t>
        </is>
      </c>
      <c r="H215" s="7" t="n">
        <v>0</v>
      </c>
      <c r="I215" s="10" t="n">
        <v>6000</v>
      </c>
      <c r="J215" s="10" t="n">
        <v>9339.146000000001</v>
      </c>
      <c r="K215" s="10" t="n">
        <v>4518.64</v>
      </c>
      <c r="L215" s="7">
        <f>MAX(J215 - K215, 0) * MAX((20 - 10)/(10), 0)</f>
        <v/>
      </c>
      <c r="M215" s="10">
        <f>SUMIF('Stock - ETA'!$F$3:F4963,'Rango proyecciones'!C215,'Stock - ETA'!$R$3:R4963)</f>
        <v/>
      </c>
      <c r="N215" s="10">
        <f>SUMIF('Stock - Puerto Chile'!$G$2:G960,'Rango proyecciones'!C215,'Stock - Puerto Chile'!$L$2:L960)</f>
        <v/>
      </c>
      <c r="O215" s="10" t="n"/>
      <c r="P215" s="10" t="n"/>
      <c r="Q215" s="19">
        <f>H215 + N215 + MAX(M215 - H215 - N215, 0)</f>
        <v/>
      </c>
      <c r="R215" s="10">
        <f>MAX(J215 - K215, 0) * MAX((20 - 7)/(7), 0)</f>
        <v/>
      </c>
      <c r="S215" s="10">
        <f>SUMIF('Stock - ETA'!$F$3:F4963,'Rango proyecciones'!C215,'Stock - ETA'!$H$3:H4963)</f>
        <v/>
      </c>
      <c r="T215" s="10">
        <f>SUMIF('Stock - Puerto Chile'!$G$2:G960,'Rango proyecciones'!C215,'Stock - Puerto Chile'!$N$2:N960)</f>
        <v/>
      </c>
      <c r="U215" s="10" t="n"/>
      <c r="V215" s="10" t="n"/>
      <c r="W215" s="19">
        <f>H215 + T215 + MAX(S215 - H215 - T215, 0)</f>
        <v/>
      </c>
      <c r="X215" s="7" t="n"/>
      <c r="Y215" s="10" t="n"/>
      <c r="Z215" s="21">
        <f>SUMIF('Stock - ETA'!$F$3:F4963,'Rango proyecciones'!C215,'Stock - ETA'!$S$3:S4963)</f>
        <v/>
      </c>
      <c r="AA215" s="16">
        <f>Z215 + X215</f>
        <v/>
      </c>
      <c r="AB215" s="10">
        <f>SUMIF('Stock - ETA'!$F$3:F4963,'Rango proyecciones'!C215,'Stock - ETA'!$I$3:I4963)</f>
        <v/>
      </c>
      <c r="AC215" s="19">
        <f>AB215 + X215</f>
        <v/>
      </c>
      <c r="AD215" s="7" t="n"/>
      <c r="AE215" s="10">
        <f>SUMIF('Stock - ETA'!$F$3:F4963,'Rango proyecciones'!C215,'Stock - ETA'!$T$3:T4963)</f>
        <v/>
      </c>
      <c r="AF215" s="19">
        <f> 1 * AD215 + AE215</f>
        <v/>
      </c>
      <c r="AG215" s="10">
        <f>SUMIF('Stock - ETA'!$F$3:F4963,'Rango proyecciones'!C215,'Stock - ETA'!$J$3:J4963)</f>
        <v/>
      </c>
      <c r="AH215" s="19">
        <f> 1 * AD215 + AG215</f>
        <v/>
      </c>
      <c r="AI215" s="7" t="n"/>
    </row>
    <row r="216">
      <c r="A216" s="4" t="inlineStr">
        <is>
          <t>Cerdo</t>
        </is>
      </c>
      <c r="B216" s="4" t="inlineStr">
        <is>
          <t>Venta Directa</t>
        </is>
      </c>
      <c r="C216" s="4" t="inlineStr">
        <is>
          <t>exportacion directa1021603</t>
        </is>
      </c>
      <c r="D216" s="4" t="inlineStr">
        <is>
          <t>Exportacion Directa</t>
        </is>
      </c>
      <c r="E216" s="4" t="n">
        <v>1021603</v>
      </c>
      <c r="F216" s="4" t="inlineStr">
        <is>
          <t>GO MM Loin L (MC4-5)@ Fi Cj ch JP</t>
        </is>
      </c>
      <c r="G216" s="4" t="inlineStr">
        <is>
          <t>Lomo</t>
        </is>
      </c>
      <c r="H216" s="7" t="n">
        <v>0</v>
      </c>
      <c r="I216" s="10" t="n">
        <v>5000</v>
      </c>
      <c r="J216" s="10" t="n"/>
      <c r="K216" s="10" t="n">
        <v>1149.34</v>
      </c>
      <c r="L216" s="7">
        <f>MAX(J216 - K216, 0) * MAX((20 - 10)/(10), 0)</f>
        <v/>
      </c>
      <c r="M216" s="10">
        <f>SUMIF('Stock - ETA'!$F$3:F4963,'Rango proyecciones'!C216,'Stock - ETA'!$R$3:R4963)</f>
        <v/>
      </c>
      <c r="N216" s="10">
        <f>SUMIF('Stock - Puerto Chile'!$G$2:G960,'Rango proyecciones'!C216,'Stock - Puerto Chile'!$L$2:L960)</f>
        <v/>
      </c>
      <c r="O216" s="10" t="n"/>
      <c r="P216" s="10" t="n"/>
      <c r="Q216" s="19">
        <f>H216 + N216 + MAX(M216 - H216 - N216, 0)</f>
        <v/>
      </c>
      <c r="R216" s="10">
        <f>MAX(J216 - K216, 0) * MAX((20 - 7)/(7), 0)</f>
        <v/>
      </c>
      <c r="S216" s="10">
        <f>SUMIF('Stock - ETA'!$F$3:F4963,'Rango proyecciones'!C216,'Stock - ETA'!$H$3:H4963)</f>
        <v/>
      </c>
      <c r="T216" s="10">
        <f>SUMIF('Stock - Puerto Chile'!$G$2:G960,'Rango proyecciones'!C216,'Stock - Puerto Chile'!$N$2:N960)</f>
        <v/>
      </c>
      <c r="U216" s="10" t="n"/>
      <c r="V216" s="10" t="n"/>
      <c r="W216" s="19">
        <f>H216 + T216 + MAX(S216 - H216 - T216, 0)</f>
        <v/>
      </c>
      <c r="X216" s="7" t="n">
        <v>3300</v>
      </c>
      <c r="Y216" s="10" t="n">
        <v>3300</v>
      </c>
      <c r="Z216" s="21">
        <f>SUMIF('Stock - ETA'!$F$3:F4963,'Rango proyecciones'!C216,'Stock - ETA'!$S$3:S4963)</f>
        <v/>
      </c>
      <c r="AA216" s="16">
        <f>Z216 + X216</f>
        <v/>
      </c>
      <c r="AB216" s="10">
        <f>SUMIF('Stock - ETA'!$F$3:F4963,'Rango proyecciones'!C216,'Stock - ETA'!$I$3:I4963)</f>
        <v/>
      </c>
      <c r="AC216" s="19">
        <f>AB216 + X216</f>
        <v/>
      </c>
      <c r="AD216" s="7" t="n">
        <v>3300</v>
      </c>
      <c r="AE216" s="10">
        <f>SUMIF('Stock - ETA'!$F$3:F4963,'Rango proyecciones'!C216,'Stock - ETA'!$T$3:T4963)</f>
        <v/>
      </c>
      <c r="AF216" s="19">
        <f> 1 * AD216 + AE216</f>
        <v/>
      </c>
      <c r="AG216" s="10">
        <f>SUMIF('Stock - ETA'!$F$3:F4963,'Rango proyecciones'!C216,'Stock - ETA'!$J$3:J4963)</f>
        <v/>
      </c>
      <c r="AH216" s="19">
        <f> 1 * AD216 + AG216</f>
        <v/>
      </c>
      <c r="AI216" s="7" t="n"/>
    </row>
    <row r="217">
      <c r="A217" s="4" t="inlineStr">
        <is>
          <t>Cerdo</t>
        </is>
      </c>
      <c r="B217" s="4" t="inlineStr">
        <is>
          <t>Venta Directa</t>
        </is>
      </c>
      <c r="C217" s="4" t="inlineStr">
        <is>
          <t>exportacion directa1021609</t>
        </is>
      </c>
      <c r="D217" s="4" t="inlineStr">
        <is>
          <t>Exportacion Directa</t>
        </is>
      </c>
      <c r="E217" s="4" t="n">
        <v>1021609</v>
      </c>
      <c r="F217" s="4" t="inlineStr">
        <is>
          <t>GO File C/cab@ IWP Cj 10k SC</t>
        </is>
      </c>
      <c r="G217" s="4" t="inlineStr">
        <is>
          <t>Filete</t>
        </is>
      </c>
      <c r="H217" s="7" t="n">
        <v>0</v>
      </c>
      <c r="I217" s="10" t="n">
        <v>4000</v>
      </c>
      <c r="J217" s="10" t="n">
        <v>0</v>
      </c>
      <c r="K217" s="10" t="n">
        <v>0</v>
      </c>
      <c r="L217" s="7">
        <f>MAX(J217 - K217, 0) * MAX((20 - 10)/(10), 0)</f>
        <v/>
      </c>
      <c r="M217" s="10">
        <f>SUMIF('Stock - ETA'!$F$3:F4963,'Rango proyecciones'!C217,'Stock - ETA'!$R$3:R4963)</f>
        <v/>
      </c>
      <c r="N217" s="10">
        <f>SUMIF('Stock - Puerto Chile'!$G$2:G960,'Rango proyecciones'!C217,'Stock - Puerto Chile'!$L$2:L960)</f>
        <v/>
      </c>
      <c r="O217" s="10" t="n"/>
      <c r="P217" s="10" t="n"/>
      <c r="Q217" s="19">
        <f>H217 + N217 + MAX(M217 - H217 - N217, 0)</f>
        <v/>
      </c>
      <c r="R217" s="10">
        <f>MAX(J217 - K217, 0) * MAX((20 - 7)/(7), 0)</f>
        <v/>
      </c>
      <c r="S217" s="10">
        <f>SUMIF('Stock - ETA'!$F$3:F4963,'Rango proyecciones'!C217,'Stock - ETA'!$H$3:H4963)</f>
        <v/>
      </c>
      <c r="T217" s="10">
        <f>SUMIF('Stock - Puerto Chile'!$G$2:G960,'Rango proyecciones'!C217,'Stock - Puerto Chile'!$N$2:N960)</f>
        <v/>
      </c>
      <c r="U217" s="10" t="n"/>
      <c r="V217" s="10" t="n"/>
      <c r="W217" s="19">
        <f>H217 + T217 + MAX(S217 - H217 - T217, 0)</f>
        <v/>
      </c>
      <c r="X217" s="7" t="n"/>
      <c r="Y217" s="10" t="n"/>
      <c r="Z217" s="21">
        <f>SUMIF('Stock - ETA'!$F$3:F4963,'Rango proyecciones'!C217,'Stock - ETA'!$S$3:S4963)</f>
        <v/>
      </c>
      <c r="AA217" s="16">
        <f>Z217 + X217</f>
        <v/>
      </c>
      <c r="AB217" s="10">
        <f>SUMIF('Stock - ETA'!$F$3:F4963,'Rango proyecciones'!C217,'Stock - ETA'!$I$3:I4963)</f>
        <v/>
      </c>
      <c r="AC217" s="19">
        <f>AB217 + X217</f>
        <v/>
      </c>
      <c r="AD217" s="7" t="n"/>
      <c r="AE217" s="10">
        <f>SUMIF('Stock - ETA'!$F$3:F4963,'Rango proyecciones'!C217,'Stock - ETA'!$T$3:T4963)</f>
        <v/>
      </c>
      <c r="AF217" s="19">
        <f> 1 * AD217 + AE217</f>
        <v/>
      </c>
      <c r="AG217" s="10">
        <f>SUMIF('Stock - ETA'!$F$3:F4963,'Rango proyecciones'!C217,'Stock - ETA'!$J$3:J4963)</f>
        <v/>
      </c>
      <c r="AH217" s="19">
        <f> 1 * AD217 + AG217</f>
        <v/>
      </c>
      <c r="AI217" s="7" t="n"/>
    </row>
    <row r="218">
      <c r="A218" s="4" t="inlineStr">
        <is>
          <t>Cerdo</t>
        </is>
      </c>
      <c r="B218" s="4" t="inlineStr">
        <is>
          <t>Venta Directa</t>
        </is>
      </c>
      <c r="C218" s="4" t="inlineStr">
        <is>
          <t>exportacion directa1022313</t>
        </is>
      </c>
      <c r="D218" s="4" t="inlineStr">
        <is>
          <t>Exportacion Directa</t>
        </is>
      </c>
      <c r="E218" s="4" t="n">
        <v>1022313</v>
      </c>
      <c r="F218" s="4" t="inlineStr">
        <is>
          <t>GO CC Loin T@ Fi Cj AP</t>
        </is>
      </c>
      <c r="G218" s="4" t="inlineStr">
        <is>
          <t>Lomo</t>
        </is>
      </c>
      <c r="H218" s="7" t="n">
        <v>0</v>
      </c>
      <c r="I218" s="10" t="n">
        <v>2000</v>
      </c>
      <c r="J218" s="10" t="n">
        <v>1323.932</v>
      </c>
      <c r="K218" s="10" t="n">
        <v>537.3</v>
      </c>
      <c r="L218" s="7">
        <f>MAX(J218 - K218, 0) * MAX((20 - 10)/(10), 0)</f>
        <v/>
      </c>
      <c r="M218" s="10">
        <f>SUMIF('Stock - ETA'!$F$3:F4963,'Rango proyecciones'!C218,'Stock - ETA'!$R$3:R4963)</f>
        <v/>
      </c>
      <c r="N218" s="10">
        <f>SUMIF('Stock - Puerto Chile'!$G$2:G960,'Rango proyecciones'!C218,'Stock - Puerto Chile'!$L$2:L960)</f>
        <v/>
      </c>
      <c r="O218" s="10" t="n"/>
      <c r="P218" s="10" t="n"/>
      <c r="Q218" s="19">
        <f>H218 + N218 + MAX(M218 - H218 - N218, 0)</f>
        <v/>
      </c>
      <c r="R218" s="10">
        <f>MAX(J218 - K218, 0) * MAX((20 - 7)/(7), 0)</f>
        <v/>
      </c>
      <c r="S218" s="10">
        <f>SUMIF('Stock - ETA'!$F$3:F4963,'Rango proyecciones'!C218,'Stock - ETA'!$H$3:H4963)</f>
        <v/>
      </c>
      <c r="T218" s="10">
        <f>SUMIF('Stock - Puerto Chile'!$G$2:G960,'Rango proyecciones'!C218,'Stock - Puerto Chile'!$N$2:N960)</f>
        <v/>
      </c>
      <c r="U218" s="10" t="n"/>
      <c r="V218" s="10" t="n"/>
      <c r="W218" s="19">
        <f>H218 + T218 + MAX(S218 - H218 - T218, 0)</f>
        <v/>
      </c>
      <c r="X218" s="7" t="n">
        <v>2200</v>
      </c>
      <c r="Y218" s="10" t="n">
        <v>2200</v>
      </c>
      <c r="Z218" s="21">
        <f>SUMIF('Stock - ETA'!$F$3:F4963,'Rango proyecciones'!C218,'Stock - ETA'!$S$3:S4963)</f>
        <v/>
      </c>
      <c r="AA218" s="16">
        <f>Z218 + X218</f>
        <v/>
      </c>
      <c r="AB218" s="10">
        <f>SUMIF('Stock - ETA'!$F$3:F4963,'Rango proyecciones'!C218,'Stock - ETA'!$I$3:I4963)</f>
        <v/>
      </c>
      <c r="AC218" s="19">
        <f>AB218 + X218</f>
        <v/>
      </c>
      <c r="AD218" s="7" t="n">
        <v>2200</v>
      </c>
      <c r="AE218" s="10">
        <f>SUMIF('Stock - ETA'!$F$3:F4963,'Rango proyecciones'!C218,'Stock - ETA'!$T$3:T4963)</f>
        <v/>
      </c>
      <c r="AF218" s="19">
        <f> 1 * AD218 + AE218</f>
        <v/>
      </c>
      <c r="AG218" s="10">
        <f>SUMIF('Stock - ETA'!$F$3:F4963,'Rango proyecciones'!C218,'Stock - ETA'!$J$3:J4963)</f>
        <v/>
      </c>
      <c r="AH218" s="19">
        <f> 1 * AD218 + AG218</f>
        <v/>
      </c>
      <c r="AI218" s="7" t="n"/>
    </row>
    <row r="219">
      <c r="A219" s="4" t="inlineStr">
        <is>
          <t>Cerdo</t>
        </is>
      </c>
      <c r="B219" s="4" t="inlineStr">
        <is>
          <t>Venta Directa</t>
        </is>
      </c>
      <c r="C219" s="4" t="inlineStr">
        <is>
          <t>exportacion directa1022326</t>
        </is>
      </c>
      <c r="D219" s="4" t="inlineStr">
        <is>
          <t>Exportacion Directa</t>
        </is>
      </c>
      <c r="E219" s="4" t="n">
        <v>1022326</v>
      </c>
      <c r="F219" s="4" t="inlineStr">
        <is>
          <t>GO CC Loin L (S/T)@ Fi Cj AP</t>
        </is>
      </c>
      <c r="G219" s="4" t="inlineStr">
        <is>
          <t>Lomo</t>
        </is>
      </c>
      <c r="H219" s="7" t="n">
        <v>0</v>
      </c>
      <c r="I219" s="10" t="n">
        <v>50000</v>
      </c>
      <c r="J219" s="10" t="n">
        <v>6328.541</v>
      </c>
      <c r="K219" s="10" t="n">
        <v>6787.61</v>
      </c>
      <c r="L219" s="7">
        <f>MAX(J219 - K219, 0) * MAX((20 - 10)/(10), 0)</f>
        <v/>
      </c>
      <c r="M219" s="10">
        <f>SUMIF('Stock - ETA'!$F$3:F4963,'Rango proyecciones'!C219,'Stock - ETA'!$R$3:R4963)</f>
        <v/>
      </c>
      <c r="N219" s="10">
        <f>SUMIF('Stock - Puerto Chile'!$G$2:G960,'Rango proyecciones'!C219,'Stock - Puerto Chile'!$L$2:L960)</f>
        <v/>
      </c>
      <c r="O219" s="10" t="n"/>
      <c r="P219" s="10" t="n"/>
      <c r="Q219" s="19">
        <f>H219 + N219 + MAX(M219 - H219 - N219, 0)</f>
        <v/>
      </c>
      <c r="R219" s="10">
        <f>MAX(J219 - K219, 0) * MAX((20 - 7)/(7), 0)</f>
        <v/>
      </c>
      <c r="S219" s="10">
        <f>SUMIF('Stock - ETA'!$F$3:F4963,'Rango proyecciones'!C219,'Stock - ETA'!$H$3:H4963)</f>
        <v/>
      </c>
      <c r="T219" s="10">
        <f>SUMIF('Stock - Puerto Chile'!$G$2:G960,'Rango proyecciones'!C219,'Stock - Puerto Chile'!$N$2:N960)</f>
        <v/>
      </c>
      <c r="U219" s="10" t="n"/>
      <c r="V219" s="10" t="n"/>
      <c r="W219" s="19">
        <f>H219 + T219 + MAX(S219 - H219 - T219, 0)</f>
        <v/>
      </c>
      <c r="X219" s="7" t="n">
        <v>33000</v>
      </c>
      <c r="Y219" s="10" t="n">
        <v>33000</v>
      </c>
      <c r="Z219" s="21">
        <f>SUMIF('Stock - ETA'!$F$3:F4963,'Rango proyecciones'!C219,'Stock - ETA'!$S$3:S4963)</f>
        <v/>
      </c>
      <c r="AA219" s="16">
        <f>Z219 + X219</f>
        <v/>
      </c>
      <c r="AB219" s="10">
        <f>SUMIF('Stock - ETA'!$F$3:F4963,'Rango proyecciones'!C219,'Stock - ETA'!$I$3:I4963)</f>
        <v/>
      </c>
      <c r="AC219" s="19">
        <f>AB219 + X219</f>
        <v/>
      </c>
      <c r="AD219" s="7" t="n">
        <v>33000</v>
      </c>
      <c r="AE219" s="10">
        <f>SUMIF('Stock - ETA'!$F$3:F4963,'Rango proyecciones'!C219,'Stock - ETA'!$T$3:T4963)</f>
        <v/>
      </c>
      <c r="AF219" s="19">
        <f> 1 * AD219 + AE219</f>
        <v/>
      </c>
      <c r="AG219" s="10">
        <f>SUMIF('Stock - ETA'!$F$3:F4963,'Rango proyecciones'!C219,'Stock - ETA'!$J$3:J4963)</f>
        <v/>
      </c>
      <c r="AH219" s="19">
        <f> 1 * AD219 + AG219</f>
        <v/>
      </c>
      <c r="AI219" s="7" t="n"/>
    </row>
    <row r="220">
      <c r="A220" s="4" t="inlineStr">
        <is>
          <t>Cerdo</t>
        </is>
      </c>
      <c r="B220" s="4" t="inlineStr">
        <is>
          <t>Venta Directa</t>
        </is>
      </c>
      <c r="C220" s="4" t="inlineStr">
        <is>
          <t>exportacion directa1022346</t>
        </is>
      </c>
      <c r="D220" s="4" t="inlineStr">
        <is>
          <t>Exportacion Directa</t>
        </is>
      </c>
      <c r="E220" s="4" t="n">
        <v>1022346</v>
      </c>
      <c r="F220" s="4" t="inlineStr">
        <is>
          <t>GO PpPal 1P Ex@ Bo AP</t>
        </is>
      </c>
      <c r="G220" s="4" t="inlineStr">
        <is>
          <t>Paleta</t>
        </is>
      </c>
      <c r="H220" s="7" t="n">
        <v>0</v>
      </c>
      <c r="I220" s="10" t="n">
        <v>8000</v>
      </c>
      <c r="J220" s="10" t="n">
        <v>9570.68</v>
      </c>
      <c r="K220" s="10" t="n">
        <v>8507.120000000001</v>
      </c>
      <c r="L220" s="7">
        <f>MAX(J220 - K220, 0) * MAX((20 - 10)/(10), 0)</f>
        <v/>
      </c>
      <c r="M220" s="10">
        <f>SUMIF('Stock - ETA'!$F$3:F4963,'Rango proyecciones'!C220,'Stock - ETA'!$R$3:R4963)</f>
        <v/>
      </c>
      <c r="N220" s="10">
        <f>SUMIF('Stock - Puerto Chile'!$G$2:G960,'Rango proyecciones'!C220,'Stock - Puerto Chile'!$L$2:L960)</f>
        <v/>
      </c>
      <c r="O220" s="10" t="n"/>
      <c r="P220" s="10" t="n"/>
      <c r="Q220" s="19">
        <f>H220 + N220 + MAX(M220 - H220 - N220, 0)</f>
        <v/>
      </c>
      <c r="R220" s="10">
        <f>MAX(J220 - K220, 0) * MAX((20 - 7)/(7), 0)</f>
        <v/>
      </c>
      <c r="S220" s="10">
        <f>SUMIF('Stock - ETA'!$F$3:F4963,'Rango proyecciones'!C220,'Stock - ETA'!$H$3:H4963)</f>
        <v/>
      </c>
      <c r="T220" s="10">
        <f>SUMIF('Stock - Puerto Chile'!$G$2:G960,'Rango proyecciones'!C220,'Stock - Puerto Chile'!$N$2:N960)</f>
        <v/>
      </c>
      <c r="U220" s="10" t="n"/>
      <c r="V220" s="10" t="n"/>
      <c r="W220" s="19">
        <f>H220 + T220 + MAX(S220 - H220 - T220, 0)</f>
        <v/>
      </c>
      <c r="X220" s="7" t="n"/>
      <c r="Y220" s="10" t="n"/>
      <c r="Z220" s="21">
        <f>SUMIF('Stock - ETA'!$F$3:F4963,'Rango proyecciones'!C220,'Stock - ETA'!$S$3:S4963)</f>
        <v/>
      </c>
      <c r="AA220" s="16">
        <f>Z220 + X220</f>
        <v/>
      </c>
      <c r="AB220" s="10">
        <f>SUMIF('Stock - ETA'!$F$3:F4963,'Rango proyecciones'!C220,'Stock - ETA'!$I$3:I4963)</f>
        <v/>
      </c>
      <c r="AC220" s="19">
        <f>AB220 + X220</f>
        <v/>
      </c>
      <c r="AD220" s="7" t="n">
        <v>5500</v>
      </c>
      <c r="AE220" s="10">
        <f>SUMIF('Stock - ETA'!$F$3:F4963,'Rango proyecciones'!C220,'Stock - ETA'!$T$3:T4963)</f>
        <v/>
      </c>
      <c r="AF220" s="19">
        <f> 1 * AD220 + AE220</f>
        <v/>
      </c>
      <c r="AG220" s="10">
        <f>SUMIF('Stock - ETA'!$F$3:F4963,'Rango proyecciones'!C220,'Stock - ETA'!$J$3:J4963)</f>
        <v/>
      </c>
      <c r="AH220" s="19">
        <f> 1 * AD220 + AG220</f>
        <v/>
      </c>
      <c r="AI220" s="7" t="n"/>
    </row>
    <row r="221">
      <c r="A221" s="4" t="inlineStr">
        <is>
          <t>Cerdo</t>
        </is>
      </c>
      <c r="B221" s="4" t="inlineStr">
        <is>
          <t>Venta Directa</t>
        </is>
      </c>
      <c r="C221" s="4" t="inlineStr">
        <is>
          <t>exportacion directa1022370</t>
        </is>
      </c>
      <c r="D221" s="4" t="inlineStr">
        <is>
          <t>Exportacion Directa</t>
        </is>
      </c>
      <c r="E221" s="4" t="n">
        <v>1022370</v>
      </c>
      <c r="F221" s="4" t="inlineStr">
        <is>
          <t>GO MM Loin LL (29-32 VP)@ Bo Cj AP</t>
        </is>
      </c>
      <c r="G221" s="4" t="inlineStr">
        <is>
          <t>Lomo</t>
        </is>
      </c>
      <c r="H221" s="7" t="n">
        <v>2503.91</v>
      </c>
      <c r="I221" s="10" t="n">
        <v>20000</v>
      </c>
      <c r="J221" s="10" t="n">
        <v>3411.226</v>
      </c>
      <c r="K221" s="10" t="n">
        <v>7721.94</v>
      </c>
      <c r="L221" s="7">
        <f>MAX(J221 - K221, 0) * MAX((20 - 10)/(10), 0)</f>
        <v/>
      </c>
      <c r="M221" s="10">
        <f>SUMIF('Stock - ETA'!$F$3:F4963,'Rango proyecciones'!C221,'Stock - ETA'!$R$3:R4963)</f>
        <v/>
      </c>
      <c r="N221" s="10">
        <f>SUMIF('Stock - Puerto Chile'!$G$2:G960,'Rango proyecciones'!C221,'Stock - Puerto Chile'!$L$2:L960)</f>
        <v/>
      </c>
      <c r="O221" s="10" t="n"/>
      <c r="P221" s="10" t="n"/>
      <c r="Q221" s="19">
        <f>H221 + N221 + MAX(M221 - H221 - N221, 0)</f>
        <v/>
      </c>
      <c r="R221" s="10">
        <f>MAX(J221 - K221, 0) * MAX((20 - 7)/(7), 0)</f>
        <v/>
      </c>
      <c r="S221" s="10">
        <f>SUMIF('Stock - ETA'!$F$3:F4963,'Rango proyecciones'!C221,'Stock - ETA'!$H$3:H4963)</f>
        <v/>
      </c>
      <c r="T221" s="10">
        <f>SUMIF('Stock - Puerto Chile'!$G$2:G960,'Rango proyecciones'!C221,'Stock - Puerto Chile'!$N$2:N960)</f>
        <v/>
      </c>
      <c r="U221" s="10" t="n"/>
      <c r="V221" s="10" t="n"/>
      <c r="W221" s="19">
        <f>H221 + T221 + MAX(S221 - H221 - T221, 0)</f>
        <v/>
      </c>
      <c r="X221" s="7" t="n">
        <v>66000</v>
      </c>
      <c r="Y221" s="10" t="n">
        <v>66000</v>
      </c>
      <c r="Z221" s="21">
        <f>SUMIF('Stock - ETA'!$F$3:F4963,'Rango proyecciones'!C221,'Stock - ETA'!$S$3:S4963)</f>
        <v/>
      </c>
      <c r="AA221" s="16">
        <f>Z221 + X221</f>
        <v/>
      </c>
      <c r="AB221" s="10">
        <f>SUMIF('Stock - ETA'!$F$3:F4963,'Rango proyecciones'!C221,'Stock - ETA'!$I$3:I4963)</f>
        <v/>
      </c>
      <c r="AC221" s="19">
        <f>AB221 + X221</f>
        <v/>
      </c>
      <c r="AD221" s="7" t="n">
        <v>66000</v>
      </c>
      <c r="AE221" s="10">
        <f>SUMIF('Stock - ETA'!$F$3:F4963,'Rango proyecciones'!C221,'Stock - ETA'!$T$3:T4963)</f>
        <v/>
      </c>
      <c r="AF221" s="19">
        <f> 1 * AD221 + AE221</f>
        <v/>
      </c>
      <c r="AG221" s="10">
        <f>SUMIF('Stock - ETA'!$F$3:F4963,'Rango proyecciones'!C221,'Stock - ETA'!$J$3:J4963)</f>
        <v/>
      </c>
      <c r="AH221" s="19">
        <f> 1 * AD221 + AG221</f>
        <v/>
      </c>
      <c r="AI221" s="7" t="n"/>
    </row>
    <row r="222">
      <c r="A222" s="4" t="inlineStr">
        <is>
          <t>Cerdo</t>
        </is>
      </c>
      <c r="B222" s="4" t="inlineStr">
        <is>
          <t>Venta Directa</t>
        </is>
      </c>
      <c r="C222" s="4" t="inlineStr">
        <is>
          <t>exportacion directa1022371</t>
        </is>
      </c>
      <c r="D222" s="4" t="inlineStr">
        <is>
          <t>Exportacion Directa</t>
        </is>
      </c>
      <c r="E222" s="4" t="n">
        <v>1022371</v>
      </c>
      <c r="F222" s="4" t="inlineStr">
        <is>
          <t>GO Panc S/tec SP@ Fi Cj AP</t>
        </is>
      </c>
      <c r="G222" s="4" t="inlineStr">
        <is>
          <t>Panceta</t>
        </is>
      </c>
      <c r="H222" s="7" t="n">
        <v>0</v>
      </c>
      <c r="I222" s="10" t="n">
        <v>6000</v>
      </c>
      <c r="J222" s="10" t="n">
        <v>0</v>
      </c>
      <c r="K222" s="10" t="n">
        <v>0</v>
      </c>
      <c r="L222" s="7">
        <f>MAX(J222 - K222, 0) * MAX((20 - 10)/(10), 0)</f>
        <v/>
      </c>
      <c r="M222" s="10">
        <f>SUMIF('Stock - ETA'!$F$3:F4963,'Rango proyecciones'!C222,'Stock - ETA'!$R$3:R4963)</f>
        <v/>
      </c>
      <c r="N222" s="10">
        <f>SUMIF('Stock - Puerto Chile'!$G$2:G960,'Rango proyecciones'!C222,'Stock - Puerto Chile'!$L$2:L960)</f>
        <v/>
      </c>
      <c r="O222" s="10" t="n"/>
      <c r="P222" s="10" t="n"/>
      <c r="Q222" s="19">
        <f>H222 + N222 + MAX(M222 - H222 - N222, 0)</f>
        <v/>
      </c>
      <c r="R222" s="10">
        <f>MAX(J222 - K222, 0) * MAX((20 - 7)/(7), 0)</f>
        <v/>
      </c>
      <c r="S222" s="10">
        <f>SUMIF('Stock - ETA'!$F$3:F4963,'Rango proyecciones'!C222,'Stock - ETA'!$H$3:H4963)</f>
        <v/>
      </c>
      <c r="T222" s="10">
        <f>SUMIF('Stock - Puerto Chile'!$G$2:G960,'Rango proyecciones'!C222,'Stock - Puerto Chile'!$N$2:N960)</f>
        <v/>
      </c>
      <c r="U222" s="10" t="n"/>
      <c r="V222" s="10" t="n"/>
      <c r="W222" s="19">
        <f>H222 + T222 + MAX(S222 - H222 - T222, 0)</f>
        <v/>
      </c>
      <c r="X222" s="7" t="n"/>
      <c r="Y222" s="10" t="n"/>
      <c r="Z222" s="21">
        <f>SUMIF('Stock - ETA'!$F$3:F4963,'Rango proyecciones'!C222,'Stock - ETA'!$S$3:S4963)</f>
        <v/>
      </c>
      <c r="AA222" s="16">
        <f>Z222 + X222</f>
        <v/>
      </c>
      <c r="AB222" s="10">
        <f>SUMIF('Stock - ETA'!$F$3:F4963,'Rango proyecciones'!C222,'Stock - ETA'!$I$3:I4963)</f>
        <v/>
      </c>
      <c r="AC222" s="19">
        <f>AB222 + X222</f>
        <v/>
      </c>
      <c r="AD222" s="7" t="n">
        <v>20900</v>
      </c>
      <c r="AE222" s="10">
        <f>SUMIF('Stock - ETA'!$F$3:F4963,'Rango proyecciones'!C222,'Stock - ETA'!$T$3:T4963)</f>
        <v/>
      </c>
      <c r="AF222" s="19">
        <f> 1 * AD222 + AE222</f>
        <v/>
      </c>
      <c r="AG222" s="10">
        <f>SUMIF('Stock - ETA'!$F$3:F4963,'Rango proyecciones'!C222,'Stock - ETA'!$J$3:J4963)</f>
        <v/>
      </c>
      <c r="AH222" s="19">
        <f> 1 * AD222 + AG222</f>
        <v/>
      </c>
      <c r="AI222" s="7" t="n"/>
    </row>
    <row r="223">
      <c r="A223" s="4" t="inlineStr">
        <is>
          <t>Cerdo</t>
        </is>
      </c>
      <c r="B223" s="4" t="inlineStr">
        <is>
          <t>Venta Directa</t>
        </is>
      </c>
      <c r="C223" s="4" t="inlineStr">
        <is>
          <t>exportacion directa1022472</t>
        </is>
      </c>
      <c r="D223" s="4" t="inlineStr">
        <is>
          <t>Exportacion Directa</t>
        </is>
      </c>
      <c r="E223" s="4" t="n">
        <v>1022472</v>
      </c>
      <c r="F223" s="4" t="inlineStr">
        <is>
          <t>GO Lom Ctro S/Tecla(OY)Mit@ Cj Tf 20k AP</t>
        </is>
      </c>
      <c r="G223" s="4" t="inlineStr">
        <is>
          <t>Lomo</t>
        </is>
      </c>
      <c r="H223" s="7" t="n">
        <v>0</v>
      </c>
      <c r="I223" s="10" t="n">
        <v>2000</v>
      </c>
      <c r="J223" s="10" t="n">
        <v>3340.71</v>
      </c>
      <c r="K223" s="10" t="n"/>
      <c r="L223" s="7">
        <f>MAX(J223 - K223, 0) * MAX((20 - 10)/(10), 0)</f>
        <v/>
      </c>
      <c r="M223" s="10">
        <f>SUMIF('Stock - ETA'!$F$3:F4963,'Rango proyecciones'!C223,'Stock - ETA'!$R$3:R4963)</f>
        <v/>
      </c>
      <c r="N223" s="10">
        <f>SUMIF('Stock - Puerto Chile'!$G$2:G960,'Rango proyecciones'!C223,'Stock - Puerto Chile'!$L$2:L960)</f>
        <v/>
      </c>
      <c r="O223" s="10" t="n"/>
      <c r="P223" s="10" t="n"/>
      <c r="Q223" s="19">
        <f>H223 + N223 + MAX(M223 - H223 - N223, 0)</f>
        <v/>
      </c>
      <c r="R223" s="10">
        <f>MAX(J223 - K223, 0) * MAX((20 - 7)/(7), 0)</f>
        <v/>
      </c>
      <c r="S223" s="10">
        <f>SUMIF('Stock - ETA'!$F$3:F4963,'Rango proyecciones'!C223,'Stock - ETA'!$H$3:H4963)</f>
        <v/>
      </c>
      <c r="T223" s="10">
        <f>SUMIF('Stock - Puerto Chile'!$G$2:G960,'Rango proyecciones'!C223,'Stock - Puerto Chile'!$N$2:N960)</f>
        <v/>
      </c>
      <c r="U223" s="10" t="n"/>
      <c r="V223" s="10" t="n"/>
      <c r="W223" s="19">
        <f>H223 + T223 + MAX(S223 - H223 - T223, 0)</f>
        <v/>
      </c>
      <c r="X223" s="7" t="n">
        <v>3300</v>
      </c>
      <c r="Y223" s="10" t="n">
        <v>3300</v>
      </c>
      <c r="Z223" s="21">
        <f>SUMIF('Stock - ETA'!$F$3:F4963,'Rango proyecciones'!C223,'Stock - ETA'!$S$3:S4963)</f>
        <v/>
      </c>
      <c r="AA223" s="16">
        <f>Z223 + X223</f>
        <v/>
      </c>
      <c r="AB223" s="10">
        <f>SUMIF('Stock - ETA'!$F$3:F4963,'Rango proyecciones'!C223,'Stock - ETA'!$I$3:I4963)</f>
        <v/>
      </c>
      <c r="AC223" s="19">
        <f>AB223 + X223</f>
        <v/>
      </c>
      <c r="AD223" s="7" t="n">
        <v>3300</v>
      </c>
      <c r="AE223" s="10">
        <f>SUMIF('Stock - ETA'!$F$3:F4963,'Rango proyecciones'!C223,'Stock - ETA'!$T$3:T4963)</f>
        <v/>
      </c>
      <c r="AF223" s="19">
        <f> 1 * AD223 + AE223</f>
        <v/>
      </c>
      <c r="AG223" s="10">
        <f>SUMIF('Stock - ETA'!$F$3:F4963,'Rango proyecciones'!C223,'Stock - ETA'!$J$3:J4963)</f>
        <v/>
      </c>
      <c r="AH223" s="19">
        <f> 1 * AD223 + AG223</f>
        <v/>
      </c>
      <c r="AI223" s="7" t="n"/>
    </row>
    <row r="224">
      <c r="A224" s="4" t="inlineStr">
        <is>
          <t>Cerdo</t>
        </is>
      </c>
      <c r="B224" s="4" t="inlineStr">
        <is>
          <t>Venta Directa</t>
        </is>
      </c>
      <c r="C224" s="4" t="inlineStr">
        <is>
          <t>exportacion directa1022499</t>
        </is>
      </c>
      <c r="D224" s="4" t="inlineStr">
        <is>
          <t>Exportacion Directa</t>
        </is>
      </c>
      <c r="E224" s="4" t="n">
        <v>1022499</v>
      </c>
      <c r="F224" s="4" t="inlineStr">
        <is>
          <t>GO Lom Vet Mit@ 4 Bo Cj 10k AP</t>
        </is>
      </c>
      <c r="G224" s="4" t="inlineStr">
        <is>
          <t>Lomo</t>
        </is>
      </c>
      <c r="H224" s="7" t="n">
        <v>0</v>
      </c>
      <c r="I224" s="10" t="n">
        <v>12000</v>
      </c>
      <c r="J224" s="10" t="n">
        <v>11453.147</v>
      </c>
      <c r="K224" s="10" t="n">
        <v>5519.34</v>
      </c>
      <c r="L224" s="7">
        <f>MAX(J224 - K224, 0) * MAX((20 - 10)/(10), 0)</f>
        <v/>
      </c>
      <c r="M224" s="10">
        <f>SUMIF('Stock - ETA'!$F$3:F4963,'Rango proyecciones'!C224,'Stock - ETA'!$R$3:R4963)</f>
        <v/>
      </c>
      <c r="N224" s="10">
        <f>SUMIF('Stock - Puerto Chile'!$G$2:G960,'Rango proyecciones'!C224,'Stock - Puerto Chile'!$L$2:L960)</f>
        <v/>
      </c>
      <c r="O224" s="10" t="n"/>
      <c r="P224" s="10" t="n"/>
      <c r="Q224" s="19">
        <f>H224 + N224 + MAX(M224 - H224 - N224, 0)</f>
        <v/>
      </c>
      <c r="R224" s="10">
        <f>MAX(J224 - K224, 0) * MAX((20 - 7)/(7), 0)</f>
        <v/>
      </c>
      <c r="S224" s="10">
        <f>SUMIF('Stock - ETA'!$F$3:F4963,'Rango proyecciones'!C224,'Stock - ETA'!$H$3:H4963)</f>
        <v/>
      </c>
      <c r="T224" s="10">
        <f>SUMIF('Stock - Puerto Chile'!$G$2:G960,'Rango proyecciones'!C224,'Stock - Puerto Chile'!$N$2:N960)</f>
        <v/>
      </c>
      <c r="U224" s="10" t="n"/>
      <c r="V224" s="10" t="n"/>
      <c r="W224" s="19">
        <f>H224 + T224 + MAX(S224 - H224 - T224, 0)</f>
        <v/>
      </c>
      <c r="X224" s="7" t="n">
        <v>21678</v>
      </c>
      <c r="Y224" s="10" t="n">
        <v>21678</v>
      </c>
      <c r="Z224" s="21">
        <f>SUMIF('Stock - ETA'!$F$3:F4963,'Rango proyecciones'!C224,'Stock - ETA'!$S$3:S4963)</f>
        <v/>
      </c>
      <c r="AA224" s="16">
        <f>Z224 + X224</f>
        <v/>
      </c>
      <c r="AB224" s="10">
        <f>SUMIF('Stock - ETA'!$F$3:F4963,'Rango proyecciones'!C224,'Stock - ETA'!$I$3:I4963)</f>
        <v/>
      </c>
      <c r="AC224" s="19">
        <f>AB224 + X224</f>
        <v/>
      </c>
      <c r="AD224" s="7" t="n">
        <v>25688</v>
      </c>
      <c r="AE224" s="10">
        <f>SUMIF('Stock - ETA'!$F$3:F4963,'Rango proyecciones'!C224,'Stock - ETA'!$T$3:T4963)</f>
        <v/>
      </c>
      <c r="AF224" s="19">
        <f> 1 * AD224 + AE224</f>
        <v/>
      </c>
      <c r="AG224" s="10">
        <f>SUMIF('Stock - ETA'!$F$3:F4963,'Rango proyecciones'!C224,'Stock - ETA'!$J$3:J4963)</f>
        <v/>
      </c>
      <c r="AH224" s="19">
        <f> 1 * AD224 + AG224</f>
        <v/>
      </c>
      <c r="AI224" s="7" t="n"/>
    </row>
    <row r="225">
      <c r="A225" s="4" t="inlineStr">
        <is>
          <t>Cerdo</t>
        </is>
      </c>
      <c r="B225" s="4" t="inlineStr">
        <is>
          <t>Venta Directa</t>
        </is>
      </c>
      <c r="C225" s="4" t="inlineStr">
        <is>
          <t>exportacion directa1022587</t>
        </is>
      </c>
      <c r="D225" s="4" t="inlineStr">
        <is>
          <t>Exportacion Directa</t>
        </is>
      </c>
      <c r="E225" s="4" t="n">
        <v>1022587</v>
      </c>
      <c r="F225" s="4" t="inlineStr">
        <is>
          <t>GO CC Loin L (S/T) 45@ Fi Cj AP</t>
        </is>
      </c>
      <c r="G225" s="4" t="inlineStr">
        <is>
          <t>Lomo</t>
        </is>
      </c>
      <c r="H225" s="7" t="n">
        <v>0</v>
      </c>
      <c r="I225" s="10" t="n">
        <v>5000</v>
      </c>
      <c r="J225" s="10" t="n">
        <v>2038.071</v>
      </c>
      <c r="K225" s="10" t="n">
        <v>2965.43</v>
      </c>
      <c r="L225" s="7">
        <f>MAX(J225 - K225, 0) * MAX((20 - 10)/(10), 0)</f>
        <v/>
      </c>
      <c r="M225" s="10">
        <f>SUMIF('Stock - ETA'!$F$3:F4963,'Rango proyecciones'!C225,'Stock - ETA'!$R$3:R4963)</f>
        <v/>
      </c>
      <c r="N225" s="10">
        <f>SUMIF('Stock - Puerto Chile'!$G$2:G960,'Rango proyecciones'!C225,'Stock - Puerto Chile'!$L$2:L960)</f>
        <v/>
      </c>
      <c r="O225" s="10" t="n"/>
      <c r="P225" s="10" t="n"/>
      <c r="Q225" s="19">
        <f>H225 + N225 + MAX(M225 - H225 - N225, 0)</f>
        <v/>
      </c>
      <c r="R225" s="10">
        <f>MAX(J225 - K225, 0) * MAX((20 - 7)/(7), 0)</f>
        <v/>
      </c>
      <c r="S225" s="10">
        <f>SUMIF('Stock - ETA'!$F$3:F4963,'Rango proyecciones'!C225,'Stock - ETA'!$H$3:H4963)</f>
        <v/>
      </c>
      <c r="T225" s="10">
        <f>SUMIF('Stock - Puerto Chile'!$G$2:G960,'Rango proyecciones'!C225,'Stock - Puerto Chile'!$N$2:N960)</f>
        <v/>
      </c>
      <c r="U225" s="10" t="n"/>
      <c r="V225" s="10" t="n"/>
      <c r="W225" s="19">
        <f>H225 + T225 + MAX(S225 - H225 - T225, 0)</f>
        <v/>
      </c>
      <c r="X225" s="7" t="n">
        <v>3300</v>
      </c>
      <c r="Y225" s="10" t="n">
        <v>3300</v>
      </c>
      <c r="Z225" s="21">
        <f>SUMIF('Stock - ETA'!$F$3:F4963,'Rango proyecciones'!C225,'Stock - ETA'!$S$3:S4963)</f>
        <v/>
      </c>
      <c r="AA225" s="16">
        <f>Z225 + X225</f>
        <v/>
      </c>
      <c r="AB225" s="10">
        <f>SUMIF('Stock - ETA'!$F$3:F4963,'Rango proyecciones'!C225,'Stock - ETA'!$I$3:I4963)</f>
        <v/>
      </c>
      <c r="AC225" s="19">
        <f>AB225 + X225</f>
        <v/>
      </c>
      <c r="AD225" s="7" t="n">
        <v>3300</v>
      </c>
      <c r="AE225" s="10">
        <f>SUMIF('Stock - ETA'!$F$3:F4963,'Rango proyecciones'!C225,'Stock - ETA'!$T$3:T4963)</f>
        <v/>
      </c>
      <c r="AF225" s="19">
        <f> 1 * AD225 + AE225</f>
        <v/>
      </c>
      <c r="AG225" s="10">
        <f>SUMIF('Stock - ETA'!$F$3:F4963,'Rango proyecciones'!C225,'Stock - ETA'!$J$3:J4963)</f>
        <v/>
      </c>
      <c r="AH225" s="19">
        <f> 1 * AD225 + AG225</f>
        <v/>
      </c>
      <c r="AI225" s="7" t="n"/>
    </row>
    <row r="226">
      <c r="A226" s="4" t="inlineStr">
        <is>
          <t>Cerdo</t>
        </is>
      </c>
      <c r="B226" s="4" t="inlineStr">
        <is>
          <t>Venta Directa</t>
        </is>
      </c>
      <c r="C226" s="4" t="inlineStr">
        <is>
          <t>exportacion directa1022600</t>
        </is>
      </c>
      <c r="D226" s="4" t="inlineStr">
        <is>
          <t>Exportacion Directa</t>
        </is>
      </c>
      <c r="E226" s="4" t="n">
        <v>1022600</v>
      </c>
      <c r="F226" s="4" t="inlineStr">
        <is>
          <t>GO Lom Vet 2 a 2,3k@ Fi Verd Cj AP</t>
        </is>
      </c>
      <c r="G226" s="4" t="inlineStr">
        <is>
          <t>Lomo</t>
        </is>
      </c>
      <c r="H226" s="7" t="n">
        <v>0</v>
      </c>
      <c r="I226" s="10" t="n">
        <v>9000</v>
      </c>
      <c r="J226" s="10" t="n">
        <v>2099.595</v>
      </c>
      <c r="K226" s="10" t="n"/>
      <c r="L226" s="7">
        <f>MAX(J226 - K226, 0) * MAX((20 - 10)/(10), 0)</f>
        <v/>
      </c>
      <c r="M226" s="10">
        <f>SUMIF('Stock - ETA'!$F$3:F4963,'Rango proyecciones'!C226,'Stock - ETA'!$R$3:R4963)</f>
        <v/>
      </c>
      <c r="N226" s="10">
        <f>SUMIF('Stock - Puerto Chile'!$G$2:G960,'Rango proyecciones'!C226,'Stock - Puerto Chile'!$L$2:L960)</f>
        <v/>
      </c>
      <c r="O226" s="10" t="n"/>
      <c r="P226" s="10" t="n"/>
      <c r="Q226" s="19">
        <f>H226 + N226 + MAX(M226 - H226 - N226, 0)</f>
        <v/>
      </c>
      <c r="R226" s="10">
        <f>MAX(J226 - K226, 0) * MAX((20 - 7)/(7), 0)</f>
        <v/>
      </c>
      <c r="S226" s="10">
        <f>SUMIF('Stock - ETA'!$F$3:F4963,'Rango proyecciones'!C226,'Stock - ETA'!$H$3:H4963)</f>
        <v/>
      </c>
      <c r="T226" s="10">
        <f>SUMIF('Stock - Puerto Chile'!$G$2:G960,'Rango proyecciones'!C226,'Stock - Puerto Chile'!$N$2:N960)</f>
        <v/>
      </c>
      <c r="U226" s="10" t="n"/>
      <c r="V226" s="10" t="n"/>
      <c r="W226" s="19">
        <f>H226 + T226 + MAX(S226 - H226 - T226, 0)</f>
        <v/>
      </c>
      <c r="X226" s="7" t="n">
        <v>11000</v>
      </c>
      <c r="Y226" s="10" t="n">
        <v>11000</v>
      </c>
      <c r="Z226" s="21">
        <f>SUMIF('Stock - ETA'!$F$3:F4963,'Rango proyecciones'!C226,'Stock - ETA'!$S$3:S4963)</f>
        <v/>
      </c>
      <c r="AA226" s="16">
        <f>Z226 + X226</f>
        <v/>
      </c>
      <c r="AB226" s="10">
        <f>SUMIF('Stock - ETA'!$F$3:F4963,'Rango proyecciones'!C226,'Stock - ETA'!$I$3:I4963)</f>
        <v/>
      </c>
      <c r="AC226" s="19">
        <f>AB226 + X226</f>
        <v/>
      </c>
      <c r="AD226" s="7" t="n">
        <v>11000</v>
      </c>
      <c r="AE226" s="10">
        <f>SUMIF('Stock - ETA'!$F$3:F4963,'Rango proyecciones'!C226,'Stock - ETA'!$T$3:T4963)</f>
        <v/>
      </c>
      <c r="AF226" s="19">
        <f> 1 * AD226 + AE226</f>
        <v/>
      </c>
      <c r="AG226" s="10">
        <f>SUMIF('Stock - ETA'!$F$3:F4963,'Rango proyecciones'!C226,'Stock - ETA'!$J$3:J4963)</f>
        <v/>
      </c>
      <c r="AH226" s="19">
        <f> 1 * AD226 + AG226</f>
        <v/>
      </c>
      <c r="AI226" s="7" t="n"/>
    </row>
    <row r="227">
      <c r="A227" s="4" t="inlineStr">
        <is>
          <t>Cerdo</t>
        </is>
      </c>
      <c r="B227" s="4" t="inlineStr">
        <is>
          <t>Venta Directa</t>
        </is>
      </c>
      <c r="C227" s="4" t="inlineStr">
        <is>
          <t>exportacion directa1022664</t>
        </is>
      </c>
      <c r="D227" s="4" t="inlineStr">
        <is>
          <t>Exportacion Directa</t>
        </is>
      </c>
      <c r="E227" s="4" t="n">
        <v>1022664</v>
      </c>
      <c r="F227" s="4" t="inlineStr">
        <is>
          <t>GO CC Loin L (S/T) (DF)@ Fi Cj AP</t>
        </is>
      </c>
      <c r="G227" s="4" t="inlineStr">
        <is>
          <t>Lomo</t>
        </is>
      </c>
      <c r="H227" s="7" t="n">
        <v>8854.629999999999</v>
      </c>
      <c r="I227" s="10" t="n">
        <v>50000</v>
      </c>
      <c r="J227" s="10" t="n">
        <v>59079.483</v>
      </c>
      <c r="K227" s="10" t="n">
        <v>17582.52</v>
      </c>
      <c r="L227" s="7">
        <f>MAX(J227 - K227, 0) * MAX((20 - 10)/(10), 0)</f>
        <v/>
      </c>
      <c r="M227" s="10">
        <f>SUMIF('Stock - ETA'!$F$3:F4963,'Rango proyecciones'!C227,'Stock - ETA'!$R$3:R4963)</f>
        <v/>
      </c>
      <c r="N227" s="10">
        <f>SUMIF('Stock - Puerto Chile'!$G$2:G960,'Rango proyecciones'!C227,'Stock - Puerto Chile'!$L$2:L960)</f>
        <v/>
      </c>
      <c r="O227" s="10" t="n"/>
      <c r="P227" s="10" t="n"/>
      <c r="Q227" s="19">
        <f>H227 + N227 + MAX(M227 - H227 - N227, 0)</f>
        <v/>
      </c>
      <c r="R227" s="10">
        <f>MAX(J227 - K227, 0) * MAX((20 - 7)/(7), 0)</f>
        <v/>
      </c>
      <c r="S227" s="10">
        <f>SUMIF('Stock - ETA'!$F$3:F4963,'Rango proyecciones'!C227,'Stock - ETA'!$H$3:H4963)</f>
        <v/>
      </c>
      <c r="T227" s="10">
        <f>SUMIF('Stock - Puerto Chile'!$G$2:G960,'Rango proyecciones'!C227,'Stock - Puerto Chile'!$N$2:N960)</f>
        <v/>
      </c>
      <c r="U227" s="10" t="n"/>
      <c r="V227" s="10" t="n"/>
      <c r="W227" s="19">
        <f>H227 + T227 + MAX(S227 - H227 - T227, 0)</f>
        <v/>
      </c>
      <c r="X227" s="7" t="n">
        <v>60382</v>
      </c>
      <c r="Y227" s="10" t="n">
        <v>60382</v>
      </c>
      <c r="Z227" s="21">
        <f>SUMIF('Stock - ETA'!$F$3:F4963,'Rango proyecciones'!C227,'Stock - ETA'!$S$3:S4963)</f>
        <v/>
      </c>
      <c r="AA227" s="16">
        <f>Z227 + X227</f>
        <v/>
      </c>
      <c r="AB227" s="10">
        <f>SUMIF('Stock - ETA'!$F$3:F4963,'Rango proyecciones'!C227,'Stock - ETA'!$I$3:I4963)</f>
        <v/>
      </c>
      <c r="AC227" s="19">
        <f>AB227 + X227</f>
        <v/>
      </c>
      <c r="AD227" s="7" t="n">
        <v>55000</v>
      </c>
      <c r="AE227" s="10">
        <f>SUMIF('Stock - ETA'!$F$3:F4963,'Rango proyecciones'!C227,'Stock - ETA'!$T$3:T4963)</f>
        <v/>
      </c>
      <c r="AF227" s="19">
        <f> 1 * AD227 + AE227</f>
        <v/>
      </c>
      <c r="AG227" s="10">
        <f>SUMIF('Stock - ETA'!$F$3:F4963,'Rango proyecciones'!C227,'Stock - ETA'!$J$3:J4963)</f>
        <v/>
      </c>
      <c r="AH227" s="19">
        <f> 1 * AD227 + AG227</f>
        <v/>
      </c>
      <c r="AI227" s="7" t="n"/>
    </row>
    <row r="228">
      <c r="A228" s="4" t="inlineStr">
        <is>
          <t>Cerdo</t>
        </is>
      </c>
      <c r="B228" s="4" t="inlineStr">
        <is>
          <t>Venta Directa</t>
        </is>
      </c>
      <c r="C228" s="4" t="inlineStr">
        <is>
          <t>exportacion directa1022901</t>
        </is>
      </c>
      <c r="D228" s="4" t="inlineStr">
        <is>
          <t>Exportacion Directa</t>
        </is>
      </c>
      <c r="E228" s="4" t="n">
        <v>1022901</v>
      </c>
      <c r="F228" s="4" t="inlineStr">
        <is>
          <t>GO Panc Tec S/Cue L@ Fi CJ Ch AP</t>
        </is>
      </c>
      <c r="G228" s="4" t="inlineStr">
        <is>
          <t>Panceta</t>
        </is>
      </c>
      <c r="H228" s="7" t="n">
        <v>0</v>
      </c>
      <c r="I228" s="10" t="n">
        <v>2000</v>
      </c>
      <c r="J228" s="10" t="n">
        <v>0</v>
      </c>
      <c r="K228" s="10" t="n">
        <v>0</v>
      </c>
      <c r="L228" s="7">
        <f>MAX(J228 - K228, 0) * MAX((20 - 10)/(10), 0)</f>
        <v/>
      </c>
      <c r="M228" s="10">
        <f>SUMIF('Stock - ETA'!$F$3:F4963,'Rango proyecciones'!C228,'Stock - ETA'!$R$3:R4963)</f>
        <v/>
      </c>
      <c r="N228" s="10">
        <f>SUMIF('Stock - Puerto Chile'!$G$2:G960,'Rango proyecciones'!C228,'Stock - Puerto Chile'!$L$2:L960)</f>
        <v/>
      </c>
      <c r="O228" s="10" t="n"/>
      <c r="P228" s="10" t="n"/>
      <c r="Q228" s="19">
        <f>H228 + N228 + MAX(M228 - H228 - N228, 0)</f>
        <v/>
      </c>
      <c r="R228" s="10">
        <f>MAX(J228 - K228, 0) * MAX((20 - 7)/(7), 0)</f>
        <v/>
      </c>
      <c r="S228" s="10">
        <f>SUMIF('Stock - ETA'!$F$3:F4963,'Rango proyecciones'!C228,'Stock - ETA'!$H$3:H4963)</f>
        <v/>
      </c>
      <c r="T228" s="10">
        <f>SUMIF('Stock - Puerto Chile'!$G$2:G960,'Rango proyecciones'!C228,'Stock - Puerto Chile'!$N$2:N960)</f>
        <v/>
      </c>
      <c r="U228" s="10" t="n"/>
      <c r="V228" s="10" t="n"/>
      <c r="W228" s="19">
        <f>H228 + T228 + MAX(S228 - H228 - T228, 0)</f>
        <v/>
      </c>
      <c r="X228" s="7" t="n">
        <v>11000</v>
      </c>
      <c r="Y228" s="10" t="n">
        <v>11000</v>
      </c>
      <c r="Z228" s="21">
        <f>SUMIF('Stock - ETA'!$F$3:F4963,'Rango proyecciones'!C228,'Stock - ETA'!$S$3:S4963)</f>
        <v/>
      </c>
      <c r="AA228" s="16">
        <f>Z228 + X228</f>
        <v/>
      </c>
      <c r="AB228" s="10">
        <f>SUMIF('Stock - ETA'!$F$3:F4963,'Rango proyecciones'!C228,'Stock - ETA'!$I$3:I4963)</f>
        <v/>
      </c>
      <c r="AC228" s="19">
        <f>AB228 + X228</f>
        <v/>
      </c>
      <c r="AD228" s="7" t="n">
        <v>11000</v>
      </c>
      <c r="AE228" s="10">
        <f>SUMIF('Stock - ETA'!$F$3:F4963,'Rango proyecciones'!C228,'Stock - ETA'!$T$3:T4963)</f>
        <v/>
      </c>
      <c r="AF228" s="19">
        <f> 1 * AD228 + AE228</f>
        <v/>
      </c>
      <c r="AG228" s="10">
        <f>SUMIF('Stock - ETA'!$F$3:F4963,'Rango proyecciones'!C228,'Stock - ETA'!$J$3:J4963)</f>
        <v/>
      </c>
      <c r="AH228" s="19">
        <f> 1 * AD228 + AG228</f>
        <v/>
      </c>
      <c r="AI228" s="7" t="n"/>
    </row>
    <row r="229">
      <c r="A229" s="4" t="inlineStr">
        <is>
          <t>Cerdo</t>
        </is>
      </c>
      <c r="B229" s="4" t="inlineStr">
        <is>
          <t>Venta Directa</t>
        </is>
      </c>
      <c r="C229" s="4" t="inlineStr">
        <is>
          <t>exportacion directa1022931</t>
        </is>
      </c>
      <c r="D229" s="4" t="inlineStr">
        <is>
          <t>Exportacion Directa</t>
        </is>
      </c>
      <c r="E229" s="4" t="n">
        <v>1022931</v>
      </c>
      <c r="F229" s="4" t="inlineStr">
        <is>
          <t>GO File C/cab 6x1@ VP Cj AP</t>
        </is>
      </c>
      <c r="G229" s="4" t="inlineStr">
        <is>
          <t>Filete</t>
        </is>
      </c>
      <c r="H229" s="7" t="n">
        <v>0</v>
      </c>
      <c r="I229" s="10" t="n">
        <v>8572</v>
      </c>
      <c r="J229" s="10" t="n">
        <v>8375.212</v>
      </c>
      <c r="K229" s="10" t="n">
        <v>4119.04</v>
      </c>
      <c r="L229" s="7">
        <f>MAX(J229 - K229, 0) * MAX((20 - 10)/(10), 0)</f>
        <v/>
      </c>
      <c r="M229" s="10">
        <f>SUMIF('Stock - ETA'!$F$3:F4963,'Rango proyecciones'!C229,'Stock - ETA'!$R$3:R4963)</f>
        <v/>
      </c>
      <c r="N229" s="10">
        <f>SUMIF('Stock - Puerto Chile'!$G$2:G960,'Rango proyecciones'!C229,'Stock - Puerto Chile'!$L$2:L960)</f>
        <v/>
      </c>
      <c r="O229" s="10" t="n"/>
      <c r="P229" s="10" t="n"/>
      <c r="Q229" s="19">
        <f>H229 + N229 + MAX(M229 - H229 - N229, 0)</f>
        <v/>
      </c>
      <c r="R229" s="10">
        <f>MAX(J229 - K229, 0) * MAX((20 - 7)/(7), 0)</f>
        <v/>
      </c>
      <c r="S229" s="10">
        <f>SUMIF('Stock - ETA'!$F$3:F4963,'Rango proyecciones'!C229,'Stock - ETA'!$H$3:H4963)</f>
        <v/>
      </c>
      <c r="T229" s="10">
        <f>SUMIF('Stock - Puerto Chile'!$G$2:G960,'Rango proyecciones'!C229,'Stock - Puerto Chile'!$N$2:N960)</f>
        <v/>
      </c>
      <c r="U229" s="10" t="n"/>
      <c r="V229" s="10" t="n"/>
      <c r="W229" s="19">
        <f>H229 + T229 + MAX(S229 - H229 - T229, 0)</f>
        <v/>
      </c>
      <c r="X229" s="7" t="n">
        <v>22000</v>
      </c>
      <c r="Y229" s="10" t="n">
        <v>22000</v>
      </c>
      <c r="Z229" s="21">
        <f>SUMIF('Stock - ETA'!$F$3:F4963,'Rango proyecciones'!C229,'Stock - ETA'!$S$3:S4963)</f>
        <v/>
      </c>
      <c r="AA229" s="16">
        <f>Z229 + X229</f>
        <v/>
      </c>
      <c r="AB229" s="10">
        <f>SUMIF('Stock - ETA'!$F$3:F4963,'Rango proyecciones'!C229,'Stock - ETA'!$I$3:I4963)</f>
        <v/>
      </c>
      <c r="AC229" s="19">
        <f>AB229 + X229</f>
        <v/>
      </c>
      <c r="AD229" s="7" t="n">
        <v>22000</v>
      </c>
      <c r="AE229" s="10">
        <f>SUMIF('Stock - ETA'!$F$3:F4963,'Rango proyecciones'!C229,'Stock - ETA'!$T$3:T4963)</f>
        <v/>
      </c>
      <c r="AF229" s="19">
        <f> 1 * AD229 + AE229</f>
        <v/>
      </c>
      <c r="AG229" s="10">
        <f>SUMIF('Stock - ETA'!$F$3:F4963,'Rango proyecciones'!C229,'Stock - ETA'!$J$3:J4963)</f>
        <v/>
      </c>
      <c r="AH229" s="19">
        <f> 1 * AD229 + AG229</f>
        <v/>
      </c>
      <c r="AI229" s="7" t="n"/>
    </row>
    <row r="230">
      <c r="A230" s="4" t="inlineStr">
        <is>
          <t>Cerdo</t>
        </is>
      </c>
      <c r="B230" s="4" t="inlineStr">
        <is>
          <t>Venta Directa</t>
        </is>
      </c>
      <c r="C230" s="4" t="inlineStr">
        <is>
          <t>exportacion directa1022987</t>
        </is>
      </c>
      <c r="D230" s="4" t="inlineStr">
        <is>
          <t>Exportacion Directa</t>
        </is>
      </c>
      <c r="E230" s="4" t="n">
        <v>1022987</v>
      </c>
      <c r="F230" s="4" t="inlineStr">
        <is>
          <t>GO Lom Tocino@ Bo Cj 20k AP</t>
        </is>
      </c>
      <c r="G230" s="4" t="inlineStr">
        <is>
          <t>Plancha</t>
        </is>
      </c>
      <c r="H230" s="7" t="n">
        <v>0</v>
      </c>
      <c r="I230" s="10" t="n">
        <v>24000</v>
      </c>
      <c r="J230" s="10" t="n"/>
      <c r="K230" s="10" t="n">
        <v>2488.5</v>
      </c>
      <c r="L230" s="7">
        <f>MAX(J230 - K230, 0) * MAX((20 - 10)/(10), 0)</f>
        <v/>
      </c>
      <c r="M230" s="10">
        <f>SUMIF('Stock - ETA'!$F$3:F4963,'Rango proyecciones'!C230,'Stock - ETA'!$R$3:R4963)</f>
        <v/>
      </c>
      <c r="N230" s="10">
        <f>SUMIF('Stock - Puerto Chile'!$G$2:G960,'Rango proyecciones'!C230,'Stock - Puerto Chile'!$L$2:L960)</f>
        <v/>
      </c>
      <c r="O230" s="10" t="n"/>
      <c r="P230" s="10" t="n"/>
      <c r="Q230" s="19">
        <f>H230 + N230 + MAX(M230 - H230 - N230, 0)</f>
        <v/>
      </c>
      <c r="R230" s="10">
        <f>MAX(J230 - K230, 0) * MAX((20 - 7)/(7), 0)</f>
        <v/>
      </c>
      <c r="S230" s="10">
        <f>SUMIF('Stock - ETA'!$F$3:F4963,'Rango proyecciones'!C230,'Stock - ETA'!$H$3:H4963)</f>
        <v/>
      </c>
      <c r="T230" s="10">
        <f>SUMIF('Stock - Puerto Chile'!$G$2:G960,'Rango proyecciones'!C230,'Stock - Puerto Chile'!$N$2:N960)</f>
        <v/>
      </c>
      <c r="U230" s="10" t="n"/>
      <c r="V230" s="10" t="n"/>
      <c r="W230" s="19">
        <f>H230 + T230 + MAX(S230 - H230 - T230, 0)</f>
        <v/>
      </c>
      <c r="X230" s="7" t="n"/>
      <c r="Y230" s="10" t="n"/>
      <c r="Z230" s="21">
        <f>SUMIF('Stock - ETA'!$F$3:F4963,'Rango proyecciones'!C230,'Stock - ETA'!$S$3:S4963)</f>
        <v/>
      </c>
      <c r="AA230" s="16">
        <f>Z230 + X230</f>
        <v/>
      </c>
      <c r="AB230" s="10">
        <f>SUMIF('Stock - ETA'!$F$3:F4963,'Rango proyecciones'!C230,'Stock - ETA'!$I$3:I4963)</f>
        <v/>
      </c>
      <c r="AC230" s="19">
        <f>AB230 + X230</f>
        <v/>
      </c>
      <c r="AD230" s="7" t="n"/>
      <c r="AE230" s="10">
        <f>SUMIF('Stock - ETA'!$F$3:F4963,'Rango proyecciones'!C230,'Stock - ETA'!$T$3:T4963)</f>
        <v/>
      </c>
      <c r="AF230" s="19">
        <f> 1 * AD230 + AE230</f>
        <v/>
      </c>
      <c r="AG230" s="10">
        <f>SUMIF('Stock - ETA'!$F$3:F4963,'Rango proyecciones'!C230,'Stock - ETA'!$J$3:J4963)</f>
        <v/>
      </c>
      <c r="AH230" s="19">
        <f> 1 * AD230 + AG230</f>
        <v/>
      </c>
      <c r="AI230" s="7" t="n"/>
    </row>
    <row r="231">
      <c r="A231" s="4" t="inlineStr">
        <is>
          <t>Cerdo</t>
        </is>
      </c>
      <c r="B231" s="4" t="inlineStr">
        <is>
          <t>Venta Directa</t>
        </is>
      </c>
      <c r="C231" s="4" t="inlineStr">
        <is>
          <t>exportacion directa1023055</t>
        </is>
      </c>
      <c r="D231" s="4" t="inlineStr">
        <is>
          <t>Exportacion Directa</t>
        </is>
      </c>
      <c r="E231" s="4" t="n">
        <v>1023055</v>
      </c>
      <c r="F231" s="4" t="inlineStr">
        <is>
          <t>GO Lom Vet M@ Fi Cj Lom Vet AP</t>
        </is>
      </c>
      <c r="G231" s="4" t="inlineStr">
        <is>
          <t>Lomo</t>
        </is>
      </c>
      <c r="H231" s="7" t="n">
        <v>0</v>
      </c>
      <c r="I231" s="10" t="n">
        <v>5000</v>
      </c>
      <c r="J231" s="10" t="n">
        <v>4360.29</v>
      </c>
      <c r="K231" s="10" t="n">
        <v>3001.38</v>
      </c>
      <c r="L231" s="7">
        <f>MAX(J231 - K231, 0) * MAX((20 - 10)/(10), 0)</f>
        <v/>
      </c>
      <c r="M231" s="10">
        <f>SUMIF('Stock - ETA'!$F$3:F4963,'Rango proyecciones'!C231,'Stock - ETA'!$R$3:R4963)</f>
        <v/>
      </c>
      <c r="N231" s="10">
        <f>SUMIF('Stock - Puerto Chile'!$G$2:G960,'Rango proyecciones'!C231,'Stock - Puerto Chile'!$L$2:L960)</f>
        <v/>
      </c>
      <c r="O231" s="10" t="n"/>
      <c r="P231" s="10" t="n"/>
      <c r="Q231" s="19">
        <f>H231 + N231 + MAX(M231 - H231 - N231, 0)</f>
        <v/>
      </c>
      <c r="R231" s="10">
        <f>MAX(J231 - K231, 0) * MAX((20 - 7)/(7), 0)</f>
        <v/>
      </c>
      <c r="S231" s="10">
        <f>SUMIF('Stock - ETA'!$F$3:F4963,'Rango proyecciones'!C231,'Stock - ETA'!$H$3:H4963)</f>
        <v/>
      </c>
      <c r="T231" s="10">
        <f>SUMIF('Stock - Puerto Chile'!$G$2:G960,'Rango proyecciones'!C231,'Stock - Puerto Chile'!$N$2:N960)</f>
        <v/>
      </c>
      <c r="U231" s="10" t="n"/>
      <c r="V231" s="10" t="n"/>
      <c r="W231" s="19">
        <f>H231 + T231 + MAX(S231 - H231 - T231, 0)</f>
        <v/>
      </c>
      <c r="X231" s="7" t="n"/>
      <c r="Y231" s="10" t="n"/>
      <c r="Z231" s="21">
        <f>SUMIF('Stock - ETA'!$F$3:F4963,'Rango proyecciones'!C231,'Stock - ETA'!$S$3:S4963)</f>
        <v/>
      </c>
      <c r="AA231" s="16">
        <f>Z231 + X231</f>
        <v/>
      </c>
      <c r="AB231" s="10">
        <f>SUMIF('Stock - ETA'!$F$3:F4963,'Rango proyecciones'!C231,'Stock - ETA'!$I$3:I4963)</f>
        <v/>
      </c>
      <c r="AC231" s="19">
        <f>AB231 + X231</f>
        <v/>
      </c>
      <c r="AD231" s="7" t="n"/>
      <c r="AE231" s="10">
        <f>SUMIF('Stock - ETA'!$F$3:F4963,'Rango proyecciones'!C231,'Stock - ETA'!$T$3:T4963)</f>
        <v/>
      </c>
      <c r="AF231" s="19">
        <f> 1 * AD231 + AE231</f>
        <v/>
      </c>
      <c r="AG231" s="10">
        <f>SUMIF('Stock - ETA'!$F$3:F4963,'Rango proyecciones'!C231,'Stock - ETA'!$J$3:J4963)</f>
        <v/>
      </c>
      <c r="AH231" s="19">
        <f> 1 * AD231 + AG231</f>
        <v/>
      </c>
      <c r="AI231" s="7" t="n"/>
    </row>
    <row r="232">
      <c r="A232" s="4" t="inlineStr">
        <is>
          <t>Cerdo</t>
        </is>
      </c>
      <c r="B232" s="4" t="inlineStr">
        <is>
          <t>Venta Directa</t>
        </is>
      </c>
      <c r="C232" s="4" t="inlineStr">
        <is>
          <t>exportacion directa1023163</t>
        </is>
      </c>
      <c r="D232" s="4" t="inlineStr">
        <is>
          <t>Exportacion Directa</t>
        </is>
      </c>
      <c r="E232" s="4" t="n">
        <v>1023163</v>
      </c>
      <c r="F232" s="4" t="inlineStr">
        <is>
          <t>GO Lom Vet &gt;2.0@ Fi Cj 8k AP</t>
        </is>
      </c>
      <c r="G232" s="4" t="inlineStr">
        <is>
          <t>Lomo</t>
        </is>
      </c>
      <c r="H232" s="7" t="n">
        <v>0</v>
      </c>
      <c r="I232" s="10" t="n">
        <v>47000</v>
      </c>
      <c r="J232" s="10" t="n">
        <v>11131.355</v>
      </c>
      <c r="K232" s="10" t="n">
        <v>5900.02</v>
      </c>
      <c r="L232" s="7">
        <f>MAX(J232 - K232, 0) * MAX((20 - 10)/(10), 0)</f>
        <v/>
      </c>
      <c r="M232" s="10">
        <f>SUMIF('Stock - ETA'!$F$3:F4963,'Rango proyecciones'!C232,'Stock - ETA'!$R$3:R4963)</f>
        <v/>
      </c>
      <c r="N232" s="10">
        <f>SUMIF('Stock - Puerto Chile'!$G$2:G960,'Rango proyecciones'!C232,'Stock - Puerto Chile'!$L$2:L960)</f>
        <v/>
      </c>
      <c r="O232" s="10" t="n"/>
      <c r="P232" s="10" t="n"/>
      <c r="Q232" s="19">
        <f>H232 + N232 + MAX(M232 - H232 - N232, 0)</f>
        <v/>
      </c>
      <c r="R232" s="10">
        <f>MAX(J232 - K232, 0) * MAX((20 - 7)/(7), 0)</f>
        <v/>
      </c>
      <c r="S232" s="10">
        <f>SUMIF('Stock - ETA'!$F$3:F4963,'Rango proyecciones'!C232,'Stock - ETA'!$H$3:H4963)</f>
        <v/>
      </c>
      <c r="T232" s="10">
        <f>SUMIF('Stock - Puerto Chile'!$G$2:G960,'Rango proyecciones'!C232,'Stock - Puerto Chile'!$N$2:N960)</f>
        <v/>
      </c>
      <c r="U232" s="10" t="n"/>
      <c r="V232" s="10" t="n"/>
      <c r="W232" s="19">
        <f>H232 + T232 + MAX(S232 - H232 - T232, 0)</f>
        <v/>
      </c>
      <c r="X232" s="7" t="n">
        <v>33000</v>
      </c>
      <c r="Y232" s="10" t="n">
        <v>33000</v>
      </c>
      <c r="Z232" s="21">
        <f>SUMIF('Stock - ETA'!$F$3:F4963,'Rango proyecciones'!C232,'Stock - ETA'!$S$3:S4963)</f>
        <v/>
      </c>
      <c r="AA232" s="16">
        <f>Z232 + X232</f>
        <v/>
      </c>
      <c r="AB232" s="10">
        <f>SUMIF('Stock - ETA'!$F$3:F4963,'Rango proyecciones'!C232,'Stock - ETA'!$I$3:I4963)</f>
        <v/>
      </c>
      <c r="AC232" s="19">
        <f>AB232 + X232</f>
        <v/>
      </c>
      <c r="AD232" s="7" t="n">
        <v>33000</v>
      </c>
      <c r="AE232" s="10">
        <f>SUMIF('Stock - ETA'!$F$3:F4963,'Rango proyecciones'!C232,'Stock - ETA'!$T$3:T4963)</f>
        <v/>
      </c>
      <c r="AF232" s="19">
        <f> 1 * AD232 + AE232</f>
        <v/>
      </c>
      <c r="AG232" s="10">
        <f>SUMIF('Stock - ETA'!$F$3:F4963,'Rango proyecciones'!C232,'Stock - ETA'!$J$3:J4963)</f>
        <v/>
      </c>
      <c r="AH232" s="19">
        <f> 1 * AD232 + AG232</f>
        <v/>
      </c>
      <c r="AI232" s="7" t="n"/>
    </row>
    <row r="233">
      <c r="A233" s="4" t="inlineStr">
        <is>
          <t>Cerdo</t>
        </is>
      </c>
      <c r="B233" s="4" t="inlineStr">
        <is>
          <t>Venta Directa</t>
        </is>
      </c>
      <c r="C233" s="4" t="inlineStr">
        <is>
          <t>exportacion directa1023194</t>
        </is>
      </c>
      <c r="D233" s="4" t="inlineStr">
        <is>
          <t>Exportacion Directa</t>
        </is>
      </c>
      <c r="E233" s="4" t="n">
        <v>1023194</v>
      </c>
      <c r="F233" s="4" t="inlineStr">
        <is>
          <t>GO Cne Falda Panc@ Bo Cj AP</t>
        </is>
      </c>
      <c r="G233" s="4" t="inlineStr">
        <is>
          <t>Panceta</t>
        </is>
      </c>
      <c r="H233" s="7" t="n">
        <v>0</v>
      </c>
      <c r="I233" s="10" t="n">
        <v>20532</v>
      </c>
      <c r="J233" s="10" t="n">
        <v>5050</v>
      </c>
      <c r="K233" s="10" t="n">
        <v>1524.34</v>
      </c>
      <c r="L233" s="7">
        <f>MAX(J233 - K233, 0) * MAX((20 - 10)/(10), 0)</f>
        <v/>
      </c>
      <c r="M233" s="10">
        <f>SUMIF('Stock - ETA'!$F$3:F4963,'Rango proyecciones'!C233,'Stock - ETA'!$R$3:R4963)</f>
        <v/>
      </c>
      <c r="N233" s="10">
        <f>SUMIF('Stock - Puerto Chile'!$G$2:G960,'Rango proyecciones'!C233,'Stock - Puerto Chile'!$L$2:L960)</f>
        <v/>
      </c>
      <c r="O233" s="10" t="n"/>
      <c r="P233" s="10" t="n"/>
      <c r="Q233" s="19">
        <f>H233 + N233 + MAX(M233 - H233 - N233, 0)</f>
        <v/>
      </c>
      <c r="R233" s="10">
        <f>MAX(J233 - K233, 0) * MAX((20 - 7)/(7), 0)</f>
        <v/>
      </c>
      <c r="S233" s="10">
        <f>SUMIF('Stock - ETA'!$F$3:F4963,'Rango proyecciones'!C233,'Stock - ETA'!$H$3:H4963)</f>
        <v/>
      </c>
      <c r="T233" s="10">
        <f>SUMIF('Stock - Puerto Chile'!$G$2:G960,'Rango proyecciones'!C233,'Stock - Puerto Chile'!$N$2:N960)</f>
        <v/>
      </c>
      <c r="U233" s="10" t="n"/>
      <c r="V233" s="10" t="n"/>
      <c r="W233" s="19">
        <f>H233 + T233 + MAX(S233 - H233 - T233, 0)</f>
        <v/>
      </c>
      <c r="X233" s="7" t="n">
        <v>12100</v>
      </c>
      <c r="Y233" s="10" t="n">
        <v>12100</v>
      </c>
      <c r="Z233" s="21">
        <f>SUMIF('Stock - ETA'!$F$3:F4963,'Rango proyecciones'!C233,'Stock - ETA'!$S$3:S4963)</f>
        <v/>
      </c>
      <c r="AA233" s="16">
        <f>Z233 + X233</f>
        <v/>
      </c>
      <c r="AB233" s="10">
        <f>SUMIF('Stock - ETA'!$F$3:F4963,'Rango proyecciones'!C233,'Stock - ETA'!$I$3:I4963)</f>
        <v/>
      </c>
      <c r="AC233" s="19">
        <f>AB233 + X233</f>
        <v/>
      </c>
      <c r="AD233" s="7" t="n">
        <v>12100</v>
      </c>
      <c r="AE233" s="10">
        <f>SUMIF('Stock - ETA'!$F$3:F4963,'Rango proyecciones'!C233,'Stock - ETA'!$T$3:T4963)</f>
        <v/>
      </c>
      <c r="AF233" s="19">
        <f> 1 * AD233 + AE233</f>
        <v/>
      </c>
      <c r="AG233" s="10">
        <f>SUMIF('Stock - ETA'!$F$3:F4963,'Rango proyecciones'!C233,'Stock - ETA'!$J$3:J4963)</f>
        <v/>
      </c>
      <c r="AH233" s="19">
        <f> 1 * AD233 + AG233</f>
        <v/>
      </c>
      <c r="AI233" s="7" t="n"/>
    </row>
    <row r="234">
      <c r="A234" s="4" t="inlineStr">
        <is>
          <t>Cerdo</t>
        </is>
      </c>
      <c r="B234" s="4" t="inlineStr">
        <is>
          <t>Venta Directa</t>
        </is>
      </c>
      <c r="C234" s="4" t="inlineStr">
        <is>
          <t>exportacion directa1023349</t>
        </is>
      </c>
      <c r="D234" s="4" t="inlineStr">
        <is>
          <t>Exportacion Directa</t>
        </is>
      </c>
      <c r="E234" s="4" t="n">
        <v>1023349</v>
      </c>
      <c r="F234" s="4" t="inlineStr">
        <is>
          <t>GO Lom Tecla VP@ Cj Lom Ctro</t>
        </is>
      </c>
      <c r="G234" s="4" t="inlineStr">
        <is>
          <t>Lomo</t>
        </is>
      </c>
      <c r="H234" s="7" t="n">
        <v>0</v>
      </c>
      <c r="I234" s="10" t="n">
        <v>7000</v>
      </c>
      <c r="J234" s="10" t="n">
        <v>2633.49</v>
      </c>
      <c r="K234" s="10" t="n">
        <v>2371</v>
      </c>
      <c r="L234" s="7">
        <f>MAX(J234 - K234, 0) * MAX((20 - 10)/(10), 0)</f>
        <v/>
      </c>
      <c r="M234" s="10">
        <f>SUMIF('Stock - ETA'!$F$3:F4963,'Rango proyecciones'!C234,'Stock - ETA'!$R$3:R4963)</f>
        <v/>
      </c>
      <c r="N234" s="10">
        <f>SUMIF('Stock - Puerto Chile'!$G$2:G960,'Rango proyecciones'!C234,'Stock - Puerto Chile'!$L$2:L960)</f>
        <v/>
      </c>
      <c r="O234" s="10" t="n"/>
      <c r="P234" s="10" t="n"/>
      <c r="Q234" s="19">
        <f>H234 + N234 + MAX(M234 - H234 - N234, 0)</f>
        <v/>
      </c>
      <c r="R234" s="10">
        <f>MAX(J234 - K234, 0) * MAX((20 - 7)/(7), 0)</f>
        <v/>
      </c>
      <c r="S234" s="10">
        <f>SUMIF('Stock - ETA'!$F$3:F4963,'Rango proyecciones'!C234,'Stock - ETA'!$H$3:H4963)</f>
        <v/>
      </c>
      <c r="T234" s="10">
        <f>SUMIF('Stock - Puerto Chile'!$G$2:G960,'Rango proyecciones'!C234,'Stock - Puerto Chile'!$N$2:N960)</f>
        <v/>
      </c>
      <c r="U234" s="10" t="n"/>
      <c r="V234" s="10" t="n"/>
      <c r="W234" s="19">
        <f>H234 + T234 + MAX(S234 - H234 - T234, 0)</f>
        <v/>
      </c>
      <c r="X234" s="7" t="n">
        <v>5500</v>
      </c>
      <c r="Y234" s="10" t="n">
        <v>5500</v>
      </c>
      <c r="Z234" s="21">
        <f>SUMIF('Stock - ETA'!$F$3:F4963,'Rango proyecciones'!C234,'Stock - ETA'!$S$3:S4963)</f>
        <v/>
      </c>
      <c r="AA234" s="16">
        <f>Z234 + X234</f>
        <v/>
      </c>
      <c r="AB234" s="10">
        <f>SUMIF('Stock - ETA'!$F$3:F4963,'Rango proyecciones'!C234,'Stock - ETA'!$I$3:I4963)</f>
        <v/>
      </c>
      <c r="AC234" s="19">
        <f>AB234 + X234</f>
        <v/>
      </c>
      <c r="AD234" s="7" t="n">
        <v>5500</v>
      </c>
      <c r="AE234" s="10">
        <f>SUMIF('Stock - ETA'!$F$3:F4963,'Rango proyecciones'!C234,'Stock - ETA'!$T$3:T4963)</f>
        <v/>
      </c>
      <c r="AF234" s="19">
        <f> 1 * AD234 + AE234</f>
        <v/>
      </c>
      <c r="AG234" s="10">
        <f>SUMIF('Stock - ETA'!$F$3:F4963,'Rango proyecciones'!C234,'Stock - ETA'!$J$3:J4963)</f>
        <v/>
      </c>
      <c r="AH234" s="19">
        <f> 1 * AD234 + AG234</f>
        <v/>
      </c>
      <c r="AI234" s="7" t="n"/>
    </row>
    <row r="235">
      <c r="A235" s="4" t="inlineStr">
        <is>
          <t>Cerdo</t>
        </is>
      </c>
      <c r="B235" s="4" t="inlineStr">
        <is>
          <t>Venta Directa</t>
        </is>
      </c>
      <c r="C235" s="4" t="inlineStr">
        <is>
          <t>exportacion directa1023350</t>
        </is>
      </c>
      <c r="D235" s="4" t="inlineStr">
        <is>
          <t>Exportacion Directa</t>
        </is>
      </c>
      <c r="E235" s="4" t="n">
        <v>1023350</v>
      </c>
      <c r="F235" s="4" t="inlineStr">
        <is>
          <t>Lom Vet &gt;2.0@ VP Cj Lom Vet AP</t>
        </is>
      </c>
      <c r="G235" s="4" t="inlineStr">
        <is>
          <t>Lomo</t>
        </is>
      </c>
      <c r="H235" s="7" t="n">
        <v>6009.41</v>
      </c>
      <c r="I235" s="10" t="n">
        <v>40796</v>
      </c>
      <c r="J235" s="10" t="n">
        <v>800.8</v>
      </c>
      <c r="K235" s="10" t="n"/>
      <c r="L235" s="7">
        <f>MAX(J235 - K235, 0) * MAX((20 - 10)/(10), 0)</f>
        <v/>
      </c>
      <c r="M235" s="10">
        <f>SUMIF('Stock - ETA'!$F$3:F4963,'Rango proyecciones'!C235,'Stock - ETA'!$R$3:R4963)</f>
        <v/>
      </c>
      <c r="N235" s="10">
        <f>SUMIF('Stock - Puerto Chile'!$G$2:G960,'Rango proyecciones'!C235,'Stock - Puerto Chile'!$L$2:L960)</f>
        <v/>
      </c>
      <c r="O235" s="10" t="n"/>
      <c r="P235" s="10" t="n"/>
      <c r="Q235" s="19">
        <f>H235 + N235 + MAX(M235 - H235 - N235, 0)</f>
        <v/>
      </c>
      <c r="R235" s="10">
        <f>MAX(J235 - K235, 0) * MAX((20 - 7)/(7), 0)</f>
        <v/>
      </c>
      <c r="S235" s="10">
        <f>SUMIF('Stock - ETA'!$F$3:F4963,'Rango proyecciones'!C235,'Stock - ETA'!$H$3:H4963)</f>
        <v/>
      </c>
      <c r="T235" s="10">
        <f>SUMIF('Stock - Puerto Chile'!$G$2:G960,'Rango proyecciones'!C235,'Stock - Puerto Chile'!$N$2:N960)</f>
        <v/>
      </c>
      <c r="U235" s="10" t="n"/>
      <c r="V235" s="10" t="n"/>
      <c r="W235" s="19">
        <f>H235 + T235 + MAX(S235 - H235 - T235, 0)</f>
        <v/>
      </c>
      <c r="X235" s="7" t="n"/>
      <c r="Y235" s="10" t="n"/>
      <c r="Z235" s="21">
        <f>SUMIF('Stock - ETA'!$F$3:F4963,'Rango proyecciones'!C235,'Stock - ETA'!$S$3:S4963)</f>
        <v/>
      </c>
      <c r="AA235" s="16">
        <f>Z235 + X235</f>
        <v/>
      </c>
      <c r="AB235" s="10">
        <f>SUMIF('Stock - ETA'!$F$3:F4963,'Rango proyecciones'!C235,'Stock - ETA'!$I$3:I4963)</f>
        <v/>
      </c>
      <c r="AC235" s="19">
        <f>AB235 + X235</f>
        <v/>
      </c>
      <c r="AD235" s="7" t="n">
        <v>71500</v>
      </c>
      <c r="AE235" s="10">
        <f>SUMIF('Stock - ETA'!$F$3:F4963,'Rango proyecciones'!C235,'Stock - ETA'!$T$3:T4963)</f>
        <v/>
      </c>
      <c r="AF235" s="19">
        <f> 1 * AD235 + AE235</f>
        <v/>
      </c>
      <c r="AG235" s="10">
        <f>SUMIF('Stock - ETA'!$F$3:F4963,'Rango proyecciones'!C235,'Stock - ETA'!$J$3:J4963)</f>
        <v/>
      </c>
      <c r="AH235" s="19">
        <f> 1 * AD235 + AG235</f>
        <v/>
      </c>
      <c r="AI235" s="7" t="n"/>
    </row>
    <row r="236">
      <c r="A236" s="4" t="inlineStr">
        <is>
          <t>Cerdo</t>
        </is>
      </c>
      <c r="B236" s="4" t="inlineStr">
        <is>
          <t>Venta Directa</t>
        </is>
      </c>
      <c r="C236" s="4" t="inlineStr">
        <is>
          <t>exportacion directa1023351</t>
        </is>
      </c>
      <c r="D236" s="4" t="inlineStr">
        <is>
          <t>Exportacion Directa</t>
        </is>
      </c>
      <c r="E236" s="4" t="n">
        <v>1023351</v>
      </c>
      <c r="F236" s="4" t="inlineStr">
        <is>
          <t>GO Panc S/tec L @VP Cj AP</t>
        </is>
      </c>
      <c r="G236" s="4" t="inlineStr">
        <is>
          <t>Panceta</t>
        </is>
      </c>
      <c r="H236" s="7" t="n">
        <v>0</v>
      </c>
      <c r="I236" s="10" t="n">
        <v>9500</v>
      </c>
      <c r="J236" s="10" t="n">
        <v>0</v>
      </c>
      <c r="K236" s="10" t="n">
        <v>0</v>
      </c>
      <c r="L236" s="7">
        <f>MAX(J236 - K236, 0) * MAX((20 - 10)/(10), 0)</f>
        <v/>
      </c>
      <c r="M236" s="10">
        <f>SUMIF('Stock - ETA'!$F$3:F4963,'Rango proyecciones'!C236,'Stock - ETA'!$R$3:R4963)</f>
        <v/>
      </c>
      <c r="N236" s="10">
        <f>SUMIF('Stock - Puerto Chile'!$G$2:G960,'Rango proyecciones'!C236,'Stock - Puerto Chile'!$L$2:L960)</f>
        <v/>
      </c>
      <c r="O236" s="10" t="n"/>
      <c r="P236" s="10" t="n"/>
      <c r="Q236" s="19">
        <f>H236 + N236 + MAX(M236 - H236 - N236, 0)</f>
        <v/>
      </c>
      <c r="R236" s="10">
        <f>MAX(J236 - K236, 0) * MAX((20 - 7)/(7), 0)</f>
        <v/>
      </c>
      <c r="S236" s="10">
        <f>SUMIF('Stock - ETA'!$F$3:F4963,'Rango proyecciones'!C236,'Stock - ETA'!$H$3:H4963)</f>
        <v/>
      </c>
      <c r="T236" s="10">
        <f>SUMIF('Stock - Puerto Chile'!$G$2:G960,'Rango proyecciones'!C236,'Stock - Puerto Chile'!$N$2:N960)</f>
        <v/>
      </c>
      <c r="U236" s="10" t="n"/>
      <c r="V236" s="10" t="n"/>
      <c r="W236" s="19">
        <f>H236 + T236 + MAX(S236 - H236 - T236, 0)</f>
        <v/>
      </c>
      <c r="X236" s="7" t="n"/>
      <c r="Y236" s="10" t="n"/>
      <c r="Z236" s="21">
        <f>SUMIF('Stock - ETA'!$F$3:F4963,'Rango proyecciones'!C236,'Stock - ETA'!$S$3:S4963)</f>
        <v/>
      </c>
      <c r="AA236" s="16">
        <f>Z236 + X236</f>
        <v/>
      </c>
      <c r="AB236" s="10">
        <f>SUMIF('Stock - ETA'!$F$3:F4963,'Rango proyecciones'!C236,'Stock - ETA'!$I$3:I4963)</f>
        <v/>
      </c>
      <c r="AC236" s="19">
        <f>AB236 + X236</f>
        <v/>
      </c>
      <c r="AD236" s="7" t="n">
        <v>3300</v>
      </c>
      <c r="AE236" s="10">
        <f>SUMIF('Stock - ETA'!$F$3:F4963,'Rango proyecciones'!C236,'Stock - ETA'!$T$3:T4963)</f>
        <v/>
      </c>
      <c r="AF236" s="19">
        <f> 1 * AD236 + AE236</f>
        <v/>
      </c>
      <c r="AG236" s="10">
        <f>SUMIF('Stock - ETA'!$F$3:F4963,'Rango proyecciones'!C236,'Stock - ETA'!$J$3:J4963)</f>
        <v/>
      </c>
      <c r="AH236" s="19">
        <f> 1 * AD236 + AG236</f>
        <v/>
      </c>
      <c r="AI236" s="7" t="n"/>
    </row>
    <row r="237">
      <c r="A237" s="4" t="inlineStr">
        <is>
          <t>Cerdo</t>
        </is>
      </c>
      <c r="B237" s="4" t="inlineStr">
        <is>
          <t>Venta Directa</t>
        </is>
      </c>
      <c r="C237" s="4" t="inlineStr">
        <is>
          <t>exportacion directa1023352</t>
        </is>
      </c>
      <c r="D237" s="4" t="inlineStr">
        <is>
          <t>Exportacion Directa</t>
        </is>
      </c>
      <c r="E237" s="4" t="n">
        <v>1023352</v>
      </c>
      <c r="F237" s="4" t="inlineStr">
        <is>
          <t>GO Panc Tec S/cue@ R VP Cj ch AP</t>
        </is>
      </c>
      <c r="G237" s="4" t="inlineStr">
        <is>
          <t>Panceta</t>
        </is>
      </c>
      <c r="H237" s="7" t="n">
        <v>0</v>
      </c>
      <c r="I237" s="10" t="n">
        <v>41657</v>
      </c>
      <c r="J237" s="10" t="n">
        <v>14006.825</v>
      </c>
      <c r="K237" s="10" t="n">
        <v>13364.53</v>
      </c>
      <c r="L237" s="7">
        <f>MAX(J237 - K237, 0) * MAX((20 - 10)/(10), 0)</f>
        <v/>
      </c>
      <c r="M237" s="10">
        <f>SUMIF('Stock - ETA'!$F$3:F4963,'Rango proyecciones'!C237,'Stock - ETA'!$R$3:R4963)</f>
        <v/>
      </c>
      <c r="N237" s="10">
        <f>SUMIF('Stock - Puerto Chile'!$G$2:G960,'Rango proyecciones'!C237,'Stock - Puerto Chile'!$L$2:L960)</f>
        <v/>
      </c>
      <c r="O237" s="10" t="n"/>
      <c r="P237" s="10" t="n"/>
      <c r="Q237" s="19">
        <f>H237 + N237 + MAX(M237 - H237 - N237, 0)</f>
        <v/>
      </c>
      <c r="R237" s="10">
        <f>MAX(J237 - K237, 0) * MAX((20 - 7)/(7), 0)</f>
        <v/>
      </c>
      <c r="S237" s="10">
        <f>SUMIF('Stock - ETA'!$F$3:F4963,'Rango proyecciones'!C237,'Stock - ETA'!$H$3:H4963)</f>
        <v/>
      </c>
      <c r="T237" s="10">
        <f>SUMIF('Stock - Puerto Chile'!$G$2:G960,'Rango proyecciones'!C237,'Stock - Puerto Chile'!$N$2:N960)</f>
        <v/>
      </c>
      <c r="U237" s="10" t="n"/>
      <c r="V237" s="10" t="n"/>
      <c r="W237" s="19">
        <f>H237 + T237 + MAX(S237 - H237 - T237, 0)</f>
        <v/>
      </c>
      <c r="X237" s="7" t="n">
        <v>47297</v>
      </c>
      <c r="Y237" s="10" t="n">
        <v>47297</v>
      </c>
      <c r="Z237" s="21">
        <f>SUMIF('Stock - ETA'!$F$3:F4963,'Rango proyecciones'!C237,'Stock - ETA'!$S$3:S4963)</f>
        <v/>
      </c>
      <c r="AA237" s="16">
        <f>Z237 + X237</f>
        <v/>
      </c>
      <c r="AB237" s="10">
        <f>SUMIF('Stock - ETA'!$F$3:F4963,'Rango proyecciones'!C237,'Stock - ETA'!$I$3:I4963)</f>
        <v/>
      </c>
      <c r="AC237" s="19">
        <f>AB237 + X237</f>
        <v/>
      </c>
      <c r="AD237" s="7" t="n">
        <v>44000</v>
      </c>
      <c r="AE237" s="10">
        <f>SUMIF('Stock - ETA'!$F$3:F4963,'Rango proyecciones'!C237,'Stock - ETA'!$T$3:T4963)</f>
        <v/>
      </c>
      <c r="AF237" s="19">
        <f> 1 * AD237 + AE237</f>
        <v/>
      </c>
      <c r="AG237" s="10">
        <f>SUMIF('Stock - ETA'!$F$3:F4963,'Rango proyecciones'!C237,'Stock - ETA'!$J$3:J4963)</f>
        <v/>
      </c>
      <c r="AH237" s="19">
        <f> 1 * AD237 + AG237</f>
        <v/>
      </c>
      <c r="AI237" s="7" t="n"/>
    </row>
    <row r="238">
      <c r="A238" s="4" t="inlineStr">
        <is>
          <t>Cerdo</t>
        </is>
      </c>
      <c r="B238" s="4" t="inlineStr">
        <is>
          <t>Venta Directa</t>
        </is>
      </c>
      <c r="C238" s="4" t="inlineStr">
        <is>
          <t>exportacion directa1023419</t>
        </is>
      </c>
      <c r="D238" s="4" t="inlineStr">
        <is>
          <t>Exportacion Directa</t>
        </is>
      </c>
      <c r="E238" s="4" t="n">
        <v>1023419</v>
      </c>
      <c r="F238" s="4" t="inlineStr">
        <is>
          <t>GO Lom Tocino@ Bo Cj 20k AP</t>
        </is>
      </c>
      <c r="G238" s="4" t="inlineStr">
        <is>
          <t>Grasas</t>
        </is>
      </c>
      <c r="H238" s="7" t="n">
        <v>0</v>
      </c>
      <c r="I238" s="10" t="n">
        <v>48000</v>
      </c>
      <c r="J238" s="10" t="n">
        <v>6000</v>
      </c>
      <c r="K238" s="10" t="n">
        <v>11212.56</v>
      </c>
      <c r="L238" s="7">
        <f>MAX(J238 - K238, 0) * MAX((20 - 10)/(10), 0)</f>
        <v/>
      </c>
      <c r="M238" s="10">
        <f>SUMIF('Stock - ETA'!$F$3:F4963,'Rango proyecciones'!C238,'Stock - ETA'!$R$3:R4963)</f>
        <v/>
      </c>
      <c r="N238" s="10">
        <f>SUMIF('Stock - Puerto Chile'!$G$2:G960,'Rango proyecciones'!C238,'Stock - Puerto Chile'!$L$2:L960)</f>
        <v/>
      </c>
      <c r="O238" s="10" t="n"/>
      <c r="P238" s="10" t="n"/>
      <c r="Q238" s="19">
        <f>H238 + N238 + MAX(M238 - H238 - N238, 0)</f>
        <v/>
      </c>
      <c r="R238" s="10">
        <f>MAX(J238 - K238, 0) * MAX((20 - 7)/(7), 0)</f>
        <v/>
      </c>
      <c r="S238" s="10">
        <f>SUMIF('Stock - ETA'!$F$3:F4963,'Rango proyecciones'!C238,'Stock - ETA'!$H$3:H4963)</f>
        <v/>
      </c>
      <c r="T238" s="10">
        <f>SUMIF('Stock - Puerto Chile'!$G$2:G960,'Rango proyecciones'!C238,'Stock - Puerto Chile'!$N$2:N960)</f>
        <v/>
      </c>
      <c r="U238" s="10" t="n"/>
      <c r="V238" s="10" t="n"/>
      <c r="W238" s="19">
        <f>H238 + T238 + MAX(S238 - H238 - T238, 0)</f>
        <v/>
      </c>
      <c r="X238" s="7" t="n"/>
      <c r="Y238" s="10" t="n"/>
      <c r="Z238" s="21">
        <f>SUMIF('Stock - ETA'!$F$3:F4963,'Rango proyecciones'!C238,'Stock - ETA'!$S$3:S4963)</f>
        <v/>
      </c>
      <c r="AA238" s="16">
        <f>Z238 + X238</f>
        <v/>
      </c>
      <c r="AB238" s="10">
        <f>SUMIF('Stock - ETA'!$F$3:F4963,'Rango proyecciones'!C238,'Stock - ETA'!$I$3:I4963)</f>
        <v/>
      </c>
      <c r="AC238" s="19">
        <f>AB238 + X238</f>
        <v/>
      </c>
      <c r="AD238" s="7" t="n"/>
      <c r="AE238" s="10">
        <f>SUMIF('Stock - ETA'!$F$3:F4963,'Rango proyecciones'!C238,'Stock - ETA'!$T$3:T4963)</f>
        <v/>
      </c>
      <c r="AF238" s="19">
        <f> 1 * AD238 + AE238</f>
        <v/>
      </c>
      <c r="AG238" s="10">
        <f>SUMIF('Stock - ETA'!$F$3:F4963,'Rango proyecciones'!C238,'Stock - ETA'!$J$3:J4963)</f>
        <v/>
      </c>
      <c r="AH238" s="19">
        <f> 1 * AD238 + AG238</f>
        <v/>
      </c>
      <c r="AI238" s="7" t="n"/>
    </row>
    <row r="239">
      <c r="A239" s="4" t="inlineStr">
        <is>
          <t>Cerdo</t>
        </is>
      </c>
      <c r="B239" s="4" t="inlineStr">
        <is>
          <t>Venta Directa</t>
        </is>
      </c>
      <c r="C239" s="4" t="inlineStr">
        <is>
          <t>exportacion directa1023457</t>
        </is>
      </c>
      <c r="D239" s="4" t="inlineStr">
        <is>
          <t>Exportacion Directa</t>
        </is>
      </c>
      <c r="E239" s="4" t="n">
        <v>1023457</v>
      </c>
      <c r="F239" s="4" t="inlineStr">
        <is>
          <t>GO Cordon Lom@ Bo Cj 20k AS</t>
        </is>
      </c>
      <c r="G239" s="4" t="inlineStr">
        <is>
          <t>Recortes</t>
        </is>
      </c>
      <c r="H239" s="7" t="n">
        <v>0</v>
      </c>
      <c r="I239" s="10" t="n">
        <v>2000</v>
      </c>
      <c r="J239" s="10" t="n"/>
      <c r="K239" s="10" t="n">
        <v>2065.03</v>
      </c>
      <c r="L239" s="7">
        <f>MAX(J239 - K239, 0) * MAX((20 - 10)/(10), 0)</f>
        <v/>
      </c>
      <c r="M239" s="10">
        <f>SUMIF('Stock - ETA'!$F$3:F4963,'Rango proyecciones'!C239,'Stock - ETA'!$R$3:R4963)</f>
        <v/>
      </c>
      <c r="N239" s="10">
        <f>SUMIF('Stock - Puerto Chile'!$G$2:G960,'Rango proyecciones'!C239,'Stock - Puerto Chile'!$L$2:L960)</f>
        <v/>
      </c>
      <c r="O239" s="10" t="n"/>
      <c r="P239" s="10" t="n"/>
      <c r="Q239" s="19">
        <f>H239 + N239 + MAX(M239 - H239 - N239, 0)</f>
        <v/>
      </c>
      <c r="R239" s="10">
        <f>MAX(J239 - K239, 0) * MAX((20 - 7)/(7), 0)</f>
        <v/>
      </c>
      <c r="S239" s="10">
        <f>SUMIF('Stock - ETA'!$F$3:F4963,'Rango proyecciones'!C239,'Stock - ETA'!$H$3:H4963)</f>
        <v/>
      </c>
      <c r="T239" s="10">
        <f>SUMIF('Stock - Puerto Chile'!$G$2:G960,'Rango proyecciones'!C239,'Stock - Puerto Chile'!$N$2:N960)</f>
        <v/>
      </c>
      <c r="U239" s="10" t="n"/>
      <c r="V239" s="10" t="n"/>
      <c r="W239" s="19">
        <f>H239 + T239 + MAX(S239 - H239 - T239, 0)</f>
        <v/>
      </c>
      <c r="X239" s="7" t="n">
        <v>1100</v>
      </c>
      <c r="Y239" s="10" t="n">
        <v>1100</v>
      </c>
      <c r="Z239" s="21">
        <f>SUMIF('Stock - ETA'!$F$3:F4963,'Rango proyecciones'!C239,'Stock - ETA'!$S$3:S4963)</f>
        <v/>
      </c>
      <c r="AA239" s="16">
        <f>Z239 + X239</f>
        <v/>
      </c>
      <c r="AB239" s="10">
        <f>SUMIF('Stock - ETA'!$F$3:F4963,'Rango proyecciones'!C239,'Stock - ETA'!$I$3:I4963)</f>
        <v/>
      </c>
      <c r="AC239" s="19">
        <f>AB239 + X239</f>
        <v/>
      </c>
      <c r="AD239" s="7" t="n">
        <v>1100</v>
      </c>
      <c r="AE239" s="10">
        <f>SUMIF('Stock - ETA'!$F$3:F4963,'Rango proyecciones'!C239,'Stock - ETA'!$T$3:T4963)</f>
        <v/>
      </c>
      <c r="AF239" s="19">
        <f> 1 * AD239 + AE239</f>
        <v/>
      </c>
      <c r="AG239" s="10">
        <f>SUMIF('Stock - ETA'!$F$3:F4963,'Rango proyecciones'!C239,'Stock - ETA'!$J$3:J4963)</f>
        <v/>
      </c>
      <c r="AH239" s="19">
        <f> 1 * AD239 + AG239</f>
        <v/>
      </c>
      <c r="AI239" s="7" t="n"/>
    </row>
    <row r="240">
      <c r="A240" s="4" t="inlineStr">
        <is>
          <t>Cerdo</t>
        </is>
      </c>
      <c r="B240" s="4" t="inlineStr">
        <is>
          <t>Venta Directa</t>
        </is>
      </c>
      <c r="C240" s="4" t="inlineStr">
        <is>
          <t>exportacion directa1023467</t>
        </is>
      </c>
      <c r="D240" s="4" t="inlineStr">
        <is>
          <t>Exportacion Directa</t>
        </is>
      </c>
      <c r="E240" s="4" t="n">
        <v>1023467</v>
      </c>
      <c r="F240" s="4" t="inlineStr">
        <is>
          <t>GO Lom Vet Mad@ Cj AP</t>
        </is>
      </c>
      <c r="G240" s="4" t="inlineStr">
        <is>
          <t>Lomo</t>
        </is>
      </c>
      <c r="H240" s="7" t="n">
        <v>0</v>
      </c>
      <c r="I240" s="10" t="n">
        <v>40000</v>
      </c>
      <c r="J240" s="10" t="n">
        <v>18690.93</v>
      </c>
      <c r="K240" s="10" t="n">
        <v>11152.39</v>
      </c>
      <c r="L240" s="7">
        <f>MAX(J240 - K240, 0) * MAX((20 - 10)/(10), 0)</f>
        <v/>
      </c>
      <c r="M240" s="10">
        <f>SUMIF('Stock - ETA'!$F$3:F4963,'Rango proyecciones'!C240,'Stock - ETA'!$R$3:R4963)</f>
        <v/>
      </c>
      <c r="N240" s="10">
        <f>SUMIF('Stock - Puerto Chile'!$G$2:G960,'Rango proyecciones'!C240,'Stock - Puerto Chile'!$L$2:L960)</f>
        <v/>
      </c>
      <c r="O240" s="10" t="n"/>
      <c r="P240" s="10" t="n"/>
      <c r="Q240" s="19">
        <f>H240 + N240 + MAX(M240 - H240 - N240, 0)</f>
        <v/>
      </c>
      <c r="R240" s="10">
        <f>MAX(J240 - K240, 0) * MAX((20 - 7)/(7), 0)</f>
        <v/>
      </c>
      <c r="S240" s="10">
        <f>SUMIF('Stock - ETA'!$F$3:F4963,'Rango proyecciones'!C240,'Stock - ETA'!$H$3:H4963)</f>
        <v/>
      </c>
      <c r="T240" s="10">
        <f>SUMIF('Stock - Puerto Chile'!$G$2:G960,'Rango proyecciones'!C240,'Stock - Puerto Chile'!$N$2:N960)</f>
        <v/>
      </c>
      <c r="U240" s="10" t="n"/>
      <c r="V240" s="10" t="n"/>
      <c r="W240" s="19">
        <f>H240 + T240 + MAX(S240 - H240 - T240, 0)</f>
        <v/>
      </c>
      <c r="X240" s="7" t="n">
        <v>1100</v>
      </c>
      <c r="Y240" s="10" t="n">
        <v>1100</v>
      </c>
      <c r="Z240" s="21">
        <f>SUMIF('Stock - ETA'!$F$3:F4963,'Rango proyecciones'!C240,'Stock - ETA'!$S$3:S4963)</f>
        <v/>
      </c>
      <c r="AA240" s="16">
        <f>Z240 + X240</f>
        <v/>
      </c>
      <c r="AB240" s="10">
        <f>SUMIF('Stock - ETA'!$F$3:F4963,'Rango proyecciones'!C240,'Stock - ETA'!$I$3:I4963)</f>
        <v/>
      </c>
      <c r="AC240" s="19">
        <f>AB240 + X240</f>
        <v/>
      </c>
      <c r="AD240" s="7" t="n">
        <v>1100</v>
      </c>
      <c r="AE240" s="10">
        <f>SUMIF('Stock - ETA'!$F$3:F4963,'Rango proyecciones'!C240,'Stock - ETA'!$T$3:T4963)</f>
        <v/>
      </c>
      <c r="AF240" s="19">
        <f> 1 * AD240 + AE240</f>
        <v/>
      </c>
      <c r="AG240" s="10">
        <f>SUMIF('Stock - ETA'!$F$3:F4963,'Rango proyecciones'!C240,'Stock - ETA'!$J$3:J4963)</f>
        <v/>
      </c>
      <c r="AH240" s="19">
        <f> 1 * AD240 + AG240</f>
        <v/>
      </c>
      <c r="AI240" s="7" t="n"/>
    </row>
    <row r="241">
      <c r="A241" s="4" t="inlineStr">
        <is>
          <t>Cerdo</t>
        </is>
      </c>
      <c r="B241" s="4" t="inlineStr">
        <is>
          <t>Venta Local</t>
        </is>
      </c>
      <c r="C241" s="4" t="inlineStr">
        <is>
          <t>agrosuper shanghai1021731</t>
        </is>
      </c>
      <c r="D241" s="4" t="inlineStr">
        <is>
          <t>Agrosuper Shanghai</t>
        </is>
      </c>
      <c r="E241" s="4" t="n">
        <v>1021731</v>
      </c>
      <c r="F241" s="4" t="inlineStr">
        <is>
          <t>GO PernilM@ Cj 20k AS</t>
        </is>
      </c>
      <c r="G241" s="4" t="inlineStr">
        <is>
          <t>Pernil</t>
        </is>
      </c>
      <c r="H241" s="7" t="n">
        <v>0</v>
      </c>
      <c r="I241" s="10" t="n">
        <v>144380</v>
      </c>
      <c r="J241" s="10" t="n">
        <v>12150.32</v>
      </c>
      <c r="K241" s="10" t="n">
        <v>12134.3</v>
      </c>
      <c r="L241" s="7">
        <f>MAX(J241 - K241, 0) * MAX((20 - 10)/(10), 0)</f>
        <v/>
      </c>
      <c r="M241" s="10">
        <f>SUMIFS('Stock - ETA'!$R$3:R4963,'Stock - ETA'!$F$3:F4963,'Rango proyecciones'!C241,'Stock - ETA'!$AA$3:AA4963,'Rango proyecciones'!$AJ$5)</f>
        <v/>
      </c>
      <c r="N241" s="10">
        <f>SUMIF('Stock - Puerto Chile'!$G$2:G960,'Rango proyecciones'!C241,'Stock - Puerto Chile'!$L$2:L960)</f>
        <v/>
      </c>
      <c r="O241" s="10">
        <f>0 * (20 / 27)</f>
        <v/>
      </c>
      <c r="P241" s="10">
        <f>24280 * (20 / 27)</f>
        <v/>
      </c>
      <c r="Q241" s="19">
        <f>H241 + P241 + MAX(M241 - H241 - P241 + O241,0)</f>
        <v/>
      </c>
      <c r="R241" s="10">
        <f>MAX(J241 - K241, 0) * MAX((20 - 7)/(7), 0)</f>
        <v/>
      </c>
      <c r="S241" s="10">
        <f>SUMIFS('Stock - ETA'!$H$3:H4963,'Stock - ETA'!$F$3:F4963,'Rango proyecciones'!C241,'Stock - ETA'!$Q$3:Q4963,'Rango proyecciones'!$AJ$5)</f>
        <v/>
      </c>
      <c r="T241" s="10">
        <f>SUMIF('Stock - Puerto Chile'!$G$2:G960,'Rango proyecciones'!C241,'Stock - Puerto Chile'!$N$2:N960)</f>
        <v/>
      </c>
      <c r="U241" s="10">
        <f>0 * (20 / 27)</f>
        <v/>
      </c>
      <c r="V241" s="10">
        <f>24280 * (20 / 27)</f>
        <v/>
      </c>
      <c r="W241" s="20">
        <f>H241 + V241 + U241 + MAX(S241 - H241 - V241 - U241,0)</f>
        <v/>
      </c>
      <c r="X241" s="7" t="n">
        <v>120000</v>
      </c>
      <c r="Y241" s="10" t="n">
        <v>120000</v>
      </c>
      <c r="Z241" s="21">
        <f>SUMIFS('Stock - ETA'!$S$3:S4963,'Stock - ETA'!$F$3:F4963,'Rango proyecciones'!C241,'Stock - ETA'!$AA$3:AA4963,'Rango proyecciones'!$AJ$5) + SUMIFS('Stock - ETA'!$R$3:R4963,'Stock - ETA'!$F$3:F4963,'Rango proyecciones'!C241,'Stock - ETA'!$AA$3:AA4963,'Rango proyecciones'!$AJ$7)</f>
        <v/>
      </c>
      <c r="AA241" s="16">
        <f>Z241 + X241</f>
        <v/>
      </c>
      <c r="AB241" s="10">
        <f>SUMIFS('Stock - ETA'!$I$3:I4963,'Stock - ETA'!$F$3:F4963,'Rango proyecciones'!C241,'Stock - ETA'!$Q$3:Q4963,'Rango proyecciones'!$AJ$5) + SUMIFS('Stock - ETA'!$H$3:H4963,'Stock - ETA'!$F$3:F4963,'Rango proyecciones'!C241,'Stock - ETA'!$Q$3:Q4963,'Rango proyecciones'!$AJ$7)</f>
        <v/>
      </c>
      <c r="AC241" s="19">
        <f>AB241 + X241</f>
        <v/>
      </c>
      <c r="AD241" s="7" t="n">
        <v>120000</v>
      </c>
      <c r="AE241" s="10">
        <f>SUMIFS('Stock - ETA'!$T$3:T4963,'Stock - ETA'!$F$3:F4963,'Rango proyecciones'!C241,'Stock - ETA'!$AA$3:AA4963,'Rango proyecciones'!$AJ$5) + SUMIFS('Stock - ETA'!$S$3:S4963,'Stock - ETA'!$F$3:F4963,'Rango proyecciones'!C241,'Stock - ETA'!$AA$3:AA4963,'Rango proyecciones'!$AJ$8)</f>
        <v/>
      </c>
      <c r="AF241" s="19">
        <f> 0.6 * AD241 + AE241</f>
        <v/>
      </c>
      <c r="AG241" s="10">
        <f>SUMIFS('Stock - ETA'!$J$3:J4963,'Stock - ETA'!$F$3:F4963,'Rango proyecciones'!C241,'Stock - ETA'!$Q$3:Q4963,'Rango proyecciones'!$AJ$5) + SUMIFS('Stock - ETA'!$I$3:I4963,'Stock - ETA'!$F$3:F4963,'Rango proyecciones'!C241,'Stock - ETA'!$Q$3:Q4963,'Rango proyecciones'!$AJ$8)</f>
        <v/>
      </c>
      <c r="AH241" s="19">
        <f> 0.6 * AD241 + AG241</f>
        <v/>
      </c>
      <c r="AI241" s="7" t="n"/>
    </row>
    <row r="242">
      <c r="A242" s="4" t="inlineStr">
        <is>
          <t>Cerdo</t>
        </is>
      </c>
      <c r="B242" s="4" t="inlineStr">
        <is>
          <t>Venta Local</t>
        </is>
      </c>
      <c r="C242" s="4" t="inlineStr">
        <is>
          <t>agrosuper shanghai1021732</t>
        </is>
      </c>
      <c r="D242" s="4" t="inlineStr">
        <is>
          <t>Agrosuper Shanghai</t>
        </is>
      </c>
      <c r="E242" s="4" t="n">
        <v>1021732</v>
      </c>
      <c r="F242" s="4" t="inlineStr">
        <is>
          <t>GO Hso femur@ Cj 20k AS</t>
        </is>
      </c>
      <c r="G242" s="4" t="inlineStr">
        <is>
          <t>Huesos</t>
        </is>
      </c>
      <c r="H242" s="7" t="n">
        <v>193960</v>
      </c>
      <c r="I242" s="10" t="n">
        <v>536660</v>
      </c>
      <c r="J242" s="10" t="n">
        <v>128689.146</v>
      </c>
      <c r="K242" s="10" t="n">
        <v>74528.05</v>
      </c>
      <c r="L242" s="7">
        <f>MAX(J242 - K242, 0) * MAX((20 - 10)/(10), 0)</f>
        <v/>
      </c>
      <c r="M242" s="10">
        <f>SUMIFS('Stock - ETA'!$R$3:R4963,'Stock - ETA'!$F$3:F4963,'Rango proyecciones'!C242,'Stock - ETA'!$AA$3:AA4963,'Rango proyecciones'!$AJ$5)</f>
        <v/>
      </c>
      <c r="N242" s="10">
        <f>SUMIF('Stock - Puerto Chile'!$G$2:G960,'Rango proyecciones'!C242,'Stock - Puerto Chile'!$L$2:L960)</f>
        <v/>
      </c>
      <c r="O242" s="10">
        <f>0 * (20 / 27)</f>
        <v/>
      </c>
      <c r="P242" s="10">
        <f>73000 * (20 / 27)</f>
        <v/>
      </c>
      <c r="Q242" s="19">
        <f>H242 + P242 + MAX(M242 - H242 - P242 + O242,0)</f>
        <v/>
      </c>
      <c r="R242" s="10">
        <f>MAX(J242 - K242, 0) * MAX((20 - 7)/(7), 0)</f>
        <v/>
      </c>
      <c r="S242" s="10">
        <f>SUMIFS('Stock - ETA'!$H$3:H4963,'Stock - ETA'!$F$3:F4963,'Rango proyecciones'!C242,'Stock - ETA'!$Q$3:Q4963,'Rango proyecciones'!$AJ$5)</f>
        <v/>
      </c>
      <c r="T242" s="10">
        <f>SUMIF('Stock - Puerto Chile'!$G$2:G960,'Rango proyecciones'!C242,'Stock - Puerto Chile'!$N$2:N960)</f>
        <v/>
      </c>
      <c r="U242" s="10">
        <f>0 * (20 / 27)</f>
        <v/>
      </c>
      <c r="V242" s="10">
        <f>73000 * (20 / 27)</f>
        <v/>
      </c>
      <c r="W242" s="20">
        <f>H242 + V242 + U242 + MAX(S242 - H242 - V242 - U242,0)</f>
        <v/>
      </c>
      <c r="X242" s="7" t="n">
        <v>302601</v>
      </c>
      <c r="Y242" s="10" t="n">
        <v>302601</v>
      </c>
      <c r="Z242" s="21">
        <f>SUMIFS('Stock - ETA'!$S$3:S4963,'Stock - ETA'!$F$3:F4963,'Rango proyecciones'!C242,'Stock - ETA'!$AA$3:AA4963,'Rango proyecciones'!$AJ$5) + SUMIFS('Stock - ETA'!$R$3:R4963,'Stock - ETA'!$F$3:F4963,'Rango proyecciones'!C242,'Stock - ETA'!$AA$3:AA4963,'Rango proyecciones'!$AJ$7)</f>
        <v/>
      </c>
      <c r="AA242" s="16">
        <f>Z242 + X242</f>
        <v/>
      </c>
      <c r="AB242" s="10">
        <f>SUMIFS('Stock - ETA'!$I$3:I4963,'Stock - ETA'!$F$3:F4963,'Rango proyecciones'!C242,'Stock - ETA'!$Q$3:Q4963,'Rango proyecciones'!$AJ$5) + SUMIFS('Stock - ETA'!$H$3:H4963,'Stock - ETA'!$F$3:F4963,'Rango proyecciones'!C242,'Stock - ETA'!$Q$3:Q4963,'Rango proyecciones'!$AJ$7)</f>
        <v/>
      </c>
      <c r="AC242" s="19">
        <f>AB242 + X242</f>
        <v/>
      </c>
      <c r="AD242" s="7" t="n">
        <v>366401</v>
      </c>
      <c r="AE242" s="10">
        <f>SUMIFS('Stock - ETA'!$T$3:T4963,'Stock - ETA'!$F$3:F4963,'Rango proyecciones'!C242,'Stock - ETA'!$AA$3:AA4963,'Rango proyecciones'!$AJ$5) + SUMIFS('Stock - ETA'!$S$3:S4963,'Stock - ETA'!$F$3:F4963,'Rango proyecciones'!C242,'Stock - ETA'!$AA$3:AA4963,'Rango proyecciones'!$AJ$8)</f>
        <v/>
      </c>
      <c r="AF242" s="19">
        <f> 0.6 * AD242 + AE242</f>
        <v/>
      </c>
      <c r="AG242" s="10">
        <f>SUMIFS('Stock - ETA'!$J$3:J4963,'Stock - ETA'!$F$3:F4963,'Rango proyecciones'!C242,'Stock - ETA'!$Q$3:Q4963,'Rango proyecciones'!$AJ$5) + SUMIFS('Stock - ETA'!$I$3:I4963,'Stock - ETA'!$F$3:F4963,'Rango proyecciones'!C242,'Stock - ETA'!$Q$3:Q4963,'Rango proyecciones'!$AJ$8)</f>
        <v/>
      </c>
      <c r="AH242" s="19">
        <f> 0.6 * AD242 + AG242</f>
        <v/>
      </c>
      <c r="AI242" s="7" t="n"/>
    </row>
    <row r="243">
      <c r="A243" s="4" t="inlineStr">
        <is>
          <t>Cerdo</t>
        </is>
      </c>
      <c r="B243" s="4" t="inlineStr">
        <is>
          <t>Venta Local</t>
        </is>
      </c>
      <c r="C243" s="4" t="inlineStr">
        <is>
          <t>agrosuper shanghai1021733</t>
        </is>
      </c>
      <c r="D243" s="4" t="inlineStr">
        <is>
          <t>Agrosuper Shanghai</t>
        </is>
      </c>
      <c r="E243" s="4" t="n">
        <v>1021733</v>
      </c>
      <c r="F243" s="4" t="inlineStr">
        <is>
          <t>GO PpPna 59@ Cj 20k AS</t>
        </is>
      </c>
      <c r="G243" s="4" t="inlineStr">
        <is>
          <t>Pierna</t>
        </is>
      </c>
      <c r="H243" s="7" t="n">
        <v>169122.17</v>
      </c>
      <c r="I243" s="10" t="n">
        <v>242006.46</v>
      </c>
      <c r="J243" s="10" t="n">
        <v>65700.701</v>
      </c>
      <c r="K243" s="10" t="n"/>
      <c r="L243" s="7">
        <f>MAX(J243 - K243, 0) * MAX((20 - 10)/(10), 0)</f>
        <v/>
      </c>
      <c r="M243" s="10">
        <f>SUMIFS('Stock - ETA'!$R$3:R4963,'Stock - ETA'!$F$3:F4963,'Rango proyecciones'!C243,'Stock - ETA'!$AA$3:AA4963,'Rango proyecciones'!$AJ$5)</f>
        <v/>
      </c>
      <c r="N243" s="10">
        <f>SUMIF('Stock - Puerto Chile'!$G$2:G960,'Rango proyecciones'!C243,'Stock - Puerto Chile'!$L$2:L960)</f>
        <v/>
      </c>
      <c r="O243" s="10">
        <f>0 * (20 / 27)</f>
        <v/>
      </c>
      <c r="P243" s="10">
        <f>14535.026 * (20 / 27)</f>
        <v/>
      </c>
      <c r="Q243" s="19">
        <f>H243 + P243 + MAX(M243 - H243 - P243 + O243,0)</f>
        <v/>
      </c>
      <c r="R243" s="10">
        <f>MAX(J243 - K243, 0) * MAX((20 - 7)/(7), 0)</f>
        <v/>
      </c>
      <c r="S243" s="10">
        <f>SUMIFS('Stock - ETA'!$H$3:H4963,'Stock - ETA'!$F$3:F4963,'Rango proyecciones'!C243,'Stock - ETA'!$Q$3:Q4963,'Rango proyecciones'!$AJ$5)</f>
        <v/>
      </c>
      <c r="T243" s="10">
        <f>SUMIF('Stock - Puerto Chile'!$G$2:G960,'Rango proyecciones'!C243,'Stock - Puerto Chile'!$N$2:N960)</f>
        <v/>
      </c>
      <c r="U243" s="10">
        <f>0 * (20 / 27)</f>
        <v/>
      </c>
      <c r="V243" s="10">
        <f>14535.026 * (20 / 27)</f>
        <v/>
      </c>
      <c r="W243" s="20">
        <f>H243 + V243 + U243 + MAX(S243 - H243 - V243 - U243,0)</f>
        <v/>
      </c>
      <c r="X243" s="7" t="n"/>
      <c r="Y243" s="10" t="n"/>
      <c r="Z243" s="21">
        <f>SUMIFS('Stock - ETA'!$S$3:S4963,'Stock - ETA'!$F$3:F4963,'Rango proyecciones'!C243,'Stock - ETA'!$AA$3:AA4963,'Rango proyecciones'!$AJ$5) + SUMIFS('Stock - ETA'!$R$3:R4963,'Stock - ETA'!$F$3:F4963,'Rango proyecciones'!C243,'Stock - ETA'!$AA$3:AA4963,'Rango proyecciones'!$AJ$7)</f>
        <v/>
      </c>
      <c r="AA243" s="16">
        <f>Z243 + X243</f>
        <v/>
      </c>
      <c r="AB243" s="10">
        <f>SUMIFS('Stock - ETA'!$I$3:I4963,'Stock - ETA'!$F$3:F4963,'Rango proyecciones'!C243,'Stock - ETA'!$Q$3:Q4963,'Rango proyecciones'!$AJ$5) + SUMIFS('Stock - ETA'!$H$3:H4963,'Stock - ETA'!$F$3:F4963,'Rango proyecciones'!C243,'Stock - ETA'!$Q$3:Q4963,'Rango proyecciones'!$AJ$7)</f>
        <v/>
      </c>
      <c r="AC243" s="19">
        <f>AB243 + X243</f>
        <v/>
      </c>
      <c r="AD243" s="7" t="n"/>
      <c r="AE243" s="10">
        <f>SUMIFS('Stock - ETA'!$T$3:T4963,'Stock - ETA'!$F$3:F4963,'Rango proyecciones'!C243,'Stock - ETA'!$AA$3:AA4963,'Rango proyecciones'!$AJ$5) + SUMIFS('Stock - ETA'!$S$3:S4963,'Stock - ETA'!$F$3:F4963,'Rango proyecciones'!C243,'Stock - ETA'!$AA$3:AA4963,'Rango proyecciones'!$AJ$8)</f>
        <v/>
      </c>
      <c r="AF243" s="19">
        <f> 0.6 * AD243 + AE243</f>
        <v/>
      </c>
      <c r="AG243" s="10">
        <f>SUMIFS('Stock - ETA'!$J$3:J4963,'Stock - ETA'!$F$3:F4963,'Rango proyecciones'!C243,'Stock - ETA'!$Q$3:Q4963,'Rango proyecciones'!$AJ$5) + SUMIFS('Stock - ETA'!$I$3:I4963,'Stock - ETA'!$F$3:F4963,'Rango proyecciones'!C243,'Stock - ETA'!$Q$3:Q4963,'Rango proyecciones'!$AJ$8)</f>
        <v/>
      </c>
      <c r="AH243" s="19">
        <f> 0.6 * AD243 + AG243</f>
        <v/>
      </c>
      <c r="AI243" s="7" t="n"/>
    </row>
    <row r="244">
      <c r="A244" s="4" t="inlineStr">
        <is>
          <t>Cerdo</t>
        </is>
      </c>
      <c r="B244" s="4" t="inlineStr">
        <is>
          <t>Venta Local</t>
        </is>
      </c>
      <c r="C244" s="4" t="inlineStr">
        <is>
          <t>agrosuper shanghai1021735</t>
        </is>
      </c>
      <c r="D244" s="4" t="inlineStr">
        <is>
          <t>Agrosuper Shanghai</t>
        </is>
      </c>
      <c r="E244" s="4" t="n">
        <v>1021735</v>
      </c>
      <c r="F244" s="4" t="inlineStr">
        <is>
          <t>GO Patas@ Cj 20k AS</t>
        </is>
      </c>
      <c r="G244" s="4" t="inlineStr">
        <is>
          <t>Subprod</t>
        </is>
      </c>
      <c r="H244" s="7" t="n">
        <v>66260</v>
      </c>
      <c r="I244" s="10" t="n">
        <v>98040</v>
      </c>
      <c r="J244" s="10" t="n">
        <v>56434.84</v>
      </c>
      <c r="K244" s="10" t="n">
        <v>35159.17</v>
      </c>
      <c r="L244" s="7">
        <f>MAX(J244 - K244, 0) * MAX((20 - 10)/(10), 0)</f>
        <v/>
      </c>
      <c r="M244" s="10">
        <f>SUMIFS('Stock - ETA'!$R$3:R4963,'Stock - ETA'!$F$3:F4963,'Rango proyecciones'!C244,'Stock - ETA'!$AA$3:AA4963,'Rango proyecciones'!$AJ$5)</f>
        <v/>
      </c>
      <c r="N244" s="10">
        <f>SUMIF('Stock - Puerto Chile'!$G$2:G960,'Rango proyecciones'!C244,'Stock - Puerto Chile'!$L$2:L960)</f>
        <v/>
      </c>
      <c r="O244" s="10">
        <f>0 * (20 / 27)</f>
        <v/>
      </c>
      <c r="P244" s="10">
        <f>47580 * (20 / 27)</f>
        <v/>
      </c>
      <c r="Q244" s="19">
        <f>H244 + P244 + MAX(M244 - H244 - P244 + O244,0)</f>
        <v/>
      </c>
      <c r="R244" s="10">
        <f>MAX(J244 - K244, 0) * MAX((20 - 7)/(7), 0)</f>
        <v/>
      </c>
      <c r="S244" s="10">
        <f>SUMIFS('Stock - ETA'!$H$3:H4963,'Stock - ETA'!$F$3:F4963,'Rango proyecciones'!C244,'Stock - ETA'!$Q$3:Q4963,'Rango proyecciones'!$AJ$5)</f>
        <v/>
      </c>
      <c r="T244" s="10">
        <f>SUMIF('Stock - Puerto Chile'!$G$2:G960,'Rango proyecciones'!C244,'Stock - Puerto Chile'!$N$2:N960)</f>
        <v/>
      </c>
      <c r="U244" s="10">
        <f>0 * (20 / 27)</f>
        <v/>
      </c>
      <c r="V244" s="10">
        <f>47580 * (20 / 27)</f>
        <v/>
      </c>
      <c r="W244" s="20">
        <f>H244 + V244 + U244 + MAX(S244 - H244 - V244 - U244,0)</f>
        <v/>
      </c>
      <c r="X244" s="7" t="n">
        <v>120000</v>
      </c>
      <c r="Y244" s="10" t="n">
        <v>120000</v>
      </c>
      <c r="Z244" s="21">
        <f>SUMIFS('Stock - ETA'!$S$3:S4963,'Stock - ETA'!$F$3:F4963,'Rango proyecciones'!C244,'Stock - ETA'!$AA$3:AA4963,'Rango proyecciones'!$AJ$5) + SUMIFS('Stock - ETA'!$R$3:R4963,'Stock - ETA'!$F$3:F4963,'Rango proyecciones'!C244,'Stock - ETA'!$AA$3:AA4963,'Rango proyecciones'!$AJ$7)</f>
        <v/>
      </c>
      <c r="AA244" s="16">
        <f>Z244 + X244</f>
        <v/>
      </c>
      <c r="AB244" s="10">
        <f>SUMIFS('Stock - ETA'!$I$3:I4963,'Stock - ETA'!$F$3:F4963,'Rango proyecciones'!C244,'Stock - ETA'!$Q$3:Q4963,'Rango proyecciones'!$AJ$5) + SUMIFS('Stock - ETA'!$H$3:H4963,'Stock - ETA'!$F$3:F4963,'Rango proyecciones'!C244,'Stock - ETA'!$Q$3:Q4963,'Rango proyecciones'!$AJ$7)</f>
        <v/>
      </c>
      <c r="AC244" s="19">
        <f>AB244 + X244</f>
        <v/>
      </c>
      <c r="AD244" s="7" t="n">
        <v>120000</v>
      </c>
      <c r="AE244" s="10">
        <f>SUMIFS('Stock - ETA'!$T$3:T4963,'Stock - ETA'!$F$3:F4963,'Rango proyecciones'!C244,'Stock - ETA'!$AA$3:AA4963,'Rango proyecciones'!$AJ$5) + SUMIFS('Stock - ETA'!$S$3:S4963,'Stock - ETA'!$F$3:F4963,'Rango proyecciones'!C244,'Stock - ETA'!$AA$3:AA4963,'Rango proyecciones'!$AJ$8)</f>
        <v/>
      </c>
      <c r="AF244" s="19">
        <f> 0.6 * AD244 + AE244</f>
        <v/>
      </c>
      <c r="AG244" s="10">
        <f>SUMIFS('Stock - ETA'!$J$3:J4963,'Stock - ETA'!$F$3:F4963,'Rango proyecciones'!C244,'Stock - ETA'!$Q$3:Q4963,'Rango proyecciones'!$AJ$5) + SUMIFS('Stock - ETA'!$I$3:I4963,'Stock - ETA'!$F$3:F4963,'Rango proyecciones'!C244,'Stock - ETA'!$Q$3:Q4963,'Rango proyecciones'!$AJ$8)</f>
        <v/>
      </c>
      <c r="AH244" s="19">
        <f> 0.6 * AD244 + AG244</f>
        <v/>
      </c>
      <c r="AI244" s="7" t="n"/>
    </row>
    <row r="245">
      <c r="A245" s="4" t="inlineStr">
        <is>
          <t>Cerdo</t>
        </is>
      </c>
      <c r="B245" s="4" t="inlineStr">
        <is>
          <t>Venta Local</t>
        </is>
      </c>
      <c r="C245" s="4" t="inlineStr">
        <is>
          <t>agrosuper shanghai1021737</t>
        </is>
      </c>
      <c r="D245" s="4" t="inlineStr">
        <is>
          <t>Agrosuper Shanghai</t>
        </is>
      </c>
      <c r="E245" s="4" t="n">
        <v>1021737</v>
      </c>
      <c r="F245" s="4" t="inlineStr">
        <is>
          <t>GO Manos B@ Cj 20k AS</t>
        </is>
      </c>
      <c r="G245" s="4" t="inlineStr">
        <is>
          <t>Subprod</t>
        </is>
      </c>
      <c r="H245" s="7" t="n">
        <v>0</v>
      </c>
      <c r="I245" s="10" t="n">
        <v>25000</v>
      </c>
      <c r="J245" s="10" t="n">
        <v>5008.45</v>
      </c>
      <c r="K245" s="10" t="n">
        <v>3384.32</v>
      </c>
      <c r="L245" s="7">
        <f>MAX(J245 - K245, 0) * MAX((20 - 10)/(10), 0)</f>
        <v/>
      </c>
      <c r="M245" s="10">
        <f>SUMIFS('Stock - ETA'!$R$3:R4963,'Stock - ETA'!$F$3:F4963,'Rango proyecciones'!C245,'Stock - ETA'!$AA$3:AA4963,'Rango proyecciones'!$AJ$5)</f>
        <v/>
      </c>
      <c r="N245" s="10">
        <f>SUMIF('Stock - Puerto Chile'!$G$2:G960,'Rango proyecciones'!C245,'Stock - Puerto Chile'!$L$2:L960)</f>
        <v/>
      </c>
      <c r="O245" s="10">
        <f>0 * (20 / 27)</f>
        <v/>
      </c>
      <c r="P245" s="10">
        <f>0 * (20 / 27)</f>
        <v/>
      </c>
      <c r="Q245" s="19">
        <f>H245 + P245 + MAX(M245 - H245 - P245 + O245,0)</f>
        <v/>
      </c>
      <c r="R245" s="10">
        <f>MAX(J245 - K245, 0) * MAX((20 - 7)/(7), 0)</f>
        <v/>
      </c>
      <c r="S245" s="10">
        <f>SUMIFS('Stock - ETA'!$H$3:H4963,'Stock - ETA'!$F$3:F4963,'Rango proyecciones'!C245,'Stock - ETA'!$Q$3:Q4963,'Rango proyecciones'!$AJ$5)</f>
        <v/>
      </c>
      <c r="T245" s="10">
        <f>SUMIF('Stock - Puerto Chile'!$G$2:G960,'Rango proyecciones'!C245,'Stock - Puerto Chile'!$N$2:N960)</f>
        <v/>
      </c>
      <c r="U245" s="10">
        <f>0 * (20 / 27)</f>
        <v/>
      </c>
      <c r="V245" s="10">
        <f>0 * (20 / 27)</f>
        <v/>
      </c>
      <c r="W245" s="20">
        <f>H245 + V245 + U245 + MAX(S245 - H245 - V245 - U245,0)</f>
        <v/>
      </c>
      <c r="X245" s="7" t="n">
        <v>12850</v>
      </c>
      <c r="Y245" s="10" t="n">
        <v>12850</v>
      </c>
      <c r="Z245" s="21">
        <f>SUMIFS('Stock - ETA'!$S$3:S4963,'Stock - ETA'!$F$3:F4963,'Rango proyecciones'!C245,'Stock - ETA'!$AA$3:AA4963,'Rango proyecciones'!$AJ$5) + SUMIFS('Stock - ETA'!$R$3:R4963,'Stock - ETA'!$F$3:F4963,'Rango proyecciones'!C245,'Stock - ETA'!$AA$3:AA4963,'Rango proyecciones'!$AJ$7)</f>
        <v/>
      </c>
      <c r="AA245" s="16">
        <f>Z245 + X245</f>
        <v/>
      </c>
      <c r="AB245" s="10">
        <f>SUMIFS('Stock - ETA'!$I$3:I4963,'Stock - ETA'!$F$3:F4963,'Rango proyecciones'!C245,'Stock - ETA'!$Q$3:Q4963,'Rango proyecciones'!$AJ$5) + SUMIFS('Stock - ETA'!$H$3:H4963,'Stock - ETA'!$F$3:F4963,'Rango proyecciones'!C245,'Stock - ETA'!$Q$3:Q4963,'Rango proyecciones'!$AJ$7)</f>
        <v/>
      </c>
      <c r="AC245" s="19">
        <f>AB245 + X245</f>
        <v/>
      </c>
      <c r="AD245" s="7" t="n">
        <v>16006</v>
      </c>
      <c r="AE245" s="10">
        <f>SUMIFS('Stock - ETA'!$T$3:T4963,'Stock - ETA'!$F$3:F4963,'Rango proyecciones'!C245,'Stock - ETA'!$AA$3:AA4963,'Rango proyecciones'!$AJ$5) + SUMIFS('Stock - ETA'!$S$3:S4963,'Stock - ETA'!$F$3:F4963,'Rango proyecciones'!C245,'Stock - ETA'!$AA$3:AA4963,'Rango proyecciones'!$AJ$8)</f>
        <v/>
      </c>
      <c r="AF245" s="19">
        <f> 0.6 * AD245 + AE245</f>
        <v/>
      </c>
      <c r="AG245" s="10">
        <f>SUMIFS('Stock - ETA'!$J$3:J4963,'Stock - ETA'!$F$3:F4963,'Rango proyecciones'!C245,'Stock - ETA'!$Q$3:Q4963,'Rango proyecciones'!$AJ$5) + SUMIFS('Stock - ETA'!$I$3:I4963,'Stock - ETA'!$F$3:F4963,'Rango proyecciones'!C245,'Stock - ETA'!$Q$3:Q4963,'Rango proyecciones'!$AJ$8)</f>
        <v/>
      </c>
      <c r="AH245" s="19">
        <f> 0.6 * AD245 + AG245</f>
        <v/>
      </c>
      <c r="AI245" s="7" t="n"/>
    </row>
    <row r="246">
      <c r="A246" s="4" t="inlineStr">
        <is>
          <t>Cerdo</t>
        </is>
      </c>
      <c r="B246" s="4" t="inlineStr">
        <is>
          <t>Venta Local</t>
        </is>
      </c>
      <c r="C246" s="4" t="inlineStr">
        <is>
          <t>agrosuper shanghai1021738</t>
        </is>
      </c>
      <c r="D246" s="4" t="inlineStr">
        <is>
          <t>Agrosuper Shanghai</t>
        </is>
      </c>
      <c r="E246" s="4" t="n">
        <v>1021738</v>
      </c>
      <c r="F246" s="4" t="inlineStr">
        <is>
          <t>GO Patas B@ Cj 20k AS</t>
        </is>
      </c>
      <c r="G246" s="4" t="inlineStr">
        <is>
          <t>Subprod</t>
        </is>
      </c>
      <c r="H246" s="7" t="n">
        <v>48200</v>
      </c>
      <c r="I246" s="10" t="n">
        <v>72840</v>
      </c>
      <c r="J246" s="10" t="n">
        <v>42992.7</v>
      </c>
      <c r="K246" s="10" t="n">
        <v>24408.78</v>
      </c>
      <c r="L246" s="7">
        <f>MAX(J246 - K246, 0) * MAX((20 - 10)/(10), 0)</f>
        <v/>
      </c>
      <c r="M246" s="10">
        <f>SUMIFS('Stock - ETA'!$R$3:R4963,'Stock - ETA'!$F$3:F4963,'Rango proyecciones'!C246,'Stock - ETA'!$AA$3:AA4963,'Rango proyecciones'!$AJ$5)</f>
        <v/>
      </c>
      <c r="N246" s="10">
        <f>SUMIF('Stock - Puerto Chile'!$G$2:G960,'Rango proyecciones'!C246,'Stock - Puerto Chile'!$L$2:L960)</f>
        <v/>
      </c>
      <c r="O246" s="10">
        <f>0 * (20 / 27)</f>
        <v/>
      </c>
      <c r="P246" s="10">
        <f>23620 * (20 / 27)</f>
        <v/>
      </c>
      <c r="Q246" s="19">
        <f>H246 + P246 + MAX(M246 - H246 - P246 + O246,0)</f>
        <v/>
      </c>
      <c r="R246" s="10">
        <f>MAX(J246 - K246, 0) * MAX((20 - 7)/(7), 0)</f>
        <v/>
      </c>
      <c r="S246" s="10">
        <f>SUMIFS('Stock - ETA'!$H$3:H4963,'Stock - ETA'!$F$3:F4963,'Rango proyecciones'!C246,'Stock - ETA'!$Q$3:Q4963,'Rango proyecciones'!$AJ$5)</f>
        <v/>
      </c>
      <c r="T246" s="10">
        <f>SUMIF('Stock - Puerto Chile'!$G$2:G960,'Rango proyecciones'!C246,'Stock - Puerto Chile'!$N$2:N960)</f>
        <v/>
      </c>
      <c r="U246" s="10">
        <f>0 * (20 / 27)</f>
        <v/>
      </c>
      <c r="V246" s="10">
        <f>23620 * (20 / 27)</f>
        <v/>
      </c>
      <c r="W246" s="20">
        <f>H246 + V246 + U246 + MAX(S246 - H246 - V246 - U246,0)</f>
        <v/>
      </c>
      <c r="X246" s="7" t="n">
        <v>81942</v>
      </c>
      <c r="Y246" s="10" t="n">
        <v>81942</v>
      </c>
      <c r="Z246" s="21">
        <f>SUMIFS('Stock - ETA'!$S$3:S4963,'Stock - ETA'!$F$3:F4963,'Rango proyecciones'!C246,'Stock - ETA'!$AA$3:AA4963,'Rango proyecciones'!$AJ$5) + SUMIFS('Stock - ETA'!$R$3:R4963,'Stock - ETA'!$F$3:F4963,'Rango proyecciones'!C246,'Stock - ETA'!$AA$3:AA4963,'Rango proyecciones'!$AJ$7)</f>
        <v/>
      </c>
      <c r="AA246" s="16">
        <f>Z246 + X246</f>
        <v/>
      </c>
      <c r="AB246" s="10">
        <f>SUMIFS('Stock - ETA'!$I$3:I4963,'Stock - ETA'!$F$3:F4963,'Rango proyecciones'!C246,'Stock - ETA'!$Q$3:Q4963,'Rango proyecciones'!$AJ$5) + SUMIFS('Stock - ETA'!$H$3:H4963,'Stock - ETA'!$F$3:F4963,'Rango proyecciones'!C246,'Stock - ETA'!$Q$3:Q4963,'Rango proyecciones'!$AJ$7)</f>
        <v/>
      </c>
      <c r="AC246" s="19">
        <f>AB246 + X246</f>
        <v/>
      </c>
      <c r="AD246" s="7" t="n">
        <v>105501</v>
      </c>
      <c r="AE246" s="10">
        <f>SUMIFS('Stock - ETA'!$T$3:T4963,'Stock - ETA'!$F$3:F4963,'Rango proyecciones'!C246,'Stock - ETA'!$AA$3:AA4963,'Rango proyecciones'!$AJ$5) + SUMIFS('Stock - ETA'!$S$3:S4963,'Stock - ETA'!$F$3:F4963,'Rango proyecciones'!C246,'Stock - ETA'!$AA$3:AA4963,'Rango proyecciones'!$AJ$8)</f>
        <v/>
      </c>
      <c r="AF246" s="19">
        <f> 0.6 * AD246 + AE246</f>
        <v/>
      </c>
      <c r="AG246" s="10">
        <f>SUMIFS('Stock - ETA'!$J$3:J4963,'Stock - ETA'!$F$3:F4963,'Rango proyecciones'!C246,'Stock - ETA'!$Q$3:Q4963,'Rango proyecciones'!$AJ$5) + SUMIFS('Stock - ETA'!$I$3:I4963,'Stock - ETA'!$F$3:F4963,'Rango proyecciones'!C246,'Stock - ETA'!$Q$3:Q4963,'Rango proyecciones'!$AJ$8)</f>
        <v/>
      </c>
      <c r="AH246" s="19">
        <f> 0.6 * AD246 + AG246</f>
        <v/>
      </c>
      <c r="AI246" s="7" t="n"/>
    </row>
    <row r="247">
      <c r="A247" s="4" t="inlineStr">
        <is>
          <t>Cerdo</t>
        </is>
      </c>
      <c r="B247" s="4" t="inlineStr">
        <is>
          <t>Venta Local</t>
        </is>
      </c>
      <c r="C247" s="4" t="inlineStr">
        <is>
          <t>agrosuper shanghai1021739</t>
        </is>
      </c>
      <c r="D247" s="4" t="inlineStr">
        <is>
          <t>Agrosuper Shanghai</t>
        </is>
      </c>
      <c r="E247" s="4" t="n">
        <v>1021739</v>
      </c>
      <c r="F247" s="4" t="inlineStr">
        <is>
          <t>GO Cab Part@ Cj 20k AS</t>
        </is>
      </c>
      <c r="G247" s="4" t="inlineStr">
        <is>
          <t>Cabeza</t>
        </is>
      </c>
      <c r="H247" s="7" t="n">
        <v>24014.79</v>
      </c>
      <c r="I247" s="10" t="n">
        <v>69796.25999999999</v>
      </c>
      <c r="J247" s="10" t="n">
        <v>11973.343</v>
      </c>
      <c r="K247" s="10" t="n">
        <v>17367.02</v>
      </c>
      <c r="L247" s="7">
        <f>MAX(J247 - K247, 0) * MAX((20 - 10)/(10), 0)</f>
        <v/>
      </c>
      <c r="M247" s="10">
        <f>SUMIFS('Stock - ETA'!$R$3:R4963,'Stock - ETA'!$F$3:F4963,'Rango proyecciones'!C247,'Stock - ETA'!$AA$3:AA4963,'Rango proyecciones'!$AJ$5)</f>
        <v/>
      </c>
      <c r="N247" s="10">
        <f>SUMIF('Stock - Puerto Chile'!$G$2:G960,'Rango proyecciones'!C247,'Stock - Puerto Chile'!$L$2:L960)</f>
        <v/>
      </c>
      <c r="O247" s="10" t="n"/>
      <c r="P247" s="10" t="n"/>
      <c r="Q247" s="19">
        <f>H247 + P247 + MAX(M247 - H247 - P247 + O247,0)</f>
        <v/>
      </c>
      <c r="R247" s="10">
        <f>MAX(J247 - K247, 0) * MAX((20 - 7)/(7), 0)</f>
        <v/>
      </c>
      <c r="S247" s="10">
        <f>SUMIFS('Stock - ETA'!$H$3:H4963,'Stock - ETA'!$F$3:F4963,'Rango proyecciones'!C247,'Stock - ETA'!$Q$3:Q4963,'Rango proyecciones'!$AJ$5)</f>
        <v/>
      </c>
      <c r="T247" s="10">
        <f>SUMIF('Stock - Puerto Chile'!$G$2:G960,'Rango proyecciones'!C247,'Stock - Puerto Chile'!$N$2:N960)</f>
        <v/>
      </c>
      <c r="U247" s="10" t="n"/>
      <c r="V247" s="10" t="n"/>
      <c r="W247" s="20">
        <f>H247 + V247 + U247 + MAX(S247 - H247 - V247 - U247,0)</f>
        <v/>
      </c>
      <c r="X247" s="7" t="n"/>
      <c r="Y247" s="10" t="n"/>
      <c r="Z247" s="21">
        <f>SUMIFS('Stock - ETA'!$S$3:S4963,'Stock - ETA'!$F$3:F4963,'Rango proyecciones'!C247,'Stock - ETA'!$AA$3:AA4963,'Rango proyecciones'!$AJ$5) + SUMIFS('Stock - ETA'!$R$3:R4963,'Stock - ETA'!$F$3:F4963,'Rango proyecciones'!C247,'Stock - ETA'!$AA$3:AA4963,'Rango proyecciones'!$AJ$7)</f>
        <v/>
      </c>
      <c r="AA247" s="16">
        <f>Z247 + X247</f>
        <v/>
      </c>
      <c r="AB247" s="10">
        <f>SUMIFS('Stock - ETA'!$I$3:I4963,'Stock - ETA'!$F$3:F4963,'Rango proyecciones'!C247,'Stock - ETA'!$Q$3:Q4963,'Rango proyecciones'!$AJ$5) + SUMIFS('Stock - ETA'!$H$3:H4963,'Stock - ETA'!$F$3:F4963,'Rango proyecciones'!C247,'Stock - ETA'!$Q$3:Q4963,'Rango proyecciones'!$AJ$7)</f>
        <v/>
      </c>
      <c r="AC247" s="19">
        <f>AB247 + X247</f>
        <v/>
      </c>
      <c r="AD247" s="7" t="n">
        <v>93968</v>
      </c>
      <c r="AE247" s="10">
        <f>SUMIFS('Stock - ETA'!$T$3:T4963,'Stock - ETA'!$F$3:F4963,'Rango proyecciones'!C247,'Stock - ETA'!$AA$3:AA4963,'Rango proyecciones'!$AJ$5) + SUMIFS('Stock - ETA'!$S$3:S4963,'Stock - ETA'!$F$3:F4963,'Rango proyecciones'!C247,'Stock - ETA'!$AA$3:AA4963,'Rango proyecciones'!$AJ$8)</f>
        <v/>
      </c>
      <c r="AF247" s="19">
        <f> 0.6 * AD247 + AE247</f>
        <v/>
      </c>
      <c r="AG247" s="10">
        <f>SUMIFS('Stock - ETA'!$J$3:J4963,'Stock - ETA'!$F$3:F4963,'Rango proyecciones'!C247,'Stock - ETA'!$Q$3:Q4963,'Rango proyecciones'!$AJ$5) + SUMIFS('Stock - ETA'!$I$3:I4963,'Stock - ETA'!$F$3:F4963,'Rango proyecciones'!C247,'Stock - ETA'!$Q$3:Q4963,'Rango proyecciones'!$AJ$8)</f>
        <v/>
      </c>
      <c r="AH247" s="19">
        <f> 0.6 * AD247 + AG247</f>
        <v/>
      </c>
      <c r="AI247" s="7" t="n"/>
    </row>
    <row r="248">
      <c r="A248" s="4" t="inlineStr">
        <is>
          <t>Cerdo</t>
        </is>
      </c>
      <c r="B248" s="4" t="inlineStr">
        <is>
          <t>Venta Local</t>
        </is>
      </c>
      <c r="C248" s="4" t="inlineStr">
        <is>
          <t>agrosuper shanghai1021740</t>
        </is>
      </c>
      <c r="D248" s="4" t="inlineStr">
        <is>
          <t>Agrosuper Shanghai</t>
        </is>
      </c>
      <c r="E248" s="4" t="n">
        <v>1021740</v>
      </c>
      <c r="F248" s="4" t="inlineStr">
        <is>
          <t>GO Pana S/Corazón@ Cj 20k AS</t>
        </is>
      </c>
      <c r="G248" s="4" t="inlineStr">
        <is>
          <t>Subprod</t>
        </is>
      </c>
      <c r="H248" s="7" t="n">
        <v>73993.46000000001</v>
      </c>
      <c r="I248" s="10" t="n">
        <v>172570.56</v>
      </c>
      <c r="J248" s="10" t="n">
        <v>0</v>
      </c>
      <c r="K248" s="10" t="n">
        <v>0</v>
      </c>
      <c r="L248" s="7">
        <f>MAX(J248 - K248, 0) * MAX((20 - 10)/(10), 0)</f>
        <v/>
      </c>
      <c r="M248" s="10">
        <f>SUMIFS('Stock - ETA'!$R$3:R4963,'Stock - ETA'!$F$3:F4963,'Rango proyecciones'!C248,'Stock - ETA'!$AA$3:AA4963,'Rango proyecciones'!$AJ$5)</f>
        <v/>
      </c>
      <c r="N248" s="10">
        <f>SUMIF('Stock - Puerto Chile'!$G$2:G960,'Rango proyecciones'!C248,'Stock - Puerto Chile'!$L$2:L960)</f>
        <v/>
      </c>
      <c r="O248" s="10">
        <f>0 * (20 / 27)</f>
        <v/>
      </c>
      <c r="P248" s="10">
        <f>0 * (20 / 27)</f>
        <v/>
      </c>
      <c r="Q248" s="19">
        <f>H248 + P248 + MAX(M248 - H248 - P248 + O248,0)</f>
        <v/>
      </c>
      <c r="R248" s="10">
        <f>MAX(J248 - K248, 0) * MAX((20 - 7)/(7), 0)</f>
        <v/>
      </c>
      <c r="S248" s="10">
        <f>SUMIFS('Stock - ETA'!$H$3:H4963,'Stock - ETA'!$F$3:F4963,'Rango proyecciones'!C248,'Stock - ETA'!$Q$3:Q4963,'Rango proyecciones'!$AJ$5)</f>
        <v/>
      </c>
      <c r="T248" s="10">
        <f>SUMIF('Stock - Puerto Chile'!$G$2:G960,'Rango proyecciones'!C248,'Stock - Puerto Chile'!$N$2:N960)</f>
        <v/>
      </c>
      <c r="U248" s="10">
        <f>0 * (20 / 27)</f>
        <v/>
      </c>
      <c r="V248" s="10">
        <f>0 * (20 / 27)</f>
        <v/>
      </c>
      <c r="W248" s="20">
        <f>H248 + V248 + U248 + MAX(S248 - H248 - V248 - U248,0)</f>
        <v/>
      </c>
      <c r="X248" s="7" t="n">
        <v>182388</v>
      </c>
      <c r="Y248" s="10" t="n">
        <v>182388</v>
      </c>
      <c r="Z248" s="21">
        <f>SUMIFS('Stock - ETA'!$S$3:S4963,'Stock - ETA'!$F$3:F4963,'Rango proyecciones'!C248,'Stock - ETA'!$AA$3:AA4963,'Rango proyecciones'!$AJ$5) + SUMIFS('Stock - ETA'!$R$3:R4963,'Stock - ETA'!$F$3:F4963,'Rango proyecciones'!C248,'Stock - ETA'!$AA$3:AA4963,'Rango proyecciones'!$AJ$7)</f>
        <v/>
      </c>
      <c r="AA248" s="16">
        <f>Z248 + X248</f>
        <v/>
      </c>
      <c r="AB248" s="10">
        <f>SUMIFS('Stock - ETA'!$I$3:I4963,'Stock - ETA'!$F$3:F4963,'Rango proyecciones'!C248,'Stock - ETA'!$Q$3:Q4963,'Rango proyecciones'!$AJ$5) + SUMIFS('Stock - ETA'!$H$3:H4963,'Stock - ETA'!$F$3:F4963,'Rango proyecciones'!C248,'Stock - ETA'!$Q$3:Q4963,'Rango proyecciones'!$AJ$7)</f>
        <v/>
      </c>
      <c r="AC248" s="19">
        <f>AB248 + X248</f>
        <v/>
      </c>
      <c r="AD248" s="7" t="n">
        <v>240000</v>
      </c>
      <c r="AE248" s="10">
        <f>SUMIFS('Stock - ETA'!$T$3:T4963,'Stock - ETA'!$F$3:F4963,'Rango proyecciones'!C248,'Stock - ETA'!$AA$3:AA4963,'Rango proyecciones'!$AJ$5) + SUMIFS('Stock - ETA'!$S$3:S4963,'Stock - ETA'!$F$3:F4963,'Rango proyecciones'!C248,'Stock - ETA'!$AA$3:AA4963,'Rango proyecciones'!$AJ$8)</f>
        <v/>
      </c>
      <c r="AF248" s="19">
        <f> 0.6 * AD248 + AE248</f>
        <v/>
      </c>
      <c r="AG248" s="10">
        <f>SUMIFS('Stock - ETA'!$J$3:J4963,'Stock - ETA'!$F$3:F4963,'Rango proyecciones'!C248,'Stock - ETA'!$Q$3:Q4963,'Rango proyecciones'!$AJ$5) + SUMIFS('Stock - ETA'!$I$3:I4963,'Stock - ETA'!$F$3:F4963,'Rango proyecciones'!C248,'Stock - ETA'!$Q$3:Q4963,'Rango proyecciones'!$AJ$8)</f>
        <v/>
      </c>
      <c r="AH248" s="19">
        <f> 0.6 * AD248 + AG248</f>
        <v/>
      </c>
      <c r="AI248" s="7" t="n"/>
    </row>
    <row r="249">
      <c r="A249" s="4" t="inlineStr">
        <is>
          <t>Cerdo</t>
        </is>
      </c>
      <c r="B249" s="4" t="inlineStr">
        <is>
          <t>Venta Local</t>
        </is>
      </c>
      <c r="C249" s="4" t="inlineStr">
        <is>
          <t>agrosuper shanghai1021766</t>
        </is>
      </c>
      <c r="D249" s="4" t="inlineStr">
        <is>
          <t>Agrosuper Shanghai</t>
        </is>
      </c>
      <c r="E249" s="4" t="n">
        <v>1021766</v>
      </c>
      <c r="F249" s="4" t="inlineStr">
        <is>
          <t>GO Hso Cogote@ Cj 20k AS</t>
        </is>
      </c>
      <c r="G249" s="4" t="inlineStr">
        <is>
          <t>Huesos</t>
        </is>
      </c>
      <c r="H249" s="7" t="n">
        <v>219024</v>
      </c>
      <c r="I249" s="10" t="n">
        <v>484092</v>
      </c>
      <c r="J249" s="10" t="n">
        <v>112781.55</v>
      </c>
      <c r="K249" s="10" t="n">
        <v>72836.61</v>
      </c>
      <c r="L249" s="7">
        <f>MAX(J249 - K249, 0) * MAX((20 - 10)/(10), 0)</f>
        <v/>
      </c>
      <c r="M249" s="10">
        <f>SUMIFS('Stock - ETA'!$R$3:R4963,'Stock - ETA'!$F$3:F4963,'Rango proyecciones'!C249,'Stock - ETA'!$AA$3:AA4963,'Rango proyecciones'!$AJ$5)</f>
        <v/>
      </c>
      <c r="N249" s="10">
        <f>SUMIF('Stock - Puerto Chile'!$G$2:G960,'Rango proyecciones'!C249,'Stock - Puerto Chile'!$L$2:L960)</f>
        <v/>
      </c>
      <c r="O249" s="10">
        <f>0 * (20 / 27)</f>
        <v/>
      </c>
      <c r="P249" s="10">
        <f>0 * (20 / 27)</f>
        <v/>
      </c>
      <c r="Q249" s="19">
        <f>H249 + P249 + MAX(M249 - H249 - P249 + O249,0)</f>
        <v/>
      </c>
      <c r="R249" s="10">
        <f>MAX(J249 - K249, 0) * MAX((20 - 7)/(7), 0)</f>
        <v/>
      </c>
      <c r="S249" s="10">
        <f>SUMIFS('Stock - ETA'!$H$3:H4963,'Stock - ETA'!$F$3:F4963,'Rango proyecciones'!C249,'Stock - ETA'!$Q$3:Q4963,'Rango proyecciones'!$AJ$5)</f>
        <v/>
      </c>
      <c r="T249" s="10">
        <f>SUMIF('Stock - Puerto Chile'!$G$2:G960,'Rango proyecciones'!C249,'Stock - Puerto Chile'!$N$2:N960)</f>
        <v/>
      </c>
      <c r="U249" s="10">
        <f>0 * (20 / 27)</f>
        <v/>
      </c>
      <c r="V249" s="10">
        <f>0 * (20 / 27)</f>
        <v/>
      </c>
      <c r="W249" s="20">
        <f>H249 + V249 + U249 + MAX(S249 - H249 - V249 - U249,0)</f>
        <v/>
      </c>
      <c r="X249" s="7" t="n">
        <v>384691</v>
      </c>
      <c r="Y249" s="10" t="n">
        <v>384691</v>
      </c>
      <c r="Z249" s="21">
        <f>SUMIFS('Stock - ETA'!$S$3:S4963,'Stock - ETA'!$F$3:F4963,'Rango proyecciones'!C249,'Stock - ETA'!$AA$3:AA4963,'Rango proyecciones'!$AJ$5) + SUMIFS('Stock - ETA'!$R$3:R4963,'Stock - ETA'!$F$3:F4963,'Rango proyecciones'!C249,'Stock - ETA'!$AA$3:AA4963,'Rango proyecciones'!$AJ$7)</f>
        <v/>
      </c>
      <c r="AA249" s="16">
        <f>Z249 + X249</f>
        <v/>
      </c>
      <c r="AB249" s="10">
        <f>SUMIFS('Stock - ETA'!$I$3:I4963,'Stock - ETA'!$F$3:F4963,'Rango proyecciones'!C249,'Stock - ETA'!$Q$3:Q4963,'Rango proyecciones'!$AJ$5) + SUMIFS('Stock - ETA'!$H$3:H4963,'Stock - ETA'!$F$3:F4963,'Rango proyecciones'!C249,'Stock - ETA'!$Q$3:Q4963,'Rango proyecciones'!$AJ$7)</f>
        <v/>
      </c>
      <c r="AC249" s="19">
        <f>AB249 + X249</f>
        <v/>
      </c>
      <c r="AD249" s="7" t="n">
        <v>463760</v>
      </c>
      <c r="AE249" s="10">
        <f>SUMIFS('Stock - ETA'!$T$3:T4963,'Stock - ETA'!$F$3:F4963,'Rango proyecciones'!C249,'Stock - ETA'!$AA$3:AA4963,'Rango proyecciones'!$AJ$5) + SUMIFS('Stock - ETA'!$S$3:S4963,'Stock - ETA'!$F$3:F4963,'Rango proyecciones'!C249,'Stock - ETA'!$AA$3:AA4963,'Rango proyecciones'!$AJ$8)</f>
        <v/>
      </c>
      <c r="AF249" s="19">
        <f> 0.6 * AD249 + AE249</f>
        <v/>
      </c>
      <c r="AG249" s="10">
        <f>SUMIFS('Stock - ETA'!$J$3:J4963,'Stock - ETA'!$F$3:F4963,'Rango proyecciones'!C249,'Stock - ETA'!$Q$3:Q4963,'Rango proyecciones'!$AJ$5) + SUMIFS('Stock - ETA'!$I$3:I4963,'Stock - ETA'!$F$3:F4963,'Rango proyecciones'!C249,'Stock - ETA'!$Q$3:Q4963,'Rango proyecciones'!$AJ$8)</f>
        <v/>
      </c>
      <c r="AH249" s="19">
        <f> 0.6 * AD249 + AG249</f>
        <v/>
      </c>
      <c r="AI249" s="7" t="n"/>
    </row>
    <row r="250">
      <c r="A250" s="4" t="inlineStr">
        <is>
          <t>Cerdo</t>
        </is>
      </c>
      <c r="B250" s="4" t="inlineStr">
        <is>
          <t>Venta Local</t>
        </is>
      </c>
      <c r="C250" s="4" t="inlineStr">
        <is>
          <t>agrosuper shanghai1021767</t>
        </is>
      </c>
      <c r="D250" s="4" t="inlineStr">
        <is>
          <t>Agrosuper Shanghai</t>
        </is>
      </c>
      <c r="E250" s="4" t="n">
        <v>1021767</v>
      </c>
      <c r="F250" s="4" t="inlineStr">
        <is>
          <t>GO Tira Hso Ctro@ Cj 20k AS</t>
        </is>
      </c>
      <c r="G250" s="4" t="inlineStr">
        <is>
          <t>Huesos</t>
        </is>
      </c>
      <c r="H250" s="7" t="n">
        <v>319266</v>
      </c>
      <c r="I250" s="10" t="n">
        <v>709218</v>
      </c>
      <c r="J250" s="10" t="n">
        <v>91434.629</v>
      </c>
      <c r="K250" s="10" t="n">
        <v>84517.48</v>
      </c>
      <c r="L250" s="7">
        <f>MAX(J250 - K250, 0) * MAX((20 - 10)/(10), 0)</f>
        <v/>
      </c>
      <c r="M250" s="10">
        <f>SUMIFS('Stock - ETA'!$R$3:R4963,'Stock - ETA'!$F$3:F4963,'Rango proyecciones'!C250,'Stock - ETA'!$AA$3:AA4963,'Rango proyecciones'!$AJ$5)</f>
        <v/>
      </c>
      <c r="N250" s="10">
        <f>SUMIF('Stock - Puerto Chile'!$G$2:G960,'Rango proyecciones'!C250,'Stock - Puerto Chile'!$L$2:L960)</f>
        <v/>
      </c>
      <c r="O250" s="10">
        <f>0 * (20 / 27)</f>
        <v/>
      </c>
      <c r="P250" s="10">
        <f>32418 * (20 / 27)</f>
        <v/>
      </c>
      <c r="Q250" s="19">
        <f>H250 + P250 + MAX(M250 - H250 - P250 + O250,0)</f>
        <v/>
      </c>
      <c r="R250" s="10">
        <f>MAX(J250 - K250, 0) * MAX((20 - 7)/(7), 0)</f>
        <v/>
      </c>
      <c r="S250" s="10">
        <f>SUMIFS('Stock - ETA'!$H$3:H4963,'Stock - ETA'!$F$3:F4963,'Rango proyecciones'!C250,'Stock - ETA'!$Q$3:Q4963,'Rango proyecciones'!$AJ$5)</f>
        <v/>
      </c>
      <c r="T250" s="10">
        <f>SUMIF('Stock - Puerto Chile'!$G$2:G960,'Rango proyecciones'!C250,'Stock - Puerto Chile'!$N$2:N960)</f>
        <v/>
      </c>
      <c r="U250" s="10">
        <f>0 * (20 / 27)</f>
        <v/>
      </c>
      <c r="V250" s="10">
        <f>32418 * (20 / 27)</f>
        <v/>
      </c>
      <c r="W250" s="20">
        <f>H250 + V250 + U250 + MAX(S250 - H250 - V250 - U250,0)</f>
        <v/>
      </c>
      <c r="X250" s="7" t="n">
        <v>480000</v>
      </c>
      <c r="Y250" s="10" t="n">
        <v>480000</v>
      </c>
      <c r="Z250" s="21">
        <f>SUMIFS('Stock - ETA'!$S$3:S4963,'Stock - ETA'!$F$3:F4963,'Rango proyecciones'!C250,'Stock - ETA'!$AA$3:AA4963,'Rango proyecciones'!$AJ$5) + SUMIFS('Stock - ETA'!$R$3:R4963,'Stock - ETA'!$F$3:F4963,'Rango proyecciones'!C250,'Stock - ETA'!$AA$3:AA4963,'Rango proyecciones'!$AJ$7)</f>
        <v/>
      </c>
      <c r="AA250" s="16">
        <f>Z250 + X250</f>
        <v/>
      </c>
      <c r="AB250" s="10">
        <f>SUMIFS('Stock - ETA'!$I$3:I4963,'Stock - ETA'!$F$3:F4963,'Rango proyecciones'!C250,'Stock - ETA'!$Q$3:Q4963,'Rango proyecciones'!$AJ$5) + SUMIFS('Stock - ETA'!$H$3:H4963,'Stock - ETA'!$F$3:F4963,'Rango proyecciones'!C250,'Stock - ETA'!$Q$3:Q4963,'Rango proyecciones'!$AJ$7)</f>
        <v/>
      </c>
      <c r="AC250" s="19">
        <f>AB250 + X250</f>
        <v/>
      </c>
      <c r="AD250" s="7" t="n">
        <v>480000</v>
      </c>
      <c r="AE250" s="10">
        <f>SUMIFS('Stock - ETA'!$T$3:T4963,'Stock - ETA'!$F$3:F4963,'Rango proyecciones'!C250,'Stock - ETA'!$AA$3:AA4963,'Rango proyecciones'!$AJ$5) + SUMIFS('Stock - ETA'!$S$3:S4963,'Stock - ETA'!$F$3:F4963,'Rango proyecciones'!C250,'Stock - ETA'!$AA$3:AA4963,'Rango proyecciones'!$AJ$8)</f>
        <v/>
      </c>
      <c r="AF250" s="19">
        <f> 0.6 * AD250 + AE250</f>
        <v/>
      </c>
      <c r="AG250" s="10">
        <f>SUMIFS('Stock - ETA'!$J$3:J4963,'Stock - ETA'!$F$3:F4963,'Rango proyecciones'!C250,'Stock - ETA'!$Q$3:Q4963,'Rango proyecciones'!$AJ$5) + SUMIFS('Stock - ETA'!$I$3:I4963,'Stock - ETA'!$F$3:F4963,'Rango proyecciones'!C250,'Stock - ETA'!$Q$3:Q4963,'Rango proyecciones'!$AJ$8)</f>
        <v/>
      </c>
      <c r="AH250" s="19">
        <f> 0.6 * AD250 + AG250</f>
        <v/>
      </c>
      <c r="AI250" s="7" t="n"/>
    </row>
    <row r="251">
      <c r="A251" s="4" t="inlineStr">
        <is>
          <t>Cerdo</t>
        </is>
      </c>
      <c r="B251" s="4" t="inlineStr">
        <is>
          <t>Venta Local</t>
        </is>
      </c>
      <c r="C251" s="4" t="inlineStr">
        <is>
          <t>agrosuper shanghai1021774</t>
        </is>
      </c>
      <c r="D251" s="4" t="inlineStr">
        <is>
          <t>Agrosuper Shanghai</t>
        </is>
      </c>
      <c r="E251" s="4" t="n">
        <v>1021774</v>
      </c>
      <c r="F251" s="4" t="inlineStr">
        <is>
          <t>GO Hso húmer@ Bo Cj 20k AS</t>
        </is>
      </c>
      <c r="G251" s="4" t="inlineStr">
        <is>
          <t>Huesos</t>
        </is>
      </c>
      <c r="H251" s="7" t="n">
        <v>24400</v>
      </c>
      <c r="I251" s="10" t="n">
        <v>97220</v>
      </c>
      <c r="J251" s="10" t="n">
        <v>24364.58</v>
      </c>
      <c r="K251" s="10" t="n">
        <v>14892.48</v>
      </c>
      <c r="L251" s="7">
        <f>MAX(J251 - K251, 0) * MAX((20 - 10)/(10), 0)</f>
        <v/>
      </c>
      <c r="M251" s="10">
        <f>SUMIFS('Stock - ETA'!$R$3:R4963,'Stock - ETA'!$F$3:F4963,'Rango proyecciones'!C251,'Stock - ETA'!$AA$3:AA4963,'Rango proyecciones'!$AJ$5)</f>
        <v/>
      </c>
      <c r="N251" s="10">
        <f>SUMIF('Stock - Puerto Chile'!$G$2:G960,'Rango proyecciones'!C251,'Stock - Puerto Chile'!$L$2:L960)</f>
        <v/>
      </c>
      <c r="O251" s="10" t="n"/>
      <c r="P251" s="10" t="n"/>
      <c r="Q251" s="19">
        <f>H251 + P251 + MAX(M251 - H251 - P251 + O251,0)</f>
        <v/>
      </c>
      <c r="R251" s="10">
        <f>MAX(J251 - K251, 0) * MAX((20 - 7)/(7), 0)</f>
        <v/>
      </c>
      <c r="S251" s="10">
        <f>SUMIFS('Stock - ETA'!$H$3:H4963,'Stock - ETA'!$F$3:F4963,'Rango proyecciones'!C251,'Stock - ETA'!$Q$3:Q4963,'Rango proyecciones'!$AJ$5)</f>
        <v/>
      </c>
      <c r="T251" s="10">
        <f>SUMIF('Stock - Puerto Chile'!$G$2:G960,'Rango proyecciones'!C251,'Stock - Puerto Chile'!$N$2:N960)</f>
        <v/>
      </c>
      <c r="U251" s="10" t="n"/>
      <c r="V251" s="10" t="n"/>
      <c r="W251" s="20">
        <f>H251 + V251 + U251 + MAX(S251 - H251 - V251 - U251,0)</f>
        <v/>
      </c>
      <c r="X251" s="7" t="n">
        <v>65147</v>
      </c>
      <c r="Y251" s="10" t="n">
        <v>65147</v>
      </c>
      <c r="Z251" s="21">
        <f>SUMIFS('Stock - ETA'!$S$3:S4963,'Stock - ETA'!$F$3:F4963,'Rango proyecciones'!C251,'Stock - ETA'!$AA$3:AA4963,'Rango proyecciones'!$AJ$5) + SUMIFS('Stock - ETA'!$R$3:R4963,'Stock - ETA'!$F$3:F4963,'Rango proyecciones'!C251,'Stock - ETA'!$AA$3:AA4963,'Rango proyecciones'!$AJ$7)</f>
        <v/>
      </c>
      <c r="AA251" s="16">
        <f>Z251 + X251</f>
        <v/>
      </c>
      <c r="AB251" s="10">
        <f>SUMIFS('Stock - ETA'!$I$3:I4963,'Stock - ETA'!$F$3:F4963,'Rango proyecciones'!C251,'Stock - ETA'!$Q$3:Q4963,'Rango proyecciones'!$AJ$5) + SUMIFS('Stock - ETA'!$H$3:H4963,'Stock - ETA'!$F$3:F4963,'Rango proyecciones'!C251,'Stock - ETA'!$Q$3:Q4963,'Rango proyecciones'!$AJ$7)</f>
        <v/>
      </c>
      <c r="AC251" s="19">
        <f>AB251 + X251</f>
        <v/>
      </c>
      <c r="AD251" s="7" t="n">
        <v>66951</v>
      </c>
      <c r="AE251" s="10">
        <f>SUMIFS('Stock - ETA'!$T$3:T4963,'Stock - ETA'!$F$3:F4963,'Rango proyecciones'!C251,'Stock - ETA'!$AA$3:AA4963,'Rango proyecciones'!$AJ$5) + SUMIFS('Stock - ETA'!$S$3:S4963,'Stock - ETA'!$F$3:F4963,'Rango proyecciones'!C251,'Stock - ETA'!$AA$3:AA4963,'Rango proyecciones'!$AJ$8)</f>
        <v/>
      </c>
      <c r="AF251" s="19">
        <f> 0.6 * AD251 + AE251</f>
        <v/>
      </c>
      <c r="AG251" s="10">
        <f>SUMIFS('Stock - ETA'!$J$3:J4963,'Stock - ETA'!$F$3:F4963,'Rango proyecciones'!C251,'Stock - ETA'!$Q$3:Q4963,'Rango proyecciones'!$AJ$5) + SUMIFS('Stock - ETA'!$I$3:I4963,'Stock - ETA'!$F$3:F4963,'Rango proyecciones'!C251,'Stock - ETA'!$Q$3:Q4963,'Rango proyecciones'!$AJ$8)</f>
        <v/>
      </c>
      <c r="AH251" s="19">
        <f> 0.6 * AD251 + AG251</f>
        <v/>
      </c>
      <c r="AI251" s="7" t="n"/>
    </row>
    <row r="252">
      <c r="A252" s="4" t="inlineStr">
        <is>
          <t>Cerdo</t>
        </is>
      </c>
      <c r="B252" s="4" t="inlineStr">
        <is>
          <t>Venta Local</t>
        </is>
      </c>
      <c r="C252" s="4" t="inlineStr">
        <is>
          <t>agrosuper shanghai1021971</t>
        </is>
      </c>
      <c r="D252" s="4" t="inlineStr">
        <is>
          <t>Agrosuper Shanghai</t>
        </is>
      </c>
      <c r="E252" s="4" t="n">
        <v>1021971</v>
      </c>
      <c r="F252" s="4" t="inlineStr">
        <is>
          <t>GO Cue Back@ Cj 20k bca AS</t>
        </is>
      </c>
      <c r="G252" s="4" t="inlineStr">
        <is>
          <t>Cueros</t>
        </is>
      </c>
      <c r="H252" s="7" t="n">
        <v>0</v>
      </c>
      <c r="I252" s="10" t="n">
        <v>37000</v>
      </c>
      <c r="J252" s="10" t="n">
        <v>0</v>
      </c>
      <c r="K252" s="10" t="n">
        <v>0</v>
      </c>
      <c r="L252" s="7">
        <f>MAX(J252 - K252, 0) * MAX((20 - 10)/(10), 0)</f>
        <v/>
      </c>
      <c r="M252" s="10">
        <f>SUMIFS('Stock - ETA'!$R$3:R4963,'Stock - ETA'!$F$3:F4963,'Rango proyecciones'!C252,'Stock - ETA'!$AA$3:AA4963,'Rango proyecciones'!$AJ$5)</f>
        <v/>
      </c>
      <c r="N252" s="10">
        <f>SUMIF('Stock - Puerto Chile'!$G$2:G960,'Rango proyecciones'!C252,'Stock - Puerto Chile'!$L$2:L960)</f>
        <v/>
      </c>
      <c r="O252" s="10" t="n"/>
      <c r="P252" s="10" t="n"/>
      <c r="Q252" s="19">
        <f>H252 + P252 + MAX(M252 - H252 - P252 + O252,0)</f>
        <v/>
      </c>
      <c r="R252" s="10">
        <f>MAX(J252 - K252, 0) * MAX((20 - 7)/(7), 0)</f>
        <v/>
      </c>
      <c r="S252" s="10">
        <f>SUMIFS('Stock - ETA'!$H$3:H4963,'Stock - ETA'!$F$3:F4963,'Rango proyecciones'!C252,'Stock - ETA'!$Q$3:Q4963,'Rango proyecciones'!$AJ$5)</f>
        <v/>
      </c>
      <c r="T252" s="10">
        <f>SUMIF('Stock - Puerto Chile'!$G$2:G960,'Rango proyecciones'!C252,'Stock - Puerto Chile'!$N$2:N960)</f>
        <v/>
      </c>
      <c r="U252" s="10" t="n"/>
      <c r="V252" s="10" t="n"/>
      <c r="W252" s="20">
        <f>H252 + V252 + U252 + MAX(S252 - H252 - V252 - U252,0)</f>
        <v/>
      </c>
      <c r="X252" s="7" t="n"/>
      <c r="Y252" s="10" t="n"/>
      <c r="Z252" s="21">
        <f>SUMIFS('Stock - ETA'!$S$3:S4963,'Stock - ETA'!$F$3:F4963,'Rango proyecciones'!C252,'Stock - ETA'!$AA$3:AA4963,'Rango proyecciones'!$AJ$5) + SUMIFS('Stock - ETA'!$R$3:R4963,'Stock - ETA'!$F$3:F4963,'Rango proyecciones'!C252,'Stock - ETA'!$AA$3:AA4963,'Rango proyecciones'!$AJ$7)</f>
        <v/>
      </c>
      <c r="AA252" s="16">
        <f>Z252 + X252</f>
        <v/>
      </c>
      <c r="AB252" s="10">
        <f>SUMIFS('Stock - ETA'!$I$3:I4963,'Stock - ETA'!$F$3:F4963,'Rango proyecciones'!C252,'Stock - ETA'!$Q$3:Q4963,'Rango proyecciones'!$AJ$5) + SUMIFS('Stock - ETA'!$H$3:H4963,'Stock - ETA'!$F$3:F4963,'Rango proyecciones'!C252,'Stock - ETA'!$Q$3:Q4963,'Rango proyecciones'!$AJ$7)</f>
        <v/>
      </c>
      <c r="AC252" s="19">
        <f>AB252 + X252</f>
        <v/>
      </c>
      <c r="AD252" s="7" t="n"/>
      <c r="AE252" s="10">
        <f>SUMIFS('Stock - ETA'!$T$3:T4963,'Stock - ETA'!$F$3:F4963,'Rango proyecciones'!C252,'Stock - ETA'!$AA$3:AA4963,'Rango proyecciones'!$AJ$5) + SUMIFS('Stock - ETA'!$S$3:S4963,'Stock - ETA'!$F$3:F4963,'Rango proyecciones'!C252,'Stock - ETA'!$AA$3:AA4963,'Rango proyecciones'!$AJ$8)</f>
        <v/>
      </c>
      <c r="AF252" s="19">
        <f> 0.6 * AD252 + AE252</f>
        <v/>
      </c>
      <c r="AG252" s="10">
        <f>SUMIFS('Stock - ETA'!$J$3:J4963,'Stock - ETA'!$F$3:F4963,'Rango proyecciones'!C252,'Stock - ETA'!$Q$3:Q4963,'Rango proyecciones'!$AJ$5) + SUMIFS('Stock - ETA'!$I$3:I4963,'Stock - ETA'!$F$3:F4963,'Rango proyecciones'!C252,'Stock - ETA'!$Q$3:Q4963,'Rango proyecciones'!$AJ$8)</f>
        <v/>
      </c>
      <c r="AH252" s="19">
        <f> 0.6 * AD252 + AG252</f>
        <v/>
      </c>
      <c r="AI252" s="7" t="n"/>
    </row>
    <row r="253">
      <c r="A253" s="4" t="inlineStr">
        <is>
          <t>Cerdo</t>
        </is>
      </c>
      <c r="B253" s="4" t="inlineStr">
        <is>
          <t>Venta Local</t>
        </is>
      </c>
      <c r="C253" s="4" t="inlineStr">
        <is>
          <t>agrosuper shanghai1021992</t>
        </is>
      </c>
      <c r="D253" s="4" t="inlineStr">
        <is>
          <t>Agrosuper Shanghai</t>
        </is>
      </c>
      <c r="E253" s="4" t="n">
        <v>1021992</v>
      </c>
      <c r="F253" s="4" t="inlineStr">
        <is>
          <t>GO Lom Tocino@ Cj 20k AS</t>
        </is>
      </c>
      <c r="G253" s="4" t="inlineStr">
        <is>
          <t>Grasas</t>
        </is>
      </c>
      <c r="H253" s="7" t="n">
        <v>48920</v>
      </c>
      <c r="I253" s="10" t="n">
        <v>71680</v>
      </c>
      <c r="J253" s="10" t="n">
        <v>0</v>
      </c>
      <c r="K253" s="10" t="n">
        <v>0</v>
      </c>
      <c r="L253" s="7">
        <f>MAX(J253 - K253, 0) * MAX((20 - 10)/(10), 0)</f>
        <v/>
      </c>
      <c r="M253" s="10">
        <f>SUMIFS('Stock - ETA'!$R$3:R4963,'Stock - ETA'!$F$3:F4963,'Rango proyecciones'!C253,'Stock - ETA'!$AA$3:AA4963,'Rango proyecciones'!$AJ$5)</f>
        <v/>
      </c>
      <c r="N253" s="10">
        <f>SUMIF('Stock - Puerto Chile'!$G$2:G960,'Rango proyecciones'!C253,'Stock - Puerto Chile'!$L$2:L960)</f>
        <v/>
      </c>
      <c r="O253" s="10">
        <f>0 * (20 / 27)</f>
        <v/>
      </c>
      <c r="P253" s="10">
        <f>24260 * (20 / 27)</f>
        <v/>
      </c>
      <c r="Q253" s="19">
        <f>H253 + P253 + MAX(M253 - H253 - P253 + O253,0)</f>
        <v/>
      </c>
      <c r="R253" s="10">
        <f>MAX(J253 - K253, 0) * MAX((20 - 7)/(7), 0)</f>
        <v/>
      </c>
      <c r="S253" s="10">
        <f>SUMIFS('Stock - ETA'!$H$3:H4963,'Stock - ETA'!$F$3:F4963,'Rango proyecciones'!C253,'Stock - ETA'!$Q$3:Q4963,'Rango proyecciones'!$AJ$5)</f>
        <v/>
      </c>
      <c r="T253" s="10">
        <f>SUMIF('Stock - Puerto Chile'!$G$2:G960,'Rango proyecciones'!C253,'Stock - Puerto Chile'!$N$2:N960)</f>
        <v/>
      </c>
      <c r="U253" s="10">
        <f>0 * (20 / 27)</f>
        <v/>
      </c>
      <c r="V253" s="10">
        <f>24260 * (20 / 27)</f>
        <v/>
      </c>
      <c r="W253" s="20">
        <f>H253 + V253 + U253 + MAX(S253 - H253 - V253 - U253,0)</f>
        <v/>
      </c>
      <c r="X253" s="7" t="n">
        <v>37669</v>
      </c>
      <c r="Y253" s="10" t="n">
        <v>37669</v>
      </c>
      <c r="Z253" s="21">
        <f>SUMIFS('Stock - ETA'!$S$3:S4963,'Stock - ETA'!$F$3:F4963,'Rango proyecciones'!C253,'Stock - ETA'!$AA$3:AA4963,'Rango proyecciones'!$AJ$5) + SUMIFS('Stock - ETA'!$R$3:R4963,'Stock - ETA'!$F$3:F4963,'Rango proyecciones'!C253,'Stock - ETA'!$AA$3:AA4963,'Rango proyecciones'!$AJ$7)</f>
        <v/>
      </c>
      <c r="AA253" s="16">
        <f>Z253 + X253</f>
        <v/>
      </c>
      <c r="AB253" s="10">
        <f>SUMIFS('Stock - ETA'!$I$3:I4963,'Stock - ETA'!$F$3:F4963,'Rango proyecciones'!C253,'Stock - ETA'!$Q$3:Q4963,'Rango proyecciones'!$AJ$5) + SUMIFS('Stock - ETA'!$H$3:H4963,'Stock - ETA'!$F$3:F4963,'Rango proyecciones'!C253,'Stock - ETA'!$Q$3:Q4963,'Rango proyecciones'!$AJ$7)</f>
        <v/>
      </c>
      <c r="AC253" s="19">
        <f>AB253 + X253</f>
        <v/>
      </c>
      <c r="AD253" s="7" t="n">
        <v>57403</v>
      </c>
      <c r="AE253" s="10">
        <f>SUMIFS('Stock - ETA'!$T$3:T4963,'Stock - ETA'!$F$3:F4963,'Rango proyecciones'!C253,'Stock - ETA'!$AA$3:AA4963,'Rango proyecciones'!$AJ$5) + SUMIFS('Stock - ETA'!$S$3:S4963,'Stock - ETA'!$F$3:F4963,'Rango proyecciones'!C253,'Stock - ETA'!$AA$3:AA4963,'Rango proyecciones'!$AJ$8)</f>
        <v/>
      </c>
      <c r="AF253" s="19">
        <f> 0.6 * AD253 + AE253</f>
        <v/>
      </c>
      <c r="AG253" s="10">
        <f>SUMIFS('Stock - ETA'!$J$3:J4963,'Stock - ETA'!$F$3:F4963,'Rango proyecciones'!C253,'Stock - ETA'!$Q$3:Q4963,'Rango proyecciones'!$AJ$5) + SUMIFS('Stock - ETA'!$I$3:I4963,'Stock - ETA'!$F$3:F4963,'Rango proyecciones'!C253,'Stock - ETA'!$Q$3:Q4963,'Rango proyecciones'!$AJ$8)</f>
        <v/>
      </c>
      <c r="AH253" s="19">
        <f> 0.6 * AD253 + AG253</f>
        <v/>
      </c>
      <c r="AI253" s="7" t="n"/>
    </row>
    <row r="254">
      <c r="A254" s="4" t="inlineStr">
        <is>
          <t>Cerdo</t>
        </is>
      </c>
      <c r="B254" s="4" t="inlineStr">
        <is>
          <t>Venta Local</t>
        </is>
      </c>
      <c r="C254" s="4" t="inlineStr">
        <is>
          <t>agrosuper shanghai1022033</t>
        </is>
      </c>
      <c r="D254" s="4" t="inlineStr">
        <is>
          <t>Agrosuper Shanghai</t>
        </is>
      </c>
      <c r="E254" s="4" t="n">
        <v>1022033</v>
      </c>
      <c r="F254" s="4" t="inlineStr">
        <is>
          <t>GO Lengua@ Fi Cj 10k AS</t>
        </is>
      </c>
      <c r="G254" s="4" t="inlineStr">
        <is>
          <t>Cabeza</t>
        </is>
      </c>
      <c r="H254" s="7" t="n">
        <v>24000</v>
      </c>
      <c r="I254" s="10" t="n">
        <v>46010</v>
      </c>
      <c r="J254" s="10" t="n">
        <v>9709</v>
      </c>
      <c r="K254" s="10" t="n">
        <v>8590.700000000001</v>
      </c>
      <c r="L254" s="7">
        <f>MAX(J254 - K254, 0) * MAX((20 - 10)/(10), 0)</f>
        <v/>
      </c>
      <c r="M254" s="10">
        <f>SUMIFS('Stock - ETA'!$R$3:R4963,'Stock - ETA'!$F$3:F4963,'Rango proyecciones'!C254,'Stock - ETA'!$AA$3:AA4963,'Rango proyecciones'!$AJ$5)</f>
        <v/>
      </c>
      <c r="N254" s="10">
        <f>SUMIF('Stock - Puerto Chile'!$G$2:G960,'Rango proyecciones'!C254,'Stock - Puerto Chile'!$L$2:L960)</f>
        <v/>
      </c>
      <c r="O254" s="10" t="n"/>
      <c r="P254" s="10" t="n"/>
      <c r="Q254" s="19">
        <f>H254 + P254 + MAX(M254 - H254 - P254 + O254,0)</f>
        <v/>
      </c>
      <c r="R254" s="10">
        <f>MAX(J254 - K254, 0) * MAX((20 - 7)/(7), 0)</f>
        <v/>
      </c>
      <c r="S254" s="10">
        <f>SUMIFS('Stock - ETA'!$H$3:H4963,'Stock - ETA'!$F$3:F4963,'Rango proyecciones'!C254,'Stock - ETA'!$Q$3:Q4963,'Rango proyecciones'!$AJ$5)</f>
        <v/>
      </c>
      <c r="T254" s="10">
        <f>SUMIF('Stock - Puerto Chile'!$G$2:G960,'Rango proyecciones'!C254,'Stock - Puerto Chile'!$N$2:N960)</f>
        <v/>
      </c>
      <c r="U254" s="10" t="n"/>
      <c r="V254" s="10" t="n"/>
      <c r="W254" s="20">
        <f>H254 + V254 + U254 + MAX(S254 - H254 - V254 - U254,0)</f>
        <v/>
      </c>
      <c r="X254" s="7" t="n">
        <v>36616</v>
      </c>
      <c r="Y254" s="10" t="n">
        <v>36616</v>
      </c>
      <c r="Z254" s="21">
        <f>SUMIFS('Stock - ETA'!$S$3:S4963,'Stock - ETA'!$F$3:F4963,'Rango proyecciones'!C254,'Stock - ETA'!$AA$3:AA4963,'Rango proyecciones'!$AJ$5) + SUMIFS('Stock - ETA'!$R$3:R4963,'Stock - ETA'!$F$3:F4963,'Rango proyecciones'!C254,'Stock - ETA'!$AA$3:AA4963,'Rango proyecciones'!$AJ$7)</f>
        <v/>
      </c>
      <c r="AA254" s="16">
        <f>Z254 + X254</f>
        <v/>
      </c>
      <c r="AB254" s="10">
        <f>SUMIFS('Stock - ETA'!$I$3:I4963,'Stock - ETA'!$F$3:F4963,'Rango proyecciones'!C254,'Stock - ETA'!$Q$3:Q4963,'Rango proyecciones'!$AJ$5) + SUMIFS('Stock - ETA'!$H$3:H4963,'Stock - ETA'!$F$3:F4963,'Rango proyecciones'!C254,'Stock - ETA'!$Q$3:Q4963,'Rango proyecciones'!$AJ$7)</f>
        <v/>
      </c>
      <c r="AC254" s="19">
        <f>AB254 + X254</f>
        <v/>
      </c>
      <c r="AD254" s="7" t="n">
        <v>41437</v>
      </c>
      <c r="AE254" s="10">
        <f>SUMIFS('Stock - ETA'!$T$3:T4963,'Stock - ETA'!$F$3:F4963,'Rango proyecciones'!C254,'Stock - ETA'!$AA$3:AA4963,'Rango proyecciones'!$AJ$5) + SUMIFS('Stock - ETA'!$S$3:S4963,'Stock - ETA'!$F$3:F4963,'Rango proyecciones'!C254,'Stock - ETA'!$AA$3:AA4963,'Rango proyecciones'!$AJ$8)</f>
        <v/>
      </c>
      <c r="AF254" s="19">
        <f> 0.6 * AD254 + AE254</f>
        <v/>
      </c>
      <c r="AG254" s="10">
        <f>SUMIFS('Stock - ETA'!$J$3:J4963,'Stock - ETA'!$F$3:F4963,'Rango proyecciones'!C254,'Stock - ETA'!$Q$3:Q4963,'Rango proyecciones'!$AJ$5) + SUMIFS('Stock - ETA'!$I$3:I4963,'Stock - ETA'!$F$3:F4963,'Rango proyecciones'!C254,'Stock - ETA'!$Q$3:Q4963,'Rango proyecciones'!$AJ$8)</f>
        <v/>
      </c>
      <c r="AH254" s="19">
        <f> 0.6 * AD254 + AG254</f>
        <v/>
      </c>
      <c r="AI254" s="7" t="n"/>
    </row>
    <row r="255">
      <c r="A255" s="4" t="inlineStr">
        <is>
          <t>Cerdo</t>
        </is>
      </c>
      <c r="B255" s="4" t="inlineStr">
        <is>
          <t>Venta Local</t>
        </is>
      </c>
      <c r="C255" s="4" t="inlineStr">
        <is>
          <t>agrosuper shanghai1022073</t>
        </is>
      </c>
      <c r="D255" s="4" t="inlineStr">
        <is>
          <t>Agrosuper Shanghai</t>
        </is>
      </c>
      <c r="E255" s="4" t="n">
        <v>1022073</v>
      </c>
      <c r="F255" s="4" t="inlineStr">
        <is>
          <t>GO Mantec@ Cj 20k AS</t>
        </is>
      </c>
      <c r="G255" s="4" t="inlineStr">
        <is>
          <t>Grasas</t>
        </is>
      </c>
      <c r="H255" s="7" t="n">
        <v>23966.27</v>
      </c>
      <c r="I255" s="10" t="n">
        <v>72072.85000000001</v>
      </c>
      <c r="J255" s="10" t="n">
        <v>0</v>
      </c>
      <c r="K255" s="10" t="n">
        <v>0</v>
      </c>
      <c r="L255" s="7">
        <f>MAX(J255 - K255, 0) * MAX((20 - 10)/(10), 0)</f>
        <v/>
      </c>
      <c r="M255" s="10">
        <f>SUMIFS('Stock - ETA'!$R$3:R4963,'Stock - ETA'!$F$3:F4963,'Rango proyecciones'!C255,'Stock - ETA'!$AA$3:AA4963,'Rango proyecciones'!$AJ$5)</f>
        <v/>
      </c>
      <c r="N255" s="10">
        <f>SUMIF('Stock - Puerto Chile'!$G$2:G960,'Rango proyecciones'!C255,'Stock - Puerto Chile'!$L$2:L960)</f>
        <v/>
      </c>
      <c r="O255" s="10" t="n"/>
      <c r="P255" s="10" t="n"/>
      <c r="Q255" s="19">
        <f>H255 + P255 + MAX(M255 - H255 - P255 + O255,0)</f>
        <v/>
      </c>
      <c r="R255" s="10">
        <f>MAX(J255 - K255, 0) * MAX((20 - 7)/(7), 0)</f>
        <v/>
      </c>
      <c r="S255" s="10">
        <f>SUMIFS('Stock - ETA'!$H$3:H4963,'Stock - ETA'!$F$3:F4963,'Rango proyecciones'!C255,'Stock - ETA'!$Q$3:Q4963,'Rango proyecciones'!$AJ$5)</f>
        <v/>
      </c>
      <c r="T255" s="10">
        <f>SUMIF('Stock - Puerto Chile'!$G$2:G960,'Rango proyecciones'!C255,'Stock - Puerto Chile'!$N$2:N960)</f>
        <v/>
      </c>
      <c r="U255" s="10" t="n"/>
      <c r="V255" s="10" t="n"/>
      <c r="W255" s="20">
        <f>H255 + V255 + U255 + MAX(S255 - H255 - V255 - U255,0)</f>
        <v/>
      </c>
      <c r="X255" s="7" t="n"/>
      <c r="Y255" s="10" t="n"/>
      <c r="Z255" s="21">
        <f>SUMIFS('Stock - ETA'!$S$3:S4963,'Stock - ETA'!$F$3:F4963,'Rango proyecciones'!C255,'Stock - ETA'!$AA$3:AA4963,'Rango proyecciones'!$AJ$5) + SUMIFS('Stock - ETA'!$R$3:R4963,'Stock - ETA'!$F$3:F4963,'Rango proyecciones'!C255,'Stock - ETA'!$AA$3:AA4963,'Rango proyecciones'!$AJ$7)</f>
        <v/>
      </c>
      <c r="AA255" s="16">
        <f>Z255 + X255</f>
        <v/>
      </c>
      <c r="AB255" s="10">
        <f>SUMIFS('Stock - ETA'!$I$3:I4963,'Stock - ETA'!$F$3:F4963,'Rango proyecciones'!C255,'Stock - ETA'!$Q$3:Q4963,'Rango proyecciones'!$AJ$5) + SUMIFS('Stock - ETA'!$H$3:H4963,'Stock - ETA'!$F$3:F4963,'Rango proyecciones'!C255,'Stock - ETA'!$Q$3:Q4963,'Rango proyecciones'!$AJ$7)</f>
        <v/>
      </c>
      <c r="AC255" s="19">
        <f>AB255 + X255</f>
        <v/>
      </c>
      <c r="AD255" s="7" t="n"/>
      <c r="AE255" s="10">
        <f>SUMIFS('Stock - ETA'!$T$3:T4963,'Stock - ETA'!$F$3:F4963,'Rango proyecciones'!C255,'Stock - ETA'!$AA$3:AA4963,'Rango proyecciones'!$AJ$5) + SUMIFS('Stock - ETA'!$S$3:S4963,'Stock - ETA'!$F$3:F4963,'Rango proyecciones'!C255,'Stock - ETA'!$AA$3:AA4963,'Rango proyecciones'!$AJ$8)</f>
        <v/>
      </c>
      <c r="AF255" s="19">
        <f> 0.6 * AD255 + AE255</f>
        <v/>
      </c>
      <c r="AG255" s="10">
        <f>SUMIFS('Stock - ETA'!$J$3:J4963,'Stock - ETA'!$F$3:F4963,'Rango proyecciones'!C255,'Stock - ETA'!$Q$3:Q4963,'Rango proyecciones'!$AJ$5) + SUMIFS('Stock - ETA'!$I$3:I4963,'Stock - ETA'!$F$3:F4963,'Rango proyecciones'!C255,'Stock - ETA'!$Q$3:Q4963,'Rango proyecciones'!$AJ$8)</f>
        <v/>
      </c>
      <c r="AH255" s="19">
        <f> 0.6 * AD255 + AG255</f>
        <v/>
      </c>
      <c r="AI255" s="7" t="n"/>
    </row>
    <row r="256">
      <c r="A256" s="4" t="inlineStr">
        <is>
          <t>Cerdo</t>
        </is>
      </c>
      <c r="B256" s="4" t="inlineStr">
        <is>
          <t>Venta Local</t>
        </is>
      </c>
      <c r="C256" s="4" t="inlineStr">
        <is>
          <t>agrosuper shanghai1022080</t>
        </is>
      </c>
      <c r="D256" s="4" t="inlineStr">
        <is>
          <t>Agrosuper Shanghai</t>
        </is>
      </c>
      <c r="E256" s="4" t="n">
        <v>1022080</v>
      </c>
      <c r="F256" s="4" t="inlineStr">
        <is>
          <t>GO Cola Nor@ Fi Cj 10k AS</t>
        </is>
      </c>
      <c r="G256" s="4" t="inlineStr">
        <is>
          <t>Subprod</t>
        </is>
      </c>
      <c r="H256" s="7" t="n">
        <v>0</v>
      </c>
      <c r="I256" s="10" t="n">
        <v>24770</v>
      </c>
      <c r="J256" s="10" t="n">
        <v>34238</v>
      </c>
      <c r="K256" s="10" t="n">
        <v>16402.99</v>
      </c>
      <c r="L256" s="7">
        <f>MAX(J256 - K256, 0) * MAX((20 - 10)/(10), 0)</f>
        <v/>
      </c>
      <c r="M256" s="10">
        <f>SUMIFS('Stock - ETA'!$R$3:R4963,'Stock - ETA'!$F$3:F4963,'Rango proyecciones'!C256,'Stock - ETA'!$AA$3:AA4963,'Rango proyecciones'!$AJ$5)</f>
        <v/>
      </c>
      <c r="N256" s="10">
        <f>SUMIF('Stock - Puerto Chile'!$G$2:G960,'Rango proyecciones'!C256,'Stock - Puerto Chile'!$L$2:L960)</f>
        <v/>
      </c>
      <c r="O256" s="10">
        <f>0 * (20 / 27)</f>
        <v/>
      </c>
      <c r="P256" s="10">
        <f>0 * (20 / 27)</f>
        <v/>
      </c>
      <c r="Q256" s="19">
        <f>H256 + P256 + MAX(M256 - H256 - P256 + O256,0)</f>
        <v/>
      </c>
      <c r="R256" s="10">
        <f>MAX(J256 - K256, 0) * MAX((20 - 7)/(7), 0)</f>
        <v/>
      </c>
      <c r="S256" s="10">
        <f>SUMIFS('Stock - ETA'!$H$3:H4963,'Stock - ETA'!$F$3:F4963,'Rango proyecciones'!C256,'Stock - ETA'!$Q$3:Q4963,'Rango proyecciones'!$AJ$5)</f>
        <v/>
      </c>
      <c r="T256" s="10">
        <f>SUMIF('Stock - Puerto Chile'!$G$2:G960,'Rango proyecciones'!C256,'Stock - Puerto Chile'!$N$2:N960)</f>
        <v/>
      </c>
      <c r="U256" s="10">
        <f>0 * (20 / 27)</f>
        <v/>
      </c>
      <c r="V256" s="10">
        <f>0 * (20 / 27)</f>
        <v/>
      </c>
      <c r="W256" s="20">
        <f>H256 + V256 + U256 + MAX(S256 - H256 - V256 - U256,0)</f>
        <v/>
      </c>
      <c r="X256" s="7" t="n">
        <v>117287</v>
      </c>
      <c r="Y256" s="10" t="n">
        <v>117287</v>
      </c>
      <c r="Z256" s="21">
        <f>SUMIFS('Stock - ETA'!$S$3:S4963,'Stock - ETA'!$F$3:F4963,'Rango proyecciones'!C256,'Stock - ETA'!$AA$3:AA4963,'Rango proyecciones'!$AJ$5) + SUMIFS('Stock - ETA'!$R$3:R4963,'Stock - ETA'!$F$3:F4963,'Rango proyecciones'!C256,'Stock - ETA'!$AA$3:AA4963,'Rango proyecciones'!$AJ$7)</f>
        <v/>
      </c>
      <c r="AA256" s="16">
        <f>Z256 + X256</f>
        <v/>
      </c>
      <c r="AB256" s="10">
        <f>SUMIFS('Stock - ETA'!$I$3:I4963,'Stock - ETA'!$F$3:F4963,'Rango proyecciones'!C256,'Stock - ETA'!$Q$3:Q4963,'Rango proyecciones'!$AJ$5) + SUMIFS('Stock - ETA'!$H$3:H4963,'Stock - ETA'!$F$3:F4963,'Rango proyecciones'!C256,'Stock - ETA'!$Q$3:Q4963,'Rango proyecciones'!$AJ$7)</f>
        <v/>
      </c>
      <c r="AC256" s="19">
        <f>AB256 + X256</f>
        <v/>
      </c>
      <c r="AD256" s="7" t="n">
        <v>141880</v>
      </c>
      <c r="AE256" s="10">
        <f>SUMIFS('Stock - ETA'!$T$3:T4963,'Stock - ETA'!$F$3:F4963,'Rango proyecciones'!C256,'Stock - ETA'!$AA$3:AA4963,'Rango proyecciones'!$AJ$5) + SUMIFS('Stock - ETA'!$S$3:S4963,'Stock - ETA'!$F$3:F4963,'Rango proyecciones'!C256,'Stock - ETA'!$AA$3:AA4963,'Rango proyecciones'!$AJ$8)</f>
        <v/>
      </c>
      <c r="AF256" s="19">
        <f> 0.6 * AD256 + AE256</f>
        <v/>
      </c>
      <c r="AG256" s="10">
        <f>SUMIFS('Stock - ETA'!$J$3:J4963,'Stock - ETA'!$F$3:F4963,'Rango proyecciones'!C256,'Stock - ETA'!$Q$3:Q4963,'Rango proyecciones'!$AJ$5) + SUMIFS('Stock - ETA'!$I$3:I4963,'Stock - ETA'!$F$3:F4963,'Rango proyecciones'!C256,'Stock - ETA'!$Q$3:Q4963,'Rango proyecciones'!$AJ$8)</f>
        <v/>
      </c>
      <c r="AH256" s="19">
        <f> 0.6 * AD256 + AG256</f>
        <v/>
      </c>
      <c r="AI256" s="7" t="n"/>
    </row>
    <row r="257">
      <c r="A257" s="4" t="inlineStr">
        <is>
          <t>Cerdo</t>
        </is>
      </c>
      <c r="B257" s="4" t="inlineStr">
        <is>
          <t>Venta Local</t>
        </is>
      </c>
      <c r="C257" s="4" t="inlineStr">
        <is>
          <t>agrosuper shanghai1022096</t>
        </is>
      </c>
      <c r="D257" s="4" t="inlineStr">
        <is>
          <t>Agrosuper Shanghai</t>
        </is>
      </c>
      <c r="E257" s="4" t="n">
        <v>1022096</v>
      </c>
      <c r="F257" s="4" t="inlineStr">
        <is>
          <t>GO Sternum Bones@ Bo Cj 10k AS</t>
        </is>
      </c>
      <c r="G257" s="4" t="inlineStr">
        <is>
          <t>Huesos</t>
        </is>
      </c>
      <c r="H257" s="7" t="n">
        <v>71730</v>
      </c>
      <c r="I257" s="10" t="n">
        <v>168420</v>
      </c>
      <c r="J257" s="10" t="n">
        <v>77522.878</v>
      </c>
      <c r="K257" s="10" t="n">
        <v>36251.63</v>
      </c>
      <c r="L257" s="7">
        <f>MAX(J257 - K257, 0) * MAX((20 - 10)/(10), 0)</f>
        <v/>
      </c>
      <c r="M257" s="10">
        <f>SUMIFS('Stock - ETA'!$R$3:R4963,'Stock - ETA'!$F$3:F4963,'Rango proyecciones'!C257,'Stock - ETA'!$AA$3:AA4963,'Rango proyecciones'!$AJ$5)</f>
        <v/>
      </c>
      <c r="N257" s="10">
        <f>SUMIF('Stock - Puerto Chile'!$G$2:G960,'Rango proyecciones'!C257,'Stock - Puerto Chile'!$L$2:L960)</f>
        <v/>
      </c>
      <c r="O257" s="10" t="n"/>
      <c r="P257" s="10" t="n"/>
      <c r="Q257" s="19">
        <f>H257 + P257 + MAX(M257 - H257 - P257 + O257,0)</f>
        <v/>
      </c>
      <c r="R257" s="10">
        <f>MAX(J257 - K257, 0) * MAX((20 - 7)/(7), 0)</f>
        <v/>
      </c>
      <c r="S257" s="10">
        <f>SUMIFS('Stock - ETA'!$H$3:H4963,'Stock - ETA'!$F$3:F4963,'Rango proyecciones'!C257,'Stock - ETA'!$Q$3:Q4963,'Rango proyecciones'!$AJ$5)</f>
        <v/>
      </c>
      <c r="T257" s="10">
        <f>SUMIF('Stock - Puerto Chile'!$G$2:G960,'Rango proyecciones'!C257,'Stock - Puerto Chile'!$N$2:N960)</f>
        <v/>
      </c>
      <c r="U257" s="10" t="n"/>
      <c r="V257" s="10" t="n"/>
      <c r="W257" s="20">
        <f>H257 + V257 + U257 + MAX(S257 - H257 - V257 - U257,0)</f>
        <v/>
      </c>
      <c r="X257" s="7" t="n">
        <v>173356</v>
      </c>
      <c r="Y257" s="10" t="n">
        <v>173356</v>
      </c>
      <c r="Z257" s="21">
        <f>SUMIFS('Stock - ETA'!$S$3:S4963,'Stock - ETA'!$F$3:F4963,'Rango proyecciones'!C257,'Stock - ETA'!$AA$3:AA4963,'Rango proyecciones'!$AJ$5) + SUMIFS('Stock - ETA'!$R$3:R4963,'Stock - ETA'!$F$3:F4963,'Rango proyecciones'!C257,'Stock - ETA'!$AA$3:AA4963,'Rango proyecciones'!$AJ$7)</f>
        <v/>
      </c>
      <c r="AA257" s="16">
        <f>Z257 + X257</f>
        <v/>
      </c>
      <c r="AB257" s="10">
        <f>SUMIFS('Stock - ETA'!$I$3:I4963,'Stock - ETA'!$F$3:F4963,'Rango proyecciones'!C257,'Stock - ETA'!$Q$3:Q4963,'Rango proyecciones'!$AJ$5) + SUMIFS('Stock - ETA'!$H$3:H4963,'Stock - ETA'!$F$3:F4963,'Rango proyecciones'!C257,'Stock - ETA'!$Q$3:Q4963,'Rango proyecciones'!$AJ$7)</f>
        <v/>
      </c>
      <c r="AC257" s="19">
        <f>AB257 + X257</f>
        <v/>
      </c>
      <c r="AD257" s="7" t="n">
        <v>212373</v>
      </c>
      <c r="AE257" s="10">
        <f>SUMIFS('Stock - ETA'!$T$3:T4963,'Stock - ETA'!$F$3:F4963,'Rango proyecciones'!C257,'Stock - ETA'!$AA$3:AA4963,'Rango proyecciones'!$AJ$5) + SUMIFS('Stock - ETA'!$S$3:S4963,'Stock - ETA'!$F$3:F4963,'Rango proyecciones'!C257,'Stock - ETA'!$AA$3:AA4963,'Rango proyecciones'!$AJ$8)</f>
        <v/>
      </c>
      <c r="AF257" s="19">
        <f> 0.6 * AD257 + AE257</f>
        <v/>
      </c>
      <c r="AG257" s="10">
        <f>SUMIFS('Stock - ETA'!$J$3:J4963,'Stock - ETA'!$F$3:F4963,'Rango proyecciones'!C257,'Stock - ETA'!$Q$3:Q4963,'Rango proyecciones'!$AJ$5) + SUMIFS('Stock - ETA'!$I$3:I4963,'Stock - ETA'!$F$3:F4963,'Rango proyecciones'!C257,'Stock - ETA'!$Q$3:Q4963,'Rango proyecciones'!$AJ$8)</f>
        <v/>
      </c>
      <c r="AH257" s="19">
        <f> 0.6 * AD257 + AG257</f>
        <v/>
      </c>
      <c r="AI257" s="7" t="n"/>
    </row>
    <row r="258">
      <c r="A258" s="4" t="inlineStr">
        <is>
          <t>Cerdo</t>
        </is>
      </c>
      <c r="B258" s="4" t="inlineStr">
        <is>
          <t>Venta Local</t>
        </is>
      </c>
      <c r="C258" s="4" t="inlineStr">
        <is>
          <t>agrosuper shanghai1022099</t>
        </is>
      </c>
      <c r="D258" s="4" t="inlineStr">
        <is>
          <t>Agrosuper Shanghai</t>
        </is>
      </c>
      <c r="E258" s="4" t="n">
        <v>1022099</v>
      </c>
      <c r="F258" s="4" t="inlineStr">
        <is>
          <t>GO Hso Costilla@ Cj 18k AS</t>
        </is>
      </c>
      <c r="G258" s="4" t="inlineStr">
        <is>
          <t>Huesos</t>
        </is>
      </c>
      <c r="H258" s="7" t="n">
        <v>73134</v>
      </c>
      <c r="I258" s="10" t="n">
        <v>219618</v>
      </c>
      <c r="J258" s="10" t="n">
        <v>62110.92</v>
      </c>
      <c r="K258" s="10" t="n">
        <v>35412.87</v>
      </c>
      <c r="L258" s="7">
        <f>MAX(J258 - K258, 0) * MAX((20 - 10)/(10), 0)</f>
        <v/>
      </c>
      <c r="M258" s="10">
        <f>SUMIFS('Stock - ETA'!$R$3:R4963,'Stock - ETA'!$F$3:F4963,'Rango proyecciones'!C258,'Stock - ETA'!$AA$3:AA4963,'Rango proyecciones'!$AJ$5)</f>
        <v/>
      </c>
      <c r="N258" s="10">
        <f>SUMIF('Stock - Puerto Chile'!$G$2:G960,'Rango proyecciones'!C258,'Stock - Puerto Chile'!$L$2:L960)</f>
        <v/>
      </c>
      <c r="O258" s="10">
        <f>0 * (20 / 27)</f>
        <v/>
      </c>
      <c r="P258" s="10">
        <f>0 * (20 / 27)</f>
        <v/>
      </c>
      <c r="Q258" s="19">
        <f>H258 + P258 + MAX(M258 - H258 - P258 + O258,0)</f>
        <v/>
      </c>
      <c r="R258" s="10">
        <f>MAX(J258 - K258, 0) * MAX((20 - 7)/(7), 0)</f>
        <v/>
      </c>
      <c r="S258" s="10">
        <f>SUMIFS('Stock - ETA'!$H$3:H4963,'Stock - ETA'!$F$3:F4963,'Rango proyecciones'!C258,'Stock - ETA'!$Q$3:Q4963,'Rango proyecciones'!$AJ$5)</f>
        <v/>
      </c>
      <c r="T258" s="10">
        <f>SUMIF('Stock - Puerto Chile'!$G$2:G960,'Rango proyecciones'!C258,'Stock - Puerto Chile'!$N$2:N960)</f>
        <v/>
      </c>
      <c r="U258" s="10">
        <f>0 * (20 / 27)</f>
        <v/>
      </c>
      <c r="V258" s="10">
        <f>0 * (20 / 27)</f>
        <v/>
      </c>
      <c r="W258" s="20">
        <f>H258 + V258 + U258 + MAX(S258 - H258 - V258 - U258,0)</f>
        <v/>
      </c>
      <c r="X258" s="7" t="n">
        <v>195971</v>
      </c>
      <c r="Y258" s="10" t="n">
        <v>195971</v>
      </c>
      <c r="Z258" s="21">
        <f>SUMIFS('Stock - ETA'!$S$3:S4963,'Stock - ETA'!$F$3:F4963,'Rango proyecciones'!C258,'Stock - ETA'!$AA$3:AA4963,'Rango proyecciones'!$AJ$5) + SUMIFS('Stock - ETA'!$R$3:R4963,'Stock - ETA'!$F$3:F4963,'Rango proyecciones'!C258,'Stock - ETA'!$AA$3:AA4963,'Rango proyecciones'!$AJ$7)</f>
        <v/>
      </c>
      <c r="AA258" s="16">
        <f>Z258 + X258</f>
        <v/>
      </c>
      <c r="AB258" s="10">
        <f>SUMIFS('Stock - ETA'!$I$3:I4963,'Stock - ETA'!$F$3:F4963,'Rango proyecciones'!C258,'Stock - ETA'!$Q$3:Q4963,'Rango proyecciones'!$AJ$5) + SUMIFS('Stock - ETA'!$H$3:H4963,'Stock - ETA'!$F$3:F4963,'Rango proyecciones'!C258,'Stock - ETA'!$Q$3:Q4963,'Rango proyecciones'!$AJ$7)</f>
        <v/>
      </c>
      <c r="AC258" s="19">
        <f>AB258 + X258</f>
        <v/>
      </c>
      <c r="AD258" s="7" t="n">
        <v>232226</v>
      </c>
      <c r="AE258" s="10">
        <f>SUMIFS('Stock - ETA'!$T$3:T4963,'Stock - ETA'!$F$3:F4963,'Rango proyecciones'!C258,'Stock - ETA'!$AA$3:AA4963,'Rango proyecciones'!$AJ$5) + SUMIFS('Stock - ETA'!$S$3:S4963,'Stock - ETA'!$F$3:F4963,'Rango proyecciones'!C258,'Stock - ETA'!$AA$3:AA4963,'Rango proyecciones'!$AJ$8)</f>
        <v/>
      </c>
      <c r="AF258" s="19">
        <f> 0.6 * AD258 + AE258</f>
        <v/>
      </c>
      <c r="AG258" s="10">
        <f>SUMIFS('Stock - ETA'!$J$3:J4963,'Stock - ETA'!$F$3:F4963,'Rango proyecciones'!C258,'Stock - ETA'!$Q$3:Q4963,'Rango proyecciones'!$AJ$5) + SUMIFS('Stock - ETA'!$I$3:I4963,'Stock - ETA'!$F$3:F4963,'Rango proyecciones'!C258,'Stock - ETA'!$Q$3:Q4963,'Rango proyecciones'!$AJ$8)</f>
        <v/>
      </c>
      <c r="AH258" s="19">
        <f> 0.6 * AD258 + AG258</f>
        <v/>
      </c>
      <c r="AI258" s="7" t="n"/>
    </row>
    <row r="259">
      <c r="A259" s="4" t="inlineStr">
        <is>
          <t>Cerdo</t>
        </is>
      </c>
      <c r="B259" s="4" t="inlineStr">
        <is>
          <t>Venta Local</t>
        </is>
      </c>
      <c r="C259" s="4" t="inlineStr">
        <is>
          <t>agrosuper shanghai1022125</t>
        </is>
      </c>
      <c r="D259" s="4" t="inlineStr">
        <is>
          <t>Agrosuper Shanghai</t>
        </is>
      </c>
      <c r="E259" s="4" t="n">
        <v>1022125</v>
      </c>
      <c r="F259" s="4" t="inlineStr">
        <is>
          <t>GO PernilM C/M@ Cj 20k AS</t>
        </is>
      </c>
      <c r="G259" s="4" t="inlineStr">
        <is>
          <t>Pernil</t>
        </is>
      </c>
      <c r="H259" s="7" t="n">
        <v>121219.9</v>
      </c>
      <c r="I259" s="10" t="n">
        <v>194869.9</v>
      </c>
      <c r="J259" s="10" t="n">
        <v>157835.937</v>
      </c>
      <c r="K259" s="10" t="n">
        <v>85355.75</v>
      </c>
      <c r="L259" s="7">
        <f>MAX(J259 - K259, 0) * MAX((20 - 10)/(10), 0)</f>
        <v/>
      </c>
      <c r="M259" s="10">
        <f>SUMIFS('Stock - ETA'!$R$3:R4963,'Stock - ETA'!$F$3:F4963,'Rango proyecciones'!C259,'Stock - ETA'!$AA$3:AA4963,'Rango proyecciones'!$AJ$5)</f>
        <v/>
      </c>
      <c r="N259" s="10">
        <f>SUMIF('Stock - Puerto Chile'!$G$2:G960,'Rango proyecciones'!C259,'Stock - Puerto Chile'!$L$2:L960)</f>
        <v/>
      </c>
      <c r="O259" s="10">
        <f>0 * (20 / 27)</f>
        <v/>
      </c>
      <c r="P259" s="10">
        <f>24206.43 * (20 / 27)</f>
        <v/>
      </c>
      <c r="Q259" s="19">
        <f>H259 + P259 + MAX(M259 - H259 - P259 + O259,0)</f>
        <v/>
      </c>
      <c r="R259" s="10">
        <f>MAX(J259 - K259, 0) * MAX((20 - 7)/(7), 0)</f>
        <v/>
      </c>
      <c r="S259" s="10">
        <f>SUMIFS('Stock - ETA'!$H$3:H4963,'Stock - ETA'!$F$3:F4963,'Rango proyecciones'!C259,'Stock - ETA'!$Q$3:Q4963,'Rango proyecciones'!$AJ$5)</f>
        <v/>
      </c>
      <c r="T259" s="10">
        <f>SUMIF('Stock - Puerto Chile'!$G$2:G960,'Rango proyecciones'!C259,'Stock - Puerto Chile'!$N$2:N960)</f>
        <v/>
      </c>
      <c r="U259" s="10">
        <f>0 * (20 / 27)</f>
        <v/>
      </c>
      <c r="V259" s="10">
        <f>24206.43 * (20 / 27)</f>
        <v/>
      </c>
      <c r="W259" s="20">
        <f>H259 + V259 + U259 + MAX(S259 - H259 - V259 - U259,0)</f>
        <v/>
      </c>
      <c r="X259" s="7" t="n">
        <v>240000</v>
      </c>
      <c r="Y259" s="10" t="n">
        <v>240000</v>
      </c>
      <c r="Z259" s="21">
        <f>SUMIFS('Stock - ETA'!$S$3:S4963,'Stock - ETA'!$F$3:F4963,'Rango proyecciones'!C259,'Stock - ETA'!$AA$3:AA4963,'Rango proyecciones'!$AJ$5) + SUMIFS('Stock - ETA'!$R$3:R4963,'Stock - ETA'!$F$3:F4963,'Rango proyecciones'!C259,'Stock - ETA'!$AA$3:AA4963,'Rango proyecciones'!$AJ$7)</f>
        <v/>
      </c>
      <c r="AA259" s="16">
        <f>Z259 + X259</f>
        <v/>
      </c>
      <c r="AB259" s="10">
        <f>SUMIFS('Stock - ETA'!$I$3:I4963,'Stock - ETA'!$F$3:F4963,'Rango proyecciones'!C259,'Stock - ETA'!$Q$3:Q4963,'Rango proyecciones'!$AJ$5) + SUMIFS('Stock - ETA'!$H$3:H4963,'Stock - ETA'!$F$3:F4963,'Rango proyecciones'!C259,'Stock - ETA'!$Q$3:Q4963,'Rango proyecciones'!$AJ$7)</f>
        <v/>
      </c>
      <c r="AC259" s="19">
        <f>AB259 + X259</f>
        <v/>
      </c>
      <c r="AD259" s="7" t="n">
        <v>240000</v>
      </c>
      <c r="AE259" s="10">
        <f>SUMIFS('Stock - ETA'!$T$3:T4963,'Stock - ETA'!$F$3:F4963,'Rango proyecciones'!C259,'Stock - ETA'!$AA$3:AA4963,'Rango proyecciones'!$AJ$5) + SUMIFS('Stock - ETA'!$S$3:S4963,'Stock - ETA'!$F$3:F4963,'Rango proyecciones'!C259,'Stock - ETA'!$AA$3:AA4963,'Rango proyecciones'!$AJ$8)</f>
        <v/>
      </c>
      <c r="AF259" s="19">
        <f> 0.6 * AD259 + AE259</f>
        <v/>
      </c>
      <c r="AG259" s="10">
        <f>SUMIFS('Stock - ETA'!$J$3:J4963,'Stock - ETA'!$F$3:F4963,'Rango proyecciones'!C259,'Stock - ETA'!$Q$3:Q4963,'Rango proyecciones'!$AJ$5) + SUMIFS('Stock - ETA'!$I$3:I4963,'Stock - ETA'!$F$3:F4963,'Rango proyecciones'!C259,'Stock - ETA'!$Q$3:Q4963,'Rango proyecciones'!$AJ$8)</f>
        <v/>
      </c>
      <c r="AH259" s="19">
        <f> 0.6 * AD259 + AG259</f>
        <v/>
      </c>
      <c r="AI259" s="7" t="n"/>
    </row>
    <row r="260">
      <c r="A260" s="4" t="inlineStr">
        <is>
          <t>Cerdo</t>
        </is>
      </c>
      <c r="B260" s="4" t="inlineStr">
        <is>
          <t>Venta Local</t>
        </is>
      </c>
      <c r="C260" s="4" t="inlineStr">
        <is>
          <t>agrosuper shanghai1022169</t>
        </is>
      </c>
      <c r="D260" s="4" t="inlineStr">
        <is>
          <t>Agrosuper Shanghai</t>
        </is>
      </c>
      <c r="E260" s="4" t="n">
        <v>1022169</v>
      </c>
      <c r="F260" s="4" t="inlineStr">
        <is>
          <t>GO Cartilag Lom@ Cj 10k AS</t>
        </is>
      </c>
      <c r="G260" s="4" t="inlineStr">
        <is>
          <t>Recortes</t>
        </is>
      </c>
      <c r="H260" s="7" t="n">
        <v>72410</v>
      </c>
      <c r="I260" s="10" t="n">
        <v>119520</v>
      </c>
      <c r="J260" s="10" t="n">
        <v>65866.842</v>
      </c>
      <c r="K260" s="10" t="n">
        <v>37860.91</v>
      </c>
      <c r="L260" s="7">
        <f>MAX(J260 - K260, 0) * MAX((20 - 10)/(10), 0)</f>
        <v/>
      </c>
      <c r="M260" s="10">
        <f>SUMIFS('Stock - ETA'!$R$3:R4963,'Stock - ETA'!$F$3:F4963,'Rango proyecciones'!C260,'Stock - ETA'!$AA$3:AA4963,'Rango proyecciones'!$AJ$5)</f>
        <v/>
      </c>
      <c r="N260" s="10">
        <f>SUMIF('Stock - Puerto Chile'!$G$2:G960,'Rango proyecciones'!C260,'Stock - Puerto Chile'!$L$2:L960)</f>
        <v/>
      </c>
      <c r="O260" s="10">
        <f>0 * (20 / 27)</f>
        <v/>
      </c>
      <c r="P260" s="10">
        <f>48810 * (20 / 27)</f>
        <v/>
      </c>
      <c r="Q260" s="19">
        <f>H260 + P260 + MAX(M260 - H260 - P260 + O260,0)</f>
        <v/>
      </c>
      <c r="R260" s="10">
        <f>MAX(J260 - K260, 0) * MAX((20 - 7)/(7), 0)</f>
        <v/>
      </c>
      <c r="S260" s="10">
        <f>SUMIFS('Stock - ETA'!$H$3:H4963,'Stock - ETA'!$F$3:F4963,'Rango proyecciones'!C260,'Stock - ETA'!$Q$3:Q4963,'Rango proyecciones'!$AJ$5)</f>
        <v/>
      </c>
      <c r="T260" s="10">
        <f>SUMIF('Stock - Puerto Chile'!$G$2:G960,'Rango proyecciones'!C260,'Stock - Puerto Chile'!$N$2:N960)</f>
        <v/>
      </c>
      <c r="U260" s="10">
        <f>0 * (20 / 27)</f>
        <v/>
      </c>
      <c r="V260" s="10">
        <f>48810 * (20 / 27)</f>
        <v/>
      </c>
      <c r="W260" s="20">
        <f>H260 + V260 + U260 + MAX(S260 - H260 - V260 - U260,0)</f>
        <v/>
      </c>
      <c r="X260" s="7" t="n">
        <v>196988</v>
      </c>
      <c r="Y260" s="10" t="n">
        <v>196988</v>
      </c>
      <c r="Z260" s="21">
        <f>SUMIFS('Stock - ETA'!$S$3:S4963,'Stock - ETA'!$F$3:F4963,'Rango proyecciones'!C260,'Stock - ETA'!$AA$3:AA4963,'Rango proyecciones'!$AJ$5) + SUMIFS('Stock - ETA'!$R$3:R4963,'Stock - ETA'!$F$3:F4963,'Rango proyecciones'!C260,'Stock - ETA'!$AA$3:AA4963,'Rango proyecciones'!$AJ$7)</f>
        <v/>
      </c>
      <c r="AA260" s="16">
        <f>Z260 + X260</f>
        <v/>
      </c>
      <c r="AB260" s="10">
        <f>SUMIFS('Stock - ETA'!$I$3:I4963,'Stock - ETA'!$F$3:F4963,'Rango proyecciones'!C260,'Stock - ETA'!$Q$3:Q4963,'Rango proyecciones'!$AJ$5) + SUMIFS('Stock - ETA'!$H$3:H4963,'Stock - ETA'!$F$3:F4963,'Rango proyecciones'!C260,'Stock - ETA'!$Q$3:Q4963,'Rango proyecciones'!$AJ$7)</f>
        <v/>
      </c>
      <c r="AC260" s="19">
        <f>AB260 + X260</f>
        <v/>
      </c>
      <c r="AD260" s="7" t="n">
        <v>214964</v>
      </c>
      <c r="AE260" s="10">
        <f>SUMIFS('Stock - ETA'!$T$3:T4963,'Stock - ETA'!$F$3:F4963,'Rango proyecciones'!C260,'Stock - ETA'!$AA$3:AA4963,'Rango proyecciones'!$AJ$5) + SUMIFS('Stock - ETA'!$S$3:S4963,'Stock - ETA'!$F$3:F4963,'Rango proyecciones'!C260,'Stock - ETA'!$AA$3:AA4963,'Rango proyecciones'!$AJ$8)</f>
        <v/>
      </c>
      <c r="AF260" s="19">
        <f> 0.6 * AD260 + AE260</f>
        <v/>
      </c>
      <c r="AG260" s="10">
        <f>SUMIFS('Stock - ETA'!$J$3:J4963,'Stock - ETA'!$F$3:F4963,'Rango proyecciones'!C260,'Stock - ETA'!$Q$3:Q4963,'Rango proyecciones'!$AJ$5) + SUMIFS('Stock - ETA'!$I$3:I4963,'Stock - ETA'!$F$3:F4963,'Rango proyecciones'!C260,'Stock - ETA'!$Q$3:Q4963,'Rango proyecciones'!$AJ$8)</f>
        <v/>
      </c>
      <c r="AH260" s="19">
        <f> 0.6 * AD260 + AG260</f>
        <v/>
      </c>
      <c r="AI260" s="7" t="n"/>
    </row>
    <row r="261">
      <c r="A261" s="4" t="inlineStr">
        <is>
          <t>Cerdo</t>
        </is>
      </c>
      <c r="B261" s="4" t="inlineStr">
        <is>
          <t>Venta Local</t>
        </is>
      </c>
      <c r="C261" s="4" t="inlineStr">
        <is>
          <t>agrosuper shanghai1022183</t>
        </is>
      </c>
      <c r="D261" s="4" t="inlineStr">
        <is>
          <t>Agrosuper Shanghai</t>
        </is>
      </c>
      <c r="E261" s="4" t="n">
        <v>1022183</v>
      </c>
      <c r="F261" s="4" t="inlineStr">
        <is>
          <t>GO PernilP@ Bo Cj 20k AS</t>
        </is>
      </c>
      <c r="G261" s="4" t="inlineStr">
        <is>
          <t>Pernil</t>
        </is>
      </c>
      <c r="H261" s="7" t="n">
        <v>490246.78</v>
      </c>
      <c r="I261" s="10" t="n">
        <v>1026488.84</v>
      </c>
      <c r="J261" s="10" t="n">
        <v>281254.32</v>
      </c>
      <c r="K261" s="10" t="n">
        <v>166498.72</v>
      </c>
      <c r="L261" s="7">
        <f>MAX(J261 - K261, 0) * MAX((20 - 10)/(10), 0)</f>
        <v/>
      </c>
      <c r="M261" s="10">
        <f>SUMIFS('Stock - ETA'!$R$3:R4963,'Stock - ETA'!$F$3:F4963,'Rango proyecciones'!C261,'Stock - ETA'!$AA$3:AA4963,'Rango proyecciones'!$AJ$5)</f>
        <v/>
      </c>
      <c r="N261" s="10">
        <f>SUMIF('Stock - Puerto Chile'!$G$2:G960,'Rango proyecciones'!C261,'Stock - Puerto Chile'!$L$2:L960)</f>
        <v/>
      </c>
      <c r="O261" s="10">
        <f>0 * (20 / 27)</f>
        <v/>
      </c>
      <c r="P261" s="10">
        <f>19274.683 * (20 / 27)</f>
        <v/>
      </c>
      <c r="Q261" s="19">
        <f>H261 + P261 + MAX(M261 - H261 - P261 + O261,0)</f>
        <v/>
      </c>
      <c r="R261" s="10">
        <f>MAX(J261 - K261, 0) * MAX((20 - 7)/(7), 0)</f>
        <v/>
      </c>
      <c r="S261" s="10">
        <f>SUMIFS('Stock - ETA'!$H$3:H4963,'Stock - ETA'!$F$3:F4963,'Rango proyecciones'!C261,'Stock - ETA'!$Q$3:Q4963,'Rango proyecciones'!$AJ$5)</f>
        <v/>
      </c>
      <c r="T261" s="10">
        <f>SUMIF('Stock - Puerto Chile'!$G$2:G960,'Rango proyecciones'!C261,'Stock - Puerto Chile'!$N$2:N960)</f>
        <v/>
      </c>
      <c r="U261" s="10">
        <f>0 * (20 / 27)</f>
        <v/>
      </c>
      <c r="V261" s="10">
        <f>19274.683 * (20 / 27)</f>
        <v/>
      </c>
      <c r="W261" s="20">
        <f>H261 + V261 + U261 + MAX(S261 - H261 - V261 - U261,0)</f>
        <v/>
      </c>
      <c r="X261" s="7" t="n">
        <v>685505</v>
      </c>
      <c r="Y261" s="10" t="n">
        <v>685505</v>
      </c>
      <c r="Z261" s="21">
        <f>SUMIFS('Stock - ETA'!$S$3:S4963,'Stock - ETA'!$F$3:F4963,'Rango proyecciones'!C261,'Stock - ETA'!$AA$3:AA4963,'Rango proyecciones'!$AJ$5) + SUMIFS('Stock - ETA'!$R$3:R4963,'Stock - ETA'!$F$3:F4963,'Rango proyecciones'!C261,'Stock - ETA'!$AA$3:AA4963,'Rango proyecciones'!$AJ$7)</f>
        <v/>
      </c>
      <c r="AA261" s="16">
        <f>Z261 + X261</f>
        <v/>
      </c>
      <c r="AB261" s="10">
        <f>SUMIFS('Stock - ETA'!$I$3:I4963,'Stock - ETA'!$F$3:F4963,'Rango proyecciones'!C261,'Stock - ETA'!$Q$3:Q4963,'Rango proyecciones'!$AJ$5) + SUMIFS('Stock - ETA'!$H$3:H4963,'Stock - ETA'!$F$3:F4963,'Rango proyecciones'!C261,'Stock - ETA'!$Q$3:Q4963,'Rango proyecciones'!$AJ$7)</f>
        <v/>
      </c>
      <c r="AC261" s="19">
        <f>AB261 + X261</f>
        <v/>
      </c>
      <c r="AD261" s="7" t="n">
        <v>700000</v>
      </c>
      <c r="AE261" s="10">
        <f>SUMIFS('Stock - ETA'!$T$3:T4963,'Stock - ETA'!$F$3:F4963,'Rango proyecciones'!C261,'Stock - ETA'!$AA$3:AA4963,'Rango proyecciones'!$AJ$5) + SUMIFS('Stock - ETA'!$S$3:S4963,'Stock - ETA'!$F$3:F4963,'Rango proyecciones'!C261,'Stock - ETA'!$AA$3:AA4963,'Rango proyecciones'!$AJ$8)</f>
        <v/>
      </c>
      <c r="AF261" s="19">
        <f> 0.6 * AD261 + AE261</f>
        <v/>
      </c>
      <c r="AG261" s="10">
        <f>SUMIFS('Stock - ETA'!$J$3:J4963,'Stock - ETA'!$F$3:F4963,'Rango proyecciones'!C261,'Stock - ETA'!$Q$3:Q4963,'Rango proyecciones'!$AJ$5) + SUMIFS('Stock - ETA'!$I$3:I4963,'Stock - ETA'!$F$3:F4963,'Rango proyecciones'!C261,'Stock - ETA'!$Q$3:Q4963,'Rango proyecciones'!$AJ$8)</f>
        <v/>
      </c>
      <c r="AH261" s="19">
        <f> 0.6 * AD261 + AG261</f>
        <v/>
      </c>
      <c r="AI261" s="7" t="n"/>
    </row>
    <row r="262">
      <c r="A262" s="4" t="inlineStr">
        <is>
          <t>Cerdo</t>
        </is>
      </c>
      <c r="B262" s="4" t="inlineStr">
        <is>
          <t>Venta Local</t>
        </is>
      </c>
      <c r="C262" s="4" t="inlineStr">
        <is>
          <t>agrosuper shanghai1022186</t>
        </is>
      </c>
      <c r="D262" s="4" t="inlineStr">
        <is>
          <t>Agrosuper Shanghai</t>
        </is>
      </c>
      <c r="E262" s="4" t="n">
        <v>1022186</v>
      </c>
      <c r="F262" s="4" t="inlineStr">
        <is>
          <t>GO Resto Tira Hso Ctro@ Bo Cj 20k AS</t>
        </is>
      </c>
      <c r="G262" s="4" t="inlineStr">
        <is>
          <t>Huesos</t>
        </is>
      </c>
      <c r="H262" s="7" t="n">
        <v>0</v>
      </c>
      <c r="I262" s="10" t="n">
        <v>49014</v>
      </c>
      <c r="J262" s="10" t="n">
        <v>18502.555</v>
      </c>
      <c r="K262" s="10" t="n">
        <v>9830.690000000001</v>
      </c>
      <c r="L262" s="7">
        <f>MAX(J262 - K262, 0) * MAX((20 - 10)/(10), 0)</f>
        <v/>
      </c>
      <c r="M262" s="10">
        <f>SUMIFS('Stock - ETA'!$R$3:R4963,'Stock - ETA'!$F$3:F4963,'Rango proyecciones'!C262,'Stock - ETA'!$AA$3:AA4963,'Rango proyecciones'!$AJ$5)</f>
        <v/>
      </c>
      <c r="N262" s="10">
        <f>SUMIF('Stock - Puerto Chile'!$G$2:G960,'Rango proyecciones'!C262,'Stock - Puerto Chile'!$L$2:L960)</f>
        <v/>
      </c>
      <c r="O262" s="10" t="n"/>
      <c r="P262" s="10" t="n"/>
      <c r="Q262" s="19">
        <f>H262 + P262 + MAX(M262 - H262 - P262 + O262,0)</f>
        <v/>
      </c>
      <c r="R262" s="10">
        <f>MAX(J262 - K262, 0) * MAX((20 - 7)/(7), 0)</f>
        <v/>
      </c>
      <c r="S262" s="10">
        <f>SUMIFS('Stock - ETA'!$H$3:H4963,'Stock - ETA'!$F$3:F4963,'Rango proyecciones'!C262,'Stock - ETA'!$Q$3:Q4963,'Rango proyecciones'!$AJ$5)</f>
        <v/>
      </c>
      <c r="T262" s="10">
        <f>SUMIF('Stock - Puerto Chile'!$G$2:G960,'Rango proyecciones'!C262,'Stock - Puerto Chile'!$N$2:N960)</f>
        <v/>
      </c>
      <c r="U262" s="10" t="n"/>
      <c r="V262" s="10" t="n"/>
      <c r="W262" s="20">
        <f>H262 + V262 + U262 + MAX(S262 - H262 - V262 - U262,0)</f>
        <v/>
      </c>
      <c r="X262" s="7" t="n">
        <v>12314</v>
      </c>
      <c r="Y262" s="10" t="n">
        <v>12314</v>
      </c>
      <c r="Z262" s="21">
        <f>SUMIFS('Stock - ETA'!$S$3:S4963,'Stock - ETA'!$F$3:F4963,'Rango proyecciones'!C262,'Stock - ETA'!$AA$3:AA4963,'Rango proyecciones'!$AJ$5) + SUMIFS('Stock - ETA'!$R$3:R4963,'Stock - ETA'!$F$3:F4963,'Rango proyecciones'!C262,'Stock - ETA'!$AA$3:AA4963,'Rango proyecciones'!$AJ$7)</f>
        <v/>
      </c>
      <c r="AA262" s="16">
        <f>Z262 + X262</f>
        <v/>
      </c>
      <c r="AB262" s="10">
        <f>SUMIFS('Stock - ETA'!$I$3:I4963,'Stock - ETA'!$F$3:F4963,'Rango proyecciones'!C262,'Stock - ETA'!$Q$3:Q4963,'Rango proyecciones'!$AJ$5) + SUMIFS('Stock - ETA'!$H$3:H4963,'Stock - ETA'!$F$3:F4963,'Rango proyecciones'!C262,'Stock - ETA'!$Q$3:Q4963,'Rango proyecciones'!$AJ$7)</f>
        <v/>
      </c>
      <c r="AC262" s="19">
        <f>AB262 + X262</f>
        <v/>
      </c>
      <c r="AD262" s="7" t="n">
        <v>15881</v>
      </c>
      <c r="AE262" s="10">
        <f>SUMIFS('Stock - ETA'!$T$3:T4963,'Stock - ETA'!$F$3:F4963,'Rango proyecciones'!C262,'Stock - ETA'!$AA$3:AA4963,'Rango proyecciones'!$AJ$5) + SUMIFS('Stock - ETA'!$S$3:S4963,'Stock - ETA'!$F$3:F4963,'Rango proyecciones'!C262,'Stock - ETA'!$AA$3:AA4963,'Rango proyecciones'!$AJ$8)</f>
        <v/>
      </c>
      <c r="AF262" s="19">
        <f> 0.6 * AD262 + AE262</f>
        <v/>
      </c>
      <c r="AG262" s="10">
        <f>SUMIFS('Stock - ETA'!$J$3:J4963,'Stock - ETA'!$F$3:F4963,'Rango proyecciones'!C262,'Stock - ETA'!$Q$3:Q4963,'Rango proyecciones'!$AJ$5) + SUMIFS('Stock - ETA'!$I$3:I4963,'Stock - ETA'!$F$3:F4963,'Rango proyecciones'!C262,'Stock - ETA'!$Q$3:Q4963,'Rango proyecciones'!$AJ$8)</f>
        <v/>
      </c>
      <c r="AH262" s="19">
        <f> 0.6 * AD262 + AG262</f>
        <v/>
      </c>
      <c r="AI262" s="7" t="n"/>
    </row>
    <row r="263">
      <c r="A263" s="4" t="inlineStr">
        <is>
          <t>Cerdo</t>
        </is>
      </c>
      <c r="B263" s="4" t="inlineStr">
        <is>
          <t>Venta Local</t>
        </is>
      </c>
      <c r="C263" s="4" t="inlineStr">
        <is>
          <t>agrosuper shanghai1022193</t>
        </is>
      </c>
      <c r="D263" s="4" t="inlineStr">
        <is>
          <t>Agrosuper Shanghai</t>
        </is>
      </c>
      <c r="E263" s="4" t="n">
        <v>1022193</v>
      </c>
      <c r="F263" s="4" t="inlineStr">
        <is>
          <t>GO Lom Vet 44@ Bo Cj 20k AS</t>
        </is>
      </c>
      <c r="G263" s="4" t="inlineStr">
        <is>
          <t>Lomo</t>
        </is>
      </c>
      <c r="H263" s="7" t="n">
        <v>2200.81</v>
      </c>
      <c r="I263" s="10" t="n">
        <v>31416.5</v>
      </c>
      <c r="J263" s="10" t="n">
        <v>0</v>
      </c>
      <c r="K263" s="10" t="n">
        <v>0</v>
      </c>
      <c r="L263" s="7">
        <f>MAX(J263 - K263, 0) * MAX((20 - 10)/(10), 0)</f>
        <v/>
      </c>
      <c r="M263" s="10">
        <f>SUMIFS('Stock - ETA'!$R$3:R4963,'Stock - ETA'!$F$3:F4963,'Rango proyecciones'!C263,'Stock - ETA'!$AA$3:AA4963,'Rango proyecciones'!$AJ$5)</f>
        <v/>
      </c>
      <c r="N263" s="10">
        <f>SUMIF('Stock - Puerto Chile'!$G$2:G960,'Rango proyecciones'!C263,'Stock - Puerto Chile'!$L$2:L960)</f>
        <v/>
      </c>
      <c r="O263" s="10">
        <f>0 * (20 / 27)</f>
        <v/>
      </c>
      <c r="P263" s="10">
        <f>10621.756 * (20 / 27)</f>
        <v/>
      </c>
      <c r="Q263" s="19">
        <f>H263 + P263 + MAX(M263 - H263 - P263 + O263,0)</f>
        <v/>
      </c>
      <c r="R263" s="10">
        <f>MAX(J263 - K263, 0) * MAX((20 - 7)/(7), 0)</f>
        <v/>
      </c>
      <c r="S263" s="10">
        <f>SUMIFS('Stock - ETA'!$H$3:H4963,'Stock - ETA'!$F$3:F4963,'Rango proyecciones'!C263,'Stock - ETA'!$Q$3:Q4963,'Rango proyecciones'!$AJ$5)</f>
        <v/>
      </c>
      <c r="T263" s="10">
        <f>SUMIF('Stock - Puerto Chile'!$G$2:G960,'Rango proyecciones'!C263,'Stock - Puerto Chile'!$N$2:N960)</f>
        <v/>
      </c>
      <c r="U263" s="10">
        <f>0 * (20 / 27)</f>
        <v/>
      </c>
      <c r="V263" s="10">
        <f>10621.756 * (20 / 27)</f>
        <v/>
      </c>
      <c r="W263" s="20">
        <f>H263 + V263 + U263 + MAX(S263 - H263 - V263 - U263,0)</f>
        <v/>
      </c>
      <c r="X263" s="7" t="n"/>
      <c r="Y263" s="10" t="n"/>
      <c r="Z263" s="21">
        <f>SUMIFS('Stock - ETA'!$S$3:S4963,'Stock - ETA'!$F$3:F4963,'Rango proyecciones'!C263,'Stock - ETA'!$AA$3:AA4963,'Rango proyecciones'!$AJ$5) + SUMIFS('Stock - ETA'!$R$3:R4963,'Stock - ETA'!$F$3:F4963,'Rango proyecciones'!C263,'Stock - ETA'!$AA$3:AA4963,'Rango proyecciones'!$AJ$7)</f>
        <v/>
      </c>
      <c r="AA263" s="16">
        <f>Z263 + X263</f>
        <v/>
      </c>
      <c r="AB263" s="10">
        <f>SUMIFS('Stock - ETA'!$I$3:I4963,'Stock - ETA'!$F$3:F4963,'Rango proyecciones'!C263,'Stock - ETA'!$Q$3:Q4963,'Rango proyecciones'!$AJ$5) + SUMIFS('Stock - ETA'!$H$3:H4963,'Stock - ETA'!$F$3:F4963,'Rango proyecciones'!C263,'Stock - ETA'!$Q$3:Q4963,'Rango proyecciones'!$AJ$7)</f>
        <v/>
      </c>
      <c r="AC263" s="19">
        <f>AB263 + X263</f>
        <v/>
      </c>
      <c r="AD263" s="7" t="n"/>
      <c r="AE263" s="10">
        <f>SUMIFS('Stock - ETA'!$T$3:T4963,'Stock - ETA'!$F$3:F4963,'Rango proyecciones'!C263,'Stock - ETA'!$AA$3:AA4963,'Rango proyecciones'!$AJ$5) + SUMIFS('Stock - ETA'!$S$3:S4963,'Stock - ETA'!$F$3:F4963,'Rango proyecciones'!C263,'Stock - ETA'!$AA$3:AA4963,'Rango proyecciones'!$AJ$8)</f>
        <v/>
      </c>
      <c r="AF263" s="19">
        <f> 0.6 * AD263 + AE263</f>
        <v/>
      </c>
      <c r="AG263" s="10">
        <f>SUMIFS('Stock - ETA'!$J$3:J4963,'Stock - ETA'!$F$3:F4963,'Rango proyecciones'!C263,'Stock - ETA'!$Q$3:Q4963,'Rango proyecciones'!$AJ$5) + SUMIFS('Stock - ETA'!$I$3:I4963,'Stock - ETA'!$F$3:F4963,'Rango proyecciones'!C263,'Stock - ETA'!$Q$3:Q4963,'Rango proyecciones'!$AJ$8)</f>
        <v/>
      </c>
      <c r="AH263" s="19">
        <f> 0.6 * AD263 + AG263</f>
        <v/>
      </c>
      <c r="AI263" s="7" t="n"/>
    </row>
    <row r="264">
      <c r="A264" s="4" t="inlineStr">
        <is>
          <t>Cerdo</t>
        </is>
      </c>
      <c r="B264" s="4" t="inlineStr">
        <is>
          <t>Venta Local</t>
        </is>
      </c>
      <c r="C264" s="4" t="inlineStr">
        <is>
          <t>agrosuper shanghai1022212</t>
        </is>
      </c>
      <c r="D264" s="4" t="inlineStr">
        <is>
          <t>Agrosuper Shanghai</t>
        </is>
      </c>
      <c r="E264" s="4" t="n">
        <v>1022212</v>
      </c>
      <c r="F264" s="4" t="inlineStr">
        <is>
          <t>GO Cab Ent@ Cj 20k AS</t>
        </is>
      </c>
      <c r="G264" s="4" t="inlineStr">
        <is>
          <t>Cabeza</t>
        </is>
      </c>
      <c r="H264" s="7" t="n">
        <v>215686.24</v>
      </c>
      <c r="I264" s="10" t="n">
        <v>526395.05</v>
      </c>
      <c r="J264" s="10" t="n">
        <v>230395.31</v>
      </c>
      <c r="K264" s="10" t="n">
        <v>106370.37</v>
      </c>
      <c r="L264" s="7">
        <f>MAX(J264 - K264, 0) * MAX((20 - 10)/(10), 0)</f>
        <v/>
      </c>
      <c r="M264" s="10">
        <f>SUMIFS('Stock - ETA'!$R$3:R4963,'Stock - ETA'!$F$3:F4963,'Rango proyecciones'!C264,'Stock - ETA'!$AA$3:AA4963,'Rango proyecciones'!$AJ$5)</f>
        <v/>
      </c>
      <c r="N264" s="10">
        <f>SUMIF('Stock - Puerto Chile'!$G$2:G960,'Rango proyecciones'!C264,'Stock - Puerto Chile'!$L$2:L960)</f>
        <v/>
      </c>
      <c r="O264" s="10">
        <f>0 * (20 / 27)</f>
        <v/>
      </c>
      <c r="P264" s="10">
        <f>48357.643 * (20 / 27)</f>
        <v/>
      </c>
      <c r="Q264" s="19">
        <f>H264 + P264 + MAX(M264 - H264 - P264 + O264,0)</f>
        <v/>
      </c>
      <c r="R264" s="10">
        <f>MAX(J264 - K264, 0) * MAX((20 - 7)/(7), 0)</f>
        <v/>
      </c>
      <c r="S264" s="10">
        <f>SUMIFS('Stock - ETA'!$H$3:H4963,'Stock - ETA'!$F$3:F4963,'Rango proyecciones'!C264,'Stock - ETA'!$Q$3:Q4963,'Rango proyecciones'!$AJ$5)</f>
        <v/>
      </c>
      <c r="T264" s="10">
        <f>SUMIF('Stock - Puerto Chile'!$G$2:G960,'Rango proyecciones'!C264,'Stock - Puerto Chile'!$N$2:N960)</f>
        <v/>
      </c>
      <c r="U264" s="10">
        <f>0 * (20 / 27)</f>
        <v/>
      </c>
      <c r="V264" s="10">
        <f>48357.643 * (20 / 27)</f>
        <v/>
      </c>
      <c r="W264" s="20">
        <f>H264 + V264 + U264 + MAX(S264 - H264 - V264 - U264,0)</f>
        <v/>
      </c>
      <c r="X264" s="7" t="n">
        <v>663542</v>
      </c>
      <c r="Y264" s="10" t="n">
        <v>663542</v>
      </c>
      <c r="Z264" s="21">
        <f>SUMIFS('Stock - ETA'!$S$3:S4963,'Stock - ETA'!$F$3:F4963,'Rango proyecciones'!C264,'Stock - ETA'!$AA$3:AA4963,'Rango proyecciones'!$AJ$5) + SUMIFS('Stock - ETA'!$R$3:R4963,'Stock - ETA'!$F$3:F4963,'Rango proyecciones'!C264,'Stock - ETA'!$AA$3:AA4963,'Rango proyecciones'!$AJ$7)</f>
        <v/>
      </c>
      <c r="AA264" s="16">
        <f>Z264 + X264</f>
        <v/>
      </c>
      <c r="AB264" s="10">
        <f>SUMIFS('Stock - ETA'!$I$3:I4963,'Stock - ETA'!$F$3:F4963,'Rango proyecciones'!C264,'Stock - ETA'!$Q$3:Q4963,'Rango proyecciones'!$AJ$5) + SUMIFS('Stock - ETA'!$H$3:H4963,'Stock - ETA'!$F$3:F4963,'Rango proyecciones'!C264,'Stock - ETA'!$Q$3:Q4963,'Rango proyecciones'!$AJ$7)</f>
        <v/>
      </c>
      <c r="AC264" s="19">
        <f>AB264 + X264</f>
        <v/>
      </c>
      <c r="AD264" s="7" t="n">
        <v>778460</v>
      </c>
      <c r="AE264" s="10">
        <f>SUMIFS('Stock - ETA'!$T$3:T4963,'Stock - ETA'!$F$3:F4963,'Rango proyecciones'!C264,'Stock - ETA'!$AA$3:AA4963,'Rango proyecciones'!$AJ$5) + SUMIFS('Stock - ETA'!$S$3:S4963,'Stock - ETA'!$F$3:F4963,'Rango proyecciones'!C264,'Stock - ETA'!$AA$3:AA4963,'Rango proyecciones'!$AJ$8)</f>
        <v/>
      </c>
      <c r="AF264" s="19">
        <f> 0.6 * AD264 + AE264</f>
        <v/>
      </c>
      <c r="AG264" s="10">
        <f>SUMIFS('Stock - ETA'!$J$3:J4963,'Stock - ETA'!$F$3:F4963,'Rango proyecciones'!C264,'Stock - ETA'!$Q$3:Q4963,'Rango proyecciones'!$AJ$5) + SUMIFS('Stock - ETA'!$I$3:I4963,'Stock - ETA'!$F$3:F4963,'Rango proyecciones'!C264,'Stock - ETA'!$Q$3:Q4963,'Rango proyecciones'!$AJ$8)</f>
        <v/>
      </c>
      <c r="AH264" s="19">
        <f> 0.6 * AD264 + AG264</f>
        <v/>
      </c>
      <c r="AI264" s="7" t="n"/>
    </row>
    <row r="265">
      <c r="A265" s="4" t="inlineStr">
        <is>
          <t>Cerdo</t>
        </is>
      </c>
      <c r="B265" s="4" t="inlineStr">
        <is>
          <t>Venta Local</t>
        </is>
      </c>
      <c r="C265" s="4" t="inlineStr">
        <is>
          <t>agrosuper shanghai1022291</t>
        </is>
      </c>
      <c r="D265" s="4" t="inlineStr">
        <is>
          <t>Agrosuper Shanghai</t>
        </is>
      </c>
      <c r="E265" s="4" t="n">
        <v>1022291</v>
      </c>
      <c r="F265" s="4" t="inlineStr">
        <is>
          <t>GO PernilM B@ Bo Cj 20k AS</t>
        </is>
      </c>
      <c r="G265" s="4" t="inlineStr">
        <is>
          <t>Pernil</t>
        </is>
      </c>
      <c r="H265" s="7" t="n">
        <v>0</v>
      </c>
      <c r="I265" s="10" t="n">
        <v>24103.63</v>
      </c>
      <c r="J265" s="10" t="n">
        <v>16276.14</v>
      </c>
      <c r="K265" s="10" t="n">
        <v>10919.43</v>
      </c>
      <c r="L265" s="7">
        <f>MAX(J265 - K265, 0) * MAX((20 - 10)/(10), 0)</f>
        <v/>
      </c>
      <c r="M265" s="10">
        <f>SUMIFS('Stock - ETA'!$R$3:R4963,'Stock - ETA'!$F$3:F4963,'Rango proyecciones'!C265,'Stock - ETA'!$AA$3:AA4963,'Rango proyecciones'!$AJ$5)</f>
        <v/>
      </c>
      <c r="N265" s="10">
        <f>SUMIF('Stock - Puerto Chile'!$G$2:G960,'Rango proyecciones'!C265,'Stock - Puerto Chile'!$L$2:L960)</f>
        <v/>
      </c>
      <c r="O265" s="10" t="n"/>
      <c r="P265" s="10" t="n"/>
      <c r="Q265" s="19">
        <f>H265 + P265 + MAX(M265 - H265 - P265 + O265,0)</f>
        <v/>
      </c>
      <c r="R265" s="10">
        <f>MAX(J265 - K265, 0) * MAX((20 - 7)/(7), 0)</f>
        <v/>
      </c>
      <c r="S265" s="10">
        <f>SUMIFS('Stock - ETA'!$H$3:H4963,'Stock - ETA'!$F$3:F4963,'Rango proyecciones'!C265,'Stock - ETA'!$Q$3:Q4963,'Rango proyecciones'!$AJ$5)</f>
        <v/>
      </c>
      <c r="T265" s="10">
        <f>SUMIF('Stock - Puerto Chile'!$G$2:G960,'Rango proyecciones'!C265,'Stock - Puerto Chile'!$N$2:N960)</f>
        <v/>
      </c>
      <c r="U265" s="10" t="n"/>
      <c r="V265" s="10" t="n"/>
      <c r="W265" s="20">
        <f>H265 + V265 + U265 + MAX(S265 - H265 - V265 - U265,0)</f>
        <v/>
      </c>
      <c r="X265" s="7" t="n">
        <v>30749</v>
      </c>
      <c r="Y265" s="10" t="n">
        <v>30749</v>
      </c>
      <c r="Z265" s="21">
        <f>SUMIFS('Stock - ETA'!$S$3:S4963,'Stock - ETA'!$F$3:F4963,'Rango proyecciones'!C265,'Stock - ETA'!$AA$3:AA4963,'Rango proyecciones'!$AJ$5) + SUMIFS('Stock - ETA'!$R$3:R4963,'Stock - ETA'!$F$3:F4963,'Rango proyecciones'!C265,'Stock - ETA'!$AA$3:AA4963,'Rango proyecciones'!$AJ$7)</f>
        <v/>
      </c>
      <c r="AA265" s="16">
        <f>Z265 + X265</f>
        <v/>
      </c>
      <c r="AB265" s="10">
        <f>SUMIFS('Stock - ETA'!$I$3:I4963,'Stock - ETA'!$F$3:F4963,'Rango proyecciones'!C265,'Stock - ETA'!$Q$3:Q4963,'Rango proyecciones'!$AJ$5) + SUMIFS('Stock - ETA'!$H$3:H4963,'Stock - ETA'!$F$3:F4963,'Rango proyecciones'!C265,'Stock - ETA'!$Q$3:Q4963,'Rango proyecciones'!$AJ$7)</f>
        <v/>
      </c>
      <c r="AC265" s="19">
        <f>AB265 + X265</f>
        <v/>
      </c>
      <c r="AD265" s="7" t="n">
        <v>40362</v>
      </c>
      <c r="AE265" s="10">
        <f>SUMIFS('Stock - ETA'!$T$3:T4963,'Stock - ETA'!$F$3:F4963,'Rango proyecciones'!C265,'Stock - ETA'!$AA$3:AA4963,'Rango proyecciones'!$AJ$5) + SUMIFS('Stock - ETA'!$S$3:S4963,'Stock - ETA'!$F$3:F4963,'Rango proyecciones'!C265,'Stock - ETA'!$AA$3:AA4963,'Rango proyecciones'!$AJ$8)</f>
        <v/>
      </c>
      <c r="AF265" s="19">
        <f> 0.6 * AD265 + AE265</f>
        <v/>
      </c>
      <c r="AG265" s="10">
        <f>SUMIFS('Stock - ETA'!$J$3:J4963,'Stock - ETA'!$F$3:F4963,'Rango proyecciones'!C265,'Stock - ETA'!$Q$3:Q4963,'Rango proyecciones'!$AJ$5) + SUMIFS('Stock - ETA'!$I$3:I4963,'Stock - ETA'!$F$3:F4963,'Rango proyecciones'!C265,'Stock - ETA'!$Q$3:Q4963,'Rango proyecciones'!$AJ$8)</f>
        <v/>
      </c>
      <c r="AH265" s="19">
        <f> 0.6 * AD265 + AG265</f>
        <v/>
      </c>
      <c r="AI265" s="7" t="n"/>
    </row>
    <row r="266">
      <c r="A266" s="4" t="inlineStr">
        <is>
          <t>Cerdo</t>
        </is>
      </c>
      <c r="B266" s="4" t="inlineStr">
        <is>
          <t>Venta Local</t>
        </is>
      </c>
      <c r="C266" s="4" t="inlineStr">
        <is>
          <t>agrosuper shanghai1022373</t>
        </is>
      </c>
      <c r="D266" s="4" t="inlineStr">
        <is>
          <t>Agrosuper Shanghai</t>
        </is>
      </c>
      <c r="E266" s="4" t="n">
        <v>1022373</v>
      </c>
      <c r="F266" s="4" t="inlineStr">
        <is>
          <t>GO Reco 60/40 @ Cj 20k AS</t>
        </is>
      </c>
      <c r="G266" s="4" t="inlineStr">
        <is>
          <t>Recortes</t>
        </is>
      </c>
      <c r="H266" s="7" t="n">
        <v>73764.23</v>
      </c>
      <c r="I266" s="10" t="n">
        <v>98765.39999999999</v>
      </c>
      <c r="J266" s="10" t="n">
        <v>93712.909</v>
      </c>
      <c r="K266" s="10" t="n">
        <v>43807.5</v>
      </c>
      <c r="L266" s="7">
        <f>MAX(J266 - K266, 0) * MAX((20 - 10)/(10), 0)</f>
        <v/>
      </c>
      <c r="M266" s="10">
        <f>SUMIFS('Stock - ETA'!$R$3:R4963,'Stock - ETA'!$F$3:F4963,'Rango proyecciones'!C266,'Stock - ETA'!$AA$3:AA4963,'Rango proyecciones'!$AJ$5)</f>
        <v/>
      </c>
      <c r="N266" s="10">
        <f>SUMIF('Stock - Puerto Chile'!$G$2:G960,'Rango proyecciones'!C266,'Stock - Puerto Chile'!$L$2:L960)</f>
        <v/>
      </c>
      <c r="O266" s="10">
        <f>0 * (20 / 27)</f>
        <v/>
      </c>
      <c r="P266" s="10">
        <f>23297.434 * (20 / 27)</f>
        <v/>
      </c>
      <c r="Q266" s="19">
        <f>H266 + P266 + MAX(M266 - H266 - P266 + O266,0)</f>
        <v/>
      </c>
      <c r="R266" s="10">
        <f>MAX(J266 - K266, 0) * MAX((20 - 7)/(7), 0)</f>
        <v/>
      </c>
      <c r="S266" s="10">
        <f>SUMIFS('Stock - ETA'!$H$3:H4963,'Stock - ETA'!$F$3:F4963,'Rango proyecciones'!C266,'Stock - ETA'!$Q$3:Q4963,'Rango proyecciones'!$AJ$5)</f>
        <v/>
      </c>
      <c r="T266" s="10">
        <f>SUMIF('Stock - Puerto Chile'!$G$2:G960,'Rango proyecciones'!C266,'Stock - Puerto Chile'!$N$2:N960)</f>
        <v/>
      </c>
      <c r="U266" s="10">
        <f>0 * (20 / 27)</f>
        <v/>
      </c>
      <c r="V266" s="10">
        <f>23297.434 * (20 / 27)</f>
        <v/>
      </c>
      <c r="W266" s="20">
        <f>H266 + V266 + U266 + MAX(S266 - H266 - V266 - U266,0)</f>
        <v/>
      </c>
      <c r="X266" s="7" t="n">
        <v>142412</v>
      </c>
      <c r="Y266" s="10" t="n">
        <v>142412</v>
      </c>
      <c r="Z266" s="21">
        <f>SUMIFS('Stock - ETA'!$S$3:S4963,'Stock - ETA'!$F$3:F4963,'Rango proyecciones'!C266,'Stock - ETA'!$AA$3:AA4963,'Rango proyecciones'!$AJ$5) + SUMIFS('Stock - ETA'!$R$3:R4963,'Stock - ETA'!$F$3:F4963,'Rango proyecciones'!C266,'Stock - ETA'!$AA$3:AA4963,'Rango proyecciones'!$AJ$7)</f>
        <v/>
      </c>
      <c r="AA266" s="16">
        <f>Z266 + X266</f>
        <v/>
      </c>
      <c r="AB266" s="10">
        <f>SUMIFS('Stock - ETA'!$I$3:I4963,'Stock - ETA'!$F$3:F4963,'Rango proyecciones'!C266,'Stock - ETA'!$Q$3:Q4963,'Rango proyecciones'!$AJ$5) + SUMIFS('Stock - ETA'!$H$3:H4963,'Stock - ETA'!$F$3:F4963,'Rango proyecciones'!C266,'Stock - ETA'!$Q$3:Q4963,'Rango proyecciones'!$AJ$7)</f>
        <v/>
      </c>
      <c r="AC266" s="19">
        <f>AB266 + X266</f>
        <v/>
      </c>
      <c r="AD266" s="7" t="n">
        <v>227220</v>
      </c>
      <c r="AE266" s="10">
        <f>SUMIFS('Stock - ETA'!$T$3:T4963,'Stock - ETA'!$F$3:F4963,'Rango proyecciones'!C266,'Stock - ETA'!$AA$3:AA4963,'Rango proyecciones'!$AJ$5) + SUMIFS('Stock - ETA'!$S$3:S4963,'Stock - ETA'!$F$3:F4963,'Rango proyecciones'!C266,'Stock - ETA'!$AA$3:AA4963,'Rango proyecciones'!$AJ$8)</f>
        <v/>
      </c>
      <c r="AF266" s="19">
        <f> 0.6 * AD266 + AE266</f>
        <v/>
      </c>
      <c r="AG266" s="10">
        <f>SUMIFS('Stock - ETA'!$J$3:J4963,'Stock - ETA'!$F$3:F4963,'Rango proyecciones'!C266,'Stock - ETA'!$Q$3:Q4963,'Rango proyecciones'!$AJ$5) + SUMIFS('Stock - ETA'!$I$3:I4963,'Stock - ETA'!$F$3:F4963,'Rango proyecciones'!C266,'Stock - ETA'!$Q$3:Q4963,'Rango proyecciones'!$AJ$8)</f>
        <v/>
      </c>
      <c r="AH266" s="19">
        <f> 0.6 * AD266 + AG266</f>
        <v/>
      </c>
      <c r="AI266" s="7" t="n"/>
    </row>
    <row r="267">
      <c r="A267" s="4" t="inlineStr">
        <is>
          <t>Cerdo</t>
        </is>
      </c>
      <c r="B267" s="4" t="inlineStr">
        <is>
          <t>Venta Local</t>
        </is>
      </c>
      <c r="C267" s="4" t="inlineStr">
        <is>
          <t>agrosuper shanghai1022378</t>
        </is>
      </c>
      <c r="D267" s="4" t="inlineStr">
        <is>
          <t>Agrosuper Shanghai</t>
        </is>
      </c>
      <c r="E267" s="4" t="n">
        <v>1022378</v>
      </c>
      <c r="F267" s="4" t="inlineStr">
        <is>
          <t>GO Resto Tira Hso@ Fi Cj 10k AS</t>
        </is>
      </c>
      <c r="G267" s="4" t="inlineStr">
        <is>
          <t>Huesos</t>
        </is>
      </c>
      <c r="H267" s="7" t="n">
        <v>0</v>
      </c>
      <c r="I267" s="10" t="n">
        <v>24000</v>
      </c>
      <c r="J267" s="10" t="n">
        <v>33768.055</v>
      </c>
      <c r="K267" s="10" t="n">
        <v>20650.91</v>
      </c>
      <c r="L267" s="7">
        <f>MAX(J267 - K267, 0) * MAX((20 - 10)/(10), 0)</f>
        <v/>
      </c>
      <c r="M267" s="10">
        <f>SUMIFS('Stock - ETA'!$R$3:R4963,'Stock - ETA'!$F$3:F4963,'Rango proyecciones'!C267,'Stock - ETA'!$AA$3:AA4963,'Rango proyecciones'!$AJ$5)</f>
        <v/>
      </c>
      <c r="N267" s="10">
        <f>SUMIF('Stock - Puerto Chile'!$G$2:G960,'Rango proyecciones'!C267,'Stock - Puerto Chile'!$L$2:L960)</f>
        <v/>
      </c>
      <c r="O267" s="10">
        <f>0 * (20 / 27)</f>
        <v/>
      </c>
      <c r="P267" s="10">
        <f>0 * (20 / 27)</f>
        <v/>
      </c>
      <c r="Q267" s="19">
        <f>H267 + P267 + MAX(M267 - H267 - P267 + O267,0)</f>
        <v/>
      </c>
      <c r="R267" s="10">
        <f>MAX(J267 - K267, 0) * MAX((20 - 7)/(7), 0)</f>
        <v/>
      </c>
      <c r="S267" s="10">
        <f>SUMIFS('Stock - ETA'!$H$3:H4963,'Stock - ETA'!$F$3:F4963,'Rango proyecciones'!C267,'Stock - ETA'!$Q$3:Q4963,'Rango proyecciones'!$AJ$5)</f>
        <v/>
      </c>
      <c r="T267" s="10">
        <f>SUMIF('Stock - Puerto Chile'!$G$2:G960,'Rango proyecciones'!C267,'Stock - Puerto Chile'!$N$2:N960)</f>
        <v/>
      </c>
      <c r="U267" s="10">
        <f>0 * (20 / 27)</f>
        <v/>
      </c>
      <c r="V267" s="10">
        <f>0 * (20 / 27)</f>
        <v/>
      </c>
      <c r="W267" s="20">
        <f>H267 + V267 + U267 + MAX(S267 - H267 - V267 - U267,0)</f>
        <v/>
      </c>
      <c r="X267" s="7" t="n">
        <v>73659</v>
      </c>
      <c r="Y267" s="10" t="n">
        <v>73659</v>
      </c>
      <c r="Z267" s="21">
        <f>SUMIFS('Stock - ETA'!$S$3:S4963,'Stock - ETA'!$F$3:F4963,'Rango proyecciones'!C267,'Stock - ETA'!$AA$3:AA4963,'Rango proyecciones'!$AJ$5) + SUMIFS('Stock - ETA'!$R$3:R4963,'Stock - ETA'!$F$3:F4963,'Rango proyecciones'!C267,'Stock - ETA'!$AA$3:AA4963,'Rango proyecciones'!$AJ$7)</f>
        <v/>
      </c>
      <c r="AA267" s="16">
        <f>Z267 + X267</f>
        <v/>
      </c>
      <c r="AB267" s="10">
        <f>SUMIFS('Stock - ETA'!$I$3:I4963,'Stock - ETA'!$F$3:F4963,'Rango proyecciones'!C267,'Stock - ETA'!$Q$3:Q4963,'Rango proyecciones'!$AJ$5) + SUMIFS('Stock - ETA'!$H$3:H4963,'Stock - ETA'!$F$3:F4963,'Rango proyecciones'!C267,'Stock - ETA'!$Q$3:Q4963,'Rango proyecciones'!$AJ$7)</f>
        <v/>
      </c>
      <c r="AC267" s="19">
        <f>AB267 + X267</f>
        <v/>
      </c>
      <c r="AD267" s="7" t="n">
        <v>87286</v>
      </c>
      <c r="AE267" s="10">
        <f>SUMIFS('Stock - ETA'!$T$3:T4963,'Stock - ETA'!$F$3:F4963,'Rango proyecciones'!C267,'Stock - ETA'!$AA$3:AA4963,'Rango proyecciones'!$AJ$5) + SUMIFS('Stock - ETA'!$S$3:S4963,'Stock - ETA'!$F$3:F4963,'Rango proyecciones'!C267,'Stock - ETA'!$AA$3:AA4963,'Rango proyecciones'!$AJ$8)</f>
        <v/>
      </c>
      <c r="AF267" s="19">
        <f> 0.6 * AD267 + AE267</f>
        <v/>
      </c>
      <c r="AG267" s="10">
        <f>SUMIFS('Stock - ETA'!$J$3:J4963,'Stock - ETA'!$F$3:F4963,'Rango proyecciones'!C267,'Stock - ETA'!$Q$3:Q4963,'Rango proyecciones'!$AJ$5) + SUMIFS('Stock - ETA'!$I$3:I4963,'Stock - ETA'!$F$3:F4963,'Rango proyecciones'!C267,'Stock - ETA'!$Q$3:Q4963,'Rango proyecciones'!$AJ$8)</f>
        <v/>
      </c>
      <c r="AH267" s="19">
        <f> 0.6 * AD267 + AG267</f>
        <v/>
      </c>
      <c r="AI267" s="7" t="n"/>
    </row>
    <row r="268">
      <c r="A268" s="4" t="inlineStr">
        <is>
          <t>Cerdo</t>
        </is>
      </c>
      <c r="B268" s="4" t="inlineStr">
        <is>
          <t>Venta Local</t>
        </is>
      </c>
      <c r="C268" s="4" t="inlineStr">
        <is>
          <t>agrosuper shanghai1022379</t>
        </is>
      </c>
      <c r="D268" s="4" t="inlineStr">
        <is>
          <t>Agrosuper Shanghai</t>
        </is>
      </c>
      <c r="E268" s="4" t="n">
        <v>1022379</v>
      </c>
      <c r="F268" s="4" t="inlineStr">
        <is>
          <t>GO PpPal 77@ Bo Cj AS</t>
        </is>
      </c>
      <c r="G268" s="4" t="inlineStr">
        <is>
          <t>Paleta</t>
        </is>
      </c>
      <c r="H268" s="7" t="n">
        <v>48147.01</v>
      </c>
      <c r="I268" s="10" t="n">
        <v>167217.78</v>
      </c>
      <c r="J268" s="10" t="n">
        <v>9313.257</v>
      </c>
      <c r="K268" s="10" t="n">
        <v>18281.18</v>
      </c>
      <c r="L268" s="7">
        <f>MAX(J268 - K268, 0) * MAX((20 - 10)/(10), 0)</f>
        <v/>
      </c>
      <c r="M268" s="10">
        <f>SUMIFS('Stock - ETA'!$R$3:R4963,'Stock - ETA'!$F$3:F4963,'Rango proyecciones'!C268,'Stock - ETA'!$AA$3:AA4963,'Rango proyecciones'!$AJ$5)</f>
        <v/>
      </c>
      <c r="N268" s="10">
        <f>SUMIF('Stock - Puerto Chile'!$G$2:G960,'Rango proyecciones'!C268,'Stock - Puerto Chile'!$L$2:L960)</f>
        <v/>
      </c>
      <c r="O268" s="10">
        <f>0 * (20 / 27)</f>
        <v/>
      </c>
      <c r="P268" s="10">
        <f>0 * (20 / 27)</f>
        <v/>
      </c>
      <c r="Q268" s="19">
        <f>H268 + P268 + MAX(M268 - H268 - P268 + O268,0)</f>
        <v/>
      </c>
      <c r="R268" s="10">
        <f>MAX(J268 - K268, 0) * MAX((20 - 7)/(7), 0)</f>
        <v/>
      </c>
      <c r="S268" s="10">
        <f>SUMIFS('Stock - ETA'!$H$3:H4963,'Stock - ETA'!$F$3:F4963,'Rango proyecciones'!C268,'Stock - ETA'!$Q$3:Q4963,'Rango proyecciones'!$AJ$5)</f>
        <v/>
      </c>
      <c r="T268" s="10">
        <f>SUMIF('Stock - Puerto Chile'!$G$2:G960,'Rango proyecciones'!C268,'Stock - Puerto Chile'!$N$2:N960)</f>
        <v/>
      </c>
      <c r="U268" s="10">
        <f>0 * (20 / 27)</f>
        <v/>
      </c>
      <c r="V268" s="10">
        <f>0 * (20 / 27)</f>
        <v/>
      </c>
      <c r="W268" s="20">
        <f>H268 + V268 + U268 + MAX(S268 - H268 - V268 - U268,0)</f>
        <v/>
      </c>
      <c r="X268" s="7" t="n"/>
      <c r="Y268" s="10" t="n"/>
      <c r="Z268" s="21">
        <f>SUMIFS('Stock - ETA'!$S$3:S4963,'Stock - ETA'!$F$3:F4963,'Rango proyecciones'!C268,'Stock - ETA'!$AA$3:AA4963,'Rango proyecciones'!$AJ$5) + SUMIFS('Stock - ETA'!$R$3:R4963,'Stock - ETA'!$F$3:F4963,'Rango proyecciones'!C268,'Stock - ETA'!$AA$3:AA4963,'Rango proyecciones'!$AJ$7)</f>
        <v/>
      </c>
      <c r="AA268" s="16">
        <f>Z268 + X268</f>
        <v/>
      </c>
      <c r="AB268" s="10">
        <f>SUMIFS('Stock - ETA'!$I$3:I4963,'Stock - ETA'!$F$3:F4963,'Rango proyecciones'!C268,'Stock - ETA'!$Q$3:Q4963,'Rango proyecciones'!$AJ$5) + SUMIFS('Stock - ETA'!$H$3:H4963,'Stock - ETA'!$F$3:F4963,'Rango proyecciones'!C268,'Stock - ETA'!$Q$3:Q4963,'Rango proyecciones'!$AJ$7)</f>
        <v/>
      </c>
      <c r="AC268" s="19">
        <f>AB268 + X268</f>
        <v/>
      </c>
      <c r="AD268" s="7" t="n"/>
      <c r="AE268" s="10">
        <f>SUMIFS('Stock - ETA'!$T$3:T4963,'Stock - ETA'!$F$3:F4963,'Rango proyecciones'!C268,'Stock - ETA'!$AA$3:AA4963,'Rango proyecciones'!$AJ$5) + SUMIFS('Stock - ETA'!$S$3:S4963,'Stock - ETA'!$F$3:F4963,'Rango proyecciones'!C268,'Stock - ETA'!$AA$3:AA4963,'Rango proyecciones'!$AJ$8)</f>
        <v/>
      </c>
      <c r="AF268" s="19">
        <f> 0.6 * AD268 + AE268</f>
        <v/>
      </c>
      <c r="AG268" s="10">
        <f>SUMIFS('Stock - ETA'!$J$3:J4963,'Stock - ETA'!$F$3:F4963,'Rango proyecciones'!C268,'Stock - ETA'!$Q$3:Q4963,'Rango proyecciones'!$AJ$5) + SUMIFS('Stock - ETA'!$I$3:I4963,'Stock - ETA'!$F$3:F4963,'Rango proyecciones'!C268,'Stock - ETA'!$Q$3:Q4963,'Rango proyecciones'!$AJ$8)</f>
        <v/>
      </c>
      <c r="AH268" s="19">
        <f> 0.6 * AD268 + AG268</f>
        <v/>
      </c>
      <c r="AI268" s="7" t="n"/>
    </row>
    <row r="269">
      <c r="A269" s="4" t="inlineStr">
        <is>
          <t>Cerdo</t>
        </is>
      </c>
      <c r="B269" s="4" t="inlineStr">
        <is>
          <t>Venta Local</t>
        </is>
      </c>
      <c r="C269" s="4" t="inlineStr">
        <is>
          <t>agrosuper shanghai1022381</t>
        </is>
      </c>
      <c r="D269" s="4" t="inlineStr">
        <is>
          <t>Agrosuper Shanghai</t>
        </is>
      </c>
      <c r="E269" s="4" t="n">
        <v>1022381</v>
      </c>
      <c r="F269" s="4" t="inlineStr">
        <is>
          <t>GO Gord Esp@ Bo Cj 10k AS</t>
        </is>
      </c>
      <c r="G269" s="4" t="inlineStr">
        <is>
          <t>Grasas</t>
        </is>
      </c>
      <c r="H269" s="7" t="n">
        <v>23900</v>
      </c>
      <c r="I269" s="10" t="n">
        <v>72160</v>
      </c>
      <c r="J269" s="10" t="n">
        <v>26891.879</v>
      </c>
      <c r="K269" s="10" t="n">
        <v>12351.07</v>
      </c>
      <c r="L269" s="7">
        <f>MAX(J269 - K269, 0) * MAX((20 - 10)/(10), 0)</f>
        <v/>
      </c>
      <c r="M269" s="10">
        <f>SUMIFS('Stock - ETA'!$R$3:R4963,'Stock - ETA'!$F$3:F4963,'Rango proyecciones'!C269,'Stock - ETA'!$AA$3:AA4963,'Rango proyecciones'!$AJ$5)</f>
        <v/>
      </c>
      <c r="N269" s="10">
        <f>SUMIF('Stock - Puerto Chile'!$G$2:G960,'Rango proyecciones'!C269,'Stock - Puerto Chile'!$L$2:L960)</f>
        <v/>
      </c>
      <c r="O269" s="10" t="n"/>
      <c r="P269" s="10" t="n"/>
      <c r="Q269" s="19">
        <f>H269 + P269 + MAX(M269 - H269 - P269 + O269,0)</f>
        <v/>
      </c>
      <c r="R269" s="10">
        <f>MAX(J269 - K269, 0) * MAX((20 - 7)/(7), 0)</f>
        <v/>
      </c>
      <c r="S269" s="10">
        <f>SUMIFS('Stock - ETA'!$H$3:H4963,'Stock - ETA'!$F$3:F4963,'Rango proyecciones'!C269,'Stock - ETA'!$Q$3:Q4963,'Rango proyecciones'!$AJ$5)</f>
        <v/>
      </c>
      <c r="T269" s="10">
        <f>SUMIF('Stock - Puerto Chile'!$G$2:G960,'Rango proyecciones'!C269,'Stock - Puerto Chile'!$N$2:N960)</f>
        <v/>
      </c>
      <c r="U269" s="10" t="n"/>
      <c r="V269" s="10" t="n"/>
      <c r="W269" s="20">
        <f>H269 + V269 + U269 + MAX(S269 - H269 - V269 - U269,0)</f>
        <v/>
      </c>
      <c r="X269" s="7" t="n">
        <v>37948</v>
      </c>
      <c r="Y269" s="10" t="n">
        <v>37948</v>
      </c>
      <c r="Z269" s="21">
        <f>SUMIFS('Stock - ETA'!$S$3:S4963,'Stock - ETA'!$F$3:F4963,'Rango proyecciones'!C269,'Stock - ETA'!$AA$3:AA4963,'Rango proyecciones'!$AJ$5) + SUMIFS('Stock - ETA'!$R$3:R4963,'Stock - ETA'!$F$3:F4963,'Rango proyecciones'!C269,'Stock - ETA'!$AA$3:AA4963,'Rango proyecciones'!$AJ$7)</f>
        <v/>
      </c>
      <c r="AA269" s="16">
        <f>Z269 + X269</f>
        <v/>
      </c>
      <c r="AB269" s="10">
        <f>SUMIFS('Stock - ETA'!$I$3:I4963,'Stock - ETA'!$F$3:F4963,'Rango proyecciones'!C269,'Stock - ETA'!$Q$3:Q4963,'Rango proyecciones'!$AJ$5) + SUMIFS('Stock - ETA'!$H$3:H4963,'Stock - ETA'!$F$3:F4963,'Rango proyecciones'!C269,'Stock - ETA'!$Q$3:Q4963,'Rango proyecciones'!$AJ$7)</f>
        <v/>
      </c>
      <c r="AC269" s="19">
        <f>AB269 + X269</f>
        <v/>
      </c>
      <c r="AD269" s="7" t="n">
        <v>49408</v>
      </c>
      <c r="AE269" s="10">
        <f>SUMIFS('Stock - ETA'!$T$3:T4963,'Stock - ETA'!$F$3:F4963,'Rango proyecciones'!C269,'Stock - ETA'!$AA$3:AA4963,'Rango proyecciones'!$AJ$5) + SUMIFS('Stock - ETA'!$S$3:S4963,'Stock - ETA'!$F$3:F4963,'Rango proyecciones'!C269,'Stock - ETA'!$AA$3:AA4963,'Rango proyecciones'!$AJ$8)</f>
        <v/>
      </c>
      <c r="AF269" s="19">
        <f> 0.6 * AD269 + AE269</f>
        <v/>
      </c>
      <c r="AG269" s="10">
        <f>SUMIFS('Stock - ETA'!$J$3:J4963,'Stock - ETA'!$F$3:F4963,'Rango proyecciones'!C269,'Stock - ETA'!$Q$3:Q4963,'Rango proyecciones'!$AJ$5) + SUMIFS('Stock - ETA'!$I$3:I4963,'Stock - ETA'!$F$3:F4963,'Rango proyecciones'!C269,'Stock - ETA'!$Q$3:Q4963,'Rango proyecciones'!$AJ$8)</f>
        <v/>
      </c>
      <c r="AH269" s="19">
        <f> 0.6 * AD269 + AG269</f>
        <v/>
      </c>
      <c r="AI269" s="7" t="n"/>
    </row>
    <row r="270">
      <c r="A270" s="4" t="inlineStr">
        <is>
          <t>Cerdo</t>
        </is>
      </c>
      <c r="B270" s="4" t="inlineStr">
        <is>
          <t>Venta Local</t>
        </is>
      </c>
      <c r="C270" s="4" t="inlineStr">
        <is>
          <t>agrosuper shanghai1022388</t>
        </is>
      </c>
      <c r="D270" s="4" t="inlineStr">
        <is>
          <t>Agrosuper Shanghai</t>
        </is>
      </c>
      <c r="E270" s="4" t="n">
        <v>1022388</v>
      </c>
      <c r="F270" s="4" t="inlineStr">
        <is>
          <t>GO Mixto Hso@ Bo Cj 10k AS</t>
        </is>
      </c>
      <c r="G270" s="4" t="inlineStr">
        <is>
          <t>Huesos</t>
        </is>
      </c>
      <c r="H270" s="7" t="n">
        <v>72150</v>
      </c>
      <c r="I270" s="10" t="n">
        <v>144340</v>
      </c>
      <c r="J270" s="10" t="n">
        <v>45814.648</v>
      </c>
      <c r="K270" s="10" t="n">
        <v>30540.65</v>
      </c>
      <c r="L270" s="7">
        <f>MAX(J270 - K270, 0) * MAX((20 - 10)/(10), 0)</f>
        <v/>
      </c>
      <c r="M270" s="10">
        <f>SUMIFS('Stock - ETA'!$R$3:R4963,'Stock - ETA'!$F$3:F4963,'Rango proyecciones'!C270,'Stock - ETA'!$AA$3:AA4963,'Rango proyecciones'!$AJ$5)</f>
        <v/>
      </c>
      <c r="N270" s="10">
        <f>SUMIF('Stock - Puerto Chile'!$G$2:G960,'Rango proyecciones'!C270,'Stock - Puerto Chile'!$L$2:L960)</f>
        <v/>
      </c>
      <c r="O270" s="10">
        <f>0 * (20 / 27)</f>
        <v/>
      </c>
      <c r="P270" s="10">
        <f>5140 * (20 / 27)</f>
        <v/>
      </c>
      <c r="Q270" s="19">
        <f>H270 + P270 + MAX(M270 - H270 - P270 + O270,0)</f>
        <v/>
      </c>
      <c r="R270" s="10">
        <f>MAX(J270 - K270, 0) * MAX((20 - 7)/(7), 0)</f>
        <v/>
      </c>
      <c r="S270" s="10">
        <f>SUMIFS('Stock - ETA'!$H$3:H4963,'Stock - ETA'!$F$3:F4963,'Rango proyecciones'!C270,'Stock - ETA'!$Q$3:Q4963,'Rango proyecciones'!$AJ$5)</f>
        <v/>
      </c>
      <c r="T270" s="10">
        <f>SUMIF('Stock - Puerto Chile'!$G$2:G960,'Rango proyecciones'!C270,'Stock - Puerto Chile'!$N$2:N960)</f>
        <v/>
      </c>
      <c r="U270" s="10">
        <f>0 * (20 / 27)</f>
        <v/>
      </c>
      <c r="V270" s="10">
        <f>5140 * (20 / 27)</f>
        <v/>
      </c>
      <c r="W270" s="20">
        <f>H270 + V270 + U270 + MAX(S270 - H270 - V270 - U270,0)</f>
        <v/>
      </c>
      <c r="X270" s="7" t="n">
        <v>120000</v>
      </c>
      <c r="Y270" s="10" t="n">
        <v>120000</v>
      </c>
      <c r="Z270" s="21">
        <f>SUMIFS('Stock - ETA'!$S$3:S4963,'Stock - ETA'!$F$3:F4963,'Rango proyecciones'!C270,'Stock - ETA'!$AA$3:AA4963,'Rango proyecciones'!$AJ$5) + SUMIFS('Stock - ETA'!$R$3:R4963,'Stock - ETA'!$F$3:F4963,'Rango proyecciones'!C270,'Stock - ETA'!$AA$3:AA4963,'Rango proyecciones'!$AJ$7)</f>
        <v/>
      </c>
      <c r="AA270" s="16">
        <f>Z270 + X270</f>
        <v/>
      </c>
      <c r="AB270" s="10">
        <f>SUMIFS('Stock - ETA'!$I$3:I4963,'Stock - ETA'!$F$3:F4963,'Rango proyecciones'!C270,'Stock - ETA'!$Q$3:Q4963,'Rango proyecciones'!$AJ$5) + SUMIFS('Stock - ETA'!$H$3:H4963,'Stock - ETA'!$F$3:F4963,'Rango proyecciones'!C270,'Stock - ETA'!$Q$3:Q4963,'Rango proyecciones'!$AJ$7)</f>
        <v/>
      </c>
      <c r="AC270" s="19">
        <f>AB270 + X270</f>
        <v/>
      </c>
      <c r="AD270" s="7" t="n">
        <v>120000</v>
      </c>
      <c r="AE270" s="10">
        <f>SUMIFS('Stock - ETA'!$T$3:T4963,'Stock - ETA'!$F$3:F4963,'Rango proyecciones'!C270,'Stock - ETA'!$AA$3:AA4963,'Rango proyecciones'!$AJ$5) + SUMIFS('Stock - ETA'!$S$3:S4963,'Stock - ETA'!$F$3:F4963,'Rango proyecciones'!C270,'Stock - ETA'!$AA$3:AA4963,'Rango proyecciones'!$AJ$8)</f>
        <v/>
      </c>
      <c r="AF270" s="19">
        <f> 0.6 * AD270 + AE270</f>
        <v/>
      </c>
      <c r="AG270" s="10">
        <f>SUMIFS('Stock - ETA'!$J$3:J4963,'Stock - ETA'!$F$3:F4963,'Rango proyecciones'!C270,'Stock - ETA'!$Q$3:Q4963,'Rango proyecciones'!$AJ$5) + SUMIFS('Stock - ETA'!$I$3:I4963,'Stock - ETA'!$F$3:F4963,'Rango proyecciones'!C270,'Stock - ETA'!$Q$3:Q4963,'Rango proyecciones'!$AJ$8)</f>
        <v/>
      </c>
      <c r="AH270" s="19">
        <f> 0.6 * AD270 + AG270</f>
        <v/>
      </c>
      <c r="AI270" s="7" t="n"/>
    </row>
    <row r="271">
      <c r="A271" s="4" t="inlineStr">
        <is>
          <t>Cerdo</t>
        </is>
      </c>
      <c r="B271" s="4" t="inlineStr">
        <is>
          <t>Venta Local</t>
        </is>
      </c>
      <c r="C271" s="4" t="inlineStr">
        <is>
          <t>agrosuper shanghai1022414</t>
        </is>
      </c>
      <c r="D271" s="4" t="inlineStr">
        <is>
          <t>Agrosuper Shanghai</t>
        </is>
      </c>
      <c r="E271" s="4" t="n">
        <v>1022414</v>
      </c>
      <c r="F271" s="4" t="inlineStr">
        <is>
          <t>GO Caz Ent@ Bo Cj 10k AS</t>
        </is>
      </c>
      <c r="G271" s="4" t="inlineStr">
        <is>
          <t>Chuleta</t>
        </is>
      </c>
      <c r="H271" s="7" t="n">
        <v>24430</v>
      </c>
      <c r="I271" s="10" t="n">
        <v>145380</v>
      </c>
      <c r="J271" s="10" t="n">
        <v>61281</v>
      </c>
      <c r="K271" s="10" t="n">
        <v>41905.54</v>
      </c>
      <c r="L271" s="7">
        <f>MAX(J271 - K271, 0) * MAX((20 - 10)/(10), 0)</f>
        <v/>
      </c>
      <c r="M271" s="10">
        <f>SUMIFS('Stock - ETA'!$R$3:R4963,'Stock - ETA'!$F$3:F4963,'Rango proyecciones'!C271,'Stock - ETA'!$AA$3:AA4963,'Rango proyecciones'!$AJ$5)</f>
        <v/>
      </c>
      <c r="N271" s="10">
        <f>SUMIF('Stock - Puerto Chile'!$G$2:G960,'Rango proyecciones'!C271,'Stock - Puerto Chile'!$L$2:L960)</f>
        <v/>
      </c>
      <c r="O271" s="10">
        <f>0 * (20 / 27)</f>
        <v/>
      </c>
      <c r="P271" s="10">
        <f>24000 * (20 / 27)</f>
        <v/>
      </c>
      <c r="Q271" s="19">
        <f>H271 + P271 + MAX(M271 - H271 - P271 + O271,0)</f>
        <v/>
      </c>
      <c r="R271" s="10">
        <f>MAX(J271 - K271, 0) * MAX((20 - 7)/(7), 0)</f>
        <v/>
      </c>
      <c r="S271" s="10">
        <f>SUMIFS('Stock - ETA'!$H$3:H4963,'Stock - ETA'!$F$3:F4963,'Rango proyecciones'!C271,'Stock - ETA'!$Q$3:Q4963,'Rango proyecciones'!$AJ$5)</f>
        <v/>
      </c>
      <c r="T271" s="10">
        <f>SUMIF('Stock - Puerto Chile'!$G$2:G960,'Rango proyecciones'!C271,'Stock - Puerto Chile'!$N$2:N960)</f>
        <v/>
      </c>
      <c r="U271" s="10">
        <f>0 * (20 / 27)</f>
        <v/>
      </c>
      <c r="V271" s="10">
        <f>24000 * (20 / 27)</f>
        <v/>
      </c>
      <c r="W271" s="20">
        <f>H271 + V271 + U271 + MAX(S271 - H271 - V271 - U271,0)</f>
        <v/>
      </c>
      <c r="X271" s="7" t="n">
        <v>120000</v>
      </c>
      <c r="Y271" s="10" t="n">
        <v>120000</v>
      </c>
      <c r="Z271" s="21">
        <f>SUMIFS('Stock - ETA'!$S$3:S4963,'Stock - ETA'!$F$3:F4963,'Rango proyecciones'!C271,'Stock - ETA'!$AA$3:AA4963,'Rango proyecciones'!$AJ$5) + SUMIFS('Stock - ETA'!$R$3:R4963,'Stock - ETA'!$F$3:F4963,'Rango proyecciones'!C271,'Stock - ETA'!$AA$3:AA4963,'Rango proyecciones'!$AJ$7)</f>
        <v/>
      </c>
      <c r="AA271" s="16">
        <f>Z271 + X271</f>
        <v/>
      </c>
      <c r="AB271" s="10">
        <f>SUMIFS('Stock - ETA'!$I$3:I4963,'Stock - ETA'!$F$3:F4963,'Rango proyecciones'!C271,'Stock - ETA'!$Q$3:Q4963,'Rango proyecciones'!$AJ$5) + SUMIFS('Stock - ETA'!$H$3:H4963,'Stock - ETA'!$F$3:F4963,'Rango proyecciones'!C271,'Stock - ETA'!$Q$3:Q4963,'Rango proyecciones'!$AJ$7)</f>
        <v/>
      </c>
      <c r="AC271" s="19">
        <f>AB271 + X271</f>
        <v/>
      </c>
      <c r="AD271" s="7" t="n">
        <v>120000</v>
      </c>
      <c r="AE271" s="10">
        <f>SUMIFS('Stock - ETA'!$T$3:T4963,'Stock - ETA'!$F$3:F4963,'Rango proyecciones'!C271,'Stock - ETA'!$AA$3:AA4963,'Rango proyecciones'!$AJ$5) + SUMIFS('Stock - ETA'!$S$3:S4963,'Stock - ETA'!$F$3:F4963,'Rango proyecciones'!C271,'Stock - ETA'!$AA$3:AA4963,'Rango proyecciones'!$AJ$8)</f>
        <v/>
      </c>
      <c r="AF271" s="19">
        <f> 0.6 * AD271 + AE271</f>
        <v/>
      </c>
      <c r="AG271" s="10">
        <f>SUMIFS('Stock - ETA'!$J$3:J4963,'Stock - ETA'!$F$3:F4963,'Rango proyecciones'!C271,'Stock - ETA'!$Q$3:Q4963,'Rango proyecciones'!$AJ$5) + SUMIFS('Stock - ETA'!$I$3:I4963,'Stock - ETA'!$F$3:F4963,'Rango proyecciones'!C271,'Stock - ETA'!$Q$3:Q4963,'Rango proyecciones'!$AJ$8)</f>
        <v/>
      </c>
      <c r="AH271" s="19">
        <f> 0.6 * AD271 + AG271</f>
        <v/>
      </c>
      <c r="AI271" s="7" t="n"/>
    </row>
    <row r="272">
      <c r="A272" s="4" t="inlineStr">
        <is>
          <t>Cerdo</t>
        </is>
      </c>
      <c r="B272" s="4" t="inlineStr">
        <is>
          <t>Venta Local</t>
        </is>
      </c>
      <c r="C272" s="4" t="inlineStr">
        <is>
          <t>agrosuper shanghai1022417</t>
        </is>
      </c>
      <c r="D272" s="4" t="inlineStr">
        <is>
          <t>Agrosuper Shanghai</t>
        </is>
      </c>
      <c r="E272" s="4" t="n">
        <v>1022417</v>
      </c>
      <c r="F272" s="4" t="inlineStr">
        <is>
          <t>GO Cue granel@ Bo Cj 20k AS</t>
        </is>
      </c>
      <c r="G272" s="4" t="inlineStr">
        <is>
          <t>Cueros</t>
        </is>
      </c>
      <c r="H272" s="7" t="n">
        <v>49400</v>
      </c>
      <c r="I272" s="10" t="n">
        <v>73260</v>
      </c>
      <c r="J272" s="10" t="n">
        <v>2127</v>
      </c>
      <c r="K272" s="10" t="n">
        <v>80.84999999999999</v>
      </c>
      <c r="L272" s="7">
        <f>MAX(J272 - K272, 0) * MAX((20 - 10)/(10), 0)</f>
        <v/>
      </c>
      <c r="M272" s="10">
        <f>SUMIFS('Stock - ETA'!$R$3:R4963,'Stock - ETA'!$F$3:F4963,'Rango proyecciones'!C272,'Stock - ETA'!$AA$3:AA4963,'Rango proyecciones'!$AJ$5)</f>
        <v/>
      </c>
      <c r="N272" s="10">
        <f>SUMIF('Stock - Puerto Chile'!$G$2:G960,'Rango proyecciones'!C272,'Stock - Puerto Chile'!$L$2:L960)</f>
        <v/>
      </c>
      <c r="O272" s="10">
        <f>0 * (20 / 27)</f>
        <v/>
      </c>
      <c r="P272" s="10">
        <f>7800 * (20 / 27)</f>
        <v/>
      </c>
      <c r="Q272" s="19">
        <f>H272 + P272 + MAX(M272 - H272 - P272 + O272,0)</f>
        <v/>
      </c>
      <c r="R272" s="10">
        <f>MAX(J272 - K272, 0) * MAX((20 - 7)/(7), 0)</f>
        <v/>
      </c>
      <c r="S272" s="10">
        <f>SUMIFS('Stock - ETA'!$H$3:H4963,'Stock - ETA'!$F$3:F4963,'Rango proyecciones'!C272,'Stock - ETA'!$Q$3:Q4963,'Rango proyecciones'!$AJ$5)</f>
        <v/>
      </c>
      <c r="T272" s="10">
        <f>SUMIF('Stock - Puerto Chile'!$G$2:G960,'Rango proyecciones'!C272,'Stock - Puerto Chile'!$N$2:N960)</f>
        <v/>
      </c>
      <c r="U272" s="10">
        <f>0 * (20 / 27)</f>
        <v/>
      </c>
      <c r="V272" s="10">
        <f>7800 * (20 / 27)</f>
        <v/>
      </c>
      <c r="W272" s="20">
        <f>H272 + V272 + U272 + MAX(S272 - H272 - V272 - U272,0)</f>
        <v/>
      </c>
      <c r="X272" s="7" t="n"/>
      <c r="Y272" s="10" t="n"/>
      <c r="Z272" s="21">
        <f>SUMIFS('Stock - ETA'!$S$3:S4963,'Stock - ETA'!$F$3:F4963,'Rango proyecciones'!C272,'Stock - ETA'!$AA$3:AA4963,'Rango proyecciones'!$AJ$5) + SUMIFS('Stock - ETA'!$R$3:R4963,'Stock - ETA'!$F$3:F4963,'Rango proyecciones'!C272,'Stock - ETA'!$AA$3:AA4963,'Rango proyecciones'!$AJ$7)</f>
        <v/>
      </c>
      <c r="AA272" s="16">
        <f>Z272 + X272</f>
        <v/>
      </c>
      <c r="AB272" s="10">
        <f>SUMIFS('Stock - ETA'!$I$3:I4963,'Stock - ETA'!$F$3:F4963,'Rango proyecciones'!C272,'Stock - ETA'!$Q$3:Q4963,'Rango proyecciones'!$AJ$5) + SUMIFS('Stock - ETA'!$H$3:H4963,'Stock - ETA'!$F$3:F4963,'Rango proyecciones'!C272,'Stock - ETA'!$Q$3:Q4963,'Rango proyecciones'!$AJ$7)</f>
        <v/>
      </c>
      <c r="AC272" s="19">
        <f>AB272 + X272</f>
        <v/>
      </c>
      <c r="AD272" s="7" t="n"/>
      <c r="AE272" s="10">
        <f>SUMIFS('Stock - ETA'!$T$3:T4963,'Stock - ETA'!$F$3:F4963,'Rango proyecciones'!C272,'Stock - ETA'!$AA$3:AA4963,'Rango proyecciones'!$AJ$5) + SUMIFS('Stock - ETA'!$S$3:S4963,'Stock - ETA'!$F$3:F4963,'Rango proyecciones'!C272,'Stock - ETA'!$AA$3:AA4963,'Rango proyecciones'!$AJ$8)</f>
        <v/>
      </c>
      <c r="AF272" s="19">
        <f> 0.6 * AD272 + AE272</f>
        <v/>
      </c>
      <c r="AG272" s="10">
        <f>SUMIFS('Stock - ETA'!$J$3:J4963,'Stock - ETA'!$F$3:F4963,'Rango proyecciones'!C272,'Stock - ETA'!$Q$3:Q4963,'Rango proyecciones'!$AJ$5) + SUMIFS('Stock - ETA'!$I$3:I4963,'Stock - ETA'!$F$3:F4963,'Rango proyecciones'!C272,'Stock - ETA'!$Q$3:Q4963,'Rango proyecciones'!$AJ$8)</f>
        <v/>
      </c>
      <c r="AH272" s="19">
        <f> 0.6 * AD272 + AG272</f>
        <v/>
      </c>
      <c r="AI272" s="7" t="n"/>
    </row>
    <row r="273">
      <c r="A273" s="4" t="inlineStr">
        <is>
          <t>Cerdo</t>
        </is>
      </c>
      <c r="B273" s="4" t="inlineStr">
        <is>
          <t>Venta Local</t>
        </is>
      </c>
      <c r="C273" s="4" t="inlineStr">
        <is>
          <t>agrosuper shanghai1022541</t>
        </is>
      </c>
      <c r="D273" s="4" t="inlineStr">
        <is>
          <t>Agrosuper Shanghai</t>
        </is>
      </c>
      <c r="E273" s="4" t="n">
        <v>1022541</v>
      </c>
      <c r="F273" s="4" t="inlineStr">
        <is>
          <t>GO Reco 20/80 @ Cj 20k AS</t>
        </is>
      </c>
      <c r="G273" s="4" t="inlineStr">
        <is>
          <t>Grasas</t>
        </is>
      </c>
      <c r="H273" s="7" t="n">
        <v>122786.8</v>
      </c>
      <c r="I273" s="10" t="n">
        <v>172987.3</v>
      </c>
      <c r="J273" s="10" t="n">
        <v>8138</v>
      </c>
      <c r="K273" s="10" t="n">
        <v>9930</v>
      </c>
      <c r="L273" s="7">
        <f>MAX(J273 - K273, 0) * MAX((20 - 10)/(10), 0)</f>
        <v/>
      </c>
      <c r="M273" s="10">
        <f>SUMIFS('Stock - ETA'!$R$3:R4963,'Stock - ETA'!$F$3:F4963,'Rango proyecciones'!C273,'Stock - ETA'!$AA$3:AA4963,'Rango proyecciones'!$AJ$5)</f>
        <v/>
      </c>
      <c r="N273" s="10">
        <f>SUMIF('Stock - Puerto Chile'!$G$2:G960,'Rango proyecciones'!C273,'Stock - Puerto Chile'!$L$2:L960)</f>
        <v/>
      </c>
      <c r="O273" s="10" t="n"/>
      <c r="P273" s="10" t="n"/>
      <c r="Q273" s="19">
        <f>H273 + P273 + MAX(M273 - H273 - P273 + O273,0)</f>
        <v/>
      </c>
      <c r="R273" s="10">
        <f>MAX(J273 - K273, 0) * MAX((20 - 7)/(7), 0)</f>
        <v/>
      </c>
      <c r="S273" s="10">
        <f>SUMIFS('Stock - ETA'!$H$3:H4963,'Stock - ETA'!$F$3:F4963,'Rango proyecciones'!C273,'Stock - ETA'!$Q$3:Q4963,'Rango proyecciones'!$AJ$5)</f>
        <v/>
      </c>
      <c r="T273" s="10">
        <f>SUMIF('Stock - Puerto Chile'!$G$2:G960,'Rango proyecciones'!C273,'Stock - Puerto Chile'!$N$2:N960)</f>
        <v/>
      </c>
      <c r="U273" s="10" t="n"/>
      <c r="V273" s="10" t="n"/>
      <c r="W273" s="20">
        <f>H273 + V273 + U273 + MAX(S273 - H273 - V273 - U273,0)</f>
        <v/>
      </c>
      <c r="X273" s="7" t="n"/>
      <c r="Y273" s="10" t="n"/>
      <c r="Z273" s="21">
        <f>SUMIFS('Stock - ETA'!$S$3:S4963,'Stock - ETA'!$F$3:F4963,'Rango proyecciones'!C273,'Stock - ETA'!$AA$3:AA4963,'Rango proyecciones'!$AJ$5) + SUMIFS('Stock - ETA'!$R$3:R4963,'Stock - ETA'!$F$3:F4963,'Rango proyecciones'!C273,'Stock - ETA'!$AA$3:AA4963,'Rango proyecciones'!$AJ$7)</f>
        <v/>
      </c>
      <c r="AA273" s="16">
        <f>Z273 + X273</f>
        <v/>
      </c>
      <c r="AB273" s="10">
        <f>SUMIFS('Stock - ETA'!$I$3:I4963,'Stock - ETA'!$F$3:F4963,'Rango proyecciones'!C273,'Stock - ETA'!$Q$3:Q4963,'Rango proyecciones'!$AJ$5) + SUMIFS('Stock - ETA'!$H$3:H4963,'Stock - ETA'!$F$3:F4963,'Rango proyecciones'!C273,'Stock - ETA'!$Q$3:Q4963,'Rango proyecciones'!$AJ$7)</f>
        <v/>
      </c>
      <c r="AC273" s="19">
        <f>AB273 + X273</f>
        <v/>
      </c>
      <c r="AD273" s="7" t="n">
        <v>142025</v>
      </c>
      <c r="AE273" s="10">
        <f>SUMIFS('Stock - ETA'!$T$3:T4963,'Stock - ETA'!$F$3:F4963,'Rango proyecciones'!C273,'Stock - ETA'!$AA$3:AA4963,'Rango proyecciones'!$AJ$5) + SUMIFS('Stock - ETA'!$S$3:S4963,'Stock - ETA'!$F$3:F4963,'Rango proyecciones'!C273,'Stock - ETA'!$AA$3:AA4963,'Rango proyecciones'!$AJ$8)</f>
        <v/>
      </c>
      <c r="AF273" s="19">
        <f> 0.6 * AD273 + AE273</f>
        <v/>
      </c>
      <c r="AG273" s="10">
        <f>SUMIFS('Stock - ETA'!$J$3:J4963,'Stock - ETA'!$F$3:F4963,'Rango proyecciones'!C273,'Stock - ETA'!$Q$3:Q4963,'Rango proyecciones'!$AJ$5) + SUMIFS('Stock - ETA'!$I$3:I4963,'Stock - ETA'!$F$3:F4963,'Rango proyecciones'!C273,'Stock - ETA'!$Q$3:Q4963,'Rango proyecciones'!$AJ$8)</f>
        <v/>
      </c>
      <c r="AH273" s="19">
        <f> 0.6 * AD273 + AG273</f>
        <v/>
      </c>
      <c r="AI273" s="7" t="n"/>
    </row>
    <row r="274">
      <c r="A274" s="4" t="inlineStr">
        <is>
          <t>Cerdo</t>
        </is>
      </c>
      <c r="B274" s="4" t="inlineStr">
        <is>
          <t>Venta Local</t>
        </is>
      </c>
      <c r="C274" s="4" t="inlineStr">
        <is>
          <t>agrosuper shanghai1022568</t>
        </is>
      </c>
      <c r="D274" s="4" t="inlineStr">
        <is>
          <t>Agrosuper Shanghai</t>
        </is>
      </c>
      <c r="E274" s="4" t="n">
        <v>1022568</v>
      </c>
      <c r="F274" s="4" t="inlineStr">
        <is>
          <t>GO Panc Tecla SCue@ 4 Bo Cj 20kg AS</t>
        </is>
      </c>
      <c r="G274" s="4" t="inlineStr">
        <is>
          <t>Panceta</t>
        </is>
      </c>
      <c r="H274" s="7" t="n">
        <v>9587.08</v>
      </c>
      <c r="I274" s="10" t="n">
        <v>19204.44</v>
      </c>
      <c r="J274" s="10" t="n">
        <v>1327</v>
      </c>
      <c r="K274" s="10" t="n"/>
      <c r="L274" s="7">
        <f>MAX(J274 - K274, 0) * MAX((20 - 10)/(10), 0)</f>
        <v/>
      </c>
      <c r="M274" s="10">
        <f>SUMIFS('Stock - ETA'!$R$3:R4963,'Stock - ETA'!$F$3:F4963,'Rango proyecciones'!C274,'Stock - ETA'!$AA$3:AA4963,'Rango proyecciones'!$AJ$5)</f>
        <v/>
      </c>
      <c r="N274" s="10">
        <f>SUMIF('Stock - Puerto Chile'!$G$2:G960,'Rango proyecciones'!C274,'Stock - Puerto Chile'!$L$2:L960)</f>
        <v/>
      </c>
      <c r="O274" s="10">
        <f>0 * (20 / 27)</f>
        <v/>
      </c>
      <c r="P274" s="10">
        <f>26683.359 * (20 / 27)</f>
        <v/>
      </c>
      <c r="Q274" s="19">
        <f>H274 + P274 + MAX(M274 - H274 - P274 + O274,0)</f>
        <v/>
      </c>
      <c r="R274" s="10">
        <f>MAX(J274 - K274, 0) * MAX((20 - 7)/(7), 0)</f>
        <v/>
      </c>
      <c r="S274" s="10">
        <f>SUMIFS('Stock - ETA'!$H$3:H4963,'Stock - ETA'!$F$3:F4963,'Rango proyecciones'!C274,'Stock - ETA'!$Q$3:Q4963,'Rango proyecciones'!$AJ$5)</f>
        <v/>
      </c>
      <c r="T274" s="10">
        <f>SUMIF('Stock - Puerto Chile'!$G$2:G960,'Rango proyecciones'!C274,'Stock - Puerto Chile'!$N$2:N960)</f>
        <v/>
      </c>
      <c r="U274" s="10">
        <f>0 * (20 / 27)</f>
        <v/>
      </c>
      <c r="V274" s="10">
        <f>26683.359 * (20 / 27)</f>
        <v/>
      </c>
      <c r="W274" s="20">
        <f>H274 + V274 + U274 + MAX(S274 - H274 - V274 - U274,0)</f>
        <v/>
      </c>
      <c r="X274" s="7" t="n"/>
      <c r="Y274" s="10" t="n"/>
      <c r="Z274" s="21">
        <f>SUMIFS('Stock - ETA'!$S$3:S4963,'Stock - ETA'!$F$3:F4963,'Rango proyecciones'!C274,'Stock - ETA'!$AA$3:AA4963,'Rango proyecciones'!$AJ$5) + SUMIFS('Stock - ETA'!$R$3:R4963,'Stock - ETA'!$F$3:F4963,'Rango proyecciones'!C274,'Stock - ETA'!$AA$3:AA4963,'Rango proyecciones'!$AJ$7)</f>
        <v/>
      </c>
      <c r="AA274" s="16">
        <f>Z274 + X274</f>
        <v/>
      </c>
      <c r="AB274" s="10">
        <f>SUMIFS('Stock - ETA'!$I$3:I4963,'Stock - ETA'!$F$3:F4963,'Rango proyecciones'!C274,'Stock - ETA'!$Q$3:Q4963,'Rango proyecciones'!$AJ$5) + SUMIFS('Stock - ETA'!$H$3:H4963,'Stock - ETA'!$F$3:F4963,'Rango proyecciones'!C274,'Stock - ETA'!$Q$3:Q4963,'Rango proyecciones'!$AJ$7)</f>
        <v/>
      </c>
      <c r="AC274" s="19">
        <f>AB274 + X274</f>
        <v/>
      </c>
      <c r="AD274" s="7" t="n">
        <v>72000</v>
      </c>
      <c r="AE274" s="10">
        <f>SUMIFS('Stock - ETA'!$T$3:T4963,'Stock - ETA'!$F$3:F4963,'Rango proyecciones'!C274,'Stock - ETA'!$AA$3:AA4963,'Rango proyecciones'!$AJ$5) + SUMIFS('Stock - ETA'!$S$3:S4963,'Stock - ETA'!$F$3:F4963,'Rango proyecciones'!C274,'Stock - ETA'!$AA$3:AA4963,'Rango proyecciones'!$AJ$8)</f>
        <v/>
      </c>
      <c r="AF274" s="19">
        <f> 0.6 * AD274 + AE274</f>
        <v/>
      </c>
      <c r="AG274" s="10">
        <f>SUMIFS('Stock - ETA'!$J$3:J4963,'Stock - ETA'!$F$3:F4963,'Rango proyecciones'!C274,'Stock - ETA'!$Q$3:Q4963,'Rango proyecciones'!$AJ$5) + SUMIFS('Stock - ETA'!$I$3:I4963,'Stock - ETA'!$F$3:F4963,'Rango proyecciones'!C274,'Stock - ETA'!$Q$3:Q4963,'Rango proyecciones'!$AJ$8)</f>
        <v/>
      </c>
      <c r="AH274" s="19">
        <f> 0.6 * AD274 + AG274</f>
        <v/>
      </c>
      <c r="AI274" s="7" t="n"/>
    </row>
    <row r="275">
      <c r="A275" s="4" t="inlineStr">
        <is>
          <t>Cerdo</t>
        </is>
      </c>
      <c r="B275" s="4" t="inlineStr">
        <is>
          <t>Venta Local</t>
        </is>
      </c>
      <c r="C275" s="4" t="inlineStr">
        <is>
          <t>agrosuper shanghai1022636</t>
        </is>
      </c>
      <c r="D275" s="4" t="inlineStr">
        <is>
          <t>Agrosuper Shanghai</t>
        </is>
      </c>
      <c r="E275" s="4" t="n">
        <v>1022636</v>
      </c>
      <c r="F275" s="4" t="inlineStr">
        <is>
          <t>GO Hso Coxal@ Cj 15kg AS</t>
        </is>
      </c>
      <c r="G275" s="4" t="inlineStr">
        <is>
          <t>Huesos</t>
        </is>
      </c>
      <c r="H275" s="7" t="n">
        <v>22155</v>
      </c>
      <c r="I275" s="10" t="n">
        <v>201075</v>
      </c>
      <c r="J275" s="10" t="n">
        <v>63453.6</v>
      </c>
      <c r="K275" s="10" t="n">
        <v>36808.49</v>
      </c>
      <c r="L275" s="7">
        <f>MAX(J275 - K275, 0) * MAX((20 - 10)/(10), 0)</f>
        <v/>
      </c>
      <c r="M275" s="10">
        <f>SUMIFS('Stock - ETA'!$R$3:R4963,'Stock - ETA'!$F$3:F4963,'Rango proyecciones'!C275,'Stock - ETA'!$AA$3:AA4963,'Rango proyecciones'!$AJ$5)</f>
        <v/>
      </c>
      <c r="N275" s="10">
        <f>SUMIF('Stock - Puerto Chile'!$G$2:G960,'Rango proyecciones'!C275,'Stock - Puerto Chile'!$L$2:L960)</f>
        <v/>
      </c>
      <c r="O275" s="10">
        <f>0 * (20 / 27)</f>
        <v/>
      </c>
      <c r="P275" s="10">
        <f>0 * (20 / 27)</f>
        <v/>
      </c>
      <c r="Q275" s="19">
        <f>H275 + P275 + MAX(M275 - H275 - P275 + O275,0)</f>
        <v/>
      </c>
      <c r="R275" s="10">
        <f>MAX(J275 - K275, 0) * MAX((20 - 7)/(7), 0)</f>
        <v/>
      </c>
      <c r="S275" s="10">
        <f>SUMIFS('Stock - ETA'!$H$3:H4963,'Stock - ETA'!$F$3:F4963,'Rango proyecciones'!C275,'Stock - ETA'!$Q$3:Q4963,'Rango proyecciones'!$AJ$5)</f>
        <v/>
      </c>
      <c r="T275" s="10">
        <f>SUMIF('Stock - Puerto Chile'!$G$2:G960,'Rango proyecciones'!C275,'Stock - Puerto Chile'!$N$2:N960)</f>
        <v/>
      </c>
      <c r="U275" s="10">
        <f>0 * (20 / 27)</f>
        <v/>
      </c>
      <c r="V275" s="10">
        <f>0 * (20 / 27)</f>
        <v/>
      </c>
      <c r="W275" s="20">
        <f>H275 + V275 + U275 + MAX(S275 - H275 - V275 - U275,0)</f>
        <v/>
      </c>
      <c r="X275" s="7" t="n">
        <v>161886</v>
      </c>
      <c r="Y275" s="10" t="n">
        <v>161886</v>
      </c>
      <c r="Z275" s="21">
        <f>SUMIFS('Stock - ETA'!$S$3:S4963,'Stock - ETA'!$F$3:F4963,'Rango proyecciones'!C275,'Stock - ETA'!$AA$3:AA4963,'Rango proyecciones'!$AJ$5) + SUMIFS('Stock - ETA'!$R$3:R4963,'Stock - ETA'!$F$3:F4963,'Rango proyecciones'!C275,'Stock - ETA'!$AA$3:AA4963,'Rango proyecciones'!$AJ$7)</f>
        <v/>
      </c>
      <c r="AA275" s="16">
        <f>Z275 + X275</f>
        <v/>
      </c>
      <c r="AB275" s="10">
        <f>SUMIFS('Stock - ETA'!$I$3:I4963,'Stock - ETA'!$F$3:F4963,'Rango proyecciones'!C275,'Stock - ETA'!$Q$3:Q4963,'Rango proyecciones'!$AJ$5) + SUMIFS('Stock - ETA'!$H$3:H4963,'Stock - ETA'!$F$3:F4963,'Rango proyecciones'!C275,'Stock - ETA'!$Q$3:Q4963,'Rango proyecciones'!$AJ$7)</f>
        <v/>
      </c>
      <c r="AC275" s="19">
        <f>AB275 + X275</f>
        <v/>
      </c>
      <c r="AD275" s="7" t="n">
        <v>193924</v>
      </c>
      <c r="AE275" s="10">
        <f>SUMIFS('Stock - ETA'!$T$3:T4963,'Stock - ETA'!$F$3:F4963,'Rango proyecciones'!C275,'Stock - ETA'!$AA$3:AA4963,'Rango proyecciones'!$AJ$5) + SUMIFS('Stock - ETA'!$S$3:S4963,'Stock - ETA'!$F$3:F4963,'Rango proyecciones'!C275,'Stock - ETA'!$AA$3:AA4963,'Rango proyecciones'!$AJ$8)</f>
        <v/>
      </c>
      <c r="AF275" s="19">
        <f> 0.6 * AD275 + AE275</f>
        <v/>
      </c>
      <c r="AG275" s="10">
        <f>SUMIFS('Stock - ETA'!$J$3:J4963,'Stock - ETA'!$F$3:F4963,'Rango proyecciones'!C275,'Stock - ETA'!$Q$3:Q4963,'Rango proyecciones'!$AJ$5) + SUMIFS('Stock - ETA'!$I$3:I4963,'Stock - ETA'!$F$3:F4963,'Rango proyecciones'!C275,'Stock - ETA'!$Q$3:Q4963,'Rango proyecciones'!$AJ$8)</f>
        <v/>
      </c>
      <c r="AH275" s="19">
        <f> 0.6 * AD275 + AG275</f>
        <v/>
      </c>
      <c r="AI275" s="7" t="n"/>
    </row>
    <row r="276">
      <c r="A276" s="4" t="inlineStr">
        <is>
          <t>Cerdo</t>
        </is>
      </c>
      <c r="B276" s="4" t="inlineStr">
        <is>
          <t>Venta Local</t>
        </is>
      </c>
      <c r="C276" s="4" t="inlineStr">
        <is>
          <t>agrosuper shanghai1022637</t>
        </is>
      </c>
      <c r="D276" s="4" t="inlineStr">
        <is>
          <t>Agrosuper Shanghai</t>
        </is>
      </c>
      <c r="E276" s="4" t="n">
        <v>1022637</v>
      </c>
      <c r="F276" s="4" t="inlineStr">
        <is>
          <t>GO Hso Escapula@ Cj 15kg AS</t>
        </is>
      </c>
      <c r="G276" s="4" t="inlineStr">
        <is>
          <t>Huesos</t>
        </is>
      </c>
      <c r="H276" s="7" t="n">
        <v>0</v>
      </c>
      <c r="I276" s="10" t="n">
        <v>136380</v>
      </c>
      <c r="J276" s="10" t="n">
        <v>32646.51</v>
      </c>
      <c r="K276" s="10" t="n">
        <v>18483.24</v>
      </c>
      <c r="L276" s="7">
        <f>MAX(J276 - K276, 0) * MAX((20 - 10)/(10), 0)</f>
        <v/>
      </c>
      <c r="M276" s="10">
        <f>SUMIFS('Stock - ETA'!$R$3:R4963,'Stock - ETA'!$F$3:F4963,'Rango proyecciones'!C276,'Stock - ETA'!$AA$3:AA4963,'Rango proyecciones'!$AJ$5)</f>
        <v/>
      </c>
      <c r="N276" s="10">
        <f>SUMIF('Stock - Puerto Chile'!$G$2:G960,'Rango proyecciones'!C276,'Stock - Puerto Chile'!$L$2:L960)</f>
        <v/>
      </c>
      <c r="O276" s="10">
        <f>0 * (20 / 27)</f>
        <v/>
      </c>
      <c r="P276" s="10">
        <f>2175 * (20 / 27)</f>
        <v/>
      </c>
      <c r="Q276" s="19">
        <f>H276 + P276 + MAX(M276 - H276 - P276 + O276,0)</f>
        <v/>
      </c>
      <c r="R276" s="10">
        <f>MAX(J276 - K276, 0) * MAX((20 - 7)/(7), 0)</f>
        <v/>
      </c>
      <c r="S276" s="10">
        <f>SUMIFS('Stock - ETA'!$H$3:H4963,'Stock - ETA'!$F$3:F4963,'Rango proyecciones'!C276,'Stock - ETA'!$Q$3:Q4963,'Rango proyecciones'!$AJ$5)</f>
        <v/>
      </c>
      <c r="T276" s="10">
        <f>SUMIF('Stock - Puerto Chile'!$G$2:G960,'Rango proyecciones'!C276,'Stock - Puerto Chile'!$N$2:N960)</f>
        <v/>
      </c>
      <c r="U276" s="10">
        <f>0 * (20 / 27)</f>
        <v/>
      </c>
      <c r="V276" s="10">
        <f>2175 * (20 / 27)</f>
        <v/>
      </c>
      <c r="W276" s="20">
        <f>H276 + V276 + U276 + MAX(S276 - H276 - V276 - U276,0)</f>
        <v/>
      </c>
      <c r="X276" s="7" t="n">
        <v>96784</v>
      </c>
      <c r="Y276" s="10" t="n">
        <v>96784</v>
      </c>
      <c r="Z276" s="21">
        <f>SUMIFS('Stock - ETA'!$S$3:S4963,'Stock - ETA'!$F$3:F4963,'Rango proyecciones'!C276,'Stock - ETA'!$AA$3:AA4963,'Rango proyecciones'!$AJ$5) + SUMIFS('Stock - ETA'!$R$3:R4963,'Stock - ETA'!$F$3:F4963,'Rango proyecciones'!C276,'Stock - ETA'!$AA$3:AA4963,'Rango proyecciones'!$AJ$7)</f>
        <v/>
      </c>
      <c r="AA276" s="16">
        <f>Z276 + X276</f>
        <v/>
      </c>
      <c r="AB276" s="10">
        <f>SUMIFS('Stock - ETA'!$I$3:I4963,'Stock - ETA'!$F$3:F4963,'Rango proyecciones'!C276,'Stock - ETA'!$Q$3:Q4963,'Rango proyecciones'!$AJ$5) + SUMIFS('Stock - ETA'!$H$3:H4963,'Stock - ETA'!$F$3:F4963,'Rango proyecciones'!C276,'Stock - ETA'!$Q$3:Q4963,'Rango proyecciones'!$AJ$7)</f>
        <v/>
      </c>
      <c r="AC276" s="19">
        <f>AB276 + X276</f>
        <v/>
      </c>
      <c r="AD276" s="7" t="n">
        <v>114689</v>
      </c>
      <c r="AE276" s="10">
        <f>SUMIFS('Stock - ETA'!$T$3:T4963,'Stock - ETA'!$F$3:F4963,'Rango proyecciones'!C276,'Stock - ETA'!$AA$3:AA4963,'Rango proyecciones'!$AJ$5) + SUMIFS('Stock - ETA'!$S$3:S4963,'Stock - ETA'!$F$3:F4963,'Rango proyecciones'!C276,'Stock - ETA'!$AA$3:AA4963,'Rango proyecciones'!$AJ$8)</f>
        <v/>
      </c>
      <c r="AF276" s="19">
        <f> 0.6 * AD276 + AE276</f>
        <v/>
      </c>
      <c r="AG276" s="10">
        <f>SUMIFS('Stock - ETA'!$J$3:J4963,'Stock - ETA'!$F$3:F4963,'Rango proyecciones'!C276,'Stock - ETA'!$Q$3:Q4963,'Rango proyecciones'!$AJ$5) + SUMIFS('Stock - ETA'!$I$3:I4963,'Stock - ETA'!$F$3:F4963,'Rango proyecciones'!C276,'Stock - ETA'!$Q$3:Q4963,'Rango proyecciones'!$AJ$8)</f>
        <v/>
      </c>
      <c r="AH276" s="19">
        <f> 0.6 * AD276 + AG276</f>
        <v/>
      </c>
      <c r="AI276" s="7" t="n"/>
    </row>
    <row r="277">
      <c r="A277" s="4" t="inlineStr">
        <is>
          <t>Cerdo</t>
        </is>
      </c>
      <c r="B277" s="4" t="inlineStr">
        <is>
          <t>Venta Local</t>
        </is>
      </c>
      <c r="C277" s="4" t="inlineStr">
        <is>
          <t>agrosuper shanghai1022639</t>
        </is>
      </c>
      <c r="D277" s="4" t="inlineStr">
        <is>
          <t>Agrosuper Shanghai</t>
        </is>
      </c>
      <c r="E277" s="4" t="n">
        <v>1022639</v>
      </c>
      <c r="F277" s="4" t="inlineStr">
        <is>
          <t>GO Cab Bca Ent S/L@ Cj 20k AS</t>
        </is>
      </c>
      <c r="G277" s="4" t="inlineStr">
        <is>
          <t>Cabeza</t>
        </is>
      </c>
      <c r="H277" s="7" t="n">
        <v>354674.22</v>
      </c>
      <c r="I277" s="10" t="n">
        <v>1036233.84</v>
      </c>
      <c r="J277" s="10" t="n">
        <v>303844.805</v>
      </c>
      <c r="K277" s="10" t="n">
        <v>185846</v>
      </c>
      <c r="L277" s="7">
        <f>MAX(J277 - K277, 0) * MAX((20 - 10)/(10), 0)</f>
        <v/>
      </c>
      <c r="M277" s="10">
        <f>SUMIFS('Stock - ETA'!$R$3:R4963,'Stock - ETA'!$F$3:F4963,'Rango proyecciones'!C277,'Stock - ETA'!$AA$3:AA4963,'Rango proyecciones'!$AJ$5)</f>
        <v/>
      </c>
      <c r="N277" s="10">
        <f>SUMIF('Stock - Puerto Chile'!$G$2:G960,'Rango proyecciones'!C277,'Stock - Puerto Chile'!$L$2:L960)</f>
        <v/>
      </c>
      <c r="O277" s="10">
        <f>0 * (20 / 27)</f>
        <v/>
      </c>
      <c r="P277" s="10">
        <f>45393.304 * (20 / 27)</f>
        <v/>
      </c>
      <c r="Q277" s="19">
        <f>H277 + P277 + MAX(M277 - H277 - P277 + O277,0)</f>
        <v/>
      </c>
      <c r="R277" s="10">
        <f>MAX(J277 - K277, 0) * MAX((20 - 7)/(7), 0)</f>
        <v/>
      </c>
      <c r="S277" s="10">
        <f>SUMIFS('Stock - ETA'!$H$3:H4963,'Stock - ETA'!$F$3:F4963,'Rango proyecciones'!C277,'Stock - ETA'!$Q$3:Q4963,'Rango proyecciones'!$AJ$5)</f>
        <v/>
      </c>
      <c r="T277" s="10">
        <f>SUMIF('Stock - Puerto Chile'!$G$2:G960,'Rango proyecciones'!C277,'Stock - Puerto Chile'!$N$2:N960)</f>
        <v/>
      </c>
      <c r="U277" s="10">
        <f>0 * (20 / 27)</f>
        <v/>
      </c>
      <c r="V277" s="10">
        <f>45393.304 * (20 / 27)</f>
        <v/>
      </c>
      <c r="W277" s="20">
        <f>H277 + V277 + U277 + MAX(S277 - H277 - V277 - U277,0)</f>
        <v/>
      </c>
      <c r="X277" s="7" t="n">
        <v>816298</v>
      </c>
      <c r="Y277" s="10" t="n">
        <v>816298</v>
      </c>
      <c r="Z277" s="21">
        <f>SUMIFS('Stock - ETA'!$S$3:S4963,'Stock - ETA'!$F$3:F4963,'Rango proyecciones'!C277,'Stock - ETA'!$AA$3:AA4963,'Rango proyecciones'!$AJ$5) + SUMIFS('Stock - ETA'!$R$3:R4963,'Stock - ETA'!$F$3:F4963,'Rango proyecciones'!C277,'Stock - ETA'!$AA$3:AA4963,'Rango proyecciones'!$AJ$7)</f>
        <v/>
      </c>
      <c r="AA277" s="16">
        <f>Z277 + X277</f>
        <v/>
      </c>
      <c r="AB277" s="10">
        <f>SUMIFS('Stock - ETA'!$I$3:I4963,'Stock - ETA'!$F$3:F4963,'Rango proyecciones'!C277,'Stock - ETA'!$Q$3:Q4963,'Rango proyecciones'!$AJ$5) + SUMIFS('Stock - ETA'!$H$3:H4963,'Stock - ETA'!$F$3:F4963,'Rango proyecciones'!C277,'Stock - ETA'!$Q$3:Q4963,'Rango proyecciones'!$AJ$7)</f>
        <v/>
      </c>
      <c r="AC277" s="19">
        <f>AB277 + X277</f>
        <v/>
      </c>
      <c r="AD277" s="7" t="n">
        <v>840000</v>
      </c>
      <c r="AE277" s="10">
        <f>SUMIFS('Stock - ETA'!$T$3:T4963,'Stock - ETA'!$F$3:F4963,'Rango proyecciones'!C277,'Stock - ETA'!$AA$3:AA4963,'Rango proyecciones'!$AJ$5) + SUMIFS('Stock - ETA'!$S$3:S4963,'Stock - ETA'!$F$3:F4963,'Rango proyecciones'!C277,'Stock - ETA'!$AA$3:AA4963,'Rango proyecciones'!$AJ$8)</f>
        <v/>
      </c>
      <c r="AF277" s="19">
        <f> 0.6 * AD277 + AE277</f>
        <v/>
      </c>
      <c r="AG277" s="10">
        <f>SUMIFS('Stock - ETA'!$J$3:J4963,'Stock - ETA'!$F$3:F4963,'Rango proyecciones'!C277,'Stock - ETA'!$Q$3:Q4963,'Rango proyecciones'!$AJ$5) + SUMIFS('Stock - ETA'!$I$3:I4963,'Stock - ETA'!$F$3:F4963,'Rango proyecciones'!C277,'Stock - ETA'!$Q$3:Q4963,'Rango proyecciones'!$AJ$8)</f>
        <v/>
      </c>
      <c r="AH277" s="19">
        <f> 0.6 * AD277 + AG277</f>
        <v/>
      </c>
      <c r="AI277" s="7" t="n"/>
    </row>
    <row r="278">
      <c r="A278" s="4" t="inlineStr">
        <is>
          <t>Cerdo</t>
        </is>
      </c>
      <c r="B278" s="4" t="inlineStr">
        <is>
          <t>Venta Local</t>
        </is>
      </c>
      <c r="C278" s="4" t="inlineStr">
        <is>
          <t>agrosuper shanghai1022640</t>
        </is>
      </c>
      <c r="D278" s="4" t="inlineStr">
        <is>
          <t>Agrosuper Shanghai</t>
        </is>
      </c>
      <c r="E278" s="4" t="n">
        <v>1022640</v>
      </c>
      <c r="F278" s="4" t="inlineStr">
        <is>
          <t>GO Cab Roj Ent S/L@ Cj 20k AS</t>
        </is>
      </c>
      <c r="G278" s="4" t="inlineStr">
        <is>
          <t>Cabeza</t>
        </is>
      </c>
      <c r="H278" s="7" t="n">
        <v>45701.04</v>
      </c>
      <c r="I278" s="10" t="n">
        <v>67815.03999999999</v>
      </c>
      <c r="J278" s="10" t="n">
        <v>45867.253</v>
      </c>
      <c r="K278" s="10" t="n">
        <v>10233.26</v>
      </c>
      <c r="L278" s="7">
        <f>MAX(J278 - K278, 0) * MAX((20 - 10)/(10), 0)</f>
        <v/>
      </c>
      <c r="M278" s="10">
        <f>SUMIFS('Stock - ETA'!$R$3:R4963,'Stock - ETA'!$F$3:F4963,'Rango proyecciones'!C278,'Stock - ETA'!$AA$3:AA4963,'Rango proyecciones'!$AJ$5)</f>
        <v/>
      </c>
      <c r="N278" s="10">
        <f>SUMIF('Stock - Puerto Chile'!$G$2:G960,'Rango proyecciones'!C278,'Stock - Puerto Chile'!$L$2:L960)</f>
        <v/>
      </c>
      <c r="O278" s="10">
        <f>0 * (20 / 27)</f>
        <v/>
      </c>
      <c r="P278" s="10">
        <f>0 * (20 / 27)</f>
        <v/>
      </c>
      <c r="Q278" s="19">
        <f>H278 + P278 + MAX(M278 - H278 - P278 + O278,0)</f>
        <v/>
      </c>
      <c r="R278" s="10">
        <f>MAX(J278 - K278, 0) * MAX((20 - 7)/(7), 0)</f>
        <v/>
      </c>
      <c r="S278" s="10">
        <f>SUMIFS('Stock - ETA'!$H$3:H4963,'Stock - ETA'!$F$3:F4963,'Rango proyecciones'!C278,'Stock - ETA'!$Q$3:Q4963,'Rango proyecciones'!$AJ$5)</f>
        <v/>
      </c>
      <c r="T278" s="10">
        <f>SUMIF('Stock - Puerto Chile'!$G$2:G960,'Rango proyecciones'!C278,'Stock - Puerto Chile'!$N$2:N960)</f>
        <v/>
      </c>
      <c r="U278" s="10">
        <f>0 * (20 / 27)</f>
        <v/>
      </c>
      <c r="V278" s="10">
        <f>0 * (20 / 27)</f>
        <v/>
      </c>
      <c r="W278" s="20">
        <f>H278 + V278 + U278 + MAX(S278 - H278 - V278 - U278,0)</f>
        <v/>
      </c>
      <c r="X278" s="7" t="n">
        <v>130871</v>
      </c>
      <c r="Y278" s="10" t="n">
        <v>130871</v>
      </c>
      <c r="Z278" s="21">
        <f>SUMIFS('Stock - ETA'!$S$3:S4963,'Stock - ETA'!$F$3:F4963,'Rango proyecciones'!C278,'Stock - ETA'!$AA$3:AA4963,'Rango proyecciones'!$AJ$5) + SUMIFS('Stock - ETA'!$R$3:R4963,'Stock - ETA'!$F$3:F4963,'Rango proyecciones'!C278,'Stock - ETA'!$AA$3:AA4963,'Rango proyecciones'!$AJ$7)</f>
        <v/>
      </c>
      <c r="AA278" s="16">
        <f>Z278 + X278</f>
        <v/>
      </c>
      <c r="AB278" s="10">
        <f>SUMIFS('Stock - ETA'!$I$3:I4963,'Stock - ETA'!$F$3:F4963,'Rango proyecciones'!C278,'Stock - ETA'!$Q$3:Q4963,'Rango proyecciones'!$AJ$5) + SUMIFS('Stock - ETA'!$H$3:H4963,'Stock - ETA'!$F$3:F4963,'Rango proyecciones'!C278,'Stock - ETA'!$Q$3:Q4963,'Rango proyecciones'!$AJ$7)</f>
        <v/>
      </c>
      <c r="AC278" s="19">
        <f>AB278 + X278</f>
        <v/>
      </c>
      <c r="AD278" s="7" t="n">
        <v>240000</v>
      </c>
      <c r="AE278" s="10">
        <f>SUMIFS('Stock - ETA'!$T$3:T4963,'Stock - ETA'!$F$3:F4963,'Rango proyecciones'!C278,'Stock - ETA'!$AA$3:AA4963,'Rango proyecciones'!$AJ$5) + SUMIFS('Stock - ETA'!$S$3:S4963,'Stock - ETA'!$F$3:F4963,'Rango proyecciones'!C278,'Stock - ETA'!$AA$3:AA4963,'Rango proyecciones'!$AJ$8)</f>
        <v/>
      </c>
      <c r="AF278" s="19">
        <f> 0.6 * AD278 + AE278</f>
        <v/>
      </c>
      <c r="AG278" s="10">
        <f>SUMIFS('Stock - ETA'!$J$3:J4963,'Stock - ETA'!$F$3:F4963,'Rango proyecciones'!C278,'Stock - ETA'!$Q$3:Q4963,'Rango proyecciones'!$AJ$5) + SUMIFS('Stock - ETA'!$I$3:I4963,'Stock - ETA'!$F$3:F4963,'Rango proyecciones'!C278,'Stock - ETA'!$Q$3:Q4963,'Rango proyecciones'!$AJ$8)</f>
        <v/>
      </c>
      <c r="AH278" s="19">
        <f> 0.6 * AD278 + AG278</f>
        <v/>
      </c>
      <c r="AI278" s="7" t="n"/>
    </row>
    <row r="279">
      <c r="A279" s="4" t="inlineStr">
        <is>
          <t>Cerdo</t>
        </is>
      </c>
      <c r="B279" s="4" t="inlineStr">
        <is>
          <t>Venta Local</t>
        </is>
      </c>
      <c r="C279" s="4" t="inlineStr">
        <is>
          <t>agrosuper shanghai1022748</t>
        </is>
      </c>
      <c r="D279" s="4" t="inlineStr">
        <is>
          <t>Agrosuper Shanghai</t>
        </is>
      </c>
      <c r="E279" s="4" t="n">
        <v>1022748</v>
      </c>
      <c r="F279" s="4" t="inlineStr">
        <is>
          <t>GO Manos@ Cj 10k AS</t>
        </is>
      </c>
      <c r="G279" s="4" t="inlineStr">
        <is>
          <t>Subprod</t>
        </is>
      </c>
      <c r="H279" s="7" t="n">
        <v>24190</v>
      </c>
      <c r="I279" s="10" t="n">
        <v>214160</v>
      </c>
      <c r="J279" s="10" t="n">
        <v>59207.38</v>
      </c>
      <c r="K279" s="10" t="n">
        <v>31839.89</v>
      </c>
      <c r="L279" s="7">
        <f>MAX(J279 - K279, 0) * MAX((20 - 10)/(10), 0)</f>
        <v/>
      </c>
      <c r="M279" s="10">
        <f>SUMIFS('Stock - ETA'!$R$3:R4963,'Stock - ETA'!$F$3:F4963,'Rango proyecciones'!C279,'Stock - ETA'!$AA$3:AA4963,'Rango proyecciones'!$AJ$5)</f>
        <v/>
      </c>
      <c r="N279" s="10">
        <f>SUMIF('Stock - Puerto Chile'!$G$2:G960,'Rango proyecciones'!C279,'Stock - Puerto Chile'!$L$2:L960)</f>
        <v/>
      </c>
      <c r="O279" s="10" t="n"/>
      <c r="P279" s="10" t="n"/>
      <c r="Q279" s="19">
        <f>H279 + P279 + MAX(M279 - H279 - P279 + O279,0)</f>
        <v/>
      </c>
      <c r="R279" s="10">
        <f>MAX(J279 - K279, 0) * MAX((20 - 7)/(7), 0)</f>
        <v/>
      </c>
      <c r="S279" s="10">
        <f>SUMIFS('Stock - ETA'!$H$3:H4963,'Stock - ETA'!$F$3:F4963,'Rango proyecciones'!C279,'Stock - ETA'!$Q$3:Q4963,'Rango proyecciones'!$AJ$5)</f>
        <v/>
      </c>
      <c r="T279" s="10">
        <f>SUMIF('Stock - Puerto Chile'!$G$2:G960,'Rango proyecciones'!C279,'Stock - Puerto Chile'!$N$2:N960)</f>
        <v/>
      </c>
      <c r="U279" s="10" t="n"/>
      <c r="V279" s="10" t="n"/>
      <c r="W279" s="20">
        <f>H279 + V279 + U279 + MAX(S279 - H279 - V279 - U279,0)</f>
        <v/>
      </c>
      <c r="X279" s="7" t="n">
        <v>201323</v>
      </c>
      <c r="Y279" s="10" t="n">
        <v>201323</v>
      </c>
      <c r="Z279" s="21">
        <f>SUMIFS('Stock - ETA'!$S$3:S4963,'Stock - ETA'!$F$3:F4963,'Rango proyecciones'!C279,'Stock - ETA'!$AA$3:AA4963,'Rango proyecciones'!$AJ$5) + SUMIFS('Stock - ETA'!$R$3:R4963,'Stock - ETA'!$F$3:F4963,'Rango proyecciones'!C279,'Stock - ETA'!$AA$3:AA4963,'Rango proyecciones'!$AJ$7)</f>
        <v/>
      </c>
      <c r="AA279" s="16">
        <f>Z279 + X279</f>
        <v/>
      </c>
      <c r="AB279" s="10">
        <f>SUMIFS('Stock - ETA'!$I$3:I4963,'Stock - ETA'!$F$3:F4963,'Rango proyecciones'!C279,'Stock - ETA'!$Q$3:Q4963,'Rango proyecciones'!$AJ$5) + SUMIFS('Stock - ETA'!$H$3:H4963,'Stock - ETA'!$F$3:F4963,'Rango proyecciones'!C279,'Stock - ETA'!$Q$3:Q4963,'Rango proyecciones'!$AJ$7)</f>
        <v/>
      </c>
      <c r="AC279" s="19">
        <f>AB279 + X279</f>
        <v/>
      </c>
      <c r="AD279" s="7" t="n">
        <v>240000</v>
      </c>
      <c r="AE279" s="10">
        <f>SUMIFS('Stock - ETA'!$T$3:T4963,'Stock - ETA'!$F$3:F4963,'Rango proyecciones'!C279,'Stock - ETA'!$AA$3:AA4963,'Rango proyecciones'!$AJ$5) + SUMIFS('Stock - ETA'!$S$3:S4963,'Stock - ETA'!$F$3:F4963,'Rango proyecciones'!C279,'Stock - ETA'!$AA$3:AA4963,'Rango proyecciones'!$AJ$8)</f>
        <v/>
      </c>
      <c r="AF279" s="19">
        <f> 0.6 * AD279 + AE279</f>
        <v/>
      </c>
      <c r="AG279" s="10">
        <f>SUMIFS('Stock - ETA'!$J$3:J4963,'Stock - ETA'!$F$3:F4963,'Rango proyecciones'!C279,'Stock - ETA'!$Q$3:Q4963,'Rango proyecciones'!$AJ$5) + SUMIFS('Stock - ETA'!$I$3:I4963,'Stock - ETA'!$F$3:F4963,'Rango proyecciones'!C279,'Stock - ETA'!$Q$3:Q4963,'Rango proyecciones'!$AJ$8)</f>
        <v/>
      </c>
      <c r="AH279" s="19">
        <f> 0.6 * AD279 + AG279</f>
        <v/>
      </c>
      <c r="AI279" s="7" t="n"/>
    </row>
    <row r="280">
      <c r="A280" s="4" t="inlineStr">
        <is>
          <t>Cerdo</t>
        </is>
      </c>
      <c r="B280" s="4" t="inlineStr">
        <is>
          <t>Venta Local</t>
        </is>
      </c>
      <c r="C280" s="4" t="inlineStr">
        <is>
          <t>agrosuper shanghai1022753</t>
        </is>
      </c>
      <c r="D280" s="4" t="inlineStr">
        <is>
          <t>Agrosuper Shanghai</t>
        </is>
      </c>
      <c r="E280" s="4" t="n">
        <v>1022753</v>
      </c>
      <c r="F280" s="4" t="inlineStr">
        <is>
          <t>GO PernilM 1,3 kg up@ Cj 20k AS</t>
        </is>
      </c>
      <c r="G280" s="4" t="inlineStr">
        <is>
          <t>Pernil</t>
        </is>
      </c>
      <c r="H280" s="7" t="n">
        <v>97160</v>
      </c>
      <c r="I280" s="10" t="n">
        <v>342400</v>
      </c>
      <c r="J280" s="10" t="n">
        <v>72587.995</v>
      </c>
      <c r="K280" s="10" t="n">
        <v>36580.74</v>
      </c>
      <c r="L280" s="7">
        <f>MAX(J280 - K280, 0) * MAX((20 - 10)/(10), 0)</f>
        <v/>
      </c>
      <c r="M280" s="10">
        <f>SUMIFS('Stock - ETA'!$R$3:R4963,'Stock - ETA'!$F$3:F4963,'Rango proyecciones'!C280,'Stock - ETA'!$AA$3:AA4963,'Rango proyecciones'!$AJ$5)</f>
        <v/>
      </c>
      <c r="N280" s="10">
        <f>SUMIF('Stock - Puerto Chile'!$G$2:G960,'Rango proyecciones'!C280,'Stock - Puerto Chile'!$L$2:L960)</f>
        <v/>
      </c>
      <c r="O280" s="10">
        <f>0 * (20 / 27)</f>
        <v/>
      </c>
      <c r="P280" s="10">
        <f>0 * (20 / 27)</f>
        <v/>
      </c>
      <c r="Q280" s="19">
        <f>H280 + P280 + MAX(M280 - H280 - P280 + O280,0)</f>
        <v/>
      </c>
      <c r="R280" s="10">
        <f>MAX(J280 - K280, 0) * MAX((20 - 7)/(7), 0)</f>
        <v/>
      </c>
      <c r="S280" s="10">
        <f>SUMIFS('Stock - ETA'!$H$3:H4963,'Stock - ETA'!$F$3:F4963,'Rango proyecciones'!C280,'Stock - ETA'!$Q$3:Q4963,'Rango proyecciones'!$AJ$5)</f>
        <v/>
      </c>
      <c r="T280" s="10">
        <f>SUMIF('Stock - Puerto Chile'!$G$2:G960,'Rango proyecciones'!C280,'Stock - Puerto Chile'!$N$2:N960)</f>
        <v/>
      </c>
      <c r="U280" s="10">
        <f>0 * (20 / 27)</f>
        <v/>
      </c>
      <c r="V280" s="10">
        <f>0 * (20 / 27)</f>
        <v/>
      </c>
      <c r="W280" s="20">
        <f>H280 + V280 + U280 + MAX(S280 - H280 - V280 - U280,0)</f>
        <v/>
      </c>
      <c r="X280" s="7" t="n">
        <v>208147</v>
      </c>
      <c r="Y280" s="10" t="n">
        <v>208147</v>
      </c>
      <c r="Z280" s="21">
        <f>SUMIFS('Stock - ETA'!$S$3:S4963,'Stock - ETA'!$F$3:F4963,'Rango proyecciones'!C280,'Stock - ETA'!$AA$3:AA4963,'Rango proyecciones'!$AJ$5) + SUMIFS('Stock - ETA'!$R$3:R4963,'Stock - ETA'!$F$3:F4963,'Rango proyecciones'!C280,'Stock - ETA'!$AA$3:AA4963,'Rango proyecciones'!$AJ$7)</f>
        <v/>
      </c>
      <c r="AA280" s="16">
        <f>Z280 + X280</f>
        <v/>
      </c>
      <c r="AB280" s="10">
        <f>SUMIFS('Stock - ETA'!$I$3:I4963,'Stock - ETA'!$F$3:F4963,'Rango proyecciones'!C280,'Stock - ETA'!$Q$3:Q4963,'Rango proyecciones'!$AJ$5) + SUMIFS('Stock - ETA'!$H$3:H4963,'Stock - ETA'!$F$3:F4963,'Rango proyecciones'!C280,'Stock - ETA'!$Q$3:Q4963,'Rango proyecciones'!$AJ$7)</f>
        <v/>
      </c>
      <c r="AC280" s="19">
        <f>AB280 + X280</f>
        <v/>
      </c>
      <c r="AD280" s="7" t="n">
        <v>246655</v>
      </c>
      <c r="AE280" s="10">
        <f>SUMIFS('Stock - ETA'!$T$3:T4963,'Stock - ETA'!$F$3:F4963,'Rango proyecciones'!C280,'Stock - ETA'!$AA$3:AA4963,'Rango proyecciones'!$AJ$5) + SUMIFS('Stock - ETA'!$S$3:S4963,'Stock - ETA'!$F$3:F4963,'Rango proyecciones'!C280,'Stock - ETA'!$AA$3:AA4963,'Rango proyecciones'!$AJ$8)</f>
        <v/>
      </c>
      <c r="AF280" s="19">
        <f> 0.6 * AD280 + AE280</f>
        <v/>
      </c>
      <c r="AG280" s="10">
        <f>SUMIFS('Stock - ETA'!$J$3:J4963,'Stock - ETA'!$F$3:F4963,'Rango proyecciones'!C280,'Stock - ETA'!$Q$3:Q4963,'Rango proyecciones'!$AJ$5) + SUMIFS('Stock - ETA'!$I$3:I4963,'Stock - ETA'!$F$3:F4963,'Rango proyecciones'!C280,'Stock - ETA'!$Q$3:Q4963,'Rango proyecciones'!$AJ$8)</f>
        <v/>
      </c>
      <c r="AH280" s="19">
        <f> 0.6 * AD280 + AG280</f>
        <v/>
      </c>
      <c r="AI280" s="7" t="n"/>
    </row>
    <row r="281">
      <c r="A281" s="4" t="inlineStr">
        <is>
          <t>Cerdo</t>
        </is>
      </c>
      <c r="B281" s="4" t="inlineStr">
        <is>
          <t>Venta Local</t>
        </is>
      </c>
      <c r="C281" s="4" t="inlineStr">
        <is>
          <t>agrosuper shanghai1022851</t>
        </is>
      </c>
      <c r="D281" s="4" t="inlineStr">
        <is>
          <t>Agrosuper Shanghai</t>
        </is>
      </c>
      <c r="E281" s="4" t="n">
        <v>1022851</v>
      </c>
      <c r="F281" s="4" t="inlineStr">
        <is>
          <t>GO Pal Nor@ Cj 20k AS</t>
        </is>
      </c>
      <c r="G281" s="4" t="inlineStr">
        <is>
          <t>Paleta</t>
        </is>
      </c>
      <c r="H281" s="7" t="n">
        <v>96663.03</v>
      </c>
      <c r="I281" s="10" t="n">
        <v>264153.07</v>
      </c>
      <c r="J281" s="10" t="n">
        <v>0</v>
      </c>
      <c r="K281" s="10" t="n">
        <v>0</v>
      </c>
      <c r="L281" s="7">
        <f>MAX(J281 - K281, 0) * MAX((20 - 10)/(10), 0)</f>
        <v/>
      </c>
      <c r="M281" s="10">
        <f>SUMIFS('Stock - ETA'!$R$3:R4963,'Stock - ETA'!$F$3:F4963,'Rango proyecciones'!C281,'Stock - ETA'!$AA$3:AA4963,'Rango proyecciones'!$AJ$5)</f>
        <v/>
      </c>
      <c r="N281" s="10">
        <f>SUMIF('Stock - Puerto Chile'!$G$2:G960,'Rango proyecciones'!C281,'Stock - Puerto Chile'!$L$2:L960)</f>
        <v/>
      </c>
      <c r="O281" s="10">
        <f>0 * (20 / 27)</f>
        <v/>
      </c>
      <c r="P281" s="10">
        <f>0 * (20 / 27)</f>
        <v/>
      </c>
      <c r="Q281" s="19">
        <f>H281 + P281 + MAX(M281 - H281 - P281 + O281,0)</f>
        <v/>
      </c>
      <c r="R281" s="10">
        <f>MAX(J281 - K281, 0) * MAX((20 - 7)/(7), 0)</f>
        <v/>
      </c>
      <c r="S281" s="10">
        <f>SUMIFS('Stock - ETA'!$H$3:H4963,'Stock - ETA'!$F$3:F4963,'Rango proyecciones'!C281,'Stock - ETA'!$Q$3:Q4963,'Rango proyecciones'!$AJ$5)</f>
        <v/>
      </c>
      <c r="T281" s="10">
        <f>SUMIF('Stock - Puerto Chile'!$G$2:G960,'Rango proyecciones'!C281,'Stock - Puerto Chile'!$N$2:N960)</f>
        <v/>
      </c>
      <c r="U281" s="10">
        <f>0 * (20 / 27)</f>
        <v/>
      </c>
      <c r="V281" s="10">
        <f>0 * (20 / 27)</f>
        <v/>
      </c>
      <c r="W281" s="20">
        <f>H281 + V281 + U281 + MAX(S281 - H281 - V281 - U281,0)</f>
        <v/>
      </c>
      <c r="X281" s="7" t="n"/>
      <c r="Y281" s="10" t="n"/>
      <c r="Z281" s="21">
        <f>SUMIFS('Stock - ETA'!$S$3:S4963,'Stock - ETA'!$F$3:F4963,'Rango proyecciones'!C281,'Stock - ETA'!$AA$3:AA4963,'Rango proyecciones'!$AJ$5) + SUMIFS('Stock - ETA'!$R$3:R4963,'Stock - ETA'!$F$3:F4963,'Rango proyecciones'!C281,'Stock - ETA'!$AA$3:AA4963,'Rango proyecciones'!$AJ$7)</f>
        <v/>
      </c>
      <c r="AA281" s="16">
        <f>Z281 + X281</f>
        <v/>
      </c>
      <c r="AB281" s="10">
        <f>SUMIFS('Stock - ETA'!$I$3:I4963,'Stock - ETA'!$F$3:F4963,'Rango proyecciones'!C281,'Stock - ETA'!$Q$3:Q4963,'Rango proyecciones'!$AJ$5) + SUMIFS('Stock - ETA'!$H$3:H4963,'Stock - ETA'!$F$3:F4963,'Rango proyecciones'!C281,'Stock - ETA'!$Q$3:Q4963,'Rango proyecciones'!$AJ$7)</f>
        <v/>
      </c>
      <c r="AC281" s="19">
        <f>AB281 + X281</f>
        <v/>
      </c>
      <c r="AD281" s="7" t="n"/>
      <c r="AE281" s="10">
        <f>SUMIFS('Stock - ETA'!$T$3:T4963,'Stock - ETA'!$F$3:F4963,'Rango proyecciones'!C281,'Stock - ETA'!$AA$3:AA4963,'Rango proyecciones'!$AJ$5) + SUMIFS('Stock - ETA'!$S$3:S4963,'Stock - ETA'!$F$3:F4963,'Rango proyecciones'!C281,'Stock - ETA'!$AA$3:AA4963,'Rango proyecciones'!$AJ$8)</f>
        <v/>
      </c>
      <c r="AF281" s="19">
        <f> 0.6 * AD281 + AE281</f>
        <v/>
      </c>
      <c r="AG281" s="10">
        <f>SUMIFS('Stock - ETA'!$J$3:J4963,'Stock - ETA'!$F$3:F4963,'Rango proyecciones'!C281,'Stock - ETA'!$Q$3:Q4963,'Rango proyecciones'!$AJ$5) + SUMIFS('Stock - ETA'!$I$3:I4963,'Stock - ETA'!$F$3:F4963,'Rango proyecciones'!C281,'Stock - ETA'!$Q$3:Q4963,'Rango proyecciones'!$AJ$8)</f>
        <v/>
      </c>
      <c r="AH281" s="19">
        <f> 0.6 * AD281 + AG281</f>
        <v/>
      </c>
      <c r="AI281" s="7" t="n"/>
    </row>
    <row r="282">
      <c r="A282" s="4" t="inlineStr">
        <is>
          <t>Cerdo</t>
        </is>
      </c>
      <c r="B282" s="4" t="inlineStr">
        <is>
          <t>Venta Local</t>
        </is>
      </c>
      <c r="C282" s="4" t="inlineStr">
        <is>
          <t>agrosuper shanghai1022856</t>
        </is>
      </c>
      <c r="D282" s="4" t="inlineStr">
        <is>
          <t>Agrosuper Shanghai</t>
        </is>
      </c>
      <c r="E282" s="4" t="n">
        <v>1022856</v>
      </c>
      <c r="F282" s="4" t="inlineStr">
        <is>
          <t>GO Reco 10/90 @ Cj 20k AS</t>
        </is>
      </c>
      <c r="G282" s="4" t="inlineStr">
        <is>
          <t>Grasas</t>
        </is>
      </c>
      <c r="H282" s="7" t="n">
        <v>25002.93</v>
      </c>
      <c r="I282" s="10" t="n">
        <v>71600.32000000001</v>
      </c>
      <c r="J282" s="10" t="n">
        <v>40945.717</v>
      </c>
      <c r="K282" s="10" t="n">
        <v>17422.47</v>
      </c>
      <c r="L282" s="7">
        <f>MAX(J282 - K282, 0) * MAX((20 - 10)/(10), 0)</f>
        <v/>
      </c>
      <c r="M282" s="10">
        <f>SUMIFS('Stock - ETA'!$R$3:R4963,'Stock - ETA'!$F$3:F4963,'Rango proyecciones'!C282,'Stock - ETA'!$AA$3:AA4963,'Rango proyecciones'!$AJ$5)</f>
        <v/>
      </c>
      <c r="N282" s="10">
        <f>SUMIF('Stock - Puerto Chile'!$G$2:G960,'Rango proyecciones'!C282,'Stock - Puerto Chile'!$L$2:L960)</f>
        <v/>
      </c>
      <c r="O282" s="10" t="n"/>
      <c r="P282" s="10" t="n"/>
      <c r="Q282" s="19">
        <f>H282 + P282 + MAX(M282 - H282 - P282 + O282,0)</f>
        <v/>
      </c>
      <c r="R282" s="10">
        <f>MAX(J282 - K282, 0) * MAX((20 - 7)/(7), 0)</f>
        <v/>
      </c>
      <c r="S282" s="10">
        <f>SUMIFS('Stock - ETA'!$H$3:H4963,'Stock - ETA'!$F$3:F4963,'Rango proyecciones'!C282,'Stock - ETA'!$Q$3:Q4963,'Rango proyecciones'!$AJ$5)</f>
        <v/>
      </c>
      <c r="T282" s="10">
        <f>SUMIF('Stock - Puerto Chile'!$G$2:G960,'Rango proyecciones'!C282,'Stock - Puerto Chile'!$N$2:N960)</f>
        <v/>
      </c>
      <c r="U282" s="10" t="n"/>
      <c r="V282" s="10" t="n"/>
      <c r="W282" s="20">
        <f>H282 + V282 + U282 + MAX(S282 - H282 - V282 - U282,0)</f>
        <v/>
      </c>
      <c r="X282" s="7" t="n">
        <v>263352</v>
      </c>
      <c r="Y282" s="10" t="n">
        <v>263352</v>
      </c>
      <c r="Z282" s="21">
        <f>SUMIFS('Stock - ETA'!$S$3:S4963,'Stock - ETA'!$F$3:F4963,'Rango proyecciones'!C282,'Stock - ETA'!$AA$3:AA4963,'Rango proyecciones'!$AJ$5) + SUMIFS('Stock - ETA'!$R$3:R4963,'Stock - ETA'!$F$3:F4963,'Rango proyecciones'!C282,'Stock - ETA'!$AA$3:AA4963,'Rango proyecciones'!$AJ$7)</f>
        <v/>
      </c>
      <c r="AA282" s="16">
        <f>Z282 + X282</f>
        <v/>
      </c>
      <c r="AB282" s="10">
        <f>SUMIFS('Stock - ETA'!$I$3:I4963,'Stock - ETA'!$F$3:F4963,'Rango proyecciones'!C282,'Stock - ETA'!$Q$3:Q4963,'Rango proyecciones'!$AJ$5) + SUMIFS('Stock - ETA'!$H$3:H4963,'Stock - ETA'!$F$3:F4963,'Rango proyecciones'!C282,'Stock - ETA'!$Q$3:Q4963,'Rango proyecciones'!$AJ$7)</f>
        <v/>
      </c>
      <c r="AC282" s="19">
        <f>AB282 + X282</f>
        <v/>
      </c>
      <c r="AD282" s="7" t="n"/>
      <c r="AE282" s="10">
        <f>SUMIFS('Stock - ETA'!$T$3:T4963,'Stock - ETA'!$F$3:F4963,'Rango proyecciones'!C282,'Stock - ETA'!$AA$3:AA4963,'Rango proyecciones'!$AJ$5) + SUMIFS('Stock - ETA'!$S$3:S4963,'Stock - ETA'!$F$3:F4963,'Rango proyecciones'!C282,'Stock - ETA'!$AA$3:AA4963,'Rango proyecciones'!$AJ$8)</f>
        <v/>
      </c>
      <c r="AF282" s="19">
        <f> 0.6 * AD282 + AE282</f>
        <v/>
      </c>
      <c r="AG282" s="10">
        <f>SUMIFS('Stock - ETA'!$J$3:J4963,'Stock - ETA'!$F$3:F4963,'Rango proyecciones'!C282,'Stock - ETA'!$Q$3:Q4963,'Rango proyecciones'!$AJ$5) + SUMIFS('Stock - ETA'!$I$3:I4963,'Stock - ETA'!$F$3:F4963,'Rango proyecciones'!C282,'Stock - ETA'!$Q$3:Q4963,'Rango proyecciones'!$AJ$8)</f>
        <v/>
      </c>
      <c r="AH282" s="19">
        <f> 0.6 * AD282 + AG282</f>
        <v/>
      </c>
      <c r="AI282" s="7" t="n"/>
    </row>
    <row r="283">
      <c r="A283" s="4" t="inlineStr">
        <is>
          <t>Cerdo</t>
        </is>
      </c>
      <c r="B283" s="4" t="inlineStr">
        <is>
          <t>Venta Local</t>
        </is>
      </c>
      <c r="C283" s="4" t="inlineStr">
        <is>
          <t>agrosuper shanghai1022936</t>
        </is>
      </c>
      <c r="D283" s="4" t="inlineStr">
        <is>
          <t>Agrosuper Shanghai</t>
        </is>
      </c>
      <c r="E283" s="4" t="n">
        <v>1022936</v>
      </c>
      <c r="F283" s="4" t="inlineStr">
        <is>
          <t>GO File C/cab@ Cj 5k AS</t>
        </is>
      </c>
      <c r="G283" s="4" t="inlineStr">
        <is>
          <t>Filete</t>
        </is>
      </c>
      <c r="H283" s="7" t="n">
        <v>1160</v>
      </c>
      <c r="I283" s="10" t="n">
        <v>2160</v>
      </c>
      <c r="J283" s="10" t="n">
        <v>3244.38</v>
      </c>
      <c r="K283" s="10" t="n"/>
      <c r="L283" s="7">
        <f>MAX(J283 - K283, 0) * MAX((20 - 10)/(10), 0)</f>
        <v/>
      </c>
      <c r="M283" s="10">
        <f>SUMIFS('Stock - ETA'!$R$3:R4963,'Stock - ETA'!$F$3:F4963,'Rango proyecciones'!C283,'Stock - ETA'!$AA$3:AA4963,'Rango proyecciones'!$AJ$5)</f>
        <v/>
      </c>
      <c r="N283" s="10">
        <f>SUMIF('Stock - Puerto Chile'!$G$2:G960,'Rango proyecciones'!C283,'Stock - Puerto Chile'!$L$2:L960)</f>
        <v/>
      </c>
      <c r="O283" s="10" t="n"/>
      <c r="P283" s="10" t="n"/>
      <c r="Q283" s="19">
        <f>H283 + P283 + MAX(M283 - H283 - P283 + O283,0)</f>
        <v/>
      </c>
      <c r="R283" s="10">
        <f>MAX(J283 - K283, 0) * MAX((20 - 7)/(7), 0)</f>
        <v/>
      </c>
      <c r="S283" s="10">
        <f>SUMIFS('Stock - ETA'!$H$3:H4963,'Stock - ETA'!$F$3:F4963,'Rango proyecciones'!C283,'Stock - ETA'!$Q$3:Q4963,'Rango proyecciones'!$AJ$5)</f>
        <v/>
      </c>
      <c r="T283" s="10">
        <f>SUMIF('Stock - Puerto Chile'!$G$2:G960,'Rango proyecciones'!C283,'Stock - Puerto Chile'!$N$2:N960)</f>
        <v/>
      </c>
      <c r="U283" s="10" t="n"/>
      <c r="V283" s="10" t="n"/>
      <c r="W283" s="20">
        <f>H283 + V283 + U283 + MAX(S283 - H283 - V283 - U283,0)</f>
        <v/>
      </c>
      <c r="X283" s="7" t="n">
        <v>5000</v>
      </c>
      <c r="Y283" s="10" t="n">
        <v>5000</v>
      </c>
      <c r="Z283" s="21">
        <f>SUMIFS('Stock - ETA'!$S$3:S4963,'Stock - ETA'!$F$3:F4963,'Rango proyecciones'!C283,'Stock - ETA'!$AA$3:AA4963,'Rango proyecciones'!$AJ$5) + SUMIFS('Stock - ETA'!$R$3:R4963,'Stock - ETA'!$F$3:F4963,'Rango proyecciones'!C283,'Stock - ETA'!$AA$3:AA4963,'Rango proyecciones'!$AJ$7)</f>
        <v/>
      </c>
      <c r="AA283" s="16">
        <f>Z283 + X283</f>
        <v/>
      </c>
      <c r="AB283" s="10">
        <f>SUMIFS('Stock - ETA'!$I$3:I4963,'Stock - ETA'!$F$3:F4963,'Rango proyecciones'!C283,'Stock - ETA'!$Q$3:Q4963,'Rango proyecciones'!$AJ$5) + SUMIFS('Stock - ETA'!$H$3:H4963,'Stock - ETA'!$F$3:F4963,'Rango proyecciones'!C283,'Stock - ETA'!$Q$3:Q4963,'Rango proyecciones'!$AJ$7)</f>
        <v/>
      </c>
      <c r="AC283" s="19">
        <f>AB283 + X283</f>
        <v/>
      </c>
      <c r="AD283" s="7" t="n">
        <v>5000</v>
      </c>
      <c r="AE283" s="10">
        <f>SUMIFS('Stock - ETA'!$T$3:T4963,'Stock - ETA'!$F$3:F4963,'Rango proyecciones'!C283,'Stock - ETA'!$AA$3:AA4963,'Rango proyecciones'!$AJ$5) + SUMIFS('Stock - ETA'!$S$3:S4963,'Stock - ETA'!$F$3:F4963,'Rango proyecciones'!C283,'Stock - ETA'!$AA$3:AA4963,'Rango proyecciones'!$AJ$8)</f>
        <v/>
      </c>
      <c r="AF283" s="19">
        <f> 0.6 * AD283 + AE283</f>
        <v/>
      </c>
      <c r="AG283" s="10">
        <f>SUMIFS('Stock - ETA'!$J$3:J4963,'Stock - ETA'!$F$3:F4963,'Rango proyecciones'!C283,'Stock - ETA'!$Q$3:Q4963,'Rango proyecciones'!$AJ$5) + SUMIFS('Stock - ETA'!$I$3:I4963,'Stock - ETA'!$F$3:F4963,'Rango proyecciones'!C283,'Stock - ETA'!$Q$3:Q4963,'Rango proyecciones'!$AJ$8)</f>
        <v/>
      </c>
      <c r="AH283" s="19">
        <f> 0.6 * AD283 + AG283</f>
        <v/>
      </c>
      <c r="AI283" s="7" t="n"/>
    </row>
    <row r="284">
      <c r="A284" s="4" t="inlineStr">
        <is>
          <t>Cerdo</t>
        </is>
      </c>
      <c r="B284" s="4" t="inlineStr">
        <is>
          <t>Venta Local</t>
        </is>
      </c>
      <c r="C284" s="4" t="inlineStr">
        <is>
          <t>agrosuper shanghai1022941</t>
        </is>
      </c>
      <c r="D284" s="4" t="inlineStr">
        <is>
          <t>Agrosuper Shanghai</t>
        </is>
      </c>
      <c r="E284" s="4" t="n">
        <v>1022941</v>
      </c>
      <c r="F284" s="4" t="inlineStr">
        <is>
          <t>GO PernilM 1-1.3 kg@ Cj 20k AS</t>
        </is>
      </c>
      <c r="G284" s="4" t="inlineStr">
        <is>
          <t>Pernil</t>
        </is>
      </c>
      <c r="H284" s="7" t="n">
        <v>25010</v>
      </c>
      <c r="I284" s="10" t="n">
        <v>0</v>
      </c>
      <c r="J284" s="10" t="n">
        <v>0</v>
      </c>
      <c r="K284" s="10" t="n">
        <v>0</v>
      </c>
      <c r="L284" s="7">
        <f>MAX(J284 - K284, 0) * MAX((20 - 10)/(10), 0)</f>
        <v/>
      </c>
      <c r="M284" s="10">
        <f>SUMIFS('Stock - ETA'!$R$3:R4963,'Stock - ETA'!$F$3:F4963,'Rango proyecciones'!C284,'Stock - ETA'!$AA$3:AA4963,'Rango proyecciones'!$AJ$5)</f>
        <v/>
      </c>
      <c r="N284" s="10">
        <f>SUMIF('Stock - Puerto Chile'!$G$2:G960,'Rango proyecciones'!C284,'Stock - Puerto Chile'!$L$2:L960)</f>
        <v/>
      </c>
      <c r="O284" s="10" t="n"/>
      <c r="P284" s="10" t="n"/>
      <c r="Q284" s="19">
        <f>H284 + P284 + MAX(M284 - H284 - P284 + O284,0)</f>
        <v/>
      </c>
      <c r="R284" s="10">
        <f>MAX(J284 - K284, 0) * MAX((20 - 7)/(7), 0)</f>
        <v/>
      </c>
      <c r="S284" s="10">
        <f>SUMIFS('Stock - ETA'!$H$3:H4963,'Stock - ETA'!$F$3:F4963,'Rango proyecciones'!C284,'Stock - ETA'!$Q$3:Q4963,'Rango proyecciones'!$AJ$5)</f>
        <v/>
      </c>
      <c r="T284" s="10">
        <f>SUMIF('Stock - Puerto Chile'!$G$2:G960,'Rango proyecciones'!C284,'Stock - Puerto Chile'!$N$2:N960)</f>
        <v/>
      </c>
      <c r="U284" s="10" t="n"/>
      <c r="V284" s="10" t="n"/>
      <c r="W284" s="20">
        <f>H284 + V284 + U284 + MAX(S284 - H284 - V284 - U284,0)</f>
        <v/>
      </c>
      <c r="X284" s="7" t="n"/>
      <c r="Y284" s="10" t="n"/>
      <c r="Z284" s="21">
        <f>SUMIFS('Stock - ETA'!$S$3:S4963,'Stock - ETA'!$F$3:F4963,'Rango proyecciones'!C284,'Stock - ETA'!$AA$3:AA4963,'Rango proyecciones'!$AJ$5) + SUMIFS('Stock - ETA'!$R$3:R4963,'Stock - ETA'!$F$3:F4963,'Rango proyecciones'!C284,'Stock - ETA'!$AA$3:AA4963,'Rango proyecciones'!$AJ$7)</f>
        <v/>
      </c>
      <c r="AA284" s="16">
        <f>Z284 + X284</f>
        <v/>
      </c>
      <c r="AB284" s="10">
        <f>SUMIFS('Stock - ETA'!$I$3:I4963,'Stock - ETA'!$F$3:F4963,'Rango proyecciones'!C284,'Stock - ETA'!$Q$3:Q4963,'Rango proyecciones'!$AJ$5) + SUMIFS('Stock - ETA'!$H$3:H4963,'Stock - ETA'!$F$3:F4963,'Rango proyecciones'!C284,'Stock - ETA'!$Q$3:Q4963,'Rango proyecciones'!$AJ$7)</f>
        <v/>
      </c>
      <c r="AC284" s="19">
        <f>AB284 + X284</f>
        <v/>
      </c>
      <c r="AD284" s="7" t="n"/>
      <c r="AE284" s="10">
        <f>SUMIFS('Stock - ETA'!$T$3:T4963,'Stock - ETA'!$F$3:F4963,'Rango proyecciones'!C284,'Stock - ETA'!$AA$3:AA4963,'Rango proyecciones'!$AJ$5) + SUMIFS('Stock - ETA'!$S$3:S4963,'Stock - ETA'!$F$3:F4963,'Rango proyecciones'!C284,'Stock - ETA'!$AA$3:AA4963,'Rango proyecciones'!$AJ$8)</f>
        <v/>
      </c>
      <c r="AF284" s="19">
        <f> 0.6 * AD284 + AE284</f>
        <v/>
      </c>
      <c r="AG284" s="10">
        <f>SUMIFS('Stock - ETA'!$J$3:J4963,'Stock - ETA'!$F$3:F4963,'Rango proyecciones'!C284,'Stock - ETA'!$Q$3:Q4963,'Rango proyecciones'!$AJ$5) + SUMIFS('Stock - ETA'!$I$3:I4963,'Stock - ETA'!$F$3:F4963,'Rango proyecciones'!C284,'Stock - ETA'!$Q$3:Q4963,'Rango proyecciones'!$AJ$8)</f>
        <v/>
      </c>
      <c r="AH284" s="19">
        <f> 0.6 * AD284 + AG284</f>
        <v/>
      </c>
      <c r="AI284" s="7" t="n"/>
    </row>
    <row r="285">
      <c r="A285" s="4" t="inlineStr">
        <is>
          <t>Cerdo</t>
        </is>
      </c>
      <c r="B285" s="4" t="inlineStr">
        <is>
          <t>Venta Local</t>
        </is>
      </c>
      <c r="C285" s="4" t="inlineStr">
        <is>
          <t>agrosuper shanghai1022943</t>
        </is>
      </c>
      <c r="D285" s="4" t="inlineStr">
        <is>
          <t>Agrosuper Shanghai</t>
        </is>
      </c>
      <c r="E285" s="4" t="n">
        <v>1022943</v>
      </c>
      <c r="F285" s="4" t="inlineStr">
        <is>
          <t>GO Lom Ctro@ Cj 16k AS</t>
        </is>
      </c>
      <c r="G285" s="4" t="inlineStr">
        <is>
          <t>Lomo</t>
        </is>
      </c>
      <c r="H285" s="7" t="n">
        <v>23906.1</v>
      </c>
      <c r="I285" s="10" t="n">
        <v>72774.89</v>
      </c>
      <c r="J285" s="10" t="n">
        <v>0</v>
      </c>
      <c r="K285" s="10" t="n">
        <v>0</v>
      </c>
      <c r="L285" s="7">
        <f>MAX(J285 - K285, 0) * MAX((20 - 10)/(10), 0)</f>
        <v/>
      </c>
      <c r="M285" s="10">
        <f>SUMIFS('Stock - ETA'!$R$3:R4963,'Stock - ETA'!$F$3:F4963,'Rango proyecciones'!C285,'Stock - ETA'!$AA$3:AA4963,'Rango proyecciones'!$AJ$5)</f>
        <v/>
      </c>
      <c r="N285" s="10">
        <f>SUMIF('Stock - Puerto Chile'!$G$2:G960,'Rango proyecciones'!C285,'Stock - Puerto Chile'!$L$2:L960)</f>
        <v/>
      </c>
      <c r="O285" s="10">
        <f>0 * (20 / 27)</f>
        <v/>
      </c>
      <c r="P285" s="10">
        <f>24014.751 * (20 / 27)</f>
        <v/>
      </c>
      <c r="Q285" s="19">
        <f>H285 + P285 + MAX(M285 - H285 - P285 + O285,0)</f>
        <v/>
      </c>
      <c r="R285" s="10">
        <f>MAX(J285 - K285, 0) * MAX((20 - 7)/(7), 0)</f>
        <v/>
      </c>
      <c r="S285" s="10">
        <f>SUMIFS('Stock - ETA'!$H$3:H4963,'Stock - ETA'!$F$3:F4963,'Rango proyecciones'!C285,'Stock - ETA'!$Q$3:Q4963,'Rango proyecciones'!$AJ$5)</f>
        <v/>
      </c>
      <c r="T285" s="10">
        <f>SUMIF('Stock - Puerto Chile'!$G$2:G960,'Rango proyecciones'!C285,'Stock - Puerto Chile'!$N$2:N960)</f>
        <v/>
      </c>
      <c r="U285" s="10">
        <f>0 * (20 / 27)</f>
        <v/>
      </c>
      <c r="V285" s="10">
        <f>24014.751 * (20 / 27)</f>
        <v/>
      </c>
      <c r="W285" s="20">
        <f>H285 + V285 + U285 + MAX(S285 - H285 - V285 - U285,0)</f>
        <v/>
      </c>
      <c r="X285" s="7" t="n">
        <v>96000</v>
      </c>
      <c r="Y285" s="10" t="n">
        <v>96000</v>
      </c>
      <c r="Z285" s="21">
        <f>SUMIFS('Stock - ETA'!$S$3:S4963,'Stock - ETA'!$F$3:F4963,'Rango proyecciones'!C285,'Stock - ETA'!$AA$3:AA4963,'Rango proyecciones'!$AJ$5) + SUMIFS('Stock - ETA'!$R$3:R4963,'Stock - ETA'!$F$3:F4963,'Rango proyecciones'!C285,'Stock - ETA'!$AA$3:AA4963,'Rango proyecciones'!$AJ$7)</f>
        <v/>
      </c>
      <c r="AA285" s="16">
        <f>Z285 + X285</f>
        <v/>
      </c>
      <c r="AB285" s="10">
        <f>SUMIFS('Stock - ETA'!$I$3:I4963,'Stock - ETA'!$F$3:F4963,'Rango proyecciones'!C285,'Stock - ETA'!$Q$3:Q4963,'Rango proyecciones'!$AJ$5) + SUMIFS('Stock - ETA'!$H$3:H4963,'Stock - ETA'!$F$3:F4963,'Rango proyecciones'!C285,'Stock - ETA'!$Q$3:Q4963,'Rango proyecciones'!$AJ$7)</f>
        <v/>
      </c>
      <c r="AC285" s="19">
        <f>AB285 + X285</f>
        <v/>
      </c>
      <c r="AD285" s="7" t="n">
        <v>96000</v>
      </c>
      <c r="AE285" s="10">
        <f>SUMIFS('Stock - ETA'!$T$3:T4963,'Stock - ETA'!$F$3:F4963,'Rango proyecciones'!C285,'Stock - ETA'!$AA$3:AA4963,'Rango proyecciones'!$AJ$5) + SUMIFS('Stock - ETA'!$S$3:S4963,'Stock - ETA'!$F$3:F4963,'Rango proyecciones'!C285,'Stock - ETA'!$AA$3:AA4963,'Rango proyecciones'!$AJ$8)</f>
        <v/>
      </c>
      <c r="AF285" s="19">
        <f> 0.6 * AD285 + AE285</f>
        <v/>
      </c>
      <c r="AG285" s="10">
        <f>SUMIFS('Stock - ETA'!$J$3:J4963,'Stock - ETA'!$F$3:F4963,'Rango proyecciones'!C285,'Stock - ETA'!$Q$3:Q4963,'Rango proyecciones'!$AJ$5) + SUMIFS('Stock - ETA'!$I$3:I4963,'Stock - ETA'!$F$3:F4963,'Rango proyecciones'!C285,'Stock - ETA'!$Q$3:Q4963,'Rango proyecciones'!$AJ$8)</f>
        <v/>
      </c>
      <c r="AH285" s="19">
        <f> 0.6 * AD285 + AG285</f>
        <v/>
      </c>
      <c r="AI285" s="7" t="n"/>
    </row>
    <row r="286">
      <c r="A286" s="4" t="inlineStr">
        <is>
          <t>Cerdo</t>
        </is>
      </c>
      <c r="B286" s="4" t="inlineStr">
        <is>
          <t>Venta Local</t>
        </is>
      </c>
      <c r="C286" s="4" t="inlineStr">
        <is>
          <t>agrosuper shanghai1022945</t>
        </is>
      </c>
      <c r="D286" s="4" t="inlineStr">
        <is>
          <t>Agrosuper Shanghai</t>
        </is>
      </c>
      <c r="E286" s="4" t="n">
        <v>1022945</v>
      </c>
      <c r="F286" s="4" t="inlineStr">
        <is>
          <t>GO Mantec@ Cj 20k AS</t>
        </is>
      </c>
      <c r="G286" s="4" t="inlineStr">
        <is>
          <t>Grasas</t>
        </is>
      </c>
      <c r="H286" s="7" t="n">
        <v>24460</v>
      </c>
      <c r="I286" s="10" t="n">
        <v>24460</v>
      </c>
      <c r="J286" s="10" t="n">
        <v>63696</v>
      </c>
      <c r="K286" s="10" t="n">
        <v>21789.13</v>
      </c>
      <c r="L286" s="7">
        <f>MAX(J286 - K286, 0) * MAX((20 - 10)/(10), 0)</f>
        <v/>
      </c>
      <c r="M286" s="10">
        <f>SUMIFS('Stock - ETA'!$R$3:R4963,'Stock - ETA'!$F$3:F4963,'Rango proyecciones'!C286,'Stock - ETA'!$AA$3:AA4963,'Rango proyecciones'!$AJ$5)</f>
        <v/>
      </c>
      <c r="N286" s="10">
        <f>SUMIF('Stock - Puerto Chile'!$G$2:G960,'Rango proyecciones'!C286,'Stock - Puerto Chile'!$L$2:L960)</f>
        <v/>
      </c>
      <c r="O286" s="10" t="n"/>
      <c r="P286" s="10" t="n"/>
      <c r="Q286" s="19">
        <f>H286 + P286 + MAX(M286 - H286 - P286 + O286,0)</f>
        <v/>
      </c>
      <c r="R286" s="10">
        <f>MAX(J286 - K286, 0) * MAX((20 - 7)/(7), 0)</f>
        <v/>
      </c>
      <c r="S286" s="10">
        <f>SUMIFS('Stock - ETA'!$H$3:H4963,'Stock - ETA'!$F$3:F4963,'Rango proyecciones'!C286,'Stock - ETA'!$Q$3:Q4963,'Rango proyecciones'!$AJ$5)</f>
        <v/>
      </c>
      <c r="T286" s="10">
        <f>SUMIF('Stock - Puerto Chile'!$G$2:G960,'Rango proyecciones'!C286,'Stock - Puerto Chile'!$N$2:N960)</f>
        <v/>
      </c>
      <c r="U286" s="10" t="n"/>
      <c r="V286" s="10" t="n"/>
      <c r="W286" s="20">
        <f>H286 + V286 + U286 + MAX(S286 - H286 - V286 - U286,0)</f>
        <v/>
      </c>
      <c r="X286" s="7" t="n">
        <v>299033</v>
      </c>
      <c r="Y286" s="10" t="n">
        <v>299033</v>
      </c>
      <c r="Z286" s="21">
        <f>SUMIFS('Stock - ETA'!$S$3:S4963,'Stock - ETA'!$F$3:F4963,'Rango proyecciones'!C286,'Stock - ETA'!$AA$3:AA4963,'Rango proyecciones'!$AJ$5) + SUMIFS('Stock - ETA'!$R$3:R4963,'Stock - ETA'!$F$3:F4963,'Rango proyecciones'!C286,'Stock - ETA'!$AA$3:AA4963,'Rango proyecciones'!$AJ$7)</f>
        <v/>
      </c>
      <c r="AA286" s="16">
        <f>Z286 + X286</f>
        <v/>
      </c>
      <c r="AB286" s="10">
        <f>SUMIFS('Stock - ETA'!$I$3:I4963,'Stock - ETA'!$F$3:F4963,'Rango proyecciones'!C286,'Stock - ETA'!$Q$3:Q4963,'Rango proyecciones'!$AJ$5) + SUMIFS('Stock - ETA'!$H$3:H4963,'Stock - ETA'!$F$3:F4963,'Rango proyecciones'!C286,'Stock - ETA'!$Q$3:Q4963,'Rango proyecciones'!$AJ$7)</f>
        <v/>
      </c>
      <c r="AC286" s="19">
        <f>AB286 + X286</f>
        <v/>
      </c>
      <c r="AD286" s="7" t="n">
        <v>326690</v>
      </c>
      <c r="AE286" s="10">
        <f>SUMIFS('Stock - ETA'!$T$3:T4963,'Stock - ETA'!$F$3:F4963,'Rango proyecciones'!C286,'Stock - ETA'!$AA$3:AA4963,'Rango proyecciones'!$AJ$5) + SUMIFS('Stock - ETA'!$S$3:S4963,'Stock - ETA'!$F$3:F4963,'Rango proyecciones'!C286,'Stock - ETA'!$AA$3:AA4963,'Rango proyecciones'!$AJ$8)</f>
        <v/>
      </c>
      <c r="AF286" s="19">
        <f> 0.6 * AD286 + AE286</f>
        <v/>
      </c>
      <c r="AG286" s="10">
        <f>SUMIFS('Stock - ETA'!$J$3:J4963,'Stock - ETA'!$F$3:F4963,'Rango proyecciones'!C286,'Stock - ETA'!$Q$3:Q4963,'Rango proyecciones'!$AJ$5) + SUMIFS('Stock - ETA'!$I$3:I4963,'Stock - ETA'!$F$3:F4963,'Rango proyecciones'!C286,'Stock - ETA'!$Q$3:Q4963,'Rango proyecciones'!$AJ$8)</f>
        <v/>
      </c>
      <c r="AH286" s="19">
        <f> 0.6 * AD286 + AG286</f>
        <v/>
      </c>
      <c r="AI286" s="7" t="n"/>
    </row>
    <row r="287">
      <c r="A287" s="4" t="inlineStr">
        <is>
          <t>Cerdo</t>
        </is>
      </c>
      <c r="B287" s="4" t="inlineStr">
        <is>
          <t>Venta Local</t>
        </is>
      </c>
      <c r="C287" s="4" t="inlineStr">
        <is>
          <t>agrosuper shanghai1023034</t>
        </is>
      </c>
      <c r="D287" s="4" t="inlineStr">
        <is>
          <t>Agrosuper Shanghai</t>
        </is>
      </c>
      <c r="E287" s="4" t="n">
        <v>1023034</v>
      </c>
      <c r="F287" s="4" t="inlineStr">
        <is>
          <t>GO Forro Pal@ Bo Cj 20k AS</t>
        </is>
      </c>
      <c r="G287" s="4" t="inlineStr">
        <is>
          <t>Cueros</t>
        </is>
      </c>
      <c r="H287" s="7" t="n">
        <v>23700</v>
      </c>
      <c r="I287" s="10" t="n">
        <v>85040</v>
      </c>
      <c r="J287" s="10" t="n">
        <v>69104</v>
      </c>
      <c r="K287" s="10" t="n">
        <v>81272.66</v>
      </c>
      <c r="L287" s="7">
        <f>MAX(J287 - K287, 0) * MAX((20 - 10)/(10), 0)</f>
        <v/>
      </c>
      <c r="M287" s="10">
        <f>SUMIFS('Stock - ETA'!$R$3:R4963,'Stock - ETA'!$F$3:F4963,'Rango proyecciones'!C287,'Stock - ETA'!$AA$3:AA4963,'Rango proyecciones'!$AJ$5)</f>
        <v/>
      </c>
      <c r="N287" s="10">
        <f>SUMIF('Stock - Puerto Chile'!$G$2:G960,'Rango proyecciones'!C287,'Stock - Puerto Chile'!$L$2:L960)</f>
        <v/>
      </c>
      <c r="O287" s="10" t="n"/>
      <c r="P287" s="10" t="n"/>
      <c r="Q287" s="19">
        <f>H287 + P287 + MAX(M287 - H287 - P287 + O287,0)</f>
        <v/>
      </c>
      <c r="R287" s="10">
        <f>MAX(J287 - K287, 0) * MAX((20 - 7)/(7), 0)</f>
        <v/>
      </c>
      <c r="S287" s="10">
        <f>SUMIFS('Stock - ETA'!$H$3:H4963,'Stock - ETA'!$F$3:F4963,'Rango proyecciones'!C287,'Stock - ETA'!$Q$3:Q4963,'Rango proyecciones'!$AJ$5)</f>
        <v/>
      </c>
      <c r="T287" s="10">
        <f>SUMIF('Stock - Puerto Chile'!$G$2:G960,'Rango proyecciones'!C287,'Stock - Puerto Chile'!$N$2:N960)</f>
        <v/>
      </c>
      <c r="U287" s="10" t="n"/>
      <c r="V287" s="10" t="n"/>
      <c r="W287" s="20">
        <f>H287 + V287 + U287 + MAX(S287 - H287 - V287 - U287,0)</f>
        <v/>
      </c>
      <c r="X287" s="7" t="n">
        <v>1508</v>
      </c>
      <c r="Y287" s="10" t="n">
        <v>1508</v>
      </c>
      <c r="Z287" s="21">
        <f>SUMIFS('Stock - ETA'!$S$3:S4963,'Stock - ETA'!$F$3:F4963,'Rango proyecciones'!C287,'Stock - ETA'!$AA$3:AA4963,'Rango proyecciones'!$AJ$5) + SUMIFS('Stock - ETA'!$R$3:R4963,'Stock - ETA'!$F$3:F4963,'Rango proyecciones'!C287,'Stock - ETA'!$AA$3:AA4963,'Rango proyecciones'!$AJ$7)</f>
        <v/>
      </c>
      <c r="AA287" s="16">
        <f>Z287 + X287</f>
        <v/>
      </c>
      <c r="AB287" s="10">
        <f>SUMIFS('Stock - ETA'!$I$3:I4963,'Stock - ETA'!$F$3:F4963,'Rango proyecciones'!C287,'Stock - ETA'!$Q$3:Q4963,'Rango proyecciones'!$AJ$5) + SUMIFS('Stock - ETA'!$H$3:H4963,'Stock - ETA'!$F$3:F4963,'Rango proyecciones'!C287,'Stock - ETA'!$Q$3:Q4963,'Rango proyecciones'!$AJ$7)</f>
        <v/>
      </c>
      <c r="AC287" s="19">
        <f>AB287 + X287</f>
        <v/>
      </c>
      <c r="AD287" s="7" t="n">
        <v>159948</v>
      </c>
      <c r="AE287" s="10">
        <f>SUMIFS('Stock - ETA'!$T$3:T4963,'Stock - ETA'!$F$3:F4963,'Rango proyecciones'!C287,'Stock - ETA'!$AA$3:AA4963,'Rango proyecciones'!$AJ$5) + SUMIFS('Stock - ETA'!$S$3:S4963,'Stock - ETA'!$F$3:F4963,'Rango proyecciones'!C287,'Stock - ETA'!$AA$3:AA4963,'Rango proyecciones'!$AJ$8)</f>
        <v/>
      </c>
      <c r="AF287" s="19">
        <f> 0.6 * AD287 + AE287</f>
        <v/>
      </c>
      <c r="AG287" s="10">
        <f>SUMIFS('Stock - ETA'!$J$3:J4963,'Stock - ETA'!$F$3:F4963,'Rango proyecciones'!C287,'Stock - ETA'!$Q$3:Q4963,'Rango proyecciones'!$AJ$5) + SUMIFS('Stock - ETA'!$I$3:I4963,'Stock - ETA'!$F$3:F4963,'Rango proyecciones'!C287,'Stock - ETA'!$Q$3:Q4963,'Rango proyecciones'!$AJ$8)</f>
        <v/>
      </c>
      <c r="AH287" s="19">
        <f> 0.6 * AD287 + AG287</f>
        <v/>
      </c>
      <c r="AI287" s="7" t="n"/>
    </row>
    <row r="288">
      <c r="A288" s="4" t="inlineStr">
        <is>
          <t>Cerdo</t>
        </is>
      </c>
      <c r="B288" s="4" t="inlineStr">
        <is>
          <t>Venta Local</t>
        </is>
      </c>
      <c r="C288" s="4" t="inlineStr">
        <is>
          <t>agrosuper shanghai1023066</t>
        </is>
      </c>
      <c r="D288" s="4" t="inlineStr">
        <is>
          <t>Agrosuper Shanghai</t>
        </is>
      </c>
      <c r="E288" s="4" t="n">
        <v>1023066</v>
      </c>
      <c r="F288" s="4" t="inlineStr">
        <is>
          <t>GO BB Ribs@ Cj 16k AS</t>
        </is>
      </c>
      <c r="G288" s="4" t="inlineStr">
        <is>
          <t>Chuleta</t>
        </is>
      </c>
      <c r="H288" s="7" t="n">
        <v>0</v>
      </c>
      <c r="I288" s="10" t="n">
        <v>10065</v>
      </c>
      <c r="J288" s="10" t="n"/>
      <c r="K288" s="10" t="n">
        <v>1395.8</v>
      </c>
      <c r="L288" s="7">
        <f>MAX(J288 - K288, 0) * MAX((20 - 10)/(10), 0)</f>
        <v/>
      </c>
      <c r="M288" s="10">
        <f>SUMIFS('Stock - ETA'!$R$3:R4963,'Stock - ETA'!$F$3:F4963,'Rango proyecciones'!C288,'Stock - ETA'!$AA$3:AA4963,'Rango proyecciones'!$AJ$5)</f>
        <v/>
      </c>
      <c r="N288" s="10">
        <f>SUMIF('Stock - Puerto Chile'!$G$2:G960,'Rango proyecciones'!C288,'Stock - Puerto Chile'!$L$2:L960)</f>
        <v/>
      </c>
      <c r="O288" s="10" t="n"/>
      <c r="P288" s="10" t="n"/>
      <c r="Q288" s="19">
        <f>H288 + P288 + MAX(M288 - H288 - P288 + O288,0)</f>
        <v/>
      </c>
      <c r="R288" s="10">
        <f>MAX(J288 - K288, 0) * MAX((20 - 7)/(7), 0)</f>
        <v/>
      </c>
      <c r="S288" s="10">
        <f>SUMIFS('Stock - ETA'!$H$3:H4963,'Stock - ETA'!$F$3:F4963,'Rango proyecciones'!C288,'Stock - ETA'!$Q$3:Q4963,'Rango proyecciones'!$AJ$5)</f>
        <v/>
      </c>
      <c r="T288" s="10">
        <f>SUMIF('Stock - Puerto Chile'!$G$2:G960,'Rango proyecciones'!C288,'Stock - Puerto Chile'!$N$2:N960)</f>
        <v/>
      </c>
      <c r="U288" s="10" t="n"/>
      <c r="V288" s="10" t="n"/>
      <c r="W288" s="20">
        <f>H288 + V288 + U288 + MAX(S288 - H288 - V288 - U288,0)</f>
        <v/>
      </c>
      <c r="X288" s="7" t="n">
        <v>12000</v>
      </c>
      <c r="Y288" s="10" t="n">
        <v>12000</v>
      </c>
      <c r="Z288" s="21">
        <f>SUMIFS('Stock - ETA'!$S$3:S4963,'Stock - ETA'!$F$3:F4963,'Rango proyecciones'!C288,'Stock - ETA'!$AA$3:AA4963,'Rango proyecciones'!$AJ$5) + SUMIFS('Stock - ETA'!$R$3:R4963,'Stock - ETA'!$F$3:F4963,'Rango proyecciones'!C288,'Stock - ETA'!$AA$3:AA4963,'Rango proyecciones'!$AJ$7)</f>
        <v/>
      </c>
      <c r="AA288" s="16">
        <f>Z288 + X288</f>
        <v/>
      </c>
      <c r="AB288" s="10">
        <f>SUMIFS('Stock - ETA'!$I$3:I4963,'Stock - ETA'!$F$3:F4963,'Rango proyecciones'!C288,'Stock - ETA'!$Q$3:Q4963,'Rango proyecciones'!$AJ$5) + SUMIFS('Stock - ETA'!$H$3:H4963,'Stock - ETA'!$F$3:F4963,'Rango proyecciones'!C288,'Stock - ETA'!$Q$3:Q4963,'Rango proyecciones'!$AJ$7)</f>
        <v/>
      </c>
      <c r="AC288" s="19">
        <f>AB288 + X288</f>
        <v/>
      </c>
      <c r="AD288" s="7" t="n">
        <v>24000</v>
      </c>
      <c r="AE288" s="10">
        <f>SUMIFS('Stock - ETA'!$T$3:T4963,'Stock - ETA'!$F$3:F4963,'Rango proyecciones'!C288,'Stock - ETA'!$AA$3:AA4963,'Rango proyecciones'!$AJ$5) + SUMIFS('Stock - ETA'!$S$3:S4963,'Stock - ETA'!$F$3:F4963,'Rango proyecciones'!C288,'Stock - ETA'!$AA$3:AA4963,'Rango proyecciones'!$AJ$8)</f>
        <v/>
      </c>
      <c r="AF288" s="19">
        <f> 0.6 * AD288 + AE288</f>
        <v/>
      </c>
      <c r="AG288" s="10">
        <f>SUMIFS('Stock - ETA'!$J$3:J4963,'Stock - ETA'!$F$3:F4963,'Rango proyecciones'!C288,'Stock - ETA'!$Q$3:Q4963,'Rango proyecciones'!$AJ$5) + SUMIFS('Stock - ETA'!$I$3:I4963,'Stock - ETA'!$F$3:F4963,'Rango proyecciones'!C288,'Stock - ETA'!$Q$3:Q4963,'Rango proyecciones'!$AJ$8)</f>
        <v/>
      </c>
      <c r="AH288" s="19">
        <f> 0.6 * AD288 + AG288</f>
        <v/>
      </c>
      <c r="AI288" s="7" t="n"/>
    </row>
    <row r="289">
      <c r="A289" s="4" t="inlineStr">
        <is>
          <t>Cerdo</t>
        </is>
      </c>
      <c r="B289" s="4" t="inlineStr">
        <is>
          <t>Venta Local</t>
        </is>
      </c>
      <c r="C289" s="4" t="inlineStr">
        <is>
          <t>agrosuper shanghai1023093</t>
        </is>
      </c>
      <c r="D289" s="4" t="inlineStr">
        <is>
          <t>Agrosuper Shanghai</t>
        </is>
      </c>
      <c r="E289" s="4" t="n">
        <v>1023093</v>
      </c>
      <c r="F289" s="4" t="inlineStr">
        <is>
          <t>GO Cordon Lom@ Bo Cj 20k AS</t>
        </is>
      </c>
      <c r="G289" s="4" t="inlineStr">
        <is>
          <t>Recortes</t>
        </is>
      </c>
      <c r="H289" s="7" t="n">
        <v>0</v>
      </c>
      <c r="I289" s="10" t="n">
        <v>23100</v>
      </c>
      <c r="J289" s="10" t="n"/>
      <c r="K289" s="10" t="n">
        <v>2252.5</v>
      </c>
      <c r="L289" s="7">
        <f>MAX(J289 - K289, 0) * MAX((20 - 10)/(10), 0)</f>
        <v/>
      </c>
      <c r="M289" s="10">
        <f>SUMIFS('Stock - ETA'!$R$3:R4963,'Stock - ETA'!$F$3:F4963,'Rango proyecciones'!C289,'Stock - ETA'!$AA$3:AA4963,'Rango proyecciones'!$AJ$5)</f>
        <v/>
      </c>
      <c r="N289" s="10">
        <f>SUMIF('Stock - Puerto Chile'!$G$2:G960,'Rango proyecciones'!C289,'Stock - Puerto Chile'!$L$2:L960)</f>
        <v/>
      </c>
      <c r="O289" s="10">
        <f>0 * (20 / 27)</f>
        <v/>
      </c>
      <c r="P289" s="10">
        <f>110337 * (20 / 27)</f>
        <v/>
      </c>
      <c r="Q289" s="19">
        <f>H289 + P289 + MAX(M289 - H289 - P289 + O289,0)</f>
        <v/>
      </c>
      <c r="R289" s="10">
        <f>MAX(J289 - K289, 0) * MAX((20 - 7)/(7), 0)</f>
        <v/>
      </c>
      <c r="S289" s="10">
        <f>SUMIFS('Stock - ETA'!$H$3:H4963,'Stock - ETA'!$F$3:F4963,'Rango proyecciones'!C289,'Stock - ETA'!$Q$3:Q4963,'Rango proyecciones'!$AJ$5)</f>
        <v/>
      </c>
      <c r="T289" s="10">
        <f>SUMIF('Stock - Puerto Chile'!$G$2:G960,'Rango proyecciones'!C289,'Stock - Puerto Chile'!$N$2:N960)</f>
        <v/>
      </c>
      <c r="U289" s="10">
        <f>0 * (20 / 27)</f>
        <v/>
      </c>
      <c r="V289" s="10">
        <f>110337 * (20 / 27)</f>
        <v/>
      </c>
      <c r="W289" s="20">
        <f>H289 + V289 + U289 + MAX(S289 - H289 - V289 - U289,0)</f>
        <v/>
      </c>
      <c r="X289" s="7" t="n">
        <v>48000</v>
      </c>
      <c r="Y289" s="10" t="n">
        <v>48000</v>
      </c>
      <c r="Z289" s="21">
        <f>SUMIFS('Stock - ETA'!$S$3:S4963,'Stock - ETA'!$F$3:F4963,'Rango proyecciones'!C289,'Stock - ETA'!$AA$3:AA4963,'Rango proyecciones'!$AJ$5) + SUMIFS('Stock - ETA'!$R$3:R4963,'Stock - ETA'!$F$3:F4963,'Rango proyecciones'!C289,'Stock - ETA'!$AA$3:AA4963,'Rango proyecciones'!$AJ$7)</f>
        <v/>
      </c>
      <c r="AA289" s="16">
        <f>Z289 + X289</f>
        <v/>
      </c>
      <c r="AB289" s="10">
        <f>SUMIFS('Stock - ETA'!$I$3:I4963,'Stock - ETA'!$F$3:F4963,'Rango proyecciones'!C289,'Stock - ETA'!$Q$3:Q4963,'Rango proyecciones'!$AJ$5) + SUMIFS('Stock - ETA'!$H$3:H4963,'Stock - ETA'!$F$3:F4963,'Rango proyecciones'!C289,'Stock - ETA'!$Q$3:Q4963,'Rango proyecciones'!$AJ$7)</f>
        <v/>
      </c>
      <c r="AC289" s="19">
        <f>AB289 + X289</f>
        <v/>
      </c>
      <c r="AD289" s="7" t="n">
        <v>48000</v>
      </c>
      <c r="AE289" s="10">
        <f>SUMIFS('Stock - ETA'!$T$3:T4963,'Stock - ETA'!$F$3:F4963,'Rango proyecciones'!C289,'Stock - ETA'!$AA$3:AA4963,'Rango proyecciones'!$AJ$5) + SUMIFS('Stock - ETA'!$S$3:S4963,'Stock - ETA'!$F$3:F4963,'Rango proyecciones'!C289,'Stock - ETA'!$AA$3:AA4963,'Rango proyecciones'!$AJ$8)</f>
        <v/>
      </c>
      <c r="AF289" s="19">
        <f> 0.6 * AD289 + AE289</f>
        <v/>
      </c>
      <c r="AG289" s="10">
        <f>SUMIFS('Stock - ETA'!$J$3:J4963,'Stock - ETA'!$F$3:F4963,'Rango proyecciones'!C289,'Stock - ETA'!$Q$3:Q4963,'Rango proyecciones'!$AJ$5) + SUMIFS('Stock - ETA'!$I$3:I4963,'Stock - ETA'!$F$3:F4963,'Rango proyecciones'!C289,'Stock - ETA'!$Q$3:Q4963,'Rango proyecciones'!$AJ$8)</f>
        <v/>
      </c>
      <c r="AH289" s="19">
        <f> 0.6 * AD289 + AG289</f>
        <v/>
      </c>
      <c r="AI289" s="7" t="n"/>
    </row>
    <row r="290">
      <c r="A290" s="4" t="inlineStr">
        <is>
          <t>Cerdo</t>
        </is>
      </c>
      <c r="B290" s="4" t="inlineStr">
        <is>
          <t>Venta Local</t>
        </is>
      </c>
      <c r="C290" s="4" t="inlineStr">
        <is>
          <t>agrosuper shanghai1023109</t>
        </is>
      </c>
      <c r="D290" s="4" t="inlineStr">
        <is>
          <t>Agrosuper Shanghai</t>
        </is>
      </c>
      <c r="E290" s="4" t="n">
        <v>1023109</v>
      </c>
      <c r="F290" s="4" t="inlineStr">
        <is>
          <t>GO Reco 20/80 @ Cj 20k AS</t>
        </is>
      </c>
      <c r="G290" s="4" t="inlineStr">
        <is>
          <t>Grasas</t>
        </is>
      </c>
      <c r="H290" s="7" t="n">
        <v>24299.25</v>
      </c>
      <c r="I290" s="10" t="n">
        <v>24299.25</v>
      </c>
      <c r="J290" s="10" t="n">
        <v>5902</v>
      </c>
      <c r="K290" s="10" t="n">
        <v>2335.64</v>
      </c>
      <c r="L290" s="7">
        <f>MAX(J290 - K290, 0) * MAX((20 - 10)/(10), 0)</f>
        <v/>
      </c>
      <c r="M290" s="10">
        <f>SUMIFS('Stock - ETA'!$R$3:R4963,'Stock - ETA'!$F$3:F4963,'Rango proyecciones'!C290,'Stock - ETA'!$AA$3:AA4963,'Rango proyecciones'!$AJ$5)</f>
        <v/>
      </c>
      <c r="N290" s="10">
        <f>SUMIF('Stock - Puerto Chile'!$G$2:G960,'Rango proyecciones'!C290,'Stock - Puerto Chile'!$L$2:L960)</f>
        <v/>
      </c>
      <c r="O290" s="10" t="n"/>
      <c r="P290" s="10" t="n"/>
      <c r="Q290" s="19">
        <f>H290 + P290 + MAX(M290 - H290 - P290 + O290,0)</f>
        <v/>
      </c>
      <c r="R290" s="10">
        <f>MAX(J290 - K290, 0) * MAX((20 - 7)/(7), 0)</f>
        <v/>
      </c>
      <c r="S290" s="10">
        <f>SUMIFS('Stock - ETA'!$H$3:H4963,'Stock - ETA'!$F$3:F4963,'Rango proyecciones'!C290,'Stock - ETA'!$Q$3:Q4963,'Rango proyecciones'!$AJ$5)</f>
        <v/>
      </c>
      <c r="T290" s="10">
        <f>SUMIF('Stock - Puerto Chile'!$G$2:G960,'Rango proyecciones'!C290,'Stock - Puerto Chile'!$N$2:N960)</f>
        <v/>
      </c>
      <c r="U290" s="10" t="n"/>
      <c r="V290" s="10" t="n"/>
      <c r="W290" s="20">
        <f>H290 + V290 + U290 + MAX(S290 - H290 - V290 - U290,0)</f>
        <v/>
      </c>
      <c r="X290" s="7" t="n"/>
      <c r="Y290" s="10" t="n"/>
      <c r="Z290" s="21">
        <f>SUMIFS('Stock - ETA'!$S$3:S4963,'Stock - ETA'!$F$3:F4963,'Rango proyecciones'!C290,'Stock - ETA'!$AA$3:AA4963,'Rango proyecciones'!$AJ$5) + SUMIFS('Stock - ETA'!$R$3:R4963,'Stock - ETA'!$F$3:F4963,'Rango proyecciones'!C290,'Stock - ETA'!$AA$3:AA4963,'Rango proyecciones'!$AJ$7)</f>
        <v/>
      </c>
      <c r="AA290" s="16">
        <f>Z290 + X290</f>
        <v/>
      </c>
      <c r="AB290" s="10">
        <f>SUMIFS('Stock - ETA'!$I$3:I4963,'Stock - ETA'!$F$3:F4963,'Rango proyecciones'!C290,'Stock - ETA'!$Q$3:Q4963,'Rango proyecciones'!$AJ$5) + SUMIFS('Stock - ETA'!$H$3:H4963,'Stock - ETA'!$F$3:F4963,'Rango proyecciones'!C290,'Stock - ETA'!$Q$3:Q4963,'Rango proyecciones'!$AJ$7)</f>
        <v/>
      </c>
      <c r="AC290" s="19">
        <f>AB290 + X290</f>
        <v/>
      </c>
      <c r="AD290" s="7" t="n">
        <v>2746</v>
      </c>
      <c r="AE290" s="10">
        <f>SUMIFS('Stock - ETA'!$T$3:T4963,'Stock - ETA'!$F$3:F4963,'Rango proyecciones'!C290,'Stock - ETA'!$AA$3:AA4963,'Rango proyecciones'!$AJ$5) + SUMIFS('Stock - ETA'!$S$3:S4963,'Stock - ETA'!$F$3:F4963,'Rango proyecciones'!C290,'Stock - ETA'!$AA$3:AA4963,'Rango proyecciones'!$AJ$8)</f>
        <v/>
      </c>
      <c r="AF290" s="19">
        <f> 0.6 * AD290 + AE290</f>
        <v/>
      </c>
      <c r="AG290" s="10">
        <f>SUMIFS('Stock - ETA'!$J$3:J4963,'Stock - ETA'!$F$3:F4963,'Rango proyecciones'!C290,'Stock - ETA'!$Q$3:Q4963,'Rango proyecciones'!$AJ$5) + SUMIFS('Stock - ETA'!$I$3:I4963,'Stock - ETA'!$F$3:F4963,'Rango proyecciones'!C290,'Stock - ETA'!$Q$3:Q4963,'Rango proyecciones'!$AJ$8)</f>
        <v/>
      </c>
      <c r="AH290" s="19">
        <f> 0.6 * AD290 + AG290</f>
        <v/>
      </c>
      <c r="AI290" s="7" t="n"/>
    </row>
    <row r="291">
      <c r="A291" s="4" t="inlineStr">
        <is>
          <t>Cerdo</t>
        </is>
      </c>
      <c r="B291" s="4" t="inlineStr">
        <is>
          <t>Venta Local</t>
        </is>
      </c>
      <c r="C291" s="4" t="inlineStr">
        <is>
          <t>agrosuper shanghai1023291</t>
        </is>
      </c>
      <c r="D291" s="4" t="inlineStr">
        <is>
          <t>Agrosuper Shanghai</t>
        </is>
      </c>
      <c r="E291" s="4" t="n">
        <v>1023291</v>
      </c>
      <c r="F291" s="4" t="inlineStr">
        <is>
          <t>GO Hso Costilla 4x 5kg @ Cj 20k AS</t>
        </is>
      </c>
      <c r="G291" s="4" t="inlineStr">
        <is>
          <t>Huesos</t>
        </is>
      </c>
      <c r="H291" s="7" t="n">
        <v>13000</v>
      </c>
      <c r="I291" s="10" t="n">
        <v>24000</v>
      </c>
      <c r="J291" s="10" t="n">
        <v>8452</v>
      </c>
      <c r="K291" s="10" t="n">
        <v>6936.32</v>
      </c>
      <c r="L291" s="7">
        <f>MAX(J291 - K291, 0) * MAX((20 - 10)/(10), 0)</f>
        <v/>
      </c>
      <c r="M291" s="10">
        <f>SUMIFS('Stock - ETA'!$R$3:R4963,'Stock - ETA'!$F$3:F4963,'Rango proyecciones'!C291,'Stock - ETA'!$AA$3:AA4963,'Rango proyecciones'!$AJ$5)</f>
        <v/>
      </c>
      <c r="N291" s="10">
        <f>SUMIF('Stock - Puerto Chile'!$G$2:G960,'Rango proyecciones'!C291,'Stock - Puerto Chile'!$L$2:L960)</f>
        <v/>
      </c>
      <c r="O291" s="10" t="n"/>
      <c r="P291" s="10" t="n"/>
      <c r="Q291" s="19">
        <f>H291 + P291 + MAX(M291 - H291 - P291 + O291,0)</f>
        <v/>
      </c>
      <c r="R291" s="10">
        <f>MAX(J291 - K291, 0) * MAX((20 - 7)/(7), 0)</f>
        <v/>
      </c>
      <c r="S291" s="10">
        <f>SUMIFS('Stock - ETA'!$H$3:H4963,'Stock - ETA'!$F$3:F4963,'Rango proyecciones'!C291,'Stock - ETA'!$Q$3:Q4963,'Rango proyecciones'!$AJ$5)</f>
        <v/>
      </c>
      <c r="T291" s="10">
        <f>SUMIF('Stock - Puerto Chile'!$G$2:G960,'Rango proyecciones'!C291,'Stock - Puerto Chile'!$N$2:N960)</f>
        <v/>
      </c>
      <c r="U291" s="10" t="n"/>
      <c r="V291" s="10" t="n"/>
      <c r="W291" s="20">
        <f>H291 + V291 + U291 + MAX(S291 - H291 - V291 - U291,0)</f>
        <v/>
      </c>
      <c r="X291" s="7" t="n"/>
      <c r="Y291" s="10" t="n"/>
      <c r="Z291" s="21">
        <f>SUMIFS('Stock - ETA'!$S$3:S4963,'Stock - ETA'!$F$3:F4963,'Rango proyecciones'!C291,'Stock - ETA'!$AA$3:AA4963,'Rango proyecciones'!$AJ$5) + SUMIFS('Stock - ETA'!$R$3:R4963,'Stock - ETA'!$F$3:F4963,'Rango proyecciones'!C291,'Stock - ETA'!$AA$3:AA4963,'Rango proyecciones'!$AJ$7)</f>
        <v/>
      </c>
      <c r="AA291" s="16">
        <f>Z291 + X291</f>
        <v/>
      </c>
      <c r="AB291" s="10">
        <f>SUMIFS('Stock - ETA'!$I$3:I4963,'Stock - ETA'!$F$3:F4963,'Rango proyecciones'!C291,'Stock - ETA'!$Q$3:Q4963,'Rango proyecciones'!$AJ$5) + SUMIFS('Stock - ETA'!$H$3:H4963,'Stock - ETA'!$F$3:F4963,'Rango proyecciones'!C291,'Stock - ETA'!$Q$3:Q4963,'Rango proyecciones'!$AJ$7)</f>
        <v/>
      </c>
      <c r="AC291" s="19">
        <f>AB291 + X291</f>
        <v/>
      </c>
      <c r="AD291" s="7" t="n"/>
      <c r="AE291" s="10">
        <f>SUMIFS('Stock - ETA'!$T$3:T4963,'Stock - ETA'!$F$3:F4963,'Rango proyecciones'!C291,'Stock - ETA'!$AA$3:AA4963,'Rango proyecciones'!$AJ$5) + SUMIFS('Stock - ETA'!$S$3:S4963,'Stock - ETA'!$F$3:F4963,'Rango proyecciones'!C291,'Stock - ETA'!$AA$3:AA4963,'Rango proyecciones'!$AJ$8)</f>
        <v/>
      </c>
      <c r="AF291" s="19">
        <f> 0.6 * AD291 + AE291</f>
        <v/>
      </c>
      <c r="AG291" s="10">
        <f>SUMIFS('Stock - ETA'!$J$3:J4963,'Stock - ETA'!$F$3:F4963,'Rango proyecciones'!C291,'Stock - ETA'!$Q$3:Q4963,'Rango proyecciones'!$AJ$5) + SUMIFS('Stock - ETA'!$I$3:I4963,'Stock - ETA'!$F$3:F4963,'Rango proyecciones'!C291,'Stock - ETA'!$Q$3:Q4963,'Rango proyecciones'!$AJ$8)</f>
        <v/>
      </c>
      <c r="AH291" s="19">
        <f> 0.6 * AD291 + AG291</f>
        <v/>
      </c>
      <c r="AI291" s="7" t="n"/>
    </row>
    <row r="292">
      <c r="A292" s="4" t="inlineStr">
        <is>
          <t>Cerdo</t>
        </is>
      </c>
      <c r="B292" s="4" t="inlineStr">
        <is>
          <t>Venta Local</t>
        </is>
      </c>
      <c r="C292" s="4" t="inlineStr">
        <is>
          <t>agrosuper shanghai1023306</t>
        </is>
      </c>
      <c r="D292" s="4" t="inlineStr">
        <is>
          <t>Agrosuper Shanghai</t>
        </is>
      </c>
      <c r="E292" s="4" t="n">
        <v>1023306</v>
      </c>
      <c r="F292" s="4" t="inlineStr">
        <is>
          <t>GO Cue granel@ Bo Cj 20k AS</t>
        </is>
      </c>
      <c r="G292" s="4" t="inlineStr">
        <is>
          <t>Cueros</t>
        </is>
      </c>
      <c r="H292" s="7" t="n">
        <v>48260</v>
      </c>
      <c r="I292" s="10" t="n">
        <v>120820</v>
      </c>
      <c r="J292" s="10" t="n">
        <v>97913.798</v>
      </c>
      <c r="K292" s="10" t="n">
        <v>59471.99</v>
      </c>
      <c r="L292" s="7">
        <f>MAX(J292 - K292, 0) * MAX((20 - 10)/(10), 0)</f>
        <v/>
      </c>
      <c r="M292" s="10">
        <f>SUMIFS('Stock - ETA'!$R$3:R4963,'Stock - ETA'!$F$3:F4963,'Rango proyecciones'!C292,'Stock - ETA'!$AA$3:AA4963,'Rango proyecciones'!$AJ$5)</f>
        <v/>
      </c>
      <c r="N292" s="10">
        <f>SUMIF('Stock - Puerto Chile'!$G$2:G960,'Rango proyecciones'!C292,'Stock - Puerto Chile'!$L$2:L960)</f>
        <v/>
      </c>
      <c r="O292" s="10">
        <f>0 * (20 / 27)</f>
        <v/>
      </c>
      <c r="P292" s="10">
        <f>0 * (20 / 27)</f>
        <v/>
      </c>
      <c r="Q292" s="19">
        <f>H292 + P292 + MAX(M292 - H292 - P292 + O292,0)</f>
        <v/>
      </c>
      <c r="R292" s="10">
        <f>MAX(J292 - K292, 0) * MAX((20 - 7)/(7), 0)</f>
        <v/>
      </c>
      <c r="S292" s="10">
        <f>SUMIFS('Stock - ETA'!$H$3:H4963,'Stock - ETA'!$F$3:F4963,'Rango proyecciones'!C292,'Stock - ETA'!$Q$3:Q4963,'Rango proyecciones'!$AJ$5)</f>
        <v/>
      </c>
      <c r="T292" s="10">
        <f>SUMIF('Stock - Puerto Chile'!$G$2:G960,'Rango proyecciones'!C292,'Stock - Puerto Chile'!$N$2:N960)</f>
        <v/>
      </c>
      <c r="U292" s="10">
        <f>0 * (20 / 27)</f>
        <v/>
      </c>
      <c r="V292" s="10">
        <f>0 * (20 / 27)</f>
        <v/>
      </c>
      <c r="W292" s="20">
        <f>H292 + V292 + U292 + MAX(S292 - H292 - V292 - U292,0)</f>
        <v/>
      </c>
      <c r="X292" s="7" t="n">
        <v>289235</v>
      </c>
      <c r="Y292" s="10" t="n">
        <v>289235</v>
      </c>
      <c r="Z292" s="21">
        <f>SUMIFS('Stock - ETA'!$S$3:S4963,'Stock - ETA'!$F$3:F4963,'Rango proyecciones'!C292,'Stock - ETA'!$AA$3:AA4963,'Rango proyecciones'!$AJ$5) + SUMIFS('Stock - ETA'!$R$3:R4963,'Stock - ETA'!$F$3:F4963,'Rango proyecciones'!C292,'Stock - ETA'!$AA$3:AA4963,'Rango proyecciones'!$AJ$7)</f>
        <v/>
      </c>
      <c r="AA292" s="16">
        <f>Z292 + X292</f>
        <v/>
      </c>
      <c r="AB292" s="10">
        <f>SUMIFS('Stock - ETA'!$I$3:I4963,'Stock - ETA'!$F$3:F4963,'Rango proyecciones'!C292,'Stock - ETA'!$Q$3:Q4963,'Rango proyecciones'!$AJ$5) + SUMIFS('Stock - ETA'!$H$3:H4963,'Stock - ETA'!$F$3:F4963,'Rango proyecciones'!C292,'Stock - ETA'!$Q$3:Q4963,'Rango proyecciones'!$AJ$7)</f>
        <v/>
      </c>
      <c r="AC292" s="19">
        <f>AB292 + X292</f>
        <v/>
      </c>
      <c r="AD292" s="7" t="n">
        <v>342744</v>
      </c>
      <c r="AE292" s="10">
        <f>SUMIFS('Stock - ETA'!$T$3:T4963,'Stock - ETA'!$F$3:F4963,'Rango proyecciones'!C292,'Stock - ETA'!$AA$3:AA4963,'Rango proyecciones'!$AJ$5) + SUMIFS('Stock - ETA'!$S$3:S4963,'Stock - ETA'!$F$3:F4963,'Rango proyecciones'!C292,'Stock - ETA'!$AA$3:AA4963,'Rango proyecciones'!$AJ$8)</f>
        <v/>
      </c>
      <c r="AF292" s="19">
        <f> 0.6 * AD292 + AE292</f>
        <v/>
      </c>
      <c r="AG292" s="10">
        <f>SUMIFS('Stock - ETA'!$J$3:J4963,'Stock - ETA'!$F$3:F4963,'Rango proyecciones'!C292,'Stock - ETA'!$Q$3:Q4963,'Rango proyecciones'!$AJ$5) + SUMIFS('Stock - ETA'!$I$3:I4963,'Stock - ETA'!$F$3:F4963,'Rango proyecciones'!C292,'Stock - ETA'!$Q$3:Q4963,'Rango proyecciones'!$AJ$8)</f>
        <v/>
      </c>
      <c r="AH292" s="19">
        <f> 0.6 * AD292 + AG292</f>
        <v/>
      </c>
      <c r="AI292" s="7" t="n"/>
    </row>
    <row r="293">
      <c r="A293" s="4" t="inlineStr">
        <is>
          <t>Cerdo</t>
        </is>
      </c>
      <c r="B293" s="4" t="inlineStr">
        <is>
          <t>Venta Local</t>
        </is>
      </c>
      <c r="C293" s="4" t="inlineStr">
        <is>
          <t>agrosuper shanghai1023373</t>
        </is>
      </c>
      <c r="D293" s="4" t="inlineStr">
        <is>
          <t>Agrosuper Shanghai</t>
        </is>
      </c>
      <c r="E293" s="4" t="n">
        <v>1023373</v>
      </c>
      <c r="F293" s="4" t="inlineStr">
        <is>
          <t>GO PernilM 1-1.3 kg@ Cj 10k AS</t>
        </is>
      </c>
      <c r="G293" s="4" t="inlineStr">
        <is>
          <t>Pernil</t>
        </is>
      </c>
      <c r="H293" s="7" t="n">
        <v>0</v>
      </c>
      <c r="I293" s="10" t="n">
        <v>32120</v>
      </c>
      <c r="J293" s="10" t="n">
        <v>15180</v>
      </c>
      <c r="K293" s="10" t="n">
        <v>12087.85</v>
      </c>
      <c r="L293" s="7">
        <f>MAX(J293 - K293, 0) * MAX((20 - 10)/(10), 0)</f>
        <v/>
      </c>
      <c r="M293" s="10">
        <f>SUMIFS('Stock - ETA'!$R$3:R4963,'Stock - ETA'!$F$3:F4963,'Rango proyecciones'!C293,'Stock - ETA'!$AA$3:AA4963,'Rango proyecciones'!$AJ$5)</f>
        <v/>
      </c>
      <c r="N293" s="10">
        <f>SUMIF('Stock - Puerto Chile'!$G$2:G960,'Rango proyecciones'!C293,'Stock - Puerto Chile'!$L$2:L960)</f>
        <v/>
      </c>
      <c r="O293" s="10" t="n"/>
      <c r="P293" s="10" t="n"/>
      <c r="Q293" s="19">
        <f>H293 + P293 + MAX(M293 - H293 - P293 + O293,0)</f>
        <v/>
      </c>
      <c r="R293" s="10">
        <f>MAX(J293 - K293, 0) * MAX((20 - 7)/(7), 0)</f>
        <v/>
      </c>
      <c r="S293" s="10">
        <f>SUMIFS('Stock - ETA'!$H$3:H4963,'Stock - ETA'!$F$3:F4963,'Rango proyecciones'!C293,'Stock - ETA'!$Q$3:Q4963,'Rango proyecciones'!$AJ$5)</f>
        <v/>
      </c>
      <c r="T293" s="10">
        <f>SUMIF('Stock - Puerto Chile'!$G$2:G960,'Rango proyecciones'!C293,'Stock - Puerto Chile'!$N$2:N960)</f>
        <v/>
      </c>
      <c r="U293" s="10" t="n"/>
      <c r="V293" s="10" t="n"/>
      <c r="W293" s="20">
        <f>H293 + V293 + U293 + MAX(S293 - H293 - V293 - U293,0)</f>
        <v/>
      </c>
      <c r="X293" s="7" t="n">
        <v>105760</v>
      </c>
      <c r="Y293" s="10" t="n">
        <v>105760</v>
      </c>
      <c r="Z293" s="21">
        <f>SUMIFS('Stock - ETA'!$S$3:S4963,'Stock - ETA'!$F$3:F4963,'Rango proyecciones'!C293,'Stock - ETA'!$AA$3:AA4963,'Rango proyecciones'!$AJ$5) + SUMIFS('Stock - ETA'!$R$3:R4963,'Stock - ETA'!$F$3:F4963,'Rango proyecciones'!C293,'Stock - ETA'!$AA$3:AA4963,'Rango proyecciones'!$AJ$7)</f>
        <v/>
      </c>
      <c r="AA293" s="16">
        <f>Z293 + X293</f>
        <v/>
      </c>
      <c r="AB293" s="10">
        <f>SUMIFS('Stock - ETA'!$I$3:I4963,'Stock - ETA'!$F$3:F4963,'Rango proyecciones'!C293,'Stock - ETA'!$Q$3:Q4963,'Rango proyecciones'!$AJ$5) + SUMIFS('Stock - ETA'!$H$3:H4963,'Stock - ETA'!$F$3:F4963,'Rango proyecciones'!C293,'Stock - ETA'!$Q$3:Q4963,'Rango proyecciones'!$AJ$7)</f>
        <v/>
      </c>
      <c r="AC293" s="19">
        <f>AB293 + X293</f>
        <v/>
      </c>
      <c r="AD293" s="7" t="n">
        <v>125326</v>
      </c>
      <c r="AE293" s="10">
        <f>SUMIFS('Stock - ETA'!$T$3:T4963,'Stock - ETA'!$F$3:F4963,'Rango proyecciones'!C293,'Stock - ETA'!$AA$3:AA4963,'Rango proyecciones'!$AJ$5) + SUMIFS('Stock - ETA'!$S$3:S4963,'Stock - ETA'!$F$3:F4963,'Rango proyecciones'!C293,'Stock - ETA'!$AA$3:AA4963,'Rango proyecciones'!$AJ$8)</f>
        <v/>
      </c>
      <c r="AF293" s="19">
        <f> 0.6 * AD293 + AE293</f>
        <v/>
      </c>
      <c r="AG293" s="10">
        <f>SUMIFS('Stock - ETA'!$J$3:J4963,'Stock - ETA'!$F$3:F4963,'Rango proyecciones'!C293,'Stock - ETA'!$Q$3:Q4963,'Rango proyecciones'!$AJ$5) + SUMIFS('Stock - ETA'!$I$3:I4963,'Stock - ETA'!$F$3:F4963,'Rango proyecciones'!C293,'Stock - ETA'!$Q$3:Q4963,'Rango proyecciones'!$AJ$8)</f>
        <v/>
      </c>
      <c r="AH293" s="19">
        <f> 0.6 * AD293 + AG293</f>
        <v/>
      </c>
      <c r="AI293" s="7" t="n"/>
    </row>
    <row r="294">
      <c r="A294" s="4" t="inlineStr">
        <is>
          <t>Cerdo</t>
        </is>
      </c>
      <c r="B294" s="4" t="inlineStr">
        <is>
          <t>Venta Local</t>
        </is>
      </c>
      <c r="C294" s="4" t="inlineStr">
        <is>
          <t>agrosuper shanghai1023411</t>
        </is>
      </c>
      <c r="D294" s="4" t="inlineStr">
        <is>
          <t>Agrosuper Shanghai</t>
        </is>
      </c>
      <c r="E294" s="4" t="n">
        <v>1023411</v>
      </c>
      <c r="F294" s="4" t="inlineStr">
        <is>
          <t>GO  PpPna 54@ Bo Cj AS</t>
        </is>
      </c>
      <c r="G294" s="4" t="inlineStr">
        <is>
          <t>Pierna</t>
        </is>
      </c>
      <c r="H294" s="7" t="n">
        <v>24377.06</v>
      </c>
      <c r="I294" s="10" t="n">
        <v>48377.95</v>
      </c>
      <c r="J294" s="10" t="n">
        <v>38317.676</v>
      </c>
      <c r="K294" s="10" t="n">
        <v>10859.1</v>
      </c>
      <c r="L294" s="7">
        <f>MAX(J294 - K294, 0) * MAX((20 - 10)/(10), 0)</f>
        <v/>
      </c>
      <c r="M294" s="10">
        <f>SUMIFS('Stock - ETA'!$R$3:R4963,'Stock - ETA'!$F$3:F4963,'Rango proyecciones'!C294,'Stock - ETA'!$AA$3:AA4963,'Rango proyecciones'!$AJ$5)</f>
        <v/>
      </c>
      <c r="N294" s="10">
        <f>SUMIF('Stock - Puerto Chile'!$G$2:G960,'Rango proyecciones'!C294,'Stock - Puerto Chile'!$L$2:L960)</f>
        <v/>
      </c>
      <c r="O294" s="10">
        <f>0 * (20 / 27)</f>
        <v/>
      </c>
      <c r="P294" s="10">
        <f>0 * (20 / 27)</f>
        <v/>
      </c>
      <c r="Q294" s="19">
        <f>H294 + P294 + MAX(M294 - H294 - P294 + O294,0)</f>
        <v/>
      </c>
      <c r="R294" s="10">
        <f>MAX(J294 - K294, 0) * MAX((20 - 7)/(7), 0)</f>
        <v/>
      </c>
      <c r="S294" s="10">
        <f>SUMIFS('Stock - ETA'!$H$3:H4963,'Stock - ETA'!$F$3:F4963,'Rango proyecciones'!C294,'Stock - ETA'!$Q$3:Q4963,'Rango proyecciones'!$AJ$5)</f>
        <v/>
      </c>
      <c r="T294" s="10">
        <f>SUMIF('Stock - Puerto Chile'!$G$2:G960,'Rango proyecciones'!C294,'Stock - Puerto Chile'!$N$2:N960)</f>
        <v/>
      </c>
      <c r="U294" s="10">
        <f>0 * (20 / 27)</f>
        <v/>
      </c>
      <c r="V294" s="10">
        <f>0 * (20 / 27)</f>
        <v/>
      </c>
      <c r="W294" s="20">
        <f>H294 + V294 + U294 + MAX(S294 - H294 - V294 - U294,0)</f>
        <v/>
      </c>
      <c r="X294" s="7" t="n">
        <v>120000</v>
      </c>
      <c r="Y294" s="10" t="n">
        <v>120000</v>
      </c>
      <c r="Z294" s="21">
        <f>SUMIFS('Stock - ETA'!$S$3:S4963,'Stock - ETA'!$F$3:F4963,'Rango proyecciones'!C294,'Stock - ETA'!$AA$3:AA4963,'Rango proyecciones'!$AJ$5) + SUMIFS('Stock - ETA'!$R$3:R4963,'Stock - ETA'!$F$3:F4963,'Rango proyecciones'!C294,'Stock - ETA'!$AA$3:AA4963,'Rango proyecciones'!$AJ$7)</f>
        <v/>
      </c>
      <c r="AA294" s="16">
        <f>Z294 + X294</f>
        <v/>
      </c>
      <c r="AB294" s="10">
        <f>SUMIFS('Stock - ETA'!$I$3:I4963,'Stock - ETA'!$F$3:F4963,'Rango proyecciones'!C294,'Stock - ETA'!$Q$3:Q4963,'Rango proyecciones'!$AJ$5) + SUMIFS('Stock - ETA'!$H$3:H4963,'Stock - ETA'!$F$3:F4963,'Rango proyecciones'!C294,'Stock - ETA'!$Q$3:Q4963,'Rango proyecciones'!$AJ$7)</f>
        <v/>
      </c>
      <c r="AC294" s="19">
        <f>AB294 + X294</f>
        <v/>
      </c>
      <c r="AD294" s="7" t="n">
        <v>120000</v>
      </c>
      <c r="AE294" s="10">
        <f>SUMIFS('Stock - ETA'!$T$3:T4963,'Stock - ETA'!$F$3:F4963,'Rango proyecciones'!C294,'Stock - ETA'!$AA$3:AA4963,'Rango proyecciones'!$AJ$5) + SUMIFS('Stock - ETA'!$S$3:S4963,'Stock - ETA'!$F$3:F4963,'Rango proyecciones'!C294,'Stock - ETA'!$AA$3:AA4963,'Rango proyecciones'!$AJ$8)</f>
        <v/>
      </c>
      <c r="AF294" s="19">
        <f> 0.6 * AD294 + AE294</f>
        <v/>
      </c>
      <c r="AG294" s="10">
        <f>SUMIFS('Stock - ETA'!$J$3:J4963,'Stock - ETA'!$F$3:F4963,'Rango proyecciones'!C294,'Stock - ETA'!$Q$3:Q4963,'Rango proyecciones'!$AJ$5) + SUMIFS('Stock - ETA'!$I$3:I4963,'Stock - ETA'!$F$3:F4963,'Rango proyecciones'!C294,'Stock - ETA'!$Q$3:Q4963,'Rango proyecciones'!$AJ$8)</f>
        <v/>
      </c>
      <c r="AH294" s="19">
        <f> 0.6 * AD294 + AG294</f>
        <v/>
      </c>
      <c r="AI294" s="7" t="n"/>
    </row>
    <row r="295">
      <c r="A295" s="4" t="inlineStr">
        <is>
          <t>Cerdo</t>
        </is>
      </c>
      <c r="B295" s="4" t="inlineStr">
        <is>
          <t>Venta Local</t>
        </is>
      </c>
      <c r="C295" s="4" t="inlineStr">
        <is>
          <t>agrosuper shanghai1023412</t>
        </is>
      </c>
      <c r="D295" s="4" t="inlineStr">
        <is>
          <t>Agrosuper Shanghai</t>
        </is>
      </c>
      <c r="E295" s="4" t="n">
        <v>1023412</v>
      </c>
      <c r="F295" s="4" t="inlineStr">
        <is>
          <t>GO  PpPna 57@ Bo Cj AS</t>
        </is>
      </c>
      <c r="G295" s="4" t="inlineStr">
        <is>
          <t>Pierna</t>
        </is>
      </c>
      <c r="H295" s="7" t="n">
        <v>24285.08</v>
      </c>
      <c r="I295" s="10" t="n">
        <v>24285.08</v>
      </c>
      <c r="J295" s="10" t="n"/>
      <c r="K295" s="10" t="n">
        <v>11595.27</v>
      </c>
      <c r="L295" s="7">
        <f>MAX(J295 - K295, 0) * MAX((20 - 10)/(10), 0)</f>
        <v/>
      </c>
      <c r="M295" s="10">
        <f>SUMIFS('Stock - ETA'!$R$3:R4963,'Stock - ETA'!$F$3:F4963,'Rango proyecciones'!C295,'Stock - ETA'!$AA$3:AA4963,'Rango proyecciones'!$AJ$5)</f>
        <v/>
      </c>
      <c r="N295" s="10">
        <f>SUMIF('Stock - Puerto Chile'!$G$2:G960,'Rango proyecciones'!C295,'Stock - Puerto Chile'!$L$2:L960)</f>
        <v/>
      </c>
      <c r="O295" s="10">
        <f>0 * (20 / 27)</f>
        <v/>
      </c>
      <c r="P295" s="10">
        <f>0 * (20 / 27)</f>
        <v/>
      </c>
      <c r="Q295" s="19">
        <f>H295 + P295 + MAX(M295 - H295 - P295 + O295,0)</f>
        <v/>
      </c>
      <c r="R295" s="10">
        <f>MAX(J295 - K295, 0) * MAX((20 - 7)/(7), 0)</f>
        <v/>
      </c>
      <c r="S295" s="10">
        <f>SUMIFS('Stock - ETA'!$H$3:H4963,'Stock - ETA'!$F$3:F4963,'Rango proyecciones'!C295,'Stock - ETA'!$Q$3:Q4963,'Rango proyecciones'!$AJ$5)</f>
        <v/>
      </c>
      <c r="T295" s="10">
        <f>SUMIF('Stock - Puerto Chile'!$G$2:G960,'Rango proyecciones'!C295,'Stock - Puerto Chile'!$N$2:N960)</f>
        <v/>
      </c>
      <c r="U295" s="10">
        <f>0 * (20 / 27)</f>
        <v/>
      </c>
      <c r="V295" s="10">
        <f>0 * (20 / 27)</f>
        <v/>
      </c>
      <c r="W295" s="20">
        <f>H295 + V295 + U295 + MAX(S295 - H295 - V295 - U295,0)</f>
        <v/>
      </c>
      <c r="X295" s="7" t="n">
        <v>120000</v>
      </c>
      <c r="Y295" s="10" t="n">
        <v>120000</v>
      </c>
      <c r="Z295" s="21">
        <f>SUMIFS('Stock - ETA'!$S$3:S4963,'Stock - ETA'!$F$3:F4963,'Rango proyecciones'!C295,'Stock - ETA'!$AA$3:AA4963,'Rango proyecciones'!$AJ$5) + SUMIFS('Stock - ETA'!$R$3:R4963,'Stock - ETA'!$F$3:F4963,'Rango proyecciones'!C295,'Stock - ETA'!$AA$3:AA4963,'Rango proyecciones'!$AJ$7)</f>
        <v/>
      </c>
      <c r="AA295" s="16">
        <f>Z295 + X295</f>
        <v/>
      </c>
      <c r="AB295" s="10">
        <f>SUMIFS('Stock - ETA'!$I$3:I4963,'Stock - ETA'!$F$3:F4963,'Rango proyecciones'!C295,'Stock - ETA'!$Q$3:Q4963,'Rango proyecciones'!$AJ$5) + SUMIFS('Stock - ETA'!$H$3:H4963,'Stock - ETA'!$F$3:F4963,'Rango proyecciones'!C295,'Stock - ETA'!$Q$3:Q4963,'Rango proyecciones'!$AJ$7)</f>
        <v/>
      </c>
      <c r="AC295" s="19">
        <f>AB295 + X295</f>
        <v/>
      </c>
      <c r="AD295" s="7" t="n">
        <v>120000</v>
      </c>
      <c r="AE295" s="10">
        <f>SUMIFS('Stock - ETA'!$T$3:T4963,'Stock - ETA'!$F$3:F4963,'Rango proyecciones'!C295,'Stock - ETA'!$AA$3:AA4963,'Rango proyecciones'!$AJ$5) + SUMIFS('Stock - ETA'!$S$3:S4963,'Stock - ETA'!$F$3:F4963,'Rango proyecciones'!C295,'Stock - ETA'!$AA$3:AA4963,'Rango proyecciones'!$AJ$8)</f>
        <v/>
      </c>
      <c r="AF295" s="19">
        <f> 0.6 * AD295 + AE295</f>
        <v/>
      </c>
      <c r="AG295" s="10">
        <f>SUMIFS('Stock - ETA'!$J$3:J4963,'Stock - ETA'!$F$3:F4963,'Rango proyecciones'!C295,'Stock - ETA'!$Q$3:Q4963,'Rango proyecciones'!$AJ$5) + SUMIFS('Stock - ETA'!$I$3:I4963,'Stock - ETA'!$F$3:F4963,'Rango proyecciones'!C295,'Stock - ETA'!$Q$3:Q4963,'Rango proyecciones'!$AJ$8)</f>
        <v/>
      </c>
      <c r="AH295" s="19">
        <f> 0.6 * AD295 + AG295</f>
        <v/>
      </c>
      <c r="AI295" s="7" t="n"/>
    </row>
    <row r="296">
      <c r="A296" s="4" t="inlineStr">
        <is>
          <t>Cerdo</t>
        </is>
      </c>
      <c r="B296" s="4" t="inlineStr">
        <is>
          <t>Venta Directa</t>
        </is>
      </c>
      <c r="C296" s="4" t="inlineStr">
        <is>
          <t>agrosuper asia1020860</t>
        </is>
      </c>
      <c r="D296" s="4" t="inlineStr">
        <is>
          <t>Agrosuper Asia</t>
        </is>
      </c>
      <c r="E296" s="4" t="n">
        <v>1020860</v>
      </c>
      <c r="F296" s="4" t="inlineStr">
        <is>
          <t>GO Lom Vet@ Cj 12k AK</t>
        </is>
      </c>
      <c r="G296" s="4" t="inlineStr">
        <is>
          <t>Lomo</t>
        </is>
      </c>
      <c r="H296" s="7" t="n">
        <v>22000.39</v>
      </c>
      <c r="I296" s="10" t="n">
        <v>88000.39</v>
      </c>
      <c r="J296" s="10" t="n">
        <v>6282.11</v>
      </c>
      <c r="K296" s="10" t="n"/>
      <c r="L296" s="7">
        <f>MAX(J296 - K296, 0) * MAX((20 - 10)/(10), 0)</f>
        <v/>
      </c>
      <c r="M296" s="10">
        <f>SUMIF('Stock - ETA'!$F$3:F4963,'Rango proyecciones'!C296,'Stock - ETA'!$R$3:R4963)</f>
        <v/>
      </c>
      <c r="N296" s="10">
        <f>SUMIF('Stock - Puerto Chile'!$G$2:G960,'Rango proyecciones'!C296,'Stock - Puerto Chile'!$L$2:L960)</f>
        <v/>
      </c>
      <c r="O296" s="10" t="n"/>
      <c r="P296" s="10" t="n"/>
      <c r="Q296" s="19">
        <f>H296 + N296 + MAX(M296 - H296 - N296, 0)</f>
        <v/>
      </c>
      <c r="R296" s="10">
        <f>MAX(J296 - K296, 0) * MAX((20 - 7)/(7), 0)</f>
        <v/>
      </c>
      <c r="S296" s="10">
        <f>SUMIF('Stock - ETA'!$F$3:F4963,'Rango proyecciones'!C296,'Stock - ETA'!$H$3:H4963)</f>
        <v/>
      </c>
      <c r="T296" s="10">
        <f>SUMIF('Stock - Puerto Chile'!$G$2:G960,'Rango proyecciones'!C296,'Stock - Puerto Chile'!$N$2:N960)</f>
        <v/>
      </c>
      <c r="U296" s="10" t="n"/>
      <c r="V296" s="10" t="n"/>
      <c r="W296" s="19">
        <f>H296 + T296 + MAX(S296 - H296 - T296, 0)</f>
        <v/>
      </c>
      <c r="X296" s="7" t="n">
        <v>110000</v>
      </c>
      <c r="Y296" s="10" t="n">
        <v>110000</v>
      </c>
      <c r="Z296" s="21">
        <f>SUMIF('Stock - ETA'!$F$3:F4963,'Rango proyecciones'!C296,'Stock - ETA'!$S$3:S4963)</f>
        <v/>
      </c>
      <c r="AA296" s="16">
        <f>Z296 + X296</f>
        <v/>
      </c>
      <c r="AB296" s="10">
        <f>SUMIF('Stock - ETA'!$F$3:F4963,'Rango proyecciones'!C296,'Stock - ETA'!$I$3:I4963)</f>
        <v/>
      </c>
      <c r="AC296" s="19">
        <f>AB296 + X296</f>
        <v/>
      </c>
      <c r="AD296" s="7" t="n">
        <v>110000</v>
      </c>
      <c r="AE296" s="10">
        <f>SUMIF('Stock - ETA'!$F$3:F4963,'Rango proyecciones'!C296,'Stock - ETA'!$T$3:T4963)</f>
        <v/>
      </c>
      <c r="AF296" s="19">
        <f> 0.7 * AD296 + AE296</f>
        <v/>
      </c>
      <c r="AG296" s="10">
        <f>SUMIF('Stock - ETA'!$F$3:F4963,'Rango proyecciones'!C296,'Stock - ETA'!$J$3:J4963)</f>
        <v/>
      </c>
      <c r="AH296" s="19">
        <f> 0.7 * AD296 + AG296</f>
        <v/>
      </c>
      <c r="AI296" s="7" t="n"/>
    </row>
    <row r="297">
      <c r="A297" s="4" t="inlineStr">
        <is>
          <t>Cerdo</t>
        </is>
      </c>
      <c r="B297" s="4" t="inlineStr">
        <is>
          <t>Venta Directa</t>
        </is>
      </c>
      <c r="C297" s="4" t="inlineStr">
        <is>
          <t>agrosuper asia1020861</t>
        </is>
      </c>
      <c r="D297" s="4" t="inlineStr">
        <is>
          <t>Agrosuper Asia</t>
        </is>
      </c>
      <c r="E297" s="4" t="n">
        <v>1020861</v>
      </c>
      <c r="F297" s="4" t="inlineStr">
        <is>
          <t>GO Lom Vet@ Cj 12k TJ</t>
        </is>
      </c>
      <c r="G297" s="4" t="inlineStr">
        <is>
          <t>Lomo</t>
        </is>
      </c>
      <c r="H297" s="7" t="n">
        <v>44015.82</v>
      </c>
      <c r="I297" s="10" t="n">
        <v>88000</v>
      </c>
      <c r="J297" s="10" t="n">
        <v>19789.873</v>
      </c>
      <c r="K297" s="10" t="n">
        <v>27986.6</v>
      </c>
      <c r="L297" s="7">
        <f>MAX(J297 - K297, 0) * MAX((20 - 10)/(10), 0)</f>
        <v/>
      </c>
      <c r="M297" s="10">
        <f>SUMIF('Stock - ETA'!$F$3:F4963,'Rango proyecciones'!C297,'Stock - ETA'!$R$3:R4963)</f>
        <v/>
      </c>
      <c r="N297" s="10">
        <f>SUMIF('Stock - Puerto Chile'!$G$2:G960,'Rango proyecciones'!C297,'Stock - Puerto Chile'!$L$2:L960)</f>
        <v/>
      </c>
      <c r="O297" s="10" t="n"/>
      <c r="P297" s="10" t="n"/>
      <c r="Q297" s="19">
        <f>H297 + N297 + MAX(M297 - H297 - N297, 0)</f>
        <v/>
      </c>
      <c r="R297" s="10">
        <f>MAX(J297 - K297, 0) * MAX((20 - 7)/(7), 0)</f>
        <v/>
      </c>
      <c r="S297" s="10">
        <f>SUMIF('Stock - ETA'!$F$3:F4963,'Rango proyecciones'!C297,'Stock - ETA'!$H$3:H4963)</f>
        <v/>
      </c>
      <c r="T297" s="10">
        <f>SUMIF('Stock - Puerto Chile'!$G$2:G960,'Rango proyecciones'!C297,'Stock - Puerto Chile'!$N$2:N960)</f>
        <v/>
      </c>
      <c r="U297" s="10" t="n"/>
      <c r="V297" s="10" t="n"/>
      <c r="W297" s="19">
        <f>H297 + T297 + MAX(S297 - H297 - T297, 0)</f>
        <v/>
      </c>
      <c r="X297" s="7" t="n">
        <v>110000</v>
      </c>
      <c r="Y297" s="10" t="n">
        <v>110000</v>
      </c>
      <c r="Z297" s="21">
        <f>SUMIF('Stock - ETA'!$F$3:F4963,'Rango proyecciones'!C297,'Stock - ETA'!$S$3:S4963)</f>
        <v/>
      </c>
      <c r="AA297" s="16">
        <f>Z297 + X297</f>
        <v/>
      </c>
      <c r="AB297" s="10">
        <f>SUMIF('Stock - ETA'!$F$3:F4963,'Rango proyecciones'!C297,'Stock - ETA'!$I$3:I4963)</f>
        <v/>
      </c>
      <c r="AC297" s="19">
        <f>AB297 + X297</f>
        <v/>
      </c>
      <c r="AD297" s="7" t="n">
        <v>110000</v>
      </c>
      <c r="AE297" s="10">
        <f>SUMIF('Stock - ETA'!$F$3:F4963,'Rango proyecciones'!C297,'Stock - ETA'!$T$3:T4963)</f>
        <v/>
      </c>
      <c r="AF297" s="19">
        <f> 0.7 * AD297 + AE297</f>
        <v/>
      </c>
      <c r="AG297" s="10">
        <f>SUMIF('Stock - ETA'!$F$3:F4963,'Rango proyecciones'!C297,'Stock - ETA'!$J$3:J4963)</f>
        <v/>
      </c>
      <c r="AH297" s="19">
        <f> 0.7 * AD297 + AG297</f>
        <v/>
      </c>
      <c r="AI297" s="7" t="n"/>
    </row>
    <row r="298">
      <c r="A298" s="4" t="inlineStr">
        <is>
          <t>Cerdo</t>
        </is>
      </c>
      <c r="B298" s="4" t="inlineStr">
        <is>
          <t>Venta Directa</t>
        </is>
      </c>
      <c r="C298" s="4" t="inlineStr">
        <is>
          <t>agrosuper asia1020904</t>
        </is>
      </c>
      <c r="D298" s="4" t="inlineStr">
        <is>
          <t>Agrosuper Asia</t>
        </is>
      </c>
      <c r="E298" s="4" t="n">
        <v>1020904</v>
      </c>
      <c r="F298" s="4" t="inlineStr">
        <is>
          <t>GO Panc C/cue@ Cj Panc 230 TJ</t>
        </is>
      </c>
      <c r="G298" s="4" t="inlineStr">
        <is>
          <t>Panceta</t>
        </is>
      </c>
      <c r="H298" s="7" t="n">
        <v>22002.06</v>
      </c>
      <c r="I298" s="10" t="n">
        <v>44000</v>
      </c>
      <c r="J298" s="10" t="n">
        <v>14441.8</v>
      </c>
      <c r="K298" s="10" t="n">
        <v>1948.49</v>
      </c>
      <c r="L298" s="7">
        <f>MAX(J298 - K298, 0) * MAX((20 - 10)/(10), 0)</f>
        <v/>
      </c>
      <c r="M298" s="10">
        <f>SUMIF('Stock - ETA'!$F$3:F4963,'Rango proyecciones'!C298,'Stock - ETA'!$R$3:R4963)</f>
        <v/>
      </c>
      <c r="N298" s="10">
        <f>SUMIF('Stock - Puerto Chile'!$G$2:G960,'Rango proyecciones'!C298,'Stock - Puerto Chile'!$L$2:L960)</f>
        <v/>
      </c>
      <c r="O298" s="10" t="n"/>
      <c r="P298" s="10" t="n"/>
      <c r="Q298" s="19">
        <f>H298 + N298 + MAX(M298 - H298 - N298, 0)</f>
        <v/>
      </c>
      <c r="R298" s="10">
        <f>MAX(J298 - K298, 0) * MAX((20 - 7)/(7), 0)</f>
        <v/>
      </c>
      <c r="S298" s="10">
        <f>SUMIF('Stock - ETA'!$F$3:F4963,'Rango proyecciones'!C298,'Stock - ETA'!$H$3:H4963)</f>
        <v/>
      </c>
      <c r="T298" s="10">
        <f>SUMIF('Stock - Puerto Chile'!$G$2:G960,'Rango proyecciones'!C298,'Stock - Puerto Chile'!$N$2:N960)</f>
        <v/>
      </c>
      <c r="U298" s="10" t="n"/>
      <c r="V298" s="10" t="n"/>
      <c r="W298" s="19">
        <f>H298 + T298 + MAX(S298 - H298 - T298, 0)</f>
        <v/>
      </c>
      <c r="X298" s="7" t="n"/>
      <c r="Y298" s="10" t="n"/>
      <c r="Z298" s="21">
        <f>SUMIF('Stock - ETA'!$F$3:F4963,'Rango proyecciones'!C298,'Stock - ETA'!$S$3:S4963)</f>
        <v/>
      </c>
      <c r="AA298" s="16">
        <f>Z298 + X298</f>
        <v/>
      </c>
      <c r="AB298" s="10">
        <f>SUMIF('Stock - ETA'!$F$3:F4963,'Rango proyecciones'!C298,'Stock - ETA'!$I$3:I4963)</f>
        <v/>
      </c>
      <c r="AC298" s="19">
        <f>AB298 + X298</f>
        <v/>
      </c>
      <c r="AD298" s="7" t="n"/>
      <c r="AE298" s="10">
        <f>SUMIF('Stock - ETA'!$F$3:F4963,'Rango proyecciones'!C298,'Stock - ETA'!$T$3:T4963)</f>
        <v/>
      </c>
      <c r="AF298" s="19">
        <f> 0.7 * AD298 + AE298</f>
        <v/>
      </c>
      <c r="AG298" s="10">
        <f>SUMIF('Stock - ETA'!$F$3:F4963,'Rango proyecciones'!C298,'Stock - ETA'!$J$3:J4963)</f>
        <v/>
      </c>
      <c r="AH298" s="19">
        <f> 0.7 * AD298 + AG298</f>
        <v/>
      </c>
      <c r="AI298" s="7" t="n"/>
    </row>
    <row r="299">
      <c r="A299" s="4" t="inlineStr">
        <is>
          <t>Cerdo</t>
        </is>
      </c>
      <c r="B299" s="4" t="inlineStr">
        <is>
          <t>Venta Directa</t>
        </is>
      </c>
      <c r="C299" s="4" t="inlineStr">
        <is>
          <t>agrosuper asia1020905</t>
        </is>
      </c>
      <c r="D299" s="4" t="inlineStr">
        <is>
          <t>Agrosuper Asia</t>
        </is>
      </c>
      <c r="E299" s="4" t="n">
        <v>1020905</v>
      </c>
      <c r="F299" s="4" t="inlineStr">
        <is>
          <t>GO Panc C/cue@ Cj Panc 230 AK</t>
        </is>
      </c>
      <c r="G299" s="4" t="inlineStr">
        <is>
          <t>Panceta</t>
        </is>
      </c>
      <c r="H299" s="7" t="n">
        <v>0</v>
      </c>
      <c r="I299" s="10" t="n">
        <v>22000</v>
      </c>
      <c r="J299" s="10" t="n">
        <v>22184.344</v>
      </c>
      <c r="K299" s="10" t="n">
        <v>8877.700000000001</v>
      </c>
      <c r="L299" s="7">
        <f>MAX(J299 - K299, 0) * MAX((20 - 10)/(10), 0)</f>
        <v/>
      </c>
      <c r="M299" s="10">
        <f>SUMIF('Stock - ETA'!$F$3:F4963,'Rango proyecciones'!C299,'Stock - ETA'!$R$3:R4963)</f>
        <v/>
      </c>
      <c r="N299" s="10">
        <f>SUMIF('Stock - Puerto Chile'!$G$2:G960,'Rango proyecciones'!C299,'Stock - Puerto Chile'!$L$2:L960)</f>
        <v/>
      </c>
      <c r="O299" s="10" t="n"/>
      <c r="P299" s="10" t="n"/>
      <c r="Q299" s="19">
        <f>H299 + N299 + MAX(M299 - H299 - N299, 0)</f>
        <v/>
      </c>
      <c r="R299" s="10">
        <f>MAX(J299 - K299, 0) * MAX((20 - 7)/(7), 0)</f>
        <v/>
      </c>
      <c r="S299" s="10">
        <f>SUMIF('Stock - ETA'!$F$3:F4963,'Rango proyecciones'!C299,'Stock - ETA'!$H$3:H4963)</f>
        <v/>
      </c>
      <c r="T299" s="10">
        <f>SUMIF('Stock - Puerto Chile'!$G$2:G960,'Rango proyecciones'!C299,'Stock - Puerto Chile'!$N$2:N960)</f>
        <v/>
      </c>
      <c r="U299" s="10" t="n"/>
      <c r="V299" s="10" t="n"/>
      <c r="W299" s="19">
        <f>H299 + T299 + MAX(S299 - H299 - T299, 0)</f>
        <v/>
      </c>
      <c r="X299" s="7" t="n"/>
      <c r="Y299" s="10" t="n"/>
      <c r="Z299" s="21">
        <f>SUMIF('Stock - ETA'!$F$3:F4963,'Rango proyecciones'!C299,'Stock - ETA'!$S$3:S4963)</f>
        <v/>
      </c>
      <c r="AA299" s="16">
        <f>Z299 + X299</f>
        <v/>
      </c>
      <c r="AB299" s="10">
        <f>SUMIF('Stock - ETA'!$F$3:F4963,'Rango proyecciones'!C299,'Stock - ETA'!$I$3:I4963)</f>
        <v/>
      </c>
      <c r="AC299" s="19">
        <f>AB299 + X299</f>
        <v/>
      </c>
      <c r="AD299" s="7" t="n">
        <v>3719</v>
      </c>
      <c r="AE299" s="10">
        <f>SUMIF('Stock - ETA'!$F$3:F4963,'Rango proyecciones'!C299,'Stock - ETA'!$T$3:T4963)</f>
        <v/>
      </c>
      <c r="AF299" s="19">
        <f> 0.7 * AD299 + AE299</f>
        <v/>
      </c>
      <c r="AG299" s="10">
        <f>SUMIF('Stock - ETA'!$F$3:F4963,'Rango proyecciones'!C299,'Stock - ETA'!$J$3:J4963)</f>
        <v/>
      </c>
      <c r="AH299" s="19">
        <f> 0.7 * AD299 + AG299</f>
        <v/>
      </c>
      <c r="AI299" s="7" t="n"/>
    </row>
    <row r="300">
      <c r="A300" s="4" t="inlineStr">
        <is>
          <t>Cerdo</t>
        </is>
      </c>
      <c r="B300" s="4" t="inlineStr">
        <is>
          <t>Venta Directa</t>
        </is>
      </c>
      <c r="C300" s="4" t="inlineStr">
        <is>
          <t>agrosuper asia1021012</t>
        </is>
      </c>
      <c r="D300" s="4" t="inlineStr">
        <is>
          <t>Agrosuper Asia</t>
        </is>
      </c>
      <c r="E300" s="4" t="n">
        <v>1021012</v>
      </c>
      <c r="F300" s="4" t="inlineStr">
        <is>
          <t>GO Papda K@ Cj 20k AK</t>
        </is>
      </c>
      <c r="G300" s="4" t="inlineStr">
        <is>
          <t>Plancha</t>
        </is>
      </c>
      <c r="H300" s="7" t="n">
        <v>0</v>
      </c>
      <c r="I300" s="10" t="n">
        <v>22000</v>
      </c>
      <c r="J300" s="10" t="n">
        <v>0</v>
      </c>
      <c r="K300" s="10" t="n">
        <v>0</v>
      </c>
      <c r="L300" s="7">
        <f>MAX(J300 - K300, 0) * MAX((20 - 10)/(10), 0)</f>
        <v/>
      </c>
      <c r="M300" s="10">
        <f>SUMIF('Stock - ETA'!$F$3:F4963,'Rango proyecciones'!C300,'Stock - ETA'!$R$3:R4963)</f>
        <v/>
      </c>
      <c r="N300" s="10">
        <f>SUMIF('Stock - Puerto Chile'!$G$2:G960,'Rango proyecciones'!C300,'Stock - Puerto Chile'!$L$2:L960)</f>
        <v/>
      </c>
      <c r="O300" s="10" t="n"/>
      <c r="P300" s="10" t="n"/>
      <c r="Q300" s="19">
        <f>H300 + N300 + MAX(M300 - H300 - N300, 0)</f>
        <v/>
      </c>
      <c r="R300" s="10">
        <f>MAX(J300 - K300, 0) * MAX((20 - 7)/(7), 0)</f>
        <v/>
      </c>
      <c r="S300" s="10">
        <f>SUMIF('Stock - ETA'!$F$3:F4963,'Rango proyecciones'!C300,'Stock - ETA'!$H$3:H4963)</f>
        <v/>
      </c>
      <c r="T300" s="10">
        <f>SUMIF('Stock - Puerto Chile'!$G$2:G960,'Rango proyecciones'!C300,'Stock - Puerto Chile'!$N$2:N960)</f>
        <v/>
      </c>
      <c r="U300" s="10" t="n"/>
      <c r="V300" s="10" t="n"/>
      <c r="W300" s="19">
        <f>H300 + T300 + MAX(S300 - H300 - T300, 0)</f>
        <v/>
      </c>
      <c r="X300" s="7" t="n"/>
      <c r="Y300" s="10" t="n"/>
      <c r="Z300" s="21">
        <f>SUMIF('Stock - ETA'!$F$3:F4963,'Rango proyecciones'!C300,'Stock - ETA'!$S$3:S4963)</f>
        <v/>
      </c>
      <c r="AA300" s="16">
        <f>Z300 + X300</f>
        <v/>
      </c>
      <c r="AB300" s="10">
        <f>SUMIF('Stock - ETA'!$F$3:F4963,'Rango proyecciones'!C300,'Stock - ETA'!$I$3:I4963)</f>
        <v/>
      </c>
      <c r="AC300" s="19">
        <f>AB300 + X300</f>
        <v/>
      </c>
      <c r="AD300" s="7" t="n">
        <v>16966</v>
      </c>
      <c r="AE300" s="10">
        <f>SUMIF('Stock - ETA'!$F$3:F4963,'Rango proyecciones'!C300,'Stock - ETA'!$T$3:T4963)</f>
        <v/>
      </c>
      <c r="AF300" s="19">
        <f> 0.7 * AD300 + AE300</f>
        <v/>
      </c>
      <c r="AG300" s="10">
        <f>SUMIF('Stock - ETA'!$F$3:F4963,'Rango proyecciones'!C300,'Stock - ETA'!$J$3:J4963)</f>
        <v/>
      </c>
      <c r="AH300" s="19">
        <f> 0.7 * AD300 + AG300</f>
        <v/>
      </c>
      <c r="AI300" s="7" t="n"/>
    </row>
    <row r="301">
      <c r="A301" s="4" t="inlineStr">
        <is>
          <t>Cerdo</t>
        </is>
      </c>
      <c r="B301" s="4" t="inlineStr">
        <is>
          <t>Venta Directa</t>
        </is>
      </c>
      <c r="C301" s="4" t="inlineStr">
        <is>
          <t>agrosuper asia1021046</t>
        </is>
      </c>
      <c r="D301" s="4" t="inlineStr">
        <is>
          <t>Agrosuper Asia</t>
        </is>
      </c>
      <c r="E301" s="4" t="n">
        <v>1021046</v>
      </c>
      <c r="F301" s="4" t="inlineStr">
        <is>
          <t>GO PernilM C/M@ Cj 15k TJ</t>
        </is>
      </c>
      <c r="G301" s="4" t="inlineStr">
        <is>
          <t>Pernil</t>
        </is>
      </c>
      <c r="H301" s="7" t="n">
        <v>21920.7</v>
      </c>
      <c r="I301" s="10" t="n">
        <v>21920.7</v>
      </c>
      <c r="J301" s="10" t="n">
        <v>0</v>
      </c>
      <c r="K301" s="10" t="n">
        <v>0</v>
      </c>
      <c r="L301" s="7">
        <f>MAX(J301 - K301, 0) * MAX((20 - 10)/(10), 0)</f>
        <v/>
      </c>
      <c r="M301" s="10">
        <f>SUMIF('Stock - ETA'!$F$3:F4963,'Rango proyecciones'!C301,'Stock - ETA'!$R$3:R4963)</f>
        <v/>
      </c>
      <c r="N301" s="10">
        <f>SUMIF('Stock - Puerto Chile'!$G$2:G960,'Rango proyecciones'!C301,'Stock - Puerto Chile'!$L$2:L960)</f>
        <v/>
      </c>
      <c r="O301" s="10" t="n"/>
      <c r="P301" s="10" t="n"/>
      <c r="Q301" s="19">
        <f>H301 + N301 + MAX(M301 - H301 - N301, 0)</f>
        <v/>
      </c>
      <c r="R301" s="10">
        <f>MAX(J301 - K301, 0) * MAX((20 - 7)/(7), 0)</f>
        <v/>
      </c>
      <c r="S301" s="10">
        <f>SUMIF('Stock - ETA'!$F$3:F4963,'Rango proyecciones'!C301,'Stock - ETA'!$H$3:H4963)</f>
        <v/>
      </c>
      <c r="T301" s="10">
        <f>SUMIF('Stock - Puerto Chile'!$G$2:G960,'Rango proyecciones'!C301,'Stock - Puerto Chile'!$N$2:N960)</f>
        <v/>
      </c>
      <c r="U301" s="10" t="n"/>
      <c r="V301" s="10" t="n"/>
      <c r="W301" s="19">
        <f>H301 + T301 + MAX(S301 - H301 - T301, 0)</f>
        <v/>
      </c>
      <c r="X301" s="7" t="n">
        <v>12183</v>
      </c>
      <c r="Y301" s="10" t="n">
        <v>12183</v>
      </c>
      <c r="Z301" s="21">
        <f>SUMIF('Stock - ETA'!$F$3:F4963,'Rango proyecciones'!C301,'Stock - ETA'!$S$3:S4963)</f>
        <v/>
      </c>
      <c r="AA301" s="16">
        <f>Z301 + X301</f>
        <v/>
      </c>
      <c r="AB301" s="10">
        <f>SUMIF('Stock - ETA'!$F$3:F4963,'Rango proyecciones'!C301,'Stock - ETA'!$I$3:I4963)</f>
        <v/>
      </c>
      <c r="AC301" s="19">
        <f>AB301 + X301</f>
        <v/>
      </c>
      <c r="AD301" s="7" t="n">
        <v>45113</v>
      </c>
      <c r="AE301" s="10">
        <f>SUMIF('Stock - ETA'!$F$3:F4963,'Rango proyecciones'!C301,'Stock - ETA'!$T$3:T4963)</f>
        <v/>
      </c>
      <c r="AF301" s="19">
        <f> 0.7 * AD301 + AE301</f>
        <v/>
      </c>
      <c r="AG301" s="10">
        <f>SUMIF('Stock - ETA'!$F$3:F4963,'Rango proyecciones'!C301,'Stock - ETA'!$J$3:J4963)</f>
        <v/>
      </c>
      <c r="AH301" s="19">
        <f> 0.7 * AD301 + AG301</f>
        <v/>
      </c>
      <c r="AI301" s="7" t="n"/>
    </row>
    <row r="302">
      <c r="A302" s="4" t="inlineStr">
        <is>
          <t>Cerdo</t>
        </is>
      </c>
      <c r="B302" s="4" t="inlineStr">
        <is>
          <t>Venta Directa</t>
        </is>
      </c>
      <c r="C302" s="4" t="inlineStr">
        <is>
          <t>agrosuper asia1021149</t>
        </is>
      </c>
      <c r="D302" s="4" t="inlineStr">
        <is>
          <t>Agrosuper Asia</t>
        </is>
      </c>
      <c r="E302" s="4" t="n">
        <v>1021149</v>
      </c>
      <c r="F302" s="4" t="inlineStr">
        <is>
          <t>GO Tira Hso Ctro@ Cj 20k TJ</t>
        </is>
      </c>
      <c r="G302" s="4" t="inlineStr">
        <is>
          <t>Huesos</t>
        </is>
      </c>
      <c r="H302" s="7" t="n">
        <v>22000</v>
      </c>
      <c r="I302" s="10" t="n">
        <v>66000</v>
      </c>
      <c r="J302" s="10" t="n">
        <v>39244.636</v>
      </c>
      <c r="K302" s="10" t="n">
        <v>25729.72</v>
      </c>
      <c r="L302" s="7">
        <f>MAX(J302 - K302, 0) * MAX((20 - 10)/(10), 0)</f>
        <v/>
      </c>
      <c r="M302" s="10">
        <f>SUMIF('Stock - ETA'!$F$3:F4963,'Rango proyecciones'!C302,'Stock - ETA'!$R$3:R4963)</f>
        <v/>
      </c>
      <c r="N302" s="10">
        <f>SUMIF('Stock - Puerto Chile'!$G$2:G960,'Rango proyecciones'!C302,'Stock - Puerto Chile'!$L$2:L960)</f>
        <v/>
      </c>
      <c r="O302" s="10" t="n"/>
      <c r="P302" s="10" t="n"/>
      <c r="Q302" s="19">
        <f>H302 + N302 + MAX(M302 - H302 - N302, 0)</f>
        <v/>
      </c>
      <c r="R302" s="10">
        <f>MAX(J302 - K302, 0) * MAX((20 - 7)/(7), 0)</f>
        <v/>
      </c>
      <c r="S302" s="10">
        <f>SUMIF('Stock - ETA'!$F$3:F4963,'Rango proyecciones'!C302,'Stock - ETA'!$H$3:H4963)</f>
        <v/>
      </c>
      <c r="T302" s="10">
        <f>SUMIF('Stock - Puerto Chile'!$G$2:G960,'Rango proyecciones'!C302,'Stock - Puerto Chile'!$N$2:N960)</f>
        <v/>
      </c>
      <c r="U302" s="10" t="n"/>
      <c r="V302" s="10" t="n"/>
      <c r="W302" s="19">
        <f>H302 + T302 + MAX(S302 - H302 - T302, 0)</f>
        <v/>
      </c>
      <c r="X302" s="7" t="n">
        <v>52328</v>
      </c>
      <c r="Y302" s="10" t="n">
        <v>52328</v>
      </c>
      <c r="Z302" s="21">
        <f>SUMIF('Stock - ETA'!$F$3:F4963,'Rango proyecciones'!C302,'Stock - ETA'!$S$3:S4963)</f>
        <v/>
      </c>
      <c r="AA302" s="16">
        <f>Z302 + X302</f>
        <v/>
      </c>
      <c r="AB302" s="10">
        <f>SUMIF('Stock - ETA'!$F$3:F4963,'Rango proyecciones'!C302,'Stock - ETA'!$I$3:I4963)</f>
        <v/>
      </c>
      <c r="AC302" s="19">
        <f>AB302 + X302</f>
        <v/>
      </c>
      <c r="AD302" s="7" t="n">
        <v>150996</v>
      </c>
      <c r="AE302" s="10">
        <f>SUMIF('Stock - ETA'!$F$3:F4963,'Rango proyecciones'!C302,'Stock - ETA'!$T$3:T4963)</f>
        <v/>
      </c>
      <c r="AF302" s="19">
        <f> 0.7 * AD302 + AE302</f>
        <v/>
      </c>
      <c r="AG302" s="10">
        <f>SUMIF('Stock - ETA'!$F$3:F4963,'Rango proyecciones'!C302,'Stock - ETA'!$J$3:J4963)</f>
        <v/>
      </c>
      <c r="AH302" s="19">
        <f> 0.7 * AD302 + AG302</f>
        <v/>
      </c>
      <c r="AI302" s="7" t="n"/>
    </row>
    <row r="303">
      <c r="A303" s="4" t="inlineStr">
        <is>
          <t>Cerdo</t>
        </is>
      </c>
      <c r="B303" s="4" t="inlineStr">
        <is>
          <t>Venta Directa</t>
        </is>
      </c>
      <c r="C303" s="4" t="inlineStr">
        <is>
          <t>agrosuper asia1021150</t>
        </is>
      </c>
      <c r="D303" s="4" t="inlineStr">
        <is>
          <t>Agrosuper Asia</t>
        </is>
      </c>
      <c r="E303" s="4" t="n">
        <v>1021150</v>
      </c>
      <c r="F303" s="4" t="inlineStr">
        <is>
          <t>GO Tira Hso Ctro@ Cj 20k AK</t>
        </is>
      </c>
      <c r="G303" s="4" t="inlineStr">
        <is>
          <t>Huesos</t>
        </is>
      </c>
      <c r="H303" s="7" t="n">
        <v>22000</v>
      </c>
      <c r="I303" s="10" t="n">
        <v>44000</v>
      </c>
      <c r="J303" s="10" t="n">
        <v>6595.298</v>
      </c>
      <c r="K303" s="10" t="n">
        <v>4955.45</v>
      </c>
      <c r="L303" s="7">
        <f>MAX(J303 - K303, 0) * MAX((20 - 10)/(10), 0)</f>
        <v/>
      </c>
      <c r="M303" s="10">
        <f>SUMIF('Stock - ETA'!$F$3:F4963,'Rango proyecciones'!C303,'Stock - ETA'!$R$3:R4963)</f>
        <v/>
      </c>
      <c r="N303" s="10">
        <f>SUMIF('Stock - Puerto Chile'!$G$2:G960,'Rango proyecciones'!C303,'Stock - Puerto Chile'!$L$2:L960)</f>
        <v/>
      </c>
      <c r="O303" s="10" t="n"/>
      <c r="P303" s="10" t="n"/>
      <c r="Q303" s="19">
        <f>H303 + N303 + MAX(M303 - H303 - N303, 0)</f>
        <v/>
      </c>
      <c r="R303" s="10">
        <f>MAX(J303 - K303, 0) * MAX((20 - 7)/(7), 0)</f>
        <v/>
      </c>
      <c r="S303" s="10">
        <f>SUMIF('Stock - ETA'!$F$3:F4963,'Rango proyecciones'!C303,'Stock - ETA'!$H$3:H4963)</f>
        <v/>
      </c>
      <c r="T303" s="10">
        <f>SUMIF('Stock - Puerto Chile'!$G$2:G960,'Rango proyecciones'!C303,'Stock - Puerto Chile'!$N$2:N960)</f>
        <v/>
      </c>
      <c r="U303" s="10" t="n"/>
      <c r="V303" s="10" t="n"/>
      <c r="W303" s="19">
        <f>H303 + T303 + MAX(S303 - H303 - T303, 0)</f>
        <v/>
      </c>
      <c r="X303" s="7" t="n"/>
      <c r="Y303" s="10" t="n"/>
      <c r="Z303" s="21">
        <f>SUMIF('Stock - ETA'!$F$3:F4963,'Rango proyecciones'!C303,'Stock - ETA'!$S$3:S4963)</f>
        <v/>
      </c>
      <c r="AA303" s="16">
        <f>Z303 + X303</f>
        <v/>
      </c>
      <c r="AB303" s="10">
        <f>SUMIF('Stock - ETA'!$F$3:F4963,'Rango proyecciones'!C303,'Stock - ETA'!$I$3:I4963)</f>
        <v/>
      </c>
      <c r="AC303" s="19">
        <f>AB303 + X303</f>
        <v/>
      </c>
      <c r="AD303" s="7" t="n"/>
      <c r="AE303" s="10">
        <f>SUMIF('Stock - ETA'!$F$3:F4963,'Rango proyecciones'!C303,'Stock - ETA'!$T$3:T4963)</f>
        <v/>
      </c>
      <c r="AF303" s="19">
        <f> 0.7 * AD303 + AE303</f>
        <v/>
      </c>
      <c r="AG303" s="10">
        <f>SUMIF('Stock - ETA'!$F$3:F4963,'Rango proyecciones'!C303,'Stock - ETA'!$J$3:J4963)</f>
        <v/>
      </c>
      <c r="AH303" s="19">
        <f> 0.7 * AD303 + AG303</f>
        <v/>
      </c>
      <c r="AI303" s="7" t="n"/>
    </row>
    <row r="304">
      <c r="A304" s="4" t="inlineStr">
        <is>
          <t>Cerdo</t>
        </is>
      </c>
      <c r="B304" s="4" t="inlineStr">
        <is>
          <t>Venta Directa</t>
        </is>
      </c>
      <c r="C304" s="4" t="inlineStr">
        <is>
          <t>agrosuper asia1021151</t>
        </is>
      </c>
      <c r="D304" s="4" t="inlineStr">
        <is>
          <t>Agrosuper Asia</t>
        </is>
      </c>
      <c r="E304" s="4" t="n">
        <v>1021151</v>
      </c>
      <c r="F304" s="4" t="inlineStr">
        <is>
          <t>GO Hso Cogote@ Bo Cj 20k TJ</t>
        </is>
      </c>
      <c r="G304" s="4" t="inlineStr">
        <is>
          <t>Huesos</t>
        </is>
      </c>
      <c r="H304" s="7" t="n">
        <v>22000</v>
      </c>
      <c r="I304" s="10" t="n">
        <v>44000</v>
      </c>
      <c r="J304" s="10" t="n">
        <v>2000</v>
      </c>
      <c r="K304" s="10" t="n">
        <v>2139.97</v>
      </c>
      <c r="L304" s="7">
        <f>MAX(J304 - K304, 0) * MAX((20 - 10)/(10), 0)</f>
        <v/>
      </c>
      <c r="M304" s="10">
        <f>SUMIF('Stock - ETA'!$F$3:F4963,'Rango proyecciones'!C304,'Stock - ETA'!$R$3:R4963)</f>
        <v/>
      </c>
      <c r="N304" s="10">
        <f>SUMIF('Stock - Puerto Chile'!$G$2:G960,'Rango proyecciones'!C304,'Stock - Puerto Chile'!$L$2:L960)</f>
        <v/>
      </c>
      <c r="O304" s="10" t="n"/>
      <c r="P304" s="10" t="n"/>
      <c r="Q304" s="19">
        <f>H304 + N304 + MAX(M304 - H304 - N304, 0)</f>
        <v/>
      </c>
      <c r="R304" s="10">
        <f>MAX(J304 - K304, 0) * MAX((20 - 7)/(7), 0)</f>
        <v/>
      </c>
      <c r="S304" s="10">
        <f>SUMIF('Stock - ETA'!$F$3:F4963,'Rango proyecciones'!C304,'Stock - ETA'!$H$3:H4963)</f>
        <v/>
      </c>
      <c r="T304" s="10">
        <f>SUMIF('Stock - Puerto Chile'!$G$2:G960,'Rango proyecciones'!C304,'Stock - Puerto Chile'!$N$2:N960)</f>
        <v/>
      </c>
      <c r="U304" s="10" t="n"/>
      <c r="V304" s="10" t="n"/>
      <c r="W304" s="19">
        <f>H304 + T304 + MAX(S304 - H304 - T304, 0)</f>
        <v/>
      </c>
      <c r="X304" s="7" t="n"/>
      <c r="Y304" s="10" t="n"/>
      <c r="Z304" s="21">
        <f>SUMIF('Stock - ETA'!$F$3:F4963,'Rango proyecciones'!C304,'Stock - ETA'!$S$3:S4963)</f>
        <v/>
      </c>
      <c r="AA304" s="16">
        <f>Z304 + X304</f>
        <v/>
      </c>
      <c r="AB304" s="10">
        <f>SUMIF('Stock - ETA'!$F$3:F4963,'Rango proyecciones'!C304,'Stock - ETA'!$I$3:I4963)</f>
        <v/>
      </c>
      <c r="AC304" s="19">
        <f>AB304 + X304</f>
        <v/>
      </c>
      <c r="AD304" s="7" t="n"/>
      <c r="AE304" s="10">
        <f>SUMIF('Stock - ETA'!$F$3:F4963,'Rango proyecciones'!C304,'Stock - ETA'!$T$3:T4963)</f>
        <v/>
      </c>
      <c r="AF304" s="19">
        <f> 0.7 * AD304 + AE304</f>
        <v/>
      </c>
      <c r="AG304" s="10">
        <f>SUMIF('Stock - ETA'!$F$3:F4963,'Rango proyecciones'!C304,'Stock - ETA'!$J$3:J4963)</f>
        <v/>
      </c>
      <c r="AH304" s="19">
        <f> 0.7 * AD304 + AG304</f>
        <v/>
      </c>
      <c r="AI304" s="7" t="n"/>
    </row>
    <row r="305">
      <c r="A305" s="4" t="inlineStr">
        <is>
          <t>Cerdo</t>
        </is>
      </c>
      <c r="B305" s="4" t="inlineStr">
        <is>
          <t>Venta Directa</t>
        </is>
      </c>
      <c r="C305" s="4" t="inlineStr">
        <is>
          <t>agrosuper asia1021152</t>
        </is>
      </c>
      <c r="D305" s="4" t="inlineStr">
        <is>
          <t>Agrosuper Asia</t>
        </is>
      </c>
      <c r="E305" s="4" t="n">
        <v>1021152</v>
      </c>
      <c r="F305" s="4" t="inlineStr">
        <is>
          <t>GO Hso Cogote@ Bo Cj 20k AK</t>
        </is>
      </c>
      <c r="G305" s="4" t="inlineStr">
        <is>
          <t>Huesos</t>
        </is>
      </c>
      <c r="H305" s="7" t="n">
        <v>0</v>
      </c>
      <c r="I305" s="10" t="n">
        <v>5000</v>
      </c>
      <c r="J305" s="10" t="n">
        <v>16010</v>
      </c>
      <c r="K305" s="10" t="n">
        <v>6583.39</v>
      </c>
      <c r="L305" s="7">
        <f>MAX(J305 - K305, 0) * MAX((20 - 10)/(10), 0)</f>
        <v/>
      </c>
      <c r="M305" s="10">
        <f>SUMIF('Stock - ETA'!$F$3:F4963,'Rango proyecciones'!C305,'Stock - ETA'!$R$3:R4963)</f>
        <v/>
      </c>
      <c r="N305" s="10">
        <f>SUMIF('Stock - Puerto Chile'!$G$2:G960,'Rango proyecciones'!C305,'Stock - Puerto Chile'!$L$2:L960)</f>
        <v/>
      </c>
      <c r="O305" s="10" t="n"/>
      <c r="P305" s="10" t="n"/>
      <c r="Q305" s="19">
        <f>H305 + N305 + MAX(M305 - H305 - N305, 0)</f>
        <v/>
      </c>
      <c r="R305" s="10">
        <f>MAX(J305 - K305, 0) * MAX((20 - 7)/(7), 0)</f>
        <v/>
      </c>
      <c r="S305" s="10">
        <f>SUMIF('Stock - ETA'!$F$3:F4963,'Rango proyecciones'!C305,'Stock - ETA'!$H$3:H4963)</f>
        <v/>
      </c>
      <c r="T305" s="10">
        <f>SUMIF('Stock - Puerto Chile'!$G$2:G960,'Rango proyecciones'!C305,'Stock - Puerto Chile'!$N$2:N960)</f>
        <v/>
      </c>
      <c r="U305" s="10" t="n"/>
      <c r="V305" s="10" t="n"/>
      <c r="W305" s="19">
        <f>H305 + T305 + MAX(S305 - H305 - T305, 0)</f>
        <v/>
      </c>
      <c r="X305" s="7" t="n"/>
      <c r="Y305" s="10" t="n"/>
      <c r="Z305" s="21">
        <f>SUMIF('Stock - ETA'!$F$3:F4963,'Rango proyecciones'!C305,'Stock - ETA'!$S$3:S4963)</f>
        <v/>
      </c>
      <c r="AA305" s="16">
        <f>Z305 + X305</f>
        <v/>
      </c>
      <c r="AB305" s="10">
        <f>SUMIF('Stock - ETA'!$F$3:F4963,'Rango proyecciones'!C305,'Stock - ETA'!$I$3:I4963)</f>
        <v/>
      </c>
      <c r="AC305" s="19">
        <f>AB305 + X305</f>
        <v/>
      </c>
      <c r="AD305" s="7" t="n"/>
      <c r="AE305" s="10">
        <f>SUMIF('Stock - ETA'!$F$3:F4963,'Rango proyecciones'!C305,'Stock - ETA'!$T$3:T4963)</f>
        <v/>
      </c>
      <c r="AF305" s="19">
        <f> 0.7 * AD305 + AE305</f>
        <v/>
      </c>
      <c r="AG305" s="10">
        <f>SUMIF('Stock - ETA'!$F$3:F4963,'Rango proyecciones'!C305,'Stock - ETA'!$J$3:J4963)</f>
        <v/>
      </c>
      <c r="AH305" s="19">
        <f> 0.7 * AD305 + AG305</f>
        <v/>
      </c>
      <c r="AI305" s="7" t="n"/>
    </row>
    <row r="306">
      <c r="A306" s="4" t="inlineStr">
        <is>
          <t>Cerdo</t>
        </is>
      </c>
      <c r="B306" s="4" t="inlineStr">
        <is>
          <t>Venta Directa</t>
        </is>
      </c>
      <c r="C306" s="4" t="inlineStr">
        <is>
          <t>agrosuper asia1021156</t>
        </is>
      </c>
      <c r="D306" s="4" t="inlineStr">
        <is>
          <t>Agrosuper Asia</t>
        </is>
      </c>
      <c r="E306" s="4" t="n">
        <v>1021156</v>
      </c>
      <c r="F306" s="4" t="inlineStr">
        <is>
          <t>GO Hso Pecho@ Cj Lom Vet TJ</t>
        </is>
      </c>
      <c r="G306" s="4" t="inlineStr">
        <is>
          <t>Huesos</t>
        </is>
      </c>
      <c r="H306" s="7" t="n">
        <v>0</v>
      </c>
      <c r="I306" s="10" t="n">
        <v>48000</v>
      </c>
      <c r="J306" s="10" t="n">
        <v>15128.75</v>
      </c>
      <c r="K306" s="10" t="n">
        <v>15411.32</v>
      </c>
      <c r="L306" s="7">
        <f>MAX(J306 - K306, 0) * MAX((20 - 10)/(10), 0)</f>
        <v/>
      </c>
      <c r="M306" s="10">
        <f>SUMIF('Stock - ETA'!$F$3:F4963,'Rango proyecciones'!C306,'Stock - ETA'!$R$3:R4963)</f>
        <v/>
      </c>
      <c r="N306" s="10">
        <f>SUMIF('Stock - Puerto Chile'!$G$2:G960,'Rango proyecciones'!C306,'Stock - Puerto Chile'!$L$2:L960)</f>
        <v/>
      </c>
      <c r="O306" s="10" t="n"/>
      <c r="P306" s="10" t="n"/>
      <c r="Q306" s="19">
        <f>H306 + N306 + MAX(M306 - H306 - N306, 0)</f>
        <v/>
      </c>
      <c r="R306" s="10">
        <f>MAX(J306 - K306, 0) * MAX((20 - 7)/(7), 0)</f>
        <v/>
      </c>
      <c r="S306" s="10">
        <f>SUMIF('Stock - ETA'!$F$3:F4963,'Rango proyecciones'!C306,'Stock - ETA'!$H$3:H4963)</f>
        <v/>
      </c>
      <c r="T306" s="10">
        <f>SUMIF('Stock - Puerto Chile'!$G$2:G960,'Rango proyecciones'!C306,'Stock - Puerto Chile'!$N$2:N960)</f>
        <v/>
      </c>
      <c r="U306" s="10" t="n"/>
      <c r="V306" s="10" t="n"/>
      <c r="W306" s="19">
        <f>H306 + T306 + MAX(S306 - H306 - T306, 0)</f>
        <v/>
      </c>
      <c r="X306" s="7" t="n"/>
      <c r="Y306" s="10" t="n"/>
      <c r="Z306" s="21">
        <f>SUMIF('Stock - ETA'!$F$3:F4963,'Rango proyecciones'!C306,'Stock - ETA'!$S$3:S4963)</f>
        <v/>
      </c>
      <c r="AA306" s="16">
        <f>Z306 + X306</f>
        <v/>
      </c>
      <c r="AB306" s="10">
        <f>SUMIF('Stock - ETA'!$F$3:F4963,'Rango proyecciones'!C306,'Stock - ETA'!$I$3:I4963)</f>
        <v/>
      </c>
      <c r="AC306" s="19">
        <f>AB306 + X306</f>
        <v/>
      </c>
      <c r="AD306" s="7" t="n"/>
      <c r="AE306" s="10">
        <f>SUMIF('Stock - ETA'!$F$3:F4963,'Rango proyecciones'!C306,'Stock - ETA'!$T$3:T4963)</f>
        <v/>
      </c>
      <c r="AF306" s="19">
        <f> 0.7 * AD306 + AE306</f>
        <v/>
      </c>
      <c r="AG306" s="10">
        <f>SUMIF('Stock - ETA'!$F$3:F4963,'Rango proyecciones'!C306,'Stock - ETA'!$J$3:J4963)</f>
        <v/>
      </c>
      <c r="AH306" s="19">
        <f> 0.7 * AD306 + AG306</f>
        <v/>
      </c>
      <c r="AI306" s="7" t="n"/>
    </row>
    <row r="307">
      <c r="A307" s="4" t="inlineStr">
        <is>
          <t>Cerdo</t>
        </is>
      </c>
      <c r="B307" s="4" t="inlineStr">
        <is>
          <t>Venta Directa</t>
        </is>
      </c>
      <c r="C307" s="4" t="inlineStr">
        <is>
          <t>agrosuper asia1021470</t>
        </is>
      </c>
      <c r="D307" s="4" t="inlineStr">
        <is>
          <t>Agrosuper Asia</t>
        </is>
      </c>
      <c r="E307" s="4" t="n">
        <v>1021470</v>
      </c>
      <c r="F307" s="4" t="inlineStr">
        <is>
          <t>GO PernilM@ Cj 20k AK</t>
        </is>
      </c>
      <c r="G307" s="4" t="inlineStr">
        <is>
          <t>Pernil</t>
        </is>
      </c>
      <c r="H307" s="7" t="n">
        <v>22000.03</v>
      </c>
      <c r="I307" s="10" t="n">
        <v>44000</v>
      </c>
      <c r="J307" s="10" t="n">
        <v>15226.392</v>
      </c>
      <c r="K307" s="10" t="n">
        <v>12452.84</v>
      </c>
      <c r="L307" s="7">
        <f>MAX(J307 - K307, 0) * MAX((20 - 10)/(10), 0)</f>
        <v/>
      </c>
      <c r="M307" s="10">
        <f>SUMIF('Stock - ETA'!$F$3:F4963,'Rango proyecciones'!C307,'Stock - ETA'!$R$3:R4963)</f>
        <v/>
      </c>
      <c r="N307" s="10">
        <f>SUMIF('Stock - Puerto Chile'!$G$2:G960,'Rango proyecciones'!C307,'Stock - Puerto Chile'!$L$2:L960)</f>
        <v/>
      </c>
      <c r="O307" s="10" t="n"/>
      <c r="P307" s="10" t="n"/>
      <c r="Q307" s="19">
        <f>H307 + N307 + MAX(M307 - H307 - N307, 0)</f>
        <v/>
      </c>
      <c r="R307" s="10">
        <f>MAX(J307 - K307, 0) * MAX((20 - 7)/(7), 0)</f>
        <v/>
      </c>
      <c r="S307" s="10">
        <f>SUMIF('Stock - ETA'!$F$3:F4963,'Rango proyecciones'!C307,'Stock - ETA'!$H$3:H4963)</f>
        <v/>
      </c>
      <c r="T307" s="10">
        <f>SUMIF('Stock - Puerto Chile'!$G$2:G960,'Rango proyecciones'!C307,'Stock - Puerto Chile'!$N$2:N960)</f>
        <v/>
      </c>
      <c r="U307" s="10" t="n"/>
      <c r="V307" s="10" t="n"/>
      <c r="W307" s="19">
        <f>H307 + T307 + MAX(S307 - H307 - T307, 0)</f>
        <v/>
      </c>
      <c r="X307" s="7" t="n">
        <v>22000</v>
      </c>
      <c r="Y307" s="10" t="n">
        <v>22000</v>
      </c>
      <c r="Z307" s="21">
        <f>SUMIF('Stock - ETA'!$F$3:F4963,'Rango proyecciones'!C307,'Stock - ETA'!$S$3:S4963)</f>
        <v/>
      </c>
      <c r="AA307" s="16">
        <f>Z307 + X307</f>
        <v/>
      </c>
      <c r="AB307" s="10">
        <f>SUMIF('Stock - ETA'!$F$3:F4963,'Rango proyecciones'!C307,'Stock - ETA'!$I$3:I4963)</f>
        <v/>
      </c>
      <c r="AC307" s="19">
        <f>AB307 + X307</f>
        <v/>
      </c>
      <c r="AD307" s="7" t="n">
        <v>22000</v>
      </c>
      <c r="AE307" s="10">
        <f>SUMIF('Stock - ETA'!$F$3:F4963,'Rango proyecciones'!C307,'Stock - ETA'!$T$3:T4963)</f>
        <v/>
      </c>
      <c r="AF307" s="19">
        <f> 0.7 * AD307 + AE307</f>
        <v/>
      </c>
      <c r="AG307" s="10">
        <f>SUMIF('Stock - ETA'!$F$3:F4963,'Rango proyecciones'!C307,'Stock - ETA'!$J$3:J4963)</f>
        <v/>
      </c>
      <c r="AH307" s="19">
        <f> 0.7 * AD307 + AG307</f>
        <v/>
      </c>
      <c r="AI307" s="7" t="n"/>
    </row>
    <row r="308">
      <c r="A308" s="4" t="inlineStr">
        <is>
          <t>Cerdo</t>
        </is>
      </c>
      <c r="B308" s="4" t="inlineStr">
        <is>
          <t>Venta Directa</t>
        </is>
      </c>
      <c r="C308" s="4" t="inlineStr">
        <is>
          <t>agrosuper asia1021664</t>
        </is>
      </c>
      <c r="D308" s="4" t="inlineStr">
        <is>
          <t>Agrosuper Asia</t>
        </is>
      </c>
      <c r="E308" s="4" t="n">
        <v>1021664</v>
      </c>
      <c r="F308" s="4" t="inlineStr">
        <is>
          <t>GO Pecho S/cue K@ Cj 20k TJ</t>
        </is>
      </c>
      <c r="G308" s="4" t="inlineStr">
        <is>
          <t>Cost-Pec</t>
        </is>
      </c>
      <c r="H308" s="7" t="n">
        <v>22197.44</v>
      </c>
      <c r="I308" s="10" t="n">
        <v>88197.44</v>
      </c>
      <c r="J308" s="10" t="n">
        <v>0</v>
      </c>
      <c r="K308" s="10" t="n">
        <v>0</v>
      </c>
      <c r="L308" s="7">
        <f>MAX(J308 - K308, 0) * MAX((20 - 10)/(10), 0)</f>
        <v/>
      </c>
      <c r="M308" s="10">
        <f>SUMIF('Stock - ETA'!$F$3:F4963,'Rango proyecciones'!C308,'Stock - ETA'!$R$3:R4963)</f>
        <v/>
      </c>
      <c r="N308" s="10">
        <f>SUMIF('Stock - Puerto Chile'!$G$2:G960,'Rango proyecciones'!C308,'Stock - Puerto Chile'!$L$2:L960)</f>
        <v/>
      </c>
      <c r="O308" s="10" t="n"/>
      <c r="P308" s="10" t="n"/>
      <c r="Q308" s="19">
        <f>H308 + N308 + MAX(M308 - H308 - N308, 0)</f>
        <v/>
      </c>
      <c r="R308" s="10">
        <f>MAX(J308 - K308, 0) * MAX((20 - 7)/(7), 0)</f>
        <v/>
      </c>
      <c r="S308" s="10">
        <f>SUMIF('Stock - ETA'!$F$3:F4963,'Rango proyecciones'!C308,'Stock - ETA'!$H$3:H4963)</f>
        <v/>
      </c>
      <c r="T308" s="10">
        <f>SUMIF('Stock - Puerto Chile'!$G$2:G960,'Rango proyecciones'!C308,'Stock - Puerto Chile'!$N$2:N960)</f>
        <v/>
      </c>
      <c r="U308" s="10" t="n"/>
      <c r="V308" s="10" t="n"/>
      <c r="W308" s="19">
        <f>H308 + T308 + MAX(S308 - H308 - T308, 0)</f>
        <v/>
      </c>
      <c r="X308" s="7" t="n">
        <v>31665</v>
      </c>
      <c r="Y308" s="10" t="n">
        <v>31665</v>
      </c>
      <c r="Z308" s="21">
        <f>SUMIF('Stock - ETA'!$F$3:F4963,'Rango proyecciones'!C308,'Stock - ETA'!$S$3:S4963)</f>
        <v/>
      </c>
      <c r="AA308" s="16">
        <f>Z308 + X308</f>
        <v/>
      </c>
      <c r="AB308" s="10">
        <f>SUMIF('Stock - ETA'!$F$3:F4963,'Rango proyecciones'!C308,'Stock - ETA'!$I$3:I4963)</f>
        <v/>
      </c>
      <c r="AC308" s="19">
        <f>AB308 + X308</f>
        <v/>
      </c>
      <c r="AD308" s="7" t="n">
        <v>113783</v>
      </c>
      <c r="AE308" s="10">
        <f>SUMIF('Stock - ETA'!$F$3:F4963,'Rango proyecciones'!C308,'Stock - ETA'!$T$3:T4963)</f>
        <v/>
      </c>
      <c r="AF308" s="19">
        <f> 0.7 * AD308 + AE308</f>
        <v/>
      </c>
      <c r="AG308" s="10">
        <f>SUMIF('Stock - ETA'!$F$3:F4963,'Rango proyecciones'!C308,'Stock - ETA'!$J$3:J4963)</f>
        <v/>
      </c>
      <c r="AH308" s="19">
        <f> 0.7 * AD308 + AG308</f>
        <v/>
      </c>
      <c r="AI308" s="7" t="n"/>
    </row>
    <row r="309">
      <c r="A309" s="4" t="inlineStr">
        <is>
          <t>Cerdo</t>
        </is>
      </c>
      <c r="B309" s="4" t="inlineStr">
        <is>
          <t>Venta Directa</t>
        </is>
      </c>
      <c r="C309" s="4" t="inlineStr">
        <is>
          <t>agrosuper asia1021665</t>
        </is>
      </c>
      <c r="D309" s="4" t="inlineStr">
        <is>
          <t>Agrosuper Asia</t>
        </is>
      </c>
      <c r="E309" s="4" t="n">
        <v>1021665</v>
      </c>
      <c r="F309" s="4" t="inlineStr">
        <is>
          <t>GO Pecho S/cue K@ Cj 20k AK</t>
        </is>
      </c>
      <c r="G309" s="4" t="inlineStr">
        <is>
          <t>Cost-Pec</t>
        </is>
      </c>
      <c r="H309" s="7" t="n">
        <v>0</v>
      </c>
      <c r="I309" s="10" t="n">
        <v>44000</v>
      </c>
      <c r="J309" s="10" t="n">
        <v>50251.236</v>
      </c>
      <c r="K309" s="10" t="n">
        <v>32622.52</v>
      </c>
      <c r="L309" s="7">
        <f>MAX(J309 - K309, 0) * MAX((20 - 10)/(10), 0)</f>
        <v/>
      </c>
      <c r="M309" s="10">
        <f>SUMIF('Stock - ETA'!$F$3:F4963,'Rango proyecciones'!C309,'Stock - ETA'!$R$3:R4963)</f>
        <v/>
      </c>
      <c r="N309" s="10">
        <f>SUMIF('Stock - Puerto Chile'!$G$2:G960,'Rango proyecciones'!C309,'Stock - Puerto Chile'!$L$2:L960)</f>
        <v/>
      </c>
      <c r="O309" s="10" t="n"/>
      <c r="P309" s="10" t="n"/>
      <c r="Q309" s="19">
        <f>H309 + N309 + MAX(M309 - H309 - N309, 0)</f>
        <v/>
      </c>
      <c r="R309" s="10">
        <f>MAX(J309 - K309, 0) * MAX((20 - 7)/(7), 0)</f>
        <v/>
      </c>
      <c r="S309" s="10">
        <f>SUMIF('Stock - ETA'!$F$3:F4963,'Rango proyecciones'!C309,'Stock - ETA'!$H$3:H4963)</f>
        <v/>
      </c>
      <c r="T309" s="10">
        <f>SUMIF('Stock - Puerto Chile'!$G$2:G960,'Rango proyecciones'!C309,'Stock - Puerto Chile'!$N$2:N960)</f>
        <v/>
      </c>
      <c r="U309" s="10" t="n"/>
      <c r="V309" s="10" t="n"/>
      <c r="W309" s="19">
        <f>H309 + T309 + MAX(S309 - H309 - T309, 0)</f>
        <v/>
      </c>
      <c r="X309" s="7" t="n">
        <v>110000</v>
      </c>
      <c r="Y309" s="10" t="n">
        <v>110000</v>
      </c>
      <c r="Z309" s="21">
        <f>SUMIF('Stock - ETA'!$F$3:F4963,'Rango proyecciones'!C309,'Stock - ETA'!$S$3:S4963)</f>
        <v/>
      </c>
      <c r="AA309" s="16">
        <f>Z309 + X309</f>
        <v/>
      </c>
      <c r="AB309" s="10">
        <f>SUMIF('Stock - ETA'!$F$3:F4963,'Rango proyecciones'!C309,'Stock - ETA'!$I$3:I4963)</f>
        <v/>
      </c>
      <c r="AC309" s="19">
        <f>AB309 + X309</f>
        <v/>
      </c>
      <c r="AD309" s="7" t="n">
        <v>110000</v>
      </c>
      <c r="AE309" s="10">
        <f>SUMIF('Stock - ETA'!$F$3:F4963,'Rango proyecciones'!C309,'Stock - ETA'!$T$3:T4963)</f>
        <v/>
      </c>
      <c r="AF309" s="19">
        <f> 0.7 * AD309 + AE309</f>
        <v/>
      </c>
      <c r="AG309" s="10">
        <f>SUMIF('Stock - ETA'!$F$3:F4963,'Rango proyecciones'!C309,'Stock - ETA'!$J$3:J4963)</f>
        <v/>
      </c>
      <c r="AH309" s="19">
        <f> 0.7 * AD309 + AG309</f>
        <v/>
      </c>
      <c r="AI309" s="7" t="n"/>
    </row>
    <row r="310">
      <c r="A310" s="4" t="inlineStr">
        <is>
          <t>Cerdo</t>
        </is>
      </c>
      <c r="B310" s="4" t="inlineStr">
        <is>
          <t>Venta Directa</t>
        </is>
      </c>
      <c r="C310" s="4" t="inlineStr">
        <is>
          <t>agrosuper asia1022182</t>
        </is>
      </c>
      <c r="D310" s="4" t="inlineStr">
        <is>
          <t>Agrosuper Asia</t>
        </is>
      </c>
      <c r="E310" s="4" t="n">
        <v>1022182</v>
      </c>
      <c r="F310" s="4" t="inlineStr">
        <is>
          <t>GO BB Ribs 20-24 oz@ Cj 10k AS</t>
        </is>
      </c>
      <c r="G310" s="4" t="inlineStr">
        <is>
          <t>Chuleta</t>
        </is>
      </c>
      <c r="H310" s="7" t="n">
        <v>21980</v>
      </c>
      <c r="I310" s="10" t="n">
        <v>44000</v>
      </c>
      <c r="J310" s="10" t="n">
        <v>19208.145</v>
      </c>
      <c r="K310" s="10" t="n">
        <v>9688</v>
      </c>
      <c r="L310" s="7">
        <f>MAX(J310 - K310, 0) * MAX((20 - 10)/(10), 0)</f>
        <v/>
      </c>
      <c r="M310" s="10">
        <f>SUMIF('Stock - ETA'!$F$3:F4963,'Rango proyecciones'!C310,'Stock - ETA'!$R$3:R4963)</f>
        <v/>
      </c>
      <c r="N310" s="10">
        <f>SUMIF('Stock - Puerto Chile'!$G$2:G960,'Rango proyecciones'!C310,'Stock - Puerto Chile'!$L$2:L960)</f>
        <v/>
      </c>
      <c r="O310" s="10" t="n"/>
      <c r="P310" s="10" t="n"/>
      <c r="Q310" s="19">
        <f>H310 + N310 + MAX(M310 - H310 - N310, 0)</f>
        <v/>
      </c>
      <c r="R310" s="10">
        <f>MAX(J310 - K310, 0) * MAX((20 - 7)/(7), 0)</f>
        <v/>
      </c>
      <c r="S310" s="10">
        <f>SUMIF('Stock - ETA'!$F$3:F4963,'Rango proyecciones'!C310,'Stock - ETA'!$H$3:H4963)</f>
        <v/>
      </c>
      <c r="T310" s="10">
        <f>SUMIF('Stock - Puerto Chile'!$G$2:G960,'Rango proyecciones'!C310,'Stock - Puerto Chile'!$N$2:N960)</f>
        <v/>
      </c>
      <c r="U310" s="10" t="n"/>
      <c r="V310" s="10" t="n"/>
      <c r="W310" s="19">
        <f>H310 + T310 + MAX(S310 - H310 - T310, 0)</f>
        <v/>
      </c>
      <c r="X310" s="7" t="n">
        <v>44000</v>
      </c>
      <c r="Y310" s="10" t="n">
        <v>44000</v>
      </c>
      <c r="Z310" s="21">
        <f>SUMIF('Stock - ETA'!$F$3:F4963,'Rango proyecciones'!C310,'Stock - ETA'!$S$3:S4963)</f>
        <v/>
      </c>
      <c r="AA310" s="16">
        <f>Z310 + X310</f>
        <v/>
      </c>
      <c r="AB310" s="10">
        <f>SUMIF('Stock - ETA'!$F$3:F4963,'Rango proyecciones'!C310,'Stock - ETA'!$I$3:I4963)</f>
        <v/>
      </c>
      <c r="AC310" s="19">
        <f>AB310 + X310</f>
        <v/>
      </c>
      <c r="AD310" s="7" t="n">
        <v>44000</v>
      </c>
      <c r="AE310" s="10">
        <f>SUMIF('Stock - ETA'!$F$3:F4963,'Rango proyecciones'!C310,'Stock - ETA'!$T$3:T4963)</f>
        <v/>
      </c>
      <c r="AF310" s="19">
        <f> 0.7 * AD310 + AE310</f>
        <v/>
      </c>
      <c r="AG310" s="10">
        <f>SUMIF('Stock - ETA'!$F$3:F4963,'Rango proyecciones'!C310,'Stock - ETA'!$J$3:J4963)</f>
        <v/>
      </c>
      <c r="AH310" s="19">
        <f> 0.7 * AD310 + AG310</f>
        <v/>
      </c>
      <c r="AI310" s="7" t="n"/>
    </row>
    <row r="311">
      <c r="A311" s="4" t="inlineStr">
        <is>
          <t>Cerdo</t>
        </is>
      </c>
      <c r="B311" s="4" t="inlineStr">
        <is>
          <t>Venta Directa</t>
        </is>
      </c>
      <c r="C311" s="4" t="inlineStr">
        <is>
          <t>agrosuper asia1022283</t>
        </is>
      </c>
      <c r="D311" s="4" t="inlineStr">
        <is>
          <t>Agrosuper Asia</t>
        </is>
      </c>
      <c r="E311" s="4" t="n">
        <v>1022283</v>
      </c>
      <c r="F311" s="4" t="inlineStr">
        <is>
          <t>GO Malaya 5-6mm@ Bo Cj 9k AS</t>
        </is>
      </c>
      <c r="G311" s="4" t="inlineStr">
        <is>
          <t>Prolijado</t>
        </is>
      </c>
      <c r="H311" s="7" t="n">
        <v>0</v>
      </c>
      <c r="I311" s="10" t="n">
        <v>17000</v>
      </c>
      <c r="J311" s="10" t="n">
        <v>4901</v>
      </c>
      <c r="K311" s="10" t="n">
        <v>1650.56</v>
      </c>
      <c r="L311" s="7">
        <f>MAX(J311 - K311, 0) * MAX((20 - 10)/(10), 0)</f>
        <v/>
      </c>
      <c r="M311" s="10">
        <f>SUMIF('Stock - ETA'!$F$3:F4963,'Rango proyecciones'!C311,'Stock - ETA'!$R$3:R4963)</f>
        <v/>
      </c>
      <c r="N311" s="10">
        <f>SUMIF('Stock - Puerto Chile'!$G$2:G960,'Rango proyecciones'!C311,'Stock - Puerto Chile'!$L$2:L960)</f>
        <v/>
      </c>
      <c r="O311" s="10" t="n"/>
      <c r="P311" s="10" t="n"/>
      <c r="Q311" s="19">
        <f>H311 + N311 + MAX(M311 - H311 - N311, 0)</f>
        <v/>
      </c>
      <c r="R311" s="10">
        <f>MAX(J311 - K311, 0) * MAX((20 - 7)/(7), 0)</f>
        <v/>
      </c>
      <c r="S311" s="10">
        <f>SUMIF('Stock - ETA'!$F$3:F4963,'Rango proyecciones'!C311,'Stock - ETA'!$H$3:H4963)</f>
        <v/>
      </c>
      <c r="T311" s="10">
        <f>SUMIF('Stock - Puerto Chile'!$G$2:G960,'Rango proyecciones'!C311,'Stock - Puerto Chile'!$N$2:N960)</f>
        <v/>
      </c>
      <c r="U311" s="10" t="n"/>
      <c r="V311" s="10" t="n"/>
      <c r="W311" s="19">
        <f>H311 + T311 + MAX(S311 - H311 - T311, 0)</f>
        <v/>
      </c>
      <c r="X311" s="7" t="n">
        <v>13795</v>
      </c>
      <c r="Y311" s="10" t="n">
        <v>13795</v>
      </c>
      <c r="Z311" s="21">
        <f>SUMIF('Stock - ETA'!$F$3:F4963,'Rango proyecciones'!C311,'Stock - ETA'!$S$3:S4963)</f>
        <v/>
      </c>
      <c r="AA311" s="16">
        <f>Z311 + X311</f>
        <v/>
      </c>
      <c r="AB311" s="10">
        <f>SUMIF('Stock - ETA'!$F$3:F4963,'Rango proyecciones'!C311,'Stock - ETA'!$I$3:I4963)</f>
        <v/>
      </c>
      <c r="AC311" s="19">
        <f>AB311 + X311</f>
        <v/>
      </c>
      <c r="AD311" s="7" t="n">
        <v>16347</v>
      </c>
      <c r="AE311" s="10">
        <f>SUMIF('Stock - ETA'!$F$3:F4963,'Rango proyecciones'!C311,'Stock - ETA'!$T$3:T4963)</f>
        <v/>
      </c>
      <c r="AF311" s="19">
        <f> 0.7 * AD311 + AE311</f>
        <v/>
      </c>
      <c r="AG311" s="10">
        <f>SUMIF('Stock - ETA'!$F$3:F4963,'Rango proyecciones'!C311,'Stock - ETA'!$J$3:J4963)</f>
        <v/>
      </c>
      <c r="AH311" s="19">
        <f> 0.7 * AD311 + AG311</f>
        <v/>
      </c>
      <c r="AI311" s="7" t="n"/>
    </row>
    <row r="312">
      <c r="A312" s="4" t="inlineStr">
        <is>
          <t>Cerdo</t>
        </is>
      </c>
      <c r="B312" s="4" t="inlineStr">
        <is>
          <t>Venta Directa</t>
        </is>
      </c>
      <c r="C312" s="4" t="inlineStr">
        <is>
          <t>agrosuper asia1022607</t>
        </is>
      </c>
      <c r="D312" s="4" t="inlineStr">
        <is>
          <t>Agrosuper Asia</t>
        </is>
      </c>
      <c r="E312" s="4" t="n">
        <v>1022607</v>
      </c>
      <c r="F312" s="4" t="inlineStr">
        <is>
          <t>GO Platead Lom TF@ Cj 10k AK (TS)</t>
        </is>
      </c>
      <c r="G312" s="4" t="inlineStr">
        <is>
          <t>Prolijado</t>
        </is>
      </c>
      <c r="H312" s="7" t="n">
        <v>0</v>
      </c>
      <c r="I312" s="10" t="n">
        <v>22000</v>
      </c>
      <c r="J312" s="10" t="n">
        <v>10373</v>
      </c>
      <c r="K312" s="10" t="n">
        <v>5178.31</v>
      </c>
      <c r="L312" s="7">
        <f>MAX(J312 - K312, 0) * MAX((20 - 10)/(10), 0)</f>
        <v/>
      </c>
      <c r="M312" s="10">
        <f>SUMIF('Stock - ETA'!$F$3:F4963,'Rango proyecciones'!C312,'Stock - ETA'!$R$3:R4963)</f>
        <v/>
      </c>
      <c r="N312" s="10">
        <f>SUMIF('Stock - Puerto Chile'!$G$2:G960,'Rango proyecciones'!C312,'Stock - Puerto Chile'!$L$2:L960)</f>
        <v/>
      </c>
      <c r="O312" s="10" t="n"/>
      <c r="P312" s="10" t="n"/>
      <c r="Q312" s="19">
        <f>H312 + N312 + MAX(M312 - H312 - N312, 0)</f>
        <v/>
      </c>
      <c r="R312" s="10">
        <f>MAX(J312 - K312, 0) * MAX((20 - 7)/(7), 0)</f>
        <v/>
      </c>
      <c r="S312" s="10">
        <f>SUMIF('Stock - ETA'!$F$3:F4963,'Rango proyecciones'!C312,'Stock - ETA'!$H$3:H4963)</f>
        <v/>
      </c>
      <c r="T312" s="10">
        <f>SUMIF('Stock - Puerto Chile'!$G$2:G960,'Rango proyecciones'!C312,'Stock - Puerto Chile'!$N$2:N960)</f>
        <v/>
      </c>
      <c r="U312" s="10" t="n"/>
      <c r="V312" s="10" t="n"/>
      <c r="W312" s="19">
        <f>H312 + T312 + MAX(S312 - H312 - T312, 0)</f>
        <v/>
      </c>
      <c r="X312" s="7" t="n">
        <v>25619</v>
      </c>
      <c r="Y312" s="10" t="n">
        <v>25619</v>
      </c>
      <c r="Z312" s="21">
        <f>SUMIF('Stock - ETA'!$F$3:F4963,'Rango proyecciones'!C312,'Stock - ETA'!$S$3:S4963)</f>
        <v/>
      </c>
      <c r="AA312" s="16">
        <f>Z312 + X312</f>
        <v/>
      </c>
      <c r="AB312" s="10">
        <f>SUMIF('Stock - ETA'!$F$3:F4963,'Rango proyecciones'!C312,'Stock - ETA'!$I$3:I4963)</f>
        <v/>
      </c>
      <c r="AC312" s="19">
        <f>AB312 + X312</f>
        <v/>
      </c>
      <c r="AD312" s="7" t="n">
        <v>30359</v>
      </c>
      <c r="AE312" s="10">
        <f>SUMIF('Stock - ETA'!$F$3:F4963,'Rango proyecciones'!C312,'Stock - ETA'!$T$3:T4963)</f>
        <v/>
      </c>
      <c r="AF312" s="19">
        <f> 0.7 * AD312 + AE312</f>
        <v/>
      </c>
      <c r="AG312" s="10">
        <f>SUMIF('Stock - ETA'!$F$3:F4963,'Rango proyecciones'!C312,'Stock - ETA'!$J$3:J4963)</f>
        <v/>
      </c>
      <c r="AH312" s="19">
        <f> 0.7 * AD312 + AG312</f>
        <v/>
      </c>
      <c r="AI312" s="7" t="n"/>
    </row>
    <row r="313">
      <c r="A313" s="4" t="inlineStr">
        <is>
          <t>Cerdo</t>
        </is>
      </c>
      <c r="B313" s="4" t="inlineStr">
        <is>
          <t>Venta Directa</t>
        </is>
      </c>
      <c r="C313" s="4" t="inlineStr">
        <is>
          <t>agrosuper asia1022885</t>
        </is>
      </c>
      <c r="D313" s="4" t="inlineStr">
        <is>
          <t>Agrosuper Asia</t>
        </is>
      </c>
      <c r="E313" s="4" t="n">
        <v>1022885</v>
      </c>
      <c r="F313" s="4" t="inlineStr">
        <is>
          <t>GO Panc S/cue@ Cj Panc TJ</t>
        </is>
      </c>
      <c r="G313" s="4" t="inlineStr">
        <is>
          <t>Panceta</t>
        </is>
      </c>
      <c r="H313" s="7" t="n">
        <v>65934.56</v>
      </c>
      <c r="I313" s="10" t="n">
        <v>271000</v>
      </c>
      <c r="J313" s="10" t="n">
        <v>185589.872</v>
      </c>
      <c r="K313" s="10" t="n">
        <v>35770.83</v>
      </c>
      <c r="L313" s="7">
        <f>MAX(J313 - K313, 0) * MAX((20 - 10)/(10), 0)</f>
        <v/>
      </c>
      <c r="M313" s="10">
        <f>SUMIF('Stock - ETA'!$F$3:F4963,'Rango proyecciones'!C313,'Stock - ETA'!$R$3:R4963)</f>
        <v/>
      </c>
      <c r="N313" s="10">
        <f>SUMIF('Stock - Puerto Chile'!$G$2:G960,'Rango proyecciones'!C313,'Stock - Puerto Chile'!$L$2:L960)</f>
        <v/>
      </c>
      <c r="O313" s="10" t="n"/>
      <c r="P313" s="10" t="n"/>
      <c r="Q313" s="19">
        <f>H313 + N313 + MAX(M313 - H313 - N313, 0)</f>
        <v/>
      </c>
      <c r="R313" s="10">
        <f>MAX(J313 - K313, 0) * MAX((20 - 7)/(7), 0)</f>
        <v/>
      </c>
      <c r="S313" s="10">
        <f>SUMIF('Stock - ETA'!$F$3:F4963,'Rango proyecciones'!C313,'Stock - ETA'!$H$3:H4963)</f>
        <v/>
      </c>
      <c r="T313" s="10">
        <f>SUMIF('Stock - Puerto Chile'!$G$2:G960,'Rango proyecciones'!C313,'Stock - Puerto Chile'!$N$2:N960)</f>
        <v/>
      </c>
      <c r="U313" s="10" t="n"/>
      <c r="V313" s="10" t="n"/>
      <c r="W313" s="19">
        <f>H313 + T313 + MAX(S313 - H313 - T313, 0)</f>
        <v/>
      </c>
      <c r="X313" s="7" t="n">
        <v>550000</v>
      </c>
      <c r="Y313" s="10" t="n">
        <v>550000</v>
      </c>
      <c r="Z313" s="21">
        <f>SUMIF('Stock - ETA'!$F$3:F4963,'Rango proyecciones'!C313,'Stock - ETA'!$S$3:S4963)</f>
        <v/>
      </c>
      <c r="AA313" s="16">
        <f>Z313 + X313</f>
        <v/>
      </c>
      <c r="AB313" s="10">
        <f>SUMIF('Stock - ETA'!$F$3:F4963,'Rango proyecciones'!C313,'Stock - ETA'!$I$3:I4963)</f>
        <v/>
      </c>
      <c r="AC313" s="19">
        <f>AB313 + X313</f>
        <v/>
      </c>
      <c r="AD313" s="7" t="n">
        <v>550000</v>
      </c>
      <c r="AE313" s="10">
        <f>SUMIF('Stock - ETA'!$F$3:F4963,'Rango proyecciones'!C313,'Stock - ETA'!$T$3:T4963)</f>
        <v/>
      </c>
      <c r="AF313" s="19">
        <f> 0.7 * AD313 + AE313</f>
        <v/>
      </c>
      <c r="AG313" s="10">
        <f>SUMIF('Stock - ETA'!$F$3:F4963,'Rango proyecciones'!C313,'Stock - ETA'!$J$3:J4963)</f>
        <v/>
      </c>
      <c r="AH313" s="19">
        <f> 0.7 * AD313 + AG313</f>
        <v/>
      </c>
      <c r="AI313" s="7" t="n"/>
    </row>
    <row r="314">
      <c r="A314" s="4" t="inlineStr">
        <is>
          <t>Cerdo</t>
        </is>
      </c>
      <c r="B314" s="4" t="inlineStr">
        <is>
          <t>Venta Directa</t>
        </is>
      </c>
      <c r="C314" s="4" t="inlineStr">
        <is>
          <t>agrosuper asia1022887</t>
        </is>
      </c>
      <c r="D314" s="4" t="inlineStr">
        <is>
          <t>Agrosuper Asia</t>
        </is>
      </c>
      <c r="E314" s="4" t="n">
        <v>1022887</v>
      </c>
      <c r="F314" s="4" t="inlineStr">
        <is>
          <t>GO Panc S/cue@ Cj Panc AK</t>
        </is>
      </c>
      <c r="G314" s="4" t="inlineStr">
        <is>
          <t>Panceta</t>
        </is>
      </c>
      <c r="H314" s="7" t="n">
        <v>110049.26</v>
      </c>
      <c r="I314" s="10" t="n">
        <v>289005.27</v>
      </c>
      <c r="J314" s="10" t="n">
        <v>60969.4</v>
      </c>
      <c r="K314" s="10" t="n">
        <v>80994.47</v>
      </c>
      <c r="L314" s="7">
        <f>MAX(J314 - K314, 0) * MAX((20 - 10)/(10), 0)</f>
        <v/>
      </c>
      <c r="M314" s="10">
        <f>SUMIF('Stock - ETA'!$F$3:F4963,'Rango proyecciones'!C314,'Stock - ETA'!$R$3:R4963)</f>
        <v/>
      </c>
      <c r="N314" s="10">
        <f>SUMIF('Stock - Puerto Chile'!$G$2:G960,'Rango proyecciones'!C314,'Stock - Puerto Chile'!$L$2:L960)</f>
        <v/>
      </c>
      <c r="O314" s="10" t="n"/>
      <c r="P314" s="10" t="n"/>
      <c r="Q314" s="19">
        <f>H314 + N314 + MAX(M314 - H314 - N314, 0)</f>
        <v/>
      </c>
      <c r="R314" s="10">
        <f>MAX(J314 - K314, 0) * MAX((20 - 7)/(7), 0)</f>
        <v/>
      </c>
      <c r="S314" s="10">
        <f>SUMIF('Stock - ETA'!$F$3:F4963,'Rango proyecciones'!C314,'Stock - ETA'!$H$3:H4963)</f>
        <v/>
      </c>
      <c r="T314" s="10">
        <f>SUMIF('Stock - Puerto Chile'!$G$2:G960,'Rango proyecciones'!C314,'Stock - Puerto Chile'!$N$2:N960)</f>
        <v/>
      </c>
      <c r="U314" s="10" t="n"/>
      <c r="V314" s="10" t="n"/>
      <c r="W314" s="19">
        <f>H314 + T314 + MAX(S314 - H314 - T314, 0)</f>
        <v/>
      </c>
      <c r="X314" s="7" t="n">
        <v>220000</v>
      </c>
      <c r="Y314" s="10" t="n">
        <v>220000</v>
      </c>
      <c r="Z314" s="21">
        <f>SUMIF('Stock - ETA'!$F$3:F4963,'Rango proyecciones'!C314,'Stock - ETA'!$S$3:S4963)</f>
        <v/>
      </c>
      <c r="AA314" s="16">
        <f>Z314 + X314</f>
        <v/>
      </c>
      <c r="AB314" s="10">
        <f>SUMIF('Stock - ETA'!$F$3:F4963,'Rango proyecciones'!C314,'Stock - ETA'!$I$3:I4963)</f>
        <v/>
      </c>
      <c r="AC314" s="19">
        <f>AB314 + X314</f>
        <v/>
      </c>
      <c r="AD314" s="7" t="n">
        <v>220000</v>
      </c>
      <c r="AE314" s="10">
        <f>SUMIF('Stock - ETA'!$F$3:F4963,'Rango proyecciones'!C314,'Stock - ETA'!$T$3:T4963)</f>
        <v/>
      </c>
      <c r="AF314" s="19">
        <f> 0.7 * AD314 + AE314</f>
        <v/>
      </c>
      <c r="AG314" s="10">
        <f>SUMIF('Stock - ETA'!$F$3:F4963,'Rango proyecciones'!C314,'Stock - ETA'!$J$3:J4963)</f>
        <v/>
      </c>
      <c r="AH314" s="19">
        <f> 0.7 * AD314 + AG314</f>
        <v/>
      </c>
      <c r="AI314" s="7" t="n"/>
    </row>
    <row r="315">
      <c r="A315" s="4" t="inlineStr">
        <is>
          <t>Cerdo</t>
        </is>
      </c>
      <c r="B315" s="4" t="inlineStr">
        <is>
          <t>Venta Directa</t>
        </is>
      </c>
      <c r="C315" s="4" t="inlineStr">
        <is>
          <t>agrosuper asia1022930</t>
        </is>
      </c>
      <c r="D315" s="4" t="inlineStr">
        <is>
          <t>Agrosuper Asia</t>
        </is>
      </c>
      <c r="E315" s="4" t="n">
        <v>1022930</v>
      </c>
      <c r="F315" s="4" t="inlineStr">
        <is>
          <t>GO Panc S/cue Hem@ Cj Panc TJ AS</t>
        </is>
      </c>
      <c r="G315" s="4" t="inlineStr">
        <is>
          <t>Panceta</t>
        </is>
      </c>
      <c r="H315" s="7" t="n">
        <v>0</v>
      </c>
      <c r="I315" s="10" t="n">
        <v>44000</v>
      </c>
      <c r="J315" s="10" t="n">
        <v>13178.256</v>
      </c>
      <c r="K315" s="10" t="n">
        <v>4052.73</v>
      </c>
      <c r="L315" s="7">
        <f>MAX(J315 - K315, 0) * MAX((20 - 10)/(10), 0)</f>
        <v/>
      </c>
      <c r="M315" s="10">
        <f>SUMIF('Stock - ETA'!$F$3:F4963,'Rango proyecciones'!C315,'Stock - ETA'!$R$3:R4963)</f>
        <v/>
      </c>
      <c r="N315" s="10">
        <f>SUMIF('Stock - Puerto Chile'!$G$2:G960,'Rango proyecciones'!C315,'Stock - Puerto Chile'!$L$2:L960)</f>
        <v/>
      </c>
      <c r="O315" s="10" t="n"/>
      <c r="P315" s="10" t="n"/>
      <c r="Q315" s="19">
        <f>H315 + N315 + MAX(M315 - H315 - N315, 0)</f>
        <v/>
      </c>
      <c r="R315" s="10">
        <f>MAX(J315 - K315, 0) * MAX((20 - 7)/(7), 0)</f>
        <v/>
      </c>
      <c r="S315" s="10">
        <f>SUMIF('Stock - ETA'!$F$3:F4963,'Rango proyecciones'!C315,'Stock - ETA'!$H$3:H4963)</f>
        <v/>
      </c>
      <c r="T315" s="10">
        <f>SUMIF('Stock - Puerto Chile'!$G$2:G960,'Rango proyecciones'!C315,'Stock - Puerto Chile'!$N$2:N960)</f>
        <v/>
      </c>
      <c r="U315" s="10" t="n"/>
      <c r="V315" s="10" t="n"/>
      <c r="W315" s="19">
        <f>H315 + T315 + MAX(S315 - H315 - T315, 0)</f>
        <v/>
      </c>
      <c r="X315" s="7" t="n">
        <v>176000</v>
      </c>
      <c r="Y315" s="10" t="n">
        <v>176000</v>
      </c>
      <c r="Z315" s="21">
        <f>SUMIF('Stock - ETA'!$F$3:F4963,'Rango proyecciones'!C315,'Stock - ETA'!$S$3:S4963)</f>
        <v/>
      </c>
      <c r="AA315" s="16">
        <f>Z315 + X315</f>
        <v/>
      </c>
      <c r="AB315" s="10">
        <f>SUMIF('Stock - ETA'!$F$3:F4963,'Rango proyecciones'!C315,'Stock - ETA'!$I$3:I4963)</f>
        <v/>
      </c>
      <c r="AC315" s="19">
        <f>AB315 + X315</f>
        <v/>
      </c>
      <c r="AD315" s="7" t="n">
        <v>176000</v>
      </c>
      <c r="AE315" s="10">
        <f>SUMIF('Stock - ETA'!$F$3:F4963,'Rango proyecciones'!C315,'Stock - ETA'!$T$3:T4963)</f>
        <v/>
      </c>
      <c r="AF315" s="19">
        <f> 0.7 * AD315 + AE315</f>
        <v/>
      </c>
      <c r="AG315" s="10">
        <f>SUMIF('Stock - ETA'!$F$3:F4963,'Rango proyecciones'!C315,'Stock - ETA'!$J$3:J4963)</f>
        <v/>
      </c>
      <c r="AH315" s="19">
        <f> 0.7 * AD315 + AG315</f>
        <v/>
      </c>
      <c r="AI315" s="7" t="n"/>
    </row>
    <row r="316">
      <c r="A316" s="4" t="inlineStr">
        <is>
          <t>Cerdo</t>
        </is>
      </c>
      <c r="B316" s="4" t="inlineStr">
        <is>
          <t>Venta Directa</t>
        </is>
      </c>
      <c r="C316" s="4" t="inlineStr">
        <is>
          <t>agrosuper asia1023037</t>
        </is>
      </c>
      <c r="D316" s="4" t="inlineStr">
        <is>
          <t>Agrosuper Asia</t>
        </is>
      </c>
      <c r="E316" s="4" t="n">
        <v>1023037</v>
      </c>
      <c r="F316" s="4" t="inlineStr">
        <is>
          <t>GO Panc S/cue@ Cj Panc 16k AS</t>
        </is>
      </c>
      <c r="G316" s="4" t="inlineStr">
        <is>
          <t>Panceta</t>
        </is>
      </c>
      <c r="H316" s="7" t="n">
        <v>44018.6</v>
      </c>
      <c r="I316" s="10" t="n">
        <v>132000</v>
      </c>
      <c r="J316" s="10" t="n">
        <v>67348.11199999999</v>
      </c>
      <c r="K316" s="10" t="n">
        <v>57655.87</v>
      </c>
      <c r="L316" s="7">
        <f>MAX(J316 - K316, 0) * MAX((20 - 10)/(10), 0)</f>
        <v/>
      </c>
      <c r="M316" s="10">
        <f>SUMIF('Stock - ETA'!$F$3:F4963,'Rango proyecciones'!C316,'Stock - ETA'!$R$3:R4963)</f>
        <v/>
      </c>
      <c r="N316" s="10">
        <f>SUMIF('Stock - Puerto Chile'!$G$2:G960,'Rango proyecciones'!C316,'Stock - Puerto Chile'!$L$2:L960)</f>
        <v/>
      </c>
      <c r="O316" s="10" t="n"/>
      <c r="P316" s="10" t="n"/>
      <c r="Q316" s="19">
        <f>H316 + N316 + MAX(M316 - H316 - N316, 0)</f>
        <v/>
      </c>
      <c r="R316" s="10">
        <f>MAX(J316 - K316, 0) * MAX((20 - 7)/(7), 0)</f>
        <v/>
      </c>
      <c r="S316" s="10">
        <f>SUMIF('Stock - ETA'!$F$3:F4963,'Rango proyecciones'!C316,'Stock - ETA'!$H$3:H4963)</f>
        <v/>
      </c>
      <c r="T316" s="10">
        <f>SUMIF('Stock - Puerto Chile'!$G$2:G960,'Rango proyecciones'!C316,'Stock - Puerto Chile'!$N$2:N960)</f>
        <v/>
      </c>
      <c r="U316" s="10" t="n"/>
      <c r="V316" s="10" t="n"/>
      <c r="W316" s="19">
        <f>H316 + T316 + MAX(S316 - H316 - T316, 0)</f>
        <v/>
      </c>
      <c r="X316" s="7" t="n">
        <v>132000</v>
      </c>
      <c r="Y316" s="10" t="n">
        <v>132000</v>
      </c>
      <c r="Z316" s="21">
        <f>SUMIF('Stock - ETA'!$F$3:F4963,'Rango proyecciones'!C316,'Stock - ETA'!$S$3:S4963)</f>
        <v/>
      </c>
      <c r="AA316" s="16">
        <f>Z316 + X316</f>
        <v/>
      </c>
      <c r="AB316" s="10">
        <f>SUMIF('Stock - ETA'!$F$3:F4963,'Rango proyecciones'!C316,'Stock - ETA'!$I$3:I4963)</f>
        <v/>
      </c>
      <c r="AC316" s="19">
        <f>AB316 + X316</f>
        <v/>
      </c>
      <c r="AD316" s="7" t="n">
        <v>132000</v>
      </c>
      <c r="AE316" s="10">
        <f>SUMIF('Stock - ETA'!$F$3:F4963,'Rango proyecciones'!C316,'Stock - ETA'!$T$3:T4963)</f>
        <v/>
      </c>
      <c r="AF316" s="19">
        <f> 0.7 * AD316 + AE316</f>
        <v/>
      </c>
      <c r="AG316" s="10">
        <f>SUMIF('Stock - ETA'!$F$3:F4963,'Rango proyecciones'!C316,'Stock - ETA'!$J$3:J4963)</f>
        <v/>
      </c>
      <c r="AH316" s="19">
        <f> 0.7 * AD316 + AG316</f>
        <v/>
      </c>
      <c r="AI316" s="7" t="n"/>
    </row>
    <row r="317">
      <c r="A317" s="4" t="inlineStr">
        <is>
          <t>Cerdo</t>
        </is>
      </c>
      <c r="B317" s="4" t="inlineStr">
        <is>
          <t>Venta Directa</t>
        </is>
      </c>
      <c r="C317" s="4" t="inlineStr">
        <is>
          <t>agrosuper asia1023038</t>
        </is>
      </c>
      <c r="D317" s="4" t="inlineStr">
        <is>
          <t>Agrosuper Asia</t>
        </is>
      </c>
      <c r="E317" s="4" t="n">
        <v>1023038</v>
      </c>
      <c r="F317" s="4" t="inlineStr">
        <is>
          <t>GO Lom Vet@ Cj 8k AS</t>
        </is>
      </c>
      <c r="G317" s="4" t="inlineStr">
        <is>
          <t>Lomo</t>
        </is>
      </c>
      <c r="H317" s="7" t="n">
        <v>0</v>
      </c>
      <c r="I317" s="10" t="n">
        <v>44000</v>
      </c>
      <c r="J317" s="10" t="n">
        <v>50027.769</v>
      </c>
      <c r="K317" s="10" t="n">
        <v>26318.23</v>
      </c>
      <c r="L317" s="7">
        <f>MAX(J317 - K317, 0) * MAX((20 - 10)/(10), 0)</f>
        <v/>
      </c>
      <c r="M317" s="10">
        <f>SUMIF('Stock - ETA'!$F$3:F4963,'Rango proyecciones'!C317,'Stock - ETA'!$R$3:R4963)</f>
        <v/>
      </c>
      <c r="N317" s="10">
        <f>SUMIF('Stock - Puerto Chile'!$G$2:G960,'Rango proyecciones'!C317,'Stock - Puerto Chile'!$L$2:L960)</f>
        <v/>
      </c>
      <c r="O317" s="10" t="n"/>
      <c r="P317" s="10" t="n"/>
      <c r="Q317" s="19">
        <f>H317 + N317 + MAX(M317 - H317 - N317, 0)</f>
        <v/>
      </c>
      <c r="R317" s="10">
        <f>MAX(J317 - K317, 0) * MAX((20 - 7)/(7), 0)</f>
        <v/>
      </c>
      <c r="S317" s="10">
        <f>SUMIF('Stock - ETA'!$F$3:F4963,'Rango proyecciones'!C317,'Stock - ETA'!$H$3:H4963)</f>
        <v/>
      </c>
      <c r="T317" s="10">
        <f>SUMIF('Stock - Puerto Chile'!$G$2:G960,'Rango proyecciones'!C317,'Stock - Puerto Chile'!$N$2:N960)</f>
        <v/>
      </c>
      <c r="U317" s="10" t="n"/>
      <c r="V317" s="10" t="n"/>
      <c r="W317" s="19">
        <f>H317 + T317 + MAX(S317 - H317 - T317, 0)</f>
        <v/>
      </c>
      <c r="X317" s="7" t="n">
        <v>110000</v>
      </c>
      <c r="Y317" s="10" t="n">
        <v>110000</v>
      </c>
      <c r="Z317" s="21">
        <f>SUMIF('Stock - ETA'!$F$3:F4963,'Rango proyecciones'!C317,'Stock - ETA'!$S$3:S4963)</f>
        <v/>
      </c>
      <c r="AA317" s="16">
        <f>Z317 + X317</f>
        <v/>
      </c>
      <c r="AB317" s="10">
        <f>SUMIF('Stock - ETA'!$F$3:F4963,'Rango proyecciones'!C317,'Stock - ETA'!$I$3:I4963)</f>
        <v/>
      </c>
      <c r="AC317" s="19">
        <f>AB317 + X317</f>
        <v/>
      </c>
      <c r="AD317" s="7" t="n">
        <v>110000</v>
      </c>
      <c r="AE317" s="10">
        <f>SUMIF('Stock - ETA'!$F$3:F4963,'Rango proyecciones'!C317,'Stock - ETA'!$T$3:T4963)</f>
        <v/>
      </c>
      <c r="AF317" s="19">
        <f> 0.7 * AD317 + AE317</f>
        <v/>
      </c>
      <c r="AG317" s="10">
        <f>SUMIF('Stock - ETA'!$F$3:F4963,'Rango proyecciones'!C317,'Stock - ETA'!$J$3:J4963)</f>
        <v/>
      </c>
      <c r="AH317" s="19">
        <f> 0.7 * AD317 + AG317</f>
        <v/>
      </c>
      <c r="AI317" s="7" t="n"/>
    </row>
    <row r="318">
      <c r="A318" s="4" t="inlineStr">
        <is>
          <t>Cerdo</t>
        </is>
      </c>
      <c r="B318" s="4" t="inlineStr">
        <is>
          <t>Venta Directa</t>
        </is>
      </c>
      <c r="C318" s="4" t="inlineStr">
        <is>
          <t>agrosuper asia1023090</t>
        </is>
      </c>
      <c r="D318" s="4" t="inlineStr">
        <is>
          <t>Agrosuper Asia</t>
        </is>
      </c>
      <c r="E318" s="4" t="n">
        <v>1023090</v>
      </c>
      <c r="F318" s="4" t="inlineStr">
        <is>
          <t>GO Panc S/cue S/h@ Cj Panc 16k AS</t>
        </is>
      </c>
      <c r="G318" s="4" t="inlineStr">
        <is>
          <t>Panceta</t>
        </is>
      </c>
      <c r="H318" s="7" t="n">
        <v>0</v>
      </c>
      <c r="I318" s="10" t="n">
        <v>22000</v>
      </c>
      <c r="J318" s="10" t="n">
        <v>2518</v>
      </c>
      <c r="K318" s="10" t="n"/>
      <c r="L318" s="7">
        <f>MAX(J318 - K318, 0) * MAX((20 - 10)/(10), 0)</f>
        <v/>
      </c>
      <c r="M318" s="10">
        <f>SUMIF('Stock - ETA'!$F$3:F4963,'Rango proyecciones'!C318,'Stock - ETA'!$R$3:R4963)</f>
        <v/>
      </c>
      <c r="N318" s="10">
        <f>SUMIF('Stock - Puerto Chile'!$G$2:G960,'Rango proyecciones'!C318,'Stock - Puerto Chile'!$L$2:L960)</f>
        <v/>
      </c>
      <c r="O318" s="10" t="n"/>
      <c r="P318" s="10" t="n"/>
      <c r="Q318" s="19">
        <f>H318 + N318 + MAX(M318 - H318 - N318, 0)</f>
        <v/>
      </c>
      <c r="R318" s="10">
        <f>MAX(J318 - K318, 0) * MAX((20 - 7)/(7), 0)</f>
        <v/>
      </c>
      <c r="S318" s="10">
        <f>SUMIF('Stock - ETA'!$F$3:F4963,'Rango proyecciones'!C318,'Stock - ETA'!$H$3:H4963)</f>
        <v/>
      </c>
      <c r="T318" s="10">
        <f>SUMIF('Stock - Puerto Chile'!$G$2:G960,'Rango proyecciones'!C318,'Stock - Puerto Chile'!$N$2:N960)</f>
        <v/>
      </c>
      <c r="U318" s="10" t="n"/>
      <c r="V318" s="10" t="n"/>
      <c r="W318" s="19">
        <f>H318 + T318 + MAX(S318 - H318 - T318, 0)</f>
        <v/>
      </c>
      <c r="X318" s="7" t="n">
        <v>22000</v>
      </c>
      <c r="Y318" s="10" t="n">
        <v>22000</v>
      </c>
      <c r="Z318" s="21">
        <f>SUMIF('Stock - ETA'!$F$3:F4963,'Rango proyecciones'!C318,'Stock - ETA'!$S$3:S4963)</f>
        <v/>
      </c>
      <c r="AA318" s="16">
        <f>Z318 + X318</f>
        <v/>
      </c>
      <c r="AB318" s="10">
        <f>SUMIF('Stock - ETA'!$F$3:F4963,'Rango proyecciones'!C318,'Stock - ETA'!$I$3:I4963)</f>
        <v/>
      </c>
      <c r="AC318" s="19">
        <f>AB318 + X318</f>
        <v/>
      </c>
      <c r="AD318" s="7" t="n">
        <v>22000</v>
      </c>
      <c r="AE318" s="10">
        <f>SUMIF('Stock - ETA'!$F$3:F4963,'Rango proyecciones'!C318,'Stock - ETA'!$T$3:T4963)</f>
        <v/>
      </c>
      <c r="AF318" s="19">
        <f> 0.7 * AD318 + AE318</f>
        <v/>
      </c>
      <c r="AG318" s="10">
        <f>SUMIF('Stock - ETA'!$F$3:F4963,'Rango proyecciones'!C318,'Stock - ETA'!$J$3:J4963)</f>
        <v/>
      </c>
      <c r="AH318" s="19">
        <f> 0.7 * AD318 + AG318</f>
        <v/>
      </c>
      <c r="AI318" s="7" t="n"/>
    </row>
    <row r="319">
      <c r="A319" s="4" t="inlineStr">
        <is>
          <t>Cerdo</t>
        </is>
      </c>
      <c r="B319" s="4" t="inlineStr">
        <is>
          <t>Venta Directa</t>
        </is>
      </c>
      <c r="C319" s="4" t="inlineStr">
        <is>
          <t>agrosuper asia1023183</t>
        </is>
      </c>
      <c r="D319" s="4" t="inlineStr">
        <is>
          <t>Agrosuper Asia</t>
        </is>
      </c>
      <c r="E319" s="4" t="n">
        <v>1023183</v>
      </c>
      <c r="F319" s="4" t="inlineStr">
        <is>
          <t>GO Pech S/Cue@ Vp Cj AS</t>
        </is>
      </c>
      <c r="G319" s="4" t="inlineStr">
        <is>
          <t>Cost-Pec</t>
        </is>
      </c>
      <c r="H319" s="7" t="n">
        <v>0</v>
      </c>
      <c r="I319" s="10" t="n">
        <v>44000</v>
      </c>
      <c r="J319" s="10" t="n">
        <v>0</v>
      </c>
      <c r="K319" s="10" t="n">
        <v>0</v>
      </c>
      <c r="L319" s="7">
        <f>MAX(J319 - K319, 0) * MAX((20 - 10)/(10), 0)</f>
        <v/>
      </c>
      <c r="M319" s="10">
        <f>SUMIF('Stock - ETA'!$F$3:F4963,'Rango proyecciones'!C319,'Stock - ETA'!$R$3:R4963)</f>
        <v/>
      </c>
      <c r="N319" s="10">
        <f>SUMIF('Stock - Puerto Chile'!$G$2:G960,'Rango proyecciones'!C319,'Stock - Puerto Chile'!$L$2:L960)</f>
        <v/>
      </c>
      <c r="O319" s="10" t="n"/>
      <c r="P319" s="10" t="n"/>
      <c r="Q319" s="19">
        <f>H319 + N319 + MAX(M319 - H319 - N319, 0)</f>
        <v/>
      </c>
      <c r="R319" s="10">
        <f>MAX(J319 - K319, 0) * MAX((20 - 7)/(7), 0)</f>
        <v/>
      </c>
      <c r="S319" s="10">
        <f>SUMIF('Stock - ETA'!$F$3:F4963,'Rango proyecciones'!C319,'Stock - ETA'!$H$3:H4963)</f>
        <v/>
      </c>
      <c r="T319" s="10">
        <f>SUMIF('Stock - Puerto Chile'!$G$2:G960,'Rango proyecciones'!C319,'Stock - Puerto Chile'!$N$2:N960)</f>
        <v/>
      </c>
      <c r="U319" s="10" t="n"/>
      <c r="V319" s="10" t="n"/>
      <c r="W319" s="19">
        <f>H319 + T319 + MAX(S319 - H319 - T319, 0)</f>
        <v/>
      </c>
      <c r="X319" s="7" t="n"/>
      <c r="Y319" s="10" t="n"/>
      <c r="Z319" s="21">
        <f>SUMIF('Stock - ETA'!$F$3:F4963,'Rango proyecciones'!C319,'Stock - ETA'!$S$3:S4963)</f>
        <v/>
      </c>
      <c r="AA319" s="16">
        <f>Z319 + X319</f>
        <v/>
      </c>
      <c r="AB319" s="10">
        <f>SUMIF('Stock - ETA'!$F$3:F4963,'Rango proyecciones'!C319,'Stock - ETA'!$I$3:I4963)</f>
        <v/>
      </c>
      <c r="AC319" s="19">
        <f>AB319 + X319</f>
        <v/>
      </c>
      <c r="AD319" s="7" t="n">
        <v>44000</v>
      </c>
      <c r="AE319" s="10">
        <f>SUMIF('Stock - ETA'!$F$3:F4963,'Rango proyecciones'!C319,'Stock - ETA'!$T$3:T4963)</f>
        <v/>
      </c>
      <c r="AF319" s="19">
        <f> 0.7 * AD319 + AE319</f>
        <v/>
      </c>
      <c r="AG319" s="10">
        <f>SUMIF('Stock - ETA'!$F$3:F4963,'Rango proyecciones'!C319,'Stock - ETA'!$J$3:J4963)</f>
        <v/>
      </c>
      <c r="AH319" s="19">
        <f> 0.7 * AD319 + AG319</f>
        <v/>
      </c>
      <c r="AI319" s="7" t="n"/>
    </row>
    <row r="320">
      <c r="A320" s="4" t="inlineStr">
        <is>
          <t>Cerdo</t>
        </is>
      </c>
      <c r="B320" s="4" t="inlineStr">
        <is>
          <t>Venta Directa</t>
        </is>
      </c>
      <c r="C320" s="4" t="inlineStr">
        <is>
          <t>agrosuper asia1023283</t>
        </is>
      </c>
      <c r="D320" s="4" t="inlineStr">
        <is>
          <t>Agrosuper Asia</t>
        </is>
      </c>
      <c r="E320" s="4" t="n">
        <v>1023283</v>
      </c>
      <c r="F320" s="4" t="inlineStr">
        <is>
          <t>GO Grasa Chaleco@ Cj 10k AS</t>
        </is>
      </c>
      <c r="G320" s="4" t="inlineStr">
        <is>
          <t>Subprod</t>
        </is>
      </c>
      <c r="H320" s="7" t="n">
        <v>24059.45</v>
      </c>
      <c r="I320" s="10" t="n">
        <v>120005.41</v>
      </c>
      <c r="J320" s="10" t="n">
        <v>18241</v>
      </c>
      <c r="K320" s="10" t="n">
        <v>11281.03</v>
      </c>
      <c r="L320" s="7">
        <f>MAX(J320 - K320, 0) * MAX((20 - 10)/(10), 0)</f>
        <v/>
      </c>
      <c r="M320" s="10">
        <f>SUMIF('Stock - ETA'!$F$3:F4963,'Rango proyecciones'!C320,'Stock - ETA'!$R$3:R4963)</f>
        <v/>
      </c>
      <c r="N320" s="10">
        <f>SUMIF('Stock - Puerto Chile'!$G$2:G960,'Rango proyecciones'!C320,'Stock - Puerto Chile'!$L$2:L960)</f>
        <v/>
      </c>
      <c r="O320" s="10" t="n"/>
      <c r="P320" s="10" t="n"/>
      <c r="Q320" s="19">
        <f>H320 + N320 + MAX(M320 - H320 - N320, 0)</f>
        <v/>
      </c>
      <c r="R320" s="10">
        <f>MAX(J320 - K320, 0) * MAX((20 - 7)/(7), 0)</f>
        <v/>
      </c>
      <c r="S320" s="10">
        <f>SUMIF('Stock - ETA'!$F$3:F4963,'Rango proyecciones'!C320,'Stock - ETA'!$H$3:H4963)</f>
        <v/>
      </c>
      <c r="T320" s="10">
        <f>SUMIF('Stock - Puerto Chile'!$G$2:G960,'Rango proyecciones'!C320,'Stock - Puerto Chile'!$N$2:N960)</f>
        <v/>
      </c>
      <c r="U320" s="10" t="n"/>
      <c r="V320" s="10" t="n"/>
      <c r="W320" s="19">
        <f>H320 + T320 + MAX(S320 - H320 - T320, 0)</f>
        <v/>
      </c>
      <c r="X320" s="7" t="n"/>
      <c r="Y320" s="10" t="n"/>
      <c r="Z320" s="21">
        <f>SUMIF('Stock - ETA'!$F$3:F4963,'Rango proyecciones'!C320,'Stock - ETA'!$S$3:S4963)</f>
        <v/>
      </c>
      <c r="AA320" s="16">
        <f>Z320 + X320</f>
        <v/>
      </c>
      <c r="AB320" s="10">
        <f>SUMIF('Stock - ETA'!$F$3:F4963,'Rango proyecciones'!C320,'Stock - ETA'!$I$3:I4963)</f>
        <v/>
      </c>
      <c r="AC320" s="19">
        <f>AB320 + X320</f>
        <v/>
      </c>
      <c r="AD320" s="7" t="n"/>
      <c r="AE320" s="10">
        <f>SUMIF('Stock - ETA'!$F$3:F4963,'Rango proyecciones'!C320,'Stock - ETA'!$T$3:T4963)</f>
        <v/>
      </c>
      <c r="AF320" s="19">
        <f> 0.7 * AD320 + AE320</f>
        <v/>
      </c>
      <c r="AG320" s="10">
        <f>SUMIF('Stock - ETA'!$F$3:F4963,'Rango proyecciones'!C320,'Stock - ETA'!$J$3:J4963)</f>
        <v/>
      </c>
      <c r="AH320" s="19">
        <f> 0.7 * AD320 + AG320</f>
        <v/>
      </c>
      <c r="AI320" s="7" t="n"/>
    </row>
    <row r="321">
      <c r="A321" s="4" t="inlineStr">
        <is>
          <t>Cerdo</t>
        </is>
      </c>
      <c r="B321" s="4" t="inlineStr">
        <is>
          <t>Venta Directa</t>
        </is>
      </c>
      <c r="C321" s="4" t="inlineStr">
        <is>
          <t>agrosuper asia1023438</t>
        </is>
      </c>
      <c r="D321" s="4" t="inlineStr">
        <is>
          <t>Agrosuper Asia</t>
        </is>
      </c>
      <c r="E321" s="4" t="n">
        <v>1023438</v>
      </c>
      <c r="F321" s="4" t="inlineStr">
        <is>
          <t>GO Pana S/Corazón@ Cj 20k AS</t>
        </is>
      </c>
      <c r="G321" s="4" t="inlineStr">
        <is>
          <t>Subprod</t>
        </is>
      </c>
      <c r="H321" s="7" t="n">
        <v>0</v>
      </c>
      <c r="I321" s="10" t="n">
        <v>24000</v>
      </c>
      <c r="J321" s="10" t="n">
        <v>0</v>
      </c>
      <c r="K321" s="10" t="n">
        <v>0</v>
      </c>
      <c r="L321" s="7">
        <f>MAX(J321 - K321, 0) * MAX((20 - 10)/(10), 0)</f>
        <v/>
      </c>
      <c r="M321" s="10">
        <f>SUMIF('Stock - ETA'!$F$3:F4963,'Rango proyecciones'!C321,'Stock - ETA'!$R$3:R4963)</f>
        <v/>
      </c>
      <c r="N321" s="10">
        <f>SUMIF('Stock - Puerto Chile'!$G$2:G960,'Rango proyecciones'!C321,'Stock - Puerto Chile'!$L$2:L960)</f>
        <v/>
      </c>
      <c r="O321" s="10" t="n"/>
      <c r="P321" s="10" t="n"/>
      <c r="Q321" s="19">
        <f>H321 + N321 + MAX(M321 - H321 - N321, 0)</f>
        <v/>
      </c>
      <c r="R321" s="10">
        <f>MAX(J321 - K321, 0) * MAX((20 - 7)/(7), 0)</f>
        <v/>
      </c>
      <c r="S321" s="10">
        <f>SUMIF('Stock - ETA'!$F$3:F4963,'Rango proyecciones'!C321,'Stock - ETA'!$H$3:H4963)</f>
        <v/>
      </c>
      <c r="T321" s="10">
        <f>SUMIF('Stock - Puerto Chile'!$G$2:G960,'Rango proyecciones'!C321,'Stock - Puerto Chile'!$N$2:N960)</f>
        <v/>
      </c>
      <c r="U321" s="10" t="n"/>
      <c r="V321" s="10" t="n"/>
      <c r="W321" s="19">
        <f>H321 + T321 + MAX(S321 - H321 - T321, 0)</f>
        <v/>
      </c>
      <c r="X321" s="7" t="n"/>
      <c r="Y321" s="10" t="n"/>
      <c r="Z321" s="21">
        <f>SUMIF('Stock - ETA'!$F$3:F4963,'Rango proyecciones'!C321,'Stock - ETA'!$S$3:S4963)</f>
        <v/>
      </c>
      <c r="AA321" s="16">
        <f>Z321 + X321</f>
        <v/>
      </c>
      <c r="AB321" s="10">
        <f>SUMIF('Stock - ETA'!$F$3:F4963,'Rango proyecciones'!C321,'Stock - ETA'!$I$3:I4963)</f>
        <v/>
      </c>
      <c r="AC321" s="19">
        <f>AB321 + X321</f>
        <v/>
      </c>
      <c r="AD321" s="7" t="n"/>
      <c r="AE321" s="10">
        <f>SUMIF('Stock - ETA'!$F$3:F4963,'Rango proyecciones'!C321,'Stock - ETA'!$T$3:T4963)</f>
        <v/>
      </c>
      <c r="AF321" s="19">
        <f> 0.7 * AD321 + AE321</f>
        <v/>
      </c>
      <c r="AG321" s="10">
        <f>SUMIF('Stock - ETA'!$F$3:F4963,'Rango proyecciones'!C321,'Stock - ETA'!$J$3:J4963)</f>
        <v/>
      </c>
      <c r="AH321" s="19">
        <f> 0.7 * AD321 + AG321</f>
        <v/>
      </c>
      <c r="AI321" s="7" t="n"/>
    </row>
    <row r="322">
      <c r="A322" s="4" t="inlineStr">
        <is>
          <t>Cerdo</t>
        </is>
      </c>
      <c r="B322" s="4" t="inlineStr">
        <is>
          <t>Venta Directa</t>
        </is>
      </c>
      <c r="C322" s="4" t="inlineStr">
        <is>
          <t>agrosuper asia1023490</t>
        </is>
      </c>
      <c r="D322" s="4" t="inlineStr">
        <is>
          <t>Agrosuper Asia</t>
        </is>
      </c>
      <c r="E322" s="4" t="n">
        <v>1023490</v>
      </c>
      <c r="F322" s="4" t="inlineStr">
        <is>
          <t>GO Pana s/Corazon@ Bo Cj 10k AS</t>
        </is>
      </c>
      <c r="G322" s="4" t="inlineStr">
        <is>
          <t>Subprod</t>
        </is>
      </c>
      <c r="H322" s="7" t="n">
        <v>0</v>
      </c>
      <c r="I322" s="10" t="n">
        <v>96000</v>
      </c>
      <c r="J322" s="10" t="n">
        <v>97142</v>
      </c>
      <c r="K322" s="10" t="n">
        <v>33569.44</v>
      </c>
      <c r="L322" s="7">
        <f>MAX(J322 - K322, 0) * MAX((20 - 10)/(10), 0)</f>
        <v/>
      </c>
      <c r="M322" s="10">
        <f>SUMIF('Stock - ETA'!$F$3:F4963,'Rango proyecciones'!C322,'Stock - ETA'!$R$3:R4963)</f>
        <v/>
      </c>
      <c r="N322" s="10">
        <f>SUMIF('Stock - Puerto Chile'!$G$2:G960,'Rango proyecciones'!C322,'Stock - Puerto Chile'!$L$2:L960)</f>
        <v/>
      </c>
      <c r="O322" s="10" t="n"/>
      <c r="P322" s="10" t="n"/>
      <c r="Q322" s="19">
        <f>H322 + N322 + MAX(M322 - H322 - N322, 0)</f>
        <v/>
      </c>
      <c r="R322" s="10">
        <f>MAX(J322 - K322, 0) * MAX((20 - 7)/(7), 0)</f>
        <v/>
      </c>
      <c r="S322" s="10">
        <f>SUMIF('Stock - ETA'!$F$3:F4963,'Rango proyecciones'!C322,'Stock - ETA'!$H$3:H4963)</f>
        <v/>
      </c>
      <c r="T322" s="10">
        <f>SUMIF('Stock - Puerto Chile'!$G$2:G960,'Rango proyecciones'!C322,'Stock - Puerto Chile'!$N$2:N960)</f>
        <v/>
      </c>
      <c r="U322" s="10" t="n"/>
      <c r="V322" s="10" t="n"/>
      <c r="W322" s="19">
        <f>H322 + T322 + MAX(S322 - H322 - T322, 0)</f>
        <v/>
      </c>
      <c r="X322" s="7" t="n"/>
      <c r="Y322" s="10" t="n"/>
      <c r="Z322" s="21">
        <f>SUMIF('Stock - ETA'!$F$3:F4963,'Rango proyecciones'!C322,'Stock - ETA'!$S$3:S4963)</f>
        <v/>
      </c>
      <c r="AA322" s="16">
        <f>Z322 + X322</f>
        <v/>
      </c>
      <c r="AB322" s="10">
        <f>SUMIF('Stock - ETA'!$F$3:F4963,'Rango proyecciones'!C322,'Stock - ETA'!$I$3:I4963)</f>
        <v/>
      </c>
      <c r="AC322" s="19">
        <f>AB322 + X322</f>
        <v/>
      </c>
      <c r="AD322" s="7" t="n"/>
      <c r="AE322" s="10">
        <f>SUMIF('Stock - ETA'!$F$3:F4963,'Rango proyecciones'!C322,'Stock - ETA'!$T$3:T4963)</f>
        <v/>
      </c>
      <c r="AF322" s="19">
        <f> 0.7 * AD322 + AE322</f>
        <v/>
      </c>
      <c r="AG322" s="10">
        <f>SUMIF('Stock - ETA'!$F$3:F4963,'Rango proyecciones'!C322,'Stock - ETA'!$J$3:J4963)</f>
        <v/>
      </c>
      <c r="AH322" s="19">
        <f> 0.7 * AD322 + AG322</f>
        <v/>
      </c>
      <c r="AI322" s="7" t="n"/>
    </row>
    <row r="323">
      <c r="A323" s="4" t="inlineStr">
        <is>
          <t>Pavo</t>
        </is>
      </c>
      <c r="B323" s="4" t="inlineStr">
        <is>
          <t>Venta Local</t>
        </is>
      </c>
      <c r="C323" s="4" t="inlineStr">
        <is>
          <t>agro america1030379</t>
        </is>
      </c>
      <c r="D323" s="4" t="inlineStr">
        <is>
          <t>Agro America</t>
        </is>
      </c>
      <c r="E323" s="4" t="n">
        <v>1030379</v>
      </c>
      <c r="F323" s="4" t="inlineStr">
        <is>
          <t>PV PchDeh S/p@ Bo Cj 20k SO</t>
        </is>
      </c>
      <c r="G323" s="4" t="inlineStr">
        <is>
          <t>Pech Desh</t>
        </is>
      </c>
      <c r="H323" s="7" t="n">
        <v>18143.68</v>
      </c>
      <c r="I323" s="10" t="n">
        <v>1024839.31</v>
      </c>
      <c r="J323" s="10" t="n">
        <v>96560</v>
      </c>
      <c r="K323" s="10" t="n"/>
      <c r="L323" s="7">
        <f>MAX(J323 - K323, 0) * MAX((20 - 10)/(10), 0)</f>
        <v/>
      </c>
      <c r="M323" s="10">
        <f>SUMIFS('Stock - ETA'!$R$3:R4963,'Stock - ETA'!$F$3:F4963,'Rango proyecciones'!C323,'Stock - ETA'!$AA$3:AA4963,'Rango proyecciones'!$AJ$5)</f>
        <v/>
      </c>
      <c r="N323" s="10">
        <f>SUMIF('Stock - Puerto Chile'!$G$2:G960,'Rango proyecciones'!C323,'Stock - Puerto Chile'!$L$2:L960)</f>
        <v/>
      </c>
      <c r="O323" s="10">
        <f>0 * (20 / 27)</f>
        <v/>
      </c>
      <c r="P323" s="10">
        <f>320842.18 * (20 / 27)</f>
        <v/>
      </c>
      <c r="Q323" s="19">
        <f>H323 + P323 + MAX(M323 - H323 - P323 + O323,0)</f>
        <v/>
      </c>
      <c r="R323" s="10">
        <f>MAX(J323 - K323, 0) * MAX((20 - 7)/(7), 0)</f>
        <v/>
      </c>
      <c r="S323" s="10">
        <f>SUMIFS('Stock - ETA'!$H$3:H4963,'Stock - ETA'!$F$3:F4963,'Rango proyecciones'!C323,'Stock - ETA'!$Q$3:Q4963,'Rango proyecciones'!$AJ$5)</f>
        <v/>
      </c>
      <c r="T323" s="10">
        <f>SUMIF('Stock - Puerto Chile'!$G$2:G960,'Rango proyecciones'!C323,'Stock - Puerto Chile'!$N$2:N960)</f>
        <v/>
      </c>
      <c r="U323" s="10">
        <f>0 * (20 / 27)</f>
        <v/>
      </c>
      <c r="V323" s="10">
        <f>320842.18 * (20 / 27)</f>
        <v/>
      </c>
      <c r="W323" s="20">
        <f>H323 + V323 + U323 + MAX(S323 - H323 - V323 - U323,0)</f>
        <v/>
      </c>
      <c r="X323" s="7" t="n">
        <v>636217</v>
      </c>
      <c r="Y323" s="10" t="n">
        <v>636217</v>
      </c>
      <c r="Z323" s="21">
        <f>SUMIFS('Stock - ETA'!$S$3:S4963,'Stock - ETA'!$F$3:F4963,'Rango proyecciones'!C323,'Stock - ETA'!$AA$3:AA4963,'Rango proyecciones'!$AJ$5) + SUMIFS('Stock - ETA'!$R$3:R4963,'Stock - ETA'!$F$3:F4963,'Rango proyecciones'!C323,'Stock - ETA'!$AA$3:AA4963,'Rango proyecciones'!$AJ$7)</f>
        <v/>
      </c>
      <c r="AA323" s="16">
        <f>Z323 + X323</f>
        <v/>
      </c>
      <c r="AB323" s="10">
        <f>SUMIFS('Stock - ETA'!$I$3:I4963,'Stock - ETA'!$F$3:F4963,'Rango proyecciones'!C323,'Stock - ETA'!$Q$3:Q4963,'Rango proyecciones'!$AJ$5) + SUMIFS('Stock - ETA'!$H$3:H4963,'Stock - ETA'!$F$3:F4963,'Rango proyecciones'!C323,'Stock - ETA'!$Q$3:Q4963,'Rango proyecciones'!$AJ$7)</f>
        <v/>
      </c>
      <c r="AC323" s="19">
        <f>AB323 + X323</f>
        <v/>
      </c>
      <c r="AD323" s="7" t="n">
        <v>792217</v>
      </c>
      <c r="AE323" s="10">
        <f>SUMIFS('Stock - ETA'!$T$3:T4963,'Stock - ETA'!$F$3:F4963,'Rango proyecciones'!C323,'Stock - ETA'!$AA$3:AA4963,'Rango proyecciones'!$AJ$5) + SUMIFS('Stock - ETA'!$S$3:S4963,'Stock - ETA'!$F$3:F4963,'Rango proyecciones'!C323,'Stock - ETA'!$AA$3:AA4963,'Rango proyecciones'!$AJ$8)</f>
        <v/>
      </c>
      <c r="AF323" s="19">
        <f> 0.6 * AD323 + AE323</f>
        <v/>
      </c>
      <c r="AG323" s="10">
        <f>SUMIFS('Stock - ETA'!$J$3:J4963,'Stock - ETA'!$F$3:F4963,'Rango proyecciones'!C323,'Stock - ETA'!$Q$3:Q4963,'Rango proyecciones'!$AJ$5) + SUMIFS('Stock - ETA'!$I$3:I4963,'Stock - ETA'!$F$3:F4963,'Rango proyecciones'!C323,'Stock - ETA'!$Q$3:Q4963,'Rango proyecciones'!$AJ$8)</f>
        <v/>
      </c>
      <c r="AH323" s="19">
        <f> 0.6 * AD323 + AG323</f>
        <v/>
      </c>
      <c r="AI323" s="7" t="n"/>
    </row>
    <row r="324">
      <c r="A324" s="4" t="inlineStr">
        <is>
          <t>Pavo</t>
        </is>
      </c>
      <c r="B324" s="4" t="inlineStr">
        <is>
          <t>Venta Local</t>
        </is>
      </c>
      <c r="C324" s="4" t="inlineStr">
        <is>
          <t>agro america1030424</t>
        </is>
      </c>
      <c r="D324" s="4" t="inlineStr">
        <is>
          <t>Agro America</t>
        </is>
      </c>
      <c r="E324" s="4" t="n">
        <v>1030424</v>
      </c>
      <c r="F324" s="4" t="inlineStr">
        <is>
          <t>PV PchDeh Mrps C/piel @ Cj 18k AS</t>
        </is>
      </c>
      <c r="G324" s="4" t="inlineStr">
        <is>
          <t>Pech Desh</t>
        </is>
      </c>
      <c r="H324" s="7" t="n">
        <v>11756.388</v>
      </c>
      <c r="I324" s="10" t="n">
        <v>71373.07000000001</v>
      </c>
      <c r="J324" s="10" t="n">
        <v>38500</v>
      </c>
      <c r="K324" s="10" t="n">
        <v>20095.064</v>
      </c>
      <c r="L324" s="7">
        <f>MAX(J324 - K324, 0) * MAX((20 - 10)/(10), 0)</f>
        <v/>
      </c>
      <c r="M324" s="10">
        <f>SUMIFS('Stock - ETA'!$R$3:R4963,'Stock - ETA'!$F$3:F4963,'Rango proyecciones'!C324,'Stock - ETA'!$AA$3:AA4963,'Rango proyecciones'!$AJ$5)</f>
        <v/>
      </c>
      <c r="N324" s="10">
        <f>SUMIF('Stock - Puerto Chile'!$G$2:G960,'Rango proyecciones'!C324,'Stock - Puerto Chile'!$L$2:L960)</f>
        <v/>
      </c>
      <c r="O324" s="10">
        <f>0 * (20 / 27)</f>
        <v/>
      </c>
      <c r="P324" s="10">
        <f>23409.214 * (20 / 27)</f>
        <v/>
      </c>
      <c r="Q324" s="19">
        <f>H324 + P324 + MAX(M324 - H324 - P324 + O324,0)</f>
        <v/>
      </c>
      <c r="R324" s="10">
        <f>MAX(J324 - K324, 0) * MAX((20 - 7)/(7), 0)</f>
        <v/>
      </c>
      <c r="S324" s="10">
        <f>SUMIFS('Stock - ETA'!$H$3:H4963,'Stock - ETA'!$F$3:F4963,'Rango proyecciones'!C324,'Stock - ETA'!$Q$3:Q4963,'Rango proyecciones'!$AJ$5)</f>
        <v/>
      </c>
      <c r="T324" s="10">
        <f>SUMIF('Stock - Puerto Chile'!$G$2:G960,'Rango proyecciones'!C324,'Stock - Puerto Chile'!$N$2:N960)</f>
        <v/>
      </c>
      <c r="U324" s="10">
        <f>0 * (20 / 27)</f>
        <v/>
      </c>
      <c r="V324" s="10">
        <f>23409.214 * (20 / 27)</f>
        <v/>
      </c>
      <c r="W324" s="20">
        <f>H324 + V324 + U324 + MAX(S324 - H324 - V324 - U324,0)</f>
        <v/>
      </c>
      <c r="X324" s="7" t="n">
        <v>59988</v>
      </c>
      <c r="Y324" s="10" t="n">
        <v>59988</v>
      </c>
      <c r="Z324" s="21">
        <f>SUMIFS('Stock - ETA'!$S$3:S4963,'Stock - ETA'!$F$3:F4963,'Rango proyecciones'!C324,'Stock - ETA'!$AA$3:AA4963,'Rango proyecciones'!$AJ$5) + SUMIFS('Stock - ETA'!$R$3:R4963,'Stock - ETA'!$F$3:F4963,'Rango proyecciones'!C324,'Stock - ETA'!$AA$3:AA4963,'Rango proyecciones'!$AJ$7)</f>
        <v/>
      </c>
      <c r="AA324" s="16">
        <f>Z324 + X324</f>
        <v/>
      </c>
      <c r="AB324" s="10">
        <f>SUMIFS('Stock - ETA'!$I$3:I4963,'Stock - ETA'!$F$3:F4963,'Rango proyecciones'!C324,'Stock - ETA'!$Q$3:Q4963,'Rango proyecciones'!$AJ$5) + SUMIFS('Stock - ETA'!$H$3:H4963,'Stock - ETA'!$F$3:F4963,'Rango proyecciones'!C324,'Stock - ETA'!$Q$3:Q4963,'Rango proyecciones'!$AJ$7)</f>
        <v/>
      </c>
      <c r="AC324" s="19">
        <f>AB324 + X324</f>
        <v/>
      </c>
      <c r="AD324" s="7" t="n">
        <v>59988</v>
      </c>
      <c r="AE324" s="10">
        <f>SUMIFS('Stock - ETA'!$T$3:T4963,'Stock - ETA'!$F$3:F4963,'Rango proyecciones'!C324,'Stock - ETA'!$AA$3:AA4963,'Rango proyecciones'!$AJ$5) + SUMIFS('Stock - ETA'!$S$3:S4963,'Stock - ETA'!$F$3:F4963,'Rango proyecciones'!C324,'Stock - ETA'!$AA$3:AA4963,'Rango proyecciones'!$AJ$8)</f>
        <v/>
      </c>
      <c r="AF324" s="19">
        <f> 0.6 * AD324 + AE324</f>
        <v/>
      </c>
      <c r="AG324" s="10">
        <f>SUMIFS('Stock - ETA'!$J$3:J4963,'Stock - ETA'!$F$3:F4963,'Rango proyecciones'!C324,'Stock - ETA'!$Q$3:Q4963,'Rango proyecciones'!$AJ$5) + SUMIFS('Stock - ETA'!$I$3:I4963,'Stock - ETA'!$F$3:F4963,'Rango proyecciones'!C324,'Stock - ETA'!$Q$3:Q4963,'Rango proyecciones'!$AJ$8)</f>
        <v/>
      </c>
      <c r="AH324" s="19">
        <f> 0.6 * AD324 + AG324</f>
        <v/>
      </c>
      <c r="AI324" s="7" t="n"/>
    </row>
    <row r="325">
      <c r="A325" s="4" t="inlineStr">
        <is>
          <t>Pavo</t>
        </is>
      </c>
      <c r="B325" s="4" t="inlineStr">
        <is>
          <t>Venta Local</t>
        </is>
      </c>
      <c r="C325" s="4" t="inlineStr">
        <is>
          <t>agro america1030452</t>
        </is>
      </c>
      <c r="D325" s="4" t="inlineStr">
        <is>
          <t>Agro America</t>
        </is>
      </c>
      <c r="E325" s="4" t="n">
        <v>1030452</v>
      </c>
      <c r="F325" s="4" t="inlineStr">
        <is>
          <t>PV Pech USA 10 - 12 LB@ Bo Hor Cj 11k SO</t>
        </is>
      </c>
      <c r="G325" s="4" t="inlineStr">
        <is>
          <t>Pech Desh</t>
        </is>
      </c>
      <c r="H325" s="7" t="n">
        <v>0</v>
      </c>
      <c r="I325" s="10" t="n">
        <v>45043.32</v>
      </c>
      <c r="J325" s="10" t="n">
        <v>28210</v>
      </c>
      <c r="K325" s="10" t="n">
        <v>15748.2</v>
      </c>
      <c r="L325" s="7">
        <f>MAX(J325 - K325, 0) * MAX((20 - 10)/(10), 0)</f>
        <v/>
      </c>
      <c r="M325" s="10">
        <f>SUMIFS('Stock - ETA'!$R$3:R4963,'Stock - ETA'!$F$3:F4963,'Rango proyecciones'!C325,'Stock - ETA'!$AA$3:AA4963,'Rango proyecciones'!$AJ$5)</f>
        <v/>
      </c>
      <c r="N325" s="10">
        <f>SUMIF('Stock - Puerto Chile'!$G$2:G960,'Rango proyecciones'!C325,'Stock - Puerto Chile'!$L$2:L960)</f>
        <v/>
      </c>
      <c r="O325" s="10">
        <f>0 * (20 / 27)</f>
        <v/>
      </c>
      <c r="P325" s="10">
        <f>57542.769 * (20 / 27)</f>
        <v/>
      </c>
      <c r="Q325" s="19">
        <f>H325 + P325 + MAX(M325 - H325 - P325 + O325,0)</f>
        <v/>
      </c>
      <c r="R325" s="10">
        <f>MAX(J325 - K325, 0) * MAX((20 - 7)/(7), 0)</f>
        <v/>
      </c>
      <c r="S325" s="10">
        <f>SUMIFS('Stock - ETA'!$H$3:H4963,'Stock - ETA'!$F$3:F4963,'Rango proyecciones'!C325,'Stock - ETA'!$Q$3:Q4963,'Rango proyecciones'!$AJ$5)</f>
        <v/>
      </c>
      <c r="T325" s="10">
        <f>SUMIF('Stock - Puerto Chile'!$G$2:G960,'Rango proyecciones'!C325,'Stock - Puerto Chile'!$N$2:N960)</f>
        <v/>
      </c>
      <c r="U325" s="10">
        <f>0 * (20 / 27)</f>
        <v/>
      </c>
      <c r="V325" s="10">
        <f>57542.769 * (20 / 27)</f>
        <v/>
      </c>
      <c r="W325" s="20">
        <f>H325 + V325 + U325 + MAX(S325 - H325 - V325 - U325,0)</f>
        <v/>
      </c>
      <c r="X325" s="7" t="n">
        <v>48081</v>
      </c>
      <c r="Y325" s="10" t="n">
        <v>48081</v>
      </c>
      <c r="Z325" s="21">
        <f>SUMIFS('Stock - ETA'!$S$3:S4963,'Stock - ETA'!$F$3:F4963,'Rango proyecciones'!C325,'Stock - ETA'!$AA$3:AA4963,'Rango proyecciones'!$AJ$5) + SUMIFS('Stock - ETA'!$R$3:R4963,'Stock - ETA'!$F$3:F4963,'Rango proyecciones'!C325,'Stock - ETA'!$AA$3:AA4963,'Rango proyecciones'!$AJ$7)</f>
        <v/>
      </c>
      <c r="AA325" s="16">
        <f>Z325 + X325</f>
        <v/>
      </c>
      <c r="AB325" s="10">
        <f>SUMIFS('Stock - ETA'!$I$3:I4963,'Stock - ETA'!$F$3:F4963,'Rango proyecciones'!C325,'Stock - ETA'!$Q$3:Q4963,'Rango proyecciones'!$AJ$5) + SUMIFS('Stock - ETA'!$H$3:H4963,'Stock - ETA'!$F$3:F4963,'Rango proyecciones'!C325,'Stock - ETA'!$Q$3:Q4963,'Rango proyecciones'!$AJ$7)</f>
        <v/>
      </c>
      <c r="AC325" s="19">
        <f>AB325 + X325</f>
        <v/>
      </c>
      <c r="AD325" s="7" t="n">
        <v>48081</v>
      </c>
      <c r="AE325" s="10">
        <f>SUMIFS('Stock - ETA'!$T$3:T4963,'Stock - ETA'!$F$3:F4963,'Rango proyecciones'!C325,'Stock - ETA'!$AA$3:AA4963,'Rango proyecciones'!$AJ$5) + SUMIFS('Stock - ETA'!$S$3:S4963,'Stock - ETA'!$F$3:F4963,'Rango proyecciones'!C325,'Stock - ETA'!$AA$3:AA4963,'Rango proyecciones'!$AJ$8)</f>
        <v/>
      </c>
      <c r="AF325" s="19">
        <f> 0.6 * AD325 + AE325</f>
        <v/>
      </c>
      <c r="AG325" s="10">
        <f>SUMIFS('Stock - ETA'!$J$3:J4963,'Stock - ETA'!$F$3:F4963,'Rango proyecciones'!C325,'Stock - ETA'!$Q$3:Q4963,'Rango proyecciones'!$AJ$5) + SUMIFS('Stock - ETA'!$I$3:I4963,'Stock - ETA'!$F$3:F4963,'Rango proyecciones'!C325,'Stock - ETA'!$Q$3:Q4963,'Rango proyecciones'!$AJ$8)</f>
        <v/>
      </c>
      <c r="AH325" s="19">
        <f> 0.6 * AD325 + AG325</f>
        <v/>
      </c>
      <c r="AI325" s="7" t="n"/>
    </row>
    <row r="326">
      <c r="A326" s="4" t="inlineStr">
        <is>
          <t>Pavo</t>
        </is>
      </c>
      <c r="B326" s="4" t="inlineStr">
        <is>
          <t>Venta Local</t>
        </is>
      </c>
      <c r="C326" s="4" t="inlineStr">
        <is>
          <t>agro america1030461</t>
        </is>
      </c>
      <c r="D326" s="4" t="inlineStr">
        <is>
          <t>Agro America</t>
        </is>
      </c>
      <c r="E326" s="4" t="n">
        <v>1030461</v>
      </c>
      <c r="F326" s="4" t="inlineStr">
        <is>
          <t>PV Pech USA 8 - 10 LB@ Bo Hor Cj 11k SO</t>
        </is>
      </c>
      <c r="G326" s="4" t="inlineStr">
        <is>
          <t>Pech Desh</t>
        </is>
      </c>
      <c r="H326" s="7" t="n">
        <v>0</v>
      </c>
      <c r="I326" s="10" t="n">
        <v>12793.57</v>
      </c>
      <c r="J326" s="10" t="n">
        <v>1820</v>
      </c>
      <c r="K326" s="10" t="n">
        <v>7892.3</v>
      </c>
      <c r="L326" s="7">
        <f>MAX(J326 - K326, 0) * MAX((20 - 10)/(10), 0)</f>
        <v/>
      </c>
      <c r="M326" s="10">
        <f>SUMIFS('Stock - ETA'!$R$3:R4963,'Stock - ETA'!$F$3:F4963,'Rango proyecciones'!C326,'Stock - ETA'!$AA$3:AA4963,'Rango proyecciones'!$AJ$5)</f>
        <v/>
      </c>
      <c r="N326" s="10">
        <f>SUMIF('Stock - Puerto Chile'!$G$2:G960,'Rango proyecciones'!C326,'Stock - Puerto Chile'!$L$2:L960)</f>
        <v/>
      </c>
      <c r="O326" s="10">
        <f>0 * (20 / 27)</f>
        <v/>
      </c>
      <c r="P326" s="10">
        <f>8804.056 * (20 / 27)</f>
        <v/>
      </c>
      <c r="Q326" s="19">
        <f>H326 + P326 + MAX(M326 - H326 - P326 + O326,0)</f>
        <v/>
      </c>
      <c r="R326" s="10">
        <f>MAX(J326 - K326, 0) * MAX((20 - 7)/(7), 0)</f>
        <v/>
      </c>
      <c r="S326" s="10">
        <f>SUMIFS('Stock - ETA'!$H$3:H4963,'Stock - ETA'!$F$3:F4963,'Rango proyecciones'!C326,'Stock - ETA'!$Q$3:Q4963,'Rango proyecciones'!$AJ$5)</f>
        <v/>
      </c>
      <c r="T326" s="10">
        <f>SUMIF('Stock - Puerto Chile'!$G$2:G960,'Rango proyecciones'!C326,'Stock - Puerto Chile'!$N$2:N960)</f>
        <v/>
      </c>
      <c r="U326" s="10">
        <f>0 * (20 / 27)</f>
        <v/>
      </c>
      <c r="V326" s="10">
        <f>8804.056 * (20 / 27)</f>
        <v/>
      </c>
      <c r="W326" s="20">
        <f>H326 + V326 + U326 + MAX(S326 - H326 - V326 - U326,0)</f>
        <v/>
      </c>
      <c r="X326" s="7" t="n"/>
      <c r="Y326" s="10" t="n"/>
      <c r="Z326" s="21">
        <f>SUMIFS('Stock - ETA'!$S$3:S4963,'Stock - ETA'!$F$3:F4963,'Rango proyecciones'!C326,'Stock - ETA'!$AA$3:AA4963,'Rango proyecciones'!$AJ$5) + SUMIFS('Stock - ETA'!$R$3:R4963,'Stock - ETA'!$F$3:F4963,'Rango proyecciones'!C326,'Stock - ETA'!$AA$3:AA4963,'Rango proyecciones'!$AJ$7)</f>
        <v/>
      </c>
      <c r="AA326" s="16">
        <f>Z326 + X326</f>
        <v/>
      </c>
      <c r="AB326" s="10">
        <f>SUMIFS('Stock - ETA'!$I$3:I4963,'Stock - ETA'!$F$3:F4963,'Rango proyecciones'!C326,'Stock - ETA'!$Q$3:Q4963,'Rango proyecciones'!$AJ$5) + SUMIFS('Stock - ETA'!$H$3:H4963,'Stock - ETA'!$F$3:F4963,'Rango proyecciones'!C326,'Stock - ETA'!$Q$3:Q4963,'Rango proyecciones'!$AJ$7)</f>
        <v/>
      </c>
      <c r="AC326" s="19">
        <f>AB326 + X326</f>
        <v/>
      </c>
      <c r="AD326" s="7" t="n"/>
      <c r="AE326" s="10">
        <f>SUMIFS('Stock - ETA'!$T$3:T4963,'Stock - ETA'!$F$3:F4963,'Rango proyecciones'!C326,'Stock - ETA'!$AA$3:AA4963,'Rango proyecciones'!$AJ$5) + SUMIFS('Stock - ETA'!$S$3:S4963,'Stock - ETA'!$F$3:F4963,'Rango proyecciones'!C326,'Stock - ETA'!$AA$3:AA4963,'Rango proyecciones'!$AJ$8)</f>
        <v/>
      </c>
      <c r="AF326" s="19">
        <f> 0.6 * AD326 + AE326</f>
        <v/>
      </c>
      <c r="AG326" s="10">
        <f>SUMIFS('Stock - ETA'!$J$3:J4963,'Stock - ETA'!$F$3:F4963,'Rango proyecciones'!C326,'Stock - ETA'!$Q$3:Q4963,'Rango proyecciones'!$AJ$5) + SUMIFS('Stock - ETA'!$I$3:I4963,'Stock - ETA'!$F$3:F4963,'Rango proyecciones'!C326,'Stock - ETA'!$Q$3:Q4963,'Rango proyecciones'!$AJ$8)</f>
        <v/>
      </c>
      <c r="AH326" s="19">
        <f> 0.6 * AD326 + AG326</f>
        <v/>
      </c>
      <c r="AI326" s="7" t="n"/>
    </row>
    <row r="327">
      <c r="A327" s="4" t="inlineStr">
        <is>
          <t>Pavo</t>
        </is>
      </c>
      <c r="B327" s="4" t="inlineStr">
        <is>
          <t>Venta Local</t>
        </is>
      </c>
      <c r="C327" s="4" t="inlineStr">
        <is>
          <t>agro america1030735</t>
        </is>
      </c>
      <c r="D327" s="4" t="inlineStr">
        <is>
          <t>Agro America</t>
        </is>
      </c>
      <c r="E327" s="4" t="n">
        <v>1030735</v>
      </c>
      <c r="F327" s="4" t="inlineStr">
        <is>
          <t>PV Cog MA 30Lb@ Bo Cj 15k SO</t>
        </is>
      </c>
      <c r="G327" s="4" t="inlineStr">
        <is>
          <t>Menudencias</t>
        </is>
      </c>
      <c r="H327" s="7" t="n">
        <v>0</v>
      </c>
      <c r="I327" s="10" t="n">
        <v>17145.78</v>
      </c>
      <c r="J327" s="10" t="n">
        <v>0</v>
      </c>
      <c r="K327" s="10" t="n">
        <v>0</v>
      </c>
      <c r="L327" s="7">
        <f>MAX(J327 - K327, 0) * MAX((20 - 10)/(10), 0)</f>
        <v/>
      </c>
      <c r="M327" s="10">
        <f>SUMIFS('Stock - ETA'!$R$3:R4963,'Stock - ETA'!$F$3:F4963,'Rango proyecciones'!C327,'Stock - ETA'!$AA$3:AA4963,'Rango proyecciones'!$AJ$5)</f>
        <v/>
      </c>
      <c r="N327" s="10">
        <f>SUMIF('Stock - Puerto Chile'!$G$2:G960,'Rango proyecciones'!C327,'Stock - Puerto Chile'!$L$2:L960)</f>
        <v/>
      </c>
      <c r="O327" s="10">
        <f>0 * (20 / 27)</f>
        <v/>
      </c>
      <c r="P327" s="10">
        <f>0 * (20 / 27)</f>
        <v/>
      </c>
      <c r="Q327" s="19">
        <f>H327 + P327 + MAX(M327 - H327 - P327 + O327,0)</f>
        <v/>
      </c>
      <c r="R327" s="10">
        <f>MAX(J327 - K327, 0) * MAX((20 - 7)/(7), 0)</f>
        <v/>
      </c>
      <c r="S327" s="10">
        <f>SUMIFS('Stock - ETA'!$H$3:H4963,'Stock - ETA'!$F$3:F4963,'Rango proyecciones'!C327,'Stock - ETA'!$Q$3:Q4963,'Rango proyecciones'!$AJ$5)</f>
        <v/>
      </c>
      <c r="T327" s="10">
        <f>SUMIF('Stock - Puerto Chile'!$G$2:G960,'Rango proyecciones'!C327,'Stock - Puerto Chile'!$N$2:N960)</f>
        <v/>
      </c>
      <c r="U327" s="10">
        <f>0 * (20 / 27)</f>
        <v/>
      </c>
      <c r="V327" s="10">
        <f>0 * (20 / 27)</f>
        <v/>
      </c>
      <c r="W327" s="20">
        <f>H327 + V327 + U327 + MAX(S327 - H327 - V327 - U327,0)</f>
        <v/>
      </c>
      <c r="X327" s="7" t="n"/>
      <c r="Y327" s="10" t="n"/>
      <c r="Z327" s="21">
        <f>SUMIFS('Stock - ETA'!$S$3:S4963,'Stock - ETA'!$F$3:F4963,'Rango proyecciones'!C327,'Stock - ETA'!$AA$3:AA4963,'Rango proyecciones'!$AJ$5) + SUMIFS('Stock - ETA'!$R$3:R4963,'Stock - ETA'!$F$3:F4963,'Rango proyecciones'!C327,'Stock - ETA'!$AA$3:AA4963,'Rango proyecciones'!$AJ$7)</f>
        <v/>
      </c>
      <c r="AA327" s="16">
        <f>Z327 + X327</f>
        <v/>
      </c>
      <c r="AB327" s="10">
        <f>SUMIFS('Stock - ETA'!$I$3:I4963,'Stock - ETA'!$F$3:F4963,'Rango proyecciones'!C327,'Stock - ETA'!$Q$3:Q4963,'Rango proyecciones'!$AJ$5) + SUMIFS('Stock - ETA'!$H$3:H4963,'Stock - ETA'!$F$3:F4963,'Rango proyecciones'!C327,'Stock - ETA'!$Q$3:Q4963,'Rango proyecciones'!$AJ$7)</f>
        <v/>
      </c>
      <c r="AC327" s="19">
        <f>AB327 + X327</f>
        <v/>
      </c>
      <c r="AD327" s="7" t="n">
        <v>24041</v>
      </c>
      <c r="AE327" s="10">
        <f>SUMIFS('Stock - ETA'!$T$3:T4963,'Stock - ETA'!$F$3:F4963,'Rango proyecciones'!C327,'Stock - ETA'!$AA$3:AA4963,'Rango proyecciones'!$AJ$5) + SUMIFS('Stock - ETA'!$S$3:S4963,'Stock - ETA'!$F$3:F4963,'Rango proyecciones'!C327,'Stock - ETA'!$AA$3:AA4963,'Rango proyecciones'!$AJ$8)</f>
        <v/>
      </c>
      <c r="AF327" s="19">
        <f> 0.6 * AD327 + AE327</f>
        <v/>
      </c>
      <c r="AG327" s="10">
        <f>SUMIFS('Stock - ETA'!$J$3:J4963,'Stock - ETA'!$F$3:F4963,'Rango proyecciones'!C327,'Stock - ETA'!$Q$3:Q4963,'Rango proyecciones'!$AJ$5) + SUMIFS('Stock - ETA'!$I$3:I4963,'Stock - ETA'!$F$3:F4963,'Rango proyecciones'!C327,'Stock - ETA'!$Q$3:Q4963,'Rango proyecciones'!$AJ$8)</f>
        <v/>
      </c>
      <c r="AH327" s="19">
        <f> 0.6 * AD327 + AG327</f>
        <v/>
      </c>
      <c r="AI327" s="7" t="n"/>
    </row>
    <row r="328">
      <c r="A328" s="4" t="inlineStr">
        <is>
          <t>Pavo</t>
        </is>
      </c>
      <c r="B328" s="4" t="inlineStr">
        <is>
          <t>Venta Local</t>
        </is>
      </c>
      <c r="C328" s="4" t="inlineStr">
        <is>
          <t>agro america1030818</t>
        </is>
      </c>
      <c r="D328" s="4" t="inlineStr">
        <is>
          <t>Agro America</t>
        </is>
      </c>
      <c r="E328" s="4" t="n">
        <v>1030818</v>
      </c>
      <c r="F328" s="4" t="inlineStr">
        <is>
          <t>PV Fil C/ten MA NMr@ Cj 40 Lb AS</t>
        </is>
      </c>
      <c r="G328" s="4" t="inlineStr">
        <is>
          <t>Pech Desh</t>
        </is>
      </c>
      <c r="H328" s="7" t="n">
        <v>0</v>
      </c>
      <c r="I328" s="10" t="n">
        <v>50370.48</v>
      </c>
      <c r="J328" s="10" t="n">
        <v>13950</v>
      </c>
      <c r="K328" s="10" t="n"/>
      <c r="L328" s="7">
        <f>MAX(J328 - K328, 0) * MAX((20 - 10)/(10), 0)</f>
        <v/>
      </c>
      <c r="M328" s="10">
        <f>SUMIFS('Stock - ETA'!$R$3:R4963,'Stock - ETA'!$F$3:F4963,'Rango proyecciones'!C328,'Stock - ETA'!$AA$3:AA4963,'Rango proyecciones'!$AJ$5)</f>
        <v/>
      </c>
      <c r="N328" s="10">
        <f>SUMIF('Stock - Puerto Chile'!$G$2:G960,'Rango proyecciones'!C328,'Stock - Puerto Chile'!$L$2:L960)</f>
        <v/>
      </c>
      <c r="O328" s="10">
        <f>0 * (20 / 27)</f>
        <v/>
      </c>
      <c r="P328" s="10">
        <f>25813.22 * (20 / 27)</f>
        <v/>
      </c>
      <c r="Q328" s="19">
        <f>H328 + P328 + MAX(M328 - H328 - P328 + O328,0)</f>
        <v/>
      </c>
      <c r="R328" s="10">
        <f>MAX(J328 - K328, 0) * MAX((20 - 7)/(7), 0)</f>
        <v/>
      </c>
      <c r="S328" s="10">
        <f>SUMIFS('Stock - ETA'!$H$3:H4963,'Stock - ETA'!$F$3:F4963,'Rango proyecciones'!C328,'Stock - ETA'!$Q$3:Q4963,'Rango proyecciones'!$AJ$5)</f>
        <v/>
      </c>
      <c r="T328" s="10">
        <f>SUMIF('Stock - Puerto Chile'!$G$2:G960,'Rango proyecciones'!C328,'Stock - Puerto Chile'!$N$2:N960)</f>
        <v/>
      </c>
      <c r="U328" s="10">
        <f>0 * (20 / 27)</f>
        <v/>
      </c>
      <c r="V328" s="10">
        <f>25813.22 * (20 / 27)</f>
        <v/>
      </c>
      <c r="W328" s="20">
        <f>H328 + V328 + U328 + MAX(S328 - H328 - V328 - U328,0)</f>
        <v/>
      </c>
      <c r="X328" s="7" t="n">
        <v>48000</v>
      </c>
      <c r="Y328" s="10" t="n">
        <v>48000</v>
      </c>
      <c r="Z328" s="21">
        <f>SUMIFS('Stock - ETA'!$S$3:S4963,'Stock - ETA'!$F$3:F4963,'Rango proyecciones'!C328,'Stock - ETA'!$AA$3:AA4963,'Rango proyecciones'!$AJ$5) + SUMIFS('Stock - ETA'!$R$3:R4963,'Stock - ETA'!$F$3:F4963,'Rango proyecciones'!C328,'Stock - ETA'!$AA$3:AA4963,'Rango proyecciones'!$AJ$7)</f>
        <v/>
      </c>
      <c r="AA328" s="16">
        <f>Z328 + X328</f>
        <v/>
      </c>
      <c r="AB328" s="10">
        <f>SUMIFS('Stock - ETA'!$I$3:I4963,'Stock - ETA'!$F$3:F4963,'Rango proyecciones'!C328,'Stock - ETA'!$Q$3:Q4963,'Rango proyecciones'!$AJ$5) + SUMIFS('Stock - ETA'!$H$3:H4963,'Stock - ETA'!$F$3:F4963,'Rango proyecciones'!C328,'Stock - ETA'!$Q$3:Q4963,'Rango proyecciones'!$AJ$7)</f>
        <v/>
      </c>
      <c r="AC328" s="19">
        <f>AB328 + X328</f>
        <v/>
      </c>
      <c r="AD328" s="7" t="n">
        <v>24000</v>
      </c>
      <c r="AE328" s="10">
        <f>SUMIFS('Stock - ETA'!$T$3:T4963,'Stock - ETA'!$F$3:F4963,'Rango proyecciones'!C328,'Stock - ETA'!$AA$3:AA4963,'Rango proyecciones'!$AJ$5) + SUMIFS('Stock - ETA'!$S$3:S4963,'Stock - ETA'!$F$3:F4963,'Rango proyecciones'!C328,'Stock - ETA'!$AA$3:AA4963,'Rango proyecciones'!$AJ$8)</f>
        <v/>
      </c>
      <c r="AF328" s="19">
        <f> 0.6 * AD328 + AE328</f>
        <v/>
      </c>
      <c r="AG328" s="10">
        <f>SUMIFS('Stock - ETA'!$J$3:J4963,'Stock - ETA'!$F$3:F4963,'Rango proyecciones'!C328,'Stock - ETA'!$Q$3:Q4963,'Rango proyecciones'!$AJ$5) + SUMIFS('Stock - ETA'!$I$3:I4963,'Stock - ETA'!$F$3:F4963,'Rango proyecciones'!C328,'Stock - ETA'!$Q$3:Q4963,'Rango proyecciones'!$AJ$8)</f>
        <v/>
      </c>
      <c r="AH328" s="19">
        <f> 0.6 * AD328 + AG328</f>
        <v/>
      </c>
      <c r="AI328" s="7" t="n"/>
    </row>
    <row r="329">
      <c r="A329" s="4" t="inlineStr">
        <is>
          <t>Pavo</t>
        </is>
      </c>
      <c r="B329" s="4" t="inlineStr">
        <is>
          <t>Venta Local</t>
        </is>
      </c>
      <c r="C329" s="4" t="inlineStr">
        <is>
          <t>agro europa1030224</t>
        </is>
      </c>
      <c r="D329" s="4" t="inlineStr">
        <is>
          <t>Agro Europa</t>
        </is>
      </c>
      <c r="E329" s="4" t="n">
        <v>1030224</v>
      </c>
      <c r="F329" s="4" t="inlineStr">
        <is>
          <t>PV Tru Larg@ Bo Cj 15k AS</t>
        </is>
      </c>
      <c r="G329" s="4" t="inlineStr">
        <is>
          <t>Trutro</t>
        </is>
      </c>
      <c r="H329" s="7" t="n">
        <v>0</v>
      </c>
      <c r="I329" s="10" t="n">
        <v>24000</v>
      </c>
      <c r="J329" s="10" t="n">
        <v>0</v>
      </c>
      <c r="K329" s="10" t="n">
        <v>0</v>
      </c>
      <c r="L329" s="7">
        <f>MAX(J329 - K329, 0) * MAX((20 - 10)/(10), 0)</f>
        <v/>
      </c>
      <c r="M329" s="10">
        <f>SUMIFS('Stock - ETA'!$R$3:R4963,'Stock - ETA'!$F$3:F4963,'Rango proyecciones'!C329,'Stock - ETA'!$AA$3:AA4963,'Rango proyecciones'!$AJ$5)</f>
        <v/>
      </c>
      <c r="N329" s="10">
        <f>SUMIF('Stock - Puerto Chile'!$G$2:G960,'Rango proyecciones'!C329,'Stock - Puerto Chile'!$L$2:L960)</f>
        <v/>
      </c>
      <c r="O329" s="10" t="n"/>
      <c r="P329" s="10" t="n"/>
      <c r="Q329" s="19">
        <f>H329 + P329 + MAX(M329 - H329 - P329 + O329,0)</f>
        <v/>
      </c>
      <c r="R329" s="10">
        <f>MAX(J329 - K329, 0) * MAX((20 - 7)/(7), 0)</f>
        <v/>
      </c>
      <c r="S329" s="10">
        <f>SUMIFS('Stock - ETA'!$H$3:H4963,'Stock - ETA'!$F$3:F4963,'Rango proyecciones'!C329,'Stock - ETA'!$Q$3:Q4963,'Rango proyecciones'!$AJ$5)</f>
        <v/>
      </c>
      <c r="T329" s="10">
        <f>SUMIF('Stock - Puerto Chile'!$G$2:G960,'Rango proyecciones'!C329,'Stock - Puerto Chile'!$N$2:N960)</f>
        <v/>
      </c>
      <c r="U329" s="10" t="n"/>
      <c r="V329" s="10" t="n"/>
      <c r="W329" s="20">
        <f>H329 + V329 + U329 + MAX(S329 - H329 - V329 - U329,0)</f>
        <v/>
      </c>
      <c r="X329" s="7" t="n"/>
      <c r="Y329" s="10" t="n"/>
      <c r="Z329" s="21">
        <f>SUMIFS('Stock - ETA'!$S$3:S4963,'Stock - ETA'!$F$3:F4963,'Rango proyecciones'!C329,'Stock - ETA'!$AA$3:AA4963,'Rango proyecciones'!$AJ$5) + SUMIFS('Stock - ETA'!$R$3:R4963,'Stock - ETA'!$F$3:F4963,'Rango proyecciones'!C329,'Stock - ETA'!$AA$3:AA4963,'Rango proyecciones'!$AJ$7)</f>
        <v/>
      </c>
      <c r="AA329" s="16">
        <f>Z329 + X329</f>
        <v/>
      </c>
      <c r="AB329" s="10">
        <f>SUMIFS('Stock - ETA'!$I$3:I4963,'Stock - ETA'!$F$3:F4963,'Rango proyecciones'!C329,'Stock - ETA'!$Q$3:Q4963,'Rango proyecciones'!$AJ$5) + SUMIFS('Stock - ETA'!$H$3:H4963,'Stock - ETA'!$F$3:F4963,'Rango proyecciones'!C329,'Stock - ETA'!$Q$3:Q4963,'Rango proyecciones'!$AJ$7)</f>
        <v/>
      </c>
      <c r="AC329" s="19">
        <f>AB329 + X329</f>
        <v/>
      </c>
      <c r="AD329" s="7" t="n"/>
      <c r="AE329" s="10">
        <f>SUMIFS('Stock - ETA'!$T$3:T4963,'Stock - ETA'!$F$3:F4963,'Rango proyecciones'!C329,'Stock - ETA'!$AA$3:AA4963,'Rango proyecciones'!$AJ$5) + SUMIFS('Stock - ETA'!$S$3:S4963,'Stock - ETA'!$F$3:F4963,'Rango proyecciones'!C329,'Stock - ETA'!$AA$3:AA4963,'Rango proyecciones'!$AJ$8)</f>
        <v/>
      </c>
      <c r="AF329" s="19">
        <f> 0.7 * AD329 + AE329</f>
        <v/>
      </c>
      <c r="AG329" s="10">
        <f>SUMIFS('Stock - ETA'!$J$3:J4963,'Stock - ETA'!$F$3:F4963,'Rango proyecciones'!C329,'Stock - ETA'!$Q$3:Q4963,'Rango proyecciones'!$AJ$5) + SUMIFS('Stock - ETA'!$I$3:I4963,'Stock - ETA'!$F$3:F4963,'Rango proyecciones'!C329,'Stock - ETA'!$Q$3:Q4963,'Rango proyecciones'!$AJ$8)</f>
        <v/>
      </c>
      <c r="AH329" s="19">
        <f> 0.7 * AD329 + AG329</f>
        <v/>
      </c>
      <c r="AI329" s="7" t="n"/>
    </row>
    <row r="330">
      <c r="A330" s="4" t="inlineStr">
        <is>
          <t>Pavo</t>
        </is>
      </c>
      <c r="B330" s="4" t="inlineStr">
        <is>
          <t>Venta Local</t>
        </is>
      </c>
      <c r="C330" s="4" t="inlineStr">
        <is>
          <t>agro europa1030265</t>
        </is>
      </c>
      <c r="D330" s="4" t="inlineStr">
        <is>
          <t>Agro Europa</t>
        </is>
      </c>
      <c r="E330" s="4" t="n">
        <v>1030265</v>
      </c>
      <c r="F330" s="4" t="inlineStr">
        <is>
          <t>Pv PchDeh S/p@ Jp SO</t>
        </is>
      </c>
      <c r="G330" s="4" t="inlineStr">
        <is>
          <t>Pech Desh</t>
        </is>
      </c>
      <c r="H330" s="7" t="n">
        <v>21600</v>
      </c>
      <c r="I330" s="10" t="n">
        <v>64800</v>
      </c>
      <c r="J330" s="10" t="n">
        <v>38028</v>
      </c>
      <c r="K330" s="10" t="n">
        <v>35446.5</v>
      </c>
      <c r="L330" s="7">
        <f>MAX(J330 - K330, 0) * MAX((20 - 10)/(10), 0)</f>
        <v/>
      </c>
      <c r="M330" s="10">
        <f>SUMIFS('Stock - ETA'!$R$3:R4963,'Stock - ETA'!$F$3:F4963,'Rango proyecciones'!C330,'Stock - ETA'!$AA$3:AA4963,'Rango proyecciones'!$AJ$5)</f>
        <v/>
      </c>
      <c r="N330" s="10">
        <f>SUMIF('Stock - Puerto Chile'!$G$2:G960,'Rango proyecciones'!C330,'Stock - Puerto Chile'!$L$2:L960)</f>
        <v/>
      </c>
      <c r="O330" s="10">
        <f>0 * (20 / 27)</f>
        <v/>
      </c>
      <c r="P330" s="10">
        <f>21600 * (20 / 27)</f>
        <v/>
      </c>
      <c r="Q330" s="19">
        <f>H330 + P330 + MAX(M330 - H330 - P330 + O330,0)</f>
        <v/>
      </c>
      <c r="R330" s="10">
        <f>MAX(J330 - K330, 0) * MAX((20 - 7)/(7), 0)</f>
        <v/>
      </c>
      <c r="S330" s="10">
        <f>SUMIFS('Stock - ETA'!$H$3:H4963,'Stock - ETA'!$F$3:F4963,'Rango proyecciones'!C330,'Stock - ETA'!$Q$3:Q4963,'Rango proyecciones'!$AJ$5)</f>
        <v/>
      </c>
      <c r="T330" s="10">
        <f>SUMIF('Stock - Puerto Chile'!$G$2:G960,'Rango proyecciones'!C330,'Stock - Puerto Chile'!$N$2:N960)</f>
        <v/>
      </c>
      <c r="U330" s="10">
        <f>0 * (20 / 27)</f>
        <v/>
      </c>
      <c r="V330" s="10">
        <f>21600 * (20 / 27)</f>
        <v/>
      </c>
      <c r="W330" s="20">
        <f>H330 + V330 + U330 + MAX(S330 - H330 - V330 - U330,0)</f>
        <v/>
      </c>
      <c r="X330" s="7" t="n">
        <v>182357</v>
      </c>
      <c r="Y330" s="10" t="n">
        <v>182357</v>
      </c>
      <c r="Z330" s="21">
        <f>SUMIFS('Stock - ETA'!$S$3:S4963,'Stock - ETA'!$F$3:F4963,'Rango proyecciones'!C330,'Stock - ETA'!$AA$3:AA4963,'Rango proyecciones'!$AJ$5) + SUMIFS('Stock - ETA'!$R$3:R4963,'Stock - ETA'!$F$3:F4963,'Rango proyecciones'!C330,'Stock - ETA'!$AA$3:AA4963,'Rango proyecciones'!$AJ$7)</f>
        <v/>
      </c>
      <c r="AA330" s="16">
        <f>Z330 + X330</f>
        <v/>
      </c>
      <c r="AB330" s="10">
        <f>SUMIFS('Stock - ETA'!$I$3:I4963,'Stock - ETA'!$F$3:F4963,'Rango proyecciones'!C330,'Stock - ETA'!$Q$3:Q4963,'Rango proyecciones'!$AJ$5) + SUMIFS('Stock - ETA'!$H$3:H4963,'Stock - ETA'!$F$3:F4963,'Rango proyecciones'!C330,'Stock - ETA'!$Q$3:Q4963,'Rango proyecciones'!$AJ$7)</f>
        <v/>
      </c>
      <c r="AC330" s="19">
        <f>AB330 + X330</f>
        <v/>
      </c>
      <c r="AD330" s="7" t="n">
        <v>320000</v>
      </c>
      <c r="AE330" s="10">
        <f>SUMIFS('Stock - ETA'!$T$3:T4963,'Stock - ETA'!$F$3:F4963,'Rango proyecciones'!C330,'Stock - ETA'!$AA$3:AA4963,'Rango proyecciones'!$AJ$5) + SUMIFS('Stock - ETA'!$S$3:S4963,'Stock - ETA'!$F$3:F4963,'Rango proyecciones'!C330,'Stock - ETA'!$AA$3:AA4963,'Rango proyecciones'!$AJ$8)</f>
        <v/>
      </c>
      <c r="AF330" s="19">
        <f> 0.7 * AD330 + AE330</f>
        <v/>
      </c>
      <c r="AG330" s="10">
        <f>SUMIFS('Stock - ETA'!$J$3:J4963,'Stock - ETA'!$F$3:F4963,'Rango proyecciones'!C330,'Stock - ETA'!$Q$3:Q4963,'Rango proyecciones'!$AJ$5) + SUMIFS('Stock - ETA'!$I$3:I4963,'Stock - ETA'!$F$3:F4963,'Rango proyecciones'!C330,'Stock - ETA'!$Q$3:Q4963,'Rango proyecciones'!$AJ$8)</f>
        <v/>
      </c>
      <c r="AH330" s="19">
        <f> 0.7 * AD330 + AG330</f>
        <v/>
      </c>
      <c r="AI330" s="7" t="n"/>
    </row>
    <row r="331">
      <c r="A331" s="4" t="inlineStr">
        <is>
          <t>Pavo</t>
        </is>
      </c>
      <c r="B331" s="4" t="inlineStr">
        <is>
          <t>Venta Local</t>
        </is>
      </c>
      <c r="C331" s="4" t="inlineStr">
        <is>
          <t>agro europa1030279</t>
        </is>
      </c>
      <c r="D331" s="4" t="inlineStr">
        <is>
          <t>Agro Europa</t>
        </is>
      </c>
      <c r="E331" s="4" t="n">
        <v>1030279</v>
      </c>
      <c r="F331" s="4" t="inlineStr">
        <is>
          <t>PV TruDeh Cort S/p@ Jp SO</t>
        </is>
      </c>
      <c r="G331" s="4" t="inlineStr">
        <is>
          <t>Trutro Desh</t>
        </is>
      </c>
      <c r="H331" s="7" t="n">
        <v>0</v>
      </c>
      <c r="I331" s="10" t="n">
        <v>21600</v>
      </c>
      <c r="J331" s="10" t="n">
        <v>15153</v>
      </c>
      <c r="K331" s="10" t="n">
        <v>16827</v>
      </c>
      <c r="L331" s="7">
        <f>MAX(J331 - K331, 0) * MAX((20 - 10)/(10), 0)</f>
        <v/>
      </c>
      <c r="M331" s="10">
        <f>SUMIFS('Stock - ETA'!$R$3:R4963,'Stock - ETA'!$F$3:F4963,'Rango proyecciones'!C331,'Stock - ETA'!$AA$3:AA4963,'Rango proyecciones'!$AJ$5)</f>
        <v/>
      </c>
      <c r="N331" s="10">
        <f>SUMIF('Stock - Puerto Chile'!$G$2:G960,'Rango proyecciones'!C331,'Stock - Puerto Chile'!$L$2:L960)</f>
        <v/>
      </c>
      <c r="O331" s="10" t="n"/>
      <c r="P331" s="10" t="n"/>
      <c r="Q331" s="19">
        <f>H331 + P331 + MAX(M331 - H331 - P331 + O331,0)</f>
        <v/>
      </c>
      <c r="R331" s="10">
        <f>MAX(J331 - K331, 0) * MAX((20 - 7)/(7), 0)</f>
        <v/>
      </c>
      <c r="S331" s="10">
        <f>SUMIFS('Stock - ETA'!$H$3:H4963,'Stock - ETA'!$F$3:F4963,'Rango proyecciones'!C331,'Stock - ETA'!$Q$3:Q4963,'Rango proyecciones'!$AJ$5)</f>
        <v/>
      </c>
      <c r="T331" s="10">
        <f>SUMIF('Stock - Puerto Chile'!$G$2:G960,'Rango proyecciones'!C331,'Stock - Puerto Chile'!$N$2:N960)</f>
        <v/>
      </c>
      <c r="U331" s="10" t="n"/>
      <c r="V331" s="10" t="n"/>
      <c r="W331" s="20">
        <f>H331 + V331 + U331 + MAX(S331 - H331 - V331 - U331,0)</f>
        <v/>
      </c>
      <c r="X331" s="7" t="n">
        <v>113743</v>
      </c>
      <c r="Y331" s="10" t="n">
        <v>113743</v>
      </c>
      <c r="Z331" s="21">
        <f>SUMIFS('Stock - ETA'!$S$3:S4963,'Stock - ETA'!$F$3:F4963,'Rango proyecciones'!C331,'Stock - ETA'!$AA$3:AA4963,'Rango proyecciones'!$AJ$5) + SUMIFS('Stock - ETA'!$R$3:R4963,'Stock - ETA'!$F$3:F4963,'Rango proyecciones'!C331,'Stock - ETA'!$AA$3:AA4963,'Rango proyecciones'!$AJ$7)</f>
        <v/>
      </c>
      <c r="AA331" s="16">
        <f>Z331 + X331</f>
        <v/>
      </c>
      <c r="AB331" s="10">
        <f>SUMIFS('Stock - ETA'!$I$3:I4963,'Stock - ETA'!$F$3:F4963,'Rango proyecciones'!C331,'Stock - ETA'!$Q$3:Q4963,'Rango proyecciones'!$AJ$5) + SUMIFS('Stock - ETA'!$H$3:H4963,'Stock - ETA'!$F$3:F4963,'Rango proyecciones'!C331,'Stock - ETA'!$Q$3:Q4963,'Rango proyecciones'!$AJ$7)</f>
        <v/>
      </c>
      <c r="AC331" s="19">
        <f>AB331 + X331</f>
        <v/>
      </c>
      <c r="AD331" s="7" t="n">
        <v>142813</v>
      </c>
      <c r="AE331" s="10">
        <f>SUMIFS('Stock - ETA'!$T$3:T4963,'Stock - ETA'!$F$3:F4963,'Rango proyecciones'!C331,'Stock - ETA'!$AA$3:AA4963,'Rango proyecciones'!$AJ$5) + SUMIFS('Stock - ETA'!$S$3:S4963,'Stock - ETA'!$F$3:F4963,'Rango proyecciones'!C331,'Stock - ETA'!$AA$3:AA4963,'Rango proyecciones'!$AJ$8)</f>
        <v/>
      </c>
      <c r="AF331" s="19">
        <f> 0.7 * AD331 + AE331</f>
        <v/>
      </c>
      <c r="AG331" s="10">
        <f>SUMIFS('Stock - ETA'!$J$3:J4963,'Stock - ETA'!$F$3:F4963,'Rango proyecciones'!C331,'Stock - ETA'!$Q$3:Q4963,'Rango proyecciones'!$AJ$5) + SUMIFS('Stock - ETA'!$I$3:I4963,'Stock - ETA'!$F$3:F4963,'Rango proyecciones'!C331,'Stock - ETA'!$Q$3:Q4963,'Rango proyecciones'!$AJ$8)</f>
        <v/>
      </c>
      <c r="AH331" s="19">
        <f> 0.7 * AD331 + AG331</f>
        <v/>
      </c>
      <c r="AI331" s="7" t="n"/>
    </row>
    <row r="332">
      <c r="A332" s="4" t="inlineStr">
        <is>
          <t>Pavo</t>
        </is>
      </c>
      <c r="B332" s="4" t="inlineStr">
        <is>
          <t>Venta Local</t>
        </is>
      </c>
      <c r="C332" s="4" t="inlineStr">
        <is>
          <t>agro europa1030355</t>
        </is>
      </c>
      <c r="D332" s="4" t="inlineStr">
        <is>
          <t>Agro Europa</t>
        </is>
      </c>
      <c r="E332" s="4" t="n">
        <v>1030355</v>
      </c>
      <c r="F332" s="4" t="inlineStr">
        <is>
          <t>PV Rabadilla@ Bo Cj 10K AS</t>
        </is>
      </c>
      <c r="G332" s="4" t="inlineStr">
        <is>
          <t>Varios</t>
        </is>
      </c>
      <c r="H332" s="7" t="n">
        <v>0</v>
      </c>
      <c r="I332" s="10" t="n">
        <v>48000</v>
      </c>
      <c r="J332" s="10" t="n">
        <v>23196</v>
      </c>
      <c r="K332" s="10" t="n">
        <v>11028.27</v>
      </c>
      <c r="L332" s="7">
        <f>MAX(J332 - K332, 0) * MAX((20 - 10)/(10), 0)</f>
        <v/>
      </c>
      <c r="M332" s="10">
        <f>SUMIFS('Stock - ETA'!$R$3:R4963,'Stock - ETA'!$F$3:F4963,'Rango proyecciones'!C332,'Stock - ETA'!$AA$3:AA4963,'Rango proyecciones'!$AJ$5)</f>
        <v/>
      </c>
      <c r="N332" s="10">
        <f>SUMIF('Stock - Puerto Chile'!$G$2:G960,'Rango proyecciones'!C332,'Stock - Puerto Chile'!$L$2:L960)</f>
        <v/>
      </c>
      <c r="O332" s="10" t="n"/>
      <c r="P332" s="10" t="n"/>
      <c r="Q332" s="19">
        <f>H332 + P332 + MAX(M332 - H332 - P332 + O332,0)</f>
        <v/>
      </c>
      <c r="R332" s="10">
        <f>MAX(J332 - K332, 0) * MAX((20 - 7)/(7), 0)</f>
        <v/>
      </c>
      <c r="S332" s="10">
        <f>SUMIFS('Stock - ETA'!$H$3:H4963,'Stock - ETA'!$F$3:F4963,'Rango proyecciones'!C332,'Stock - ETA'!$Q$3:Q4963,'Rango proyecciones'!$AJ$5)</f>
        <v/>
      </c>
      <c r="T332" s="10">
        <f>SUMIF('Stock - Puerto Chile'!$G$2:G960,'Rango proyecciones'!C332,'Stock - Puerto Chile'!$N$2:N960)</f>
        <v/>
      </c>
      <c r="U332" s="10" t="n"/>
      <c r="V332" s="10" t="n"/>
      <c r="W332" s="20">
        <f>H332 + V332 + U332 + MAX(S332 - H332 - V332 - U332,0)</f>
        <v/>
      </c>
      <c r="X332" s="7" t="n"/>
      <c r="Y332" s="10" t="n"/>
      <c r="Z332" s="21">
        <f>SUMIFS('Stock - ETA'!$S$3:S4963,'Stock - ETA'!$F$3:F4963,'Rango proyecciones'!C332,'Stock - ETA'!$AA$3:AA4963,'Rango proyecciones'!$AJ$5) + SUMIFS('Stock - ETA'!$R$3:R4963,'Stock - ETA'!$F$3:F4963,'Rango proyecciones'!C332,'Stock - ETA'!$AA$3:AA4963,'Rango proyecciones'!$AJ$7)</f>
        <v/>
      </c>
      <c r="AA332" s="16">
        <f>Z332 + X332</f>
        <v/>
      </c>
      <c r="AB332" s="10">
        <f>SUMIFS('Stock - ETA'!$I$3:I4963,'Stock - ETA'!$F$3:F4963,'Rango proyecciones'!C332,'Stock - ETA'!$Q$3:Q4963,'Rango proyecciones'!$AJ$5) + SUMIFS('Stock - ETA'!$H$3:H4963,'Stock - ETA'!$F$3:F4963,'Rango proyecciones'!C332,'Stock - ETA'!$Q$3:Q4963,'Rango proyecciones'!$AJ$7)</f>
        <v/>
      </c>
      <c r="AC332" s="19">
        <f>AB332 + X332</f>
        <v/>
      </c>
      <c r="AD332" s="7" t="n"/>
      <c r="AE332" s="10">
        <f>SUMIFS('Stock - ETA'!$T$3:T4963,'Stock - ETA'!$F$3:F4963,'Rango proyecciones'!C332,'Stock - ETA'!$AA$3:AA4963,'Rango proyecciones'!$AJ$5) + SUMIFS('Stock - ETA'!$S$3:S4963,'Stock - ETA'!$F$3:F4963,'Rango proyecciones'!C332,'Stock - ETA'!$AA$3:AA4963,'Rango proyecciones'!$AJ$8)</f>
        <v/>
      </c>
      <c r="AF332" s="19">
        <f> 0.7 * AD332 + AE332</f>
        <v/>
      </c>
      <c r="AG332" s="10">
        <f>SUMIFS('Stock - ETA'!$J$3:J4963,'Stock - ETA'!$F$3:F4963,'Rango proyecciones'!C332,'Stock - ETA'!$Q$3:Q4963,'Rango proyecciones'!$AJ$5) + SUMIFS('Stock - ETA'!$I$3:I4963,'Stock - ETA'!$F$3:F4963,'Rango proyecciones'!C332,'Stock - ETA'!$Q$3:Q4963,'Rango proyecciones'!$AJ$8)</f>
        <v/>
      </c>
      <c r="AH332" s="19">
        <f> 0.7 * AD332 + AG332</f>
        <v/>
      </c>
      <c r="AI332" s="7" t="n"/>
    </row>
    <row r="333">
      <c r="A333" s="4" t="inlineStr">
        <is>
          <t>Pavo</t>
        </is>
      </c>
      <c r="B333" s="4" t="inlineStr">
        <is>
          <t>Venta Local</t>
        </is>
      </c>
      <c r="C333" s="4" t="inlineStr">
        <is>
          <t>agro europa1030388</t>
        </is>
      </c>
      <c r="D333" s="4" t="inlineStr">
        <is>
          <t>Agro Europa</t>
        </is>
      </c>
      <c r="E333" s="4" t="n">
        <v>1030388</v>
      </c>
      <c r="F333" s="4" t="inlineStr">
        <is>
          <t>PV Garra B MA@ Bo Cj 15k SO</t>
        </is>
      </c>
      <c r="G333" s="4" t="inlineStr">
        <is>
          <t>Patas</t>
        </is>
      </c>
      <c r="H333" s="7" t="n">
        <v>0</v>
      </c>
      <c r="I333" s="10" t="n">
        <v>24000</v>
      </c>
      <c r="J333" s="10" t="n">
        <v>0</v>
      </c>
      <c r="K333" s="10" t="n">
        <v>0</v>
      </c>
      <c r="L333" s="7">
        <f>MAX(J333 - K333, 0) * MAX((20 - 10)/(10), 0)</f>
        <v/>
      </c>
      <c r="M333" s="10">
        <f>SUMIFS('Stock - ETA'!$R$3:R4963,'Stock - ETA'!$F$3:F4963,'Rango proyecciones'!C333,'Stock - ETA'!$AA$3:AA4963,'Rango proyecciones'!$AJ$5)</f>
        <v/>
      </c>
      <c r="N333" s="10">
        <f>SUMIF('Stock - Puerto Chile'!$G$2:G960,'Rango proyecciones'!C333,'Stock - Puerto Chile'!$L$2:L960)</f>
        <v/>
      </c>
      <c r="O333" s="10" t="n"/>
      <c r="P333" s="10" t="n"/>
      <c r="Q333" s="19">
        <f>H333 + P333 + MAX(M333 - H333 - P333 + O333,0)</f>
        <v/>
      </c>
      <c r="R333" s="10">
        <f>MAX(J333 - K333, 0) * MAX((20 - 7)/(7), 0)</f>
        <v/>
      </c>
      <c r="S333" s="10">
        <f>SUMIFS('Stock - ETA'!$H$3:H4963,'Stock - ETA'!$F$3:F4963,'Rango proyecciones'!C333,'Stock - ETA'!$Q$3:Q4963,'Rango proyecciones'!$AJ$5)</f>
        <v/>
      </c>
      <c r="T333" s="10">
        <f>SUMIF('Stock - Puerto Chile'!$G$2:G960,'Rango proyecciones'!C333,'Stock - Puerto Chile'!$N$2:N960)</f>
        <v/>
      </c>
      <c r="U333" s="10" t="n"/>
      <c r="V333" s="10" t="n"/>
      <c r="W333" s="20">
        <f>H333 + V333 + U333 + MAX(S333 - H333 - V333 - U333,0)</f>
        <v/>
      </c>
      <c r="X333" s="7" t="n"/>
      <c r="Y333" s="10" t="n"/>
      <c r="Z333" s="21">
        <f>SUMIFS('Stock - ETA'!$S$3:S4963,'Stock - ETA'!$F$3:F4963,'Rango proyecciones'!C333,'Stock - ETA'!$AA$3:AA4963,'Rango proyecciones'!$AJ$5) + SUMIFS('Stock - ETA'!$R$3:R4963,'Stock - ETA'!$F$3:F4963,'Rango proyecciones'!C333,'Stock - ETA'!$AA$3:AA4963,'Rango proyecciones'!$AJ$7)</f>
        <v/>
      </c>
      <c r="AA333" s="16">
        <f>Z333 + X333</f>
        <v/>
      </c>
      <c r="AB333" s="10">
        <f>SUMIFS('Stock - ETA'!$I$3:I4963,'Stock - ETA'!$F$3:F4963,'Rango proyecciones'!C333,'Stock - ETA'!$Q$3:Q4963,'Rango proyecciones'!$AJ$5) + SUMIFS('Stock - ETA'!$H$3:H4963,'Stock - ETA'!$F$3:F4963,'Rango proyecciones'!C333,'Stock - ETA'!$Q$3:Q4963,'Rango proyecciones'!$AJ$7)</f>
        <v/>
      </c>
      <c r="AC333" s="19">
        <f>AB333 + X333</f>
        <v/>
      </c>
      <c r="AD333" s="7" t="n"/>
      <c r="AE333" s="10">
        <f>SUMIFS('Stock - ETA'!$T$3:T4963,'Stock - ETA'!$F$3:F4963,'Rango proyecciones'!C333,'Stock - ETA'!$AA$3:AA4963,'Rango proyecciones'!$AJ$5) + SUMIFS('Stock - ETA'!$S$3:S4963,'Stock - ETA'!$F$3:F4963,'Rango proyecciones'!C333,'Stock - ETA'!$AA$3:AA4963,'Rango proyecciones'!$AJ$8)</f>
        <v/>
      </c>
      <c r="AF333" s="19">
        <f> 0.7 * AD333 + AE333</f>
        <v/>
      </c>
      <c r="AG333" s="10">
        <f>SUMIFS('Stock - ETA'!$J$3:J4963,'Stock - ETA'!$F$3:F4963,'Rango proyecciones'!C333,'Stock - ETA'!$Q$3:Q4963,'Rango proyecciones'!$AJ$5) + SUMIFS('Stock - ETA'!$I$3:I4963,'Stock - ETA'!$F$3:F4963,'Rango proyecciones'!C333,'Stock - ETA'!$Q$3:Q4963,'Rango proyecciones'!$AJ$8)</f>
        <v/>
      </c>
      <c r="AH333" s="19">
        <f> 0.7 * AD333 + AG333</f>
        <v/>
      </c>
      <c r="AI333" s="7" t="n"/>
    </row>
    <row r="334">
      <c r="A334" s="4" t="inlineStr">
        <is>
          <t>Pavo</t>
        </is>
      </c>
      <c r="B334" s="4" t="inlineStr">
        <is>
          <t>Venta Local</t>
        </is>
      </c>
      <c r="C334" s="4" t="inlineStr">
        <is>
          <t>agro mexico1030337</t>
        </is>
      </c>
      <c r="D334" s="4" t="inlineStr">
        <is>
          <t>Agro Mexico</t>
        </is>
      </c>
      <c r="E334" s="4" t="n">
        <v>1030337</v>
      </c>
      <c r="F334" s="4" t="inlineStr">
        <is>
          <t>PV PchDeh@ Blo Cj 15k SO</t>
        </is>
      </c>
      <c r="G334" s="4" t="inlineStr">
        <is>
          <t>Pech Desh</t>
        </is>
      </c>
      <c r="H334" s="7" t="n">
        <v>12000</v>
      </c>
      <c r="I334" s="10" t="n">
        <v>240015</v>
      </c>
      <c r="J334" s="10" t="n">
        <v>102745</v>
      </c>
      <c r="K334" s="10" t="n">
        <v>107895.45</v>
      </c>
      <c r="L334" s="7">
        <f>MAX(J334 - K334, 0) * MAX((18 - 10)/(10), 0)</f>
        <v/>
      </c>
      <c r="M334" s="10">
        <f>SUMIFS('Stock - ETA'!$R$3:R4963,'Stock - ETA'!$F$3:F4963,'Rango proyecciones'!C334,'Stock - ETA'!$AA$3:AA4963,'Rango proyecciones'!$AJ$5)</f>
        <v/>
      </c>
      <c r="N334" s="10">
        <f>SUMIF('Stock - Puerto Chile'!$G$2:G960,'Rango proyecciones'!C334,'Stock - Puerto Chile'!$L$2:L960)</f>
        <v/>
      </c>
      <c r="O334" s="10">
        <f>0 * (18 / 27)</f>
        <v/>
      </c>
      <c r="P334" s="10">
        <f>168000 * (18 / 27)</f>
        <v/>
      </c>
      <c r="Q334" s="19">
        <f>H334 + P334 + MAX(M334 - H334 - P334 + O334,0)</f>
        <v/>
      </c>
      <c r="R334" s="10">
        <f>MAX(J334 - K334, 0) * MAX((18 - 7)/(7), 0)</f>
        <v/>
      </c>
      <c r="S334" s="10">
        <f>SUMIFS('Stock - ETA'!$H$3:H4963,'Stock - ETA'!$F$3:F4963,'Rango proyecciones'!C334,'Stock - ETA'!$Q$3:Q4963,'Rango proyecciones'!$AJ$5)</f>
        <v/>
      </c>
      <c r="T334" s="10">
        <f>SUMIF('Stock - Puerto Chile'!$G$2:G960,'Rango proyecciones'!C334,'Stock - Puerto Chile'!$N$2:N960)</f>
        <v/>
      </c>
      <c r="U334" s="10">
        <f>0 * (18 / 27)</f>
        <v/>
      </c>
      <c r="V334" s="10">
        <f>168000 * (18 / 27)</f>
        <v/>
      </c>
      <c r="W334" s="20">
        <f>H334 + V334 + U334 + MAX(S334 - H334 - V334 - U334,0)</f>
        <v/>
      </c>
      <c r="X334" s="7" t="n">
        <v>96000</v>
      </c>
      <c r="Y334" s="10" t="n">
        <v>96000</v>
      </c>
      <c r="Z334" s="21">
        <f>SUMIFS('Stock - ETA'!$S$3:S4963,'Stock - ETA'!$F$3:F4963,'Rango proyecciones'!C334,'Stock - ETA'!$AA$3:AA4963,'Rango proyecciones'!$AJ$5) + SUMIFS('Stock - ETA'!$R$3:R4963,'Stock - ETA'!$F$3:F4963,'Rango proyecciones'!C334,'Stock - ETA'!$AA$3:AA4963,'Rango proyecciones'!$AJ$7)</f>
        <v/>
      </c>
      <c r="AA334" s="16">
        <f>Z334 + X334</f>
        <v/>
      </c>
      <c r="AB334" s="10">
        <f>SUMIFS('Stock - ETA'!$I$3:I4963,'Stock - ETA'!$F$3:F4963,'Rango proyecciones'!C334,'Stock - ETA'!$Q$3:Q4963,'Rango proyecciones'!$AJ$5) + SUMIFS('Stock - ETA'!$H$3:H4963,'Stock - ETA'!$F$3:F4963,'Rango proyecciones'!C334,'Stock - ETA'!$Q$3:Q4963,'Rango proyecciones'!$AJ$7)</f>
        <v/>
      </c>
      <c r="AC334" s="19">
        <f>AB334 + X334</f>
        <v/>
      </c>
      <c r="AD334" s="7" t="n">
        <v>96000</v>
      </c>
      <c r="AE334" s="10">
        <f>SUMIFS('Stock - ETA'!$T$3:T4963,'Stock - ETA'!$F$3:F4963,'Rango proyecciones'!C334,'Stock - ETA'!$AA$3:AA4963,'Rango proyecciones'!$AJ$5) + SUMIFS('Stock - ETA'!$S$3:S4963,'Stock - ETA'!$F$3:F4963,'Rango proyecciones'!C334,'Stock - ETA'!$AA$3:AA4963,'Rango proyecciones'!$AJ$8)</f>
        <v/>
      </c>
      <c r="AF334" s="19">
        <f> 0.8 * AD334 + AE334</f>
        <v/>
      </c>
      <c r="AG334" s="10">
        <f>SUMIFS('Stock - ETA'!$J$3:J4963,'Stock - ETA'!$F$3:F4963,'Rango proyecciones'!C334,'Stock - ETA'!$Q$3:Q4963,'Rango proyecciones'!$AJ$5) + SUMIFS('Stock - ETA'!$I$3:I4963,'Stock - ETA'!$F$3:F4963,'Rango proyecciones'!C334,'Stock - ETA'!$Q$3:Q4963,'Rango proyecciones'!$AJ$8)</f>
        <v/>
      </c>
      <c r="AH334" s="19">
        <f> 0.8 * AD334 + AG334</f>
        <v/>
      </c>
      <c r="AI334" s="7" t="n"/>
    </row>
    <row r="335">
      <c r="A335" s="4" t="inlineStr">
        <is>
          <t>Pavo</t>
        </is>
      </c>
      <c r="B335" s="4" t="inlineStr">
        <is>
          <t>Venta Local</t>
        </is>
      </c>
      <c r="C335" s="4" t="inlineStr">
        <is>
          <t>agro mexico1030658</t>
        </is>
      </c>
      <c r="D335" s="4" t="inlineStr">
        <is>
          <t>Agro Mexico</t>
        </is>
      </c>
      <c r="E335" s="4" t="n">
        <v>1030658</v>
      </c>
      <c r="F335" s="4" t="inlineStr">
        <is>
          <t>PV TruDeh Cort s/h S/p @ Cj AS</t>
        </is>
      </c>
      <c r="G335" s="4" t="inlineStr">
        <is>
          <t>Trutro Desh</t>
        </is>
      </c>
      <c r="H335" s="7" t="n">
        <v>23981.08</v>
      </c>
      <c r="I335" s="10" t="n">
        <v>191809</v>
      </c>
      <c r="J335" s="10" t="n">
        <v>68389</v>
      </c>
      <c r="K335" s="10" t="n">
        <v>34183.01</v>
      </c>
      <c r="L335" s="7">
        <f>MAX(J335 - K335, 0) * MAX((18 - 10)/(10), 0)</f>
        <v/>
      </c>
      <c r="M335" s="10">
        <f>SUMIFS('Stock - ETA'!$R$3:R4963,'Stock - ETA'!$F$3:F4963,'Rango proyecciones'!C335,'Stock - ETA'!$AA$3:AA4963,'Rango proyecciones'!$AJ$5)</f>
        <v/>
      </c>
      <c r="N335" s="10">
        <f>SUMIF('Stock - Puerto Chile'!$G$2:G960,'Rango proyecciones'!C335,'Stock - Puerto Chile'!$L$2:L960)</f>
        <v/>
      </c>
      <c r="O335" s="10">
        <f>0 * (18 / 27)</f>
        <v/>
      </c>
      <c r="P335" s="10">
        <f>144104.16 * (18 / 27)</f>
        <v/>
      </c>
      <c r="Q335" s="19">
        <f>H335 + P335 + MAX(M335 - H335 - P335 + O335,0)</f>
        <v/>
      </c>
      <c r="R335" s="10">
        <f>MAX(J335 - K335, 0) * MAX((18 - 7)/(7), 0)</f>
        <v/>
      </c>
      <c r="S335" s="10">
        <f>SUMIFS('Stock - ETA'!$H$3:H4963,'Stock - ETA'!$F$3:F4963,'Rango proyecciones'!C335,'Stock - ETA'!$Q$3:Q4963,'Rango proyecciones'!$AJ$5)</f>
        <v/>
      </c>
      <c r="T335" s="10">
        <f>SUMIF('Stock - Puerto Chile'!$G$2:G960,'Rango proyecciones'!C335,'Stock - Puerto Chile'!$N$2:N960)</f>
        <v/>
      </c>
      <c r="U335" s="10">
        <f>0 * (18 / 27)</f>
        <v/>
      </c>
      <c r="V335" s="10">
        <f>144104.16 * (18 / 27)</f>
        <v/>
      </c>
      <c r="W335" s="20">
        <f>H335 + V335 + U335 + MAX(S335 - H335 - V335 - U335,0)</f>
        <v/>
      </c>
      <c r="X335" s="7" t="n">
        <v>120000</v>
      </c>
      <c r="Y335" s="10" t="n">
        <v>120000</v>
      </c>
      <c r="Z335" s="21">
        <f>SUMIFS('Stock - ETA'!$S$3:S4963,'Stock - ETA'!$F$3:F4963,'Rango proyecciones'!C335,'Stock - ETA'!$AA$3:AA4963,'Rango proyecciones'!$AJ$5) + SUMIFS('Stock - ETA'!$R$3:R4963,'Stock - ETA'!$F$3:F4963,'Rango proyecciones'!C335,'Stock - ETA'!$AA$3:AA4963,'Rango proyecciones'!$AJ$7)</f>
        <v/>
      </c>
      <c r="AA335" s="16">
        <f>Z335 + X335</f>
        <v/>
      </c>
      <c r="AB335" s="10">
        <f>SUMIFS('Stock - ETA'!$I$3:I4963,'Stock - ETA'!$F$3:F4963,'Rango proyecciones'!C335,'Stock - ETA'!$Q$3:Q4963,'Rango proyecciones'!$AJ$5) + SUMIFS('Stock - ETA'!$H$3:H4963,'Stock - ETA'!$F$3:F4963,'Rango proyecciones'!C335,'Stock - ETA'!$Q$3:Q4963,'Rango proyecciones'!$AJ$7)</f>
        <v/>
      </c>
      <c r="AC335" s="19">
        <f>AB335 + X335</f>
        <v/>
      </c>
      <c r="AD335" s="7" t="n">
        <v>120000</v>
      </c>
      <c r="AE335" s="10">
        <f>SUMIFS('Stock - ETA'!$T$3:T4963,'Stock - ETA'!$F$3:F4963,'Rango proyecciones'!C335,'Stock - ETA'!$AA$3:AA4963,'Rango proyecciones'!$AJ$5) + SUMIFS('Stock - ETA'!$S$3:S4963,'Stock - ETA'!$F$3:F4963,'Rango proyecciones'!C335,'Stock - ETA'!$AA$3:AA4963,'Rango proyecciones'!$AJ$8)</f>
        <v/>
      </c>
      <c r="AF335" s="19">
        <f> 0.8 * AD335 + AE335</f>
        <v/>
      </c>
      <c r="AG335" s="10">
        <f>SUMIFS('Stock - ETA'!$J$3:J4963,'Stock - ETA'!$F$3:F4963,'Rango proyecciones'!C335,'Stock - ETA'!$Q$3:Q4963,'Rango proyecciones'!$AJ$5) + SUMIFS('Stock - ETA'!$I$3:I4963,'Stock - ETA'!$F$3:F4963,'Rango proyecciones'!C335,'Stock - ETA'!$Q$3:Q4963,'Rango proyecciones'!$AJ$8)</f>
        <v/>
      </c>
      <c r="AH335" s="19">
        <f> 0.8 * AD335 + AG335</f>
        <v/>
      </c>
      <c r="AI335" s="7" t="n"/>
    </row>
    <row r="336">
      <c r="A336" s="4" t="inlineStr">
        <is>
          <t>Pavo</t>
        </is>
      </c>
      <c r="B336" s="4" t="inlineStr">
        <is>
          <t>Venta Local</t>
        </is>
      </c>
      <c r="C336" s="4" t="inlineStr">
        <is>
          <t>agro mexico1030792</t>
        </is>
      </c>
      <c r="D336" s="4" t="inlineStr">
        <is>
          <t>Agro Mexico</t>
        </is>
      </c>
      <c r="E336" s="4" t="n">
        <v>1030792</v>
      </c>
      <c r="F336" s="4" t="inlineStr">
        <is>
          <t>PV Fil C/ten MA NMr@ Cj 15 kg AS</t>
        </is>
      </c>
      <c r="G336" s="4" t="inlineStr">
        <is>
          <t>Pech Desh</t>
        </is>
      </c>
      <c r="H336" s="7" t="n">
        <v>0</v>
      </c>
      <c r="I336" s="10" t="n">
        <v>72000</v>
      </c>
      <c r="J336" s="10" t="n">
        <v>0</v>
      </c>
      <c r="K336" s="10" t="n">
        <v>0</v>
      </c>
      <c r="L336" s="7">
        <f>MAX(J336 - K336, 0) * MAX((18 - 10)/(10), 0)</f>
        <v/>
      </c>
      <c r="M336" s="10">
        <f>SUMIFS('Stock - ETA'!$R$3:R4963,'Stock - ETA'!$F$3:F4963,'Rango proyecciones'!C336,'Stock - ETA'!$AA$3:AA4963,'Rango proyecciones'!$AJ$5)</f>
        <v/>
      </c>
      <c r="N336" s="10">
        <f>SUMIF('Stock - Puerto Chile'!$G$2:G960,'Rango proyecciones'!C336,'Stock - Puerto Chile'!$L$2:L960)</f>
        <v/>
      </c>
      <c r="O336" s="10">
        <f>0 * (18 / 27)</f>
        <v/>
      </c>
      <c r="P336" s="10">
        <f>72000 * (18 / 27)</f>
        <v/>
      </c>
      <c r="Q336" s="19">
        <f>H336 + P336 + MAX(M336 - H336 - P336 + O336,0)</f>
        <v/>
      </c>
      <c r="R336" s="10">
        <f>MAX(J336 - K336, 0) * MAX((18 - 7)/(7), 0)</f>
        <v/>
      </c>
      <c r="S336" s="10">
        <f>SUMIFS('Stock - ETA'!$H$3:H4963,'Stock - ETA'!$F$3:F4963,'Rango proyecciones'!C336,'Stock - ETA'!$Q$3:Q4963,'Rango proyecciones'!$AJ$5)</f>
        <v/>
      </c>
      <c r="T336" s="10">
        <f>SUMIF('Stock - Puerto Chile'!$G$2:G960,'Rango proyecciones'!C336,'Stock - Puerto Chile'!$N$2:N960)</f>
        <v/>
      </c>
      <c r="U336" s="10">
        <f>0 * (18 / 27)</f>
        <v/>
      </c>
      <c r="V336" s="10">
        <f>72000 * (18 / 27)</f>
        <v/>
      </c>
      <c r="W336" s="20">
        <f>H336 + V336 + U336 + MAX(S336 - H336 - V336 - U336,0)</f>
        <v/>
      </c>
      <c r="X336" s="7" t="n"/>
      <c r="Y336" s="10" t="n"/>
      <c r="Z336" s="21">
        <f>SUMIFS('Stock - ETA'!$S$3:S4963,'Stock - ETA'!$F$3:F4963,'Rango proyecciones'!C336,'Stock - ETA'!$AA$3:AA4963,'Rango proyecciones'!$AJ$5) + SUMIFS('Stock - ETA'!$R$3:R4963,'Stock - ETA'!$F$3:F4963,'Rango proyecciones'!C336,'Stock - ETA'!$AA$3:AA4963,'Rango proyecciones'!$AJ$7)</f>
        <v/>
      </c>
      <c r="AA336" s="16">
        <f>Z336 + X336</f>
        <v/>
      </c>
      <c r="AB336" s="10">
        <f>SUMIFS('Stock - ETA'!$I$3:I4963,'Stock - ETA'!$F$3:F4963,'Rango proyecciones'!C336,'Stock - ETA'!$Q$3:Q4963,'Rango proyecciones'!$AJ$5) + SUMIFS('Stock - ETA'!$H$3:H4963,'Stock - ETA'!$F$3:F4963,'Rango proyecciones'!C336,'Stock - ETA'!$Q$3:Q4963,'Rango proyecciones'!$AJ$7)</f>
        <v/>
      </c>
      <c r="AC336" s="19">
        <f>AB336 + X336</f>
        <v/>
      </c>
      <c r="AD336" s="7" t="n"/>
      <c r="AE336" s="10">
        <f>SUMIFS('Stock - ETA'!$T$3:T4963,'Stock - ETA'!$F$3:F4963,'Rango proyecciones'!C336,'Stock - ETA'!$AA$3:AA4963,'Rango proyecciones'!$AJ$5) + SUMIFS('Stock - ETA'!$S$3:S4963,'Stock - ETA'!$F$3:F4963,'Rango proyecciones'!C336,'Stock - ETA'!$AA$3:AA4963,'Rango proyecciones'!$AJ$8)</f>
        <v/>
      </c>
      <c r="AF336" s="19">
        <f> 0.8 * AD336 + AE336</f>
        <v/>
      </c>
      <c r="AG336" s="10">
        <f>SUMIFS('Stock - ETA'!$J$3:J4963,'Stock - ETA'!$F$3:F4963,'Rango proyecciones'!C336,'Stock - ETA'!$Q$3:Q4963,'Rango proyecciones'!$AJ$5) + SUMIFS('Stock - ETA'!$I$3:I4963,'Stock - ETA'!$F$3:F4963,'Rango proyecciones'!C336,'Stock - ETA'!$Q$3:Q4963,'Rango proyecciones'!$AJ$8)</f>
        <v/>
      </c>
      <c r="AH336" s="19">
        <f> 0.8 * AD336 + AG336</f>
        <v/>
      </c>
      <c r="AI336" s="7" t="n"/>
    </row>
    <row r="337">
      <c r="A337" s="4" t="inlineStr">
        <is>
          <t>Pavo</t>
        </is>
      </c>
      <c r="B337" s="4" t="inlineStr">
        <is>
          <t>Venta Local</t>
        </is>
      </c>
      <c r="C337" s="4" t="inlineStr">
        <is>
          <t>agro mexico1030802</t>
        </is>
      </c>
      <c r="D337" s="4" t="inlineStr">
        <is>
          <t>Agro Mexico</t>
        </is>
      </c>
      <c r="E337" s="4" t="n">
        <v>1030802</v>
      </c>
      <c r="F337" s="4" t="inlineStr">
        <is>
          <t>PV PDM @ Bo Cj 15k AS</t>
        </is>
      </c>
      <c r="G337" s="4" t="inlineStr">
        <is>
          <t>Carne Recuperada</t>
        </is>
      </c>
      <c r="H337" s="7" t="n">
        <v>0</v>
      </c>
      <c r="I337" s="10" t="n">
        <v>48000</v>
      </c>
      <c r="J337" s="10" t="n">
        <v>46000</v>
      </c>
      <c r="K337" s="10" t="n">
        <v>10180.12</v>
      </c>
      <c r="L337" s="7">
        <f>MAX(J337 - K337, 0) * MAX((18 - 10)/(10), 0)</f>
        <v/>
      </c>
      <c r="M337" s="10">
        <f>SUMIFS('Stock - ETA'!$R$3:R4963,'Stock - ETA'!$F$3:F4963,'Rango proyecciones'!C337,'Stock - ETA'!$AA$3:AA4963,'Rango proyecciones'!$AJ$5)</f>
        <v/>
      </c>
      <c r="N337" s="10">
        <f>SUMIF('Stock - Puerto Chile'!$G$2:G960,'Rango proyecciones'!C337,'Stock - Puerto Chile'!$L$2:L960)</f>
        <v/>
      </c>
      <c r="O337" s="10" t="n"/>
      <c r="P337" s="10" t="n"/>
      <c r="Q337" s="19">
        <f>H337 + P337 + MAX(M337 - H337 - P337 + O337,0)</f>
        <v/>
      </c>
      <c r="R337" s="10">
        <f>MAX(J337 - K337, 0) * MAX((18 - 7)/(7), 0)</f>
        <v/>
      </c>
      <c r="S337" s="10">
        <f>SUMIFS('Stock - ETA'!$H$3:H4963,'Stock - ETA'!$F$3:F4963,'Rango proyecciones'!C337,'Stock - ETA'!$Q$3:Q4963,'Rango proyecciones'!$AJ$5)</f>
        <v/>
      </c>
      <c r="T337" s="10">
        <f>SUMIF('Stock - Puerto Chile'!$G$2:G960,'Rango proyecciones'!C337,'Stock - Puerto Chile'!$N$2:N960)</f>
        <v/>
      </c>
      <c r="U337" s="10" t="n"/>
      <c r="V337" s="10" t="n"/>
      <c r="W337" s="20">
        <f>H337 + V337 + U337 + MAX(S337 - H337 - V337 - U337,0)</f>
        <v/>
      </c>
      <c r="X337" s="7" t="n">
        <v>144000</v>
      </c>
      <c r="Y337" s="10" t="n">
        <v>144000</v>
      </c>
      <c r="Z337" s="21">
        <f>SUMIFS('Stock - ETA'!$S$3:S4963,'Stock - ETA'!$F$3:F4963,'Rango proyecciones'!C337,'Stock - ETA'!$AA$3:AA4963,'Rango proyecciones'!$AJ$5) + SUMIFS('Stock - ETA'!$R$3:R4963,'Stock - ETA'!$F$3:F4963,'Rango proyecciones'!C337,'Stock - ETA'!$AA$3:AA4963,'Rango proyecciones'!$AJ$7)</f>
        <v/>
      </c>
      <c r="AA337" s="16">
        <f>Z337 + X337</f>
        <v/>
      </c>
      <c r="AB337" s="10">
        <f>SUMIFS('Stock - ETA'!$I$3:I4963,'Stock - ETA'!$F$3:F4963,'Rango proyecciones'!C337,'Stock - ETA'!$Q$3:Q4963,'Rango proyecciones'!$AJ$5) + SUMIFS('Stock - ETA'!$H$3:H4963,'Stock - ETA'!$F$3:F4963,'Rango proyecciones'!C337,'Stock - ETA'!$Q$3:Q4963,'Rango proyecciones'!$AJ$7)</f>
        <v/>
      </c>
      <c r="AC337" s="19">
        <f>AB337 + X337</f>
        <v/>
      </c>
      <c r="AD337" s="7" t="n">
        <v>168000</v>
      </c>
      <c r="AE337" s="10">
        <f>SUMIFS('Stock - ETA'!$T$3:T4963,'Stock - ETA'!$F$3:F4963,'Rango proyecciones'!C337,'Stock - ETA'!$AA$3:AA4963,'Rango proyecciones'!$AJ$5) + SUMIFS('Stock - ETA'!$S$3:S4963,'Stock - ETA'!$F$3:F4963,'Rango proyecciones'!C337,'Stock - ETA'!$AA$3:AA4963,'Rango proyecciones'!$AJ$8)</f>
        <v/>
      </c>
      <c r="AF337" s="19">
        <f> 0.8 * AD337 + AE337</f>
        <v/>
      </c>
      <c r="AG337" s="10">
        <f>SUMIFS('Stock - ETA'!$J$3:J4963,'Stock - ETA'!$F$3:F4963,'Rango proyecciones'!C337,'Stock - ETA'!$Q$3:Q4963,'Rango proyecciones'!$AJ$5) + SUMIFS('Stock - ETA'!$I$3:I4963,'Stock - ETA'!$F$3:F4963,'Rango proyecciones'!C337,'Stock - ETA'!$Q$3:Q4963,'Rango proyecciones'!$AJ$8)</f>
        <v/>
      </c>
      <c r="AH337" s="19">
        <f> 0.8 * AD337 + AG337</f>
        <v/>
      </c>
      <c r="AI337" s="7" t="n"/>
    </row>
    <row r="338">
      <c r="A338" s="4" t="inlineStr">
        <is>
          <t>Pavo</t>
        </is>
      </c>
      <c r="B338" s="4" t="inlineStr">
        <is>
          <t>Venta Local</t>
        </is>
      </c>
      <c r="C338" s="4" t="inlineStr">
        <is>
          <t>agro mexico1030810</t>
        </is>
      </c>
      <c r="D338" s="4" t="inlineStr">
        <is>
          <t>Agro Mexico</t>
        </is>
      </c>
      <c r="E338" s="4" t="n">
        <v>1030810</v>
      </c>
      <c r="F338" s="4" t="inlineStr">
        <is>
          <t>PV Tru Lar MA Mr@ LP 15k AS</t>
        </is>
      </c>
      <c r="G338" s="4" t="inlineStr">
        <is>
          <t>Trutro</t>
        </is>
      </c>
      <c r="H338" s="7" t="n">
        <v>0</v>
      </c>
      <c r="I338" s="10" t="n">
        <v>21570</v>
      </c>
      <c r="J338" s="10" t="n">
        <v>0</v>
      </c>
      <c r="K338" s="10" t="n">
        <v>0</v>
      </c>
      <c r="L338" s="7">
        <f>MAX(J338 - K338, 0) * MAX((18 - 10)/(10), 0)</f>
        <v/>
      </c>
      <c r="M338" s="10">
        <f>SUMIFS('Stock - ETA'!$R$3:R4963,'Stock - ETA'!$F$3:F4963,'Rango proyecciones'!C338,'Stock - ETA'!$AA$3:AA4963,'Rango proyecciones'!$AJ$5)</f>
        <v/>
      </c>
      <c r="N338" s="10">
        <f>SUMIF('Stock - Puerto Chile'!$G$2:G960,'Rango proyecciones'!C338,'Stock - Puerto Chile'!$L$2:L960)</f>
        <v/>
      </c>
      <c r="O338" s="10">
        <f>0 * (18 / 27)</f>
        <v/>
      </c>
      <c r="P338" s="10">
        <f>21600 * (18 / 27)</f>
        <v/>
      </c>
      <c r="Q338" s="19">
        <f>H338 + P338 + MAX(M338 - H338 - P338 + O338,0)</f>
        <v/>
      </c>
      <c r="R338" s="10">
        <f>MAX(J338 - K338, 0) * MAX((18 - 7)/(7), 0)</f>
        <v/>
      </c>
      <c r="S338" s="10">
        <f>SUMIFS('Stock - ETA'!$H$3:H4963,'Stock - ETA'!$F$3:F4963,'Rango proyecciones'!C338,'Stock - ETA'!$Q$3:Q4963,'Rango proyecciones'!$AJ$5)</f>
        <v/>
      </c>
      <c r="T338" s="10">
        <f>SUMIF('Stock - Puerto Chile'!$G$2:G960,'Rango proyecciones'!C338,'Stock - Puerto Chile'!$N$2:N960)</f>
        <v/>
      </c>
      <c r="U338" s="10">
        <f>0 * (18 / 27)</f>
        <v/>
      </c>
      <c r="V338" s="10">
        <f>21600 * (18 / 27)</f>
        <v/>
      </c>
      <c r="W338" s="20">
        <f>H338 + V338 + U338 + MAX(S338 - H338 - V338 - U338,0)</f>
        <v/>
      </c>
      <c r="X338" s="7" t="n"/>
      <c r="Y338" s="10" t="n"/>
      <c r="Z338" s="21">
        <f>SUMIFS('Stock - ETA'!$S$3:S4963,'Stock - ETA'!$F$3:F4963,'Rango proyecciones'!C338,'Stock - ETA'!$AA$3:AA4963,'Rango proyecciones'!$AJ$5) + SUMIFS('Stock - ETA'!$R$3:R4963,'Stock - ETA'!$F$3:F4963,'Rango proyecciones'!C338,'Stock - ETA'!$AA$3:AA4963,'Rango proyecciones'!$AJ$7)</f>
        <v/>
      </c>
      <c r="AA338" s="16">
        <f>Z338 + X338</f>
        <v/>
      </c>
      <c r="AB338" s="10">
        <f>SUMIFS('Stock - ETA'!$I$3:I4963,'Stock - ETA'!$F$3:F4963,'Rango proyecciones'!C338,'Stock - ETA'!$Q$3:Q4963,'Rango proyecciones'!$AJ$5) + SUMIFS('Stock - ETA'!$H$3:H4963,'Stock - ETA'!$F$3:F4963,'Rango proyecciones'!C338,'Stock - ETA'!$Q$3:Q4963,'Rango proyecciones'!$AJ$7)</f>
        <v/>
      </c>
      <c r="AC338" s="19">
        <f>AB338 + X338</f>
        <v/>
      </c>
      <c r="AD338" s="7" t="n"/>
      <c r="AE338" s="10">
        <f>SUMIFS('Stock - ETA'!$T$3:T4963,'Stock - ETA'!$F$3:F4963,'Rango proyecciones'!C338,'Stock - ETA'!$AA$3:AA4963,'Rango proyecciones'!$AJ$5) + SUMIFS('Stock - ETA'!$S$3:S4963,'Stock - ETA'!$F$3:F4963,'Rango proyecciones'!C338,'Stock - ETA'!$AA$3:AA4963,'Rango proyecciones'!$AJ$8)</f>
        <v/>
      </c>
      <c r="AF338" s="19">
        <f> 0.8 * AD338 + AE338</f>
        <v/>
      </c>
      <c r="AG338" s="10">
        <f>SUMIFS('Stock - ETA'!$J$3:J4963,'Stock - ETA'!$F$3:F4963,'Rango proyecciones'!C338,'Stock - ETA'!$Q$3:Q4963,'Rango proyecciones'!$AJ$5) + SUMIFS('Stock - ETA'!$I$3:I4963,'Stock - ETA'!$F$3:F4963,'Rango proyecciones'!C338,'Stock - ETA'!$Q$3:Q4963,'Rango proyecciones'!$AJ$8)</f>
        <v/>
      </c>
      <c r="AH338" s="19">
        <f> 0.8 * AD338 + AG338</f>
        <v/>
      </c>
      <c r="AI338" s="7" t="n"/>
    </row>
    <row r="339">
      <c r="A339" s="4" t="inlineStr">
        <is>
          <t>Pavo</t>
        </is>
      </c>
      <c r="B339" s="4" t="inlineStr">
        <is>
          <t>Venta Directa</t>
        </is>
      </c>
      <c r="C339" s="4" t="inlineStr">
        <is>
          <t>agro sudamerica1030126</t>
        </is>
      </c>
      <c r="D339" s="4" t="inlineStr">
        <is>
          <t>Agro Sudamerica</t>
        </is>
      </c>
      <c r="E339" s="4" t="n">
        <v>1030126</v>
      </c>
      <c r="F339" s="4" t="inlineStr">
        <is>
          <t>PV Muestra Bistec Tru Deh S/p@ Bo Cj 14k</t>
        </is>
      </c>
      <c r="G339" s="4" t="inlineStr">
        <is>
          <t>Muestras</t>
        </is>
      </c>
      <c r="H339" s="7" t="n">
        <v>42</v>
      </c>
      <c r="I339" s="10" t="n">
        <v>0</v>
      </c>
      <c r="J339" s="10" t="n">
        <v>0</v>
      </c>
      <c r="K339" s="10" t="n">
        <v>0</v>
      </c>
      <c r="L339" s="7">
        <f>MAX(J339 - K339, 0) * MAX((20 - 10)/(10), 0)</f>
        <v/>
      </c>
      <c r="M339" s="10">
        <f>SUMIF('Stock - ETA'!$F$3:F4963,'Rango proyecciones'!C339,'Stock - ETA'!$R$3:R4963)</f>
        <v/>
      </c>
      <c r="N339" s="10">
        <f>SUMIF('Stock - Puerto Chile'!$G$2:G960,'Rango proyecciones'!C339,'Stock - Puerto Chile'!$L$2:L960)</f>
        <v/>
      </c>
      <c r="O339" s="10" t="n"/>
      <c r="P339" s="10" t="n"/>
      <c r="Q339" s="19">
        <f>H339 + N339 + MAX(M339 - H339 - N339, 0)</f>
        <v/>
      </c>
      <c r="R339" s="10">
        <f>MAX(J339 - K339, 0) * MAX((20 - 7)/(7), 0)</f>
        <v/>
      </c>
      <c r="S339" s="10">
        <f>SUMIF('Stock - ETA'!$F$3:F4963,'Rango proyecciones'!C339,'Stock - ETA'!$H$3:H4963)</f>
        <v/>
      </c>
      <c r="T339" s="10">
        <f>SUMIF('Stock - Puerto Chile'!$G$2:G960,'Rango proyecciones'!C339,'Stock - Puerto Chile'!$N$2:N960)</f>
        <v/>
      </c>
      <c r="U339" s="10" t="n"/>
      <c r="V339" s="10" t="n"/>
      <c r="W339" s="19">
        <f>H339 + T339 + MAX(S339 - H339 - T339, 0)</f>
        <v/>
      </c>
      <c r="X339" s="7" t="n"/>
      <c r="Y339" s="10" t="n"/>
      <c r="Z339" s="21">
        <f>SUMIF('Stock - ETA'!$F$3:F4963,'Rango proyecciones'!C339,'Stock - ETA'!$S$3:S4963)</f>
        <v/>
      </c>
      <c r="AA339" s="16">
        <f>Z339 + X339</f>
        <v/>
      </c>
      <c r="AB339" s="10">
        <f>SUMIF('Stock - ETA'!$F$3:F4963,'Rango proyecciones'!C339,'Stock - ETA'!$I$3:I4963)</f>
        <v/>
      </c>
      <c r="AC339" s="19">
        <f>AB339 + X339</f>
        <v/>
      </c>
      <c r="AD339" s="7" t="n"/>
      <c r="AE339" s="10">
        <f>SUMIF('Stock - ETA'!$F$3:F4963,'Rango proyecciones'!C339,'Stock - ETA'!$T$3:T4963)</f>
        <v/>
      </c>
      <c r="AF339" s="19">
        <f> 0.6 * AD339 + AE339</f>
        <v/>
      </c>
      <c r="AG339" s="10">
        <f>SUMIF('Stock - ETA'!$F$3:F4963,'Rango proyecciones'!C339,'Stock - ETA'!$J$3:J4963)</f>
        <v/>
      </c>
      <c r="AH339" s="19">
        <f> 0.6 * AD339 + AG339</f>
        <v/>
      </c>
      <c r="AI339" s="7" t="n"/>
    </row>
    <row r="340">
      <c r="A340" s="4" t="inlineStr">
        <is>
          <t>Pavo</t>
        </is>
      </c>
      <c r="B340" s="4" t="inlineStr">
        <is>
          <t>Venta Directa</t>
        </is>
      </c>
      <c r="C340" s="4" t="inlineStr">
        <is>
          <t>agro sudamerica1030545</t>
        </is>
      </c>
      <c r="D340" s="4" t="inlineStr">
        <is>
          <t>Agro Sudamerica</t>
        </is>
      </c>
      <c r="E340" s="4" t="n">
        <v>1030545</v>
      </c>
      <c r="F340" s="4" t="inlineStr">
        <is>
          <t>PV TruDeh Cort S/h S/p@ Bo Cj AS</t>
        </is>
      </c>
      <c r="G340" s="4" t="inlineStr">
        <is>
          <t>Trutro Desh</t>
        </is>
      </c>
      <c r="H340" s="7" t="n">
        <v>0</v>
      </c>
      <c r="I340" s="10" t="n">
        <v>24000</v>
      </c>
      <c r="J340" s="10" t="n">
        <v>1400</v>
      </c>
      <c r="K340" s="10" t="n">
        <v>1795.33</v>
      </c>
      <c r="L340" s="7">
        <f>MAX(J340 - K340, 0) * MAX((20 - 10)/(10), 0)</f>
        <v/>
      </c>
      <c r="M340" s="10">
        <f>SUMIF('Stock - ETA'!$F$3:F4963,'Rango proyecciones'!C340,'Stock - ETA'!$R$3:R4963)</f>
        <v/>
      </c>
      <c r="N340" s="10">
        <f>SUMIF('Stock - Puerto Chile'!$G$2:G960,'Rango proyecciones'!C340,'Stock - Puerto Chile'!$L$2:L960)</f>
        <v/>
      </c>
      <c r="O340" s="10" t="n"/>
      <c r="P340" s="10" t="n"/>
      <c r="Q340" s="19">
        <f>H340 + N340 + MAX(M340 - H340 - N340, 0)</f>
        <v/>
      </c>
      <c r="R340" s="10">
        <f>MAX(J340 - K340, 0) * MAX((20 - 7)/(7), 0)</f>
        <v/>
      </c>
      <c r="S340" s="10">
        <f>SUMIF('Stock - ETA'!$F$3:F4963,'Rango proyecciones'!C340,'Stock - ETA'!$H$3:H4963)</f>
        <v/>
      </c>
      <c r="T340" s="10">
        <f>SUMIF('Stock - Puerto Chile'!$G$2:G960,'Rango proyecciones'!C340,'Stock - Puerto Chile'!$N$2:N960)</f>
        <v/>
      </c>
      <c r="U340" s="10" t="n"/>
      <c r="V340" s="10" t="n"/>
      <c r="W340" s="19">
        <f>H340 + T340 + MAX(S340 - H340 - T340, 0)</f>
        <v/>
      </c>
      <c r="X340" s="7" t="n"/>
      <c r="Y340" s="10" t="n"/>
      <c r="Z340" s="21">
        <f>SUMIF('Stock - ETA'!$F$3:F4963,'Rango proyecciones'!C340,'Stock - ETA'!$S$3:S4963)</f>
        <v/>
      </c>
      <c r="AA340" s="16">
        <f>Z340 + X340</f>
        <v/>
      </c>
      <c r="AB340" s="10">
        <f>SUMIF('Stock - ETA'!$F$3:F4963,'Rango proyecciones'!C340,'Stock - ETA'!$I$3:I4963)</f>
        <v/>
      </c>
      <c r="AC340" s="19">
        <f>AB340 + X340</f>
        <v/>
      </c>
      <c r="AD340" s="7" t="n"/>
      <c r="AE340" s="10">
        <f>SUMIF('Stock - ETA'!$F$3:F4963,'Rango proyecciones'!C340,'Stock - ETA'!$T$3:T4963)</f>
        <v/>
      </c>
      <c r="AF340" s="19">
        <f> 0.6 * AD340 + AE340</f>
        <v/>
      </c>
      <c r="AG340" s="10">
        <f>SUMIF('Stock - ETA'!$F$3:F4963,'Rango proyecciones'!C340,'Stock - ETA'!$J$3:J4963)</f>
        <v/>
      </c>
      <c r="AH340" s="19">
        <f> 0.6 * AD340 + AG340</f>
        <v/>
      </c>
      <c r="AI340" s="7" t="n"/>
    </row>
    <row r="341">
      <c r="A341" s="4" t="inlineStr">
        <is>
          <t>Pavo</t>
        </is>
      </c>
      <c r="B341" s="4" t="inlineStr">
        <is>
          <t>Venta Directa</t>
        </is>
      </c>
      <c r="C341" s="4" t="inlineStr">
        <is>
          <t>agro sudamerica1030576</t>
        </is>
      </c>
      <c r="D341" s="4" t="inlineStr">
        <is>
          <t>Agro Sudamerica</t>
        </is>
      </c>
      <c r="E341" s="4" t="n">
        <v>1030576</v>
      </c>
      <c r="F341" s="4" t="inlineStr">
        <is>
          <t>PV Muestra PchDeh Mrps C/piel @ Cj 18k A</t>
        </is>
      </c>
      <c r="G341" s="4" t="inlineStr">
        <is>
          <t>Muestras</t>
        </is>
      </c>
      <c r="H341" s="7" t="n">
        <v>50.533</v>
      </c>
      <c r="I341" s="10" t="n">
        <v>0</v>
      </c>
      <c r="J341" s="10" t="n">
        <v>0</v>
      </c>
      <c r="K341" s="10" t="n">
        <v>0</v>
      </c>
      <c r="L341" s="7">
        <f>MAX(J341 - K341, 0) * MAX((20 - 10)/(10), 0)</f>
        <v/>
      </c>
      <c r="M341" s="10">
        <f>SUMIF('Stock - ETA'!$F$3:F4963,'Rango proyecciones'!C341,'Stock - ETA'!$R$3:R4963)</f>
        <v/>
      </c>
      <c r="N341" s="10">
        <f>SUMIF('Stock - Puerto Chile'!$G$2:G960,'Rango proyecciones'!C341,'Stock - Puerto Chile'!$L$2:L960)</f>
        <v/>
      </c>
      <c r="O341" s="10" t="n"/>
      <c r="P341" s="10" t="n"/>
      <c r="Q341" s="19">
        <f>H341 + N341 + MAX(M341 - H341 - N341, 0)</f>
        <v/>
      </c>
      <c r="R341" s="10">
        <f>MAX(J341 - K341, 0) * MAX((20 - 7)/(7), 0)</f>
        <v/>
      </c>
      <c r="S341" s="10">
        <f>SUMIF('Stock - ETA'!$F$3:F4963,'Rango proyecciones'!C341,'Stock - ETA'!$H$3:H4963)</f>
        <v/>
      </c>
      <c r="T341" s="10">
        <f>SUMIF('Stock - Puerto Chile'!$G$2:G960,'Rango proyecciones'!C341,'Stock - Puerto Chile'!$N$2:N960)</f>
        <v/>
      </c>
      <c r="U341" s="10" t="n"/>
      <c r="V341" s="10" t="n"/>
      <c r="W341" s="19">
        <f>H341 + T341 + MAX(S341 - H341 - T341, 0)</f>
        <v/>
      </c>
      <c r="X341" s="7" t="n"/>
      <c r="Y341" s="10" t="n"/>
      <c r="Z341" s="21">
        <f>SUMIF('Stock - ETA'!$F$3:F4963,'Rango proyecciones'!C341,'Stock - ETA'!$S$3:S4963)</f>
        <v/>
      </c>
      <c r="AA341" s="16">
        <f>Z341 + X341</f>
        <v/>
      </c>
      <c r="AB341" s="10">
        <f>SUMIF('Stock - ETA'!$F$3:F4963,'Rango proyecciones'!C341,'Stock - ETA'!$I$3:I4963)</f>
        <v/>
      </c>
      <c r="AC341" s="19">
        <f>AB341 + X341</f>
        <v/>
      </c>
      <c r="AD341" s="7" t="n"/>
      <c r="AE341" s="10">
        <f>SUMIF('Stock - ETA'!$F$3:F4963,'Rango proyecciones'!C341,'Stock - ETA'!$T$3:T4963)</f>
        <v/>
      </c>
      <c r="AF341" s="19">
        <f> 0.6 * AD341 + AE341</f>
        <v/>
      </c>
      <c r="AG341" s="10">
        <f>SUMIF('Stock - ETA'!$F$3:F4963,'Rango proyecciones'!C341,'Stock - ETA'!$J$3:J4963)</f>
        <v/>
      </c>
      <c r="AH341" s="19">
        <f> 0.6 * AD341 + AG341</f>
        <v/>
      </c>
      <c r="AI341" s="7" t="n"/>
    </row>
    <row r="342">
      <c r="A342" s="4" t="inlineStr">
        <is>
          <t>Pavo</t>
        </is>
      </c>
      <c r="B342" s="4" t="inlineStr">
        <is>
          <t>Venta Directa</t>
        </is>
      </c>
      <c r="C342" s="4" t="inlineStr">
        <is>
          <t>agro sudamerica1030816</t>
        </is>
      </c>
      <c r="D342" s="4" t="inlineStr">
        <is>
          <t>Agro Sudamerica</t>
        </is>
      </c>
      <c r="E342" s="4" t="n">
        <v>1030816</v>
      </c>
      <c r="F342" s="4" t="inlineStr">
        <is>
          <t>PV Tru Ala@ Ex Bo Cj AS</t>
        </is>
      </c>
      <c r="G342" s="4" t="inlineStr">
        <is>
          <t>Ala</t>
        </is>
      </c>
      <c r="H342" s="7" t="n">
        <v>0</v>
      </c>
      <c r="I342" s="10" t="n">
        <v>24000</v>
      </c>
      <c r="J342" s="10" t="n">
        <v>0</v>
      </c>
      <c r="K342" s="10" t="n">
        <v>0</v>
      </c>
      <c r="L342" s="7">
        <f>MAX(J342 - K342, 0) * MAX((20 - 10)/(10), 0)</f>
        <v/>
      </c>
      <c r="M342" s="10">
        <f>SUMIF('Stock - ETA'!$F$3:F4963,'Rango proyecciones'!C342,'Stock - ETA'!$R$3:R4963)</f>
        <v/>
      </c>
      <c r="N342" s="10">
        <f>SUMIF('Stock - Puerto Chile'!$G$2:G960,'Rango proyecciones'!C342,'Stock - Puerto Chile'!$L$2:L960)</f>
        <v/>
      </c>
      <c r="O342" s="10" t="n"/>
      <c r="P342" s="10" t="n"/>
      <c r="Q342" s="19">
        <f>H342 + N342 + MAX(M342 - H342 - N342, 0)</f>
        <v/>
      </c>
      <c r="R342" s="10">
        <f>MAX(J342 - K342, 0) * MAX((20 - 7)/(7), 0)</f>
        <v/>
      </c>
      <c r="S342" s="10">
        <f>SUMIF('Stock - ETA'!$F$3:F4963,'Rango proyecciones'!C342,'Stock - ETA'!$H$3:H4963)</f>
        <v/>
      </c>
      <c r="T342" s="10">
        <f>SUMIF('Stock - Puerto Chile'!$G$2:G960,'Rango proyecciones'!C342,'Stock - Puerto Chile'!$N$2:N960)</f>
        <v/>
      </c>
      <c r="U342" s="10" t="n"/>
      <c r="V342" s="10" t="n"/>
      <c r="W342" s="19">
        <f>H342 + T342 + MAX(S342 - H342 - T342, 0)</f>
        <v/>
      </c>
      <c r="X342" s="7" t="n"/>
      <c r="Y342" s="10" t="n"/>
      <c r="Z342" s="21">
        <f>SUMIF('Stock - ETA'!$F$3:F4963,'Rango proyecciones'!C342,'Stock - ETA'!$S$3:S4963)</f>
        <v/>
      </c>
      <c r="AA342" s="16">
        <f>Z342 + X342</f>
        <v/>
      </c>
      <c r="AB342" s="10">
        <f>SUMIF('Stock - ETA'!$F$3:F4963,'Rango proyecciones'!C342,'Stock - ETA'!$I$3:I4963)</f>
        <v/>
      </c>
      <c r="AC342" s="19">
        <f>AB342 + X342</f>
        <v/>
      </c>
      <c r="AD342" s="7" t="n">
        <v>72000</v>
      </c>
      <c r="AE342" s="10">
        <f>SUMIF('Stock - ETA'!$F$3:F4963,'Rango proyecciones'!C342,'Stock - ETA'!$T$3:T4963)</f>
        <v/>
      </c>
      <c r="AF342" s="19">
        <f> 0.6 * AD342 + AE342</f>
        <v/>
      </c>
      <c r="AG342" s="10">
        <f>SUMIF('Stock - ETA'!$F$3:F4963,'Rango proyecciones'!C342,'Stock - ETA'!$J$3:J4963)</f>
        <v/>
      </c>
      <c r="AH342" s="19">
        <f> 0.6 * AD342 + AG342</f>
        <v/>
      </c>
      <c r="AI342" s="7" t="n"/>
    </row>
    <row r="343">
      <c r="A343" s="4" t="inlineStr">
        <is>
          <t>Pavo</t>
        </is>
      </c>
      <c r="B343" s="4" t="inlineStr">
        <is>
          <t>Venta Directa</t>
        </is>
      </c>
      <c r="C343" s="4" t="inlineStr">
        <is>
          <t>agro sudamerica1030817</t>
        </is>
      </c>
      <c r="D343" s="4" t="inlineStr">
        <is>
          <t>Agro Sudamerica</t>
        </is>
      </c>
      <c r="E343" s="4" t="n">
        <v>1030817</v>
      </c>
      <c r="F343" s="4" t="inlineStr">
        <is>
          <t>PV Tru Larg@ Bo Cj 15k AS</t>
        </is>
      </c>
      <c r="G343" s="4" t="inlineStr">
        <is>
          <t>Trutro</t>
        </is>
      </c>
      <c r="H343" s="7" t="n">
        <v>71998.69</v>
      </c>
      <c r="I343" s="10" t="n">
        <v>212000</v>
      </c>
      <c r="J343" s="10" t="n">
        <v>67895</v>
      </c>
      <c r="K343" s="10" t="n">
        <v>17534.76</v>
      </c>
      <c r="L343" s="7">
        <f>MAX(J343 - K343, 0) * MAX((20 - 10)/(10), 0)</f>
        <v/>
      </c>
      <c r="M343" s="10">
        <f>SUMIF('Stock - ETA'!$F$3:F4963,'Rango proyecciones'!C343,'Stock - ETA'!$R$3:R4963)</f>
        <v/>
      </c>
      <c r="N343" s="10">
        <f>SUMIF('Stock - Puerto Chile'!$G$2:G960,'Rango proyecciones'!C343,'Stock - Puerto Chile'!$L$2:L960)</f>
        <v/>
      </c>
      <c r="O343" s="10" t="n"/>
      <c r="P343" s="10" t="n"/>
      <c r="Q343" s="19">
        <f>H343 + N343 + MAX(M343 - H343 - N343, 0)</f>
        <v/>
      </c>
      <c r="R343" s="10">
        <f>MAX(J343 - K343, 0) * MAX((20 - 7)/(7), 0)</f>
        <v/>
      </c>
      <c r="S343" s="10">
        <f>SUMIF('Stock - ETA'!$F$3:F4963,'Rango proyecciones'!C343,'Stock - ETA'!$H$3:H4963)</f>
        <v/>
      </c>
      <c r="T343" s="10">
        <f>SUMIF('Stock - Puerto Chile'!$G$2:G960,'Rango proyecciones'!C343,'Stock - Puerto Chile'!$N$2:N960)</f>
        <v/>
      </c>
      <c r="U343" s="10" t="n"/>
      <c r="V343" s="10" t="n"/>
      <c r="W343" s="19">
        <f>H343 + T343 + MAX(S343 - H343 - T343, 0)</f>
        <v/>
      </c>
      <c r="X343" s="7" t="n">
        <v>168000</v>
      </c>
      <c r="Y343" s="10" t="n">
        <v>168000</v>
      </c>
      <c r="Z343" s="21">
        <f>SUMIF('Stock - ETA'!$F$3:F4963,'Rango proyecciones'!C343,'Stock - ETA'!$S$3:S4963)</f>
        <v/>
      </c>
      <c r="AA343" s="16">
        <f>Z343 + X343</f>
        <v/>
      </c>
      <c r="AB343" s="10">
        <f>SUMIF('Stock - ETA'!$F$3:F4963,'Rango proyecciones'!C343,'Stock - ETA'!$I$3:I4963)</f>
        <v/>
      </c>
      <c r="AC343" s="19">
        <f>AB343 + X343</f>
        <v/>
      </c>
      <c r="AD343" s="7" t="n">
        <v>168000</v>
      </c>
      <c r="AE343" s="10">
        <f>SUMIF('Stock - ETA'!$F$3:F4963,'Rango proyecciones'!C343,'Stock - ETA'!$T$3:T4963)</f>
        <v/>
      </c>
      <c r="AF343" s="19">
        <f> 0.6 * AD343 + AE343</f>
        <v/>
      </c>
      <c r="AG343" s="10">
        <f>SUMIF('Stock - ETA'!$F$3:F4963,'Rango proyecciones'!C343,'Stock - ETA'!$J$3:J4963)</f>
        <v/>
      </c>
      <c r="AH343" s="19">
        <f> 0.6 * AD343 + AG343</f>
        <v/>
      </c>
      <c r="AI343" s="7" t="n"/>
    </row>
    <row r="344">
      <c r="A344" s="4" t="inlineStr">
        <is>
          <t>Pavo</t>
        </is>
      </c>
      <c r="B344" s="4" t="inlineStr">
        <is>
          <t>Venta Directa</t>
        </is>
      </c>
      <c r="C344" s="4" t="inlineStr">
        <is>
          <t>agro sudamerica1030821</t>
        </is>
      </c>
      <c r="D344" s="4" t="inlineStr">
        <is>
          <t>Agro Sudamerica</t>
        </is>
      </c>
      <c r="E344" s="4" t="n">
        <v>1030821</v>
      </c>
      <c r="F344" s="4" t="inlineStr">
        <is>
          <t>PV PchDeh S/p c/f MA@ Cj 15k AS</t>
        </is>
      </c>
      <c r="G344" s="4" t="inlineStr">
        <is>
          <t>Pech Desh</t>
        </is>
      </c>
      <c r="H344" s="7" t="n">
        <v>23910</v>
      </c>
      <c r="I344" s="10" t="n">
        <v>95910</v>
      </c>
      <c r="J344" s="10" t="n"/>
      <c r="K344" s="10" t="n">
        <v>84802.28999999999</v>
      </c>
      <c r="L344" s="7">
        <f>MAX(J344 - K344, 0) * MAX((20 - 10)/(10), 0)</f>
        <v/>
      </c>
      <c r="M344" s="10">
        <f>SUMIF('Stock - ETA'!$F$3:F4963,'Rango proyecciones'!C344,'Stock - ETA'!$R$3:R4963)</f>
        <v/>
      </c>
      <c r="N344" s="10">
        <f>SUMIF('Stock - Puerto Chile'!$G$2:G960,'Rango proyecciones'!C344,'Stock - Puerto Chile'!$L$2:L960)</f>
        <v/>
      </c>
      <c r="O344" s="10" t="n"/>
      <c r="P344" s="10" t="n"/>
      <c r="Q344" s="19">
        <f>H344 + N344 + MAX(M344 - H344 - N344, 0)</f>
        <v/>
      </c>
      <c r="R344" s="10">
        <f>MAX(J344 - K344, 0) * MAX((20 - 7)/(7), 0)</f>
        <v/>
      </c>
      <c r="S344" s="10">
        <f>SUMIF('Stock - ETA'!$F$3:F4963,'Rango proyecciones'!C344,'Stock - ETA'!$H$3:H4963)</f>
        <v/>
      </c>
      <c r="T344" s="10">
        <f>SUMIF('Stock - Puerto Chile'!$G$2:G960,'Rango proyecciones'!C344,'Stock - Puerto Chile'!$N$2:N960)</f>
        <v/>
      </c>
      <c r="U344" s="10" t="n"/>
      <c r="V344" s="10" t="n"/>
      <c r="W344" s="19">
        <f>H344 + T344 + MAX(S344 - H344 - T344, 0)</f>
        <v/>
      </c>
      <c r="X344" s="7" t="n">
        <v>24000</v>
      </c>
      <c r="Y344" s="10" t="n">
        <v>24000</v>
      </c>
      <c r="Z344" s="21">
        <f>SUMIF('Stock - ETA'!$F$3:F4963,'Rango proyecciones'!C344,'Stock - ETA'!$S$3:S4963)</f>
        <v/>
      </c>
      <c r="AA344" s="16">
        <f>Z344 + X344</f>
        <v/>
      </c>
      <c r="AB344" s="10">
        <f>SUMIF('Stock - ETA'!$F$3:F4963,'Rango proyecciones'!C344,'Stock - ETA'!$I$3:I4963)</f>
        <v/>
      </c>
      <c r="AC344" s="19">
        <f>AB344 + X344</f>
        <v/>
      </c>
      <c r="AD344" s="7" t="n">
        <v>24000</v>
      </c>
      <c r="AE344" s="10">
        <f>SUMIF('Stock - ETA'!$F$3:F4963,'Rango proyecciones'!C344,'Stock - ETA'!$T$3:T4963)</f>
        <v/>
      </c>
      <c r="AF344" s="19">
        <f> 0.6 * AD344 + AE344</f>
        <v/>
      </c>
      <c r="AG344" s="10">
        <f>SUMIF('Stock - ETA'!$F$3:F4963,'Rango proyecciones'!C344,'Stock - ETA'!$J$3:J4963)</f>
        <v/>
      </c>
      <c r="AH344" s="19">
        <f> 0.6 * AD344 + AG344</f>
        <v/>
      </c>
      <c r="AI344" s="7" t="n"/>
    </row>
    <row r="345">
      <c r="A345" s="4" t="inlineStr">
        <is>
          <t>Pavo</t>
        </is>
      </c>
      <c r="B345" s="4" t="inlineStr">
        <is>
          <t>Venta Local</t>
        </is>
      </c>
      <c r="C345" s="4" t="inlineStr">
        <is>
          <t>agrosuper shanghai1030388</t>
        </is>
      </c>
      <c r="D345" s="4" t="inlineStr">
        <is>
          <t>Agrosuper Shanghai</t>
        </is>
      </c>
      <c r="E345" s="4" t="n">
        <v>1030388</v>
      </c>
      <c r="F345" s="4" t="inlineStr">
        <is>
          <t>PV Garra B MA@ Bo Cj 15k SO</t>
        </is>
      </c>
      <c r="G345" s="4" t="inlineStr">
        <is>
          <t>Patas</t>
        </is>
      </c>
      <c r="H345" s="7" t="n">
        <v>0</v>
      </c>
      <c r="I345" s="10" t="n">
        <v>24000</v>
      </c>
      <c r="J345" s="10" t="n">
        <v>0</v>
      </c>
      <c r="K345" s="10" t="n">
        <v>0</v>
      </c>
      <c r="L345" s="7">
        <f>MAX(J345 - K345, 0) * MAX((20 - 10)/(10), 0)</f>
        <v/>
      </c>
      <c r="M345" s="10">
        <f>SUMIFS('Stock - ETA'!$R$3:R4963,'Stock - ETA'!$F$3:F4963,'Rango proyecciones'!C345,'Stock - ETA'!$AA$3:AA4963,'Rango proyecciones'!$AJ$5)</f>
        <v/>
      </c>
      <c r="N345" s="10">
        <f>SUMIF('Stock - Puerto Chile'!$G$2:G960,'Rango proyecciones'!C345,'Stock - Puerto Chile'!$L$2:L960)</f>
        <v/>
      </c>
      <c r="O345" s="10" t="n"/>
      <c r="P345" s="10" t="n"/>
      <c r="Q345" s="19">
        <f>H345 + P345 + MAX(M345 - H345 - P345 + O345,0)</f>
        <v/>
      </c>
      <c r="R345" s="10">
        <f>MAX(J345 - K345, 0) * MAX((20 - 7)/(7), 0)</f>
        <v/>
      </c>
      <c r="S345" s="10">
        <f>SUMIFS('Stock - ETA'!$H$3:H4963,'Stock - ETA'!$F$3:F4963,'Rango proyecciones'!C345,'Stock - ETA'!$Q$3:Q4963,'Rango proyecciones'!$AJ$5)</f>
        <v/>
      </c>
      <c r="T345" s="10">
        <f>SUMIF('Stock - Puerto Chile'!$G$2:G960,'Rango proyecciones'!C345,'Stock - Puerto Chile'!$N$2:N960)</f>
        <v/>
      </c>
      <c r="U345" s="10" t="n"/>
      <c r="V345" s="10" t="n"/>
      <c r="W345" s="20">
        <f>H345 + V345 + U345 + MAX(S345 - H345 - V345 - U345,0)</f>
        <v/>
      </c>
      <c r="X345" s="7" t="n"/>
      <c r="Y345" s="10" t="n"/>
      <c r="Z345" s="21">
        <f>SUMIFS('Stock - ETA'!$S$3:S4963,'Stock - ETA'!$F$3:F4963,'Rango proyecciones'!C345,'Stock - ETA'!$AA$3:AA4963,'Rango proyecciones'!$AJ$5) + SUMIFS('Stock - ETA'!$R$3:R4963,'Stock - ETA'!$F$3:F4963,'Rango proyecciones'!C345,'Stock - ETA'!$AA$3:AA4963,'Rango proyecciones'!$AJ$7)</f>
        <v/>
      </c>
      <c r="AA345" s="16">
        <f>Z345 + X345</f>
        <v/>
      </c>
      <c r="AB345" s="10">
        <f>SUMIFS('Stock - ETA'!$I$3:I4963,'Stock - ETA'!$F$3:F4963,'Rango proyecciones'!C345,'Stock - ETA'!$Q$3:Q4963,'Rango proyecciones'!$AJ$5) + SUMIFS('Stock - ETA'!$H$3:H4963,'Stock - ETA'!$F$3:F4963,'Rango proyecciones'!C345,'Stock - ETA'!$Q$3:Q4963,'Rango proyecciones'!$AJ$7)</f>
        <v/>
      </c>
      <c r="AC345" s="19">
        <f>AB345 + X345</f>
        <v/>
      </c>
      <c r="AD345" s="7" t="n"/>
      <c r="AE345" s="10">
        <f>SUMIFS('Stock - ETA'!$T$3:T4963,'Stock - ETA'!$F$3:F4963,'Rango proyecciones'!C345,'Stock - ETA'!$AA$3:AA4963,'Rango proyecciones'!$AJ$5) + SUMIFS('Stock - ETA'!$S$3:S4963,'Stock - ETA'!$F$3:F4963,'Rango proyecciones'!C345,'Stock - ETA'!$AA$3:AA4963,'Rango proyecciones'!$AJ$8)</f>
        <v/>
      </c>
      <c r="AF345" s="19">
        <f> 0.6 * AD345 + AE345</f>
        <v/>
      </c>
      <c r="AG345" s="10">
        <f>SUMIFS('Stock - ETA'!$J$3:J4963,'Stock - ETA'!$F$3:F4963,'Rango proyecciones'!C345,'Stock - ETA'!$Q$3:Q4963,'Rango proyecciones'!$AJ$5) + SUMIFS('Stock - ETA'!$I$3:I4963,'Stock - ETA'!$F$3:F4963,'Rango proyecciones'!C345,'Stock - ETA'!$Q$3:Q4963,'Rango proyecciones'!$AJ$8)</f>
        <v/>
      </c>
      <c r="AH345" s="19">
        <f> 0.6 * AD345 + AG345</f>
        <v/>
      </c>
      <c r="AI345" s="7" t="n"/>
    </row>
    <row r="346">
      <c r="A346" s="4" t="inlineStr">
        <is>
          <t>Pavo</t>
        </is>
      </c>
      <c r="B346" s="4" t="inlineStr">
        <is>
          <t>Venta Local</t>
        </is>
      </c>
      <c r="C346" s="4" t="inlineStr">
        <is>
          <t>agrosuper shanghai1030525</t>
        </is>
      </c>
      <c r="D346" s="4" t="inlineStr">
        <is>
          <t>Agrosuper Shanghai</t>
        </is>
      </c>
      <c r="E346" s="4" t="n">
        <v>1030525</v>
      </c>
      <c r="F346" s="4" t="inlineStr">
        <is>
          <t>PV Tru Ala@ Ex blo Cj 15k SO</t>
        </is>
      </c>
      <c r="G346" s="4" t="inlineStr">
        <is>
          <t>Ala</t>
        </is>
      </c>
      <c r="H346" s="7" t="n">
        <v>0</v>
      </c>
      <c r="I346" s="10" t="n">
        <v>48000</v>
      </c>
      <c r="J346" s="10" t="n">
        <v>10229</v>
      </c>
      <c r="K346" s="10" t="n">
        <v>11532.37</v>
      </c>
      <c r="L346" s="7">
        <f>MAX(J346 - K346, 0) * MAX((20 - 10)/(10), 0)</f>
        <v/>
      </c>
      <c r="M346" s="10">
        <f>SUMIFS('Stock - ETA'!$R$3:R4963,'Stock - ETA'!$F$3:F4963,'Rango proyecciones'!C346,'Stock - ETA'!$AA$3:AA4963,'Rango proyecciones'!$AJ$5)</f>
        <v/>
      </c>
      <c r="N346" s="10">
        <f>SUMIF('Stock - Puerto Chile'!$G$2:G960,'Rango proyecciones'!C346,'Stock - Puerto Chile'!$L$2:L960)</f>
        <v/>
      </c>
      <c r="O346" s="10">
        <f>0 * (20 / 27)</f>
        <v/>
      </c>
      <c r="P346" s="10">
        <f>24000 * (20 / 27)</f>
        <v/>
      </c>
      <c r="Q346" s="19">
        <f>H346 + P346 + MAX(M346 - H346 - P346 + O346,0)</f>
        <v/>
      </c>
      <c r="R346" s="10">
        <f>MAX(J346 - K346, 0) * MAX((20 - 7)/(7), 0)</f>
        <v/>
      </c>
      <c r="S346" s="10">
        <f>SUMIFS('Stock - ETA'!$H$3:H4963,'Stock - ETA'!$F$3:F4963,'Rango proyecciones'!C346,'Stock - ETA'!$Q$3:Q4963,'Rango proyecciones'!$AJ$5)</f>
        <v/>
      </c>
      <c r="T346" s="10">
        <f>SUMIF('Stock - Puerto Chile'!$G$2:G960,'Rango proyecciones'!C346,'Stock - Puerto Chile'!$N$2:N960)</f>
        <v/>
      </c>
      <c r="U346" s="10">
        <f>0 * (20 / 27)</f>
        <v/>
      </c>
      <c r="V346" s="10">
        <f>24000 * (20 / 27)</f>
        <v/>
      </c>
      <c r="W346" s="20">
        <f>H346 + V346 + U346 + MAX(S346 - H346 - V346 - U346,0)</f>
        <v/>
      </c>
      <c r="X346" s="7" t="n">
        <v>59332</v>
      </c>
      <c r="Y346" s="10" t="n">
        <v>59332</v>
      </c>
      <c r="Z346" s="21">
        <f>SUMIFS('Stock - ETA'!$S$3:S4963,'Stock - ETA'!$F$3:F4963,'Rango proyecciones'!C346,'Stock - ETA'!$AA$3:AA4963,'Rango proyecciones'!$AJ$5) + SUMIFS('Stock - ETA'!$R$3:R4963,'Stock - ETA'!$F$3:F4963,'Rango proyecciones'!C346,'Stock - ETA'!$AA$3:AA4963,'Rango proyecciones'!$AJ$7)</f>
        <v/>
      </c>
      <c r="AA346" s="16">
        <f>Z346 + X346</f>
        <v/>
      </c>
      <c r="AB346" s="10">
        <f>SUMIFS('Stock - ETA'!$I$3:I4963,'Stock - ETA'!$F$3:F4963,'Rango proyecciones'!C346,'Stock - ETA'!$Q$3:Q4963,'Rango proyecciones'!$AJ$5) + SUMIFS('Stock - ETA'!$H$3:H4963,'Stock - ETA'!$F$3:F4963,'Rango proyecciones'!C346,'Stock - ETA'!$Q$3:Q4963,'Rango proyecciones'!$AJ$7)</f>
        <v/>
      </c>
      <c r="AC346" s="19">
        <f>AB346 + X346</f>
        <v/>
      </c>
      <c r="AD346" s="7" t="n"/>
      <c r="AE346" s="10">
        <f>SUMIFS('Stock - ETA'!$T$3:T4963,'Stock - ETA'!$F$3:F4963,'Rango proyecciones'!C346,'Stock - ETA'!$AA$3:AA4963,'Rango proyecciones'!$AJ$5) + SUMIFS('Stock - ETA'!$S$3:S4963,'Stock - ETA'!$F$3:F4963,'Rango proyecciones'!C346,'Stock - ETA'!$AA$3:AA4963,'Rango proyecciones'!$AJ$8)</f>
        <v/>
      </c>
      <c r="AF346" s="19">
        <f> 0.6 * AD346 + AE346</f>
        <v/>
      </c>
      <c r="AG346" s="10">
        <f>SUMIFS('Stock - ETA'!$J$3:J4963,'Stock - ETA'!$F$3:F4963,'Rango proyecciones'!C346,'Stock - ETA'!$Q$3:Q4963,'Rango proyecciones'!$AJ$5) + SUMIFS('Stock - ETA'!$I$3:I4963,'Stock - ETA'!$F$3:F4963,'Rango proyecciones'!C346,'Stock - ETA'!$Q$3:Q4963,'Rango proyecciones'!$AJ$8)</f>
        <v/>
      </c>
      <c r="AH346" s="19">
        <f> 0.6 * AD346 + AG346</f>
        <v/>
      </c>
      <c r="AI346" s="7" t="n"/>
    </row>
    <row r="347">
      <c r="A347" s="4" t="inlineStr">
        <is>
          <t>Pavo</t>
        </is>
      </c>
      <c r="B347" s="4" t="inlineStr">
        <is>
          <t>Venta Local</t>
        </is>
      </c>
      <c r="C347" s="4" t="inlineStr">
        <is>
          <t>agrosuper shanghai1030566</t>
        </is>
      </c>
      <c r="D347" s="4" t="inlineStr">
        <is>
          <t>Agrosuper Shanghai</t>
        </is>
      </c>
      <c r="E347" s="4" t="n">
        <v>1030566</v>
      </c>
      <c r="F347" s="4" t="inlineStr">
        <is>
          <t>PV Ctro Pta Ala B MA@ Bo Cj SO</t>
        </is>
      </c>
      <c r="G347" s="4" t="inlineStr">
        <is>
          <t>Ala</t>
        </is>
      </c>
      <c r="H347" s="7" t="n">
        <v>0</v>
      </c>
      <c r="I347" s="10" t="n">
        <v>24000</v>
      </c>
      <c r="J347" s="10" t="n">
        <v>13500</v>
      </c>
      <c r="K347" s="10" t="n">
        <v>6686.6</v>
      </c>
      <c r="L347" s="7">
        <f>MAX(J347 - K347, 0) * MAX((20 - 10)/(10), 0)</f>
        <v/>
      </c>
      <c r="M347" s="10">
        <f>SUMIFS('Stock - ETA'!$R$3:R4963,'Stock - ETA'!$F$3:F4963,'Rango proyecciones'!C347,'Stock - ETA'!$AA$3:AA4963,'Rango proyecciones'!$AJ$5)</f>
        <v/>
      </c>
      <c r="N347" s="10">
        <f>SUMIF('Stock - Puerto Chile'!$G$2:G960,'Rango proyecciones'!C347,'Stock - Puerto Chile'!$L$2:L960)</f>
        <v/>
      </c>
      <c r="O347" s="10" t="n"/>
      <c r="P347" s="10" t="n"/>
      <c r="Q347" s="19">
        <f>H347 + P347 + MAX(M347 - H347 - P347 + O347,0)</f>
        <v/>
      </c>
      <c r="R347" s="10">
        <f>MAX(J347 - K347, 0) * MAX((20 - 7)/(7), 0)</f>
        <v/>
      </c>
      <c r="S347" s="10">
        <f>SUMIFS('Stock - ETA'!$H$3:H4963,'Stock - ETA'!$F$3:F4963,'Rango proyecciones'!C347,'Stock - ETA'!$Q$3:Q4963,'Rango proyecciones'!$AJ$5)</f>
        <v/>
      </c>
      <c r="T347" s="10">
        <f>SUMIF('Stock - Puerto Chile'!$G$2:G960,'Rango proyecciones'!C347,'Stock - Puerto Chile'!$N$2:N960)</f>
        <v/>
      </c>
      <c r="U347" s="10" t="n"/>
      <c r="V347" s="10" t="n"/>
      <c r="W347" s="20">
        <f>H347 + V347 + U347 + MAX(S347 - H347 - V347 - U347,0)</f>
        <v/>
      </c>
      <c r="X347" s="7" t="n">
        <v>45681</v>
      </c>
      <c r="Y347" s="10" t="n">
        <v>45681</v>
      </c>
      <c r="Z347" s="21">
        <f>SUMIFS('Stock - ETA'!$S$3:S4963,'Stock - ETA'!$F$3:F4963,'Rango proyecciones'!C347,'Stock - ETA'!$AA$3:AA4963,'Rango proyecciones'!$AJ$5) + SUMIFS('Stock - ETA'!$R$3:R4963,'Stock - ETA'!$F$3:F4963,'Rango proyecciones'!C347,'Stock - ETA'!$AA$3:AA4963,'Rango proyecciones'!$AJ$7)</f>
        <v/>
      </c>
      <c r="AA347" s="16">
        <f>Z347 + X347</f>
        <v/>
      </c>
      <c r="AB347" s="10">
        <f>SUMIFS('Stock - ETA'!$I$3:I4963,'Stock - ETA'!$F$3:F4963,'Rango proyecciones'!C347,'Stock - ETA'!$Q$3:Q4963,'Rango proyecciones'!$AJ$5) + SUMIFS('Stock - ETA'!$H$3:H4963,'Stock - ETA'!$F$3:F4963,'Rango proyecciones'!C347,'Stock - ETA'!$Q$3:Q4963,'Rango proyecciones'!$AJ$7)</f>
        <v/>
      </c>
      <c r="AC347" s="19">
        <f>AB347 + X347</f>
        <v/>
      </c>
      <c r="AD347" s="7" t="n"/>
      <c r="AE347" s="10">
        <f>SUMIFS('Stock - ETA'!$T$3:T4963,'Stock - ETA'!$F$3:F4963,'Rango proyecciones'!C347,'Stock - ETA'!$AA$3:AA4963,'Rango proyecciones'!$AJ$5) + SUMIFS('Stock - ETA'!$S$3:S4963,'Stock - ETA'!$F$3:F4963,'Rango proyecciones'!C347,'Stock - ETA'!$AA$3:AA4963,'Rango proyecciones'!$AJ$8)</f>
        <v/>
      </c>
      <c r="AF347" s="19">
        <f> 0.6 * AD347 + AE347</f>
        <v/>
      </c>
      <c r="AG347" s="10">
        <f>SUMIFS('Stock - ETA'!$J$3:J4963,'Stock - ETA'!$F$3:F4963,'Rango proyecciones'!C347,'Stock - ETA'!$Q$3:Q4963,'Rango proyecciones'!$AJ$5) + SUMIFS('Stock - ETA'!$I$3:I4963,'Stock - ETA'!$F$3:F4963,'Rango proyecciones'!C347,'Stock - ETA'!$Q$3:Q4963,'Rango proyecciones'!$AJ$8)</f>
        <v/>
      </c>
      <c r="AH347" s="19">
        <f> 0.6 * AD347 + AG347</f>
        <v/>
      </c>
      <c r="AI347" s="7" t="n"/>
    </row>
    <row r="348">
      <c r="A348" s="4" t="inlineStr">
        <is>
          <t>Pavo</t>
        </is>
      </c>
      <c r="B348" s="4" t="inlineStr">
        <is>
          <t>Venta Local</t>
        </is>
      </c>
      <c r="C348" s="4" t="inlineStr">
        <is>
          <t>agrosuper shanghai1030683</t>
        </is>
      </c>
      <c r="D348" s="4" t="inlineStr">
        <is>
          <t>Agrosuper Shanghai</t>
        </is>
      </c>
      <c r="E348" s="4" t="n">
        <v>1030683</v>
      </c>
      <c r="F348" s="4" t="inlineStr">
        <is>
          <t>PV Tru Larg@ Bo Cj 15k AS</t>
        </is>
      </c>
      <c r="G348" s="4" t="inlineStr">
        <is>
          <t>Trutro</t>
        </is>
      </c>
      <c r="H348" s="7" t="n">
        <v>0</v>
      </c>
      <c r="I348" s="10" t="n">
        <v>72000</v>
      </c>
      <c r="J348" s="10" t="n">
        <v>40245</v>
      </c>
      <c r="K348" s="10" t="n">
        <v>37223.35</v>
      </c>
      <c r="L348" s="7">
        <f>MAX(J348 - K348, 0) * MAX((20 - 10)/(10), 0)</f>
        <v/>
      </c>
      <c r="M348" s="10">
        <f>SUMIFS('Stock - ETA'!$R$3:R4963,'Stock - ETA'!$F$3:F4963,'Rango proyecciones'!C348,'Stock - ETA'!$AA$3:AA4963,'Rango proyecciones'!$AJ$5)</f>
        <v/>
      </c>
      <c r="N348" s="10">
        <f>SUMIF('Stock - Puerto Chile'!$G$2:G960,'Rango proyecciones'!C348,'Stock - Puerto Chile'!$L$2:L960)</f>
        <v/>
      </c>
      <c r="O348" s="10">
        <f>0 * (20 / 27)</f>
        <v/>
      </c>
      <c r="P348" s="10">
        <f>24000 * (20 / 27)</f>
        <v/>
      </c>
      <c r="Q348" s="19">
        <f>H348 + P348 + MAX(M348 - H348 - P348 + O348,0)</f>
        <v/>
      </c>
      <c r="R348" s="10">
        <f>MAX(J348 - K348, 0) * MAX((20 - 7)/(7), 0)</f>
        <v/>
      </c>
      <c r="S348" s="10">
        <f>SUMIFS('Stock - ETA'!$H$3:H4963,'Stock - ETA'!$F$3:F4963,'Rango proyecciones'!C348,'Stock - ETA'!$Q$3:Q4963,'Rango proyecciones'!$AJ$5)</f>
        <v/>
      </c>
      <c r="T348" s="10">
        <f>SUMIF('Stock - Puerto Chile'!$G$2:G960,'Rango proyecciones'!C348,'Stock - Puerto Chile'!$N$2:N960)</f>
        <v/>
      </c>
      <c r="U348" s="10">
        <f>0 * (20 / 27)</f>
        <v/>
      </c>
      <c r="V348" s="10">
        <f>24000 * (20 / 27)</f>
        <v/>
      </c>
      <c r="W348" s="20">
        <f>H348 + V348 + U348 + MAX(S348 - H348 - V348 - U348,0)</f>
        <v/>
      </c>
      <c r="X348" s="7" t="n">
        <v>217633</v>
      </c>
      <c r="Y348" s="10" t="n">
        <v>217633</v>
      </c>
      <c r="Z348" s="21">
        <f>SUMIFS('Stock - ETA'!$S$3:S4963,'Stock - ETA'!$F$3:F4963,'Rango proyecciones'!C348,'Stock - ETA'!$AA$3:AA4963,'Rango proyecciones'!$AJ$5) + SUMIFS('Stock - ETA'!$R$3:R4963,'Stock - ETA'!$F$3:F4963,'Rango proyecciones'!C348,'Stock - ETA'!$AA$3:AA4963,'Rango proyecciones'!$AJ$7)</f>
        <v/>
      </c>
      <c r="AA348" s="16">
        <f>Z348 + X348</f>
        <v/>
      </c>
      <c r="AB348" s="10">
        <f>SUMIFS('Stock - ETA'!$I$3:I4963,'Stock - ETA'!$F$3:F4963,'Rango proyecciones'!C348,'Stock - ETA'!$Q$3:Q4963,'Rango proyecciones'!$AJ$5) + SUMIFS('Stock - ETA'!$H$3:H4963,'Stock - ETA'!$F$3:F4963,'Rango proyecciones'!C348,'Stock - ETA'!$Q$3:Q4963,'Rango proyecciones'!$AJ$7)</f>
        <v/>
      </c>
      <c r="AC348" s="19">
        <f>AB348 + X348</f>
        <v/>
      </c>
      <c r="AD348" s="7" t="n"/>
      <c r="AE348" s="10">
        <f>SUMIFS('Stock - ETA'!$T$3:T4963,'Stock - ETA'!$F$3:F4963,'Rango proyecciones'!C348,'Stock - ETA'!$AA$3:AA4963,'Rango proyecciones'!$AJ$5) + SUMIFS('Stock - ETA'!$S$3:S4963,'Stock - ETA'!$F$3:F4963,'Rango proyecciones'!C348,'Stock - ETA'!$AA$3:AA4963,'Rango proyecciones'!$AJ$8)</f>
        <v/>
      </c>
      <c r="AF348" s="19">
        <f> 0.6 * AD348 + AE348</f>
        <v/>
      </c>
      <c r="AG348" s="10">
        <f>SUMIFS('Stock - ETA'!$J$3:J4963,'Stock - ETA'!$F$3:F4963,'Rango proyecciones'!C348,'Stock - ETA'!$Q$3:Q4963,'Rango proyecciones'!$AJ$5) + SUMIFS('Stock - ETA'!$I$3:I4963,'Stock - ETA'!$F$3:F4963,'Rango proyecciones'!C348,'Stock - ETA'!$Q$3:Q4963,'Rango proyecciones'!$AJ$8)</f>
        <v/>
      </c>
      <c r="AH348" s="19">
        <f> 0.6 * AD348 + AG348</f>
        <v/>
      </c>
      <c r="AI348" s="7" t="n"/>
    </row>
    <row r="349">
      <c r="A349" s="4" t="inlineStr">
        <is>
          <t>Pavo</t>
        </is>
      </c>
      <c r="B349" s="4" t="inlineStr">
        <is>
          <t>Venta Local</t>
        </is>
      </c>
      <c r="C349" s="4" t="inlineStr">
        <is>
          <t>agrosuper shanghai1030685</t>
        </is>
      </c>
      <c r="D349" s="4" t="inlineStr">
        <is>
          <t>Agrosuper Shanghai</t>
        </is>
      </c>
      <c r="E349" s="4" t="n">
        <v>1030685</v>
      </c>
      <c r="F349" s="4" t="inlineStr">
        <is>
          <t>PV Ctro Pta Ala@ Bo Cj 15k AS</t>
        </is>
      </c>
      <c r="G349" s="4" t="inlineStr">
        <is>
          <t>Ala</t>
        </is>
      </c>
      <c r="H349" s="7" t="n">
        <v>30000</v>
      </c>
      <c r="I349" s="10" t="n">
        <v>48000</v>
      </c>
      <c r="J349" s="10" t="n">
        <v>8120</v>
      </c>
      <c r="K349" s="10" t="n">
        <v>14638.57</v>
      </c>
      <c r="L349" s="7">
        <f>MAX(J349 - K349, 0) * MAX((20 - 10)/(10), 0)</f>
        <v/>
      </c>
      <c r="M349" s="10">
        <f>SUMIFS('Stock - ETA'!$R$3:R4963,'Stock - ETA'!$F$3:F4963,'Rango proyecciones'!C349,'Stock - ETA'!$AA$3:AA4963,'Rango proyecciones'!$AJ$5)</f>
        <v/>
      </c>
      <c r="N349" s="10">
        <f>SUMIF('Stock - Puerto Chile'!$G$2:G960,'Rango proyecciones'!C349,'Stock - Puerto Chile'!$L$2:L960)</f>
        <v/>
      </c>
      <c r="O349" s="10" t="n"/>
      <c r="P349" s="10" t="n"/>
      <c r="Q349" s="19">
        <f>H349 + P349 + MAX(M349 - H349 - P349 + O349,0)</f>
        <v/>
      </c>
      <c r="R349" s="10">
        <f>MAX(J349 - K349, 0) * MAX((20 - 7)/(7), 0)</f>
        <v/>
      </c>
      <c r="S349" s="10">
        <f>SUMIFS('Stock - ETA'!$H$3:H4963,'Stock - ETA'!$F$3:F4963,'Rango proyecciones'!C349,'Stock - ETA'!$Q$3:Q4963,'Rango proyecciones'!$AJ$5)</f>
        <v/>
      </c>
      <c r="T349" s="10">
        <f>SUMIF('Stock - Puerto Chile'!$G$2:G960,'Rango proyecciones'!C349,'Stock - Puerto Chile'!$N$2:N960)</f>
        <v/>
      </c>
      <c r="U349" s="10" t="n"/>
      <c r="V349" s="10" t="n"/>
      <c r="W349" s="20">
        <f>H349 + V349 + U349 + MAX(S349 - H349 - V349 - U349,0)</f>
        <v/>
      </c>
      <c r="X349" s="7" t="n">
        <v>114583</v>
      </c>
      <c r="Y349" s="10" t="n">
        <v>114583</v>
      </c>
      <c r="Z349" s="21">
        <f>SUMIFS('Stock - ETA'!$S$3:S4963,'Stock - ETA'!$F$3:F4963,'Rango proyecciones'!C349,'Stock - ETA'!$AA$3:AA4963,'Rango proyecciones'!$AJ$5) + SUMIFS('Stock - ETA'!$R$3:R4963,'Stock - ETA'!$F$3:F4963,'Rango proyecciones'!C349,'Stock - ETA'!$AA$3:AA4963,'Rango proyecciones'!$AJ$7)</f>
        <v/>
      </c>
      <c r="AA349" s="16">
        <f>Z349 + X349</f>
        <v/>
      </c>
      <c r="AB349" s="10">
        <f>SUMIFS('Stock - ETA'!$I$3:I4963,'Stock - ETA'!$F$3:F4963,'Rango proyecciones'!C349,'Stock - ETA'!$Q$3:Q4963,'Rango proyecciones'!$AJ$5) + SUMIFS('Stock - ETA'!$H$3:H4963,'Stock - ETA'!$F$3:F4963,'Rango proyecciones'!C349,'Stock - ETA'!$Q$3:Q4963,'Rango proyecciones'!$AJ$7)</f>
        <v/>
      </c>
      <c r="AC349" s="19">
        <f>AB349 + X349</f>
        <v/>
      </c>
      <c r="AD349" s="7" t="n"/>
      <c r="AE349" s="10">
        <f>SUMIFS('Stock - ETA'!$T$3:T4963,'Stock - ETA'!$F$3:F4963,'Rango proyecciones'!C349,'Stock - ETA'!$AA$3:AA4963,'Rango proyecciones'!$AJ$5) + SUMIFS('Stock - ETA'!$S$3:S4963,'Stock - ETA'!$F$3:F4963,'Rango proyecciones'!C349,'Stock - ETA'!$AA$3:AA4963,'Rango proyecciones'!$AJ$8)</f>
        <v/>
      </c>
      <c r="AF349" s="19">
        <f> 0.6 * AD349 + AE349</f>
        <v/>
      </c>
      <c r="AG349" s="10">
        <f>SUMIFS('Stock - ETA'!$J$3:J4963,'Stock - ETA'!$F$3:F4963,'Rango proyecciones'!C349,'Stock - ETA'!$Q$3:Q4963,'Rango proyecciones'!$AJ$5) + SUMIFS('Stock - ETA'!$I$3:I4963,'Stock - ETA'!$F$3:F4963,'Rango proyecciones'!C349,'Stock - ETA'!$Q$3:Q4963,'Rango proyecciones'!$AJ$8)</f>
        <v/>
      </c>
      <c r="AH349" s="19">
        <f> 0.6 * AD349 + AG349</f>
        <v/>
      </c>
      <c r="AI349" s="7" t="n"/>
    </row>
    <row r="350">
      <c r="A350" s="4" t="inlineStr">
        <is>
          <t>Pavo</t>
        </is>
      </c>
      <c r="B350" s="4" t="inlineStr">
        <is>
          <t>Venta Local</t>
        </is>
      </c>
      <c r="C350" s="4" t="inlineStr">
        <is>
          <t>agrosuper shanghai1030686</t>
        </is>
      </c>
      <c r="D350" s="4" t="inlineStr">
        <is>
          <t>Agrosuper Shanghai</t>
        </is>
      </c>
      <c r="E350" s="4" t="n">
        <v>1030686</v>
      </c>
      <c r="F350" s="4" t="inlineStr">
        <is>
          <t>PV Cog S/piel MA@ Bo Cj 15k AS</t>
        </is>
      </c>
      <c r="G350" s="4" t="inlineStr">
        <is>
          <t>Menudencias</t>
        </is>
      </c>
      <c r="H350" s="7" t="n">
        <v>24000</v>
      </c>
      <c r="I350" s="10" t="n">
        <v>72000</v>
      </c>
      <c r="J350" s="10" t="n">
        <v>14000</v>
      </c>
      <c r="K350" s="10" t="n"/>
      <c r="L350" s="7">
        <f>MAX(J350 - K350, 0) * MAX((20 - 10)/(10), 0)</f>
        <v/>
      </c>
      <c r="M350" s="10">
        <f>SUMIFS('Stock - ETA'!$R$3:R4963,'Stock - ETA'!$F$3:F4963,'Rango proyecciones'!C350,'Stock - ETA'!$AA$3:AA4963,'Rango proyecciones'!$AJ$5)</f>
        <v/>
      </c>
      <c r="N350" s="10">
        <f>SUMIF('Stock - Puerto Chile'!$G$2:G960,'Rango proyecciones'!C350,'Stock - Puerto Chile'!$L$2:L960)</f>
        <v/>
      </c>
      <c r="O350" s="10">
        <f>0 * (20 / 27)</f>
        <v/>
      </c>
      <c r="P350" s="10">
        <f>0 * (20 / 27)</f>
        <v/>
      </c>
      <c r="Q350" s="19">
        <f>H350 + P350 + MAX(M350 - H350 - P350 + O350,0)</f>
        <v/>
      </c>
      <c r="R350" s="10">
        <f>MAX(J350 - K350, 0) * MAX((20 - 7)/(7), 0)</f>
        <v/>
      </c>
      <c r="S350" s="10">
        <f>SUMIFS('Stock - ETA'!$H$3:H4963,'Stock - ETA'!$F$3:F4963,'Rango proyecciones'!C350,'Stock - ETA'!$Q$3:Q4963,'Rango proyecciones'!$AJ$5)</f>
        <v/>
      </c>
      <c r="T350" s="10">
        <f>SUMIF('Stock - Puerto Chile'!$G$2:G960,'Rango proyecciones'!C350,'Stock - Puerto Chile'!$N$2:N960)</f>
        <v/>
      </c>
      <c r="U350" s="10">
        <f>0 * (20 / 27)</f>
        <v/>
      </c>
      <c r="V350" s="10">
        <f>0 * (20 / 27)</f>
        <v/>
      </c>
      <c r="W350" s="20">
        <f>H350 + V350 + U350 + MAX(S350 - H350 - V350 - U350,0)</f>
        <v/>
      </c>
      <c r="X350" s="7" t="n">
        <v>162478</v>
      </c>
      <c r="Y350" s="10" t="n">
        <v>162478</v>
      </c>
      <c r="Z350" s="21">
        <f>SUMIFS('Stock - ETA'!$S$3:S4963,'Stock - ETA'!$F$3:F4963,'Rango proyecciones'!C350,'Stock - ETA'!$AA$3:AA4963,'Rango proyecciones'!$AJ$5) + SUMIFS('Stock - ETA'!$R$3:R4963,'Stock - ETA'!$F$3:F4963,'Rango proyecciones'!C350,'Stock - ETA'!$AA$3:AA4963,'Rango proyecciones'!$AJ$7)</f>
        <v/>
      </c>
      <c r="AA350" s="16">
        <f>Z350 + X350</f>
        <v/>
      </c>
      <c r="AB350" s="10">
        <f>SUMIFS('Stock - ETA'!$I$3:I4963,'Stock - ETA'!$F$3:F4963,'Rango proyecciones'!C350,'Stock - ETA'!$Q$3:Q4963,'Rango proyecciones'!$AJ$5) + SUMIFS('Stock - ETA'!$H$3:H4963,'Stock - ETA'!$F$3:F4963,'Rango proyecciones'!C350,'Stock - ETA'!$Q$3:Q4963,'Rango proyecciones'!$AJ$7)</f>
        <v/>
      </c>
      <c r="AC350" s="19">
        <f>AB350 + X350</f>
        <v/>
      </c>
      <c r="AD350" s="7" t="n"/>
      <c r="AE350" s="10">
        <f>SUMIFS('Stock - ETA'!$T$3:T4963,'Stock - ETA'!$F$3:F4963,'Rango proyecciones'!C350,'Stock - ETA'!$AA$3:AA4963,'Rango proyecciones'!$AJ$5) + SUMIFS('Stock - ETA'!$S$3:S4963,'Stock - ETA'!$F$3:F4963,'Rango proyecciones'!C350,'Stock - ETA'!$AA$3:AA4963,'Rango proyecciones'!$AJ$8)</f>
        <v/>
      </c>
      <c r="AF350" s="19">
        <f> 0.6 * AD350 + AE350</f>
        <v/>
      </c>
      <c r="AG350" s="10">
        <f>SUMIFS('Stock - ETA'!$J$3:J4963,'Stock - ETA'!$F$3:F4963,'Rango proyecciones'!C350,'Stock - ETA'!$Q$3:Q4963,'Rango proyecciones'!$AJ$5) + SUMIFS('Stock - ETA'!$I$3:I4963,'Stock - ETA'!$F$3:F4963,'Rango proyecciones'!C350,'Stock - ETA'!$Q$3:Q4963,'Rango proyecciones'!$AJ$8)</f>
        <v/>
      </c>
      <c r="AH350" s="19">
        <f> 0.6 * AD350 + AG350</f>
        <v/>
      </c>
      <c r="AI350" s="7" t="n"/>
    </row>
    <row r="351">
      <c r="A351" s="4" t="inlineStr">
        <is>
          <t>Pavo</t>
        </is>
      </c>
      <c r="B351" s="4" t="inlineStr">
        <is>
          <t>Venta Directa</t>
        </is>
      </c>
      <c r="C351" s="4" t="inlineStr">
        <is>
          <t>agrosuper asia1030535</t>
        </is>
      </c>
      <c r="D351" s="4" t="inlineStr">
        <is>
          <t>Agrosuper Asia</t>
        </is>
      </c>
      <c r="E351" s="4" t="n">
        <v>1030535</v>
      </c>
      <c r="F351" s="4" t="inlineStr">
        <is>
          <t>PV Tru Larg MA@ Bo Cj SO</t>
        </is>
      </c>
      <c r="G351" s="4" t="inlineStr">
        <is>
          <t>Trutro</t>
        </is>
      </c>
      <c r="H351" s="7" t="n">
        <v>0</v>
      </c>
      <c r="I351" s="10" t="n">
        <v>39000</v>
      </c>
      <c r="J351" s="10" t="n">
        <v>25000</v>
      </c>
      <c r="K351" s="10" t="n">
        <v>20189.59</v>
      </c>
      <c r="L351" s="7">
        <f>MAX(J351 - K351, 0) * MAX((20 - 10)/(10), 0)</f>
        <v/>
      </c>
      <c r="M351" s="10">
        <f>SUMIF('Stock - ETA'!$F$3:F4963,'Rango proyecciones'!C351,'Stock - ETA'!$R$3:R4963)</f>
        <v/>
      </c>
      <c r="N351" s="10">
        <f>SUMIF('Stock - Puerto Chile'!$G$2:G960,'Rango proyecciones'!C351,'Stock - Puerto Chile'!$L$2:L960)</f>
        <v/>
      </c>
      <c r="O351" s="10" t="n"/>
      <c r="P351" s="10" t="n"/>
      <c r="Q351" s="19">
        <f>H351 + N351 + MAX(M351 - H351 - N351, 0)</f>
        <v/>
      </c>
      <c r="R351" s="10">
        <f>MAX(J351 - K351, 0) * MAX((20 - 7)/(7), 0)</f>
        <v/>
      </c>
      <c r="S351" s="10">
        <f>SUMIF('Stock - ETA'!$F$3:F4963,'Rango proyecciones'!C351,'Stock - ETA'!$H$3:H4963)</f>
        <v/>
      </c>
      <c r="T351" s="10">
        <f>SUMIF('Stock - Puerto Chile'!$G$2:G960,'Rango proyecciones'!C351,'Stock - Puerto Chile'!$N$2:N960)</f>
        <v/>
      </c>
      <c r="U351" s="10" t="n"/>
      <c r="V351" s="10" t="n"/>
      <c r="W351" s="19">
        <f>H351 + T351 + MAX(S351 - H351 - T351, 0)</f>
        <v/>
      </c>
      <c r="X351" s="7" t="n">
        <v>79000</v>
      </c>
      <c r="Y351" s="10" t="n">
        <v>79000</v>
      </c>
      <c r="Z351" s="21">
        <f>SUMIF('Stock - ETA'!$F$3:F4963,'Rango proyecciones'!C351,'Stock - ETA'!$S$3:S4963)</f>
        <v/>
      </c>
      <c r="AA351" s="16">
        <f>Z351 + X351</f>
        <v/>
      </c>
      <c r="AB351" s="10">
        <f>SUMIF('Stock - ETA'!$F$3:F4963,'Rango proyecciones'!C351,'Stock - ETA'!$I$3:I4963)</f>
        <v/>
      </c>
      <c r="AC351" s="19">
        <f>AB351 + X351</f>
        <v/>
      </c>
      <c r="AD351" s="7" t="n">
        <v>79000</v>
      </c>
      <c r="AE351" s="10">
        <f>SUMIF('Stock - ETA'!$F$3:F4963,'Rango proyecciones'!C351,'Stock - ETA'!$T$3:T4963)</f>
        <v/>
      </c>
      <c r="AF351" s="19">
        <f> 0.7 * AD351 + AE351</f>
        <v/>
      </c>
      <c r="AG351" s="10">
        <f>SUMIF('Stock - ETA'!$F$3:F4963,'Rango proyecciones'!C351,'Stock - ETA'!$J$3:J4963)</f>
        <v/>
      </c>
      <c r="AH351" s="19">
        <f> 0.7 * AD351 + AG351</f>
        <v/>
      </c>
      <c r="AI351" s="7" t="n"/>
    </row>
    <row r="352">
      <c r="A352" s="4" t="inlineStr">
        <is>
          <t>Pavo</t>
        </is>
      </c>
      <c r="B352" s="4" t="inlineStr">
        <is>
          <t>Venta Directa</t>
        </is>
      </c>
      <c r="C352" s="4" t="inlineStr">
        <is>
          <t>agrosuper asia1030542</t>
        </is>
      </c>
      <c r="D352" s="4" t="inlineStr">
        <is>
          <t>Agrosuper Asia</t>
        </is>
      </c>
      <c r="E352" s="4" t="n">
        <v>1030542</v>
      </c>
      <c r="F352" s="4" t="inlineStr">
        <is>
          <t>PV PchDeh S/p S/f@ Bo Cj 15k SO</t>
        </is>
      </c>
      <c r="G352" s="4" t="inlineStr">
        <is>
          <t>Pech Desh</t>
        </is>
      </c>
      <c r="H352" s="7" t="n">
        <v>21990</v>
      </c>
      <c r="I352" s="10" t="n">
        <v>26990</v>
      </c>
      <c r="J352" s="10" t="n">
        <v>60000</v>
      </c>
      <c r="K352" s="10" t="n">
        <v>15.04</v>
      </c>
      <c r="L352" s="7">
        <f>MAX(J352 - K352, 0) * MAX((20 - 10)/(10), 0)</f>
        <v/>
      </c>
      <c r="M352" s="10">
        <f>SUMIF('Stock - ETA'!$F$3:F4963,'Rango proyecciones'!C352,'Stock - ETA'!$R$3:R4963)</f>
        <v/>
      </c>
      <c r="N352" s="10">
        <f>SUMIF('Stock - Puerto Chile'!$G$2:G960,'Rango proyecciones'!C352,'Stock - Puerto Chile'!$L$2:L960)</f>
        <v/>
      </c>
      <c r="O352" s="10" t="n"/>
      <c r="P352" s="10" t="n"/>
      <c r="Q352" s="19">
        <f>H352 + N352 + MAX(M352 - H352 - N352, 0)</f>
        <v/>
      </c>
      <c r="R352" s="10">
        <f>MAX(J352 - K352, 0) * MAX((20 - 7)/(7), 0)</f>
        <v/>
      </c>
      <c r="S352" s="10">
        <f>SUMIF('Stock - ETA'!$F$3:F4963,'Rango proyecciones'!C352,'Stock - ETA'!$H$3:H4963)</f>
        <v/>
      </c>
      <c r="T352" s="10">
        <f>SUMIF('Stock - Puerto Chile'!$G$2:G960,'Rango proyecciones'!C352,'Stock - Puerto Chile'!$N$2:N960)</f>
        <v/>
      </c>
      <c r="U352" s="10" t="n"/>
      <c r="V352" s="10" t="n"/>
      <c r="W352" s="19">
        <f>H352 + T352 + MAX(S352 - H352 - T352, 0)</f>
        <v/>
      </c>
      <c r="X352" s="7" t="n">
        <v>88000</v>
      </c>
      <c r="Y352" s="10" t="n">
        <v>88000</v>
      </c>
      <c r="Z352" s="21">
        <f>SUMIF('Stock - ETA'!$F$3:F4963,'Rango proyecciones'!C352,'Stock - ETA'!$S$3:S4963)</f>
        <v/>
      </c>
      <c r="AA352" s="16">
        <f>Z352 + X352</f>
        <v/>
      </c>
      <c r="AB352" s="10">
        <f>SUMIF('Stock - ETA'!$F$3:F4963,'Rango proyecciones'!C352,'Stock - ETA'!$I$3:I4963)</f>
        <v/>
      </c>
      <c r="AC352" s="19">
        <f>AB352 + X352</f>
        <v/>
      </c>
      <c r="AD352" s="7" t="n">
        <v>88000</v>
      </c>
      <c r="AE352" s="10">
        <f>SUMIF('Stock - ETA'!$F$3:F4963,'Rango proyecciones'!C352,'Stock - ETA'!$T$3:T4963)</f>
        <v/>
      </c>
      <c r="AF352" s="19">
        <f> 0.7 * AD352 + AE352</f>
        <v/>
      </c>
      <c r="AG352" s="10">
        <f>SUMIF('Stock - ETA'!$F$3:F4963,'Rango proyecciones'!C352,'Stock - ETA'!$J$3:J4963)</f>
        <v/>
      </c>
      <c r="AH352" s="19">
        <f> 0.7 * AD352 + AG352</f>
        <v/>
      </c>
      <c r="AI352" s="7" t="n"/>
    </row>
    <row r="353">
      <c r="A353" s="4" t="inlineStr">
        <is>
          <t>Elaborado</t>
        </is>
      </c>
      <c r="B353" s="4" t="inlineStr">
        <is>
          <t>Venta Directa</t>
        </is>
      </c>
      <c r="C353" s="4" t="inlineStr">
        <is>
          <t>agro sudamerica1100407</t>
        </is>
      </c>
      <c r="D353" s="4" t="inlineStr">
        <is>
          <t>Agro Sudamerica</t>
        </is>
      </c>
      <c r="E353" s="4" t="n">
        <v>1100407</v>
      </c>
      <c r="F353" s="4" t="inlineStr">
        <is>
          <t>Nugg Pollo Uru@ Bo Cj 1k SH</t>
        </is>
      </c>
      <c r="G353" s="4" t="inlineStr">
        <is>
          <t>Empanizado</t>
        </is>
      </c>
      <c r="H353" s="7" t="n">
        <v>0</v>
      </c>
      <c r="I353" s="10" t="n">
        <v>9000</v>
      </c>
      <c r="J353" s="10" t="n">
        <v>27000</v>
      </c>
      <c r="K353" s="10" t="n"/>
      <c r="L353" s="7">
        <f>MAX(J353 - K353, 0) * MAX((20 - 10)/(10), 0)</f>
        <v/>
      </c>
      <c r="M353" s="10">
        <f>SUMIF('Stock - ETA'!$F$3:F4963,'Rango proyecciones'!C353,'Stock - ETA'!$R$3:R4963)</f>
        <v/>
      </c>
      <c r="N353" s="10">
        <f>SUMIF('Stock - Puerto Chile'!$G$2:G960,'Rango proyecciones'!C353,'Stock - Puerto Chile'!$L$2:L960)</f>
        <v/>
      </c>
      <c r="O353" s="10" t="n"/>
      <c r="P353" s="10" t="n"/>
      <c r="Q353" s="19">
        <f>H353 + N353 + MAX(M353 - H353 - N353, 0)</f>
        <v/>
      </c>
      <c r="R353" s="10">
        <f>MAX(J353 - K353, 0) * MAX((20 - 7)/(7), 0)</f>
        <v/>
      </c>
      <c r="S353" s="10">
        <f>SUMIF('Stock - ETA'!$F$3:F4963,'Rango proyecciones'!C353,'Stock - ETA'!$H$3:H4963)</f>
        <v/>
      </c>
      <c r="T353" s="10">
        <f>SUMIF('Stock - Puerto Chile'!$G$2:G960,'Rango proyecciones'!C353,'Stock - Puerto Chile'!$N$2:N960)</f>
        <v/>
      </c>
      <c r="U353" s="10" t="n"/>
      <c r="V353" s="10" t="n"/>
      <c r="W353" s="19">
        <f>H353 + T353 + MAX(S353 - H353 - T353, 0)</f>
        <v/>
      </c>
      <c r="X353" s="7" t="n"/>
      <c r="Y353" s="10" t="n"/>
      <c r="Z353" s="21">
        <f>SUMIF('Stock - ETA'!$F$3:F4963,'Rango proyecciones'!C353,'Stock - ETA'!$S$3:S4963)</f>
        <v/>
      </c>
      <c r="AA353" s="16">
        <f>Z353 + X353</f>
        <v/>
      </c>
      <c r="AB353" s="10">
        <f>SUMIF('Stock - ETA'!$F$3:F4963,'Rango proyecciones'!C353,'Stock - ETA'!$I$3:I4963)</f>
        <v/>
      </c>
      <c r="AC353" s="19">
        <f>AB353 + X353</f>
        <v/>
      </c>
      <c r="AD353" s="7" t="n"/>
      <c r="AE353" s="10">
        <f>SUMIF('Stock - ETA'!$F$3:F4963,'Rango proyecciones'!C353,'Stock - ETA'!$T$3:T4963)</f>
        <v/>
      </c>
      <c r="AF353" s="19">
        <f> 0.6 * AD353 + AE353</f>
        <v/>
      </c>
      <c r="AG353" s="10">
        <f>SUMIF('Stock - ETA'!$F$3:F4963,'Rango proyecciones'!C353,'Stock - ETA'!$J$3:J4963)</f>
        <v/>
      </c>
      <c r="AH353" s="19">
        <f> 0.6 * AD353 + AG353</f>
        <v/>
      </c>
      <c r="AI353" s="7" t="n"/>
    </row>
    <row r="354">
      <c r="A354" s="4" t="inlineStr">
        <is>
          <t>Elaborado</t>
        </is>
      </c>
      <c r="B354" s="4" t="inlineStr">
        <is>
          <t>Venta Directa</t>
        </is>
      </c>
      <c r="C354" s="4" t="inlineStr">
        <is>
          <t>agro sudamerica1100408</t>
        </is>
      </c>
      <c r="D354" s="4" t="inlineStr">
        <is>
          <t>Agro Sudamerica</t>
        </is>
      </c>
      <c r="E354" s="4" t="n">
        <v>1100408</v>
      </c>
      <c r="F354" s="4" t="inlineStr">
        <is>
          <t>Nugg Pollo Uru@ Film 2.5k SH</t>
        </is>
      </c>
      <c r="G354" s="4" t="inlineStr">
        <is>
          <t>Empanizado</t>
        </is>
      </c>
      <c r="H354" s="7" t="n">
        <v>0</v>
      </c>
      <c r="I354" s="10" t="n">
        <v>9000</v>
      </c>
      <c r="J354" s="10" t="n">
        <v>9000</v>
      </c>
      <c r="K354" s="10" t="n"/>
      <c r="L354" s="7">
        <f>MAX(J354 - K354, 0) * MAX((20 - 10)/(10), 0)</f>
        <v/>
      </c>
      <c r="M354" s="10">
        <f>SUMIF('Stock - ETA'!$F$3:F4963,'Rango proyecciones'!C354,'Stock - ETA'!$R$3:R4963)</f>
        <v/>
      </c>
      <c r="N354" s="10">
        <f>SUMIF('Stock - Puerto Chile'!$G$2:G960,'Rango proyecciones'!C354,'Stock - Puerto Chile'!$L$2:L960)</f>
        <v/>
      </c>
      <c r="O354" s="10" t="n"/>
      <c r="P354" s="10" t="n"/>
      <c r="Q354" s="19">
        <f>H354 + N354 + MAX(M354 - H354 - N354, 0)</f>
        <v/>
      </c>
      <c r="R354" s="10">
        <f>MAX(J354 - K354, 0) * MAX((20 - 7)/(7), 0)</f>
        <v/>
      </c>
      <c r="S354" s="10">
        <f>SUMIF('Stock - ETA'!$F$3:F4963,'Rango proyecciones'!C354,'Stock - ETA'!$H$3:H4963)</f>
        <v/>
      </c>
      <c r="T354" s="10">
        <f>SUMIF('Stock - Puerto Chile'!$G$2:G960,'Rango proyecciones'!C354,'Stock - Puerto Chile'!$N$2:N960)</f>
        <v/>
      </c>
      <c r="U354" s="10" t="n"/>
      <c r="V354" s="10" t="n"/>
      <c r="W354" s="19">
        <f>H354 + T354 + MAX(S354 - H354 - T354, 0)</f>
        <v/>
      </c>
      <c r="X354" s="7" t="n"/>
      <c r="Y354" s="10" t="n"/>
      <c r="Z354" s="21">
        <f>SUMIF('Stock - ETA'!$F$3:F4963,'Rango proyecciones'!C354,'Stock - ETA'!$S$3:S4963)</f>
        <v/>
      </c>
      <c r="AA354" s="16">
        <f>Z354 + X354</f>
        <v/>
      </c>
      <c r="AB354" s="10">
        <f>SUMIF('Stock - ETA'!$F$3:F4963,'Rango proyecciones'!C354,'Stock - ETA'!$I$3:I4963)</f>
        <v/>
      </c>
      <c r="AC354" s="19">
        <f>AB354 + X354</f>
        <v/>
      </c>
      <c r="AD354" s="7" t="n"/>
      <c r="AE354" s="10">
        <f>SUMIF('Stock - ETA'!$F$3:F4963,'Rango proyecciones'!C354,'Stock - ETA'!$T$3:T4963)</f>
        <v/>
      </c>
      <c r="AF354" s="19">
        <f> 0.6 * AD354 + AE354</f>
        <v/>
      </c>
      <c r="AG354" s="10">
        <f>SUMIF('Stock - ETA'!$F$3:F4963,'Rango proyecciones'!C354,'Stock - ETA'!$J$3:J4963)</f>
        <v/>
      </c>
      <c r="AH354" s="19">
        <f> 0.6 * AD354 + AG354</f>
        <v/>
      </c>
      <c r="AI354" s="7" t="n"/>
    </row>
    <row r="355">
      <c r="A355" s="4" t="inlineStr">
        <is>
          <t>Pavo</t>
        </is>
      </c>
      <c r="B355" s="4" t="inlineStr">
        <is>
          <t>Venta Local</t>
        </is>
      </c>
      <c r="C355" s="4" t="inlineStr">
        <is>
          <t>agro america1030745</t>
        </is>
      </c>
      <c r="D355" s="4" t="inlineStr">
        <is>
          <t>Agro America</t>
        </is>
      </c>
      <c r="E355" s="4" t="n">
        <v>1030745</v>
      </c>
      <c r="F355" s="4" t="inlineStr">
        <is>
          <t>PV Higad 40Lb@ Bo Cj 18k SO</t>
        </is>
      </c>
      <c r="G355" s="4" t="inlineStr">
        <is>
          <t>Menudencias</t>
        </is>
      </c>
      <c r="H355" s="7" t="n">
        <v>0</v>
      </c>
      <c r="I355" s="10" t="n">
        <v>0</v>
      </c>
      <c r="J355" s="10" t="n">
        <v>0</v>
      </c>
      <c r="K355" s="10" t="n">
        <v>0</v>
      </c>
      <c r="L355" s="7">
        <f>MAX(J355 - K355, 0) * MAX((20 - 10)/(10), 0)</f>
        <v/>
      </c>
      <c r="M355" s="10">
        <f>SUMIFS('Stock - ETA'!$R$3:R4963,'Stock - ETA'!$F$3:F4963,'Rango proyecciones'!C355,'Stock - ETA'!$AA$3:AA4963,'Rango proyecciones'!$AJ$5)</f>
        <v/>
      </c>
      <c r="N355" s="10">
        <f>SUMIF('Stock - Puerto Chile'!$G$2:G960,'Rango proyecciones'!C355,'Stock - Puerto Chile'!$L$2:L960)</f>
        <v/>
      </c>
      <c r="O355" s="10">
        <f>0 * (20 / 27)</f>
        <v/>
      </c>
      <c r="P355" s="10">
        <f>1106.784 * (20 / 27)</f>
        <v/>
      </c>
      <c r="Q355" s="19">
        <f>H355 + N355 + MAX(M355 - H355 - N355, 0)</f>
        <v/>
      </c>
      <c r="R355" s="10">
        <f>MAX(J355 - K355, 0) * MAX((20 - 7)/(7), 0)</f>
        <v/>
      </c>
      <c r="S355" s="10">
        <f>SUMIFS('Stock - ETA'!$H$3:H4963,'Stock - ETA'!$F$3:F4963,'Rango proyecciones'!C355,'Stock - ETA'!$Q$3:Q4963,'Rango proyecciones'!$AJ$5)</f>
        <v/>
      </c>
      <c r="T355" s="10">
        <f>SUMIF('Stock - Puerto Chile'!$G$2:G960,'Rango proyecciones'!C355,'Stock - Puerto Chile'!$N$2:N960)</f>
        <v/>
      </c>
      <c r="U355" s="10">
        <f>0 * (20 / 27)</f>
        <v/>
      </c>
      <c r="V355" s="10">
        <f>1106.784 * (20 / 27)</f>
        <v/>
      </c>
      <c r="W355" s="20">
        <f>H355 + V355 + U355 + MAX(S355 - H355 - V355 - U355,0)</f>
        <v/>
      </c>
      <c r="X355" s="7" t="n"/>
      <c r="Y355" s="10" t="n"/>
      <c r="Z355" s="21">
        <f>SUMIFS('Stock - ETA'!$S$3:S4963,'Stock - ETA'!$F$3:F4963,'Rango proyecciones'!C355,'Stock - ETA'!$AA$3:AA4963,'Rango proyecciones'!$AJ$5) + SUMIFS('Stock - ETA'!$R$3:R4963,'Stock - ETA'!$F$3:F4963,'Rango proyecciones'!C355,'Stock - ETA'!$AA$3:AA4963,'Rango proyecciones'!$AJ$7)</f>
        <v/>
      </c>
      <c r="AA355" s="16">
        <f>Z355 + X355</f>
        <v/>
      </c>
      <c r="AB355" s="10">
        <f>SUMIFS('Stock - ETA'!$I$3:I4963,'Stock - ETA'!$F$3:F4963,'Rango proyecciones'!C355,'Stock - ETA'!$Q$3:Q4963,'Rango proyecciones'!$AJ$5) + SUMIFS('Stock - ETA'!$H$3:H4963,'Stock - ETA'!$F$3:F4963,'Rango proyecciones'!C355,'Stock - ETA'!$Q$3:Q4963,'Rango proyecciones'!$AJ$7)</f>
        <v/>
      </c>
      <c r="AC355" s="19">
        <f>AB355 + X355</f>
        <v/>
      </c>
      <c r="AD355" s="7" t="n"/>
      <c r="AE355" s="10">
        <f>SUMIFS('Stock - ETA'!$T$3:T4963,'Stock - ETA'!$F$3:F4963,'Rango proyecciones'!C355,'Stock - ETA'!$AA$3:AA4963,'Rango proyecciones'!$AJ$5) + SUMIFS('Stock - ETA'!$S$3:S4963,'Stock - ETA'!$F$3:F4963,'Rango proyecciones'!C355,'Stock - ETA'!$AA$3:AA4963,'Rango proyecciones'!$AJ$8)</f>
        <v/>
      </c>
      <c r="AF355" s="19">
        <f> 0.6 * AD355 + AE355</f>
        <v/>
      </c>
      <c r="AG355" s="10">
        <f>SUMIFS('Stock - ETA'!$J$3:J4963,'Stock - ETA'!$F$3:F4963,'Rango proyecciones'!C355,'Stock - ETA'!$Q$3:Q4963,'Rango proyecciones'!$AJ$5) + SUMIFS('Stock - ETA'!$I$3:I4963,'Stock - ETA'!$F$3:F4963,'Rango proyecciones'!C355,'Stock - ETA'!$Q$3:Q4963,'Rango proyecciones'!$AJ$8)</f>
        <v/>
      </c>
      <c r="AH355" s="19">
        <f> 0.6 * AD355 + AG355</f>
        <v/>
      </c>
      <c r="AI355" s="7" t="n"/>
    </row>
    <row r="356">
      <c r="A356" s="4" t="inlineStr">
        <is>
          <t>Pavo</t>
        </is>
      </c>
      <c r="B356" s="4" t="inlineStr">
        <is>
          <t>Venta Local</t>
        </is>
      </c>
      <c r="C356" s="4" t="inlineStr">
        <is>
          <t>agro america1030782</t>
        </is>
      </c>
      <c r="D356" s="4" t="inlineStr">
        <is>
          <t>Agro America</t>
        </is>
      </c>
      <c r="E356" s="4" t="n">
        <v>1030782</v>
      </c>
      <c r="F356" s="4" t="inlineStr">
        <is>
          <t>PV Pech USA 12-15 LB @BO Hor Cj 15k AS</t>
        </is>
      </c>
      <c r="G356" s="4" t="inlineStr">
        <is>
          <t>Pech Desh</t>
        </is>
      </c>
      <c r="H356" s="7" t="n">
        <v>0</v>
      </c>
      <c r="I356" s="10" t="n">
        <v>0</v>
      </c>
      <c r="J356" s="10" t="n">
        <v>15470</v>
      </c>
      <c r="K356" s="10" t="n">
        <v>1509.71</v>
      </c>
      <c r="L356" s="7">
        <f>MAX(J356 - K356, 0) * MAX((20 - 10)/(10), 0)</f>
        <v/>
      </c>
      <c r="M356" s="10">
        <f>SUMIFS('Stock - ETA'!$R$3:R4963,'Stock - ETA'!$F$3:F4963,'Rango proyecciones'!C356,'Stock - ETA'!$AA$3:AA4963,'Rango proyecciones'!$AJ$5)</f>
        <v/>
      </c>
      <c r="N356" s="10">
        <f>SUMIF('Stock - Puerto Chile'!$G$2:G960,'Rango proyecciones'!C356,'Stock - Puerto Chile'!$L$2:L960)</f>
        <v/>
      </c>
      <c r="O356" s="10">
        <f>0 * (20 / 27)</f>
        <v/>
      </c>
      <c r="P356" s="10">
        <f>41821.796 * (20 / 27)</f>
        <v/>
      </c>
      <c r="Q356" s="19">
        <f>H356 + N356 + MAX(M356 - H356 - N356, 0)</f>
        <v/>
      </c>
      <c r="R356" s="10">
        <f>MAX(J356 - K356, 0) * MAX((20 - 7)/(7), 0)</f>
        <v/>
      </c>
      <c r="S356" s="10">
        <f>SUMIFS('Stock - ETA'!$H$3:H4963,'Stock - ETA'!$F$3:F4963,'Rango proyecciones'!C356,'Stock - ETA'!$Q$3:Q4963,'Rango proyecciones'!$AJ$5)</f>
        <v/>
      </c>
      <c r="T356" s="10">
        <f>SUMIF('Stock - Puerto Chile'!$G$2:G960,'Rango proyecciones'!C356,'Stock - Puerto Chile'!$N$2:N960)</f>
        <v/>
      </c>
      <c r="U356" s="10">
        <f>0 * (20 / 27)</f>
        <v/>
      </c>
      <c r="V356" s="10">
        <f>41821.796 * (20 / 27)</f>
        <v/>
      </c>
      <c r="W356" s="20">
        <f>H356 + V356 + U356 + MAX(S356 - H356 - V356 - U356,0)</f>
        <v/>
      </c>
      <c r="X356" s="7" t="n"/>
      <c r="Y356" s="10" t="n"/>
      <c r="Z356" s="21">
        <f>SUMIFS('Stock - ETA'!$S$3:S4963,'Stock - ETA'!$F$3:F4963,'Rango proyecciones'!C356,'Stock - ETA'!$AA$3:AA4963,'Rango proyecciones'!$AJ$5) + SUMIFS('Stock - ETA'!$R$3:R4963,'Stock - ETA'!$F$3:F4963,'Rango proyecciones'!C356,'Stock - ETA'!$AA$3:AA4963,'Rango proyecciones'!$AJ$7)</f>
        <v/>
      </c>
      <c r="AA356" s="16">
        <f>Z356 + X356</f>
        <v/>
      </c>
      <c r="AB356" s="10">
        <f>SUMIFS('Stock - ETA'!$I$3:I4963,'Stock - ETA'!$F$3:F4963,'Rango proyecciones'!C356,'Stock - ETA'!$Q$3:Q4963,'Rango proyecciones'!$AJ$5) + SUMIFS('Stock - ETA'!$H$3:H4963,'Stock - ETA'!$F$3:F4963,'Rango proyecciones'!C356,'Stock - ETA'!$Q$3:Q4963,'Rango proyecciones'!$AJ$7)</f>
        <v/>
      </c>
      <c r="AC356" s="19">
        <f>AB356 + X356</f>
        <v/>
      </c>
      <c r="AD356" s="7" t="n"/>
      <c r="AE356" s="10">
        <f>SUMIFS('Stock - ETA'!$T$3:T4963,'Stock - ETA'!$F$3:F4963,'Rango proyecciones'!C356,'Stock - ETA'!$AA$3:AA4963,'Rango proyecciones'!$AJ$5) + SUMIFS('Stock - ETA'!$S$3:S4963,'Stock - ETA'!$F$3:F4963,'Rango proyecciones'!C356,'Stock - ETA'!$AA$3:AA4963,'Rango proyecciones'!$AJ$8)</f>
        <v/>
      </c>
      <c r="AF356" s="19">
        <f> 0.6 * AD356 + AE356</f>
        <v/>
      </c>
      <c r="AG356" s="10">
        <f>SUMIFS('Stock - ETA'!$J$3:J4963,'Stock - ETA'!$F$3:F4963,'Rango proyecciones'!C356,'Stock - ETA'!$Q$3:Q4963,'Rango proyecciones'!$AJ$5) + SUMIFS('Stock - ETA'!$I$3:I4963,'Stock - ETA'!$F$3:F4963,'Rango proyecciones'!C356,'Stock - ETA'!$Q$3:Q4963,'Rango proyecciones'!$AJ$8)</f>
        <v/>
      </c>
      <c r="AH356" s="19">
        <f> 0.6 * AD356 + AG356</f>
        <v/>
      </c>
      <c r="AI356" s="7" t="n"/>
    </row>
    <row r="357">
      <c r="A357" s="4" t="inlineStr">
        <is>
          <t>Cerdo</t>
        </is>
      </c>
      <c r="B357" s="4" t="inlineStr">
        <is>
          <t>Venta Local</t>
        </is>
      </c>
      <c r="C357" s="4" t="inlineStr">
        <is>
          <t>agro america1023050</t>
        </is>
      </c>
      <c r="D357" s="4" t="inlineStr">
        <is>
          <t>Agro America</t>
        </is>
      </c>
      <c r="E357" s="4" t="n">
        <v>1023050</v>
      </c>
      <c r="F357" s="4" t="inlineStr">
        <is>
          <t>GO Lom Centro@ Cj 16k AS</t>
        </is>
      </c>
      <c r="G357" s="4" t="inlineStr">
        <is>
          <t>Lomo</t>
        </is>
      </c>
      <c r="H357" s="7" t="n">
        <v>0</v>
      </c>
      <c r="I357" s="10" t="n">
        <v>0</v>
      </c>
      <c r="J357" s="10" t="n"/>
      <c r="K357" s="10" t="n">
        <v>2442.5</v>
      </c>
      <c r="L357" s="7">
        <f>MAX(J357 - K357, 0) * MAX((20 - 10)/(10), 0)</f>
        <v/>
      </c>
      <c r="M357" s="10">
        <f>SUMIFS('Stock - ETA'!$R$3:R4963,'Stock - ETA'!$F$3:F4963,'Rango proyecciones'!C357,'Stock - ETA'!$AA$3:AA4963,'Rango proyecciones'!$AJ$5)</f>
        <v/>
      </c>
      <c r="N357" s="10">
        <f>SUMIF('Stock - Puerto Chile'!$G$2:G960,'Rango proyecciones'!C357,'Stock - Puerto Chile'!$L$2:L960)</f>
        <v/>
      </c>
      <c r="O357" s="10">
        <f>0 * (20 / 27)</f>
        <v/>
      </c>
      <c r="P357" s="10">
        <f>0 * (20 / 27)</f>
        <v/>
      </c>
      <c r="Q357" s="19">
        <f>H357 + N357 + MAX(M357 - H357 - N357, 0)</f>
        <v/>
      </c>
      <c r="R357" s="10">
        <f>MAX(J357 - K357, 0) * MAX((20 - 7)/(7), 0)</f>
        <v/>
      </c>
      <c r="S357" s="10">
        <f>SUMIFS('Stock - ETA'!$H$3:H4963,'Stock - ETA'!$F$3:F4963,'Rango proyecciones'!C357,'Stock - ETA'!$Q$3:Q4963,'Rango proyecciones'!$AJ$5)</f>
        <v/>
      </c>
      <c r="T357" s="10">
        <f>SUMIF('Stock - Puerto Chile'!$G$2:G960,'Rango proyecciones'!C357,'Stock - Puerto Chile'!$N$2:N960)</f>
        <v/>
      </c>
      <c r="U357" s="10">
        <f>0 * (20 / 27)</f>
        <v/>
      </c>
      <c r="V357" s="10">
        <f>0 * (20 / 27)</f>
        <v/>
      </c>
      <c r="W357" s="20">
        <f>H357 + V357 + U357 + MAX(S357 - H357 - V357 - U357,0)</f>
        <v/>
      </c>
      <c r="X357" s="7" t="n"/>
      <c r="Y357" s="10" t="n"/>
      <c r="Z357" s="21">
        <f>SUMIFS('Stock - ETA'!$S$3:S4963,'Stock - ETA'!$F$3:F4963,'Rango proyecciones'!C357,'Stock - ETA'!$AA$3:AA4963,'Rango proyecciones'!$AJ$5) + SUMIFS('Stock - ETA'!$R$3:R4963,'Stock - ETA'!$F$3:F4963,'Rango proyecciones'!C357,'Stock - ETA'!$AA$3:AA4963,'Rango proyecciones'!$AJ$7)</f>
        <v/>
      </c>
      <c r="AA357" s="16">
        <f>Z357 + X357</f>
        <v/>
      </c>
      <c r="AB357" s="10">
        <f>SUMIFS('Stock - ETA'!$I$3:I4963,'Stock - ETA'!$F$3:F4963,'Rango proyecciones'!C357,'Stock - ETA'!$Q$3:Q4963,'Rango proyecciones'!$AJ$5) + SUMIFS('Stock - ETA'!$H$3:H4963,'Stock - ETA'!$F$3:F4963,'Rango proyecciones'!C357,'Stock - ETA'!$Q$3:Q4963,'Rango proyecciones'!$AJ$7)</f>
        <v/>
      </c>
      <c r="AC357" s="19">
        <f>AB357 + X357</f>
        <v/>
      </c>
      <c r="AD357" s="7" t="n"/>
      <c r="AE357" s="10">
        <f>SUMIFS('Stock - ETA'!$T$3:T4963,'Stock - ETA'!$F$3:F4963,'Rango proyecciones'!C357,'Stock - ETA'!$AA$3:AA4963,'Rango proyecciones'!$AJ$5) + SUMIFS('Stock - ETA'!$S$3:S4963,'Stock - ETA'!$F$3:F4963,'Rango proyecciones'!C357,'Stock - ETA'!$AA$3:AA4963,'Rango proyecciones'!$AJ$8)</f>
        <v/>
      </c>
      <c r="AF357" s="19">
        <f> 0.6 * AD357 + AE357</f>
        <v/>
      </c>
      <c r="AG357" s="10">
        <f>SUMIFS('Stock - ETA'!$J$3:J4963,'Stock - ETA'!$F$3:F4963,'Rango proyecciones'!C357,'Stock - ETA'!$Q$3:Q4963,'Rango proyecciones'!$AJ$5) + SUMIFS('Stock - ETA'!$I$3:I4963,'Stock - ETA'!$F$3:F4963,'Rango proyecciones'!C357,'Stock - ETA'!$Q$3:Q4963,'Rango proyecciones'!$AJ$8)</f>
        <v/>
      </c>
      <c r="AH357" s="19">
        <f> 0.6 * AD357 + AG357</f>
        <v/>
      </c>
      <c r="AI357" s="7" t="n"/>
    </row>
    <row r="358">
      <c r="A358" s="4" t="inlineStr">
        <is>
          <t>Elaborado</t>
        </is>
      </c>
      <c r="B358" s="4" t="inlineStr">
        <is>
          <t>Venta Local</t>
        </is>
      </c>
      <c r="C358" s="4" t="inlineStr">
        <is>
          <t>agro america1100570</t>
        </is>
      </c>
      <c r="D358" s="4" t="inlineStr">
        <is>
          <t>Agro America</t>
        </is>
      </c>
      <c r="E358" s="4" t="n">
        <v>1100570</v>
      </c>
      <c r="F358" s="4" t="inlineStr">
        <is>
          <t>Figuritas Pollo@ Bo 18x1.5 Lb Cj AS</t>
        </is>
      </c>
      <c r="G358" s="4" t="inlineStr">
        <is>
          <t>Empanizado</t>
        </is>
      </c>
      <c r="H358" s="7" t="n">
        <v>0</v>
      </c>
      <c r="I358" s="10" t="n">
        <v>0</v>
      </c>
      <c r="J358" s="10" t="n">
        <v>0</v>
      </c>
      <c r="K358" s="10" t="n">
        <v>0</v>
      </c>
      <c r="L358" s="7">
        <f>MAX(J358 - K358, 0) * MAX((20 - 10)/(10), 0)</f>
        <v/>
      </c>
      <c r="M358" s="10">
        <f>SUMIFS('Stock - ETA'!$R$3:R4963,'Stock - ETA'!$F$3:F4963,'Rango proyecciones'!C358,'Stock - ETA'!$AA$3:AA4963,'Rango proyecciones'!$AJ$5)</f>
        <v/>
      </c>
      <c r="N358" s="10">
        <f>SUMIF('Stock - Puerto Chile'!$G$2:G960,'Rango proyecciones'!C358,'Stock - Puerto Chile'!$L$2:L960)</f>
        <v/>
      </c>
      <c r="O358" s="10">
        <f>0 * (20 / 27)</f>
        <v/>
      </c>
      <c r="P358" s="10">
        <f>244.8 * (20 / 27)</f>
        <v/>
      </c>
      <c r="Q358" s="19">
        <f>H358 + N358 + MAX(M358 - H358 - N358, 0)</f>
        <v/>
      </c>
      <c r="R358" s="10">
        <f>MAX(J358 - K358, 0) * MAX((20 - 7)/(7), 0)</f>
        <v/>
      </c>
      <c r="S358" s="10">
        <f>SUMIFS('Stock - ETA'!$H$3:H4963,'Stock - ETA'!$F$3:F4963,'Rango proyecciones'!C358,'Stock - ETA'!$Q$3:Q4963,'Rango proyecciones'!$AJ$5)</f>
        <v/>
      </c>
      <c r="T358" s="10">
        <f>SUMIF('Stock - Puerto Chile'!$G$2:G960,'Rango proyecciones'!C358,'Stock - Puerto Chile'!$N$2:N960)</f>
        <v/>
      </c>
      <c r="U358" s="10">
        <f>0 * (20 / 27)</f>
        <v/>
      </c>
      <c r="V358" s="10">
        <f>244.8 * (20 / 27)</f>
        <v/>
      </c>
      <c r="W358" s="20">
        <f>H358 + V358 + U358 + MAX(S358 - H358 - V358 - U358,0)</f>
        <v/>
      </c>
      <c r="X358" s="7" t="n"/>
      <c r="Y358" s="10" t="n"/>
      <c r="Z358" s="21">
        <f>SUMIFS('Stock - ETA'!$S$3:S4963,'Stock - ETA'!$F$3:F4963,'Rango proyecciones'!C358,'Stock - ETA'!$AA$3:AA4963,'Rango proyecciones'!$AJ$5) + SUMIFS('Stock - ETA'!$R$3:R4963,'Stock - ETA'!$F$3:F4963,'Rango proyecciones'!C358,'Stock - ETA'!$AA$3:AA4963,'Rango proyecciones'!$AJ$7)</f>
        <v/>
      </c>
      <c r="AA358" s="16">
        <f>Z358 + X358</f>
        <v/>
      </c>
      <c r="AB358" s="10">
        <f>SUMIFS('Stock - ETA'!$I$3:I4963,'Stock - ETA'!$F$3:F4963,'Rango proyecciones'!C358,'Stock - ETA'!$Q$3:Q4963,'Rango proyecciones'!$AJ$5) + SUMIFS('Stock - ETA'!$H$3:H4963,'Stock - ETA'!$F$3:F4963,'Rango proyecciones'!C358,'Stock - ETA'!$Q$3:Q4963,'Rango proyecciones'!$AJ$7)</f>
        <v/>
      </c>
      <c r="AC358" s="19">
        <f>AB358 + X358</f>
        <v/>
      </c>
      <c r="AD358" s="7" t="n"/>
      <c r="AE358" s="10">
        <f>SUMIFS('Stock - ETA'!$T$3:T4963,'Stock - ETA'!$F$3:F4963,'Rango proyecciones'!C358,'Stock - ETA'!$AA$3:AA4963,'Rango proyecciones'!$AJ$5) + SUMIFS('Stock - ETA'!$S$3:S4963,'Stock - ETA'!$F$3:F4963,'Rango proyecciones'!C358,'Stock - ETA'!$AA$3:AA4963,'Rango proyecciones'!$AJ$8)</f>
        <v/>
      </c>
      <c r="AF358" s="19">
        <f> 0.6 * AD358 + AE358</f>
        <v/>
      </c>
      <c r="AG358" s="10">
        <f>SUMIFS('Stock - ETA'!$J$3:J4963,'Stock - ETA'!$F$3:F4963,'Rango proyecciones'!C358,'Stock - ETA'!$Q$3:Q4963,'Rango proyecciones'!$AJ$5) + SUMIFS('Stock - ETA'!$I$3:I4963,'Stock - ETA'!$F$3:F4963,'Rango proyecciones'!C358,'Stock - ETA'!$Q$3:Q4963,'Rango proyecciones'!$AJ$8)</f>
        <v/>
      </c>
      <c r="AH358" s="19">
        <f> 0.6 * AD358 + AG358</f>
        <v/>
      </c>
      <c r="AI358" s="7" t="n"/>
    </row>
    <row r="359">
      <c r="A359" s="4" t="inlineStr">
        <is>
          <t>Elaborado</t>
        </is>
      </c>
      <c r="B359" s="4" t="inlineStr">
        <is>
          <t>Venta Local</t>
        </is>
      </c>
      <c r="C359" s="4" t="inlineStr">
        <is>
          <t>agro america1100602</t>
        </is>
      </c>
      <c r="D359" s="4" t="inlineStr">
        <is>
          <t>Agro America</t>
        </is>
      </c>
      <c r="E359" s="4" t="n">
        <v>1100602</v>
      </c>
      <c r="F359" s="4" t="inlineStr">
        <is>
          <t>File Pollo PR@ Bo 18x1.5 Lb Cj AS</t>
        </is>
      </c>
      <c r="G359" s="4" t="inlineStr">
        <is>
          <t>Empanizado</t>
        </is>
      </c>
      <c r="H359" s="7" t="n">
        <v>0</v>
      </c>
      <c r="I359" s="10" t="n">
        <v>0</v>
      </c>
      <c r="J359" s="10" t="n">
        <v>0</v>
      </c>
      <c r="K359" s="10" t="n">
        <v>0</v>
      </c>
      <c r="L359" s="7">
        <f>MAX(J359 - K359, 0) * MAX((20 - 10)/(10), 0)</f>
        <v/>
      </c>
      <c r="M359" s="10">
        <f>SUMIFS('Stock - ETA'!$R$3:R4963,'Stock - ETA'!$F$3:F4963,'Rango proyecciones'!C359,'Stock - ETA'!$AA$3:AA4963,'Rango proyecciones'!$AJ$5)</f>
        <v/>
      </c>
      <c r="N359" s="10">
        <f>SUMIF('Stock - Puerto Chile'!$G$2:G960,'Rango proyecciones'!C359,'Stock - Puerto Chile'!$L$2:L960)</f>
        <v/>
      </c>
      <c r="O359" s="10">
        <f>0 * (20 / 27)</f>
        <v/>
      </c>
      <c r="P359" s="10">
        <f>0 * (20 / 27)</f>
        <v/>
      </c>
      <c r="Q359" s="19">
        <f>H359 + N359 + MAX(M359 - H359 - N359, 0)</f>
        <v/>
      </c>
      <c r="R359" s="10">
        <f>MAX(J359 - K359, 0) * MAX((20 - 7)/(7), 0)</f>
        <v/>
      </c>
      <c r="S359" s="10">
        <f>SUMIFS('Stock - ETA'!$H$3:H4963,'Stock - ETA'!$F$3:F4963,'Rango proyecciones'!C359,'Stock - ETA'!$Q$3:Q4963,'Rango proyecciones'!$AJ$5)</f>
        <v/>
      </c>
      <c r="T359" s="10">
        <f>SUMIF('Stock - Puerto Chile'!$G$2:G960,'Rango proyecciones'!C359,'Stock - Puerto Chile'!$N$2:N960)</f>
        <v/>
      </c>
      <c r="U359" s="10">
        <f>0 * (20 / 27)</f>
        <v/>
      </c>
      <c r="V359" s="10">
        <f>0 * (20 / 27)</f>
        <v/>
      </c>
      <c r="W359" s="20">
        <f>H359 + V359 + U359 + MAX(S359 - H359 - V359 - U359,0)</f>
        <v/>
      </c>
      <c r="X359" s="7" t="n"/>
      <c r="Y359" s="10" t="n"/>
      <c r="Z359" s="21">
        <f>SUMIFS('Stock - ETA'!$S$3:S4963,'Stock - ETA'!$F$3:F4963,'Rango proyecciones'!C359,'Stock - ETA'!$AA$3:AA4963,'Rango proyecciones'!$AJ$5) + SUMIFS('Stock - ETA'!$R$3:R4963,'Stock - ETA'!$F$3:F4963,'Rango proyecciones'!C359,'Stock - ETA'!$AA$3:AA4963,'Rango proyecciones'!$AJ$7)</f>
        <v/>
      </c>
      <c r="AA359" s="16">
        <f>Z359 + X359</f>
        <v/>
      </c>
      <c r="AB359" s="10">
        <f>SUMIFS('Stock - ETA'!$I$3:I4963,'Stock - ETA'!$F$3:F4963,'Rango proyecciones'!C359,'Stock - ETA'!$Q$3:Q4963,'Rango proyecciones'!$AJ$5) + SUMIFS('Stock - ETA'!$H$3:H4963,'Stock - ETA'!$F$3:F4963,'Rango proyecciones'!C359,'Stock - ETA'!$Q$3:Q4963,'Rango proyecciones'!$AJ$7)</f>
        <v/>
      </c>
      <c r="AC359" s="19">
        <f>AB359 + X359</f>
        <v/>
      </c>
      <c r="AD359" s="7" t="n"/>
      <c r="AE359" s="10">
        <f>SUMIFS('Stock - ETA'!$T$3:T4963,'Stock - ETA'!$F$3:F4963,'Rango proyecciones'!C359,'Stock - ETA'!$AA$3:AA4963,'Rango proyecciones'!$AJ$5) + SUMIFS('Stock - ETA'!$S$3:S4963,'Stock - ETA'!$F$3:F4963,'Rango proyecciones'!C359,'Stock - ETA'!$AA$3:AA4963,'Rango proyecciones'!$AJ$8)</f>
        <v/>
      </c>
      <c r="AF359" s="19">
        <f> 0.6 * AD359 + AE359</f>
        <v/>
      </c>
      <c r="AG359" s="10">
        <f>SUMIFS('Stock - ETA'!$J$3:J4963,'Stock - ETA'!$F$3:F4963,'Rango proyecciones'!C359,'Stock - ETA'!$Q$3:Q4963,'Rango proyecciones'!$AJ$5) + SUMIFS('Stock - ETA'!$I$3:I4963,'Stock - ETA'!$F$3:F4963,'Rango proyecciones'!C359,'Stock - ETA'!$Q$3:Q4963,'Rango proyecciones'!$AJ$8)</f>
        <v/>
      </c>
      <c r="AH359" s="19">
        <f> 0.6 * AD359 + AG359</f>
        <v/>
      </c>
      <c r="AI359" s="7" t="n"/>
    </row>
    <row r="360">
      <c r="A360" s="4" t="inlineStr">
        <is>
          <t>Pollo</t>
        </is>
      </c>
      <c r="B360" s="4" t="inlineStr">
        <is>
          <t>Venta Local</t>
        </is>
      </c>
      <c r="C360" s="4" t="inlineStr">
        <is>
          <t>agro america1012522</t>
        </is>
      </c>
      <c r="D360" s="4" t="inlineStr">
        <is>
          <t>Agro America</t>
        </is>
      </c>
      <c r="E360" s="4" t="n">
        <v>1012522</v>
      </c>
      <c r="F360" s="4" t="inlineStr">
        <is>
          <t>PO PchDeh 7oz Mr@ Cj AS</t>
        </is>
      </c>
      <c r="G360" s="4" t="inlineStr">
        <is>
          <t>Pechuga Desh</t>
        </is>
      </c>
      <c r="H360" s="7" t="n">
        <v>0</v>
      </c>
      <c r="I360" s="10" t="n">
        <v>0</v>
      </c>
      <c r="J360" s="10" t="n">
        <v>20904</v>
      </c>
      <c r="K360" s="10" t="n">
        <v>22350.61</v>
      </c>
      <c r="L360" s="7">
        <f>MAX(J360 - K360, 0) * MAX((20 - 10)/(10), 0)</f>
        <v/>
      </c>
      <c r="M360" s="10">
        <f>SUMIFS('Stock - ETA'!$R$3:R4963,'Stock - ETA'!$F$3:F4963,'Rango proyecciones'!C360,'Stock - ETA'!$AA$3:AA4963,'Rango proyecciones'!$AJ$5)</f>
        <v/>
      </c>
      <c r="N360" s="10">
        <f>SUMIF('Stock - Puerto Chile'!$G$2:G960,'Rango proyecciones'!C360,'Stock - Puerto Chile'!$L$2:L960)</f>
        <v/>
      </c>
      <c r="O360" s="10">
        <f>0 * (20 / 27)</f>
        <v/>
      </c>
      <c r="P360" s="10">
        <f>160465.533 * (20 / 27)</f>
        <v/>
      </c>
      <c r="Q360" s="19">
        <f>H360 + N360 + MAX(M360 - H360 - N360, 0)</f>
        <v/>
      </c>
      <c r="R360" s="10">
        <f>MAX(J360 - K360, 0) * MAX((20 - 7)/(7), 0)</f>
        <v/>
      </c>
      <c r="S360" s="10">
        <f>SUMIFS('Stock - ETA'!$H$3:H4963,'Stock - ETA'!$F$3:F4963,'Rango proyecciones'!C360,'Stock - ETA'!$Q$3:Q4963,'Rango proyecciones'!$AJ$5)</f>
        <v/>
      </c>
      <c r="T360" s="10">
        <f>SUMIF('Stock - Puerto Chile'!$G$2:G960,'Rango proyecciones'!C360,'Stock - Puerto Chile'!$N$2:N960)</f>
        <v/>
      </c>
      <c r="U360" s="10">
        <f>0 * (20 / 27)</f>
        <v/>
      </c>
      <c r="V360" s="10">
        <f>160465.533 * (20 / 27)</f>
        <v/>
      </c>
      <c r="W360" s="20">
        <f>H360 + V360 + U360 + MAX(S360 - H360 - V360 - U360,0)</f>
        <v/>
      </c>
      <c r="X360" s="7" t="n">
        <v>79833</v>
      </c>
      <c r="Y360" s="10" t="n">
        <v>79833</v>
      </c>
      <c r="Z360" s="21">
        <f>SUMIFS('Stock - ETA'!$S$3:S4963,'Stock - ETA'!$F$3:F4963,'Rango proyecciones'!C360,'Stock - ETA'!$AA$3:AA4963,'Rango proyecciones'!$AJ$5) + SUMIFS('Stock - ETA'!$R$3:R4963,'Stock - ETA'!$F$3:F4963,'Rango proyecciones'!C360,'Stock - ETA'!$AA$3:AA4963,'Rango proyecciones'!$AJ$7)</f>
        <v/>
      </c>
      <c r="AA360" s="16">
        <f>Z360 + X360</f>
        <v/>
      </c>
      <c r="AB360" s="10">
        <f>SUMIFS('Stock - ETA'!$I$3:I4963,'Stock - ETA'!$F$3:F4963,'Rango proyecciones'!C360,'Stock - ETA'!$Q$3:Q4963,'Rango proyecciones'!$AJ$5) + SUMIFS('Stock - ETA'!$H$3:H4963,'Stock - ETA'!$F$3:F4963,'Rango proyecciones'!C360,'Stock - ETA'!$Q$3:Q4963,'Rango proyecciones'!$AJ$7)</f>
        <v/>
      </c>
      <c r="AC360" s="19">
        <f>AB360 + X360</f>
        <v/>
      </c>
      <c r="AD360" s="7" t="n">
        <v>123378</v>
      </c>
      <c r="AE360" s="10">
        <f>SUMIFS('Stock - ETA'!$T$3:T4963,'Stock - ETA'!$F$3:F4963,'Rango proyecciones'!C360,'Stock - ETA'!$AA$3:AA4963,'Rango proyecciones'!$AJ$5) + SUMIFS('Stock - ETA'!$S$3:S4963,'Stock - ETA'!$F$3:F4963,'Rango proyecciones'!C360,'Stock - ETA'!$AA$3:AA4963,'Rango proyecciones'!$AJ$8)</f>
        <v/>
      </c>
      <c r="AF360" s="19">
        <f> 0.6 * AD360 + AE360</f>
        <v/>
      </c>
      <c r="AG360" s="10">
        <f>SUMIFS('Stock - ETA'!$J$3:J4963,'Stock - ETA'!$F$3:F4963,'Rango proyecciones'!C360,'Stock - ETA'!$Q$3:Q4963,'Rango proyecciones'!$AJ$5) + SUMIFS('Stock - ETA'!$I$3:I4963,'Stock - ETA'!$F$3:F4963,'Rango proyecciones'!C360,'Stock - ETA'!$Q$3:Q4963,'Rango proyecciones'!$AJ$8)</f>
        <v/>
      </c>
      <c r="AH360" s="19">
        <f> 0.6 * AD360 + AG360</f>
        <v/>
      </c>
      <c r="AI360" s="7" t="n"/>
    </row>
    <row r="361">
      <c r="A361" s="4" t="inlineStr">
        <is>
          <t>Cerdo</t>
        </is>
      </c>
      <c r="B361" s="4" t="inlineStr">
        <is>
          <t>Venta Local</t>
        </is>
      </c>
      <c r="C361" s="4" t="inlineStr">
        <is>
          <t>agro america1022883</t>
        </is>
      </c>
      <c r="D361" s="4" t="inlineStr">
        <is>
          <t>Agro America</t>
        </is>
      </c>
      <c r="E361" s="4" t="n">
        <v>1022883</v>
      </c>
      <c r="F361" s="4" t="inlineStr">
        <is>
          <t>GO BB Ribs 640g@ Cj 16k AS</t>
        </is>
      </c>
      <c r="G361" s="4" t="inlineStr">
        <is>
          <t>Chuleta</t>
        </is>
      </c>
      <c r="H361" s="7" t="n">
        <v>0</v>
      </c>
      <c r="I361" s="10" t="n">
        <v>0</v>
      </c>
      <c r="J361" s="10" t="n">
        <v>0</v>
      </c>
      <c r="K361" s="10" t="n">
        <v>0</v>
      </c>
      <c r="L361" s="7">
        <f>MAX(J361 - K361, 0) * MAX((20 - 10)/(10), 0)</f>
        <v/>
      </c>
      <c r="M361" s="10">
        <f>SUMIFS('Stock - ETA'!$R$3:R4963,'Stock - ETA'!$F$3:F4963,'Rango proyecciones'!C361,'Stock - ETA'!$AA$3:AA4963,'Rango proyecciones'!$AJ$5)</f>
        <v/>
      </c>
      <c r="N361" s="10">
        <f>SUMIF('Stock - Puerto Chile'!$G$2:G960,'Rango proyecciones'!C361,'Stock - Puerto Chile'!$L$2:L960)</f>
        <v/>
      </c>
      <c r="O361" s="10">
        <f>0 * (20 / 27)</f>
        <v/>
      </c>
      <c r="P361" s="10">
        <f>33536 * (20 / 27)</f>
        <v/>
      </c>
      <c r="Q361" s="19">
        <f>H361 + N361 + MAX(M361 - H361 - N361, 0)</f>
        <v/>
      </c>
      <c r="R361" s="10">
        <f>MAX(J361 - K361, 0) * MAX((20 - 7)/(7), 0)</f>
        <v/>
      </c>
      <c r="S361" s="10">
        <f>SUMIFS('Stock - ETA'!$H$3:H4963,'Stock - ETA'!$F$3:F4963,'Rango proyecciones'!C361,'Stock - ETA'!$Q$3:Q4963,'Rango proyecciones'!$AJ$5)</f>
        <v/>
      </c>
      <c r="T361" s="10">
        <f>SUMIF('Stock - Puerto Chile'!$G$2:G960,'Rango proyecciones'!C361,'Stock - Puerto Chile'!$N$2:N960)</f>
        <v/>
      </c>
      <c r="U361" s="10">
        <f>0 * (20 / 27)</f>
        <v/>
      </c>
      <c r="V361" s="10">
        <f>33536 * (20 / 27)</f>
        <v/>
      </c>
      <c r="W361" s="20">
        <f>H361 + V361 + U361 + MAX(S361 - H361 - V361 - U361,0)</f>
        <v/>
      </c>
      <c r="X361" s="7" t="n">
        <v>14775</v>
      </c>
      <c r="Y361" s="10" t="n">
        <v>14775</v>
      </c>
      <c r="Z361" s="21">
        <f>SUMIFS('Stock - ETA'!$S$3:S4963,'Stock - ETA'!$F$3:F4963,'Rango proyecciones'!C361,'Stock - ETA'!$AA$3:AA4963,'Rango proyecciones'!$AJ$5) + SUMIFS('Stock - ETA'!$R$3:R4963,'Stock - ETA'!$F$3:F4963,'Rango proyecciones'!C361,'Stock - ETA'!$AA$3:AA4963,'Rango proyecciones'!$AJ$7)</f>
        <v/>
      </c>
      <c r="AA361" s="16">
        <f>Z361 + X361</f>
        <v/>
      </c>
      <c r="AB361" s="10">
        <f>SUMIFS('Stock - ETA'!$I$3:I4963,'Stock - ETA'!$F$3:F4963,'Rango proyecciones'!C361,'Stock - ETA'!$Q$3:Q4963,'Rango proyecciones'!$AJ$5) + SUMIFS('Stock - ETA'!$H$3:H4963,'Stock - ETA'!$F$3:F4963,'Rango proyecciones'!C361,'Stock - ETA'!$Q$3:Q4963,'Rango proyecciones'!$AJ$7)</f>
        <v/>
      </c>
      <c r="AC361" s="19">
        <f>AB361 + X361</f>
        <v/>
      </c>
      <c r="AD361" s="7" t="n">
        <v>23587</v>
      </c>
      <c r="AE361" s="10">
        <f>SUMIFS('Stock - ETA'!$T$3:T4963,'Stock - ETA'!$F$3:F4963,'Rango proyecciones'!C361,'Stock - ETA'!$AA$3:AA4963,'Rango proyecciones'!$AJ$5) + SUMIFS('Stock - ETA'!$S$3:S4963,'Stock - ETA'!$F$3:F4963,'Rango proyecciones'!C361,'Stock - ETA'!$AA$3:AA4963,'Rango proyecciones'!$AJ$8)</f>
        <v/>
      </c>
      <c r="AF361" s="19">
        <f> 0.6 * AD361 + AE361</f>
        <v/>
      </c>
      <c r="AG361" s="10">
        <f>SUMIFS('Stock - ETA'!$J$3:J4963,'Stock - ETA'!$F$3:F4963,'Rango proyecciones'!C361,'Stock - ETA'!$Q$3:Q4963,'Rango proyecciones'!$AJ$5) + SUMIFS('Stock - ETA'!$I$3:I4963,'Stock - ETA'!$F$3:F4963,'Rango proyecciones'!C361,'Stock - ETA'!$Q$3:Q4963,'Rango proyecciones'!$AJ$8)</f>
        <v/>
      </c>
      <c r="AH361" s="19">
        <f> 0.6 * AD361 + AG361</f>
        <v/>
      </c>
      <c r="AI361" s="7" t="n"/>
    </row>
    <row r="362">
      <c r="A362" s="4" t="inlineStr">
        <is>
          <t>Cerdo</t>
        </is>
      </c>
      <c r="B362" s="4" t="inlineStr">
        <is>
          <t>Venta Local</t>
        </is>
      </c>
      <c r="C362" s="4" t="inlineStr">
        <is>
          <t>agro america1023175</t>
        </is>
      </c>
      <c r="D362" s="4" t="inlineStr">
        <is>
          <t>Agro America</t>
        </is>
      </c>
      <c r="E362" s="4" t="n">
        <v>1023175</v>
      </c>
      <c r="F362" s="4" t="inlineStr">
        <is>
          <t>GO Pp Pna USA@ Cj Muestra SAG</t>
        </is>
      </c>
      <c r="G362" s="4" t="inlineStr">
        <is>
          <t>Muestra</t>
        </is>
      </c>
      <c r="H362" s="7" t="n">
        <v>0</v>
      </c>
      <c r="I362" s="10" t="n">
        <v>0</v>
      </c>
      <c r="J362" s="10" t="n">
        <v>0</v>
      </c>
      <c r="K362" s="10" t="n">
        <v>0</v>
      </c>
      <c r="L362" s="7">
        <f>MAX(J362 - K362, 0) * MAX((20 - 10)/(10), 0)</f>
        <v/>
      </c>
      <c r="M362" s="10">
        <f>SUMIFS('Stock - ETA'!$R$3:R4963,'Stock - ETA'!$F$3:F4963,'Rango proyecciones'!C362,'Stock - ETA'!$AA$3:AA4963,'Rango proyecciones'!$AJ$5)</f>
        <v/>
      </c>
      <c r="N362" s="10">
        <f>SUMIF('Stock - Puerto Chile'!$G$2:G960,'Rango proyecciones'!C362,'Stock - Puerto Chile'!$L$2:L960)</f>
        <v/>
      </c>
      <c r="O362" s="10">
        <f>0 * (20 / 27)</f>
        <v/>
      </c>
      <c r="P362" s="10">
        <f>46.9 * (20 / 27)</f>
        <v/>
      </c>
      <c r="Q362" s="19">
        <f>H362 + N362 + MAX(M362 - H362 - N362, 0)</f>
        <v/>
      </c>
      <c r="R362" s="10">
        <f>MAX(J362 - K362, 0) * MAX((20 - 7)/(7), 0)</f>
        <v/>
      </c>
      <c r="S362" s="10">
        <f>SUMIFS('Stock - ETA'!$H$3:H4963,'Stock - ETA'!$F$3:F4963,'Rango proyecciones'!C362,'Stock - ETA'!$Q$3:Q4963,'Rango proyecciones'!$AJ$5)</f>
        <v/>
      </c>
      <c r="T362" s="10">
        <f>SUMIF('Stock - Puerto Chile'!$G$2:G960,'Rango proyecciones'!C362,'Stock - Puerto Chile'!$N$2:N960)</f>
        <v/>
      </c>
      <c r="U362" s="10">
        <f>0 * (20 / 27)</f>
        <v/>
      </c>
      <c r="V362" s="10">
        <f>46.9 * (20 / 27)</f>
        <v/>
      </c>
      <c r="W362" s="20">
        <f>H362 + V362 + U362 + MAX(S362 - H362 - V362 - U362,0)</f>
        <v/>
      </c>
      <c r="X362" s="7" t="n"/>
      <c r="Y362" s="10" t="n"/>
      <c r="Z362" s="21">
        <f>SUMIFS('Stock - ETA'!$S$3:S4963,'Stock - ETA'!$F$3:F4963,'Rango proyecciones'!C362,'Stock - ETA'!$AA$3:AA4963,'Rango proyecciones'!$AJ$5) + SUMIFS('Stock - ETA'!$R$3:R4963,'Stock - ETA'!$F$3:F4963,'Rango proyecciones'!C362,'Stock - ETA'!$AA$3:AA4963,'Rango proyecciones'!$AJ$7)</f>
        <v/>
      </c>
      <c r="AA362" s="16">
        <f>Z362 + X362</f>
        <v/>
      </c>
      <c r="AB362" s="10">
        <f>SUMIFS('Stock - ETA'!$I$3:I4963,'Stock - ETA'!$F$3:F4963,'Rango proyecciones'!C362,'Stock - ETA'!$Q$3:Q4963,'Rango proyecciones'!$AJ$5) + SUMIFS('Stock - ETA'!$H$3:H4963,'Stock - ETA'!$F$3:F4963,'Rango proyecciones'!C362,'Stock - ETA'!$Q$3:Q4963,'Rango proyecciones'!$AJ$7)</f>
        <v/>
      </c>
      <c r="AC362" s="19">
        <f>AB362 + X362</f>
        <v/>
      </c>
      <c r="AD362" s="7" t="n"/>
      <c r="AE362" s="10">
        <f>SUMIFS('Stock - ETA'!$T$3:T4963,'Stock - ETA'!$F$3:F4963,'Rango proyecciones'!C362,'Stock - ETA'!$AA$3:AA4963,'Rango proyecciones'!$AJ$5) + SUMIFS('Stock - ETA'!$S$3:S4963,'Stock - ETA'!$F$3:F4963,'Rango proyecciones'!C362,'Stock - ETA'!$AA$3:AA4963,'Rango proyecciones'!$AJ$8)</f>
        <v/>
      </c>
      <c r="AF362" s="19">
        <f> 0.6 * AD362 + AE362</f>
        <v/>
      </c>
      <c r="AG362" s="10">
        <f>SUMIFS('Stock - ETA'!$J$3:J4963,'Stock - ETA'!$F$3:F4963,'Rango proyecciones'!C362,'Stock - ETA'!$Q$3:Q4963,'Rango proyecciones'!$AJ$5) + SUMIFS('Stock - ETA'!$I$3:I4963,'Stock - ETA'!$F$3:F4963,'Rango proyecciones'!C362,'Stock - ETA'!$Q$3:Q4963,'Rango proyecciones'!$AJ$8)</f>
        <v/>
      </c>
      <c r="AH362" s="19">
        <f> 0.6 * AD362 + AG362</f>
        <v/>
      </c>
      <c r="AI362" s="7" t="n"/>
    </row>
    <row r="363">
      <c r="A363" s="4" t="inlineStr">
        <is>
          <t>Cerdo</t>
        </is>
      </c>
      <c r="B363" s="4" t="inlineStr">
        <is>
          <t>Venta Local</t>
        </is>
      </c>
      <c r="C363" s="4" t="inlineStr">
        <is>
          <t>andes asia1021952</t>
        </is>
      </c>
      <c r="D363" s="4" t="inlineStr">
        <is>
          <t>Andes Asia</t>
        </is>
      </c>
      <c r="E363" s="4" t="n">
        <v>1021952</v>
      </c>
      <c r="F363" s="4" t="inlineStr">
        <is>
          <t>GO BB Ribs 20-24 Oz@ Cj 10k AS</t>
        </is>
      </c>
      <c r="G363" s="4" t="inlineStr">
        <is>
          <t>Chuleta</t>
        </is>
      </c>
      <c r="H363" s="7" t="n">
        <v>0</v>
      </c>
      <c r="I363" s="10" t="n">
        <v>0</v>
      </c>
      <c r="J363" s="10" t="n">
        <v>1678</v>
      </c>
      <c r="K363" s="10" t="n">
        <v>1526.85</v>
      </c>
      <c r="L363" s="7">
        <f>MAX(J363 - K363, 0) * MAX((20 - 10)/(10), 0)</f>
        <v/>
      </c>
      <c r="M363" s="10">
        <f>SUMIFS('Stock - ETA'!$R$3:R4963,'Stock - ETA'!$F$3:F4963,'Rango proyecciones'!C363,'Stock - ETA'!$AA$3:AA4963,'Rango proyecciones'!$AJ$5)</f>
        <v/>
      </c>
      <c r="N363" s="10">
        <f>SUMIF('Stock - Puerto Chile'!$G$2:G960,'Rango proyecciones'!C363,'Stock - Puerto Chile'!$L$2:L960)</f>
        <v/>
      </c>
      <c r="O363" s="10">
        <f>0 * (20 / 27)</f>
        <v/>
      </c>
      <c r="P363" s="10">
        <f>6110 * (20 / 27)</f>
        <v/>
      </c>
      <c r="Q363" s="19">
        <f>H363 + N363 + MAX(M363 - H363 - N363, 0)</f>
        <v/>
      </c>
      <c r="R363" s="10">
        <f>MAX(J363 - K363, 0) * MAX((20 - 7)/(7), 0)</f>
        <v/>
      </c>
      <c r="S363" s="10">
        <f>SUMIFS('Stock - ETA'!$H$3:H4963,'Stock - ETA'!$F$3:F4963,'Rango proyecciones'!C363,'Stock - ETA'!$Q$3:Q4963,'Rango proyecciones'!$AJ$5)</f>
        <v/>
      </c>
      <c r="T363" s="10">
        <f>SUMIF('Stock - Puerto Chile'!$G$2:G960,'Rango proyecciones'!C363,'Stock - Puerto Chile'!$N$2:N960)</f>
        <v/>
      </c>
      <c r="U363" s="10">
        <f>0 * (20 / 27)</f>
        <v/>
      </c>
      <c r="V363" s="10">
        <f>6110 * (20 / 27)</f>
        <v/>
      </c>
      <c r="W363" s="20">
        <f>H363 + V363 + U363 + MAX(S363 - H363 - V363 - U363,0)</f>
        <v/>
      </c>
      <c r="X363" s="7" t="n">
        <v>3000</v>
      </c>
      <c r="Y363" s="10" t="n">
        <v>3000</v>
      </c>
      <c r="Z363" s="21">
        <f>SUMIFS('Stock - ETA'!$S$3:S4963,'Stock - ETA'!$F$3:F4963,'Rango proyecciones'!C363,'Stock - ETA'!$AA$3:AA4963,'Rango proyecciones'!$AJ$5) + SUMIFS('Stock - ETA'!$R$3:R4963,'Stock - ETA'!$F$3:F4963,'Rango proyecciones'!C363,'Stock - ETA'!$AA$3:AA4963,'Rango proyecciones'!$AJ$7)</f>
        <v/>
      </c>
      <c r="AA363" s="16">
        <f>Z363 + X363</f>
        <v/>
      </c>
      <c r="AB363" s="10">
        <f>SUMIFS('Stock - ETA'!$I$3:I4963,'Stock - ETA'!$F$3:F4963,'Rango proyecciones'!C363,'Stock - ETA'!$Q$3:Q4963,'Rango proyecciones'!$AJ$5) + SUMIFS('Stock - ETA'!$H$3:H4963,'Stock - ETA'!$F$3:F4963,'Rango proyecciones'!C363,'Stock - ETA'!$Q$3:Q4963,'Rango proyecciones'!$AJ$7)</f>
        <v/>
      </c>
      <c r="AC363" s="19">
        <f>AB363 + X363</f>
        <v/>
      </c>
      <c r="AD363" s="7" t="n">
        <v>3000</v>
      </c>
      <c r="AE363" s="10">
        <f>SUMIFS('Stock - ETA'!$T$3:T4963,'Stock - ETA'!$F$3:F4963,'Rango proyecciones'!C363,'Stock - ETA'!$AA$3:AA4963,'Rango proyecciones'!$AJ$5) + SUMIFS('Stock - ETA'!$S$3:S4963,'Stock - ETA'!$F$3:F4963,'Rango proyecciones'!C363,'Stock - ETA'!$AA$3:AA4963,'Rango proyecciones'!$AJ$8)</f>
        <v/>
      </c>
      <c r="AF363" s="19">
        <f> 0.7 * AD363 + AE363</f>
        <v/>
      </c>
      <c r="AG363" s="10">
        <f>SUMIFS('Stock - ETA'!$J$3:J4963,'Stock - ETA'!$F$3:F4963,'Rango proyecciones'!C363,'Stock - ETA'!$Q$3:Q4963,'Rango proyecciones'!$AJ$5) + SUMIFS('Stock - ETA'!$I$3:I4963,'Stock - ETA'!$F$3:F4963,'Rango proyecciones'!C363,'Stock - ETA'!$Q$3:Q4963,'Rango proyecciones'!$AJ$8)</f>
        <v/>
      </c>
      <c r="AH363" s="19">
        <f> 0.7 * AD363 + AG363</f>
        <v/>
      </c>
      <c r="AI363" s="7" t="n"/>
    </row>
    <row r="364">
      <c r="A364" s="4" t="inlineStr">
        <is>
          <t>Pavo</t>
        </is>
      </c>
      <c r="B364" s="4" t="inlineStr">
        <is>
          <t>Venta Local</t>
        </is>
      </c>
      <c r="C364" s="4" t="inlineStr">
        <is>
          <t>agro america1030783</t>
        </is>
      </c>
      <c r="D364" s="4" t="inlineStr">
        <is>
          <t>Agro America</t>
        </is>
      </c>
      <c r="E364" s="4" t="n">
        <v>1030783</v>
      </c>
      <c r="F364" s="4" t="inlineStr">
        <is>
          <t>PV Pch MA 8% 18-20 Lb@ Bo Cj 20k AS</t>
        </is>
      </c>
      <c r="G364" s="4" t="inlineStr">
        <is>
          <t>Pech</t>
        </is>
      </c>
      <c r="H364" s="7" t="n">
        <v>0</v>
      </c>
      <c r="I364" s="10" t="n">
        <v>0</v>
      </c>
      <c r="J364" s="10" t="n">
        <v>462</v>
      </c>
      <c r="K364" s="10" t="n"/>
      <c r="L364" s="7">
        <f>MAX(J364 - K364, 0) * MAX((20 - 10)/(10), 0)</f>
        <v/>
      </c>
      <c r="M364" s="10">
        <f>SUMIFS('Stock - ETA'!$R$3:R4963,'Stock - ETA'!$F$3:F4963,'Rango proyecciones'!C364,'Stock - ETA'!$AA$3:AA4963,'Rango proyecciones'!$AJ$5)</f>
        <v/>
      </c>
      <c r="N364" s="10">
        <f>SUMIF('Stock - Puerto Chile'!$G$2:G960,'Rango proyecciones'!C364,'Stock - Puerto Chile'!$L$2:L960)</f>
        <v/>
      </c>
      <c r="O364" s="10">
        <f>0 * (20 / 27)</f>
        <v/>
      </c>
      <c r="P364" s="10">
        <f>0 * (20 / 27)</f>
        <v/>
      </c>
      <c r="Q364" s="19">
        <f>H364 + N364 + MAX(M364 - H364 - N364, 0)</f>
        <v/>
      </c>
      <c r="R364" s="10">
        <f>MAX(J364 - K364, 0) * MAX((20 - 7)/(7), 0)</f>
        <v/>
      </c>
      <c r="S364" s="10">
        <f>SUMIFS('Stock - ETA'!$H$3:H4963,'Stock - ETA'!$F$3:F4963,'Rango proyecciones'!C364,'Stock - ETA'!$Q$3:Q4963,'Rango proyecciones'!$AJ$5)</f>
        <v/>
      </c>
      <c r="T364" s="10">
        <f>SUMIF('Stock - Puerto Chile'!$G$2:G960,'Rango proyecciones'!C364,'Stock - Puerto Chile'!$N$2:N960)</f>
        <v/>
      </c>
      <c r="U364" s="10">
        <f>0 * (20 / 27)</f>
        <v/>
      </c>
      <c r="V364" s="10">
        <f>0 * (20 / 27)</f>
        <v/>
      </c>
      <c r="W364" s="20">
        <f>H364 + V364 + U364 + MAX(S364 - H364 - V364 - U364,0)</f>
        <v/>
      </c>
      <c r="X364" s="7" t="n">
        <v>1320</v>
      </c>
      <c r="Y364" s="10" t="n">
        <v>1320</v>
      </c>
      <c r="Z364" s="21">
        <f>SUMIFS('Stock - ETA'!$S$3:S4963,'Stock - ETA'!$F$3:F4963,'Rango proyecciones'!C364,'Stock - ETA'!$AA$3:AA4963,'Rango proyecciones'!$AJ$5) + SUMIFS('Stock - ETA'!$R$3:R4963,'Stock - ETA'!$F$3:F4963,'Rango proyecciones'!C364,'Stock - ETA'!$AA$3:AA4963,'Rango proyecciones'!$AJ$7)</f>
        <v/>
      </c>
      <c r="AA364" s="16">
        <f>Z364 + X364</f>
        <v/>
      </c>
      <c r="AB364" s="10">
        <f>SUMIFS('Stock - ETA'!$I$3:I4963,'Stock - ETA'!$F$3:F4963,'Rango proyecciones'!C364,'Stock - ETA'!$Q$3:Q4963,'Rango proyecciones'!$AJ$5) + SUMIFS('Stock - ETA'!$H$3:H4963,'Stock - ETA'!$F$3:F4963,'Rango proyecciones'!C364,'Stock - ETA'!$Q$3:Q4963,'Rango proyecciones'!$AJ$7)</f>
        <v/>
      </c>
      <c r="AC364" s="19">
        <f>AB364 + X364</f>
        <v/>
      </c>
      <c r="AD364" s="7" t="n">
        <v>1320</v>
      </c>
      <c r="AE364" s="10">
        <f>SUMIFS('Stock - ETA'!$T$3:T4963,'Stock - ETA'!$F$3:F4963,'Rango proyecciones'!C364,'Stock - ETA'!$AA$3:AA4963,'Rango proyecciones'!$AJ$5) + SUMIFS('Stock - ETA'!$S$3:S4963,'Stock - ETA'!$F$3:F4963,'Rango proyecciones'!C364,'Stock - ETA'!$AA$3:AA4963,'Rango proyecciones'!$AJ$8)</f>
        <v/>
      </c>
      <c r="AF364" s="19">
        <f> 0.6 * AD364 + AE364</f>
        <v/>
      </c>
      <c r="AG364" s="10">
        <f>SUMIFS('Stock - ETA'!$J$3:J4963,'Stock - ETA'!$F$3:F4963,'Rango proyecciones'!C364,'Stock - ETA'!$Q$3:Q4963,'Rango proyecciones'!$AJ$5) + SUMIFS('Stock - ETA'!$I$3:I4963,'Stock - ETA'!$F$3:F4963,'Rango proyecciones'!C364,'Stock - ETA'!$Q$3:Q4963,'Rango proyecciones'!$AJ$8)</f>
        <v/>
      </c>
      <c r="AH364" s="19">
        <f> 0.6 * AD364 + AG364</f>
        <v/>
      </c>
      <c r="AI364" s="7" t="n"/>
    </row>
    <row r="365">
      <c r="A365" s="4" t="inlineStr">
        <is>
          <t>Elaborado</t>
        </is>
      </c>
      <c r="B365" s="4" t="inlineStr">
        <is>
          <t>Venta Local</t>
        </is>
      </c>
      <c r="C365" s="4" t="inlineStr">
        <is>
          <t>agro america1100573</t>
        </is>
      </c>
      <c r="D365" s="4" t="inlineStr">
        <is>
          <t>Agro America</t>
        </is>
      </c>
      <c r="E365" s="4" t="n">
        <v>1100573</v>
      </c>
      <c r="F365" s="4" t="inlineStr">
        <is>
          <t>Croq Pollo 80g@Bo 18x1,5 Lb Cj AS</t>
        </is>
      </c>
      <c r="G365" s="4" t="inlineStr">
        <is>
          <t>Empanizado</t>
        </is>
      </c>
      <c r="H365" s="7" t="n">
        <v>0</v>
      </c>
      <c r="I365" s="10" t="n">
        <v>0</v>
      </c>
      <c r="J365" s="10" t="n">
        <v>0</v>
      </c>
      <c r="K365" s="10" t="n">
        <v>0</v>
      </c>
      <c r="L365" s="7">
        <f>MAX(J365 - K365, 0) * MAX((20 - 10)/(10), 0)</f>
        <v/>
      </c>
      <c r="M365" s="10">
        <f>SUMIFS('Stock - ETA'!$R$3:R4963,'Stock - ETA'!$F$3:F4963,'Rango proyecciones'!C365,'Stock - ETA'!$AA$3:AA4963,'Rango proyecciones'!$AJ$5)</f>
        <v/>
      </c>
      <c r="N365" s="10">
        <f>SUMIF('Stock - Puerto Chile'!$G$2:G960,'Rango proyecciones'!C365,'Stock - Puerto Chile'!$L$2:L960)</f>
        <v/>
      </c>
      <c r="O365" s="10">
        <f>0 * (20 / 27)</f>
        <v/>
      </c>
      <c r="P365" s="10">
        <f>1481.04 * (20 / 27)</f>
        <v/>
      </c>
      <c r="Q365" s="19">
        <f>H365 + N365 + MAX(M365 - H365 - N365, 0)</f>
        <v/>
      </c>
      <c r="R365" s="10">
        <f>MAX(J365 - K365, 0) * MAX((20 - 7)/(7), 0)</f>
        <v/>
      </c>
      <c r="S365" s="10">
        <f>SUMIFS('Stock - ETA'!$H$3:H4963,'Stock - ETA'!$F$3:F4963,'Rango proyecciones'!C365,'Stock - ETA'!$Q$3:Q4963,'Rango proyecciones'!$AJ$5)</f>
        <v/>
      </c>
      <c r="T365" s="10">
        <f>SUMIF('Stock - Puerto Chile'!$G$2:G960,'Rango proyecciones'!C365,'Stock - Puerto Chile'!$N$2:N960)</f>
        <v/>
      </c>
      <c r="U365" s="10">
        <f>0 * (20 / 27)</f>
        <v/>
      </c>
      <c r="V365" s="10">
        <f>1481.04 * (20 / 27)</f>
        <v/>
      </c>
      <c r="W365" s="20">
        <f>H365 + V365 + U365 + MAX(S365 - H365 - V365 - U365,0)</f>
        <v/>
      </c>
      <c r="X365" s="7" t="n"/>
      <c r="Y365" s="10" t="n"/>
      <c r="Z365" s="21">
        <f>SUMIFS('Stock - ETA'!$S$3:S4963,'Stock - ETA'!$F$3:F4963,'Rango proyecciones'!C365,'Stock - ETA'!$AA$3:AA4963,'Rango proyecciones'!$AJ$5) + SUMIFS('Stock - ETA'!$R$3:R4963,'Stock - ETA'!$F$3:F4963,'Rango proyecciones'!C365,'Stock - ETA'!$AA$3:AA4963,'Rango proyecciones'!$AJ$7)</f>
        <v/>
      </c>
      <c r="AA365" s="16">
        <f>Z365 + X365</f>
        <v/>
      </c>
      <c r="AB365" s="10">
        <f>SUMIFS('Stock - ETA'!$I$3:I4963,'Stock - ETA'!$F$3:F4963,'Rango proyecciones'!C365,'Stock - ETA'!$Q$3:Q4963,'Rango proyecciones'!$AJ$5) + SUMIFS('Stock - ETA'!$H$3:H4963,'Stock - ETA'!$F$3:F4963,'Rango proyecciones'!C365,'Stock - ETA'!$Q$3:Q4963,'Rango proyecciones'!$AJ$7)</f>
        <v/>
      </c>
      <c r="AC365" s="19">
        <f>AB365 + X365</f>
        <v/>
      </c>
      <c r="AD365" s="7" t="n"/>
      <c r="AE365" s="10">
        <f>SUMIFS('Stock - ETA'!$T$3:T4963,'Stock - ETA'!$F$3:F4963,'Rango proyecciones'!C365,'Stock - ETA'!$AA$3:AA4963,'Rango proyecciones'!$AJ$5) + SUMIFS('Stock - ETA'!$S$3:S4963,'Stock - ETA'!$F$3:F4963,'Rango proyecciones'!C365,'Stock - ETA'!$AA$3:AA4963,'Rango proyecciones'!$AJ$8)</f>
        <v/>
      </c>
      <c r="AF365" s="19">
        <f> 0.6 * AD365 + AE365</f>
        <v/>
      </c>
      <c r="AG365" s="10">
        <f>SUMIFS('Stock - ETA'!$J$3:J4963,'Stock - ETA'!$F$3:F4963,'Rango proyecciones'!C365,'Stock - ETA'!$Q$3:Q4963,'Rango proyecciones'!$AJ$5) + SUMIFS('Stock - ETA'!$I$3:I4963,'Stock - ETA'!$F$3:F4963,'Rango proyecciones'!C365,'Stock - ETA'!$Q$3:Q4963,'Rango proyecciones'!$AJ$8)</f>
        <v/>
      </c>
      <c r="AH365" s="19">
        <f> 0.6 * AD365 + AG365</f>
        <v/>
      </c>
      <c r="AI365" s="7" t="n"/>
    </row>
    <row r="366">
      <c r="A366" s="4" t="inlineStr">
        <is>
          <t>Pollo</t>
        </is>
      </c>
      <c r="B366" s="4" t="inlineStr">
        <is>
          <t>Venta Local</t>
        </is>
      </c>
      <c r="C366" s="4" t="inlineStr">
        <is>
          <t>agro america1012524</t>
        </is>
      </c>
      <c r="D366" s="4" t="inlineStr">
        <is>
          <t>Agro America</t>
        </is>
      </c>
      <c r="E366" s="4" t="n">
        <v>1012524</v>
      </c>
      <c r="F366" s="4" t="inlineStr">
        <is>
          <t>PO PchDeh 9oz Mr@ Cj AS</t>
        </is>
      </c>
      <c r="G366" s="4" t="inlineStr">
        <is>
          <t>Pechuga Desh</t>
        </is>
      </c>
      <c r="H366" s="7" t="n">
        <v>0</v>
      </c>
      <c r="I366" s="10" t="n">
        <v>0</v>
      </c>
      <c r="J366" s="10" t="n">
        <v>7160</v>
      </c>
      <c r="K366" s="10" t="n">
        <v>9401.629999999999</v>
      </c>
      <c r="L366" s="7">
        <f>MAX(J366 - K366, 0) * MAX((20 - 10)/(10), 0)</f>
        <v/>
      </c>
      <c r="M366" s="10">
        <f>SUMIFS('Stock - ETA'!$R$3:R4963,'Stock - ETA'!$F$3:F4963,'Rango proyecciones'!C366,'Stock - ETA'!$AA$3:AA4963,'Rango proyecciones'!$AJ$5)</f>
        <v/>
      </c>
      <c r="N366" s="10">
        <f>SUMIF('Stock - Puerto Chile'!$G$2:G960,'Rango proyecciones'!C366,'Stock - Puerto Chile'!$L$2:L960)</f>
        <v/>
      </c>
      <c r="O366" s="10">
        <f>0 * (20 / 27)</f>
        <v/>
      </c>
      <c r="P366" s="10">
        <f>26308.8 * (20 / 27)</f>
        <v/>
      </c>
      <c r="Q366" s="19">
        <f>H366 + N366 + MAX(M366 - H366 - N366, 0)</f>
        <v/>
      </c>
      <c r="R366" s="10">
        <f>MAX(J366 - K366, 0) * MAX((20 - 7)/(7), 0)</f>
        <v/>
      </c>
      <c r="S366" s="10">
        <f>SUMIFS('Stock - ETA'!$H$3:H4963,'Stock - ETA'!$F$3:F4963,'Rango proyecciones'!C366,'Stock - ETA'!$Q$3:Q4963,'Rango proyecciones'!$AJ$5)</f>
        <v/>
      </c>
      <c r="T366" s="10">
        <f>SUMIF('Stock - Puerto Chile'!$G$2:G960,'Rango proyecciones'!C366,'Stock - Puerto Chile'!$N$2:N960)</f>
        <v/>
      </c>
      <c r="U366" s="10">
        <f>0 * (20 / 27)</f>
        <v/>
      </c>
      <c r="V366" s="10">
        <f>26308.8 * (20 / 27)</f>
        <v/>
      </c>
      <c r="W366" s="20">
        <f>H366 + V366 + U366 + MAX(S366 - H366 - V366 - U366,0)</f>
        <v/>
      </c>
      <c r="X366" s="7" t="n">
        <v>39917</v>
      </c>
      <c r="Y366" s="10" t="n">
        <v>39917</v>
      </c>
      <c r="Z366" s="21">
        <f>SUMIFS('Stock - ETA'!$S$3:S4963,'Stock - ETA'!$F$3:F4963,'Rango proyecciones'!C366,'Stock - ETA'!$AA$3:AA4963,'Rango proyecciones'!$AJ$5) + SUMIFS('Stock - ETA'!$R$3:R4963,'Stock - ETA'!$F$3:F4963,'Rango proyecciones'!C366,'Stock - ETA'!$AA$3:AA4963,'Rango proyecciones'!$AJ$7)</f>
        <v/>
      </c>
      <c r="AA366" s="16">
        <f>Z366 + X366</f>
        <v/>
      </c>
      <c r="AB366" s="10">
        <f>SUMIFS('Stock - ETA'!$I$3:I4963,'Stock - ETA'!$F$3:F4963,'Rango proyecciones'!C366,'Stock - ETA'!$Q$3:Q4963,'Rango proyecciones'!$AJ$5) + SUMIFS('Stock - ETA'!$H$3:H4963,'Stock - ETA'!$F$3:F4963,'Rango proyecciones'!C366,'Stock - ETA'!$Q$3:Q4963,'Rango proyecciones'!$AJ$7)</f>
        <v/>
      </c>
      <c r="AC366" s="19">
        <f>AB366 + X366</f>
        <v/>
      </c>
      <c r="AD366" s="7" t="n">
        <v>39917</v>
      </c>
      <c r="AE366" s="10">
        <f>SUMIFS('Stock - ETA'!$T$3:T4963,'Stock - ETA'!$F$3:F4963,'Rango proyecciones'!C366,'Stock - ETA'!$AA$3:AA4963,'Rango proyecciones'!$AJ$5) + SUMIFS('Stock - ETA'!$S$3:S4963,'Stock - ETA'!$F$3:F4963,'Rango proyecciones'!C366,'Stock - ETA'!$AA$3:AA4963,'Rango proyecciones'!$AJ$8)</f>
        <v/>
      </c>
      <c r="AF366" s="19">
        <f> 0.6 * AD366 + AE366</f>
        <v/>
      </c>
      <c r="AG366" s="10">
        <f>SUMIFS('Stock - ETA'!$J$3:J4963,'Stock - ETA'!$F$3:F4963,'Rango proyecciones'!C366,'Stock - ETA'!$Q$3:Q4963,'Rango proyecciones'!$AJ$5) + SUMIFS('Stock - ETA'!$I$3:I4963,'Stock - ETA'!$F$3:F4963,'Rango proyecciones'!C366,'Stock - ETA'!$Q$3:Q4963,'Rango proyecciones'!$AJ$8)</f>
        <v/>
      </c>
      <c r="AH366" s="19">
        <f> 0.6 * AD366 + AG366</f>
        <v/>
      </c>
      <c r="AI366" s="7" t="n"/>
    </row>
    <row r="367">
      <c r="A367" s="4" t="inlineStr">
        <is>
          <t>Pollo</t>
        </is>
      </c>
      <c r="B367" s="4" t="inlineStr">
        <is>
          <t>Venta Local</t>
        </is>
      </c>
      <c r="C367" s="4" t="inlineStr">
        <is>
          <t>agro america1012579</t>
        </is>
      </c>
      <c r="D367" s="4" t="inlineStr">
        <is>
          <t>Agro America</t>
        </is>
      </c>
      <c r="E367" s="4" t="n">
        <v>1012579</v>
      </c>
      <c r="F367" s="4" t="inlineStr">
        <is>
          <t>PO PchDeh 4x10 Mr@ MQNI Fi Cj AS</t>
        </is>
      </c>
      <c r="G367" s="4" t="inlineStr">
        <is>
          <t>Pechuga Desh</t>
        </is>
      </c>
      <c r="H367" s="7" t="n">
        <v>0</v>
      </c>
      <c r="I367" s="10" t="n">
        <v>0</v>
      </c>
      <c r="J367" s="10" t="n">
        <v>0</v>
      </c>
      <c r="K367" s="10" t="n">
        <v>0</v>
      </c>
      <c r="L367" s="7">
        <f>MAX(J367 - K367, 0) * MAX((20 - 10)/(10), 0)</f>
        <v/>
      </c>
      <c r="M367" s="10">
        <f>SUMIFS('Stock - ETA'!$R$3:R4963,'Stock - ETA'!$F$3:F4963,'Rango proyecciones'!C367,'Stock - ETA'!$AA$3:AA4963,'Rango proyecciones'!$AJ$5)</f>
        <v/>
      </c>
      <c r="N367" s="10">
        <f>SUMIF('Stock - Puerto Chile'!$G$2:G960,'Rango proyecciones'!C367,'Stock - Puerto Chile'!$L$2:L960)</f>
        <v/>
      </c>
      <c r="O367" s="10">
        <f>0 * (20 / 27)</f>
        <v/>
      </c>
      <c r="P367" s="10">
        <f>3048.138 * (20 / 27)</f>
        <v/>
      </c>
      <c r="Q367" s="19">
        <f>H367 + N367 + MAX(M367 - H367 - N367, 0)</f>
        <v/>
      </c>
      <c r="R367" s="10">
        <f>MAX(J367 - K367, 0) * MAX((20 - 7)/(7), 0)</f>
        <v/>
      </c>
      <c r="S367" s="10">
        <f>SUMIFS('Stock - ETA'!$H$3:H4963,'Stock - ETA'!$F$3:F4963,'Rango proyecciones'!C367,'Stock - ETA'!$Q$3:Q4963,'Rango proyecciones'!$AJ$5)</f>
        <v/>
      </c>
      <c r="T367" s="10">
        <f>SUMIF('Stock - Puerto Chile'!$G$2:G960,'Rango proyecciones'!C367,'Stock - Puerto Chile'!$N$2:N960)</f>
        <v/>
      </c>
      <c r="U367" s="10">
        <f>0 * (20 / 27)</f>
        <v/>
      </c>
      <c r="V367" s="10">
        <f>3048.138 * (20 / 27)</f>
        <v/>
      </c>
      <c r="W367" s="20">
        <f>H367 + V367 + U367 + MAX(S367 - H367 - V367 - U367,0)</f>
        <v/>
      </c>
      <c r="X367" s="7" t="n"/>
      <c r="Y367" s="10" t="n"/>
      <c r="Z367" s="21">
        <f>SUMIFS('Stock - ETA'!$S$3:S4963,'Stock - ETA'!$F$3:F4963,'Rango proyecciones'!C367,'Stock - ETA'!$AA$3:AA4963,'Rango proyecciones'!$AJ$5) + SUMIFS('Stock - ETA'!$R$3:R4963,'Stock - ETA'!$F$3:F4963,'Rango proyecciones'!C367,'Stock - ETA'!$AA$3:AA4963,'Rango proyecciones'!$AJ$7)</f>
        <v/>
      </c>
      <c r="AA367" s="16">
        <f>Z367 + X367</f>
        <v/>
      </c>
      <c r="AB367" s="10">
        <f>SUMIFS('Stock - ETA'!$I$3:I4963,'Stock - ETA'!$F$3:F4963,'Rango proyecciones'!C367,'Stock - ETA'!$Q$3:Q4963,'Rango proyecciones'!$AJ$5) + SUMIFS('Stock - ETA'!$H$3:H4963,'Stock - ETA'!$F$3:F4963,'Rango proyecciones'!C367,'Stock - ETA'!$Q$3:Q4963,'Rango proyecciones'!$AJ$7)</f>
        <v/>
      </c>
      <c r="AC367" s="19">
        <f>AB367 + X367</f>
        <v/>
      </c>
      <c r="AD367" s="7" t="n"/>
      <c r="AE367" s="10">
        <f>SUMIFS('Stock - ETA'!$T$3:T4963,'Stock - ETA'!$F$3:F4963,'Rango proyecciones'!C367,'Stock - ETA'!$AA$3:AA4963,'Rango proyecciones'!$AJ$5) + SUMIFS('Stock - ETA'!$S$3:S4963,'Stock - ETA'!$F$3:F4963,'Rango proyecciones'!C367,'Stock - ETA'!$AA$3:AA4963,'Rango proyecciones'!$AJ$8)</f>
        <v/>
      </c>
      <c r="AF367" s="19">
        <f> 0.6 * AD367 + AE367</f>
        <v/>
      </c>
      <c r="AG367" s="10">
        <f>SUMIFS('Stock - ETA'!$J$3:J4963,'Stock - ETA'!$F$3:F4963,'Rango proyecciones'!C367,'Stock - ETA'!$Q$3:Q4963,'Rango proyecciones'!$AJ$5) + SUMIFS('Stock - ETA'!$I$3:I4963,'Stock - ETA'!$F$3:F4963,'Rango proyecciones'!C367,'Stock - ETA'!$Q$3:Q4963,'Rango proyecciones'!$AJ$8)</f>
        <v/>
      </c>
      <c r="AH367" s="19">
        <f> 0.6 * AD367 + AG367</f>
        <v/>
      </c>
      <c r="AI367" s="7" t="n"/>
    </row>
    <row r="368">
      <c r="A368" s="4" t="inlineStr">
        <is>
          <t>Pollo</t>
        </is>
      </c>
      <c r="B368" s="4" t="inlineStr">
        <is>
          <t>Venta Local</t>
        </is>
      </c>
      <c r="C368" s="4" t="inlineStr">
        <is>
          <t>agro america1012597</t>
        </is>
      </c>
      <c r="D368" s="4" t="inlineStr">
        <is>
          <t>Agro America</t>
        </is>
      </c>
      <c r="E368" s="4" t="n">
        <v>1012597</v>
      </c>
      <c r="F368" s="4" t="inlineStr">
        <is>
          <t>PO Tru-Ctro Ala 4x10 Mr@ MAQ Fi Cj AS</t>
        </is>
      </c>
      <c r="G368" s="4" t="inlineStr">
        <is>
          <t>Ala</t>
        </is>
      </c>
      <c r="H368" s="7" t="n">
        <v>0</v>
      </c>
      <c r="I368" s="10" t="n">
        <v>0</v>
      </c>
      <c r="J368" s="10" t="n">
        <v>0</v>
      </c>
      <c r="K368" s="10" t="n">
        <v>0</v>
      </c>
      <c r="L368" s="7">
        <f>MAX(J368 - K368, 0) * MAX((20 - 10)/(10), 0)</f>
        <v/>
      </c>
      <c r="M368" s="10">
        <f>SUMIFS('Stock - ETA'!$R$3:R4963,'Stock - ETA'!$F$3:F4963,'Rango proyecciones'!C368,'Stock - ETA'!$AA$3:AA4963,'Rango proyecciones'!$AJ$5)</f>
        <v/>
      </c>
      <c r="N368" s="10">
        <f>SUMIF('Stock - Puerto Chile'!$G$2:G960,'Rango proyecciones'!C368,'Stock - Puerto Chile'!$L$2:L960)</f>
        <v/>
      </c>
      <c r="O368" s="10">
        <f>0 * (20 / 27)</f>
        <v/>
      </c>
      <c r="P368" s="10">
        <f>798.3 * (20 / 27)</f>
        <v/>
      </c>
      <c r="Q368" s="19">
        <f>H368 + N368 + MAX(M368 - H368 - N368, 0)</f>
        <v/>
      </c>
      <c r="R368" s="10">
        <f>MAX(J368 - K368, 0) * MAX((20 - 7)/(7), 0)</f>
        <v/>
      </c>
      <c r="S368" s="10">
        <f>SUMIFS('Stock - ETA'!$H$3:H4963,'Stock - ETA'!$F$3:F4963,'Rango proyecciones'!C368,'Stock - ETA'!$Q$3:Q4963,'Rango proyecciones'!$AJ$5)</f>
        <v/>
      </c>
      <c r="T368" s="10">
        <f>SUMIF('Stock - Puerto Chile'!$G$2:G960,'Rango proyecciones'!C368,'Stock - Puerto Chile'!$N$2:N960)</f>
        <v/>
      </c>
      <c r="U368" s="10">
        <f>0 * (20 / 27)</f>
        <v/>
      </c>
      <c r="V368" s="10">
        <f>798.3 * (20 / 27)</f>
        <v/>
      </c>
      <c r="W368" s="20">
        <f>H368 + V368 + U368 + MAX(S368 - H368 - V368 - U368,0)</f>
        <v/>
      </c>
      <c r="X368" s="7" t="n"/>
      <c r="Y368" s="10" t="n"/>
      <c r="Z368" s="21">
        <f>SUMIFS('Stock - ETA'!$S$3:S4963,'Stock - ETA'!$F$3:F4963,'Rango proyecciones'!C368,'Stock - ETA'!$AA$3:AA4963,'Rango proyecciones'!$AJ$5) + SUMIFS('Stock - ETA'!$R$3:R4963,'Stock - ETA'!$F$3:F4963,'Rango proyecciones'!C368,'Stock - ETA'!$AA$3:AA4963,'Rango proyecciones'!$AJ$7)</f>
        <v/>
      </c>
      <c r="AA368" s="16">
        <f>Z368 + X368</f>
        <v/>
      </c>
      <c r="AB368" s="10">
        <f>SUMIFS('Stock - ETA'!$I$3:I4963,'Stock - ETA'!$F$3:F4963,'Rango proyecciones'!C368,'Stock - ETA'!$Q$3:Q4963,'Rango proyecciones'!$AJ$5) + SUMIFS('Stock - ETA'!$H$3:H4963,'Stock - ETA'!$F$3:F4963,'Rango proyecciones'!C368,'Stock - ETA'!$Q$3:Q4963,'Rango proyecciones'!$AJ$7)</f>
        <v/>
      </c>
      <c r="AC368" s="19">
        <f>AB368 + X368</f>
        <v/>
      </c>
      <c r="AD368" s="7" t="n"/>
      <c r="AE368" s="10">
        <f>SUMIFS('Stock - ETA'!$T$3:T4963,'Stock - ETA'!$F$3:F4963,'Rango proyecciones'!C368,'Stock - ETA'!$AA$3:AA4963,'Rango proyecciones'!$AJ$5) + SUMIFS('Stock - ETA'!$S$3:S4963,'Stock - ETA'!$F$3:F4963,'Rango proyecciones'!C368,'Stock - ETA'!$AA$3:AA4963,'Rango proyecciones'!$AJ$8)</f>
        <v/>
      </c>
      <c r="AF368" s="19">
        <f> 0.6 * AD368 + AE368</f>
        <v/>
      </c>
      <c r="AG368" s="10">
        <f>SUMIFS('Stock - ETA'!$J$3:J4963,'Stock - ETA'!$F$3:F4963,'Rango proyecciones'!C368,'Stock - ETA'!$Q$3:Q4963,'Rango proyecciones'!$AJ$5) + SUMIFS('Stock - ETA'!$I$3:I4963,'Stock - ETA'!$F$3:F4963,'Rango proyecciones'!C368,'Stock - ETA'!$Q$3:Q4963,'Rango proyecciones'!$AJ$8)</f>
        <v/>
      </c>
      <c r="AH368" s="19">
        <f> 0.6 * AD368 + AG368</f>
        <v/>
      </c>
      <c r="AI368" s="7" t="n"/>
    </row>
    <row r="369">
      <c r="A369" s="4" t="inlineStr">
        <is>
          <t>Pollo</t>
        </is>
      </c>
      <c r="B369" s="4" t="inlineStr">
        <is>
          <t>Venta Local</t>
        </is>
      </c>
      <c r="C369" s="4" t="inlineStr">
        <is>
          <t>agrosuper shanghai1012451</t>
        </is>
      </c>
      <c r="D369" s="4" t="inlineStr">
        <is>
          <t>Agrosuper Shanghai</t>
        </is>
      </c>
      <c r="E369" s="4" t="n">
        <v>1012451</v>
      </c>
      <c r="F369" s="4" t="inlineStr">
        <is>
          <t>PO Ala Media@ Cj 15k AS</t>
        </is>
      </c>
      <c r="G369" s="4" t="inlineStr">
        <is>
          <t>Ala</t>
        </is>
      </c>
      <c r="H369" s="7" t="n">
        <v>0</v>
      </c>
      <c r="I369" s="10" t="n">
        <v>0</v>
      </c>
      <c r="J369" s="10" t="n">
        <v>0</v>
      </c>
      <c r="K369" s="10" t="n">
        <v>0</v>
      </c>
      <c r="L369" s="7">
        <f>MAX(J369 - K369, 0) * MAX((20 - 10)/(10), 0)</f>
        <v/>
      </c>
      <c r="M369" s="10">
        <f>SUMIFS('Stock - ETA'!$R$3:R4963,'Stock - ETA'!$F$3:F4963,'Rango proyecciones'!C369,'Stock - ETA'!$AA$3:AA4963,'Rango proyecciones'!$AJ$5)</f>
        <v/>
      </c>
      <c r="N369" s="10">
        <f>SUMIF('Stock - Puerto Chile'!$G$2:G960,'Rango proyecciones'!C369,'Stock - Puerto Chile'!$L$2:L960)</f>
        <v/>
      </c>
      <c r="O369" s="10">
        <f>0 * (20 / 27)</f>
        <v/>
      </c>
      <c r="P369" s="10">
        <f>38866.95 * (20 / 27)</f>
        <v/>
      </c>
      <c r="Q369" s="19">
        <f>H369 + N369 + MAX(M369 - H369 - N369, 0)</f>
        <v/>
      </c>
      <c r="R369" s="10">
        <f>MAX(J369 - K369, 0) * MAX((20 - 7)/(7), 0)</f>
        <v/>
      </c>
      <c r="S369" s="10">
        <f>SUMIFS('Stock - ETA'!$H$3:H4963,'Stock - ETA'!$F$3:F4963,'Rango proyecciones'!C369,'Stock - ETA'!$Q$3:Q4963,'Rango proyecciones'!$AJ$5)</f>
        <v/>
      </c>
      <c r="T369" s="10">
        <f>SUMIF('Stock - Puerto Chile'!$G$2:G960,'Rango proyecciones'!C369,'Stock - Puerto Chile'!$N$2:N960)</f>
        <v/>
      </c>
      <c r="U369" s="10">
        <f>0 * (20 / 27)</f>
        <v/>
      </c>
      <c r="V369" s="10">
        <f>38866.95 * (20 / 27)</f>
        <v/>
      </c>
      <c r="W369" s="20">
        <f>H369 + V369 + U369 + MAX(S369 - H369 - V369 - U369,0)</f>
        <v/>
      </c>
      <c r="X369" s="7" t="n"/>
      <c r="Y369" s="10" t="n"/>
      <c r="Z369" s="21">
        <f>SUMIFS('Stock - ETA'!$S$3:S4963,'Stock - ETA'!$F$3:F4963,'Rango proyecciones'!C369,'Stock - ETA'!$AA$3:AA4963,'Rango proyecciones'!$AJ$5) + SUMIFS('Stock - ETA'!$R$3:R4963,'Stock - ETA'!$F$3:F4963,'Rango proyecciones'!C369,'Stock - ETA'!$AA$3:AA4963,'Rango proyecciones'!$AJ$7)</f>
        <v/>
      </c>
      <c r="AA369" s="16">
        <f>Z369 + X369</f>
        <v/>
      </c>
      <c r="AB369" s="10">
        <f>SUMIFS('Stock - ETA'!$I$3:I4963,'Stock - ETA'!$F$3:F4963,'Rango proyecciones'!C369,'Stock - ETA'!$Q$3:Q4963,'Rango proyecciones'!$AJ$5) + SUMIFS('Stock - ETA'!$H$3:H4963,'Stock - ETA'!$F$3:F4963,'Rango proyecciones'!C369,'Stock - ETA'!$Q$3:Q4963,'Rango proyecciones'!$AJ$7)</f>
        <v/>
      </c>
      <c r="AC369" s="19">
        <f>AB369 + X369</f>
        <v/>
      </c>
      <c r="AD369" s="7" t="n"/>
      <c r="AE369" s="10">
        <f>SUMIFS('Stock - ETA'!$T$3:T4963,'Stock - ETA'!$F$3:F4963,'Rango proyecciones'!C369,'Stock - ETA'!$AA$3:AA4963,'Rango proyecciones'!$AJ$5) + SUMIFS('Stock - ETA'!$S$3:S4963,'Stock - ETA'!$F$3:F4963,'Rango proyecciones'!C369,'Stock - ETA'!$AA$3:AA4963,'Rango proyecciones'!$AJ$8)</f>
        <v/>
      </c>
      <c r="AF369" s="19">
        <f> 0.6 * AD369 + AE369</f>
        <v/>
      </c>
      <c r="AG369" s="10">
        <f>SUMIFS('Stock - ETA'!$J$3:J4963,'Stock - ETA'!$F$3:F4963,'Rango proyecciones'!C369,'Stock - ETA'!$Q$3:Q4963,'Rango proyecciones'!$AJ$5) + SUMIFS('Stock - ETA'!$I$3:I4963,'Stock - ETA'!$F$3:F4963,'Rango proyecciones'!C369,'Stock - ETA'!$Q$3:Q4963,'Rango proyecciones'!$AJ$8)</f>
        <v/>
      </c>
      <c r="AH369" s="19">
        <f> 0.6 * AD369 + AG369</f>
        <v/>
      </c>
      <c r="AI369" s="7" t="n"/>
    </row>
    <row r="370">
      <c r="A370" s="4" t="inlineStr">
        <is>
          <t>Cerdo</t>
        </is>
      </c>
      <c r="B370" s="4" t="inlineStr">
        <is>
          <t>Venta Local</t>
        </is>
      </c>
      <c r="C370" s="4" t="inlineStr">
        <is>
          <t>agro america1023410</t>
        </is>
      </c>
      <c r="D370" s="4" t="inlineStr">
        <is>
          <t>Agro America</t>
        </is>
      </c>
      <c r="E370" s="4" t="n">
        <v>1023410</v>
      </c>
      <c r="F370" s="4" t="inlineStr">
        <is>
          <t>GO File C/cab 1KG@ Cj k AS</t>
        </is>
      </c>
      <c r="G370" s="4" t="inlineStr">
        <is>
          <t>Filete</t>
        </is>
      </c>
      <c r="H370" s="7" t="n">
        <v>0</v>
      </c>
      <c r="I370" s="10" t="n">
        <v>0</v>
      </c>
      <c r="J370" s="10" t="n">
        <v>0</v>
      </c>
      <c r="K370" s="10" t="n">
        <v>0</v>
      </c>
      <c r="L370" s="7">
        <f>MAX(J370 - K370, 0) * MAX((20 - 10)/(10), 0)</f>
        <v/>
      </c>
      <c r="M370" s="10">
        <f>SUMIFS('Stock - ETA'!$R$3:R4963,'Stock - ETA'!$F$3:F4963,'Rango proyecciones'!C370,'Stock - ETA'!$AA$3:AA4963,'Rango proyecciones'!$AJ$5)</f>
        <v/>
      </c>
      <c r="N370" s="10">
        <f>SUMIF('Stock - Puerto Chile'!$G$2:G960,'Rango proyecciones'!C370,'Stock - Puerto Chile'!$L$2:L960)</f>
        <v/>
      </c>
      <c r="O370" s="10">
        <f>0 * (20 / 27)</f>
        <v/>
      </c>
      <c r="P370" s="10">
        <f>24 * (20 / 27)</f>
        <v/>
      </c>
      <c r="Q370" s="19">
        <f>H370 + N370 + MAX(M370 - H370 - N370, 0)</f>
        <v/>
      </c>
      <c r="R370" s="10">
        <f>MAX(J370 - K370, 0) * MAX((20 - 7)/(7), 0)</f>
        <v/>
      </c>
      <c r="S370" s="10">
        <f>SUMIFS('Stock - ETA'!$H$3:H4963,'Stock - ETA'!$F$3:F4963,'Rango proyecciones'!C370,'Stock - ETA'!$Q$3:Q4963,'Rango proyecciones'!$AJ$5)</f>
        <v/>
      </c>
      <c r="T370" s="10">
        <f>SUMIF('Stock - Puerto Chile'!$G$2:G960,'Rango proyecciones'!C370,'Stock - Puerto Chile'!$N$2:N960)</f>
        <v/>
      </c>
      <c r="U370" s="10">
        <f>0 * (20 / 27)</f>
        <v/>
      </c>
      <c r="V370" s="10">
        <f>24 * (20 / 27)</f>
        <v/>
      </c>
      <c r="W370" s="20">
        <f>H370 + V370 + U370 + MAX(S370 - H370 - V370 - U370,0)</f>
        <v/>
      </c>
      <c r="X370" s="7" t="n"/>
      <c r="Y370" s="10" t="n"/>
      <c r="Z370" s="21">
        <f>SUMIFS('Stock - ETA'!$S$3:S4963,'Stock - ETA'!$F$3:F4963,'Rango proyecciones'!C370,'Stock - ETA'!$AA$3:AA4963,'Rango proyecciones'!$AJ$5) + SUMIFS('Stock - ETA'!$R$3:R4963,'Stock - ETA'!$F$3:F4963,'Rango proyecciones'!C370,'Stock - ETA'!$AA$3:AA4963,'Rango proyecciones'!$AJ$7)</f>
        <v/>
      </c>
      <c r="AA370" s="16">
        <f>Z370 + X370</f>
        <v/>
      </c>
      <c r="AB370" s="10">
        <f>SUMIFS('Stock - ETA'!$I$3:I4963,'Stock - ETA'!$F$3:F4963,'Rango proyecciones'!C370,'Stock - ETA'!$Q$3:Q4963,'Rango proyecciones'!$AJ$5) + SUMIFS('Stock - ETA'!$H$3:H4963,'Stock - ETA'!$F$3:F4963,'Rango proyecciones'!C370,'Stock - ETA'!$Q$3:Q4963,'Rango proyecciones'!$AJ$7)</f>
        <v/>
      </c>
      <c r="AC370" s="19">
        <f>AB370 + X370</f>
        <v/>
      </c>
      <c r="AD370" s="7" t="n"/>
      <c r="AE370" s="10">
        <f>SUMIFS('Stock - ETA'!$T$3:T4963,'Stock - ETA'!$F$3:F4963,'Rango proyecciones'!C370,'Stock - ETA'!$AA$3:AA4963,'Rango proyecciones'!$AJ$5) + SUMIFS('Stock - ETA'!$S$3:S4963,'Stock - ETA'!$F$3:F4963,'Rango proyecciones'!C370,'Stock - ETA'!$AA$3:AA4963,'Rango proyecciones'!$AJ$8)</f>
        <v/>
      </c>
      <c r="AF370" s="19">
        <f> 0.6 * AD370 + AE370</f>
        <v/>
      </c>
      <c r="AG370" s="10">
        <f>SUMIFS('Stock - ETA'!$J$3:J4963,'Stock - ETA'!$F$3:F4963,'Rango proyecciones'!C370,'Stock - ETA'!$Q$3:Q4963,'Rango proyecciones'!$AJ$5) + SUMIFS('Stock - ETA'!$I$3:I4963,'Stock - ETA'!$F$3:F4963,'Rango proyecciones'!C370,'Stock - ETA'!$Q$3:Q4963,'Rango proyecciones'!$AJ$8)</f>
        <v/>
      </c>
      <c r="AH370" s="19">
        <f> 0.6 * AD370 + AG370</f>
        <v/>
      </c>
      <c r="AI370" s="7" t="n"/>
    </row>
    <row r="371">
      <c r="A371" s="4" t="inlineStr">
        <is>
          <t>Cerdo</t>
        </is>
      </c>
      <c r="B371" s="4" t="inlineStr">
        <is>
          <t>Venta Local</t>
        </is>
      </c>
      <c r="C371" s="4" t="inlineStr">
        <is>
          <t>agrosuper shanghai1022646</t>
        </is>
      </c>
      <c r="D371" s="4" t="inlineStr">
        <is>
          <t>Agrosuper Shanghai</t>
        </is>
      </c>
      <c r="E371" s="4" t="n">
        <v>1022646</v>
      </c>
      <c r="F371" s="4" t="inlineStr">
        <is>
          <t>GO Pecho Belly S/p@ Vp Cj AS</t>
        </is>
      </c>
      <c r="G371" s="4" t="inlineStr">
        <is>
          <t>Panceta</t>
        </is>
      </c>
      <c r="H371" s="7" t="n">
        <v>0</v>
      </c>
      <c r="I371" s="10" t="n">
        <v>0</v>
      </c>
      <c r="J371" s="10" t="n">
        <v>0</v>
      </c>
      <c r="K371" s="10" t="n">
        <v>0</v>
      </c>
      <c r="L371" s="7">
        <f>MAX(J371 - K371, 0) * MAX((20 - 10)/(10), 0)</f>
        <v/>
      </c>
      <c r="M371" s="10">
        <f>SUMIFS('Stock - ETA'!$R$3:R4963,'Stock - ETA'!$F$3:F4963,'Rango proyecciones'!C371,'Stock - ETA'!$AA$3:AA4963,'Rango proyecciones'!$AJ$5)</f>
        <v/>
      </c>
      <c r="N371" s="10">
        <f>SUMIF('Stock - Puerto Chile'!$G$2:G960,'Rango proyecciones'!C371,'Stock - Puerto Chile'!$L$2:L960)</f>
        <v/>
      </c>
      <c r="O371" s="10">
        <f>0 * (20 / 27)</f>
        <v/>
      </c>
      <c r="P371" s="10">
        <f>39560.646 * (20 / 27)</f>
        <v/>
      </c>
      <c r="Q371" s="19">
        <f>H371 + N371 + MAX(M371 - H371 - N371, 0)</f>
        <v/>
      </c>
      <c r="R371" s="10">
        <f>MAX(J371 - K371, 0) * MAX((20 - 7)/(7), 0)</f>
        <v/>
      </c>
      <c r="S371" s="10">
        <f>SUMIFS('Stock - ETA'!$H$3:H4963,'Stock - ETA'!$F$3:F4963,'Rango proyecciones'!C371,'Stock - ETA'!$Q$3:Q4963,'Rango proyecciones'!$AJ$5)</f>
        <v/>
      </c>
      <c r="T371" s="10">
        <f>SUMIF('Stock - Puerto Chile'!$G$2:G960,'Rango proyecciones'!C371,'Stock - Puerto Chile'!$N$2:N960)</f>
        <v/>
      </c>
      <c r="U371" s="10">
        <f>0 * (20 / 27)</f>
        <v/>
      </c>
      <c r="V371" s="10">
        <f>39560.646 * (20 / 27)</f>
        <v/>
      </c>
      <c r="W371" s="20">
        <f>H371 + V371 + U371 + MAX(S371 - H371 - V371 - U371,0)</f>
        <v/>
      </c>
      <c r="X371" s="7" t="n"/>
      <c r="Y371" s="10" t="n"/>
      <c r="Z371" s="21">
        <f>SUMIFS('Stock - ETA'!$S$3:S4963,'Stock - ETA'!$F$3:F4963,'Rango proyecciones'!C371,'Stock - ETA'!$AA$3:AA4963,'Rango proyecciones'!$AJ$5) + SUMIFS('Stock - ETA'!$R$3:R4963,'Stock - ETA'!$F$3:F4963,'Rango proyecciones'!C371,'Stock - ETA'!$AA$3:AA4963,'Rango proyecciones'!$AJ$7)</f>
        <v/>
      </c>
      <c r="AA371" s="16">
        <f>Z371 + X371</f>
        <v/>
      </c>
      <c r="AB371" s="10">
        <f>SUMIFS('Stock - ETA'!$I$3:I4963,'Stock - ETA'!$F$3:F4963,'Rango proyecciones'!C371,'Stock - ETA'!$Q$3:Q4963,'Rango proyecciones'!$AJ$5) + SUMIFS('Stock - ETA'!$H$3:H4963,'Stock - ETA'!$F$3:F4963,'Rango proyecciones'!C371,'Stock - ETA'!$Q$3:Q4963,'Rango proyecciones'!$AJ$7)</f>
        <v/>
      </c>
      <c r="AC371" s="19">
        <f>AB371 + X371</f>
        <v/>
      </c>
      <c r="AD371" s="7" t="n"/>
      <c r="AE371" s="10">
        <f>SUMIFS('Stock - ETA'!$T$3:T4963,'Stock - ETA'!$F$3:F4963,'Rango proyecciones'!C371,'Stock - ETA'!$AA$3:AA4963,'Rango proyecciones'!$AJ$5) + SUMIFS('Stock - ETA'!$S$3:S4963,'Stock - ETA'!$F$3:F4963,'Rango proyecciones'!C371,'Stock - ETA'!$AA$3:AA4963,'Rango proyecciones'!$AJ$8)</f>
        <v/>
      </c>
      <c r="AF371" s="19">
        <f> 0.6 * AD371 + AE371</f>
        <v/>
      </c>
      <c r="AG371" s="10">
        <f>SUMIFS('Stock - ETA'!$J$3:J4963,'Stock - ETA'!$F$3:F4963,'Rango proyecciones'!C371,'Stock - ETA'!$Q$3:Q4963,'Rango proyecciones'!$AJ$5) + SUMIFS('Stock - ETA'!$I$3:I4963,'Stock - ETA'!$F$3:F4963,'Rango proyecciones'!C371,'Stock - ETA'!$Q$3:Q4963,'Rango proyecciones'!$AJ$8)</f>
        <v/>
      </c>
      <c r="AH371" s="19">
        <f> 0.6 * AD371 + AG371</f>
        <v/>
      </c>
      <c r="AI371" s="7" t="n"/>
    </row>
    <row r="372">
      <c r="A372" s="4" t="inlineStr">
        <is>
          <t>Cerdo</t>
        </is>
      </c>
      <c r="B372" s="4" t="inlineStr">
        <is>
          <t>Venta Local</t>
        </is>
      </c>
      <c r="C372" s="4" t="inlineStr">
        <is>
          <t>agrosuper shanghai1023143</t>
        </is>
      </c>
      <c r="D372" s="4" t="inlineStr">
        <is>
          <t>Agrosuper Shanghai</t>
        </is>
      </c>
      <c r="E372" s="4" t="n">
        <v>1023143</v>
      </c>
      <c r="F372" s="4" t="inlineStr">
        <is>
          <t>GO Platead@ Fi Cj 20k AS</t>
        </is>
      </c>
      <c r="G372" s="4" t="inlineStr">
        <is>
          <t>Prolijado</t>
        </is>
      </c>
      <c r="H372" s="7" t="n">
        <v>0</v>
      </c>
      <c r="I372" s="10" t="n">
        <v>0</v>
      </c>
      <c r="J372" s="10" t="n">
        <v>596.05</v>
      </c>
      <c r="K372" s="10" t="n">
        <v>782.46</v>
      </c>
      <c r="L372" s="7">
        <f>MAX(J372 - K372, 0) * MAX((20 - 10)/(10), 0)</f>
        <v/>
      </c>
      <c r="M372" s="10">
        <f>SUMIFS('Stock - ETA'!$R$3:R4963,'Stock - ETA'!$F$3:F4963,'Rango proyecciones'!C372,'Stock - ETA'!$AA$3:AA4963,'Rango proyecciones'!$AJ$5)</f>
        <v/>
      </c>
      <c r="N372" s="10">
        <f>SUMIF('Stock - Puerto Chile'!$G$2:G960,'Rango proyecciones'!C372,'Stock - Puerto Chile'!$L$2:L960)</f>
        <v/>
      </c>
      <c r="O372" s="10">
        <f>0 * (20 / 27)</f>
        <v/>
      </c>
      <c r="P372" s="10">
        <f>1520 * (20 / 27)</f>
        <v/>
      </c>
      <c r="Q372" s="19">
        <f>H372 + N372 + MAX(M372 - H372 - N372, 0)</f>
        <v/>
      </c>
      <c r="R372" s="10">
        <f>MAX(J372 - K372, 0) * MAX((20 - 7)/(7), 0)</f>
        <v/>
      </c>
      <c r="S372" s="10">
        <f>SUMIFS('Stock - ETA'!$H$3:H4963,'Stock - ETA'!$F$3:F4963,'Rango proyecciones'!C372,'Stock - ETA'!$Q$3:Q4963,'Rango proyecciones'!$AJ$5)</f>
        <v/>
      </c>
      <c r="T372" s="10">
        <f>SUMIF('Stock - Puerto Chile'!$G$2:G960,'Rango proyecciones'!C372,'Stock - Puerto Chile'!$N$2:N960)</f>
        <v/>
      </c>
      <c r="U372" s="10">
        <f>0 * (20 / 27)</f>
        <v/>
      </c>
      <c r="V372" s="10">
        <f>1520 * (20 / 27)</f>
        <v/>
      </c>
      <c r="W372" s="20">
        <f>H372 + V372 + U372 + MAX(S372 - H372 - V372 - U372,0)</f>
        <v/>
      </c>
      <c r="X372" s="7" t="n"/>
      <c r="Y372" s="10" t="n"/>
      <c r="Z372" s="21">
        <f>SUMIFS('Stock - ETA'!$S$3:S4963,'Stock - ETA'!$F$3:F4963,'Rango proyecciones'!C372,'Stock - ETA'!$AA$3:AA4963,'Rango proyecciones'!$AJ$5) + SUMIFS('Stock - ETA'!$R$3:R4963,'Stock - ETA'!$F$3:F4963,'Rango proyecciones'!C372,'Stock - ETA'!$AA$3:AA4963,'Rango proyecciones'!$AJ$7)</f>
        <v/>
      </c>
      <c r="AA372" s="16">
        <f>Z372 + X372</f>
        <v/>
      </c>
      <c r="AB372" s="10">
        <f>SUMIFS('Stock - ETA'!$I$3:I4963,'Stock - ETA'!$F$3:F4963,'Rango proyecciones'!C372,'Stock - ETA'!$Q$3:Q4963,'Rango proyecciones'!$AJ$5) + SUMIFS('Stock - ETA'!$H$3:H4963,'Stock - ETA'!$F$3:F4963,'Rango proyecciones'!C372,'Stock - ETA'!$Q$3:Q4963,'Rango proyecciones'!$AJ$7)</f>
        <v/>
      </c>
      <c r="AC372" s="19">
        <f>AB372 + X372</f>
        <v/>
      </c>
      <c r="AD372" s="7" t="n"/>
      <c r="AE372" s="10">
        <f>SUMIFS('Stock - ETA'!$T$3:T4963,'Stock - ETA'!$F$3:F4963,'Rango proyecciones'!C372,'Stock - ETA'!$AA$3:AA4963,'Rango proyecciones'!$AJ$5) + SUMIFS('Stock - ETA'!$S$3:S4963,'Stock - ETA'!$F$3:F4963,'Rango proyecciones'!C372,'Stock - ETA'!$AA$3:AA4963,'Rango proyecciones'!$AJ$8)</f>
        <v/>
      </c>
      <c r="AF372" s="19">
        <f> 0.6 * AD372 + AE372</f>
        <v/>
      </c>
      <c r="AG372" s="10">
        <f>SUMIFS('Stock - ETA'!$J$3:J4963,'Stock - ETA'!$F$3:F4963,'Rango proyecciones'!C372,'Stock - ETA'!$Q$3:Q4963,'Rango proyecciones'!$AJ$5) + SUMIFS('Stock - ETA'!$I$3:I4963,'Stock - ETA'!$F$3:F4963,'Rango proyecciones'!C372,'Stock - ETA'!$Q$3:Q4963,'Rango proyecciones'!$AJ$8)</f>
        <v/>
      </c>
      <c r="AH372" s="19">
        <f> 0.6 * AD372 + AG372</f>
        <v/>
      </c>
      <c r="AI372" s="7" t="n"/>
    </row>
    <row r="373">
      <c r="A373" s="4" t="inlineStr">
        <is>
          <t>Pavo</t>
        </is>
      </c>
      <c r="B373" s="4" t="inlineStr">
        <is>
          <t>Venta Local</t>
        </is>
      </c>
      <c r="C373" s="4" t="inlineStr">
        <is>
          <t>agro america1030228</t>
        </is>
      </c>
      <c r="D373" s="4" t="inlineStr">
        <is>
          <t>Agro America</t>
        </is>
      </c>
      <c r="E373" s="4" t="n">
        <v>1030228</v>
      </c>
      <c r="F373" s="4" t="inlineStr">
        <is>
          <t>PV TruDeh Cort S/p@ Bo Cj  SO</t>
        </is>
      </c>
      <c r="G373" s="4" t="inlineStr">
        <is>
          <t>Trutro Desh</t>
        </is>
      </c>
      <c r="H373" s="7" t="n">
        <v>0</v>
      </c>
      <c r="I373" s="10" t="n">
        <v>0</v>
      </c>
      <c r="J373" s="10" t="n">
        <v>0</v>
      </c>
      <c r="K373" s="10" t="n">
        <v>0</v>
      </c>
      <c r="L373" s="7">
        <f>MAX(J373 - K373, 0) * MAX((20 - 10)/(10), 0)</f>
        <v/>
      </c>
      <c r="M373" s="10">
        <f>SUMIFS('Stock - ETA'!$R$3:R4963,'Stock - ETA'!$F$3:F4963,'Rango proyecciones'!C373,'Stock - ETA'!$AA$3:AA4963,'Rango proyecciones'!$AJ$5)</f>
        <v/>
      </c>
      <c r="N373" s="10">
        <f>SUMIF('Stock - Puerto Chile'!$G$2:G960,'Rango proyecciones'!C373,'Stock - Puerto Chile'!$L$2:L960)</f>
        <v/>
      </c>
      <c r="O373" s="10">
        <f>0 * (20 / 27)</f>
        <v/>
      </c>
      <c r="P373" s="10">
        <f>163.296 * (20 / 27)</f>
        <v/>
      </c>
      <c r="Q373" s="19">
        <f>H373 + N373 + MAX(M373 - H373 - N373, 0)</f>
        <v/>
      </c>
      <c r="R373" s="10">
        <f>MAX(J373 - K373, 0) * MAX((20 - 7)/(7), 0)</f>
        <v/>
      </c>
      <c r="S373" s="10">
        <f>SUMIFS('Stock - ETA'!$H$3:H4963,'Stock - ETA'!$F$3:F4963,'Rango proyecciones'!C373,'Stock - ETA'!$Q$3:Q4963,'Rango proyecciones'!$AJ$5)</f>
        <v/>
      </c>
      <c r="T373" s="10">
        <f>SUMIF('Stock - Puerto Chile'!$G$2:G960,'Rango proyecciones'!C373,'Stock - Puerto Chile'!$N$2:N960)</f>
        <v/>
      </c>
      <c r="U373" s="10">
        <f>0 * (20 / 27)</f>
        <v/>
      </c>
      <c r="V373" s="10">
        <f>163.296 * (20 / 27)</f>
        <v/>
      </c>
      <c r="W373" s="20">
        <f>H373 + V373 + U373 + MAX(S373 - H373 - V373 - U373,0)</f>
        <v/>
      </c>
      <c r="X373" s="7" t="n"/>
      <c r="Y373" s="10" t="n"/>
      <c r="Z373" s="21">
        <f>SUMIFS('Stock - ETA'!$S$3:S4963,'Stock - ETA'!$F$3:F4963,'Rango proyecciones'!C373,'Stock - ETA'!$AA$3:AA4963,'Rango proyecciones'!$AJ$5) + SUMIFS('Stock - ETA'!$R$3:R4963,'Stock - ETA'!$F$3:F4963,'Rango proyecciones'!C373,'Stock - ETA'!$AA$3:AA4963,'Rango proyecciones'!$AJ$7)</f>
        <v/>
      </c>
      <c r="AA373" s="16">
        <f>Z373 + X373</f>
        <v/>
      </c>
      <c r="AB373" s="10">
        <f>SUMIFS('Stock - ETA'!$I$3:I4963,'Stock - ETA'!$F$3:F4963,'Rango proyecciones'!C373,'Stock - ETA'!$Q$3:Q4963,'Rango proyecciones'!$AJ$5) + SUMIFS('Stock - ETA'!$H$3:H4963,'Stock - ETA'!$F$3:F4963,'Rango proyecciones'!C373,'Stock - ETA'!$Q$3:Q4963,'Rango proyecciones'!$AJ$7)</f>
        <v/>
      </c>
      <c r="AC373" s="19">
        <f>AB373 + X373</f>
        <v/>
      </c>
      <c r="AD373" s="7" t="n"/>
      <c r="AE373" s="10">
        <f>SUMIFS('Stock - ETA'!$T$3:T4963,'Stock - ETA'!$F$3:F4963,'Rango proyecciones'!C373,'Stock - ETA'!$AA$3:AA4963,'Rango proyecciones'!$AJ$5) + SUMIFS('Stock - ETA'!$S$3:S4963,'Stock - ETA'!$F$3:F4963,'Rango proyecciones'!C373,'Stock - ETA'!$AA$3:AA4963,'Rango proyecciones'!$AJ$8)</f>
        <v/>
      </c>
      <c r="AF373" s="19">
        <f> 0.6 * AD373 + AE373</f>
        <v/>
      </c>
      <c r="AG373" s="10">
        <f>SUMIFS('Stock - ETA'!$J$3:J4963,'Stock - ETA'!$F$3:F4963,'Rango proyecciones'!C373,'Stock - ETA'!$Q$3:Q4963,'Rango proyecciones'!$AJ$5) + SUMIFS('Stock - ETA'!$I$3:I4963,'Stock - ETA'!$F$3:F4963,'Rango proyecciones'!C373,'Stock - ETA'!$Q$3:Q4963,'Rango proyecciones'!$AJ$8)</f>
        <v/>
      </c>
      <c r="AH373" s="19">
        <f> 0.6 * AD373 + AG373</f>
        <v/>
      </c>
      <c r="AI373" s="7" t="n"/>
    </row>
    <row r="374">
      <c r="A374" s="4" t="inlineStr">
        <is>
          <t>Pavo</t>
        </is>
      </c>
      <c r="B374" s="4" t="inlineStr">
        <is>
          <t>Venta Local</t>
        </is>
      </c>
      <c r="C374" s="4" t="inlineStr">
        <is>
          <t>agro america1030239</t>
        </is>
      </c>
      <c r="D374" s="4" t="inlineStr">
        <is>
          <t>Agro America</t>
        </is>
      </c>
      <c r="E374" s="4" t="n">
        <v>1030239</v>
      </c>
      <c r="F374" s="4" t="inlineStr">
        <is>
          <t>PV Ctro Pta Ala 30 Lb@ Bo Cj SO</t>
        </is>
      </c>
      <c r="G374" s="4" t="inlineStr">
        <is>
          <t>Ala</t>
        </is>
      </c>
      <c r="H374" s="7" t="n">
        <v>0</v>
      </c>
      <c r="I374" s="10" t="n">
        <v>0</v>
      </c>
      <c r="J374" s="10" t="n">
        <v>27385</v>
      </c>
      <c r="K374" s="10" t="n">
        <v>10856.99</v>
      </c>
      <c r="L374" s="7">
        <f>MAX(J374 - K374, 0) * MAX((20 - 10)/(10), 0)</f>
        <v/>
      </c>
      <c r="M374" s="10">
        <f>SUMIFS('Stock - ETA'!$R$3:R4963,'Stock - ETA'!$F$3:F4963,'Rango proyecciones'!C374,'Stock - ETA'!$AA$3:AA4963,'Rango proyecciones'!$AJ$5)</f>
        <v/>
      </c>
      <c r="N374" s="10">
        <f>SUMIF('Stock - Puerto Chile'!$G$2:G960,'Rango proyecciones'!C374,'Stock - Puerto Chile'!$L$2:L960)</f>
        <v/>
      </c>
      <c r="O374" s="10">
        <f>0 * (20 / 27)</f>
        <v/>
      </c>
      <c r="P374" s="10">
        <f>6315.04 * (20 / 27)</f>
        <v/>
      </c>
      <c r="Q374" s="19">
        <f>H374 + N374 + MAX(M374 - H374 - N374, 0)</f>
        <v/>
      </c>
      <c r="R374" s="10">
        <f>MAX(J374 - K374, 0) * MAX((20 - 7)/(7), 0)</f>
        <v/>
      </c>
      <c r="S374" s="10">
        <f>SUMIFS('Stock - ETA'!$H$3:H4963,'Stock - ETA'!$F$3:F4963,'Rango proyecciones'!C374,'Stock - ETA'!$Q$3:Q4963,'Rango proyecciones'!$AJ$5)</f>
        <v/>
      </c>
      <c r="T374" s="10">
        <f>SUMIF('Stock - Puerto Chile'!$G$2:G960,'Rango proyecciones'!C374,'Stock - Puerto Chile'!$N$2:N960)</f>
        <v/>
      </c>
      <c r="U374" s="10">
        <f>0 * (20 / 27)</f>
        <v/>
      </c>
      <c r="V374" s="10">
        <f>6315.04 * (20 / 27)</f>
        <v/>
      </c>
      <c r="W374" s="20">
        <f>H374 + V374 + U374 + MAX(S374 - H374 - V374 - U374,0)</f>
        <v/>
      </c>
      <c r="X374" s="7" t="n">
        <v>24041</v>
      </c>
      <c r="Y374" s="10" t="n">
        <v>24041</v>
      </c>
      <c r="Z374" s="21">
        <f>SUMIFS('Stock - ETA'!$S$3:S4963,'Stock - ETA'!$F$3:F4963,'Rango proyecciones'!C374,'Stock - ETA'!$AA$3:AA4963,'Rango proyecciones'!$AJ$5) + SUMIFS('Stock - ETA'!$R$3:R4963,'Stock - ETA'!$F$3:F4963,'Rango proyecciones'!C374,'Stock - ETA'!$AA$3:AA4963,'Rango proyecciones'!$AJ$7)</f>
        <v/>
      </c>
      <c r="AA374" s="16">
        <f>Z374 + X374</f>
        <v/>
      </c>
      <c r="AB374" s="10">
        <f>SUMIFS('Stock - ETA'!$I$3:I4963,'Stock - ETA'!$F$3:F4963,'Rango proyecciones'!C374,'Stock - ETA'!$Q$3:Q4963,'Rango proyecciones'!$AJ$5) + SUMIFS('Stock - ETA'!$H$3:H4963,'Stock - ETA'!$F$3:F4963,'Rango proyecciones'!C374,'Stock - ETA'!$Q$3:Q4963,'Rango proyecciones'!$AJ$7)</f>
        <v/>
      </c>
      <c r="AC374" s="19">
        <f>AB374 + X374</f>
        <v/>
      </c>
      <c r="AD374" s="7" t="n">
        <v>48081</v>
      </c>
      <c r="AE374" s="10">
        <f>SUMIFS('Stock - ETA'!$T$3:T4963,'Stock - ETA'!$F$3:F4963,'Rango proyecciones'!C374,'Stock - ETA'!$AA$3:AA4963,'Rango proyecciones'!$AJ$5) + SUMIFS('Stock - ETA'!$S$3:S4963,'Stock - ETA'!$F$3:F4963,'Rango proyecciones'!C374,'Stock - ETA'!$AA$3:AA4963,'Rango proyecciones'!$AJ$8)</f>
        <v/>
      </c>
      <c r="AF374" s="19">
        <f> 0.6 * AD374 + AE374</f>
        <v/>
      </c>
      <c r="AG374" s="10">
        <f>SUMIFS('Stock - ETA'!$J$3:J4963,'Stock - ETA'!$F$3:F4963,'Rango proyecciones'!C374,'Stock - ETA'!$Q$3:Q4963,'Rango proyecciones'!$AJ$5) + SUMIFS('Stock - ETA'!$I$3:I4963,'Stock - ETA'!$F$3:F4963,'Rango proyecciones'!C374,'Stock - ETA'!$Q$3:Q4963,'Rango proyecciones'!$AJ$8)</f>
        <v/>
      </c>
      <c r="AH374" s="19">
        <f> 0.6 * AD374 + AG374</f>
        <v/>
      </c>
      <c r="AI374" s="7" t="n"/>
    </row>
    <row r="375">
      <c r="A375" s="4" t="inlineStr">
        <is>
          <t>Pavo</t>
        </is>
      </c>
      <c r="B375" s="4" t="inlineStr">
        <is>
          <t>Venta Local</t>
        </is>
      </c>
      <c r="C375" s="4" t="inlineStr">
        <is>
          <t>agro america1030773</t>
        </is>
      </c>
      <c r="D375" s="4" t="inlineStr">
        <is>
          <t>Agro America</t>
        </is>
      </c>
      <c r="E375" s="4" t="n">
        <v>1030773</v>
      </c>
      <c r="F375" s="4" t="inlineStr">
        <is>
          <t>PV Pch Filete 1 kg @Bo CJ 14Kg AS</t>
        </is>
      </c>
      <c r="G375" s="4" t="inlineStr">
        <is>
          <t>Pech Desh</t>
        </is>
      </c>
      <c r="H375" s="7" t="n">
        <v>0</v>
      </c>
      <c r="I375" s="10" t="n">
        <v>0</v>
      </c>
      <c r="J375" s="10" t="n">
        <v>0</v>
      </c>
      <c r="K375" s="10" t="n">
        <v>0</v>
      </c>
      <c r="L375" s="7">
        <f>MAX(J375 - K375, 0) * MAX((20 - 10)/(10), 0)</f>
        <v/>
      </c>
      <c r="M375" s="10">
        <f>SUMIFS('Stock - ETA'!$R$3:R4963,'Stock - ETA'!$F$3:F4963,'Rango proyecciones'!C375,'Stock - ETA'!$AA$3:AA4963,'Rango proyecciones'!$AJ$5)</f>
        <v/>
      </c>
      <c r="N375" s="10">
        <f>SUMIF('Stock - Puerto Chile'!$G$2:G960,'Rango proyecciones'!C375,'Stock - Puerto Chile'!$L$2:L960)</f>
        <v/>
      </c>
      <c r="O375" s="10">
        <f>0 * (20 / 27)</f>
        <v/>
      </c>
      <c r="P375" s="10">
        <f>15022 * (20 / 27)</f>
        <v/>
      </c>
      <c r="Q375" s="19">
        <f>H375 + N375 + MAX(M375 - H375 - N375, 0)</f>
        <v/>
      </c>
      <c r="R375" s="10">
        <f>MAX(J375 - K375, 0) * MAX((20 - 7)/(7), 0)</f>
        <v/>
      </c>
      <c r="S375" s="10">
        <f>SUMIFS('Stock - ETA'!$H$3:H4963,'Stock - ETA'!$F$3:F4963,'Rango proyecciones'!C375,'Stock - ETA'!$Q$3:Q4963,'Rango proyecciones'!$AJ$5)</f>
        <v/>
      </c>
      <c r="T375" s="10">
        <f>SUMIF('Stock - Puerto Chile'!$G$2:G960,'Rango proyecciones'!C375,'Stock - Puerto Chile'!$N$2:N960)</f>
        <v/>
      </c>
      <c r="U375" s="10">
        <f>0 * (20 / 27)</f>
        <v/>
      </c>
      <c r="V375" s="10">
        <f>15022 * (20 / 27)</f>
        <v/>
      </c>
      <c r="W375" s="20">
        <f>H375 + V375 + U375 + MAX(S375 - H375 - V375 - U375,0)</f>
        <v/>
      </c>
      <c r="X375" s="7" t="n"/>
      <c r="Y375" s="10" t="n"/>
      <c r="Z375" s="21">
        <f>SUMIFS('Stock - ETA'!$S$3:S4963,'Stock - ETA'!$F$3:F4963,'Rango proyecciones'!C375,'Stock - ETA'!$AA$3:AA4963,'Rango proyecciones'!$AJ$5) + SUMIFS('Stock - ETA'!$R$3:R4963,'Stock - ETA'!$F$3:F4963,'Rango proyecciones'!C375,'Stock - ETA'!$AA$3:AA4963,'Rango proyecciones'!$AJ$7)</f>
        <v/>
      </c>
      <c r="AA375" s="16">
        <f>Z375 + X375</f>
        <v/>
      </c>
      <c r="AB375" s="10">
        <f>SUMIFS('Stock - ETA'!$I$3:I4963,'Stock - ETA'!$F$3:F4963,'Rango proyecciones'!C375,'Stock - ETA'!$Q$3:Q4963,'Rango proyecciones'!$AJ$5) + SUMIFS('Stock - ETA'!$H$3:H4963,'Stock - ETA'!$F$3:F4963,'Rango proyecciones'!C375,'Stock - ETA'!$Q$3:Q4963,'Rango proyecciones'!$AJ$7)</f>
        <v/>
      </c>
      <c r="AC375" s="19">
        <f>AB375 + X375</f>
        <v/>
      </c>
      <c r="AD375" s="7" t="n"/>
      <c r="AE375" s="10">
        <f>SUMIFS('Stock - ETA'!$T$3:T4963,'Stock - ETA'!$F$3:F4963,'Rango proyecciones'!C375,'Stock - ETA'!$AA$3:AA4963,'Rango proyecciones'!$AJ$5) + SUMIFS('Stock - ETA'!$S$3:S4963,'Stock - ETA'!$F$3:F4963,'Rango proyecciones'!C375,'Stock - ETA'!$AA$3:AA4963,'Rango proyecciones'!$AJ$8)</f>
        <v/>
      </c>
      <c r="AF375" s="19">
        <f> 0.6 * AD375 + AE375</f>
        <v/>
      </c>
      <c r="AG375" s="10">
        <f>SUMIFS('Stock - ETA'!$J$3:J4963,'Stock - ETA'!$F$3:F4963,'Rango proyecciones'!C375,'Stock - ETA'!$Q$3:Q4963,'Rango proyecciones'!$AJ$5) + SUMIFS('Stock - ETA'!$I$3:I4963,'Stock - ETA'!$F$3:F4963,'Rango proyecciones'!C375,'Stock - ETA'!$Q$3:Q4963,'Rango proyecciones'!$AJ$8)</f>
        <v/>
      </c>
      <c r="AH375" s="19">
        <f> 0.6 * AD375 + AG375</f>
        <v/>
      </c>
      <c r="AI375" s="7" t="n"/>
    </row>
    <row r="376">
      <c r="A376" s="4" t="inlineStr">
        <is>
          <t>Pavo</t>
        </is>
      </c>
      <c r="B376" s="4" t="inlineStr">
        <is>
          <t>Venta Local</t>
        </is>
      </c>
      <c r="C376" s="4" t="inlineStr">
        <is>
          <t>agrosuper shanghai1030791</t>
        </is>
      </c>
      <c r="D376" s="4" t="inlineStr">
        <is>
          <t>Agrosuper Shanghai</t>
        </is>
      </c>
      <c r="E376" s="4" t="n">
        <v>1030791</v>
      </c>
      <c r="F376" s="4" t="inlineStr">
        <is>
          <t>PV MA Tru Lar@ Bo Cj 15k AS</t>
        </is>
      </c>
      <c r="G376" s="4" t="inlineStr">
        <is>
          <t>Trutro</t>
        </is>
      </c>
      <c r="H376" s="7" t="n">
        <v>0</v>
      </c>
      <c r="I376" s="10" t="n">
        <v>0</v>
      </c>
      <c r="J376" s="10" t="n">
        <v>0</v>
      </c>
      <c r="K376" s="10" t="n">
        <v>0</v>
      </c>
      <c r="L376" s="7">
        <f>MAX(J376 - K376, 0) * MAX((20 - 10)/(10), 0)</f>
        <v/>
      </c>
      <c r="M376" s="10">
        <f>SUMIFS('Stock - ETA'!$R$3:R4963,'Stock - ETA'!$F$3:F4963,'Rango proyecciones'!C376,'Stock - ETA'!$AA$3:AA4963,'Rango proyecciones'!$AJ$5)</f>
        <v/>
      </c>
      <c r="N376" s="10">
        <f>SUMIF('Stock - Puerto Chile'!$G$2:G960,'Rango proyecciones'!C376,'Stock - Puerto Chile'!$L$2:L960)</f>
        <v/>
      </c>
      <c r="O376" s="10">
        <f>0 * (20 / 27)</f>
        <v/>
      </c>
      <c r="P376" s="10">
        <f>3675 * (20 / 27)</f>
        <v/>
      </c>
      <c r="Q376" s="19">
        <f>H376 + N376 + MAX(M376 - H376 - N376, 0)</f>
        <v/>
      </c>
      <c r="R376" s="10">
        <f>MAX(J376 - K376, 0) * MAX((20 - 7)/(7), 0)</f>
        <v/>
      </c>
      <c r="S376" s="10">
        <f>SUMIFS('Stock - ETA'!$H$3:H4963,'Stock - ETA'!$F$3:F4963,'Rango proyecciones'!C376,'Stock - ETA'!$Q$3:Q4963,'Rango proyecciones'!$AJ$5)</f>
        <v/>
      </c>
      <c r="T376" s="10">
        <f>SUMIF('Stock - Puerto Chile'!$G$2:G960,'Rango proyecciones'!C376,'Stock - Puerto Chile'!$N$2:N960)</f>
        <v/>
      </c>
      <c r="U376" s="10">
        <f>0 * (20 / 27)</f>
        <v/>
      </c>
      <c r="V376" s="10">
        <f>3675 * (20 / 27)</f>
        <v/>
      </c>
      <c r="W376" s="20">
        <f>H376 + V376 + U376 + MAX(S376 - H376 - V376 - U376,0)</f>
        <v/>
      </c>
      <c r="X376" s="7" t="n"/>
      <c r="Y376" s="10" t="n"/>
      <c r="Z376" s="21">
        <f>SUMIFS('Stock - ETA'!$S$3:S4963,'Stock - ETA'!$F$3:F4963,'Rango proyecciones'!C376,'Stock - ETA'!$AA$3:AA4963,'Rango proyecciones'!$AJ$5) + SUMIFS('Stock - ETA'!$R$3:R4963,'Stock - ETA'!$F$3:F4963,'Rango proyecciones'!C376,'Stock - ETA'!$AA$3:AA4963,'Rango proyecciones'!$AJ$7)</f>
        <v/>
      </c>
      <c r="AA376" s="16">
        <f>Z376 + X376</f>
        <v/>
      </c>
      <c r="AB376" s="10">
        <f>SUMIFS('Stock - ETA'!$I$3:I4963,'Stock - ETA'!$F$3:F4963,'Rango proyecciones'!C376,'Stock - ETA'!$Q$3:Q4963,'Rango proyecciones'!$AJ$5) + SUMIFS('Stock - ETA'!$H$3:H4963,'Stock - ETA'!$F$3:F4963,'Rango proyecciones'!C376,'Stock - ETA'!$Q$3:Q4963,'Rango proyecciones'!$AJ$7)</f>
        <v/>
      </c>
      <c r="AC376" s="19">
        <f>AB376 + X376</f>
        <v/>
      </c>
      <c r="AD376" s="7" t="n"/>
      <c r="AE376" s="10">
        <f>SUMIFS('Stock - ETA'!$T$3:T4963,'Stock - ETA'!$F$3:F4963,'Rango proyecciones'!C376,'Stock - ETA'!$AA$3:AA4963,'Rango proyecciones'!$AJ$5) + SUMIFS('Stock - ETA'!$S$3:S4963,'Stock - ETA'!$F$3:F4963,'Rango proyecciones'!C376,'Stock - ETA'!$AA$3:AA4963,'Rango proyecciones'!$AJ$8)</f>
        <v/>
      </c>
      <c r="AF376" s="19">
        <f> 0.6 * AD376 + AE376</f>
        <v/>
      </c>
      <c r="AG376" s="10">
        <f>SUMIFS('Stock - ETA'!$J$3:J4963,'Stock - ETA'!$F$3:F4963,'Rango proyecciones'!C376,'Stock - ETA'!$Q$3:Q4963,'Rango proyecciones'!$AJ$5) + SUMIFS('Stock - ETA'!$I$3:I4963,'Stock - ETA'!$F$3:F4963,'Rango proyecciones'!C376,'Stock - ETA'!$Q$3:Q4963,'Rango proyecciones'!$AJ$8)</f>
        <v/>
      </c>
      <c r="AH376" s="19">
        <f> 0.6 * AD376 + AG376</f>
        <v/>
      </c>
      <c r="AI376" s="7" t="n"/>
    </row>
    <row r="377">
      <c r="A377" s="4" t="inlineStr">
        <is>
          <t>Pollo</t>
        </is>
      </c>
      <c r="B377" s="4" t="inlineStr">
        <is>
          <t>Venta Local</t>
        </is>
      </c>
      <c r="C377" s="4" t="inlineStr">
        <is>
          <t>agro america1012400</t>
        </is>
      </c>
      <c r="D377" s="4" t="inlineStr">
        <is>
          <t>Agro America</t>
        </is>
      </c>
      <c r="E377" s="4" t="n">
        <v>1012400</v>
      </c>
      <c r="F377" s="4" t="inlineStr">
        <is>
          <t>PO File s/t 700g Mr@ Cj AS</t>
        </is>
      </c>
      <c r="G377" s="4" t="inlineStr">
        <is>
          <t>Filete</t>
        </is>
      </c>
      <c r="H377" s="7" t="n">
        <v>0</v>
      </c>
      <c r="I377" s="10" t="n">
        <v>0</v>
      </c>
      <c r="J377" s="10" t="n">
        <v>0</v>
      </c>
      <c r="K377" s="10" t="n">
        <v>0</v>
      </c>
      <c r="L377" s="7">
        <f>MAX(J377 - K377, 0) * MAX((20 - 10)/(10), 0)</f>
        <v/>
      </c>
      <c r="M377" s="10">
        <f>SUMIFS('Stock - ETA'!$R$3:R4963,'Stock - ETA'!$F$3:F4963,'Rango proyecciones'!C377,'Stock - ETA'!$AA$3:AA4963,'Rango proyecciones'!$AJ$5)</f>
        <v/>
      </c>
      <c r="N377" s="10">
        <f>SUMIF('Stock - Puerto Chile'!$G$2:G960,'Rango proyecciones'!C377,'Stock - Puerto Chile'!$L$2:L960)</f>
        <v/>
      </c>
      <c r="O377" s="10">
        <f>0 * (20 / 27)</f>
        <v/>
      </c>
      <c r="P377" s="10">
        <f>0 * (20 / 27)</f>
        <v/>
      </c>
      <c r="Q377" s="19">
        <f>H377 + N377 + MAX(M377 - H377 - N377, 0)</f>
        <v/>
      </c>
      <c r="R377" s="10">
        <f>MAX(J377 - K377, 0) * MAX((20 - 7)/(7), 0)</f>
        <v/>
      </c>
      <c r="S377" s="10">
        <f>SUMIFS('Stock - ETA'!$H$3:H4963,'Stock - ETA'!$F$3:F4963,'Rango proyecciones'!C377,'Stock - ETA'!$Q$3:Q4963,'Rango proyecciones'!$AJ$5)</f>
        <v/>
      </c>
      <c r="T377" s="10">
        <f>SUMIF('Stock - Puerto Chile'!$G$2:G960,'Rango proyecciones'!C377,'Stock - Puerto Chile'!$N$2:N960)</f>
        <v/>
      </c>
      <c r="U377" s="10">
        <f>0 * (20 / 27)</f>
        <v/>
      </c>
      <c r="V377" s="10">
        <f>0 * (20 / 27)</f>
        <v/>
      </c>
      <c r="W377" s="20">
        <f>H377 + V377 + U377 + MAX(S377 - H377 - V377 - U377,0)</f>
        <v/>
      </c>
      <c r="X377" s="7" t="n"/>
      <c r="Y377" s="10" t="n"/>
      <c r="Z377" s="21">
        <f>SUMIFS('Stock - ETA'!$S$3:S4963,'Stock - ETA'!$F$3:F4963,'Rango proyecciones'!C377,'Stock - ETA'!$AA$3:AA4963,'Rango proyecciones'!$AJ$5) + SUMIFS('Stock - ETA'!$R$3:R4963,'Stock - ETA'!$F$3:F4963,'Rango proyecciones'!C377,'Stock - ETA'!$AA$3:AA4963,'Rango proyecciones'!$AJ$7)</f>
        <v/>
      </c>
      <c r="AA377" s="16">
        <f>Z377 + X377</f>
        <v/>
      </c>
      <c r="AB377" s="10">
        <f>SUMIFS('Stock - ETA'!$I$3:I4963,'Stock - ETA'!$F$3:F4963,'Rango proyecciones'!C377,'Stock - ETA'!$Q$3:Q4963,'Rango proyecciones'!$AJ$5) + SUMIFS('Stock - ETA'!$H$3:H4963,'Stock - ETA'!$F$3:F4963,'Rango proyecciones'!C377,'Stock - ETA'!$Q$3:Q4963,'Rango proyecciones'!$AJ$7)</f>
        <v/>
      </c>
      <c r="AC377" s="19">
        <f>AB377 + X377</f>
        <v/>
      </c>
      <c r="AD377" s="7" t="n"/>
      <c r="AE377" s="10">
        <f>SUMIFS('Stock - ETA'!$T$3:T4963,'Stock - ETA'!$F$3:F4963,'Rango proyecciones'!C377,'Stock - ETA'!$AA$3:AA4963,'Rango proyecciones'!$AJ$5) + SUMIFS('Stock - ETA'!$S$3:S4963,'Stock - ETA'!$F$3:F4963,'Rango proyecciones'!C377,'Stock - ETA'!$AA$3:AA4963,'Rango proyecciones'!$AJ$8)</f>
        <v/>
      </c>
      <c r="AF377" s="19">
        <f> 0.6 * AD377 + AE377</f>
        <v/>
      </c>
      <c r="AG377" s="10">
        <f>SUMIFS('Stock - ETA'!$J$3:J4963,'Stock - ETA'!$F$3:F4963,'Rango proyecciones'!C377,'Stock - ETA'!$Q$3:Q4963,'Rango proyecciones'!$AJ$5) + SUMIFS('Stock - ETA'!$I$3:I4963,'Stock - ETA'!$F$3:F4963,'Rango proyecciones'!C377,'Stock - ETA'!$Q$3:Q4963,'Rango proyecciones'!$AJ$8)</f>
        <v/>
      </c>
      <c r="AH377" s="19">
        <f> 0.6 * AD377 + AG377</f>
        <v/>
      </c>
      <c r="AI377" s="7" t="n"/>
    </row>
    <row r="378">
      <c r="A378" s="4" t="inlineStr">
        <is>
          <t>Pollo</t>
        </is>
      </c>
      <c r="B378" s="4" t="inlineStr">
        <is>
          <t>Venta Local</t>
        </is>
      </c>
      <c r="C378" s="4" t="inlineStr">
        <is>
          <t>agro america1012519</t>
        </is>
      </c>
      <c r="D378" s="4" t="inlineStr">
        <is>
          <t>Agro America</t>
        </is>
      </c>
      <c r="E378" s="4" t="n">
        <v>1012519</v>
      </c>
      <c r="F378" s="4" t="inlineStr">
        <is>
          <t>PO PchDeh 4oz Mr@ Cj AS</t>
        </is>
      </c>
      <c r="G378" s="4" t="inlineStr">
        <is>
          <t>Pechuga Desh</t>
        </is>
      </c>
      <c r="H378" s="7" t="n">
        <v>0</v>
      </c>
      <c r="I378" s="10" t="n">
        <v>0</v>
      </c>
      <c r="J378" s="10" t="n">
        <v>23680</v>
      </c>
      <c r="K378" s="10" t="n">
        <v>2771.22</v>
      </c>
      <c r="L378" s="7">
        <f>MAX(J378 - K378, 0) * MAX((20 - 10)/(10), 0)</f>
        <v/>
      </c>
      <c r="M378" s="10">
        <f>SUMIFS('Stock - ETA'!$R$3:R4963,'Stock - ETA'!$F$3:F4963,'Rango proyecciones'!C378,'Stock - ETA'!$AA$3:AA4963,'Rango proyecciones'!$AJ$5)</f>
        <v/>
      </c>
      <c r="N378" s="10">
        <f>SUMIF('Stock - Puerto Chile'!$G$2:G960,'Rango proyecciones'!C378,'Stock - Puerto Chile'!$L$2:L960)</f>
        <v/>
      </c>
      <c r="O378" s="10">
        <f>0 * (20 / 27)</f>
        <v/>
      </c>
      <c r="P378" s="10">
        <f>4681.152 * (20 / 27)</f>
        <v/>
      </c>
      <c r="Q378" s="19">
        <f>H378 + N378 + MAX(M378 - H378 - N378, 0)</f>
        <v/>
      </c>
      <c r="R378" s="10">
        <f>MAX(J378 - K378, 0) * MAX((20 - 7)/(7), 0)</f>
        <v/>
      </c>
      <c r="S378" s="10">
        <f>SUMIFS('Stock - ETA'!$H$3:H4963,'Stock - ETA'!$F$3:F4963,'Rango proyecciones'!C378,'Stock - ETA'!$Q$3:Q4963,'Rango proyecciones'!$AJ$5)</f>
        <v/>
      </c>
      <c r="T378" s="10">
        <f>SUMIF('Stock - Puerto Chile'!$G$2:G960,'Rango proyecciones'!C378,'Stock - Puerto Chile'!$N$2:N960)</f>
        <v/>
      </c>
      <c r="U378" s="10">
        <f>0 * (20 / 27)</f>
        <v/>
      </c>
      <c r="V378" s="10">
        <f>4681.152 * (20 / 27)</f>
        <v/>
      </c>
      <c r="W378" s="20">
        <f>H378 + V378 + U378 + MAX(S378 - H378 - V378 - U378,0)</f>
        <v/>
      </c>
      <c r="X378" s="7" t="n">
        <v>113853</v>
      </c>
      <c r="Y378" s="10" t="n">
        <v>113853</v>
      </c>
      <c r="Z378" s="21">
        <f>SUMIFS('Stock - ETA'!$S$3:S4963,'Stock - ETA'!$F$3:F4963,'Rango proyecciones'!C378,'Stock - ETA'!$AA$3:AA4963,'Rango proyecciones'!$AJ$5) + SUMIFS('Stock - ETA'!$R$3:R4963,'Stock - ETA'!$F$3:F4963,'Rango proyecciones'!C378,'Stock - ETA'!$AA$3:AA4963,'Rango proyecciones'!$AJ$7)</f>
        <v/>
      </c>
      <c r="AA378" s="16">
        <f>Z378 + X378</f>
        <v/>
      </c>
      <c r="AB378" s="10">
        <f>SUMIFS('Stock - ETA'!$I$3:I4963,'Stock - ETA'!$F$3:F4963,'Rango proyecciones'!C378,'Stock - ETA'!$Q$3:Q4963,'Rango proyecciones'!$AJ$5) + SUMIFS('Stock - ETA'!$H$3:H4963,'Stock - ETA'!$F$3:F4963,'Rango proyecciones'!C378,'Stock - ETA'!$Q$3:Q4963,'Rango proyecciones'!$AJ$7)</f>
        <v/>
      </c>
      <c r="AC378" s="19">
        <f>AB378 + X378</f>
        <v/>
      </c>
      <c r="AD378" s="7" t="n">
        <v>293477</v>
      </c>
      <c r="AE378" s="10">
        <f>SUMIFS('Stock - ETA'!$T$3:T4963,'Stock - ETA'!$F$3:F4963,'Rango proyecciones'!C378,'Stock - ETA'!$AA$3:AA4963,'Rango proyecciones'!$AJ$5) + SUMIFS('Stock - ETA'!$S$3:S4963,'Stock - ETA'!$F$3:F4963,'Rango proyecciones'!C378,'Stock - ETA'!$AA$3:AA4963,'Rango proyecciones'!$AJ$8)</f>
        <v/>
      </c>
      <c r="AF378" s="19">
        <f> 0.6 * AD378 + AE378</f>
        <v/>
      </c>
      <c r="AG378" s="10">
        <f>SUMIFS('Stock - ETA'!$J$3:J4963,'Stock - ETA'!$F$3:F4963,'Rango proyecciones'!C378,'Stock - ETA'!$Q$3:Q4963,'Rango proyecciones'!$AJ$5) + SUMIFS('Stock - ETA'!$I$3:I4963,'Stock - ETA'!$F$3:F4963,'Rango proyecciones'!C378,'Stock - ETA'!$Q$3:Q4963,'Rango proyecciones'!$AJ$8)</f>
        <v/>
      </c>
      <c r="AH378" s="19">
        <f> 0.6 * AD378 + AG378</f>
        <v/>
      </c>
      <c r="AI378" s="7" t="n"/>
    </row>
    <row r="379">
      <c r="A379" s="4" t="inlineStr">
        <is>
          <t>Pollo</t>
        </is>
      </c>
      <c r="B379" s="4" t="inlineStr">
        <is>
          <t>Venta Local</t>
        </is>
      </c>
      <c r="C379" s="4" t="inlineStr">
        <is>
          <t>agrosuper shanghai1012525</t>
        </is>
      </c>
      <c r="D379" s="4" t="inlineStr">
        <is>
          <t>Agrosuper Shanghai</t>
        </is>
      </c>
      <c r="E379" s="4" t="n">
        <v>1012525</v>
      </c>
      <c r="F379" s="4" t="inlineStr">
        <is>
          <t>PO Garra J@ Bo Cj 20k AS</t>
        </is>
      </c>
      <c r="G379" s="4" t="inlineStr">
        <is>
          <t>Patas</t>
        </is>
      </c>
      <c r="H379" s="7" t="n">
        <v>0</v>
      </c>
      <c r="I379" s="10" t="n">
        <v>0</v>
      </c>
      <c r="J379" s="10" t="n">
        <v>3440</v>
      </c>
      <c r="K379" s="10" t="n">
        <v>1430.89</v>
      </c>
      <c r="L379" s="7">
        <f>MAX(J379 - K379, 0) * MAX((20 - 10)/(10), 0)</f>
        <v/>
      </c>
      <c r="M379" s="10">
        <f>SUMIFS('Stock - ETA'!$R$3:R4963,'Stock - ETA'!$F$3:F4963,'Rango proyecciones'!C379,'Stock - ETA'!$AA$3:AA4963,'Rango proyecciones'!$AJ$5)</f>
        <v/>
      </c>
      <c r="N379" s="10">
        <f>SUMIF('Stock - Puerto Chile'!$G$2:G960,'Rango proyecciones'!C379,'Stock - Puerto Chile'!$L$2:L960)</f>
        <v/>
      </c>
      <c r="O379" s="10">
        <f>0 * (20 / 27)</f>
        <v/>
      </c>
      <c r="P379" s="10">
        <f>9680 * (20 / 27)</f>
        <v/>
      </c>
      <c r="Q379" s="19">
        <f>H379 + N379 + MAX(M379 - H379 - N379, 0)</f>
        <v/>
      </c>
      <c r="R379" s="10">
        <f>MAX(J379 - K379, 0) * MAX((20 - 7)/(7), 0)</f>
        <v/>
      </c>
      <c r="S379" s="10">
        <f>SUMIFS('Stock - ETA'!$H$3:H4963,'Stock - ETA'!$F$3:F4963,'Rango proyecciones'!C379,'Stock - ETA'!$Q$3:Q4963,'Rango proyecciones'!$AJ$5)</f>
        <v/>
      </c>
      <c r="T379" s="10">
        <f>SUMIF('Stock - Puerto Chile'!$G$2:G960,'Rango proyecciones'!C379,'Stock - Puerto Chile'!$N$2:N960)</f>
        <v/>
      </c>
      <c r="U379" s="10">
        <f>0 * (20 / 27)</f>
        <v/>
      </c>
      <c r="V379" s="10">
        <f>9680 * (20 / 27)</f>
        <v/>
      </c>
      <c r="W379" s="20">
        <f>H379 + V379 + U379 + MAX(S379 - H379 - V379 - U379,0)</f>
        <v/>
      </c>
      <c r="X379" s="7" t="n">
        <v>10014</v>
      </c>
      <c r="Y379" s="10" t="n">
        <v>10014</v>
      </c>
      <c r="Z379" s="21">
        <f>SUMIFS('Stock - ETA'!$S$3:S4963,'Stock - ETA'!$F$3:F4963,'Rango proyecciones'!C379,'Stock - ETA'!$AA$3:AA4963,'Rango proyecciones'!$AJ$5) + SUMIFS('Stock - ETA'!$R$3:R4963,'Stock - ETA'!$F$3:F4963,'Rango proyecciones'!C379,'Stock - ETA'!$AA$3:AA4963,'Rango proyecciones'!$AJ$7)</f>
        <v/>
      </c>
      <c r="AA379" s="16">
        <f>Z379 + X379</f>
        <v/>
      </c>
      <c r="AB379" s="10">
        <f>SUMIFS('Stock - ETA'!$I$3:I4963,'Stock - ETA'!$F$3:F4963,'Rango proyecciones'!C379,'Stock - ETA'!$Q$3:Q4963,'Rango proyecciones'!$AJ$5) + SUMIFS('Stock - ETA'!$H$3:H4963,'Stock - ETA'!$F$3:F4963,'Rango proyecciones'!C379,'Stock - ETA'!$Q$3:Q4963,'Rango proyecciones'!$AJ$7)</f>
        <v/>
      </c>
      <c r="AC379" s="19">
        <f>AB379 + X379</f>
        <v/>
      </c>
      <c r="AD379" s="7" t="n">
        <v>11806</v>
      </c>
      <c r="AE379" s="10">
        <f>SUMIFS('Stock - ETA'!$T$3:T4963,'Stock - ETA'!$F$3:F4963,'Rango proyecciones'!C379,'Stock - ETA'!$AA$3:AA4963,'Rango proyecciones'!$AJ$5) + SUMIFS('Stock - ETA'!$S$3:S4963,'Stock - ETA'!$F$3:F4963,'Rango proyecciones'!C379,'Stock - ETA'!$AA$3:AA4963,'Rango proyecciones'!$AJ$8)</f>
        <v/>
      </c>
      <c r="AF379" s="19">
        <f> 0.6 * AD379 + AE379</f>
        <v/>
      </c>
      <c r="AG379" s="10">
        <f>SUMIFS('Stock - ETA'!$J$3:J4963,'Stock - ETA'!$F$3:F4963,'Rango proyecciones'!C379,'Stock - ETA'!$Q$3:Q4963,'Rango proyecciones'!$AJ$5) + SUMIFS('Stock - ETA'!$I$3:I4963,'Stock - ETA'!$F$3:F4963,'Rango proyecciones'!C379,'Stock - ETA'!$Q$3:Q4963,'Rango proyecciones'!$AJ$8)</f>
        <v/>
      </c>
      <c r="AH379" s="19">
        <f> 0.6 * AD379 + AG379</f>
        <v/>
      </c>
      <c r="AI379" s="7" t="n"/>
    </row>
    <row r="380">
      <c r="A380" s="4" t="inlineStr">
        <is>
          <t>Pollo</t>
        </is>
      </c>
      <c r="B380" s="4" t="inlineStr">
        <is>
          <t>Venta Local</t>
        </is>
      </c>
      <c r="C380" s="4" t="inlineStr">
        <is>
          <t>agrosuper shanghai1012622</t>
        </is>
      </c>
      <c r="D380" s="4" t="inlineStr">
        <is>
          <t>Agrosuper Shanghai</t>
        </is>
      </c>
      <c r="E380" s="4" t="n">
        <v>1012622</v>
      </c>
      <c r="F380" s="4" t="inlineStr">
        <is>
          <t>PO TruEnt Deh Tf@MUESTRA SAG</t>
        </is>
      </c>
      <c r="G380" s="4" t="inlineStr">
        <is>
          <t>Muestra</t>
        </is>
      </c>
      <c r="H380" s="7" t="n">
        <v>0</v>
      </c>
      <c r="I380" s="10" t="n">
        <v>0</v>
      </c>
      <c r="J380" s="10" t="n">
        <v>0</v>
      </c>
      <c r="K380" s="10" t="n">
        <v>0</v>
      </c>
      <c r="L380" s="7">
        <f>MAX(J380 - K380, 0) * MAX((20 - 10)/(10), 0)</f>
        <v/>
      </c>
      <c r="M380" s="10">
        <f>SUMIFS('Stock - ETA'!$R$3:R4963,'Stock - ETA'!$F$3:F4963,'Rango proyecciones'!C380,'Stock - ETA'!$AA$3:AA4963,'Rango proyecciones'!$AJ$5)</f>
        <v/>
      </c>
      <c r="N380" s="10">
        <f>SUMIF('Stock - Puerto Chile'!$G$2:G960,'Rango proyecciones'!C380,'Stock - Puerto Chile'!$L$2:L960)</f>
        <v/>
      </c>
      <c r="O380" s="10">
        <f>0 * (20 / 27)</f>
        <v/>
      </c>
      <c r="P380" s="10">
        <f>0 * (20 / 27)</f>
        <v/>
      </c>
      <c r="Q380" s="19">
        <f>H380 + N380 + MAX(M380 - H380 - N380, 0)</f>
        <v/>
      </c>
      <c r="R380" s="10">
        <f>MAX(J380 - K380, 0) * MAX((20 - 7)/(7), 0)</f>
        <v/>
      </c>
      <c r="S380" s="10">
        <f>SUMIFS('Stock - ETA'!$H$3:H4963,'Stock - ETA'!$F$3:F4963,'Rango proyecciones'!C380,'Stock - ETA'!$Q$3:Q4963,'Rango proyecciones'!$AJ$5)</f>
        <v/>
      </c>
      <c r="T380" s="10">
        <f>SUMIF('Stock - Puerto Chile'!$G$2:G960,'Rango proyecciones'!C380,'Stock - Puerto Chile'!$N$2:N960)</f>
        <v/>
      </c>
      <c r="U380" s="10">
        <f>0 * (20 / 27)</f>
        <v/>
      </c>
      <c r="V380" s="10">
        <f>0 * (20 / 27)</f>
        <v/>
      </c>
      <c r="W380" s="20">
        <f>H380 + V380 + U380 + MAX(S380 - H380 - V380 - U380,0)</f>
        <v/>
      </c>
      <c r="X380" s="7" t="n"/>
      <c r="Y380" s="10" t="n"/>
      <c r="Z380" s="21">
        <f>SUMIFS('Stock - ETA'!$S$3:S4963,'Stock - ETA'!$F$3:F4963,'Rango proyecciones'!C380,'Stock - ETA'!$AA$3:AA4963,'Rango proyecciones'!$AJ$5) + SUMIFS('Stock - ETA'!$R$3:R4963,'Stock - ETA'!$F$3:F4963,'Rango proyecciones'!C380,'Stock - ETA'!$AA$3:AA4963,'Rango proyecciones'!$AJ$7)</f>
        <v/>
      </c>
      <c r="AA380" s="16">
        <f>Z380 + X380</f>
        <v/>
      </c>
      <c r="AB380" s="10">
        <f>SUMIFS('Stock - ETA'!$I$3:I4963,'Stock - ETA'!$F$3:F4963,'Rango proyecciones'!C380,'Stock - ETA'!$Q$3:Q4963,'Rango proyecciones'!$AJ$5) + SUMIFS('Stock - ETA'!$H$3:H4963,'Stock - ETA'!$F$3:F4963,'Rango proyecciones'!C380,'Stock - ETA'!$Q$3:Q4963,'Rango proyecciones'!$AJ$7)</f>
        <v/>
      </c>
      <c r="AC380" s="19">
        <f>AB380 + X380</f>
        <v/>
      </c>
      <c r="AD380" s="7" t="n"/>
      <c r="AE380" s="10">
        <f>SUMIFS('Stock - ETA'!$T$3:T4963,'Stock - ETA'!$F$3:F4963,'Rango proyecciones'!C380,'Stock - ETA'!$AA$3:AA4963,'Rango proyecciones'!$AJ$5) + SUMIFS('Stock - ETA'!$S$3:S4963,'Stock - ETA'!$F$3:F4963,'Rango proyecciones'!C380,'Stock - ETA'!$AA$3:AA4963,'Rango proyecciones'!$AJ$8)</f>
        <v/>
      </c>
      <c r="AF380" s="19">
        <f> 0.6 * AD380 + AE380</f>
        <v/>
      </c>
      <c r="AG380" s="10">
        <f>SUMIFS('Stock - ETA'!$J$3:J4963,'Stock - ETA'!$F$3:F4963,'Rango proyecciones'!C380,'Stock - ETA'!$Q$3:Q4963,'Rango proyecciones'!$AJ$5) + SUMIFS('Stock - ETA'!$I$3:I4963,'Stock - ETA'!$F$3:F4963,'Rango proyecciones'!C380,'Stock - ETA'!$Q$3:Q4963,'Rango proyecciones'!$AJ$8)</f>
        <v/>
      </c>
      <c r="AH380" s="19">
        <f> 0.6 * AD380 + AG380</f>
        <v/>
      </c>
      <c r="AI380" s="7" t="n"/>
    </row>
    <row r="381">
      <c r="A381" s="4" t="inlineStr">
        <is>
          <t>Cerdo</t>
        </is>
      </c>
      <c r="B381" s="4" t="inlineStr">
        <is>
          <t>Venta Local</t>
        </is>
      </c>
      <c r="C381" s="4" t="inlineStr">
        <is>
          <t>agro america1020822</t>
        </is>
      </c>
      <c r="D381" s="4" t="inlineStr">
        <is>
          <t>Agro America</t>
        </is>
      </c>
      <c r="E381" s="4" t="n">
        <v>1020822</v>
      </c>
      <c r="F381" s="4" t="inlineStr">
        <is>
          <t>GO Resto Tira Hso@ Cj 20k AS</t>
        </is>
      </c>
      <c r="G381" s="4" t="inlineStr">
        <is>
          <t>Huesos</t>
        </is>
      </c>
      <c r="H381" s="7" t="n">
        <v>0</v>
      </c>
      <c r="I381" s="10" t="n">
        <v>0</v>
      </c>
      <c r="J381" s="10" t="n">
        <v>0</v>
      </c>
      <c r="K381" s="10" t="n">
        <v>0</v>
      </c>
      <c r="L381" s="7">
        <f>MAX(J381 - K381, 0) * MAX((20 - 10)/(10), 0)</f>
        <v/>
      </c>
      <c r="M381" s="10">
        <f>SUMIFS('Stock - ETA'!$R$3:R4963,'Stock - ETA'!$F$3:F4963,'Rango proyecciones'!C381,'Stock - ETA'!$AA$3:AA4963,'Rango proyecciones'!$AJ$5)</f>
        <v/>
      </c>
      <c r="N381" s="10">
        <f>SUMIF('Stock - Puerto Chile'!$G$2:G960,'Rango proyecciones'!C381,'Stock - Puerto Chile'!$L$2:L960)</f>
        <v/>
      </c>
      <c r="O381" s="10">
        <f>0 * (20 / 27)</f>
        <v/>
      </c>
      <c r="P381" s="10">
        <f>10272.08 * (20 / 27)</f>
        <v/>
      </c>
      <c r="Q381" s="19">
        <f>H381 + N381 + MAX(M381 - H381 - N381, 0)</f>
        <v/>
      </c>
      <c r="R381" s="10">
        <f>MAX(J381 - K381, 0) * MAX((20 - 7)/(7), 0)</f>
        <v/>
      </c>
      <c r="S381" s="10">
        <f>SUMIFS('Stock - ETA'!$H$3:H4963,'Stock - ETA'!$F$3:F4963,'Rango proyecciones'!C381,'Stock - ETA'!$Q$3:Q4963,'Rango proyecciones'!$AJ$5)</f>
        <v/>
      </c>
      <c r="T381" s="10">
        <f>SUMIF('Stock - Puerto Chile'!$G$2:G960,'Rango proyecciones'!C381,'Stock - Puerto Chile'!$N$2:N960)</f>
        <v/>
      </c>
      <c r="U381" s="10">
        <f>0 * (20 / 27)</f>
        <v/>
      </c>
      <c r="V381" s="10">
        <f>10272.08 * (20 / 27)</f>
        <v/>
      </c>
      <c r="W381" s="20">
        <f>H381 + V381 + U381 + MAX(S381 - H381 - V381 - U381,0)</f>
        <v/>
      </c>
      <c r="X381" s="7" t="n"/>
      <c r="Y381" s="10" t="n"/>
      <c r="Z381" s="21">
        <f>SUMIFS('Stock - ETA'!$S$3:S4963,'Stock - ETA'!$F$3:F4963,'Rango proyecciones'!C381,'Stock - ETA'!$AA$3:AA4963,'Rango proyecciones'!$AJ$5) + SUMIFS('Stock - ETA'!$R$3:R4963,'Stock - ETA'!$F$3:F4963,'Rango proyecciones'!C381,'Stock - ETA'!$AA$3:AA4963,'Rango proyecciones'!$AJ$7)</f>
        <v/>
      </c>
      <c r="AA381" s="16">
        <f>Z381 + X381</f>
        <v/>
      </c>
      <c r="AB381" s="10">
        <f>SUMIFS('Stock - ETA'!$I$3:I4963,'Stock - ETA'!$F$3:F4963,'Rango proyecciones'!C381,'Stock - ETA'!$Q$3:Q4963,'Rango proyecciones'!$AJ$5) + SUMIFS('Stock - ETA'!$H$3:H4963,'Stock - ETA'!$F$3:F4963,'Rango proyecciones'!C381,'Stock - ETA'!$Q$3:Q4963,'Rango proyecciones'!$AJ$7)</f>
        <v/>
      </c>
      <c r="AC381" s="19">
        <f>AB381 + X381</f>
        <v/>
      </c>
      <c r="AD381" s="7" t="n"/>
      <c r="AE381" s="10">
        <f>SUMIFS('Stock - ETA'!$T$3:T4963,'Stock - ETA'!$F$3:F4963,'Rango proyecciones'!C381,'Stock - ETA'!$AA$3:AA4963,'Rango proyecciones'!$AJ$5) + SUMIFS('Stock - ETA'!$S$3:S4963,'Stock - ETA'!$F$3:F4963,'Rango proyecciones'!C381,'Stock - ETA'!$AA$3:AA4963,'Rango proyecciones'!$AJ$8)</f>
        <v/>
      </c>
      <c r="AF381" s="19">
        <f> 0.6 * AD381 + AE381</f>
        <v/>
      </c>
      <c r="AG381" s="10">
        <f>SUMIFS('Stock - ETA'!$J$3:J4963,'Stock - ETA'!$F$3:F4963,'Rango proyecciones'!C381,'Stock - ETA'!$Q$3:Q4963,'Rango proyecciones'!$AJ$5) + SUMIFS('Stock - ETA'!$I$3:I4963,'Stock - ETA'!$F$3:F4963,'Rango proyecciones'!C381,'Stock - ETA'!$Q$3:Q4963,'Rango proyecciones'!$AJ$8)</f>
        <v/>
      </c>
      <c r="AH381" s="19">
        <f> 0.6 * AD381 + AG381</f>
        <v/>
      </c>
      <c r="AI381" s="7" t="n"/>
    </row>
    <row r="382">
      <c r="A382" s="4" t="inlineStr">
        <is>
          <t>Cerdo</t>
        </is>
      </c>
      <c r="B382" s="4" t="inlineStr">
        <is>
          <t>Venta Local</t>
        </is>
      </c>
      <c r="C382" s="4" t="inlineStr">
        <is>
          <t>agro america1023190</t>
        </is>
      </c>
      <c r="D382" s="4" t="inlineStr">
        <is>
          <t>Agro America</t>
        </is>
      </c>
      <c r="E382" s="4" t="n">
        <v>1023190</v>
      </c>
      <c r="F382" s="4" t="inlineStr">
        <is>
          <t>GO Pana s/Corazon@ Bo Cj 20k AS</t>
        </is>
      </c>
      <c r="G382" s="4" t="inlineStr">
        <is>
          <t>Subprod</t>
        </is>
      </c>
      <c r="H382" s="7" t="n">
        <v>0</v>
      </c>
      <c r="I382" s="10" t="n">
        <v>0</v>
      </c>
      <c r="J382" s="10" t="n">
        <v>0</v>
      </c>
      <c r="K382" s="10" t="n">
        <v>0</v>
      </c>
      <c r="L382" s="7">
        <f>MAX(J382 - K382, 0) * MAX((20 - 10)/(10), 0)</f>
        <v/>
      </c>
      <c r="M382" s="10">
        <f>SUMIFS('Stock - ETA'!$R$3:R4963,'Stock - ETA'!$F$3:F4963,'Rango proyecciones'!C382,'Stock - ETA'!$AA$3:AA4963,'Rango proyecciones'!$AJ$5)</f>
        <v/>
      </c>
      <c r="N382" s="10">
        <f>SUMIF('Stock - Puerto Chile'!$G$2:G960,'Rango proyecciones'!C382,'Stock - Puerto Chile'!$L$2:L960)</f>
        <v/>
      </c>
      <c r="O382" s="10">
        <f>0 * (20 / 27)</f>
        <v/>
      </c>
      <c r="P382" s="10">
        <f>0 * (20 / 27)</f>
        <v/>
      </c>
      <c r="Q382" s="19">
        <f>H382 + N382 + MAX(M382 - H382 - N382, 0)</f>
        <v/>
      </c>
      <c r="R382" s="10">
        <f>MAX(J382 - K382, 0) * MAX((20 - 7)/(7), 0)</f>
        <v/>
      </c>
      <c r="S382" s="10">
        <f>SUMIFS('Stock - ETA'!$H$3:H4963,'Stock - ETA'!$F$3:F4963,'Rango proyecciones'!C382,'Stock - ETA'!$Q$3:Q4963,'Rango proyecciones'!$AJ$5)</f>
        <v/>
      </c>
      <c r="T382" s="10">
        <f>SUMIF('Stock - Puerto Chile'!$G$2:G960,'Rango proyecciones'!C382,'Stock - Puerto Chile'!$N$2:N960)</f>
        <v/>
      </c>
      <c r="U382" s="10">
        <f>0 * (20 / 27)</f>
        <v/>
      </c>
      <c r="V382" s="10">
        <f>0 * (20 / 27)</f>
        <v/>
      </c>
      <c r="W382" s="20">
        <f>H382 + V382 + U382 + MAX(S382 - H382 - V382 - U382,0)</f>
        <v/>
      </c>
      <c r="X382" s="7" t="n"/>
      <c r="Y382" s="10" t="n"/>
      <c r="Z382" s="21">
        <f>SUMIFS('Stock - ETA'!$S$3:S4963,'Stock - ETA'!$F$3:F4963,'Rango proyecciones'!C382,'Stock - ETA'!$AA$3:AA4963,'Rango proyecciones'!$AJ$5) + SUMIFS('Stock - ETA'!$R$3:R4963,'Stock - ETA'!$F$3:F4963,'Rango proyecciones'!C382,'Stock - ETA'!$AA$3:AA4963,'Rango proyecciones'!$AJ$7)</f>
        <v/>
      </c>
      <c r="AA382" s="16">
        <f>Z382 + X382</f>
        <v/>
      </c>
      <c r="AB382" s="10">
        <f>SUMIFS('Stock - ETA'!$I$3:I4963,'Stock - ETA'!$F$3:F4963,'Rango proyecciones'!C382,'Stock - ETA'!$Q$3:Q4963,'Rango proyecciones'!$AJ$5) + SUMIFS('Stock - ETA'!$H$3:H4963,'Stock - ETA'!$F$3:F4963,'Rango proyecciones'!C382,'Stock - ETA'!$Q$3:Q4963,'Rango proyecciones'!$AJ$7)</f>
        <v/>
      </c>
      <c r="AC382" s="19">
        <f>AB382 + X382</f>
        <v/>
      </c>
      <c r="AD382" s="7" t="n"/>
      <c r="AE382" s="10">
        <f>SUMIFS('Stock - ETA'!$T$3:T4963,'Stock - ETA'!$F$3:F4963,'Rango proyecciones'!C382,'Stock - ETA'!$AA$3:AA4963,'Rango proyecciones'!$AJ$5) + SUMIFS('Stock - ETA'!$S$3:S4963,'Stock - ETA'!$F$3:F4963,'Rango proyecciones'!C382,'Stock - ETA'!$AA$3:AA4963,'Rango proyecciones'!$AJ$8)</f>
        <v/>
      </c>
      <c r="AF382" s="19">
        <f> 0.6 * AD382 + AE382</f>
        <v/>
      </c>
      <c r="AG382" s="10">
        <f>SUMIFS('Stock - ETA'!$J$3:J4963,'Stock - ETA'!$F$3:F4963,'Rango proyecciones'!C382,'Stock - ETA'!$Q$3:Q4963,'Rango proyecciones'!$AJ$5) + SUMIFS('Stock - ETA'!$I$3:I4963,'Stock - ETA'!$F$3:F4963,'Rango proyecciones'!C382,'Stock - ETA'!$Q$3:Q4963,'Rango proyecciones'!$AJ$8)</f>
        <v/>
      </c>
      <c r="AH382" s="19">
        <f> 0.6 * AD382 + AG382</f>
        <v/>
      </c>
      <c r="AI382" s="7" t="n"/>
    </row>
    <row r="383">
      <c r="A383" s="4" t="inlineStr">
        <is>
          <t>Cerdo</t>
        </is>
      </c>
      <c r="B383" s="4" t="inlineStr">
        <is>
          <t>Venta Local</t>
        </is>
      </c>
      <c r="C383" s="4" t="inlineStr">
        <is>
          <t>agro mexico1023219</t>
        </is>
      </c>
      <c r="D383" s="4" t="inlineStr">
        <is>
          <t>Agro Mexico</t>
        </is>
      </c>
      <c r="E383" s="4" t="n">
        <v>1023219</v>
      </c>
      <c r="F383" s="4" t="inlineStr">
        <is>
          <t>GO PernilP@ Bo Cj 20k AS</t>
        </is>
      </c>
      <c r="G383" s="4" t="inlineStr">
        <is>
          <t>Pernil</t>
        </is>
      </c>
      <c r="H383" s="7" t="n">
        <v>0</v>
      </c>
      <c r="I383" s="10" t="n">
        <v>0</v>
      </c>
      <c r="J383" s="10" t="n">
        <v>0</v>
      </c>
      <c r="K383" s="10" t="n">
        <v>0</v>
      </c>
      <c r="L383" s="7">
        <f>MAX(J383 - K383, 0) * MAX((18 - 10)/(10), 0)</f>
        <v/>
      </c>
      <c r="M383" s="10">
        <f>SUMIFS('Stock - ETA'!$R$3:R4963,'Stock - ETA'!$F$3:F4963,'Rango proyecciones'!C383,'Stock - ETA'!$AA$3:AA4963,'Rango proyecciones'!$AJ$5)</f>
        <v/>
      </c>
      <c r="N383" s="10">
        <f>SUMIF('Stock - Puerto Chile'!$G$2:G960,'Rango proyecciones'!C383,'Stock - Puerto Chile'!$L$2:L960)</f>
        <v/>
      </c>
      <c r="O383" s="10">
        <f>0 * (18 / 27)</f>
        <v/>
      </c>
      <c r="P383" s="10">
        <f>24002.993 * (18 / 27)</f>
        <v/>
      </c>
      <c r="Q383" s="19">
        <f>H383 + N383 + MAX(M383 - H383 - N383, 0)</f>
        <v/>
      </c>
      <c r="R383" s="10">
        <f>MAX(J383 - K383, 0) * MAX((18 - 7)/(7), 0)</f>
        <v/>
      </c>
      <c r="S383" s="10">
        <f>SUMIFS('Stock - ETA'!$H$3:H4963,'Stock - ETA'!$F$3:F4963,'Rango proyecciones'!C383,'Stock - ETA'!$Q$3:Q4963,'Rango proyecciones'!$AJ$5)</f>
        <v/>
      </c>
      <c r="T383" s="10">
        <f>SUMIF('Stock - Puerto Chile'!$G$2:G960,'Rango proyecciones'!C383,'Stock - Puerto Chile'!$N$2:N960)</f>
        <v/>
      </c>
      <c r="U383" s="10">
        <f>0 * (18 / 27)</f>
        <v/>
      </c>
      <c r="V383" s="10">
        <f>24002.993 * (18 / 27)</f>
        <v/>
      </c>
      <c r="W383" s="20">
        <f>H383 + V383 + U383 + MAX(S383 - H383 - V383 - U383,0)</f>
        <v/>
      </c>
      <c r="X383" s="7" t="n"/>
      <c r="Y383" s="10" t="n"/>
      <c r="Z383" s="21">
        <f>SUMIFS('Stock - ETA'!$S$3:S4963,'Stock - ETA'!$F$3:F4963,'Rango proyecciones'!C383,'Stock - ETA'!$AA$3:AA4963,'Rango proyecciones'!$AJ$5) + SUMIFS('Stock - ETA'!$R$3:R4963,'Stock - ETA'!$F$3:F4963,'Rango proyecciones'!C383,'Stock - ETA'!$AA$3:AA4963,'Rango proyecciones'!$AJ$7)</f>
        <v/>
      </c>
      <c r="AA383" s="16">
        <f>Z383 + X383</f>
        <v/>
      </c>
      <c r="AB383" s="10">
        <f>SUMIFS('Stock - ETA'!$I$3:I4963,'Stock - ETA'!$F$3:F4963,'Rango proyecciones'!C383,'Stock - ETA'!$Q$3:Q4963,'Rango proyecciones'!$AJ$5) + SUMIFS('Stock - ETA'!$H$3:H4963,'Stock - ETA'!$F$3:F4963,'Rango proyecciones'!C383,'Stock - ETA'!$Q$3:Q4963,'Rango proyecciones'!$AJ$7)</f>
        <v/>
      </c>
      <c r="AC383" s="19">
        <f>AB383 + X383</f>
        <v/>
      </c>
      <c r="AD383" s="7" t="n">
        <v>48000</v>
      </c>
      <c r="AE383" s="10">
        <f>SUMIFS('Stock - ETA'!$T$3:T4963,'Stock - ETA'!$F$3:F4963,'Rango proyecciones'!C383,'Stock - ETA'!$AA$3:AA4963,'Rango proyecciones'!$AJ$5) + SUMIFS('Stock - ETA'!$S$3:S4963,'Stock - ETA'!$F$3:F4963,'Rango proyecciones'!C383,'Stock - ETA'!$AA$3:AA4963,'Rango proyecciones'!$AJ$8)</f>
        <v/>
      </c>
      <c r="AF383" s="19">
        <f> 0.8 * AD383 + AE383</f>
        <v/>
      </c>
      <c r="AG383" s="10">
        <f>SUMIFS('Stock - ETA'!$J$3:J4963,'Stock - ETA'!$F$3:F4963,'Rango proyecciones'!C383,'Stock - ETA'!$Q$3:Q4963,'Rango proyecciones'!$AJ$5) + SUMIFS('Stock - ETA'!$I$3:I4963,'Stock - ETA'!$F$3:F4963,'Rango proyecciones'!C383,'Stock - ETA'!$Q$3:Q4963,'Rango proyecciones'!$AJ$8)</f>
        <v/>
      </c>
      <c r="AH383" s="19">
        <f> 0.8 * AD383 + AG383</f>
        <v/>
      </c>
      <c r="AI383" s="7" t="n"/>
    </row>
    <row r="384">
      <c r="A384" s="4" t="inlineStr">
        <is>
          <t>Cerdo</t>
        </is>
      </c>
      <c r="B384" s="4" t="inlineStr">
        <is>
          <t>Venta Local</t>
        </is>
      </c>
      <c r="C384" s="4" t="inlineStr">
        <is>
          <t>agrosuper shanghai1023035</t>
        </is>
      </c>
      <c r="D384" s="4" t="inlineStr">
        <is>
          <t>Agrosuper Shanghai</t>
        </is>
      </c>
      <c r="E384" s="4" t="n">
        <v>1023035</v>
      </c>
      <c r="F384" s="4" t="inlineStr">
        <is>
          <t>GO Belly Strip@ Cj 20k AS</t>
        </is>
      </c>
      <c r="G384" s="4" t="inlineStr">
        <is>
          <t>Recortes</t>
        </is>
      </c>
      <c r="H384" s="7" t="n">
        <v>0</v>
      </c>
      <c r="I384" s="10" t="n">
        <v>0</v>
      </c>
      <c r="J384" s="10" t="n">
        <v>0</v>
      </c>
      <c r="K384" s="10" t="n">
        <v>0</v>
      </c>
      <c r="L384" s="7">
        <f>MAX(J384 - K384, 0) * MAX((20 - 10)/(10), 0)</f>
        <v/>
      </c>
      <c r="M384" s="10">
        <f>SUMIFS('Stock - ETA'!$R$3:R4963,'Stock - ETA'!$F$3:F4963,'Rango proyecciones'!C384,'Stock - ETA'!$AA$3:AA4963,'Rango proyecciones'!$AJ$5)</f>
        <v/>
      </c>
      <c r="N384" s="10">
        <f>SUMIF('Stock - Puerto Chile'!$G$2:G960,'Rango proyecciones'!C384,'Stock - Puerto Chile'!$L$2:L960)</f>
        <v/>
      </c>
      <c r="O384" s="10">
        <f>0 * (20 / 27)</f>
        <v/>
      </c>
      <c r="P384" s="10">
        <f>2883.75 * (20 / 27)</f>
        <v/>
      </c>
      <c r="Q384" s="19">
        <f>H384 + N384 + MAX(M384 - H384 - N384, 0)</f>
        <v/>
      </c>
      <c r="R384" s="10">
        <f>MAX(J384 - K384, 0) * MAX((20 - 7)/(7), 0)</f>
        <v/>
      </c>
      <c r="S384" s="10">
        <f>SUMIFS('Stock - ETA'!$H$3:H4963,'Stock - ETA'!$F$3:F4963,'Rango proyecciones'!C384,'Stock - ETA'!$Q$3:Q4963,'Rango proyecciones'!$AJ$5)</f>
        <v/>
      </c>
      <c r="T384" s="10">
        <f>SUMIF('Stock - Puerto Chile'!$G$2:G960,'Rango proyecciones'!C384,'Stock - Puerto Chile'!$N$2:N960)</f>
        <v/>
      </c>
      <c r="U384" s="10">
        <f>0 * (20 / 27)</f>
        <v/>
      </c>
      <c r="V384" s="10">
        <f>2883.75 * (20 / 27)</f>
        <v/>
      </c>
      <c r="W384" s="20">
        <f>H384 + V384 + U384 + MAX(S384 - H384 - V384 - U384,0)</f>
        <v/>
      </c>
      <c r="X384" s="7" t="n"/>
      <c r="Y384" s="10" t="n"/>
      <c r="Z384" s="21">
        <f>SUMIFS('Stock - ETA'!$S$3:S4963,'Stock - ETA'!$F$3:F4963,'Rango proyecciones'!C384,'Stock - ETA'!$AA$3:AA4963,'Rango proyecciones'!$AJ$5) + SUMIFS('Stock - ETA'!$R$3:R4963,'Stock - ETA'!$F$3:F4963,'Rango proyecciones'!C384,'Stock - ETA'!$AA$3:AA4963,'Rango proyecciones'!$AJ$7)</f>
        <v/>
      </c>
      <c r="AA384" s="16">
        <f>Z384 + X384</f>
        <v/>
      </c>
      <c r="AB384" s="10">
        <f>SUMIFS('Stock - ETA'!$I$3:I4963,'Stock - ETA'!$F$3:F4963,'Rango proyecciones'!C384,'Stock - ETA'!$Q$3:Q4963,'Rango proyecciones'!$AJ$5) + SUMIFS('Stock - ETA'!$H$3:H4963,'Stock - ETA'!$F$3:F4963,'Rango proyecciones'!C384,'Stock - ETA'!$Q$3:Q4963,'Rango proyecciones'!$AJ$7)</f>
        <v/>
      </c>
      <c r="AC384" s="19">
        <f>AB384 + X384</f>
        <v/>
      </c>
      <c r="AD384" s="7" t="n"/>
      <c r="AE384" s="10">
        <f>SUMIFS('Stock - ETA'!$T$3:T4963,'Stock - ETA'!$F$3:F4963,'Rango proyecciones'!C384,'Stock - ETA'!$AA$3:AA4963,'Rango proyecciones'!$AJ$5) + SUMIFS('Stock - ETA'!$S$3:S4963,'Stock - ETA'!$F$3:F4963,'Rango proyecciones'!C384,'Stock - ETA'!$AA$3:AA4963,'Rango proyecciones'!$AJ$8)</f>
        <v/>
      </c>
      <c r="AF384" s="19">
        <f> 0.6 * AD384 + AE384</f>
        <v/>
      </c>
      <c r="AG384" s="10">
        <f>SUMIFS('Stock - ETA'!$J$3:J4963,'Stock - ETA'!$F$3:F4963,'Rango proyecciones'!C384,'Stock - ETA'!$Q$3:Q4963,'Rango proyecciones'!$AJ$5) + SUMIFS('Stock - ETA'!$I$3:I4963,'Stock - ETA'!$F$3:F4963,'Rango proyecciones'!C384,'Stock - ETA'!$Q$3:Q4963,'Rango proyecciones'!$AJ$8)</f>
        <v/>
      </c>
      <c r="AH384" s="19">
        <f> 0.6 * AD384 + AG384</f>
        <v/>
      </c>
      <c r="AI384" s="7" t="n"/>
    </row>
    <row r="385">
      <c r="A385" s="4" t="inlineStr">
        <is>
          <t>Cerdo</t>
        </is>
      </c>
      <c r="B385" s="4" t="inlineStr">
        <is>
          <t>Venta Local</t>
        </is>
      </c>
      <c r="C385" s="4" t="inlineStr">
        <is>
          <t>agrosuper shanghai1023111</t>
        </is>
      </c>
      <c r="D385" s="4" t="inlineStr">
        <is>
          <t>Agrosuper Shanghai</t>
        </is>
      </c>
      <c r="E385" s="4" t="n">
        <v>1023111</v>
      </c>
      <c r="F385" s="4" t="inlineStr">
        <is>
          <t>GO Grasa Forro Pna Limp@ Bo Cj 20k AS</t>
        </is>
      </c>
      <c r="G385" s="4" t="inlineStr">
        <is>
          <t>Grasas</t>
        </is>
      </c>
      <c r="H385" s="7" t="n">
        <v>0</v>
      </c>
      <c r="I385" s="10" t="n">
        <v>0</v>
      </c>
      <c r="J385" s="10" t="n">
        <v>0</v>
      </c>
      <c r="K385" s="10" t="n">
        <v>0</v>
      </c>
      <c r="L385" s="7">
        <f>MAX(J385 - K385, 0) * MAX((20 - 10)/(10), 0)</f>
        <v/>
      </c>
      <c r="M385" s="10">
        <f>SUMIFS('Stock - ETA'!$R$3:R4963,'Stock - ETA'!$F$3:F4963,'Rango proyecciones'!C385,'Stock - ETA'!$AA$3:AA4963,'Rango proyecciones'!$AJ$5)</f>
        <v/>
      </c>
      <c r="N385" s="10">
        <f>SUMIF('Stock - Puerto Chile'!$G$2:G960,'Rango proyecciones'!C385,'Stock - Puerto Chile'!$L$2:L960)</f>
        <v/>
      </c>
      <c r="O385" s="10">
        <f>0 * (20 / 27)</f>
        <v/>
      </c>
      <c r="P385" s="10">
        <f>7072.479 * (20 / 27)</f>
        <v/>
      </c>
      <c r="Q385" s="19">
        <f>H385 + N385 + MAX(M385 - H385 - N385, 0)</f>
        <v/>
      </c>
      <c r="R385" s="10">
        <f>MAX(J385 - K385, 0) * MAX((20 - 7)/(7), 0)</f>
        <v/>
      </c>
      <c r="S385" s="10">
        <f>SUMIFS('Stock - ETA'!$H$3:H4963,'Stock - ETA'!$F$3:F4963,'Rango proyecciones'!C385,'Stock - ETA'!$Q$3:Q4963,'Rango proyecciones'!$AJ$5)</f>
        <v/>
      </c>
      <c r="T385" s="10">
        <f>SUMIF('Stock - Puerto Chile'!$G$2:G960,'Rango proyecciones'!C385,'Stock - Puerto Chile'!$N$2:N960)</f>
        <v/>
      </c>
      <c r="U385" s="10">
        <f>0 * (20 / 27)</f>
        <v/>
      </c>
      <c r="V385" s="10">
        <f>7072.479 * (20 / 27)</f>
        <v/>
      </c>
      <c r="W385" s="20">
        <f>H385 + V385 + U385 + MAX(S385 - H385 - V385 - U385,0)</f>
        <v/>
      </c>
      <c r="X385" s="7" t="n"/>
      <c r="Y385" s="10" t="n"/>
      <c r="Z385" s="21">
        <f>SUMIFS('Stock - ETA'!$S$3:S4963,'Stock - ETA'!$F$3:F4963,'Rango proyecciones'!C385,'Stock - ETA'!$AA$3:AA4963,'Rango proyecciones'!$AJ$5) + SUMIFS('Stock - ETA'!$R$3:R4963,'Stock - ETA'!$F$3:F4963,'Rango proyecciones'!C385,'Stock - ETA'!$AA$3:AA4963,'Rango proyecciones'!$AJ$7)</f>
        <v/>
      </c>
      <c r="AA385" s="16">
        <f>Z385 + X385</f>
        <v/>
      </c>
      <c r="AB385" s="10">
        <f>SUMIFS('Stock - ETA'!$I$3:I4963,'Stock - ETA'!$F$3:F4963,'Rango proyecciones'!C385,'Stock - ETA'!$Q$3:Q4963,'Rango proyecciones'!$AJ$5) + SUMIFS('Stock - ETA'!$H$3:H4963,'Stock - ETA'!$F$3:F4963,'Rango proyecciones'!C385,'Stock - ETA'!$Q$3:Q4963,'Rango proyecciones'!$AJ$7)</f>
        <v/>
      </c>
      <c r="AC385" s="19">
        <f>AB385 + X385</f>
        <v/>
      </c>
      <c r="AD385" s="7" t="n"/>
      <c r="AE385" s="10">
        <f>SUMIFS('Stock - ETA'!$T$3:T4963,'Stock - ETA'!$F$3:F4963,'Rango proyecciones'!C385,'Stock - ETA'!$AA$3:AA4963,'Rango proyecciones'!$AJ$5) + SUMIFS('Stock - ETA'!$S$3:S4963,'Stock - ETA'!$F$3:F4963,'Rango proyecciones'!C385,'Stock - ETA'!$AA$3:AA4963,'Rango proyecciones'!$AJ$8)</f>
        <v/>
      </c>
      <c r="AF385" s="19">
        <f> 0.6 * AD385 + AE385</f>
        <v/>
      </c>
      <c r="AG385" s="10">
        <f>SUMIFS('Stock - ETA'!$J$3:J4963,'Stock - ETA'!$F$3:F4963,'Rango proyecciones'!C385,'Stock - ETA'!$Q$3:Q4963,'Rango proyecciones'!$AJ$5) + SUMIFS('Stock - ETA'!$I$3:I4963,'Stock - ETA'!$F$3:F4963,'Rango proyecciones'!C385,'Stock - ETA'!$Q$3:Q4963,'Rango proyecciones'!$AJ$8)</f>
        <v/>
      </c>
      <c r="AH385" s="19">
        <f> 0.6 * AD385 + AG385</f>
        <v/>
      </c>
      <c r="AI385" s="7" t="n"/>
    </row>
    <row r="386">
      <c r="A386" s="4" t="inlineStr">
        <is>
          <t>Cerdo</t>
        </is>
      </c>
      <c r="B386" s="4" t="inlineStr">
        <is>
          <t>Venta Local</t>
        </is>
      </c>
      <c r="C386" s="4" t="inlineStr">
        <is>
          <t>andes asia1022561</t>
        </is>
      </c>
      <c r="D386" s="4" t="inlineStr">
        <is>
          <t>Andes Asia</t>
        </is>
      </c>
      <c r="E386" s="4" t="n">
        <v>1022561</v>
      </c>
      <c r="F386" s="4" t="inlineStr">
        <is>
          <t>GO MM Loin LL@ Fi Cj 12k AA</t>
        </is>
      </c>
      <c r="G386" s="4" t="inlineStr">
        <is>
          <t>Lomo</t>
        </is>
      </c>
      <c r="H386" s="7" t="n">
        <v>0</v>
      </c>
      <c r="I386" s="10" t="n">
        <v>0</v>
      </c>
      <c r="J386" s="10" t="n">
        <v>0</v>
      </c>
      <c r="K386" s="10" t="n">
        <v>0</v>
      </c>
      <c r="L386" s="7">
        <f>MAX(J386 - K386, 0) * MAX((20 - 10)/(10), 0)</f>
        <v/>
      </c>
      <c r="M386" s="10">
        <f>SUMIFS('Stock - ETA'!$R$3:R4963,'Stock - ETA'!$F$3:F4963,'Rango proyecciones'!C386,'Stock - ETA'!$AA$3:AA4963,'Rango proyecciones'!$AJ$5)</f>
        <v/>
      </c>
      <c r="N386" s="10">
        <f>SUMIF('Stock - Puerto Chile'!$G$2:G960,'Rango proyecciones'!C386,'Stock - Puerto Chile'!$L$2:L960)</f>
        <v/>
      </c>
      <c r="O386" s="10">
        <f>0 * (20 / 27)</f>
        <v/>
      </c>
      <c r="P386" s="10">
        <f>2007.799 * (20 / 27)</f>
        <v/>
      </c>
      <c r="Q386" s="19">
        <f>H386 + N386 + MAX(M386 - H386 - N386, 0)</f>
        <v/>
      </c>
      <c r="R386" s="10">
        <f>MAX(J386 - K386, 0) * MAX((20 - 7)/(7), 0)</f>
        <v/>
      </c>
      <c r="S386" s="10">
        <f>SUMIFS('Stock - ETA'!$H$3:H4963,'Stock - ETA'!$F$3:F4963,'Rango proyecciones'!C386,'Stock - ETA'!$Q$3:Q4963,'Rango proyecciones'!$AJ$5)</f>
        <v/>
      </c>
      <c r="T386" s="10">
        <f>SUMIF('Stock - Puerto Chile'!$G$2:G960,'Rango proyecciones'!C386,'Stock - Puerto Chile'!$N$2:N960)</f>
        <v/>
      </c>
      <c r="U386" s="10">
        <f>0 * (20 / 27)</f>
        <v/>
      </c>
      <c r="V386" s="10">
        <f>2007.799 * (20 / 27)</f>
        <v/>
      </c>
      <c r="W386" s="20">
        <f>H386 + V386 + U386 + MAX(S386 - H386 - V386 - U386,0)</f>
        <v/>
      </c>
      <c r="X386" s="7" t="n"/>
      <c r="Y386" s="10" t="n"/>
      <c r="Z386" s="21">
        <f>SUMIFS('Stock - ETA'!$S$3:S4963,'Stock - ETA'!$F$3:F4963,'Rango proyecciones'!C386,'Stock - ETA'!$AA$3:AA4963,'Rango proyecciones'!$AJ$5) + SUMIFS('Stock - ETA'!$R$3:R4963,'Stock - ETA'!$F$3:F4963,'Rango proyecciones'!C386,'Stock - ETA'!$AA$3:AA4963,'Rango proyecciones'!$AJ$7)</f>
        <v/>
      </c>
      <c r="AA386" s="16">
        <f>Z386 + X386</f>
        <v/>
      </c>
      <c r="AB386" s="10">
        <f>SUMIFS('Stock - ETA'!$I$3:I4963,'Stock - ETA'!$F$3:F4963,'Rango proyecciones'!C386,'Stock - ETA'!$Q$3:Q4963,'Rango proyecciones'!$AJ$5) + SUMIFS('Stock - ETA'!$H$3:H4963,'Stock - ETA'!$F$3:F4963,'Rango proyecciones'!C386,'Stock - ETA'!$Q$3:Q4963,'Rango proyecciones'!$AJ$7)</f>
        <v/>
      </c>
      <c r="AC386" s="19">
        <f>AB386 + X386</f>
        <v/>
      </c>
      <c r="AD386" s="7" t="n"/>
      <c r="AE386" s="10">
        <f>SUMIFS('Stock - ETA'!$T$3:T4963,'Stock - ETA'!$F$3:F4963,'Rango proyecciones'!C386,'Stock - ETA'!$AA$3:AA4963,'Rango proyecciones'!$AJ$5) + SUMIFS('Stock - ETA'!$S$3:S4963,'Stock - ETA'!$F$3:F4963,'Rango proyecciones'!C386,'Stock - ETA'!$AA$3:AA4963,'Rango proyecciones'!$AJ$8)</f>
        <v/>
      </c>
      <c r="AF386" s="19">
        <f> 0.7 * AD386 + AE386</f>
        <v/>
      </c>
      <c r="AG386" s="10">
        <f>SUMIFS('Stock - ETA'!$J$3:J4963,'Stock - ETA'!$F$3:F4963,'Rango proyecciones'!C386,'Stock - ETA'!$Q$3:Q4963,'Rango proyecciones'!$AJ$5) + SUMIFS('Stock - ETA'!$I$3:I4963,'Stock - ETA'!$F$3:F4963,'Rango proyecciones'!C386,'Stock - ETA'!$Q$3:Q4963,'Rango proyecciones'!$AJ$8)</f>
        <v/>
      </c>
      <c r="AH386" s="19">
        <f> 0.7 * AD386 + AG386</f>
        <v/>
      </c>
      <c r="AI386" s="7" t="n"/>
    </row>
    <row r="387">
      <c r="A387" s="4" t="inlineStr">
        <is>
          <t>Pavo</t>
        </is>
      </c>
      <c r="B387" s="4" t="inlineStr">
        <is>
          <t>Venta Local</t>
        </is>
      </c>
      <c r="C387" s="4" t="inlineStr">
        <is>
          <t>agro america1030321</t>
        </is>
      </c>
      <c r="D387" s="4" t="inlineStr">
        <is>
          <t>Agro America</t>
        </is>
      </c>
      <c r="E387" s="4" t="n">
        <v>1030321</v>
      </c>
      <c r="F387" s="4" t="inlineStr">
        <is>
          <t>PV Pch MA 8% 14-16 Lb@ Bo Cj 20k SO</t>
        </is>
      </c>
      <c r="G387" s="4" t="inlineStr">
        <is>
          <t>Pech</t>
        </is>
      </c>
      <c r="H387" s="7" t="n">
        <v>0</v>
      </c>
      <c r="I387" s="10" t="n">
        <v>0</v>
      </c>
      <c r="J387" s="10" t="n">
        <v>1512</v>
      </c>
      <c r="K387" s="10" t="n">
        <v>2856.85</v>
      </c>
      <c r="L387" s="7">
        <f>MAX(J387 - K387, 0) * MAX((20 - 10)/(10), 0)</f>
        <v/>
      </c>
      <c r="M387" s="10">
        <f>SUMIFS('Stock - ETA'!$R$3:R4963,'Stock - ETA'!$F$3:F4963,'Rango proyecciones'!C387,'Stock - ETA'!$AA$3:AA4963,'Rango proyecciones'!$AJ$5)</f>
        <v/>
      </c>
      <c r="N387" s="10">
        <f>SUMIF('Stock - Puerto Chile'!$G$2:G960,'Rango proyecciones'!C387,'Stock - Puerto Chile'!$L$2:L960)</f>
        <v/>
      </c>
      <c r="O387" s="10">
        <f>0 * (20 / 27)</f>
        <v/>
      </c>
      <c r="P387" s="10">
        <f>3648.73 * (20 / 27)</f>
        <v/>
      </c>
      <c r="Q387" s="19">
        <f>H387 + N387 + MAX(M387 - H387 - N387, 0)</f>
        <v/>
      </c>
      <c r="R387" s="10">
        <f>MAX(J387 - K387, 0) * MAX((20 - 7)/(7), 0)</f>
        <v/>
      </c>
      <c r="S387" s="10">
        <f>SUMIFS('Stock - ETA'!$H$3:H4963,'Stock - ETA'!$F$3:F4963,'Rango proyecciones'!C387,'Stock - ETA'!$Q$3:Q4963,'Rango proyecciones'!$AJ$5)</f>
        <v/>
      </c>
      <c r="T387" s="10">
        <f>SUMIF('Stock - Puerto Chile'!$G$2:G960,'Rango proyecciones'!C387,'Stock - Puerto Chile'!$N$2:N960)</f>
        <v/>
      </c>
      <c r="U387" s="10">
        <f>0 * (20 / 27)</f>
        <v/>
      </c>
      <c r="V387" s="10">
        <f>3648.73 * (20 / 27)</f>
        <v/>
      </c>
      <c r="W387" s="20">
        <f>H387 + V387 + U387 + MAX(S387 - H387 - V387 - U387,0)</f>
        <v/>
      </c>
      <c r="X387" s="7" t="n">
        <v>4320</v>
      </c>
      <c r="Y387" s="10" t="n">
        <v>4320</v>
      </c>
      <c r="Z387" s="21">
        <f>SUMIFS('Stock - ETA'!$S$3:S4963,'Stock - ETA'!$F$3:F4963,'Rango proyecciones'!C387,'Stock - ETA'!$AA$3:AA4963,'Rango proyecciones'!$AJ$5) + SUMIFS('Stock - ETA'!$R$3:R4963,'Stock - ETA'!$F$3:F4963,'Rango proyecciones'!C387,'Stock - ETA'!$AA$3:AA4963,'Rango proyecciones'!$AJ$7)</f>
        <v/>
      </c>
      <c r="AA387" s="16">
        <f>Z387 + X387</f>
        <v/>
      </c>
      <c r="AB387" s="10">
        <f>SUMIFS('Stock - ETA'!$I$3:I4963,'Stock - ETA'!$F$3:F4963,'Rango proyecciones'!C387,'Stock - ETA'!$Q$3:Q4963,'Rango proyecciones'!$AJ$5) + SUMIFS('Stock - ETA'!$H$3:H4963,'Stock - ETA'!$F$3:F4963,'Rango proyecciones'!C387,'Stock - ETA'!$Q$3:Q4963,'Rango proyecciones'!$AJ$7)</f>
        <v/>
      </c>
      <c r="AC387" s="19">
        <f>AB387 + X387</f>
        <v/>
      </c>
      <c r="AD387" s="7" t="n">
        <v>4320</v>
      </c>
      <c r="AE387" s="10">
        <f>SUMIFS('Stock - ETA'!$T$3:T4963,'Stock - ETA'!$F$3:F4963,'Rango proyecciones'!C387,'Stock - ETA'!$AA$3:AA4963,'Rango proyecciones'!$AJ$5) + SUMIFS('Stock - ETA'!$S$3:S4963,'Stock - ETA'!$F$3:F4963,'Rango proyecciones'!C387,'Stock - ETA'!$AA$3:AA4963,'Rango proyecciones'!$AJ$8)</f>
        <v/>
      </c>
      <c r="AF387" s="19">
        <f> 0.6 * AD387 + AE387</f>
        <v/>
      </c>
      <c r="AG387" s="10">
        <f>SUMIFS('Stock - ETA'!$J$3:J4963,'Stock - ETA'!$F$3:F4963,'Rango proyecciones'!C387,'Stock - ETA'!$Q$3:Q4963,'Rango proyecciones'!$AJ$5) + SUMIFS('Stock - ETA'!$I$3:I4963,'Stock - ETA'!$F$3:F4963,'Rango proyecciones'!C387,'Stock - ETA'!$Q$3:Q4963,'Rango proyecciones'!$AJ$8)</f>
        <v/>
      </c>
      <c r="AH387" s="19">
        <f> 0.6 * AD387 + AG387</f>
        <v/>
      </c>
      <c r="AI387" s="7" t="n"/>
    </row>
    <row r="388">
      <c r="A388" s="4" t="inlineStr">
        <is>
          <t>Pavo</t>
        </is>
      </c>
      <c r="B388" s="4" t="inlineStr">
        <is>
          <t>Venta Local</t>
        </is>
      </c>
      <c r="C388" s="4" t="inlineStr">
        <is>
          <t>agro america1030360</t>
        </is>
      </c>
      <c r="D388" s="4" t="inlineStr">
        <is>
          <t>Agro America</t>
        </is>
      </c>
      <c r="E388" s="4" t="n">
        <v>1030360</v>
      </c>
      <c r="F388" s="4" t="inlineStr">
        <is>
          <t>PV Pch MA 15% 14-16 Lb@ Bo Cj 20k SO</t>
        </is>
      </c>
      <c r="G388" s="4" t="inlineStr">
        <is>
          <t>Pech</t>
        </is>
      </c>
      <c r="H388" s="7" t="n">
        <v>0</v>
      </c>
      <c r="I388" s="10" t="n">
        <v>0</v>
      </c>
      <c r="J388" s="10" t="n">
        <v>2296</v>
      </c>
      <c r="K388" s="10" t="n">
        <v>1872.9</v>
      </c>
      <c r="L388" s="7">
        <f>MAX(J388 - K388, 0) * MAX((20 - 10)/(10), 0)</f>
        <v/>
      </c>
      <c r="M388" s="10">
        <f>SUMIFS('Stock - ETA'!$R$3:R4963,'Stock - ETA'!$F$3:F4963,'Rango proyecciones'!C388,'Stock - ETA'!$AA$3:AA4963,'Rango proyecciones'!$AJ$5)</f>
        <v/>
      </c>
      <c r="N388" s="10">
        <f>SUMIF('Stock - Puerto Chile'!$G$2:G960,'Rango proyecciones'!C388,'Stock - Puerto Chile'!$L$2:L960)</f>
        <v/>
      </c>
      <c r="O388" s="10">
        <f>0 * (20 / 27)</f>
        <v/>
      </c>
      <c r="P388" s="10">
        <f>4709.3 * (20 / 27)</f>
        <v/>
      </c>
      <c r="Q388" s="19">
        <f>H388 + N388 + MAX(M388 - H388 - N388, 0)</f>
        <v/>
      </c>
      <c r="R388" s="10">
        <f>MAX(J388 - K388, 0) * MAX((20 - 7)/(7), 0)</f>
        <v/>
      </c>
      <c r="S388" s="10">
        <f>SUMIFS('Stock - ETA'!$H$3:H4963,'Stock - ETA'!$F$3:F4963,'Rango proyecciones'!C388,'Stock - ETA'!$Q$3:Q4963,'Rango proyecciones'!$AJ$5)</f>
        <v/>
      </c>
      <c r="T388" s="10">
        <f>SUMIF('Stock - Puerto Chile'!$G$2:G960,'Rango proyecciones'!C388,'Stock - Puerto Chile'!$N$2:N960)</f>
        <v/>
      </c>
      <c r="U388" s="10">
        <f>0 * (20 / 27)</f>
        <v/>
      </c>
      <c r="V388" s="10">
        <f>4709.3 * (20 / 27)</f>
        <v/>
      </c>
      <c r="W388" s="20">
        <f>H388 + V388 + U388 + MAX(S388 - H388 - V388 - U388,0)</f>
        <v/>
      </c>
      <c r="X388" s="7" t="n">
        <v>4920</v>
      </c>
      <c r="Y388" s="10" t="n">
        <v>4920</v>
      </c>
      <c r="Z388" s="21">
        <f>SUMIFS('Stock - ETA'!$S$3:S4963,'Stock - ETA'!$F$3:F4963,'Rango proyecciones'!C388,'Stock - ETA'!$AA$3:AA4963,'Rango proyecciones'!$AJ$5) + SUMIFS('Stock - ETA'!$R$3:R4963,'Stock - ETA'!$F$3:F4963,'Rango proyecciones'!C388,'Stock - ETA'!$AA$3:AA4963,'Rango proyecciones'!$AJ$7)</f>
        <v/>
      </c>
      <c r="AA388" s="16">
        <f>Z388 + X388</f>
        <v/>
      </c>
      <c r="AB388" s="10">
        <f>SUMIFS('Stock - ETA'!$I$3:I4963,'Stock - ETA'!$F$3:F4963,'Rango proyecciones'!C388,'Stock - ETA'!$Q$3:Q4963,'Rango proyecciones'!$AJ$5) + SUMIFS('Stock - ETA'!$H$3:H4963,'Stock - ETA'!$F$3:F4963,'Rango proyecciones'!C388,'Stock - ETA'!$Q$3:Q4963,'Rango proyecciones'!$AJ$7)</f>
        <v/>
      </c>
      <c r="AC388" s="19">
        <f>AB388 + X388</f>
        <v/>
      </c>
      <c r="AD388" s="7" t="n">
        <v>4920</v>
      </c>
      <c r="AE388" s="10">
        <f>SUMIFS('Stock - ETA'!$T$3:T4963,'Stock - ETA'!$F$3:F4963,'Rango proyecciones'!C388,'Stock - ETA'!$AA$3:AA4963,'Rango proyecciones'!$AJ$5) + SUMIFS('Stock - ETA'!$S$3:S4963,'Stock - ETA'!$F$3:F4963,'Rango proyecciones'!C388,'Stock - ETA'!$AA$3:AA4963,'Rango proyecciones'!$AJ$8)</f>
        <v/>
      </c>
      <c r="AF388" s="19">
        <f> 0.6 * AD388 + AE388</f>
        <v/>
      </c>
      <c r="AG388" s="10">
        <f>SUMIFS('Stock - ETA'!$J$3:J4963,'Stock - ETA'!$F$3:F4963,'Rango proyecciones'!C388,'Stock - ETA'!$Q$3:Q4963,'Rango proyecciones'!$AJ$5) + SUMIFS('Stock - ETA'!$I$3:I4963,'Stock - ETA'!$F$3:F4963,'Rango proyecciones'!C388,'Stock - ETA'!$Q$3:Q4963,'Rango proyecciones'!$AJ$8)</f>
        <v/>
      </c>
      <c r="AH388" s="19">
        <f> 0.6 * AD388 + AG388</f>
        <v/>
      </c>
      <c r="AI388" s="7" t="n"/>
    </row>
    <row r="389">
      <c r="A389" s="4" t="inlineStr">
        <is>
          <t>Pavo</t>
        </is>
      </c>
      <c r="B389" s="4" t="inlineStr">
        <is>
          <t>Venta Local</t>
        </is>
      </c>
      <c r="C389" s="4" t="inlineStr">
        <is>
          <t>agro america1030366</t>
        </is>
      </c>
      <c r="D389" s="4" t="inlineStr">
        <is>
          <t>Agro America</t>
        </is>
      </c>
      <c r="E389" s="4" t="n">
        <v>1030366</v>
      </c>
      <c r="F389" s="4" t="inlineStr">
        <is>
          <t>PV Pch MA 8% 12-14 Lb@ Bo Cj 20k SO</t>
        </is>
      </c>
      <c r="G389" s="4" t="inlineStr">
        <is>
          <t>Pech</t>
        </is>
      </c>
      <c r="H389" s="7" t="n">
        <v>0</v>
      </c>
      <c r="I389" s="10" t="n">
        <v>0</v>
      </c>
      <c r="J389" s="10" t="n">
        <v>294</v>
      </c>
      <c r="K389" s="10" t="n">
        <v>1217.72</v>
      </c>
      <c r="L389" s="7">
        <f>MAX(J389 - K389, 0) * MAX((20 - 10)/(10), 0)</f>
        <v/>
      </c>
      <c r="M389" s="10">
        <f>SUMIFS('Stock - ETA'!$R$3:R4963,'Stock - ETA'!$F$3:F4963,'Rango proyecciones'!C389,'Stock - ETA'!$AA$3:AA4963,'Rango proyecciones'!$AJ$5)</f>
        <v/>
      </c>
      <c r="N389" s="10">
        <f>SUMIF('Stock - Puerto Chile'!$G$2:G960,'Rango proyecciones'!C389,'Stock - Puerto Chile'!$L$2:L960)</f>
        <v/>
      </c>
      <c r="O389" s="10">
        <f>0 * (20 / 27)</f>
        <v/>
      </c>
      <c r="P389" s="10">
        <f>871.32 * (20 / 27)</f>
        <v/>
      </c>
      <c r="Q389" s="19">
        <f>H389 + N389 + MAX(M389 - H389 - N389, 0)</f>
        <v/>
      </c>
      <c r="R389" s="10">
        <f>MAX(J389 - K389, 0) * MAX((20 - 7)/(7), 0)</f>
        <v/>
      </c>
      <c r="S389" s="10">
        <f>SUMIFS('Stock - ETA'!$H$3:H4963,'Stock - ETA'!$F$3:F4963,'Rango proyecciones'!C389,'Stock - ETA'!$Q$3:Q4963,'Rango proyecciones'!$AJ$5)</f>
        <v/>
      </c>
      <c r="T389" s="10">
        <f>SUMIF('Stock - Puerto Chile'!$G$2:G960,'Rango proyecciones'!C389,'Stock - Puerto Chile'!$N$2:N960)</f>
        <v/>
      </c>
      <c r="U389" s="10">
        <f>0 * (20 / 27)</f>
        <v/>
      </c>
      <c r="V389" s="10">
        <f>871.32 * (20 / 27)</f>
        <v/>
      </c>
      <c r="W389" s="20">
        <f>H389 + V389 + U389 + MAX(S389 - H389 - V389 - U389,0)</f>
        <v/>
      </c>
      <c r="X389" s="7" t="n">
        <v>840</v>
      </c>
      <c r="Y389" s="10" t="n">
        <v>840</v>
      </c>
      <c r="Z389" s="21">
        <f>SUMIFS('Stock - ETA'!$S$3:S4963,'Stock - ETA'!$F$3:F4963,'Rango proyecciones'!C389,'Stock - ETA'!$AA$3:AA4963,'Rango proyecciones'!$AJ$5) + SUMIFS('Stock - ETA'!$R$3:R4963,'Stock - ETA'!$F$3:F4963,'Rango proyecciones'!C389,'Stock - ETA'!$AA$3:AA4963,'Rango proyecciones'!$AJ$7)</f>
        <v/>
      </c>
      <c r="AA389" s="16">
        <f>Z389 + X389</f>
        <v/>
      </c>
      <c r="AB389" s="10">
        <f>SUMIFS('Stock - ETA'!$I$3:I4963,'Stock - ETA'!$F$3:F4963,'Rango proyecciones'!C389,'Stock - ETA'!$Q$3:Q4963,'Rango proyecciones'!$AJ$5) + SUMIFS('Stock - ETA'!$H$3:H4963,'Stock - ETA'!$F$3:F4963,'Rango proyecciones'!C389,'Stock - ETA'!$Q$3:Q4963,'Rango proyecciones'!$AJ$7)</f>
        <v/>
      </c>
      <c r="AC389" s="19">
        <f>AB389 + X389</f>
        <v/>
      </c>
      <c r="AD389" s="7" t="n">
        <v>840</v>
      </c>
      <c r="AE389" s="10">
        <f>SUMIFS('Stock - ETA'!$T$3:T4963,'Stock - ETA'!$F$3:F4963,'Rango proyecciones'!C389,'Stock - ETA'!$AA$3:AA4963,'Rango proyecciones'!$AJ$5) + SUMIFS('Stock - ETA'!$S$3:S4963,'Stock - ETA'!$F$3:F4963,'Rango proyecciones'!C389,'Stock - ETA'!$AA$3:AA4963,'Rango proyecciones'!$AJ$8)</f>
        <v/>
      </c>
      <c r="AF389" s="19">
        <f> 0.6 * AD389 + AE389</f>
        <v/>
      </c>
      <c r="AG389" s="10">
        <f>SUMIFS('Stock - ETA'!$J$3:J4963,'Stock - ETA'!$F$3:F4963,'Rango proyecciones'!C389,'Stock - ETA'!$Q$3:Q4963,'Rango proyecciones'!$AJ$5) + SUMIFS('Stock - ETA'!$I$3:I4963,'Stock - ETA'!$F$3:F4963,'Rango proyecciones'!C389,'Stock - ETA'!$Q$3:Q4963,'Rango proyecciones'!$AJ$8)</f>
        <v/>
      </c>
      <c r="AH389" s="19">
        <f> 0.6 * AD389 + AG389</f>
        <v/>
      </c>
      <c r="AI389" s="7" t="n"/>
    </row>
    <row r="390">
      <c r="A390" s="4" t="inlineStr">
        <is>
          <t>Pavo</t>
        </is>
      </c>
      <c r="B390" s="4" t="inlineStr">
        <is>
          <t>Venta Local</t>
        </is>
      </c>
      <c r="C390" s="4" t="inlineStr">
        <is>
          <t>agro america1030370</t>
        </is>
      </c>
      <c r="D390" s="4" t="inlineStr">
        <is>
          <t>Agro America</t>
        </is>
      </c>
      <c r="E390" s="4" t="n">
        <v>1030370</v>
      </c>
      <c r="F390" s="4" t="inlineStr">
        <is>
          <t>PV Triming Pch@ Cj 40 Lbs SO</t>
        </is>
      </c>
      <c r="G390" s="4" t="inlineStr">
        <is>
          <t>Recortes</t>
        </is>
      </c>
      <c r="H390" s="7" t="n">
        <v>0</v>
      </c>
      <c r="I390" s="10" t="n">
        <v>0</v>
      </c>
      <c r="J390" s="10" t="n">
        <v>7700</v>
      </c>
      <c r="K390" s="10" t="n">
        <v>3929.38</v>
      </c>
      <c r="L390" s="7">
        <f>MAX(J390 - K390, 0) * MAX((20 - 10)/(10), 0)</f>
        <v/>
      </c>
      <c r="M390" s="10">
        <f>SUMIFS('Stock - ETA'!$R$3:R4963,'Stock - ETA'!$F$3:F4963,'Rango proyecciones'!C390,'Stock - ETA'!$AA$3:AA4963,'Rango proyecciones'!$AJ$5)</f>
        <v/>
      </c>
      <c r="N390" s="10">
        <f>SUMIF('Stock - Puerto Chile'!$G$2:G960,'Rango proyecciones'!C390,'Stock - Puerto Chile'!$L$2:L960)</f>
        <v/>
      </c>
      <c r="O390" s="10">
        <f>0 * (20 / 27)</f>
        <v/>
      </c>
      <c r="P390" s="10">
        <f>2.436 * (20 / 27)</f>
        <v/>
      </c>
      <c r="Q390" s="19">
        <f>H390 + N390 + MAX(M390 - H390 - N390, 0)</f>
        <v/>
      </c>
      <c r="R390" s="10">
        <f>MAX(J390 - K390, 0) * MAX((20 - 7)/(7), 0)</f>
        <v/>
      </c>
      <c r="S390" s="10">
        <f>SUMIFS('Stock - ETA'!$H$3:H4963,'Stock - ETA'!$F$3:F4963,'Rango proyecciones'!C390,'Stock - ETA'!$Q$3:Q4963,'Rango proyecciones'!$AJ$5)</f>
        <v/>
      </c>
      <c r="T390" s="10">
        <f>SUMIF('Stock - Puerto Chile'!$G$2:G960,'Rango proyecciones'!C390,'Stock - Puerto Chile'!$N$2:N960)</f>
        <v/>
      </c>
      <c r="U390" s="10">
        <f>0 * (20 / 27)</f>
        <v/>
      </c>
      <c r="V390" s="10">
        <f>2.436 * (20 / 27)</f>
        <v/>
      </c>
      <c r="W390" s="20">
        <f>H390 + V390 + U390 + MAX(S390 - H390 - V390 - U390,0)</f>
        <v/>
      </c>
      <c r="X390" s="7" t="n">
        <v>20000</v>
      </c>
      <c r="Y390" s="10" t="n">
        <v>20000</v>
      </c>
      <c r="Z390" s="21">
        <f>SUMIFS('Stock - ETA'!$S$3:S4963,'Stock - ETA'!$F$3:F4963,'Rango proyecciones'!C390,'Stock - ETA'!$AA$3:AA4963,'Rango proyecciones'!$AJ$5) + SUMIFS('Stock - ETA'!$R$3:R4963,'Stock - ETA'!$F$3:F4963,'Rango proyecciones'!C390,'Stock - ETA'!$AA$3:AA4963,'Rango proyecciones'!$AJ$7)</f>
        <v/>
      </c>
      <c r="AA390" s="16">
        <f>Z390 + X390</f>
        <v/>
      </c>
      <c r="AB390" s="10">
        <f>SUMIFS('Stock - ETA'!$I$3:I4963,'Stock - ETA'!$F$3:F4963,'Rango proyecciones'!C390,'Stock - ETA'!$Q$3:Q4963,'Rango proyecciones'!$AJ$5) + SUMIFS('Stock - ETA'!$H$3:H4963,'Stock - ETA'!$F$3:F4963,'Rango proyecciones'!C390,'Stock - ETA'!$Q$3:Q4963,'Rango proyecciones'!$AJ$7)</f>
        <v/>
      </c>
      <c r="AC390" s="19">
        <f>AB390 + X390</f>
        <v/>
      </c>
      <c r="AD390" s="7" t="n">
        <v>20000</v>
      </c>
      <c r="AE390" s="10">
        <f>SUMIFS('Stock - ETA'!$T$3:T4963,'Stock - ETA'!$F$3:F4963,'Rango proyecciones'!C390,'Stock - ETA'!$AA$3:AA4963,'Rango proyecciones'!$AJ$5) + SUMIFS('Stock - ETA'!$S$3:S4963,'Stock - ETA'!$F$3:F4963,'Rango proyecciones'!C390,'Stock - ETA'!$AA$3:AA4963,'Rango proyecciones'!$AJ$8)</f>
        <v/>
      </c>
      <c r="AF390" s="19">
        <f> 0.6 * AD390 + AE390</f>
        <v/>
      </c>
      <c r="AG390" s="10">
        <f>SUMIFS('Stock - ETA'!$J$3:J4963,'Stock - ETA'!$F$3:F4963,'Rango proyecciones'!C390,'Stock - ETA'!$Q$3:Q4963,'Rango proyecciones'!$AJ$5) + SUMIFS('Stock - ETA'!$I$3:I4963,'Stock - ETA'!$F$3:F4963,'Rango proyecciones'!C390,'Stock - ETA'!$Q$3:Q4963,'Rango proyecciones'!$AJ$8)</f>
        <v/>
      </c>
      <c r="AH390" s="19">
        <f> 0.6 * AD390 + AG390</f>
        <v/>
      </c>
      <c r="AI390" s="7" t="n"/>
    </row>
    <row r="391">
      <c r="A391" s="4" t="inlineStr">
        <is>
          <t>Pavo</t>
        </is>
      </c>
      <c r="B391" s="4" t="inlineStr">
        <is>
          <t>Venta Local</t>
        </is>
      </c>
      <c r="C391" s="4" t="inlineStr">
        <is>
          <t>agro america1030376</t>
        </is>
      </c>
      <c r="D391" s="4" t="inlineStr">
        <is>
          <t>Agro America</t>
        </is>
      </c>
      <c r="E391" s="4" t="n">
        <v>1030376</v>
      </c>
      <c r="F391" s="4" t="inlineStr">
        <is>
          <t>PV Pch MA 8% 16-18 Lb@ Bo Cj 15k SO</t>
        </is>
      </c>
      <c r="G391" s="4" t="inlineStr">
        <is>
          <t>Pech</t>
        </is>
      </c>
      <c r="H391" s="7" t="n">
        <v>0</v>
      </c>
      <c r="I391" s="10" t="n">
        <v>0</v>
      </c>
      <c r="J391" s="10" t="n">
        <v>1932</v>
      </c>
      <c r="K391" s="10" t="n">
        <v>532.865</v>
      </c>
      <c r="L391" s="7">
        <f>MAX(J391 - K391, 0) * MAX((20 - 10)/(10), 0)</f>
        <v/>
      </c>
      <c r="M391" s="10">
        <f>SUMIFS('Stock - ETA'!$R$3:R4963,'Stock - ETA'!$F$3:F4963,'Rango proyecciones'!C391,'Stock - ETA'!$AA$3:AA4963,'Rango proyecciones'!$AJ$5)</f>
        <v/>
      </c>
      <c r="N391" s="10">
        <f>SUMIF('Stock - Puerto Chile'!$G$2:G960,'Rango proyecciones'!C391,'Stock - Puerto Chile'!$L$2:L960)</f>
        <v/>
      </c>
      <c r="O391" s="10">
        <f>0 * (20 / 27)</f>
        <v/>
      </c>
      <c r="P391" s="10">
        <f>4004.7 * (20 / 27)</f>
        <v/>
      </c>
      <c r="Q391" s="19">
        <f>H391 + N391 + MAX(M391 - H391 - N391, 0)</f>
        <v/>
      </c>
      <c r="R391" s="10">
        <f>MAX(J391 - K391, 0) * MAX((20 - 7)/(7), 0)</f>
        <v/>
      </c>
      <c r="S391" s="10">
        <f>SUMIFS('Stock - ETA'!$H$3:H4963,'Stock - ETA'!$F$3:F4963,'Rango proyecciones'!C391,'Stock - ETA'!$Q$3:Q4963,'Rango proyecciones'!$AJ$5)</f>
        <v/>
      </c>
      <c r="T391" s="10">
        <f>SUMIF('Stock - Puerto Chile'!$G$2:G960,'Rango proyecciones'!C391,'Stock - Puerto Chile'!$N$2:N960)</f>
        <v/>
      </c>
      <c r="U391" s="10">
        <f>0 * (20 / 27)</f>
        <v/>
      </c>
      <c r="V391" s="10">
        <f>4004.7 * (20 / 27)</f>
        <v/>
      </c>
      <c r="W391" s="20">
        <f>H391 + V391 + U391 + MAX(S391 - H391 - V391 - U391,0)</f>
        <v/>
      </c>
      <c r="X391" s="7" t="n">
        <v>5520</v>
      </c>
      <c r="Y391" s="10" t="n">
        <v>5520</v>
      </c>
      <c r="Z391" s="21">
        <f>SUMIFS('Stock - ETA'!$S$3:S4963,'Stock - ETA'!$F$3:F4963,'Rango proyecciones'!C391,'Stock - ETA'!$AA$3:AA4963,'Rango proyecciones'!$AJ$5) + SUMIFS('Stock - ETA'!$R$3:R4963,'Stock - ETA'!$F$3:F4963,'Rango proyecciones'!C391,'Stock - ETA'!$AA$3:AA4963,'Rango proyecciones'!$AJ$7)</f>
        <v/>
      </c>
      <c r="AA391" s="16">
        <f>Z391 + X391</f>
        <v/>
      </c>
      <c r="AB391" s="10">
        <f>SUMIFS('Stock - ETA'!$I$3:I4963,'Stock - ETA'!$F$3:F4963,'Rango proyecciones'!C391,'Stock - ETA'!$Q$3:Q4963,'Rango proyecciones'!$AJ$5) + SUMIFS('Stock - ETA'!$H$3:H4963,'Stock - ETA'!$F$3:F4963,'Rango proyecciones'!C391,'Stock - ETA'!$Q$3:Q4963,'Rango proyecciones'!$AJ$7)</f>
        <v/>
      </c>
      <c r="AC391" s="19">
        <f>AB391 + X391</f>
        <v/>
      </c>
      <c r="AD391" s="7" t="n">
        <v>5520</v>
      </c>
      <c r="AE391" s="10">
        <f>SUMIFS('Stock - ETA'!$T$3:T4963,'Stock - ETA'!$F$3:F4963,'Rango proyecciones'!C391,'Stock - ETA'!$AA$3:AA4963,'Rango proyecciones'!$AJ$5) + SUMIFS('Stock - ETA'!$S$3:S4963,'Stock - ETA'!$F$3:F4963,'Rango proyecciones'!C391,'Stock - ETA'!$AA$3:AA4963,'Rango proyecciones'!$AJ$8)</f>
        <v/>
      </c>
      <c r="AF391" s="19">
        <f> 0.6 * AD391 + AE391</f>
        <v/>
      </c>
      <c r="AG391" s="10">
        <f>SUMIFS('Stock - ETA'!$J$3:J4963,'Stock - ETA'!$F$3:F4963,'Rango proyecciones'!C391,'Stock - ETA'!$Q$3:Q4963,'Rango proyecciones'!$AJ$5) + SUMIFS('Stock - ETA'!$I$3:I4963,'Stock - ETA'!$F$3:F4963,'Rango proyecciones'!C391,'Stock - ETA'!$Q$3:Q4963,'Rango proyecciones'!$AJ$8)</f>
        <v/>
      </c>
      <c r="AH391" s="19">
        <f> 0.6 * AD391 + AG391</f>
        <v/>
      </c>
      <c r="AI391" s="7" t="n"/>
    </row>
    <row r="392">
      <c r="A392" s="4" t="inlineStr">
        <is>
          <t>Pavo</t>
        </is>
      </c>
      <c r="B392" s="4" t="inlineStr">
        <is>
          <t>Venta Local</t>
        </is>
      </c>
      <c r="C392" s="4" t="inlineStr">
        <is>
          <t>agro america1030784</t>
        </is>
      </c>
      <c r="D392" s="4" t="inlineStr">
        <is>
          <t>Agro America</t>
        </is>
      </c>
      <c r="E392" s="4" t="n">
        <v>1030784</v>
      </c>
      <c r="F392" s="4" t="inlineStr">
        <is>
          <t>PV Pch MA 15% 16-18 Lb@ Bo Cj 20k AS</t>
        </is>
      </c>
      <c r="G392" s="4" t="inlineStr">
        <is>
          <t>Pech</t>
        </is>
      </c>
      <c r="H392" s="7" t="n">
        <v>0</v>
      </c>
      <c r="I392" s="10" t="n">
        <v>0</v>
      </c>
      <c r="J392" s="10" t="n">
        <v>2744</v>
      </c>
      <c r="K392" s="10" t="n">
        <v>574.77</v>
      </c>
      <c r="L392" s="7">
        <f>MAX(J392 - K392, 0) * MAX((20 - 10)/(10), 0)</f>
        <v/>
      </c>
      <c r="M392" s="10">
        <f>SUMIFS('Stock - ETA'!$R$3:R4963,'Stock - ETA'!$F$3:F4963,'Rango proyecciones'!C392,'Stock - ETA'!$AA$3:AA4963,'Rango proyecciones'!$AJ$5)</f>
        <v/>
      </c>
      <c r="N392" s="10">
        <f>SUMIF('Stock - Puerto Chile'!$G$2:G960,'Rango proyecciones'!C392,'Stock - Puerto Chile'!$L$2:L960)</f>
        <v/>
      </c>
      <c r="O392" s="10">
        <f>0 * (20 / 27)</f>
        <v/>
      </c>
      <c r="P392" s="10">
        <f>0 * (20 / 27)</f>
        <v/>
      </c>
      <c r="Q392" s="19">
        <f>H392 + N392 + MAX(M392 - H392 - N392, 0)</f>
        <v/>
      </c>
      <c r="R392" s="10">
        <f>MAX(J392 - K392, 0) * MAX((20 - 7)/(7), 0)</f>
        <v/>
      </c>
      <c r="S392" s="10">
        <f>SUMIFS('Stock - ETA'!$H$3:H4963,'Stock - ETA'!$F$3:F4963,'Rango proyecciones'!C392,'Stock - ETA'!$Q$3:Q4963,'Rango proyecciones'!$AJ$5)</f>
        <v/>
      </c>
      <c r="T392" s="10">
        <f>SUMIF('Stock - Puerto Chile'!$G$2:G960,'Rango proyecciones'!C392,'Stock - Puerto Chile'!$N$2:N960)</f>
        <v/>
      </c>
      <c r="U392" s="10">
        <f>0 * (20 / 27)</f>
        <v/>
      </c>
      <c r="V392" s="10">
        <f>0 * (20 / 27)</f>
        <v/>
      </c>
      <c r="W392" s="20">
        <f>H392 + V392 + U392 + MAX(S392 - H392 - V392 - U392,0)</f>
        <v/>
      </c>
      <c r="X392" s="7" t="n">
        <v>5880</v>
      </c>
      <c r="Y392" s="10" t="n">
        <v>5880</v>
      </c>
      <c r="Z392" s="21">
        <f>SUMIFS('Stock - ETA'!$S$3:S4963,'Stock - ETA'!$F$3:F4963,'Rango proyecciones'!C392,'Stock - ETA'!$AA$3:AA4963,'Rango proyecciones'!$AJ$5) + SUMIFS('Stock - ETA'!$R$3:R4963,'Stock - ETA'!$F$3:F4963,'Rango proyecciones'!C392,'Stock - ETA'!$AA$3:AA4963,'Rango proyecciones'!$AJ$7)</f>
        <v/>
      </c>
      <c r="AA392" s="16">
        <f>Z392 + X392</f>
        <v/>
      </c>
      <c r="AB392" s="10">
        <f>SUMIFS('Stock - ETA'!$I$3:I4963,'Stock - ETA'!$F$3:F4963,'Rango proyecciones'!C392,'Stock - ETA'!$Q$3:Q4963,'Rango proyecciones'!$AJ$5) + SUMIFS('Stock - ETA'!$H$3:H4963,'Stock - ETA'!$F$3:F4963,'Rango proyecciones'!C392,'Stock - ETA'!$Q$3:Q4963,'Rango proyecciones'!$AJ$7)</f>
        <v/>
      </c>
      <c r="AC392" s="19">
        <f>AB392 + X392</f>
        <v/>
      </c>
      <c r="AD392" s="7" t="n">
        <v>5880</v>
      </c>
      <c r="AE392" s="10">
        <f>SUMIFS('Stock - ETA'!$T$3:T4963,'Stock - ETA'!$F$3:F4963,'Rango proyecciones'!C392,'Stock - ETA'!$AA$3:AA4963,'Rango proyecciones'!$AJ$5) + SUMIFS('Stock - ETA'!$S$3:S4963,'Stock - ETA'!$F$3:F4963,'Rango proyecciones'!C392,'Stock - ETA'!$AA$3:AA4963,'Rango proyecciones'!$AJ$8)</f>
        <v/>
      </c>
      <c r="AF392" s="19">
        <f> 0.6 * AD392 + AE392</f>
        <v/>
      </c>
      <c r="AG392" s="10">
        <f>SUMIFS('Stock - ETA'!$J$3:J4963,'Stock - ETA'!$F$3:F4963,'Rango proyecciones'!C392,'Stock - ETA'!$Q$3:Q4963,'Rango proyecciones'!$AJ$5) + SUMIFS('Stock - ETA'!$I$3:I4963,'Stock - ETA'!$F$3:F4963,'Rango proyecciones'!C392,'Stock - ETA'!$Q$3:Q4963,'Rango proyecciones'!$AJ$8)</f>
        <v/>
      </c>
      <c r="AH392" s="19">
        <f> 0.6 * AD392 + AG392</f>
        <v/>
      </c>
      <c r="AI392" s="7" t="n"/>
    </row>
    <row r="393">
      <c r="A393" s="4" t="inlineStr">
        <is>
          <t>Pavo</t>
        </is>
      </c>
      <c r="B393" s="4" t="inlineStr">
        <is>
          <t>Venta Local</t>
        </is>
      </c>
      <c r="C393" s="4" t="inlineStr">
        <is>
          <t>agro america1030785</t>
        </is>
      </c>
      <c r="D393" s="4" t="inlineStr">
        <is>
          <t>Agro America</t>
        </is>
      </c>
      <c r="E393" s="4" t="n">
        <v>1030785</v>
      </c>
      <c r="F393" s="4" t="inlineStr">
        <is>
          <t>PV Pch MA 15% 18-20 Lb@ Bo Cj 20k AS</t>
        </is>
      </c>
      <c r="G393" s="4" t="inlineStr">
        <is>
          <t>Pech</t>
        </is>
      </c>
      <c r="H393" s="7" t="n">
        <v>0</v>
      </c>
      <c r="I393" s="10" t="n">
        <v>0</v>
      </c>
      <c r="J393" s="10" t="n">
        <v>504</v>
      </c>
      <c r="K393" s="10" t="n">
        <v>33.05</v>
      </c>
      <c r="L393" s="7">
        <f>MAX(J393 - K393, 0) * MAX((20 - 10)/(10), 0)</f>
        <v/>
      </c>
      <c r="M393" s="10">
        <f>SUMIFS('Stock - ETA'!$R$3:R4963,'Stock - ETA'!$F$3:F4963,'Rango proyecciones'!C393,'Stock - ETA'!$AA$3:AA4963,'Rango proyecciones'!$AJ$5)</f>
        <v/>
      </c>
      <c r="N393" s="10">
        <f>SUMIF('Stock - Puerto Chile'!$G$2:G960,'Rango proyecciones'!C393,'Stock - Puerto Chile'!$L$2:L960)</f>
        <v/>
      </c>
      <c r="O393" s="10">
        <f>0 * (20 / 27)</f>
        <v/>
      </c>
      <c r="P393" s="10">
        <f>0 * (20 / 27)</f>
        <v/>
      </c>
      <c r="Q393" s="19">
        <f>H393 + N393 + MAX(M393 - H393 - N393, 0)</f>
        <v/>
      </c>
      <c r="R393" s="10">
        <f>MAX(J393 - K393, 0) * MAX((20 - 7)/(7), 0)</f>
        <v/>
      </c>
      <c r="S393" s="10">
        <f>SUMIFS('Stock - ETA'!$H$3:H4963,'Stock - ETA'!$F$3:F4963,'Rango proyecciones'!C393,'Stock - ETA'!$Q$3:Q4963,'Rango proyecciones'!$AJ$5)</f>
        <v/>
      </c>
      <c r="T393" s="10">
        <f>SUMIF('Stock - Puerto Chile'!$G$2:G960,'Rango proyecciones'!C393,'Stock - Puerto Chile'!$N$2:N960)</f>
        <v/>
      </c>
      <c r="U393" s="10">
        <f>0 * (20 / 27)</f>
        <v/>
      </c>
      <c r="V393" s="10">
        <f>0 * (20 / 27)</f>
        <v/>
      </c>
      <c r="W393" s="20">
        <f>H393 + V393 + U393 + MAX(S393 - H393 - V393 - U393,0)</f>
        <v/>
      </c>
      <c r="X393" s="7" t="n">
        <v>1080</v>
      </c>
      <c r="Y393" s="10" t="n">
        <v>1080</v>
      </c>
      <c r="Z393" s="21">
        <f>SUMIFS('Stock - ETA'!$S$3:S4963,'Stock - ETA'!$F$3:F4963,'Rango proyecciones'!C393,'Stock - ETA'!$AA$3:AA4963,'Rango proyecciones'!$AJ$5) + SUMIFS('Stock - ETA'!$R$3:R4963,'Stock - ETA'!$F$3:F4963,'Rango proyecciones'!C393,'Stock - ETA'!$AA$3:AA4963,'Rango proyecciones'!$AJ$7)</f>
        <v/>
      </c>
      <c r="AA393" s="16">
        <f>Z393 + X393</f>
        <v/>
      </c>
      <c r="AB393" s="10">
        <f>SUMIFS('Stock - ETA'!$I$3:I4963,'Stock - ETA'!$F$3:F4963,'Rango proyecciones'!C393,'Stock - ETA'!$Q$3:Q4963,'Rango proyecciones'!$AJ$5) + SUMIFS('Stock - ETA'!$H$3:H4963,'Stock - ETA'!$F$3:F4963,'Rango proyecciones'!C393,'Stock - ETA'!$Q$3:Q4963,'Rango proyecciones'!$AJ$7)</f>
        <v/>
      </c>
      <c r="AC393" s="19">
        <f>AB393 + X393</f>
        <v/>
      </c>
      <c r="AD393" s="7" t="n">
        <v>1080</v>
      </c>
      <c r="AE393" s="10">
        <f>SUMIFS('Stock - ETA'!$T$3:T4963,'Stock - ETA'!$F$3:F4963,'Rango proyecciones'!C393,'Stock - ETA'!$AA$3:AA4963,'Rango proyecciones'!$AJ$5) + SUMIFS('Stock - ETA'!$S$3:S4963,'Stock - ETA'!$F$3:F4963,'Rango proyecciones'!C393,'Stock - ETA'!$AA$3:AA4963,'Rango proyecciones'!$AJ$8)</f>
        <v/>
      </c>
      <c r="AF393" s="19">
        <f> 0.6 * AD393 + AE393</f>
        <v/>
      </c>
      <c r="AG393" s="10">
        <f>SUMIFS('Stock - ETA'!$J$3:J4963,'Stock - ETA'!$F$3:F4963,'Rango proyecciones'!C393,'Stock - ETA'!$Q$3:Q4963,'Rango proyecciones'!$AJ$5) + SUMIFS('Stock - ETA'!$I$3:I4963,'Stock - ETA'!$F$3:F4963,'Rango proyecciones'!C393,'Stock - ETA'!$Q$3:Q4963,'Rango proyecciones'!$AJ$8)</f>
        <v/>
      </c>
      <c r="AH393" s="19">
        <f> 0.6 * AD393 + AG393</f>
        <v/>
      </c>
      <c r="AI393" s="7" t="n"/>
    </row>
    <row r="394">
      <c r="A394" s="4" t="inlineStr">
        <is>
          <t>Elaborado</t>
        </is>
      </c>
      <c r="B394" s="4" t="inlineStr">
        <is>
          <t>Venta Local</t>
        </is>
      </c>
      <c r="C394" s="4" t="inlineStr">
        <is>
          <t>agro america1100574</t>
        </is>
      </c>
      <c r="D394" s="4" t="inlineStr">
        <is>
          <t>Agro America</t>
        </is>
      </c>
      <c r="E394" s="4" t="n">
        <v>1100574</v>
      </c>
      <c r="F394" s="4" t="inlineStr">
        <is>
          <t>Nugg Pollo@ Bo 18x1.5 Lb Cj AS</t>
        </is>
      </c>
      <c r="G394" s="4" t="inlineStr">
        <is>
          <t>Empanizado</t>
        </is>
      </c>
      <c r="H394" s="7" t="n">
        <v>0</v>
      </c>
      <c r="I394" s="10" t="n">
        <v>0</v>
      </c>
      <c r="J394" s="10" t="n">
        <v>0</v>
      </c>
      <c r="K394" s="10" t="n">
        <v>0</v>
      </c>
      <c r="L394" s="7">
        <f>MAX(J394 - K394, 0) * MAX((20 - 10)/(10), 0)</f>
        <v/>
      </c>
      <c r="M394" s="10">
        <f>SUMIFS('Stock - ETA'!$R$3:R4963,'Stock - ETA'!$F$3:F4963,'Rango proyecciones'!C394,'Stock - ETA'!$AA$3:AA4963,'Rango proyecciones'!$AJ$5)</f>
        <v/>
      </c>
      <c r="N394" s="10">
        <f>SUMIF('Stock - Puerto Chile'!$G$2:G960,'Rango proyecciones'!C394,'Stock - Puerto Chile'!$L$2:L960)</f>
        <v/>
      </c>
      <c r="O394" s="10">
        <f>0 * (20 / 27)</f>
        <v/>
      </c>
      <c r="P394" s="10">
        <f>612 * (20 / 27)</f>
        <v/>
      </c>
      <c r="Q394" s="19">
        <f>H394 + N394 + MAX(M394 - H394 - N394, 0)</f>
        <v/>
      </c>
      <c r="R394" s="10">
        <f>MAX(J394 - K394, 0) * MAX((20 - 7)/(7), 0)</f>
        <v/>
      </c>
      <c r="S394" s="10">
        <f>SUMIFS('Stock - ETA'!$H$3:H4963,'Stock - ETA'!$F$3:F4963,'Rango proyecciones'!C394,'Stock - ETA'!$Q$3:Q4963,'Rango proyecciones'!$AJ$5)</f>
        <v/>
      </c>
      <c r="T394" s="10">
        <f>SUMIF('Stock - Puerto Chile'!$G$2:G960,'Rango proyecciones'!C394,'Stock - Puerto Chile'!$N$2:N960)</f>
        <v/>
      </c>
      <c r="U394" s="10">
        <f>0 * (20 / 27)</f>
        <v/>
      </c>
      <c r="V394" s="10">
        <f>612 * (20 / 27)</f>
        <v/>
      </c>
      <c r="W394" s="20">
        <f>H394 + V394 + U394 + MAX(S394 - H394 - V394 - U394,0)</f>
        <v/>
      </c>
      <c r="X394" s="7" t="n"/>
      <c r="Y394" s="10" t="n"/>
      <c r="Z394" s="21">
        <f>SUMIFS('Stock - ETA'!$S$3:S4963,'Stock - ETA'!$F$3:F4963,'Rango proyecciones'!C394,'Stock - ETA'!$AA$3:AA4963,'Rango proyecciones'!$AJ$5) + SUMIFS('Stock - ETA'!$R$3:R4963,'Stock - ETA'!$F$3:F4963,'Rango proyecciones'!C394,'Stock - ETA'!$AA$3:AA4963,'Rango proyecciones'!$AJ$7)</f>
        <v/>
      </c>
      <c r="AA394" s="16">
        <f>Z394 + X394</f>
        <v/>
      </c>
      <c r="AB394" s="10">
        <f>SUMIFS('Stock - ETA'!$I$3:I4963,'Stock - ETA'!$F$3:F4963,'Rango proyecciones'!C394,'Stock - ETA'!$Q$3:Q4963,'Rango proyecciones'!$AJ$5) + SUMIFS('Stock - ETA'!$H$3:H4963,'Stock - ETA'!$F$3:F4963,'Rango proyecciones'!C394,'Stock - ETA'!$Q$3:Q4963,'Rango proyecciones'!$AJ$7)</f>
        <v/>
      </c>
      <c r="AC394" s="19">
        <f>AB394 + X394</f>
        <v/>
      </c>
      <c r="AD394" s="7" t="n"/>
      <c r="AE394" s="10">
        <f>SUMIFS('Stock - ETA'!$T$3:T4963,'Stock - ETA'!$F$3:F4963,'Rango proyecciones'!C394,'Stock - ETA'!$AA$3:AA4963,'Rango proyecciones'!$AJ$5) + SUMIFS('Stock - ETA'!$S$3:S4963,'Stock - ETA'!$F$3:F4963,'Rango proyecciones'!C394,'Stock - ETA'!$AA$3:AA4963,'Rango proyecciones'!$AJ$8)</f>
        <v/>
      </c>
      <c r="AF394" s="19">
        <f> 0.6 * AD394 + AE394</f>
        <v/>
      </c>
      <c r="AG394" s="10">
        <f>SUMIFS('Stock - ETA'!$J$3:J4963,'Stock - ETA'!$F$3:F4963,'Rango proyecciones'!C394,'Stock - ETA'!$Q$3:Q4963,'Rango proyecciones'!$AJ$5) + SUMIFS('Stock - ETA'!$I$3:I4963,'Stock - ETA'!$F$3:F4963,'Rango proyecciones'!C394,'Stock - ETA'!$Q$3:Q4963,'Rango proyecciones'!$AJ$8)</f>
        <v/>
      </c>
      <c r="AH394" s="19">
        <f> 0.6 * AD394 + AG394</f>
        <v/>
      </c>
      <c r="AI394" s="7" t="n"/>
    </row>
  </sheetData>
  <mergeCells count="3">
    <mergeCell ref="L1:W1"/>
    <mergeCell ref="X1:AC1"/>
    <mergeCell ref="AD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76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6" customWidth="1" min="3" max="3"/>
    <col width="10" customWidth="1" min="4" max="4"/>
    <col width="33" customWidth="1" min="5" max="5"/>
    <col width="16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 ht="25" customHeight="1">
      <c r="G1" s="1" t="inlineStr">
        <is>
          <t>Puerto Oficina</t>
        </is>
      </c>
      <c r="H1" s="2" t="n"/>
      <c r="I1" s="2" t="n"/>
      <c r="J1" s="2" t="n"/>
      <c r="K1" s="2" t="n"/>
      <c r="L1" s="2" t="n"/>
      <c r="M1" s="2" t="n"/>
      <c r="N1" s="3" t="n"/>
      <c r="O1" s="1" t="inlineStr">
        <is>
          <t>Almacén Oficina</t>
        </is>
      </c>
      <c r="P1" s="2" t="n"/>
      <c r="Q1" s="2" t="n"/>
      <c r="R1" s="2" t="n"/>
      <c r="S1" s="2" t="n"/>
      <c r="T1" s="2" t="n"/>
      <c r="U1" s="2" t="n"/>
      <c r="V1" s="3" t="n"/>
    </row>
    <row r="2" ht="25" customHeight="1">
      <c r="G2" s="1" t="inlineStr">
        <is>
          <t>Stock liberado</t>
        </is>
      </c>
      <c r="H2" s="2" t="n"/>
      <c r="I2" s="2" t="n"/>
      <c r="J2" s="3" t="n"/>
      <c r="K2" s="1" t="inlineStr">
        <is>
          <t>Stock no liberado</t>
        </is>
      </c>
      <c r="L2" s="2" t="n"/>
      <c r="M2" s="2" t="n"/>
      <c r="N2" s="3" t="n"/>
      <c r="O2" s="1" t="inlineStr">
        <is>
          <t>Stock liberado</t>
        </is>
      </c>
      <c r="P2" s="2" t="n"/>
      <c r="Q2" s="2" t="n"/>
      <c r="R2" s="3" t="n"/>
      <c r="S2" s="1" t="inlineStr">
        <is>
          <t>Stock no liberado</t>
        </is>
      </c>
      <c r="T2" s="2" t="n"/>
      <c r="U2" s="2" t="n"/>
      <c r="V2" s="3" t="n"/>
    </row>
    <row r="3">
      <c r="A3" s="1" t="inlineStr">
        <is>
          <t>Fecha</t>
        </is>
      </c>
      <c r="B3" s="1" t="inlineStr">
        <is>
          <t>Sector</t>
        </is>
      </c>
      <c r="C3" s="1" t="inlineStr">
        <is>
          <t>Oficina</t>
        </is>
      </c>
      <c r="D3" s="1" t="inlineStr">
        <is>
          <t>Material</t>
        </is>
      </c>
      <c r="E3" s="1" t="inlineStr">
        <is>
          <t>Descripción</t>
        </is>
      </c>
      <c r="F3" s="1" t="inlineStr">
        <is>
          <t>Nivel 2</t>
        </is>
      </c>
      <c r="G3" s="1" t="inlineStr">
        <is>
          <t>Total KG</t>
        </is>
      </c>
      <c r="H3" s="1" t="inlineStr">
        <is>
          <t>Nº Días de Antigüedad Centro</t>
        </is>
      </c>
      <c r="I3" s="1" t="inlineStr">
        <is>
          <t>Nº Días de Antigüedad Oficina</t>
        </is>
      </c>
      <c r="J3" s="1" t="inlineStr">
        <is>
          <t>Status considerado</t>
        </is>
      </c>
      <c r="K3" s="1" t="inlineStr">
        <is>
          <t>Total KG</t>
        </is>
      </c>
      <c r="L3" s="1" t="inlineStr">
        <is>
          <t>Nº Días de Antigüedad Centro</t>
        </is>
      </c>
      <c r="M3" s="1" t="inlineStr">
        <is>
          <t>Nº Días de Antigüedad Oficina</t>
        </is>
      </c>
      <c r="N3" s="1" t="inlineStr">
        <is>
          <t>Status considerado</t>
        </is>
      </c>
      <c r="O3" s="1" t="inlineStr">
        <is>
          <t>Total KG</t>
        </is>
      </c>
      <c r="P3" s="1" t="inlineStr">
        <is>
          <t>Nº Días de Antigüedad Centro</t>
        </is>
      </c>
      <c r="Q3" s="1" t="inlineStr">
        <is>
          <t>Nº Días de Antigüedad Oficina</t>
        </is>
      </c>
      <c r="R3" s="1" t="inlineStr">
        <is>
          <t>Status considerado</t>
        </is>
      </c>
      <c r="S3" s="1" t="inlineStr">
        <is>
          <t>Total KG</t>
        </is>
      </c>
      <c r="T3" s="1" t="inlineStr">
        <is>
          <t>Nº Días de Antigüedad Centro</t>
        </is>
      </c>
      <c r="U3" s="1" t="inlineStr">
        <is>
          <t>Nº Días de Antigüedad Oficina</t>
        </is>
      </c>
      <c r="V3" s="1" t="inlineStr">
        <is>
          <t>Status considerado</t>
        </is>
      </c>
      <c r="W3" s="1" t="n"/>
    </row>
    <row r="4">
      <c r="A4" s="4" t="inlineStr">
        <is>
          <t>04.2022</t>
        </is>
      </c>
      <c r="B4" s="4" t="inlineStr">
        <is>
          <t>Pavo</t>
        </is>
      </c>
      <c r="C4" s="4" t="inlineStr">
        <is>
          <t>Agro America</t>
        </is>
      </c>
      <c r="D4" s="4" t="n">
        <v>1030745</v>
      </c>
      <c r="E4" s="5" t="inlineStr">
        <is>
          <t>PV Higad 40Lb@ Bo Cj 18k SO</t>
        </is>
      </c>
      <c r="F4" s="6" t="inlineStr">
        <is>
          <t>Menudencias</t>
        </is>
      </c>
      <c r="G4" s="7" t="n">
        <v>0</v>
      </c>
      <c r="H4" s="8" t="n">
        <v>0</v>
      </c>
      <c r="I4" s="8" t="n">
        <v>0</v>
      </c>
      <c r="J4" s="9" t="n">
        <v>0</v>
      </c>
      <c r="K4" s="10" t="n">
        <v>18144</v>
      </c>
      <c r="L4" s="8" t="n">
        <v>14</v>
      </c>
      <c r="M4" s="8" t="n">
        <v>257</v>
      </c>
      <c r="N4" s="9" t="n">
        <v>18144</v>
      </c>
      <c r="O4" s="7" t="n">
        <v>0</v>
      </c>
      <c r="P4" s="8" t="n">
        <v>0</v>
      </c>
      <c r="Q4" s="8" t="n">
        <v>0</v>
      </c>
      <c r="R4" s="9" t="n">
        <v>0</v>
      </c>
      <c r="S4" s="10" t="n"/>
      <c r="T4" s="8" t="n">
        <v>0</v>
      </c>
      <c r="U4" s="8" t="n">
        <v>0</v>
      </c>
      <c r="V4" s="9" t="n">
        <v>0</v>
      </c>
      <c r="W4" s="11" t="n"/>
    </row>
    <row r="5">
      <c r="A5" s="4" t="inlineStr">
        <is>
          <t>05.2022</t>
        </is>
      </c>
      <c r="B5" s="4" t="inlineStr">
        <is>
          <t>Pollo</t>
        </is>
      </c>
      <c r="C5" s="4" t="inlineStr">
        <is>
          <t>Agro America</t>
        </is>
      </c>
      <c r="D5" s="4" t="n">
        <v>1012108</v>
      </c>
      <c r="E5" s="5" t="inlineStr">
        <is>
          <t>PO PchDeh 5oz Mr@ Cj AS</t>
        </is>
      </c>
      <c r="F5" s="6" t="inlineStr">
        <is>
          <t>Pechuga Desh</t>
        </is>
      </c>
      <c r="G5" s="7" t="n">
        <v>0</v>
      </c>
      <c r="H5" s="8" t="n">
        <v>0</v>
      </c>
      <c r="I5" s="8" t="n">
        <v>0</v>
      </c>
      <c r="J5" s="9" t="n">
        <v>0</v>
      </c>
      <c r="K5" s="10" t="n">
        <v>0</v>
      </c>
      <c r="L5" s="8" t="n">
        <v>0</v>
      </c>
      <c r="M5" s="8" t="n">
        <v>0</v>
      </c>
      <c r="N5" s="9" t="n">
        <v>0</v>
      </c>
      <c r="O5" s="7" t="n">
        <v>19958.4</v>
      </c>
      <c r="P5" s="8" t="n">
        <v>221</v>
      </c>
      <c r="Q5" s="8" t="n">
        <v>241</v>
      </c>
      <c r="R5" s="9" t="n">
        <v>19958.4</v>
      </c>
      <c r="S5" s="10" t="n"/>
      <c r="T5" s="8" t="n">
        <v>0</v>
      </c>
      <c r="U5" s="8" t="n">
        <v>0</v>
      </c>
      <c r="V5" s="9" t="n">
        <v>0</v>
      </c>
      <c r="W5" s="11" t="n"/>
    </row>
    <row r="6">
      <c r="A6" s="4" t="inlineStr">
        <is>
          <t>05.2022</t>
        </is>
      </c>
      <c r="B6" s="4" t="inlineStr">
        <is>
          <t>Pollo</t>
        </is>
      </c>
      <c r="C6" s="4" t="inlineStr">
        <is>
          <t>Agro America</t>
        </is>
      </c>
      <c r="D6" s="4" t="n">
        <v>1012165</v>
      </c>
      <c r="E6" s="5" t="inlineStr">
        <is>
          <t>PO Tru-Ctro Ala 4x10 Mr@ Zi Cj AS</t>
        </is>
      </c>
      <c r="F6" s="6" t="inlineStr">
        <is>
          <t>Ala</t>
        </is>
      </c>
      <c r="G6" s="7" t="n">
        <v>0</v>
      </c>
      <c r="H6" s="8" t="n">
        <v>0</v>
      </c>
      <c r="I6" s="8" t="n">
        <v>0</v>
      </c>
      <c r="J6" s="9" t="n">
        <v>0</v>
      </c>
      <c r="K6" s="10" t="n">
        <v>0</v>
      </c>
      <c r="L6" s="8" t="n">
        <v>0</v>
      </c>
      <c r="M6" s="8" t="n">
        <v>0</v>
      </c>
      <c r="N6" s="9" t="n">
        <v>0</v>
      </c>
      <c r="O6" s="7" t="n">
        <v>18144</v>
      </c>
      <c r="P6" s="8" t="n">
        <v>245</v>
      </c>
      <c r="Q6" s="8" t="n">
        <v>258</v>
      </c>
      <c r="R6" s="9" t="n">
        <v>18144</v>
      </c>
      <c r="S6" s="10" t="n"/>
      <c r="T6" s="8" t="n">
        <v>0</v>
      </c>
      <c r="U6" s="8" t="n">
        <v>0</v>
      </c>
      <c r="V6" s="9" t="n">
        <v>0</v>
      </c>
      <c r="W6" s="11" t="n"/>
    </row>
    <row r="7">
      <c r="A7" s="4" t="inlineStr">
        <is>
          <t>05.2022</t>
        </is>
      </c>
      <c r="B7" s="4" t="inlineStr">
        <is>
          <t>Pollo</t>
        </is>
      </c>
      <c r="C7" s="4" t="inlineStr">
        <is>
          <t>Agro America</t>
        </is>
      </c>
      <c r="D7" s="4" t="n">
        <v>1012518</v>
      </c>
      <c r="E7" s="5" t="inlineStr">
        <is>
          <t>PO File s/t  RC´S 8x5@ Cj AS</t>
        </is>
      </c>
      <c r="F7" s="6" t="inlineStr">
        <is>
          <t>Filete</t>
        </is>
      </c>
      <c r="G7" s="7" t="n">
        <v>0</v>
      </c>
      <c r="H7" s="8" t="n">
        <v>0</v>
      </c>
      <c r="I7" s="8" t="n">
        <v>0</v>
      </c>
      <c r="J7" s="9" t="n">
        <v>0</v>
      </c>
      <c r="K7" s="10" t="n">
        <v>0</v>
      </c>
      <c r="L7" s="8" t="n">
        <v>0</v>
      </c>
      <c r="M7" s="8" t="n">
        <v>0</v>
      </c>
      <c r="N7" s="9" t="n">
        <v>0</v>
      </c>
      <c r="O7" s="7" t="n">
        <v>18144</v>
      </c>
      <c r="P7" s="8" t="n">
        <v>226</v>
      </c>
      <c r="Q7" s="8" t="n">
        <v>237</v>
      </c>
      <c r="R7" s="9" t="n">
        <v>18144</v>
      </c>
      <c r="S7" s="10" t="n"/>
      <c r="T7" s="8" t="n">
        <v>0</v>
      </c>
      <c r="U7" s="8" t="n">
        <v>0</v>
      </c>
      <c r="V7" s="9" t="n">
        <v>0</v>
      </c>
      <c r="W7" s="11" t="n"/>
    </row>
    <row r="8">
      <c r="A8" s="4" t="inlineStr">
        <is>
          <t>06.2022</t>
        </is>
      </c>
      <c r="B8" s="4" t="inlineStr">
        <is>
          <t>Pollo</t>
        </is>
      </c>
      <c r="C8" s="4" t="inlineStr">
        <is>
          <t>Agro America</t>
        </is>
      </c>
      <c r="D8" s="4" t="n">
        <v>1012108</v>
      </c>
      <c r="E8" s="5" t="inlineStr">
        <is>
          <t>PO PchDeh 5oz Mr@ Cj AS</t>
        </is>
      </c>
      <c r="F8" s="6" t="inlineStr">
        <is>
          <t>Pechuga Desh</t>
        </is>
      </c>
      <c r="G8" s="7" t="n">
        <v>0</v>
      </c>
      <c r="H8" s="8" t="n">
        <v>0</v>
      </c>
      <c r="I8" s="8" t="n">
        <v>0</v>
      </c>
      <c r="J8" s="9" t="n">
        <v>0</v>
      </c>
      <c r="K8" s="10" t="n">
        <v>0</v>
      </c>
      <c r="L8" s="8" t="n">
        <v>0</v>
      </c>
      <c r="M8" s="8" t="n">
        <v>0</v>
      </c>
      <c r="N8" s="9" t="n">
        <v>0</v>
      </c>
      <c r="O8" s="7" t="n">
        <v>816.48</v>
      </c>
      <c r="P8" s="8" t="n">
        <v>221</v>
      </c>
      <c r="Q8" s="8" t="n">
        <v>241</v>
      </c>
      <c r="R8" s="9" t="n">
        <v>816.48</v>
      </c>
      <c r="S8" s="10" t="n"/>
      <c r="T8" s="8" t="n">
        <v>0</v>
      </c>
      <c r="U8" s="8" t="n">
        <v>0</v>
      </c>
      <c r="V8" s="9" t="n">
        <v>0</v>
      </c>
      <c r="W8" s="11" t="n"/>
    </row>
    <row r="9">
      <c r="A9" s="4" t="inlineStr">
        <is>
          <t>06.2022</t>
        </is>
      </c>
      <c r="B9" s="4" t="inlineStr">
        <is>
          <t>Pollo</t>
        </is>
      </c>
      <c r="C9" s="4" t="inlineStr">
        <is>
          <t>Agro America</t>
        </is>
      </c>
      <c r="D9" s="4" t="n">
        <v>1012109</v>
      </c>
      <c r="E9" s="5" t="inlineStr">
        <is>
          <t>PO PchDeh 6oz Mr@ Cj AS</t>
        </is>
      </c>
      <c r="F9" s="6" t="inlineStr">
        <is>
          <t>Pechuga Desh</t>
        </is>
      </c>
      <c r="G9" s="7" t="n">
        <v>0</v>
      </c>
      <c r="H9" s="8" t="n">
        <v>0</v>
      </c>
      <c r="I9" s="8" t="n">
        <v>0</v>
      </c>
      <c r="J9" s="9" t="n">
        <v>0</v>
      </c>
      <c r="K9" s="10" t="n">
        <v>0</v>
      </c>
      <c r="L9" s="8" t="n">
        <v>0</v>
      </c>
      <c r="M9" s="8" t="n">
        <v>0</v>
      </c>
      <c r="N9" s="9" t="n">
        <v>0</v>
      </c>
      <c r="O9" s="7" t="n">
        <v>19940.256</v>
      </c>
      <c r="P9" s="8" t="n">
        <v>188</v>
      </c>
      <c r="Q9" s="8" t="n">
        <v>188</v>
      </c>
      <c r="R9" s="9" t="n">
        <v>19940.256</v>
      </c>
      <c r="S9" s="10" t="n"/>
      <c r="T9" s="8" t="n">
        <v>0</v>
      </c>
      <c r="U9" s="8" t="n">
        <v>0</v>
      </c>
      <c r="V9" s="9" t="n">
        <v>0</v>
      </c>
      <c r="W9" s="11" t="n"/>
    </row>
    <row r="10">
      <c r="A10" s="4" t="inlineStr">
        <is>
          <t>06.2022</t>
        </is>
      </c>
      <c r="B10" s="4" t="inlineStr">
        <is>
          <t>Pollo</t>
        </is>
      </c>
      <c r="C10" s="4" t="inlineStr">
        <is>
          <t>Agro America</t>
        </is>
      </c>
      <c r="D10" s="4" t="n">
        <v>1012167</v>
      </c>
      <c r="E10" s="5" t="inlineStr">
        <is>
          <t>PO PchDeh 4x10 Mr@ Zi Cj 20k AS</t>
        </is>
      </c>
      <c r="F10" s="6" t="inlineStr">
        <is>
          <t>Pechuga Desh</t>
        </is>
      </c>
      <c r="G10" s="7" t="n">
        <v>0</v>
      </c>
      <c r="H10" s="8" t="n">
        <v>0</v>
      </c>
      <c r="I10" s="8" t="n">
        <v>0</v>
      </c>
      <c r="J10" s="9" t="n">
        <v>0</v>
      </c>
      <c r="K10" s="10" t="n">
        <v>0</v>
      </c>
      <c r="L10" s="8" t="n">
        <v>0</v>
      </c>
      <c r="M10" s="8" t="n">
        <v>0</v>
      </c>
      <c r="N10" s="9" t="n">
        <v>0</v>
      </c>
      <c r="O10" s="7" t="n">
        <v>19940.256</v>
      </c>
      <c r="P10" s="8" t="n">
        <v>199</v>
      </c>
      <c r="Q10" s="8" t="n">
        <v>200</v>
      </c>
      <c r="R10" s="9" t="n">
        <v>19940.256</v>
      </c>
      <c r="S10" s="10" t="n"/>
      <c r="T10" s="8" t="n">
        <v>0</v>
      </c>
      <c r="U10" s="8" t="n">
        <v>0</v>
      </c>
      <c r="V10" s="9" t="n">
        <v>0</v>
      </c>
      <c r="W10" s="11" t="n"/>
    </row>
    <row r="11">
      <c r="A11" s="4" t="inlineStr">
        <is>
          <t>07.2022</t>
        </is>
      </c>
      <c r="B11" s="4" t="inlineStr">
        <is>
          <t>Pollo</t>
        </is>
      </c>
      <c r="C11" s="4" t="inlineStr">
        <is>
          <t>Agro America</t>
        </is>
      </c>
      <c r="D11" s="4" t="n">
        <v>1012109</v>
      </c>
      <c r="E11" s="5" t="inlineStr">
        <is>
          <t>PO PchDeh 6oz Mr@ Cj AS</t>
        </is>
      </c>
      <c r="F11" s="6" t="inlineStr">
        <is>
          <t>Pechuga Desh</t>
        </is>
      </c>
      <c r="G11" s="7" t="n">
        <v>0</v>
      </c>
      <c r="H11" s="8" t="n">
        <v>0</v>
      </c>
      <c r="I11" s="8" t="n">
        <v>0</v>
      </c>
      <c r="J11" s="9" t="n">
        <v>0</v>
      </c>
      <c r="K11" s="10" t="n">
        <v>0</v>
      </c>
      <c r="L11" s="8" t="n">
        <v>0</v>
      </c>
      <c r="M11" s="8" t="n">
        <v>0</v>
      </c>
      <c r="N11" s="9" t="n">
        <v>0</v>
      </c>
      <c r="O11" s="7" t="n">
        <v>21500.64</v>
      </c>
      <c r="P11" s="8" t="n">
        <v>165.721518987342</v>
      </c>
      <c r="Q11" s="8" t="n">
        <v>165.721518987342</v>
      </c>
      <c r="R11" s="9" t="n">
        <v>21500.64</v>
      </c>
      <c r="S11" s="10" t="n"/>
      <c r="T11" s="8" t="n">
        <v>0</v>
      </c>
      <c r="U11" s="8" t="n">
        <v>0</v>
      </c>
      <c r="V11" s="9" t="n">
        <v>0</v>
      </c>
      <c r="W11" s="11" t="n"/>
    </row>
    <row r="12">
      <c r="A12" s="4" t="inlineStr">
        <is>
          <t>07.2022</t>
        </is>
      </c>
      <c r="B12" s="4" t="inlineStr">
        <is>
          <t>Pollo</t>
        </is>
      </c>
      <c r="C12" s="4" t="inlineStr">
        <is>
          <t>Agro America</t>
        </is>
      </c>
      <c r="D12" s="4" t="n">
        <v>1012160</v>
      </c>
      <c r="E12" s="5" t="inlineStr">
        <is>
          <t>PO PchDeh 8x5 Mr@ Fi Cj AS</t>
        </is>
      </c>
      <c r="F12" s="6" t="inlineStr">
        <is>
          <t>Pechuga Desh</t>
        </is>
      </c>
      <c r="G12" s="7" t="n">
        <v>0</v>
      </c>
      <c r="H12" s="8" t="n">
        <v>0</v>
      </c>
      <c r="I12" s="8" t="n">
        <v>0</v>
      </c>
      <c r="J12" s="9" t="n">
        <v>0</v>
      </c>
      <c r="K12" s="10" t="n">
        <v>0</v>
      </c>
      <c r="L12" s="8" t="n">
        <v>0</v>
      </c>
      <c r="M12" s="8" t="n">
        <v>0</v>
      </c>
      <c r="N12" s="9" t="n">
        <v>0</v>
      </c>
      <c r="O12" s="7" t="n">
        <v>4536</v>
      </c>
      <c r="P12" s="8" t="n">
        <v>27</v>
      </c>
      <c r="Q12" s="8" t="n">
        <v>164</v>
      </c>
      <c r="R12" s="9" t="n">
        <v>4536</v>
      </c>
      <c r="S12" s="10" t="n"/>
      <c r="T12" s="8" t="n">
        <v>0</v>
      </c>
      <c r="U12" s="8" t="n">
        <v>0</v>
      </c>
      <c r="V12" s="9" t="n">
        <v>0</v>
      </c>
      <c r="W12" s="11" t="n"/>
    </row>
    <row r="13">
      <c r="A13" s="4" t="inlineStr">
        <is>
          <t>07.2022</t>
        </is>
      </c>
      <c r="B13" s="4" t="inlineStr">
        <is>
          <t>Pollo</t>
        </is>
      </c>
      <c r="C13" s="4" t="inlineStr">
        <is>
          <t>Agro America</t>
        </is>
      </c>
      <c r="D13" s="4" t="n">
        <v>1012167</v>
      </c>
      <c r="E13" s="5" t="inlineStr">
        <is>
          <t>PO PchDeh 4x10 Mr@ Zi Cj 20k AS</t>
        </is>
      </c>
      <c r="F13" s="6" t="inlineStr">
        <is>
          <t>Pechuga Desh</t>
        </is>
      </c>
      <c r="G13" s="7" t="n">
        <v>0</v>
      </c>
      <c r="H13" s="8" t="n">
        <v>0</v>
      </c>
      <c r="I13" s="8" t="n">
        <v>0</v>
      </c>
      <c r="J13" s="9" t="n">
        <v>0</v>
      </c>
      <c r="K13" s="10" t="n">
        <v>0</v>
      </c>
      <c r="L13" s="8" t="n">
        <v>0</v>
      </c>
      <c r="M13" s="8" t="n">
        <v>0</v>
      </c>
      <c r="N13" s="9" t="n">
        <v>0</v>
      </c>
      <c r="O13" s="7" t="n">
        <v>2558.304</v>
      </c>
      <c r="P13" s="8" t="n">
        <v>199</v>
      </c>
      <c r="Q13" s="8" t="n">
        <v>200</v>
      </c>
      <c r="R13" s="9" t="n">
        <v>2558.304</v>
      </c>
      <c r="S13" s="10" t="n"/>
      <c r="T13" s="8" t="n">
        <v>0</v>
      </c>
      <c r="U13" s="8" t="n">
        <v>0</v>
      </c>
      <c r="V13" s="9" t="n">
        <v>0</v>
      </c>
      <c r="W13" s="11" t="n"/>
    </row>
    <row r="14">
      <c r="A14" s="4" t="inlineStr">
        <is>
          <t>07.2022</t>
        </is>
      </c>
      <c r="B14" s="4" t="inlineStr">
        <is>
          <t>Cerdo</t>
        </is>
      </c>
      <c r="C14" s="4" t="inlineStr">
        <is>
          <t>Agro America</t>
        </is>
      </c>
      <c r="D14" s="4" t="n">
        <v>1020828</v>
      </c>
      <c r="E14" s="5" t="inlineStr">
        <is>
          <t>GO BB Ribs 20-24 Oz@ Cj 10k AS</t>
        </is>
      </c>
      <c r="F14" s="6" t="inlineStr">
        <is>
          <t>Chuleta</t>
        </is>
      </c>
      <c r="G14" s="7" t="n">
        <v>0</v>
      </c>
      <c r="H14" s="8" t="n">
        <v>0</v>
      </c>
      <c r="I14" s="8" t="n">
        <v>0</v>
      </c>
      <c r="J14" s="9" t="n">
        <v>0</v>
      </c>
      <c r="K14" s="10" t="n">
        <v>0</v>
      </c>
      <c r="L14" s="8" t="n">
        <v>0</v>
      </c>
      <c r="M14" s="8" t="n">
        <v>0</v>
      </c>
      <c r="N14" s="9" t="n">
        <v>0</v>
      </c>
      <c r="O14" s="7" t="n">
        <v>17990</v>
      </c>
      <c r="P14" s="8" t="n">
        <v>167</v>
      </c>
      <c r="Q14" s="8" t="n">
        <v>167</v>
      </c>
      <c r="R14" s="9" t="n">
        <v>17990</v>
      </c>
      <c r="S14" s="10" t="n"/>
      <c r="T14" s="8" t="n">
        <v>0</v>
      </c>
      <c r="U14" s="8" t="n">
        <v>0</v>
      </c>
      <c r="V14" s="9" t="n">
        <v>0</v>
      </c>
      <c r="W14" s="11" t="n"/>
    </row>
    <row r="15">
      <c r="A15" s="4" t="inlineStr">
        <is>
          <t>07.2022</t>
        </is>
      </c>
      <c r="B15" s="4" t="inlineStr">
        <is>
          <t>Pavo</t>
        </is>
      </c>
      <c r="C15" s="4" t="inlineStr">
        <is>
          <t>Agro America</t>
        </is>
      </c>
      <c r="D15" s="4" t="n">
        <v>1030452</v>
      </c>
      <c r="E15" s="5" t="inlineStr">
        <is>
          <t>PV Pech USA 10 - 12 LB@ Bo Hor Cj 11k SO</t>
        </is>
      </c>
      <c r="F15" s="6" t="inlineStr">
        <is>
          <t>Pech Desh</t>
        </is>
      </c>
      <c r="G15" s="7" t="n">
        <v>0</v>
      </c>
      <c r="H15" s="8" t="n">
        <v>0</v>
      </c>
      <c r="I15" s="8" t="n">
        <v>0</v>
      </c>
      <c r="J15" s="9" t="n">
        <v>0</v>
      </c>
      <c r="K15" s="10" t="n">
        <v>0</v>
      </c>
      <c r="L15" s="8" t="n">
        <v>0</v>
      </c>
      <c r="M15" s="8" t="n">
        <v>0</v>
      </c>
      <c r="N15" s="9" t="n">
        <v>0</v>
      </c>
      <c r="O15" s="7" t="n">
        <v>2718.816</v>
      </c>
      <c r="P15" s="8" t="n">
        <v>20</v>
      </c>
      <c r="Q15" s="8" t="n">
        <v>157</v>
      </c>
      <c r="R15" s="9" t="n">
        <v>2718.816</v>
      </c>
      <c r="S15" s="10" t="n"/>
      <c r="T15" s="8" t="n">
        <v>0</v>
      </c>
      <c r="U15" s="8" t="n">
        <v>0</v>
      </c>
      <c r="V15" s="9" t="n">
        <v>0</v>
      </c>
      <c r="W15" s="11" t="n"/>
    </row>
    <row r="16">
      <c r="A16" s="4" t="inlineStr">
        <is>
          <t>07.2022</t>
        </is>
      </c>
      <c r="B16" s="4" t="inlineStr">
        <is>
          <t>Pavo</t>
        </is>
      </c>
      <c r="C16" s="4" t="inlineStr">
        <is>
          <t>Agro America</t>
        </is>
      </c>
      <c r="D16" s="4" t="n">
        <v>1030745</v>
      </c>
      <c r="E16" s="5" t="inlineStr">
        <is>
          <t>PV Higad 40Lb@ Bo Cj 18k SO</t>
        </is>
      </c>
      <c r="F16" s="6" t="inlineStr">
        <is>
          <t>Menudencias</t>
        </is>
      </c>
      <c r="G16" s="7" t="n">
        <v>0</v>
      </c>
      <c r="H16" s="8" t="n">
        <v>0</v>
      </c>
      <c r="I16" s="8" t="n">
        <v>0</v>
      </c>
      <c r="J16" s="9" t="n">
        <v>0</v>
      </c>
      <c r="K16" s="10" t="n">
        <v>11067.84</v>
      </c>
      <c r="L16" s="8" t="n">
        <v>14</v>
      </c>
      <c r="M16" s="8" t="n">
        <v>163</v>
      </c>
      <c r="N16" s="9" t="n">
        <v>11067.84</v>
      </c>
      <c r="O16" s="7" t="n">
        <v>0</v>
      </c>
      <c r="P16" s="8" t="n">
        <v>0</v>
      </c>
      <c r="Q16" s="8" t="n">
        <v>0</v>
      </c>
      <c r="R16" s="9" t="n">
        <v>0</v>
      </c>
      <c r="S16" s="10" t="n"/>
      <c r="T16" s="8" t="n">
        <v>0</v>
      </c>
      <c r="U16" s="8" t="n">
        <v>0</v>
      </c>
      <c r="V16" s="9" t="n">
        <v>0</v>
      </c>
      <c r="W16" s="11" t="n"/>
    </row>
    <row r="17">
      <c r="A17" s="4" t="inlineStr">
        <is>
          <t>07.2022</t>
        </is>
      </c>
      <c r="B17" s="4" t="inlineStr">
        <is>
          <t>Pavo</t>
        </is>
      </c>
      <c r="C17" s="4" t="inlineStr">
        <is>
          <t>Agro America</t>
        </is>
      </c>
      <c r="D17" s="4" t="n">
        <v>1030782</v>
      </c>
      <c r="E17" s="5" t="inlineStr">
        <is>
          <t>PV Pech USA 12-15 LB @BO Hor Cj 15k AS</t>
        </is>
      </c>
      <c r="F17" s="6" t="inlineStr">
        <is>
          <t>Pech Desh</t>
        </is>
      </c>
      <c r="G17" s="7" t="n">
        <v>0</v>
      </c>
      <c r="H17" s="8" t="n">
        <v>0</v>
      </c>
      <c r="I17" s="8" t="n">
        <v>0</v>
      </c>
      <c r="J17" s="9" t="n">
        <v>0</v>
      </c>
      <c r="K17" s="10" t="n">
        <v>0</v>
      </c>
      <c r="L17" s="8" t="n">
        <v>0</v>
      </c>
      <c r="M17" s="8" t="n">
        <v>0</v>
      </c>
      <c r="N17" s="9" t="n">
        <v>0</v>
      </c>
      <c r="O17" s="7" t="n">
        <v>3481.43</v>
      </c>
      <c r="P17" s="8" t="n">
        <v>166</v>
      </c>
      <c r="Q17" s="8" t="n">
        <v>167</v>
      </c>
      <c r="R17" s="9" t="n">
        <v>3481.43</v>
      </c>
      <c r="S17" s="10" t="n"/>
      <c r="T17" s="8" t="n">
        <v>0</v>
      </c>
      <c r="U17" s="8" t="n">
        <v>0</v>
      </c>
      <c r="V17" s="9" t="n">
        <v>0</v>
      </c>
      <c r="W17" s="11" t="n"/>
    </row>
    <row r="18">
      <c r="A18" s="4" t="inlineStr">
        <is>
          <t>08.2022</t>
        </is>
      </c>
      <c r="B18" s="4" t="inlineStr">
        <is>
          <t>Pollo</t>
        </is>
      </c>
      <c r="C18" s="4" t="inlineStr">
        <is>
          <t>Agro America</t>
        </is>
      </c>
      <c r="D18" s="4" t="n">
        <v>1011701</v>
      </c>
      <c r="E18" s="5" t="inlineStr">
        <is>
          <t>PO PchDeh NMr@ Cj 20k AS</t>
        </is>
      </c>
      <c r="F18" s="6" t="inlineStr">
        <is>
          <t>Pechuga Desh</t>
        </is>
      </c>
      <c r="G18" s="7" t="n">
        <v>0</v>
      </c>
      <c r="H18" s="8" t="n">
        <v>0</v>
      </c>
      <c r="I18" s="8" t="n">
        <v>0</v>
      </c>
      <c r="J18" s="9" t="n">
        <v>0</v>
      </c>
      <c r="K18" s="10" t="n">
        <v>0</v>
      </c>
      <c r="L18" s="8" t="n">
        <v>0</v>
      </c>
      <c r="M18" s="8" t="n">
        <v>0</v>
      </c>
      <c r="N18" s="9" t="n">
        <v>0</v>
      </c>
      <c r="O18" s="7" t="n">
        <v>0.008</v>
      </c>
      <c r="P18" s="8" t="n">
        <v>124</v>
      </c>
      <c r="Q18" s="8" t="n">
        <v>150</v>
      </c>
      <c r="R18" s="9" t="n">
        <v>0.008</v>
      </c>
      <c r="S18" s="10" t="n"/>
      <c r="T18" s="8" t="n">
        <v>18140.992</v>
      </c>
      <c r="U18" s="8" t="n">
        <v>124</v>
      </c>
      <c r="V18" s="9" t="n">
        <v>18140.992</v>
      </c>
      <c r="W18" s="11" t="n"/>
    </row>
    <row r="19">
      <c r="A19" s="4" t="inlineStr">
        <is>
          <t>08.2022</t>
        </is>
      </c>
      <c r="B19" s="4" t="inlineStr">
        <is>
          <t>Pollo</t>
        </is>
      </c>
      <c r="C19" s="4" t="inlineStr">
        <is>
          <t>Agro America</t>
        </is>
      </c>
      <c r="D19" s="4" t="n">
        <v>1012109</v>
      </c>
      <c r="E19" s="5" t="inlineStr">
        <is>
          <t>PO PchDeh 6oz Mr@ Cj AS</t>
        </is>
      </c>
      <c r="F19" s="6" t="inlineStr">
        <is>
          <t>Pechuga Desh</t>
        </is>
      </c>
      <c r="G19" s="7" t="n">
        <v>0</v>
      </c>
      <c r="H19" s="8" t="n">
        <v>0</v>
      </c>
      <c r="I19" s="8" t="n">
        <v>0</v>
      </c>
      <c r="J19" s="9" t="n">
        <v>0</v>
      </c>
      <c r="K19" s="10" t="n">
        <v>0</v>
      </c>
      <c r="L19" s="8" t="n">
        <v>0</v>
      </c>
      <c r="M19" s="8" t="n">
        <v>0</v>
      </c>
      <c r="N19" s="9" t="n">
        <v>0</v>
      </c>
      <c r="O19" s="7" t="n">
        <v>32659.363</v>
      </c>
      <c r="P19" s="8" t="n">
        <v>144.44466182638</v>
      </c>
      <c r="Q19" s="8" t="n">
        <v>146.277986009709</v>
      </c>
      <c r="R19" s="9" t="n">
        <v>32659.363</v>
      </c>
      <c r="S19" s="10" t="n"/>
      <c r="T19" s="8" t="n">
        <v>0</v>
      </c>
      <c r="U19" s="8" t="n">
        <v>0</v>
      </c>
      <c r="V19" s="9" t="n">
        <v>0</v>
      </c>
      <c r="W19" s="11" t="n"/>
    </row>
    <row r="20">
      <c r="A20" s="4" t="inlineStr">
        <is>
          <t>08.2022</t>
        </is>
      </c>
      <c r="B20" s="4" t="inlineStr">
        <is>
          <t>Pollo</t>
        </is>
      </c>
      <c r="C20" s="4" t="inlineStr">
        <is>
          <t>Agro America</t>
        </is>
      </c>
      <c r="D20" s="4" t="n">
        <v>1012145</v>
      </c>
      <c r="E20" s="5" t="inlineStr">
        <is>
          <t>PO PchDeh S/p/g/f &lt;140@ Fi Cj 20k AS</t>
        </is>
      </c>
      <c r="F20" s="6" t="inlineStr">
        <is>
          <t>Pechuga Desh</t>
        </is>
      </c>
      <c r="G20" s="7" t="n">
        <v>0</v>
      </c>
      <c r="H20" s="8" t="n">
        <v>0</v>
      </c>
      <c r="I20" s="8" t="n">
        <v>0</v>
      </c>
      <c r="J20" s="9" t="n">
        <v>0</v>
      </c>
      <c r="K20" s="10" t="n">
        <v>0</v>
      </c>
      <c r="L20" s="8" t="n">
        <v>0</v>
      </c>
      <c r="M20" s="8" t="n">
        <v>0</v>
      </c>
      <c r="N20" s="9" t="n">
        <v>0</v>
      </c>
      <c r="O20" s="7" t="n">
        <v>19759.3</v>
      </c>
      <c r="P20" s="8" t="n">
        <v>124</v>
      </c>
      <c r="Q20" s="8" t="n">
        <v>125</v>
      </c>
      <c r="R20" s="9" t="n">
        <v>19759.3</v>
      </c>
      <c r="S20" s="10" t="n"/>
      <c r="T20" s="8" t="n">
        <v>0</v>
      </c>
      <c r="U20" s="8" t="n">
        <v>0</v>
      </c>
      <c r="V20" s="9" t="n">
        <v>0</v>
      </c>
      <c r="W20" s="11" t="n"/>
    </row>
    <row r="21">
      <c r="A21" s="4" t="inlineStr">
        <is>
          <t>08.2022</t>
        </is>
      </c>
      <c r="B21" s="4" t="inlineStr">
        <is>
          <t>Pollo</t>
        </is>
      </c>
      <c r="C21" s="4" t="inlineStr">
        <is>
          <t>Agro America</t>
        </is>
      </c>
      <c r="D21" s="4" t="n">
        <v>1012158</v>
      </c>
      <c r="E21" s="5" t="inlineStr">
        <is>
          <t>PO File s/t 8x5 Mr@ Fi Cj AS</t>
        </is>
      </c>
      <c r="F21" s="6" t="inlineStr">
        <is>
          <t>Filete</t>
        </is>
      </c>
      <c r="G21" s="7" t="n">
        <v>0</v>
      </c>
      <c r="H21" s="8" t="n">
        <v>0</v>
      </c>
      <c r="I21" s="8" t="n">
        <v>0</v>
      </c>
      <c r="J21" s="9" t="n">
        <v>0</v>
      </c>
      <c r="K21" s="10" t="n">
        <v>0</v>
      </c>
      <c r="L21" s="8" t="n">
        <v>0</v>
      </c>
      <c r="M21" s="8" t="n">
        <v>0</v>
      </c>
      <c r="N21" s="9" t="n">
        <v>0</v>
      </c>
      <c r="O21" s="7" t="n">
        <v>19958.4</v>
      </c>
      <c r="P21" s="8" t="n">
        <v>143</v>
      </c>
      <c r="Q21" s="8" t="n">
        <v>184</v>
      </c>
      <c r="R21" s="9" t="n">
        <v>19958.4</v>
      </c>
      <c r="S21" s="10" t="n"/>
      <c r="T21" s="8" t="n">
        <v>0</v>
      </c>
      <c r="U21" s="8" t="n">
        <v>0</v>
      </c>
      <c r="V21" s="9" t="n">
        <v>0</v>
      </c>
      <c r="W21" s="11" t="n"/>
    </row>
    <row r="22">
      <c r="A22" s="4" t="inlineStr">
        <is>
          <t>08.2022</t>
        </is>
      </c>
      <c r="B22" s="4" t="inlineStr">
        <is>
          <t>Pollo</t>
        </is>
      </c>
      <c r="C22" s="4" t="inlineStr">
        <is>
          <t>Agro America</t>
        </is>
      </c>
      <c r="D22" s="4" t="n">
        <v>1012159</v>
      </c>
      <c r="E22" s="5" t="inlineStr">
        <is>
          <t>PO Tru Ctro Ala 60-80 8x5 Mr@ Fi Cj AS</t>
        </is>
      </c>
      <c r="F22" s="6" t="inlineStr">
        <is>
          <t>Ala</t>
        </is>
      </c>
      <c r="G22" s="7" t="n">
        <v>0</v>
      </c>
      <c r="H22" s="8" t="n">
        <v>0</v>
      </c>
      <c r="I22" s="8" t="n">
        <v>0</v>
      </c>
      <c r="J22" s="9" t="n">
        <v>0</v>
      </c>
      <c r="K22" s="10" t="n">
        <v>0</v>
      </c>
      <c r="L22" s="8" t="n">
        <v>0</v>
      </c>
      <c r="M22" s="8" t="n">
        <v>0</v>
      </c>
      <c r="N22" s="9" t="n">
        <v>0</v>
      </c>
      <c r="O22" s="7" t="n">
        <v>7983.36</v>
      </c>
      <c r="P22" s="8" t="n">
        <v>132</v>
      </c>
      <c r="Q22" s="8" t="n">
        <v>150</v>
      </c>
      <c r="R22" s="9" t="n">
        <v>7983.36</v>
      </c>
      <c r="S22" s="10" t="n"/>
      <c r="T22" s="8" t="n">
        <v>0</v>
      </c>
      <c r="U22" s="8" t="n">
        <v>0</v>
      </c>
      <c r="V22" s="9" t="n">
        <v>0</v>
      </c>
      <c r="W22" s="11" t="n"/>
    </row>
    <row r="23">
      <c r="A23" s="4" t="inlineStr">
        <is>
          <t>08.2022</t>
        </is>
      </c>
      <c r="B23" s="4" t="inlineStr">
        <is>
          <t>Pollo</t>
        </is>
      </c>
      <c r="C23" s="4" t="inlineStr">
        <is>
          <t>Agro America</t>
        </is>
      </c>
      <c r="D23" s="4" t="n">
        <v>1012165</v>
      </c>
      <c r="E23" s="5" t="inlineStr">
        <is>
          <t>PO Tru-Ctro Ala 4x10 Mr@ Zi Cj AS</t>
        </is>
      </c>
      <c r="F23" s="6" t="inlineStr">
        <is>
          <t>Ala</t>
        </is>
      </c>
      <c r="G23" s="7" t="n">
        <v>0</v>
      </c>
      <c r="H23" s="8" t="n">
        <v>0</v>
      </c>
      <c r="I23" s="8" t="n">
        <v>0</v>
      </c>
      <c r="J23" s="9" t="n">
        <v>0</v>
      </c>
      <c r="K23" s="10" t="n">
        <v>0</v>
      </c>
      <c r="L23" s="8" t="n">
        <v>0</v>
      </c>
      <c r="M23" s="8" t="n">
        <v>0</v>
      </c>
      <c r="N23" s="9" t="n">
        <v>0</v>
      </c>
      <c r="O23" s="7" t="n">
        <v>39916.8</v>
      </c>
      <c r="P23" s="8" t="n">
        <v>129</v>
      </c>
      <c r="Q23" s="8" t="n">
        <v>129.5</v>
      </c>
      <c r="R23" s="9" t="n">
        <v>39916.8</v>
      </c>
      <c r="S23" s="10" t="n"/>
      <c r="T23" s="8" t="n">
        <v>0</v>
      </c>
      <c r="U23" s="8" t="n">
        <v>0</v>
      </c>
      <c r="V23" s="9" t="n">
        <v>0</v>
      </c>
      <c r="W23" s="11" t="n"/>
    </row>
    <row r="24">
      <c r="A24" s="4" t="inlineStr">
        <is>
          <t>08.2022</t>
        </is>
      </c>
      <c r="B24" s="4" t="inlineStr">
        <is>
          <t>Pollo</t>
        </is>
      </c>
      <c r="C24" s="4" t="inlineStr">
        <is>
          <t>Agro America</t>
        </is>
      </c>
      <c r="D24" s="4" t="n">
        <v>1012167</v>
      </c>
      <c r="E24" s="5" t="inlineStr">
        <is>
          <t>PO PchDeh 4x10 Mr@ Zi Cj 20k AS</t>
        </is>
      </c>
      <c r="F24" s="6" t="inlineStr">
        <is>
          <t>Pechuga Desh</t>
        </is>
      </c>
      <c r="G24" s="7" t="n">
        <v>0</v>
      </c>
      <c r="H24" s="8" t="n">
        <v>0</v>
      </c>
      <c r="I24" s="8" t="n">
        <v>0</v>
      </c>
      <c r="J24" s="9" t="n">
        <v>0</v>
      </c>
      <c r="K24" s="10" t="n">
        <v>0</v>
      </c>
      <c r="L24" s="8" t="n">
        <v>0</v>
      </c>
      <c r="M24" s="8" t="n">
        <v>0</v>
      </c>
      <c r="N24" s="9" t="n">
        <v>0</v>
      </c>
      <c r="O24" s="7" t="n">
        <v>780.192</v>
      </c>
      <c r="P24" s="8" t="n">
        <v>199</v>
      </c>
      <c r="Q24" s="8" t="n">
        <v>200</v>
      </c>
      <c r="R24" s="9" t="n">
        <v>780.192</v>
      </c>
      <c r="S24" s="10" t="n"/>
      <c r="T24" s="8" t="n">
        <v>0</v>
      </c>
      <c r="U24" s="8" t="n">
        <v>0</v>
      </c>
      <c r="V24" s="9" t="n">
        <v>0</v>
      </c>
      <c r="W24" s="11" t="n"/>
    </row>
    <row r="25">
      <c r="A25" s="4" t="inlineStr">
        <is>
          <t>08.2022</t>
        </is>
      </c>
      <c r="B25" s="4" t="inlineStr">
        <is>
          <t>Pollo</t>
        </is>
      </c>
      <c r="C25" s="4" t="inlineStr">
        <is>
          <t>Agro America</t>
        </is>
      </c>
      <c r="D25" s="4" t="n">
        <v>1012483</v>
      </c>
      <c r="E25" s="5" t="inlineStr">
        <is>
          <t>PO Tru-Ctro Ala 4x10 Mr@ Cj AS</t>
        </is>
      </c>
      <c r="F25" s="6" t="inlineStr">
        <is>
          <t>Ala</t>
        </is>
      </c>
      <c r="G25" s="7" t="n">
        <v>0</v>
      </c>
      <c r="H25" s="8" t="n">
        <v>0</v>
      </c>
      <c r="I25" s="8" t="n">
        <v>0</v>
      </c>
      <c r="J25" s="9" t="n">
        <v>0</v>
      </c>
      <c r="K25" s="10" t="n">
        <v>0</v>
      </c>
      <c r="L25" s="8" t="n">
        <v>0</v>
      </c>
      <c r="M25" s="8" t="n">
        <v>0</v>
      </c>
      <c r="N25" s="9" t="n">
        <v>0</v>
      </c>
      <c r="O25" s="7" t="n">
        <v>37920.96</v>
      </c>
      <c r="P25" s="8" t="n">
        <v>127.894736842105</v>
      </c>
      <c r="Q25" s="8" t="n">
        <v>128.684210526316</v>
      </c>
      <c r="R25" s="9" t="n">
        <v>37920.96</v>
      </c>
      <c r="S25" s="10" t="n"/>
      <c r="T25" s="8" t="n">
        <v>0</v>
      </c>
      <c r="U25" s="8" t="n">
        <v>0</v>
      </c>
      <c r="V25" s="9" t="n">
        <v>0</v>
      </c>
      <c r="W25" s="11" t="n"/>
    </row>
    <row r="26">
      <c r="A26" s="4" t="inlineStr">
        <is>
          <t>08.2022</t>
        </is>
      </c>
      <c r="B26" s="4" t="inlineStr">
        <is>
          <t>Pollo</t>
        </is>
      </c>
      <c r="C26" s="4" t="inlineStr">
        <is>
          <t>Agro America</t>
        </is>
      </c>
      <c r="D26" s="4" t="n">
        <v>1012518</v>
      </c>
      <c r="E26" s="5" t="inlineStr">
        <is>
          <t>PO File s/t  RC´S 8x5@ Cj AS</t>
        </is>
      </c>
      <c r="F26" s="6" t="inlineStr">
        <is>
          <t>Filete</t>
        </is>
      </c>
      <c r="G26" s="7" t="n">
        <v>0</v>
      </c>
      <c r="H26" s="8" t="n">
        <v>0</v>
      </c>
      <c r="I26" s="8" t="n">
        <v>0</v>
      </c>
      <c r="J26" s="9" t="n">
        <v>0</v>
      </c>
      <c r="K26" s="10" t="n">
        <v>0</v>
      </c>
      <c r="L26" s="8" t="n">
        <v>0</v>
      </c>
      <c r="M26" s="8" t="n">
        <v>0</v>
      </c>
      <c r="N26" s="9" t="n">
        <v>0</v>
      </c>
      <c r="O26" s="7" t="n">
        <v>17853.381</v>
      </c>
      <c r="P26" s="8" t="n">
        <v>226</v>
      </c>
      <c r="Q26" s="8" t="n">
        <v>237</v>
      </c>
      <c r="R26" s="9" t="n">
        <v>17853.381</v>
      </c>
      <c r="S26" s="10" t="n"/>
      <c r="T26" s="8" t="n">
        <v>0</v>
      </c>
      <c r="U26" s="8" t="n">
        <v>0</v>
      </c>
      <c r="V26" s="9" t="n">
        <v>0</v>
      </c>
      <c r="W26" s="11" t="n"/>
    </row>
    <row r="27">
      <c r="A27" s="4" t="inlineStr">
        <is>
          <t>08.2022</t>
        </is>
      </c>
      <c r="B27" s="4" t="inlineStr">
        <is>
          <t>Cerdo</t>
        </is>
      </c>
      <c r="C27" s="4" t="inlineStr">
        <is>
          <t>Agro America</t>
        </is>
      </c>
      <c r="D27" s="4" t="n">
        <v>1020828</v>
      </c>
      <c r="E27" s="5" t="inlineStr">
        <is>
          <t>GO BB Ribs 20-24 Oz@ Cj 10k AS</t>
        </is>
      </c>
      <c r="F27" s="6" t="inlineStr">
        <is>
          <t>Chuleta</t>
        </is>
      </c>
      <c r="G27" s="7" t="n">
        <v>0</v>
      </c>
      <c r="H27" s="8" t="n">
        <v>0</v>
      </c>
      <c r="I27" s="8" t="n">
        <v>0</v>
      </c>
      <c r="J27" s="9" t="n">
        <v>0</v>
      </c>
      <c r="K27" s="10" t="n">
        <v>0</v>
      </c>
      <c r="L27" s="8" t="n">
        <v>0</v>
      </c>
      <c r="M27" s="8" t="n">
        <v>0</v>
      </c>
      <c r="N27" s="9" t="n">
        <v>0</v>
      </c>
      <c r="O27" s="7" t="n">
        <v>15940</v>
      </c>
      <c r="P27" s="8" t="n">
        <v>167</v>
      </c>
      <c r="Q27" s="8" t="n">
        <v>167</v>
      </c>
      <c r="R27" s="9" t="n">
        <v>15940</v>
      </c>
      <c r="S27" s="10" t="n"/>
      <c r="T27" s="8" t="n">
        <v>0</v>
      </c>
      <c r="U27" s="8" t="n">
        <v>0</v>
      </c>
      <c r="V27" s="9" t="n">
        <v>0</v>
      </c>
      <c r="W27" s="11" t="n"/>
    </row>
    <row r="28">
      <c r="A28" s="4" t="inlineStr">
        <is>
          <t>08.2022</t>
        </is>
      </c>
      <c r="B28" s="4" t="inlineStr">
        <is>
          <t>Cerdo</t>
        </is>
      </c>
      <c r="C28" s="4" t="inlineStr">
        <is>
          <t>Agro America</t>
        </is>
      </c>
      <c r="D28" s="4" t="n">
        <v>1023050</v>
      </c>
      <c r="E28" s="5" t="inlineStr">
        <is>
          <t>GO Lom Centro@ Cj 16k AS</t>
        </is>
      </c>
      <c r="F28" s="6" t="inlineStr">
        <is>
          <t>Lomo</t>
        </is>
      </c>
      <c r="G28" s="7" t="n">
        <v>0</v>
      </c>
      <c r="H28" s="8" t="n">
        <v>0</v>
      </c>
      <c r="I28" s="8" t="n">
        <v>0</v>
      </c>
      <c r="J28" s="9" t="n">
        <v>0</v>
      </c>
      <c r="K28" s="10" t="n">
        <v>0</v>
      </c>
      <c r="L28" s="8" t="n">
        <v>0</v>
      </c>
      <c r="M28" s="8" t="n">
        <v>0</v>
      </c>
      <c r="N28" s="9" t="n">
        <v>0</v>
      </c>
      <c r="O28" s="7" t="n">
        <v>8316.004999999999</v>
      </c>
      <c r="P28" s="8" t="n">
        <v>150</v>
      </c>
      <c r="Q28" s="8" t="n">
        <v>187</v>
      </c>
      <c r="R28" s="9" t="n">
        <v>8316.004999999999</v>
      </c>
      <c r="S28" s="10" t="n"/>
      <c r="T28" s="8" t="n">
        <v>0</v>
      </c>
      <c r="U28" s="8" t="n">
        <v>0</v>
      </c>
      <c r="V28" s="9" t="n">
        <v>0</v>
      </c>
      <c r="W28" s="11" t="n"/>
    </row>
    <row r="29">
      <c r="A29" s="4" t="inlineStr">
        <is>
          <t>08.2022</t>
        </is>
      </c>
      <c r="B29" s="4" t="inlineStr">
        <is>
          <t>Cerdo</t>
        </is>
      </c>
      <c r="C29" s="4" t="inlineStr">
        <is>
          <t>Agro America</t>
        </is>
      </c>
      <c r="D29" s="4" t="n">
        <v>1023276</v>
      </c>
      <c r="E29" s="5" t="inlineStr">
        <is>
          <t>GO Rosada@ Va Cj 20k</t>
        </is>
      </c>
      <c r="F29" s="6" t="inlineStr">
        <is>
          <t>Pierna</t>
        </is>
      </c>
      <c r="G29" s="7" t="n">
        <v>0</v>
      </c>
      <c r="H29" s="8" t="n">
        <v>0</v>
      </c>
      <c r="I29" s="8" t="n">
        <v>0</v>
      </c>
      <c r="J29" s="9" t="n">
        <v>0</v>
      </c>
      <c r="K29" s="10" t="n">
        <v>0</v>
      </c>
      <c r="L29" s="8" t="n">
        <v>0</v>
      </c>
      <c r="M29" s="8" t="n">
        <v>0</v>
      </c>
      <c r="N29" s="9" t="n">
        <v>0</v>
      </c>
      <c r="O29" s="7" t="n">
        <v>12625.95</v>
      </c>
      <c r="P29" s="8" t="n">
        <v>136</v>
      </c>
      <c r="Q29" s="8" t="n">
        <v>136</v>
      </c>
      <c r="R29" s="9" t="n">
        <v>12625.95</v>
      </c>
      <c r="S29" s="10" t="n"/>
      <c r="T29" s="8" t="n">
        <v>0</v>
      </c>
      <c r="U29" s="8" t="n">
        <v>0</v>
      </c>
      <c r="V29" s="9" t="n">
        <v>0</v>
      </c>
      <c r="W29" s="11" t="n"/>
    </row>
    <row r="30">
      <c r="A30" s="4" t="inlineStr">
        <is>
          <t>08.2022</t>
        </is>
      </c>
      <c r="B30" s="4" t="inlineStr">
        <is>
          <t>Pavo</t>
        </is>
      </c>
      <c r="C30" s="4" t="inlineStr">
        <is>
          <t>Agro America</t>
        </is>
      </c>
      <c r="D30" s="4" t="n">
        <v>1030379</v>
      </c>
      <c r="E30" s="5" t="inlineStr">
        <is>
          <t>PV PchDeh S/p@ Bo Cj 20k SO</t>
        </is>
      </c>
      <c r="F30" s="6" t="inlineStr">
        <is>
          <t>Pech Desh</t>
        </is>
      </c>
      <c r="G30" s="7" t="n">
        <v>0</v>
      </c>
      <c r="H30" s="8" t="n">
        <v>0</v>
      </c>
      <c r="I30" s="8" t="n">
        <v>0</v>
      </c>
      <c r="J30" s="9" t="n">
        <v>0</v>
      </c>
      <c r="K30" s="10" t="n">
        <v>0</v>
      </c>
      <c r="L30" s="8" t="n">
        <v>0</v>
      </c>
      <c r="M30" s="8" t="n">
        <v>0</v>
      </c>
      <c r="N30" s="9" t="n">
        <v>0</v>
      </c>
      <c r="O30" s="7" t="n">
        <v>181.4</v>
      </c>
      <c r="P30" s="8" t="n">
        <v>15</v>
      </c>
      <c r="Q30" s="8" t="n">
        <v>145</v>
      </c>
      <c r="R30" s="9" t="n">
        <v>181.4</v>
      </c>
      <c r="S30" s="10" t="n"/>
      <c r="T30" s="8" t="n">
        <v>0</v>
      </c>
      <c r="U30" s="8" t="n">
        <v>0</v>
      </c>
      <c r="V30" s="9" t="n">
        <v>0</v>
      </c>
      <c r="W30" s="11" t="n"/>
    </row>
    <row r="31">
      <c r="A31" s="4" t="inlineStr">
        <is>
          <t>08.2022</t>
        </is>
      </c>
      <c r="B31" s="4" t="inlineStr">
        <is>
          <t>Pavo</t>
        </is>
      </c>
      <c r="C31" s="4" t="inlineStr">
        <is>
          <t>Agro America</t>
        </is>
      </c>
      <c r="D31" s="4" t="n">
        <v>1030782</v>
      </c>
      <c r="E31" s="5" t="inlineStr">
        <is>
          <t>PV Pech USA 12-15 LB @BO Hor Cj 15k AS</t>
        </is>
      </c>
      <c r="F31" s="6" t="inlineStr">
        <is>
          <t>Pech Desh</t>
        </is>
      </c>
      <c r="G31" s="7" t="n">
        <v>0</v>
      </c>
      <c r="H31" s="8" t="n">
        <v>0</v>
      </c>
      <c r="I31" s="8" t="n">
        <v>0</v>
      </c>
      <c r="J31" s="9" t="n">
        <v>0</v>
      </c>
      <c r="K31" s="10" t="n">
        <v>0</v>
      </c>
      <c r="L31" s="8" t="n">
        <v>0</v>
      </c>
      <c r="M31" s="8" t="n">
        <v>0</v>
      </c>
      <c r="N31" s="9" t="n">
        <v>0</v>
      </c>
      <c r="O31" s="7" t="n">
        <v>11.683</v>
      </c>
      <c r="P31" s="8" t="n">
        <v>166</v>
      </c>
      <c r="Q31" s="8" t="n">
        <v>167</v>
      </c>
      <c r="R31" s="9" t="n">
        <v>11.683</v>
      </c>
      <c r="S31" s="10" t="n"/>
      <c r="T31" s="8" t="n">
        <v>0</v>
      </c>
      <c r="U31" s="8" t="n">
        <v>0</v>
      </c>
      <c r="V31" s="9" t="n">
        <v>0</v>
      </c>
      <c r="W31" s="11" t="n"/>
    </row>
    <row r="32">
      <c r="A32" s="4" t="inlineStr">
        <is>
          <t>09.2022</t>
        </is>
      </c>
      <c r="B32" s="4" t="inlineStr">
        <is>
          <t>Pollo</t>
        </is>
      </c>
      <c r="C32" s="4" t="inlineStr">
        <is>
          <t>Agro America</t>
        </is>
      </c>
      <c r="D32" s="4" t="n">
        <v>1011701</v>
      </c>
      <c r="E32" s="5" t="inlineStr">
        <is>
          <t>PO PchDeh NMr@ Cj 20k AS</t>
        </is>
      </c>
      <c r="F32" s="6" t="inlineStr">
        <is>
          <t>Pechuga Desh</t>
        </is>
      </c>
      <c r="G32" s="7" t="n">
        <v>0</v>
      </c>
      <c r="H32" s="8" t="n">
        <v>0</v>
      </c>
      <c r="I32" s="8" t="n">
        <v>0</v>
      </c>
      <c r="J32" s="9" t="n">
        <v>0</v>
      </c>
      <c r="K32" s="10" t="n">
        <v>0</v>
      </c>
      <c r="L32" s="8" t="n">
        <v>0</v>
      </c>
      <c r="M32" s="8" t="n">
        <v>0</v>
      </c>
      <c r="N32" s="9" t="n">
        <v>0</v>
      </c>
      <c r="O32" s="7" t="n">
        <v>0</v>
      </c>
      <c r="P32" s="8" t="n">
        <v>0</v>
      </c>
      <c r="Q32" s="8" t="n">
        <v>0</v>
      </c>
      <c r="R32" s="9" t="n">
        <v>0</v>
      </c>
      <c r="S32" s="10" t="n"/>
      <c r="T32" s="8" t="n">
        <v>18140.992</v>
      </c>
      <c r="U32" s="8" t="n">
        <v>124</v>
      </c>
      <c r="V32" s="9" t="n">
        <v>18140.992</v>
      </c>
      <c r="W32" s="11" t="n"/>
    </row>
    <row r="33">
      <c r="A33" s="4" t="inlineStr">
        <is>
          <t>09.2022</t>
        </is>
      </c>
      <c r="B33" s="4" t="inlineStr">
        <is>
          <t>Pollo</t>
        </is>
      </c>
      <c r="C33" s="4" t="inlineStr">
        <is>
          <t>Agro America</t>
        </is>
      </c>
      <c r="D33" s="4" t="n">
        <v>1012108</v>
      </c>
      <c r="E33" s="5" t="inlineStr">
        <is>
          <t>PO PchDeh 5oz Mr@ Cj AS</t>
        </is>
      </c>
      <c r="F33" s="6" t="inlineStr">
        <is>
          <t>Pechuga Desh</t>
        </is>
      </c>
      <c r="G33" s="7" t="n">
        <v>0</v>
      </c>
      <c r="H33" s="8" t="n">
        <v>0</v>
      </c>
      <c r="I33" s="8" t="n">
        <v>0</v>
      </c>
      <c r="J33" s="9" t="n">
        <v>0</v>
      </c>
      <c r="K33" s="10" t="n">
        <v>0</v>
      </c>
      <c r="L33" s="8" t="n">
        <v>0</v>
      </c>
      <c r="M33" s="8" t="n">
        <v>0</v>
      </c>
      <c r="N33" s="9" t="n">
        <v>0</v>
      </c>
      <c r="O33" s="7" t="n">
        <v>19958.4</v>
      </c>
      <c r="P33" s="8" t="n">
        <v>100</v>
      </c>
      <c r="Q33" s="8" t="n">
        <v>114</v>
      </c>
      <c r="R33" s="9" t="n">
        <v>19958.4</v>
      </c>
      <c r="S33" s="10" t="n"/>
      <c r="T33" s="8" t="n">
        <v>0</v>
      </c>
      <c r="U33" s="8" t="n">
        <v>0</v>
      </c>
      <c r="V33" s="9" t="n">
        <v>0</v>
      </c>
      <c r="W33" s="11" t="n"/>
    </row>
    <row r="34">
      <c r="A34" s="4" t="inlineStr">
        <is>
          <t>09.2022</t>
        </is>
      </c>
      <c r="B34" s="4" t="inlineStr">
        <is>
          <t>Pollo</t>
        </is>
      </c>
      <c r="C34" s="4" t="inlineStr">
        <is>
          <t>Agro America</t>
        </is>
      </c>
      <c r="D34" s="4" t="n">
        <v>1012109</v>
      </c>
      <c r="E34" s="5" t="inlineStr">
        <is>
          <t>PO PchDeh 6oz Mr@ Cj AS</t>
        </is>
      </c>
      <c r="F34" s="6" t="inlineStr">
        <is>
          <t>Pechuga Desh</t>
        </is>
      </c>
      <c r="G34" s="7" t="n">
        <v>0</v>
      </c>
      <c r="H34" s="8" t="n">
        <v>0</v>
      </c>
      <c r="I34" s="8" t="n">
        <v>0</v>
      </c>
      <c r="J34" s="9" t="n">
        <v>0</v>
      </c>
      <c r="K34" s="10" t="n">
        <v>0</v>
      </c>
      <c r="L34" s="8" t="n">
        <v>0</v>
      </c>
      <c r="M34" s="8" t="n">
        <v>0</v>
      </c>
      <c r="N34" s="9" t="n">
        <v>0</v>
      </c>
      <c r="O34" s="7" t="n">
        <v>22063.104</v>
      </c>
      <c r="P34" s="8" t="n">
        <v>137.702302631579</v>
      </c>
      <c r="Q34" s="8" t="n">
        <v>147.447368421053</v>
      </c>
      <c r="R34" s="9" t="n">
        <v>22063.104</v>
      </c>
      <c r="S34" s="10" t="n"/>
      <c r="T34" s="8" t="n">
        <v>36.288</v>
      </c>
      <c r="U34" s="8" t="n">
        <v>132</v>
      </c>
      <c r="V34" s="9" t="n">
        <v>36.288</v>
      </c>
      <c r="W34" s="11" t="n"/>
    </row>
    <row r="35">
      <c r="A35" s="4" t="inlineStr">
        <is>
          <t>09.2022</t>
        </is>
      </c>
      <c r="B35" s="4" t="inlineStr">
        <is>
          <t>Pollo</t>
        </is>
      </c>
      <c r="C35" s="4" t="inlineStr">
        <is>
          <t>Agro America</t>
        </is>
      </c>
      <c r="D35" s="4" t="n">
        <v>1012145</v>
      </c>
      <c r="E35" s="5" t="inlineStr">
        <is>
          <t>PO PchDeh S/p/g/f &lt;140@ Fi Cj 20k AS</t>
        </is>
      </c>
      <c r="F35" s="6" t="inlineStr">
        <is>
          <t>Pechuga Desh</t>
        </is>
      </c>
      <c r="G35" s="7" t="n">
        <v>0</v>
      </c>
      <c r="H35" s="8" t="n">
        <v>0</v>
      </c>
      <c r="I35" s="8" t="n">
        <v>0</v>
      </c>
      <c r="J35" s="9" t="n">
        <v>0</v>
      </c>
      <c r="K35" s="10" t="n">
        <v>0</v>
      </c>
      <c r="L35" s="8" t="n">
        <v>0</v>
      </c>
      <c r="M35" s="8" t="n">
        <v>0</v>
      </c>
      <c r="N35" s="9" t="n">
        <v>0</v>
      </c>
      <c r="O35" s="7" t="n">
        <v>18483.927</v>
      </c>
      <c r="P35" s="8" t="n">
        <v>124</v>
      </c>
      <c r="Q35" s="8" t="n">
        <v>125</v>
      </c>
      <c r="R35" s="9" t="n">
        <v>18483.927</v>
      </c>
      <c r="S35" s="10" t="n"/>
      <c r="T35" s="8" t="n">
        <v>0</v>
      </c>
      <c r="U35" s="8" t="n">
        <v>0</v>
      </c>
      <c r="V35" s="9" t="n">
        <v>0</v>
      </c>
      <c r="W35" s="11" t="n"/>
    </row>
    <row r="36">
      <c r="A36" s="4" t="inlineStr">
        <is>
          <t>09.2022</t>
        </is>
      </c>
      <c r="B36" s="4" t="inlineStr">
        <is>
          <t>Pollo</t>
        </is>
      </c>
      <c r="C36" s="4" t="inlineStr">
        <is>
          <t>Agro America</t>
        </is>
      </c>
      <c r="D36" s="4" t="n">
        <v>1012157</v>
      </c>
      <c r="E36" s="5" t="inlineStr">
        <is>
          <t>PO Tru Ala 8x5@ Fi Cj AS</t>
        </is>
      </c>
      <c r="F36" s="6" t="inlineStr">
        <is>
          <t>Ala</t>
        </is>
      </c>
      <c r="G36" s="7" t="n">
        <v>0</v>
      </c>
      <c r="H36" s="8" t="n">
        <v>0</v>
      </c>
      <c r="I36" s="8" t="n">
        <v>0</v>
      </c>
      <c r="J36" s="9" t="n">
        <v>0</v>
      </c>
      <c r="K36" s="10" t="n">
        <v>0</v>
      </c>
      <c r="L36" s="8" t="n">
        <v>0</v>
      </c>
      <c r="M36" s="8" t="n">
        <v>0</v>
      </c>
      <c r="N36" s="9" t="n">
        <v>0</v>
      </c>
      <c r="O36" s="7" t="n">
        <v>19958.4</v>
      </c>
      <c r="P36" s="8" t="n">
        <v>116</v>
      </c>
      <c r="Q36" s="8" t="n">
        <v>121</v>
      </c>
      <c r="R36" s="9" t="n">
        <v>19958.4</v>
      </c>
      <c r="S36" s="10" t="n"/>
      <c r="T36" s="8" t="n">
        <v>0</v>
      </c>
      <c r="U36" s="8" t="n">
        <v>0</v>
      </c>
      <c r="V36" s="9" t="n">
        <v>0</v>
      </c>
      <c r="W36" s="11" t="n"/>
    </row>
    <row r="37">
      <c r="A37" s="4" t="inlineStr">
        <is>
          <t>09.2022</t>
        </is>
      </c>
      <c r="B37" s="4" t="inlineStr">
        <is>
          <t>Pollo</t>
        </is>
      </c>
      <c r="C37" s="4" t="inlineStr">
        <is>
          <t>Agro America</t>
        </is>
      </c>
      <c r="D37" s="4" t="n">
        <v>1012158</v>
      </c>
      <c r="E37" s="5" t="inlineStr">
        <is>
          <t>PO File s/t 8x5 Mr@ Fi Cj AS</t>
        </is>
      </c>
      <c r="F37" s="6" t="inlineStr">
        <is>
          <t>Filete</t>
        </is>
      </c>
      <c r="G37" s="7" t="n">
        <v>0</v>
      </c>
      <c r="H37" s="8" t="n">
        <v>0</v>
      </c>
      <c r="I37" s="8" t="n">
        <v>0</v>
      </c>
      <c r="J37" s="9" t="n">
        <v>0</v>
      </c>
      <c r="K37" s="10" t="n">
        <v>0</v>
      </c>
      <c r="L37" s="8" t="n">
        <v>0</v>
      </c>
      <c r="M37" s="8" t="n">
        <v>0</v>
      </c>
      <c r="N37" s="9" t="n">
        <v>0</v>
      </c>
      <c r="O37" s="7" t="n">
        <v>19922.112</v>
      </c>
      <c r="P37" s="8" t="n">
        <v>143</v>
      </c>
      <c r="Q37" s="8" t="n">
        <v>184</v>
      </c>
      <c r="R37" s="9" t="n">
        <v>19922.112</v>
      </c>
      <c r="S37" s="10" t="n"/>
      <c r="T37" s="8" t="n">
        <v>0</v>
      </c>
      <c r="U37" s="8" t="n">
        <v>0</v>
      </c>
      <c r="V37" s="9" t="n">
        <v>0</v>
      </c>
      <c r="W37" s="11" t="n"/>
    </row>
    <row r="38">
      <c r="A38" s="4" t="inlineStr">
        <is>
          <t>09.2022</t>
        </is>
      </c>
      <c r="B38" s="4" t="inlineStr">
        <is>
          <t>Pollo</t>
        </is>
      </c>
      <c r="C38" s="4" t="inlineStr">
        <is>
          <t>Agro America</t>
        </is>
      </c>
      <c r="D38" s="4" t="n">
        <v>1012159</v>
      </c>
      <c r="E38" s="5" t="inlineStr">
        <is>
          <t>PO Tru Ctro Ala 60-80 8x5 Mr@ Fi Cj AS</t>
        </is>
      </c>
      <c r="F38" s="6" t="inlineStr">
        <is>
          <t>Ala</t>
        </is>
      </c>
      <c r="G38" s="7" t="n">
        <v>0</v>
      </c>
      <c r="H38" s="8" t="n">
        <v>0</v>
      </c>
      <c r="I38" s="8" t="n">
        <v>0</v>
      </c>
      <c r="J38" s="9" t="n">
        <v>0</v>
      </c>
      <c r="K38" s="10" t="n">
        <v>0</v>
      </c>
      <c r="L38" s="8" t="n">
        <v>0</v>
      </c>
      <c r="M38" s="8" t="n">
        <v>0</v>
      </c>
      <c r="N38" s="9" t="n">
        <v>0</v>
      </c>
      <c r="O38" s="7" t="n">
        <v>20157.984</v>
      </c>
      <c r="P38" s="8" t="n">
        <v>116.158415841584</v>
      </c>
      <c r="Q38" s="8" t="n">
        <v>116.336633663366</v>
      </c>
      <c r="R38" s="9" t="n">
        <v>20157.984</v>
      </c>
      <c r="S38" s="10" t="n"/>
      <c r="T38" s="8" t="n">
        <v>0</v>
      </c>
      <c r="U38" s="8" t="n">
        <v>0</v>
      </c>
      <c r="V38" s="9" t="n">
        <v>0</v>
      </c>
      <c r="W38" s="11" t="n"/>
    </row>
    <row r="39">
      <c r="A39" s="4" t="inlineStr">
        <is>
          <t>09.2022</t>
        </is>
      </c>
      <c r="B39" s="4" t="inlineStr">
        <is>
          <t>Pollo</t>
        </is>
      </c>
      <c r="C39" s="4" t="inlineStr">
        <is>
          <t>Agro America</t>
        </is>
      </c>
      <c r="D39" s="4" t="n">
        <v>1012161</v>
      </c>
      <c r="E39" s="5" t="inlineStr">
        <is>
          <t>PO Ala Ctro 8x5 Mr@ Cj 20k AS</t>
        </is>
      </c>
      <c r="F39" s="6" t="inlineStr">
        <is>
          <t>Ala</t>
        </is>
      </c>
      <c r="G39" s="7" t="n">
        <v>0</v>
      </c>
      <c r="H39" s="8" t="n">
        <v>0</v>
      </c>
      <c r="I39" s="8" t="n">
        <v>0</v>
      </c>
      <c r="J39" s="9" t="n">
        <v>0</v>
      </c>
      <c r="K39" s="10" t="n">
        <v>0</v>
      </c>
      <c r="L39" s="8" t="n">
        <v>0</v>
      </c>
      <c r="M39" s="8" t="n">
        <v>0</v>
      </c>
      <c r="N39" s="9" t="n">
        <v>0</v>
      </c>
      <c r="O39" s="7" t="n">
        <v>19958.4</v>
      </c>
      <c r="P39" s="8" t="n">
        <v>116</v>
      </c>
      <c r="Q39" s="8" t="n">
        <v>116</v>
      </c>
      <c r="R39" s="9" t="n">
        <v>19958.4</v>
      </c>
      <c r="S39" s="10" t="n"/>
      <c r="T39" s="8" t="n">
        <v>0</v>
      </c>
      <c r="U39" s="8" t="n">
        <v>0</v>
      </c>
      <c r="V39" s="9" t="n">
        <v>0</v>
      </c>
      <c r="W39" s="11" t="n"/>
    </row>
    <row r="40">
      <c r="A40" s="4" t="inlineStr">
        <is>
          <t>09.2022</t>
        </is>
      </c>
      <c r="B40" s="4" t="inlineStr">
        <is>
          <t>Pollo</t>
        </is>
      </c>
      <c r="C40" s="4" t="inlineStr">
        <is>
          <t>Agro America</t>
        </is>
      </c>
      <c r="D40" s="4" t="n">
        <v>1012165</v>
      </c>
      <c r="E40" s="5" t="inlineStr">
        <is>
          <t>PO Tru-Ctro Ala 4x10 Mr@ Zi Cj AS</t>
        </is>
      </c>
      <c r="F40" s="6" t="inlineStr">
        <is>
          <t>Ala</t>
        </is>
      </c>
      <c r="G40" s="7" t="n">
        <v>0</v>
      </c>
      <c r="H40" s="8" t="n">
        <v>0</v>
      </c>
      <c r="I40" s="8" t="n">
        <v>0</v>
      </c>
      <c r="J40" s="9" t="n">
        <v>0</v>
      </c>
      <c r="K40" s="10" t="n">
        <v>0</v>
      </c>
      <c r="L40" s="8" t="n">
        <v>0</v>
      </c>
      <c r="M40" s="8" t="n">
        <v>0</v>
      </c>
      <c r="N40" s="9" t="n">
        <v>0</v>
      </c>
      <c r="O40" s="7" t="n">
        <v>7711.48</v>
      </c>
      <c r="P40" s="8" t="n">
        <v>122.882575069896</v>
      </c>
      <c r="Q40" s="8" t="n">
        <v>123.412003921426</v>
      </c>
      <c r="R40" s="9" t="n">
        <v>7711.48</v>
      </c>
      <c r="S40" s="10" t="n"/>
      <c r="T40" s="8" t="n">
        <v>0</v>
      </c>
      <c r="U40" s="8" t="n">
        <v>0</v>
      </c>
      <c r="V40" s="9" t="n">
        <v>0</v>
      </c>
      <c r="W40" s="11" t="n"/>
    </row>
    <row r="41">
      <c r="A41" s="4" t="inlineStr">
        <is>
          <t>09.2022</t>
        </is>
      </c>
      <c r="B41" s="4" t="inlineStr">
        <is>
          <t>Pollo</t>
        </is>
      </c>
      <c r="C41" s="4" t="inlineStr">
        <is>
          <t>Agro America</t>
        </is>
      </c>
      <c r="D41" s="4" t="n">
        <v>1012167</v>
      </c>
      <c r="E41" s="5" t="inlineStr">
        <is>
          <t>PO PchDeh 4x10 Mr@ Zi Cj 20k AS</t>
        </is>
      </c>
      <c r="F41" s="6" t="inlineStr">
        <is>
          <t>Pechuga Desh</t>
        </is>
      </c>
      <c r="G41" s="7" t="n">
        <v>0</v>
      </c>
      <c r="H41" s="8" t="n">
        <v>0</v>
      </c>
      <c r="I41" s="8" t="n">
        <v>0</v>
      </c>
      <c r="J41" s="9" t="n">
        <v>0</v>
      </c>
      <c r="K41" s="10" t="n">
        <v>0</v>
      </c>
      <c r="L41" s="8" t="n">
        <v>0</v>
      </c>
      <c r="M41" s="8" t="n">
        <v>0</v>
      </c>
      <c r="N41" s="9" t="n">
        <v>0</v>
      </c>
      <c r="O41" s="7" t="n">
        <v>20738.592</v>
      </c>
      <c r="P41" s="8" t="n">
        <v>106.61154855643</v>
      </c>
      <c r="Q41" s="8" t="n">
        <v>132.633420822397</v>
      </c>
      <c r="R41" s="9" t="n">
        <v>20738.592</v>
      </c>
      <c r="S41" s="10" t="n"/>
      <c r="T41" s="8" t="n">
        <v>0</v>
      </c>
      <c r="U41" s="8" t="n">
        <v>0</v>
      </c>
      <c r="V41" s="9" t="n">
        <v>0</v>
      </c>
      <c r="W41" s="11" t="n"/>
    </row>
    <row r="42">
      <c r="A42" s="4" t="inlineStr">
        <is>
          <t>09.2022</t>
        </is>
      </c>
      <c r="B42" s="4" t="inlineStr">
        <is>
          <t>Pollo</t>
        </is>
      </c>
      <c r="C42" s="4" t="inlineStr">
        <is>
          <t>Agro America</t>
        </is>
      </c>
      <c r="D42" s="4" t="n">
        <v>1012483</v>
      </c>
      <c r="E42" s="5" t="inlineStr">
        <is>
          <t>PO Tru-Ctro Ala 4x10 Mr@ Cj AS</t>
        </is>
      </c>
      <c r="F42" s="6" t="inlineStr">
        <is>
          <t>Ala</t>
        </is>
      </c>
      <c r="G42" s="7" t="n">
        <v>0</v>
      </c>
      <c r="H42" s="8" t="n">
        <v>0</v>
      </c>
      <c r="I42" s="8" t="n">
        <v>0</v>
      </c>
      <c r="J42" s="9" t="n">
        <v>0</v>
      </c>
      <c r="K42" s="10" t="n">
        <v>0</v>
      </c>
      <c r="L42" s="8" t="n">
        <v>0</v>
      </c>
      <c r="M42" s="8" t="n">
        <v>0</v>
      </c>
      <c r="N42" s="9" t="n">
        <v>0</v>
      </c>
      <c r="O42" s="7" t="n">
        <v>27959.904</v>
      </c>
      <c r="P42" s="8" t="n">
        <v>127.216093445814</v>
      </c>
      <c r="Q42" s="8" t="n">
        <v>128.215444516548</v>
      </c>
      <c r="R42" s="9" t="n">
        <v>27959.904</v>
      </c>
      <c r="S42" s="10" t="n"/>
      <c r="T42" s="8" t="n">
        <v>0</v>
      </c>
      <c r="U42" s="8" t="n">
        <v>0</v>
      </c>
      <c r="V42" s="9" t="n">
        <v>0</v>
      </c>
      <c r="W42" s="11" t="n"/>
    </row>
    <row r="43">
      <c r="A43" s="4" t="inlineStr">
        <is>
          <t>09.2022</t>
        </is>
      </c>
      <c r="B43" s="4" t="inlineStr">
        <is>
          <t>Pollo</t>
        </is>
      </c>
      <c r="C43" s="4" t="inlineStr">
        <is>
          <t>Agro America</t>
        </is>
      </c>
      <c r="D43" s="4" t="n">
        <v>1012518</v>
      </c>
      <c r="E43" s="5" t="inlineStr">
        <is>
          <t>PO File s/t  RC´S 8x5@ Cj AS</t>
        </is>
      </c>
      <c r="F43" s="6" t="inlineStr">
        <is>
          <t>Filete</t>
        </is>
      </c>
      <c r="G43" s="7" t="n">
        <v>0</v>
      </c>
      <c r="H43" s="8" t="n">
        <v>0</v>
      </c>
      <c r="I43" s="8" t="n">
        <v>0</v>
      </c>
      <c r="J43" s="9" t="n">
        <v>0</v>
      </c>
      <c r="K43" s="10" t="n">
        <v>0</v>
      </c>
      <c r="L43" s="8" t="n">
        <v>0</v>
      </c>
      <c r="M43" s="8" t="n">
        <v>0</v>
      </c>
      <c r="N43" s="9" t="n">
        <v>0</v>
      </c>
      <c r="O43" s="7" t="n">
        <v>35997.333</v>
      </c>
      <c r="P43" s="8" t="n">
        <v>170.556193871363</v>
      </c>
      <c r="Q43" s="8" t="n">
        <v>180.548133857583</v>
      </c>
      <c r="R43" s="9" t="n">
        <v>35997.333</v>
      </c>
      <c r="S43" s="10" t="n"/>
      <c r="T43" s="8" t="n">
        <v>0</v>
      </c>
      <c r="U43" s="8" t="n">
        <v>0</v>
      </c>
      <c r="V43" s="9" t="n">
        <v>0</v>
      </c>
      <c r="W43" s="11" t="n"/>
    </row>
    <row r="44">
      <c r="A44" s="4" t="inlineStr">
        <is>
          <t>09.2022</t>
        </is>
      </c>
      <c r="B44" s="4" t="inlineStr">
        <is>
          <t>Cerdo</t>
        </is>
      </c>
      <c r="C44" s="4" t="inlineStr">
        <is>
          <t>Agro America</t>
        </is>
      </c>
      <c r="D44" s="4" t="n">
        <v>1020828</v>
      </c>
      <c r="E44" s="5" t="inlineStr">
        <is>
          <t>GO BB Ribs 20-24 Oz@ Cj 10k AS</t>
        </is>
      </c>
      <c r="F44" s="6" t="inlineStr">
        <is>
          <t>Chuleta</t>
        </is>
      </c>
      <c r="G44" s="7" t="n">
        <v>0</v>
      </c>
      <c r="H44" s="8" t="n">
        <v>0</v>
      </c>
      <c r="I44" s="8" t="n">
        <v>0</v>
      </c>
      <c r="J44" s="9" t="n">
        <v>0</v>
      </c>
      <c r="K44" s="10" t="n">
        <v>0</v>
      </c>
      <c r="L44" s="8" t="n">
        <v>0</v>
      </c>
      <c r="M44" s="8" t="n">
        <v>0</v>
      </c>
      <c r="N44" s="9" t="n">
        <v>0</v>
      </c>
      <c r="O44" s="7" t="n">
        <v>4260</v>
      </c>
      <c r="P44" s="8" t="n">
        <v>167</v>
      </c>
      <c r="Q44" s="8" t="n">
        <v>167</v>
      </c>
      <c r="R44" s="9" t="n">
        <v>4260</v>
      </c>
      <c r="S44" s="10" t="n"/>
      <c r="T44" s="8" t="n">
        <v>0</v>
      </c>
      <c r="U44" s="8" t="n">
        <v>0</v>
      </c>
      <c r="V44" s="9" t="n">
        <v>0</v>
      </c>
      <c r="W44" s="11" t="n"/>
    </row>
    <row r="45">
      <c r="A45" s="4" t="inlineStr">
        <is>
          <t>09.2022</t>
        </is>
      </c>
      <c r="B45" s="4" t="inlineStr">
        <is>
          <t>Cerdo</t>
        </is>
      </c>
      <c r="C45" s="4" t="inlineStr">
        <is>
          <t>Agro America</t>
        </is>
      </c>
      <c r="D45" s="4" t="n">
        <v>1023050</v>
      </c>
      <c r="E45" s="5" t="inlineStr">
        <is>
          <t>GO Lom Centro@ Cj 16k AS</t>
        </is>
      </c>
      <c r="F45" s="6" t="inlineStr">
        <is>
          <t>Lomo</t>
        </is>
      </c>
      <c r="G45" s="7" t="n">
        <v>0</v>
      </c>
      <c r="H45" s="8" t="n">
        <v>0</v>
      </c>
      <c r="I45" s="8" t="n">
        <v>0</v>
      </c>
      <c r="J45" s="9" t="n">
        <v>0</v>
      </c>
      <c r="K45" s="10" t="n">
        <v>0</v>
      </c>
      <c r="L45" s="8" t="n">
        <v>0</v>
      </c>
      <c r="M45" s="8" t="n">
        <v>0</v>
      </c>
      <c r="N45" s="9" t="n">
        <v>0</v>
      </c>
      <c r="O45" s="7" t="n">
        <v>39.226</v>
      </c>
      <c r="P45" s="8" t="n">
        <v>150</v>
      </c>
      <c r="Q45" s="8" t="n">
        <v>187</v>
      </c>
      <c r="R45" s="9" t="n">
        <v>39.226</v>
      </c>
      <c r="S45" s="10" t="n"/>
      <c r="T45" s="8" t="n">
        <v>0</v>
      </c>
      <c r="U45" s="8" t="n">
        <v>0</v>
      </c>
      <c r="V45" s="9" t="n">
        <v>0</v>
      </c>
      <c r="W45" s="11" t="n"/>
    </row>
    <row r="46">
      <c r="A46" s="4" t="inlineStr">
        <is>
          <t>09.2022</t>
        </is>
      </c>
      <c r="B46" s="4" t="inlineStr">
        <is>
          <t>Cerdo</t>
        </is>
      </c>
      <c r="C46" s="4" t="inlineStr">
        <is>
          <t>Agro America</t>
        </is>
      </c>
      <c r="D46" s="4" t="n">
        <v>1023276</v>
      </c>
      <c r="E46" s="5" t="inlineStr">
        <is>
          <t>GO Rosada@ Va Cj 20k</t>
        </is>
      </c>
      <c r="F46" s="6" t="inlineStr">
        <is>
          <t>Pierna</t>
        </is>
      </c>
      <c r="G46" s="7" t="n">
        <v>0</v>
      </c>
      <c r="H46" s="8" t="n">
        <v>0</v>
      </c>
      <c r="I46" s="8" t="n">
        <v>0</v>
      </c>
      <c r="J46" s="9" t="n">
        <v>0</v>
      </c>
      <c r="K46" s="10" t="n">
        <v>0</v>
      </c>
      <c r="L46" s="8" t="n">
        <v>0</v>
      </c>
      <c r="M46" s="8" t="n">
        <v>0</v>
      </c>
      <c r="N46" s="9" t="n">
        <v>0</v>
      </c>
      <c r="O46" s="7" t="n">
        <v>1731.79</v>
      </c>
      <c r="P46" s="8" t="n">
        <v>136</v>
      </c>
      <c r="Q46" s="8" t="n">
        <v>136</v>
      </c>
      <c r="R46" s="9" t="n">
        <v>1731.79</v>
      </c>
      <c r="S46" s="10" t="n"/>
      <c r="T46" s="8" t="n">
        <v>0</v>
      </c>
      <c r="U46" s="8" t="n">
        <v>0</v>
      </c>
      <c r="V46" s="9" t="n">
        <v>0</v>
      </c>
      <c r="W46" s="11" t="n"/>
    </row>
    <row r="47">
      <c r="A47" s="4" t="inlineStr">
        <is>
          <t>09.2022</t>
        </is>
      </c>
      <c r="B47" s="4" t="inlineStr">
        <is>
          <t>Pavo</t>
        </is>
      </c>
      <c r="C47" s="4" t="inlineStr">
        <is>
          <t>Agro America</t>
        </is>
      </c>
      <c r="D47" s="4" t="n">
        <v>1030782</v>
      </c>
      <c r="E47" s="5" t="inlineStr">
        <is>
          <t>PV Pech USA 12-15 LB @BO Hor Cj 15k AS</t>
        </is>
      </c>
      <c r="F47" s="6" t="inlineStr">
        <is>
          <t>Pech Desh</t>
        </is>
      </c>
      <c r="G47" s="7" t="n">
        <v>0</v>
      </c>
      <c r="H47" s="8" t="n">
        <v>0</v>
      </c>
      <c r="I47" s="8" t="n">
        <v>0</v>
      </c>
      <c r="J47" s="9" t="n">
        <v>0</v>
      </c>
      <c r="K47" s="10" t="n">
        <v>0</v>
      </c>
      <c r="L47" s="8" t="n">
        <v>0</v>
      </c>
      <c r="M47" s="8" t="n">
        <v>0</v>
      </c>
      <c r="N47" s="9" t="n">
        <v>0</v>
      </c>
      <c r="O47" s="7" t="n">
        <v>11.683</v>
      </c>
      <c r="P47" s="8" t="n">
        <v>166</v>
      </c>
      <c r="Q47" s="8" t="n">
        <v>167</v>
      </c>
      <c r="R47" s="9" t="n">
        <v>11.683</v>
      </c>
      <c r="S47" s="10" t="n"/>
      <c r="T47" s="8" t="n">
        <v>0</v>
      </c>
      <c r="U47" s="8" t="n">
        <v>0</v>
      </c>
      <c r="V47" s="9" t="n">
        <v>0</v>
      </c>
      <c r="W47" s="11" t="n"/>
    </row>
    <row r="48">
      <c r="A48" s="4" t="inlineStr">
        <is>
          <t>09.2022</t>
        </is>
      </c>
      <c r="B48" s="4" t="inlineStr">
        <is>
          <t>Elaborado</t>
        </is>
      </c>
      <c r="C48" s="4" t="inlineStr">
        <is>
          <t>Agro America</t>
        </is>
      </c>
      <c r="D48" s="4" t="n">
        <v>1100570</v>
      </c>
      <c r="E48" s="5" t="inlineStr">
        <is>
          <t>Figuritas Pollo@ Bo 18x1.5 Lb Cj AS</t>
        </is>
      </c>
      <c r="F48" s="6" t="inlineStr">
        <is>
          <t>Empanizado</t>
        </is>
      </c>
      <c r="G48" s="7" t="n">
        <v>0</v>
      </c>
      <c r="H48" s="8" t="n">
        <v>0</v>
      </c>
      <c r="I48" s="8" t="n">
        <v>0</v>
      </c>
      <c r="J48" s="9" t="n">
        <v>0</v>
      </c>
      <c r="K48" s="10" t="n">
        <v>0</v>
      </c>
      <c r="L48" s="8" t="n">
        <v>0</v>
      </c>
      <c r="M48" s="8" t="n">
        <v>0</v>
      </c>
      <c r="N48" s="9" t="n">
        <v>0</v>
      </c>
      <c r="O48" s="7" t="n">
        <v>563.04</v>
      </c>
      <c r="P48" s="8" t="n">
        <v>122</v>
      </c>
      <c r="Q48" s="8" t="n">
        <v>130</v>
      </c>
      <c r="R48" s="9" t="n">
        <v>563.04</v>
      </c>
      <c r="S48" s="10" t="n"/>
      <c r="T48" s="8" t="n">
        <v>0</v>
      </c>
      <c r="U48" s="8" t="n">
        <v>0</v>
      </c>
      <c r="V48" s="9" t="n">
        <v>0</v>
      </c>
      <c r="W48" s="11" t="n"/>
    </row>
    <row r="49">
      <c r="A49" s="4" t="inlineStr">
        <is>
          <t>09.2022</t>
        </is>
      </c>
      <c r="B49" s="4" t="inlineStr">
        <is>
          <t>Elaborado</t>
        </is>
      </c>
      <c r="C49" s="4" t="inlineStr">
        <is>
          <t>Agro America</t>
        </is>
      </c>
      <c r="D49" s="4" t="n">
        <v>1100602</v>
      </c>
      <c r="E49" s="5" t="inlineStr">
        <is>
          <t>File Pollo PR@ Bo 18x1.5 Lb Cj AS</t>
        </is>
      </c>
      <c r="F49" s="6" t="inlineStr">
        <is>
          <t>Empanizado</t>
        </is>
      </c>
      <c r="G49" s="7" t="n">
        <v>0</v>
      </c>
      <c r="H49" s="8" t="n">
        <v>0</v>
      </c>
      <c r="I49" s="8" t="n">
        <v>0</v>
      </c>
      <c r="J49" s="9" t="n">
        <v>0</v>
      </c>
      <c r="K49" s="10" t="n">
        <v>0</v>
      </c>
      <c r="L49" s="8" t="n">
        <v>0</v>
      </c>
      <c r="M49" s="8" t="n">
        <v>0</v>
      </c>
      <c r="N49" s="9" t="n">
        <v>0</v>
      </c>
      <c r="O49" s="7" t="n">
        <v>7907.04</v>
      </c>
      <c r="P49" s="8" t="n">
        <v>122</v>
      </c>
      <c r="Q49" s="8" t="n">
        <v>130</v>
      </c>
      <c r="R49" s="9" t="n">
        <v>7907.04</v>
      </c>
      <c r="S49" s="10" t="n"/>
      <c r="T49" s="8" t="n">
        <v>0</v>
      </c>
      <c r="U49" s="8" t="n">
        <v>0</v>
      </c>
      <c r="V49" s="9" t="n">
        <v>0</v>
      </c>
      <c r="W49" s="11" t="n"/>
    </row>
    <row r="50">
      <c r="A50" s="4" t="inlineStr">
        <is>
          <t>10.2022</t>
        </is>
      </c>
      <c r="B50" s="4" t="inlineStr">
        <is>
          <t>Pollo</t>
        </is>
      </c>
      <c r="C50" s="4" t="inlineStr">
        <is>
          <t>Agro America</t>
        </is>
      </c>
      <c r="D50" s="4" t="n">
        <v>1011701</v>
      </c>
      <c r="E50" s="5" t="inlineStr">
        <is>
          <t>PO PchDeh NMr@ Cj 20k AS</t>
        </is>
      </c>
      <c r="F50" s="6" t="inlineStr">
        <is>
          <t>Pechuga Desh</t>
        </is>
      </c>
      <c r="G50" s="7" t="n">
        <v>0</v>
      </c>
      <c r="H50" s="8" t="n">
        <v>0</v>
      </c>
      <c r="I50" s="8" t="n">
        <v>0</v>
      </c>
      <c r="J50" s="9" t="n">
        <v>0</v>
      </c>
      <c r="K50" s="10" t="n">
        <v>0</v>
      </c>
      <c r="L50" s="8" t="n">
        <v>0</v>
      </c>
      <c r="M50" s="8" t="n">
        <v>0</v>
      </c>
      <c r="N50" s="9" t="n">
        <v>0</v>
      </c>
      <c r="O50" s="7" t="n">
        <v>0</v>
      </c>
      <c r="P50" s="8" t="n">
        <v>0</v>
      </c>
      <c r="Q50" s="8" t="n">
        <v>0</v>
      </c>
      <c r="R50" s="9" t="n">
        <v>0</v>
      </c>
      <c r="S50" s="10" t="n"/>
      <c r="T50" s="8" t="n">
        <v>18140.992</v>
      </c>
      <c r="U50" s="8" t="n">
        <v>124</v>
      </c>
      <c r="V50" s="9" t="n">
        <v>18140.992</v>
      </c>
      <c r="W50" s="11" t="n"/>
    </row>
    <row r="51">
      <c r="A51" s="4" t="inlineStr">
        <is>
          <t>10.2022</t>
        </is>
      </c>
      <c r="B51" s="4" t="inlineStr">
        <is>
          <t>Pollo</t>
        </is>
      </c>
      <c r="C51" s="4" t="inlineStr">
        <is>
          <t>Agro America</t>
        </is>
      </c>
      <c r="D51" s="4" t="n">
        <v>1012108</v>
      </c>
      <c r="E51" s="5" t="inlineStr">
        <is>
          <t>PO PchDeh 5oz Mr@ Cj AS</t>
        </is>
      </c>
      <c r="F51" s="6" t="inlineStr">
        <is>
          <t>Pechuga Desh</t>
        </is>
      </c>
      <c r="G51" s="7" t="n">
        <v>0</v>
      </c>
      <c r="H51" s="8" t="n">
        <v>0</v>
      </c>
      <c r="I51" s="8" t="n">
        <v>0</v>
      </c>
      <c r="J51" s="9" t="n">
        <v>0</v>
      </c>
      <c r="K51" s="10" t="n">
        <v>0</v>
      </c>
      <c r="L51" s="8" t="n">
        <v>0</v>
      </c>
      <c r="M51" s="8" t="n">
        <v>0</v>
      </c>
      <c r="N51" s="9" t="n">
        <v>0</v>
      </c>
      <c r="O51" s="7" t="n">
        <v>18742.752</v>
      </c>
      <c r="P51" s="8" t="n">
        <v>78.8238141335915</v>
      </c>
      <c r="Q51" s="8" t="n">
        <v>92.8238141335915</v>
      </c>
      <c r="R51" s="9" t="n">
        <v>18742.752</v>
      </c>
      <c r="S51" s="10" t="n"/>
      <c r="T51" s="8" t="n">
        <v>0</v>
      </c>
      <c r="U51" s="8" t="n">
        <v>0</v>
      </c>
      <c r="V51" s="9" t="n">
        <v>0</v>
      </c>
      <c r="W51" s="11" t="n"/>
    </row>
    <row r="52">
      <c r="A52" s="4" t="inlineStr">
        <is>
          <t>10.2022</t>
        </is>
      </c>
      <c r="B52" s="4" t="inlineStr">
        <is>
          <t>Pollo</t>
        </is>
      </c>
      <c r="C52" s="4" t="inlineStr">
        <is>
          <t>Agro America</t>
        </is>
      </c>
      <c r="D52" s="4" t="n">
        <v>1012109</v>
      </c>
      <c r="E52" s="5" t="inlineStr">
        <is>
          <t>PO PchDeh 6oz Mr@ Cj AS</t>
        </is>
      </c>
      <c r="F52" s="6" t="inlineStr">
        <is>
          <t>Pechuga Desh</t>
        </is>
      </c>
      <c r="G52" s="7" t="n">
        <v>0</v>
      </c>
      <c r="H52" s="8" t="n">
        <v>0</v>
      </c>
      <c r="I52" s="8" t="n">
        <v>0</v>
      </c>
      <c r="J52" s="9" t="n">
        <v>0</v>
      </c>
      <c r="K52" s="10" t="n">
        <v>0</v>
      </c>
      <c r="L52" s="8" t="n">
        <v>0</v>
      </c>
      <c r="M52" s="8" t="n">
        <v>0</v>
      </c>
      <c r="N52" s="9" t="n">
        <v>0</v>
      </c>
      <c r="O52" s="7" t="n">
        <v>47773.056</v>
      </c>
      <c r="P52" s="8" t="n">
        <v>91.168482585665</v>
      </c>
      <c r="Q52" s="8" t="n">
        <v>102.37207517141</v>
      </c>
      <c r="R52" s="9" t="n">
        <v>47773.056</v>
      </c>
      <c r="S52" s="10" t="n"/>
      <c r="T52" s="8" t="n">
        <v>54.432</v>
      </c>
      <c r="U52" s="8" t="n">
        <v>126.666666666667</v>
      </c>
      <c r="V52" s="9" t="n">
        <v>54.432</v>
      </c>
      <c r="W52" s="11" t="n"/>
    </row>
    <row r="53">
      <c r="A53" s="4" t="inlineStr">
        <is>
          <t>10.2022</t>
        </is>
      </c>
      <c r="B53" s="4" t="inlineStr">
        <is>
          <t>Pollo</t>
        </is>
      </c>
      <c r="C53" s="4" t="inlineStr">
        <is>
          <t>Agro America</t>
        </is>
      </c>
      <c r="D53" s="4" t="n">
        <v>1012110</v>
      </c>
      <c r="E53" s="5" t="inlineStr">
        <is>
          <t>PO PchDeh 7oz Mr@ Cj AS</t>
        </is>
      </c>
      <c r="F53" s="6" t="inlineStr">
        <is>
          <t>Pechuga Desh</t>
        </is>
      </c>
      <c r="G53" s="7" t="n">
        <v>0</v>
      </c>
      <c r="H53" s="8" t="n">
        <v>0</v>
      </c>
      <c r="I53" s="8" t="n">
        <v>0</v>
      </c>
      <c r="J53" s="9" t="n">
        <v>0</v>
      </c>
      <c r="K53" s="10" t="n">
        <v>0</v>
      </c>
      <c r="L53" s="8" t="n">
        <v>0</v>
      </c>
      <c r="M53" s="8" t="n">
        <v>0</v>
      </c>
      <c r="N53" s="9" t="n">
        <v>0</v>
      </c>
      <c r="O53" s="7" t="n">
        <v>52363.584</v>
      </c>
      <c r="P53" s="8" t="n">
        <v>73.7643797643798</v>
      </c>
      <c r="Q53" s="8" t="n">
        <v>81.0859320859321</v>
      </c>
      <c r="R53" s="9" t="n">
        <v>52363.584</v>
      </c>
      <c r="S53" s="10" t="n"/>
      <c r="T53" s="8" t="n">
        <v>72.57599999999999</v>
      </c>
      <c r="U53" s="8" t="n">
        <v>69</v>
      </c>
      <c r="V53" s="9" t="n">
        <v>72.57599999999999</v>
      </c>
      <c r="W53" s="11" t="n"/>
    </row>
    <row r="54">
      <c r="A54" s="4" t="inlineStr">
        <is>
          <t>10.2022</t>
        </is>
      </c>
      <c r="B54" s="4" t="inlineStr">
        <is>
          <t>Pollo</t>
        </is>
      </c>
      <c r="C54" s="4" t="inlineStr">
        <is>
          <t>Agro America</t>
        </is>
      </c>
      <c r="D54" s="4" t="n">
        <v>1012145</v>
      </c>
      <c r="E54" s="5" t="inlineStr">
        <is>
          <t>PO PchDeh S/p/g/f &lt;140@ Fi Cj 20k AS</t>
        </is>
      </c>
      <c r="F54" s="6" t="inlineStr">
        <is>
          <t>Pechuga Desh</t>
        </is>
      </c>
      <c r="G54" s="7" t="n">
        <v>0</v>
      </c>
      <c r="H54" s="8" t="n">
        <v>0</v>
      </c>
      <c r="I54" s="8" t="n">
        <v>0</v>
      </c>
      <c r="J54" s="9" t="n">
        <v>0</v>
      </c>
      <c r="K54" s="10" t="n">
        <v>0</v>
      </c>
      <c r="L54" s="8" t="n">
        <v>0</v>
      </c>
      <c r="M54" s="8" t="n">
        <v>0</v>
      </c>
      <c r="N54" s="9" t="n">
        <v>0</v>
      </c>
      <c r="O54" s="7" t="n">
        <v>73953.671</v>
      </c>
      <c r="P54" s="8" t="n">
        <v>97.4311391790138</v>
      </c>
      <c r="Q54" s="8" t="n">
        <v>112.189701238766</v>
      </c>
      <c r="R54" s="9" t="n">
        <v>73953.671</v>
      </c>
      <c r="S54" s="10" t="n"/>
      <c r="T54" s="8" t="n">
        <v>0</v>
      </c>
      <c r="U54" s="8" t="n">
        <v>0</v>
      </c>
      <c r="V54" s="9" t="n">
        <v>0</v>
      </c>
      <c r="W54" s="11" t="n"/>
    </row>
    <row r="55">
      <c r="A55" s="4" t="inlineStr">
        <is>
          <t>10.2022</t>
        </is>
      </c>
      <c r="B55" s="4" t="inlineStr">
        <is>
          <t>Pollo</t>
        </is>
      </c>
      <c r="C55" s="4" t="inlineStr">
        <is>
          <t>Agro America</t>
        </is>
      </c>
      <c r="D55" s="4" t="n">
        <v>1012148</v>
      </c>
      <c r="E55" s="5" t="inlineStr">
        <is>
          <t>PO Tru-Ctro Ala 60-80 Mr@ Fi Cj 20k AS</t>
        </is>
      </c>
      <c r="F55" s="6" t="inlineStr">
        <is>
          <t>Ala</t>
        </is>
      </c>
      <c r="G55" s="7" t="n">
        <v>0</v>
      </c>
      <c r="H55" s="8" t="n">
        <v>0</v>
      </c>
      <c r="I55" s="8" t="n">
        <v>0</v>
      </c>
      <c r="J55" s="9" t="n">
        <v>0</v>
      </c>
      <c r="K55" s="10" t="n">
        <v>0</v>
      </c>
      <c r="L55" s="8" t="n">
        <v>0</v>
      </c>
      <c r="M55" s="8" t="n">
        <v>0</v>
      </c>
      <c r="N55" s="9" t="n">
        <v>0</v>
      </c>
      <c r="O55" s="7" t="n">
        <v>19759.3</v>
      </c>
      <c r="P55" s="8" t="n">
        <v>80</v>
      </c>
      <c r="Q55" s="8" t="n">
        <v>89</v>
      </c>
      <c r="R55" s="9" t="n">
        <v>19759.3</v>
      </c>
      <c r="S55" s="10" t="n"/>
      <c r="T55" s="8" t="n">
        <v>0</v>
      </c>
      <c r="U55" s="8" t="n">
        <v>0</v>
      </c>
      <c r="V55" s="9" t="n">
        <v>0</v>
      </c>
      <c r="W55" s="11" t="n"/>
    </row>
    <row r="56">
      <c r="A56" s="4" t="inlineStr">
        <is>
          <t>10.2022</t>
        </is>
      </c>
      <c r="B56" s="4" t="inlineStr">
        <is>
          <t>Pollo</t>
        </is>
      </c>
      <c r="C56" s="4" t="inlineStr">
        <is>
          <t>Agro America</t>
        </is>
      </c>
      <c r="D56" s="4" t="n">
        <v>1012157</v>
      </c>
      <c r="E56" s="5" t="inlineStr">
        <is>
          <t>PO Tru Ala 8x5@ Fi Cj AS</t>
        </is>
      </c>
      <c r="F56" s="6" t="inlineStr">
        <is>
          <t>Ala</t>
        </is>
      </c>
      <c r="G56" s="7" t="n">
        <v>0</v>
      </c>
      <c r="H56" s="8" t="n">
        <v>0</v>
      </c>
      <c r="I56" s="8" t="n">
        <v>0</v>
      </c>
      <c r="J56" s="9" t="n">
        <v>0</v>
      </c>
      <c r="K56" s="10" t="n">
        <v>0</v>
      </c>
      <c r="L56" s="8" t="n">
        <v>0</v>
      </c>
      <c r="M56" s="8" t="n">
        <v>0</v>
      </c>
      <c r="N56" s="9" t="n">
        <v>0</v>
      </c>
      <c r="O56" s="7" t="n">
        <v>40098.24</v>
      </c>
      <c r="P56" s="8" t="n">
        <v>80.9773755656109</v>
      </c>
      <c r="Q56" s="8" t="n">
        <v>96.3846153846154</v>
      </c>
      <c r="R56" s="9" t="n">
        <v>40098.24</v>
      </c>
      <c r="S56" s="10" t="n"/>
      <c r="T56" s="8" t="n">
        <v>0</v>
      </c>
      <c r="U56" s="8" t="n">
        <v>0</v>
      </c>
      <c r="V56" s="9" t="n">
        <v>0</v>
      </c>
      <c r="W56" s="11" t="n"/>
    </row>
    <row r="57">
      <c r="A57" s="4" t="inlineStr">
        <is>
          <t>10.2022</t>
        </is>
      </c>
      <c r="B57" s="4" t="inlineStr">
        <is>
          <t>Pollo</t>
        </is>
      </c>
      <c r="C57" s="4" t="inlineStr">
        <is>
          <t>Agro America</t>
        </is>
      </c>
      <c r="D57" s="4" t="n">
        <v>1012158</v>
      </c>
      <c r="E57" s="5" t="inlineStr">
        <is>
          <t>PO File s/t 8x5 Mr@ Fi Cj AS</t>
        </is>
      </c>
      <c r="F57" s="6" t="inlineStr">
        <is>
          <t>Filete</t>
        </is>
      </c>
      <c r="G57" s="7" t="n">
        <v>0</v>
      </c>
      <c r="H57" s="8" t="n">
        <v>0</v>
      </c>
      <c r="I57" s="8" t="n">
        <v>0</v>
      </c>
      <c r="J57" s="9" t="n">
        <v>0</v>
      </c>
      <c r="K57" s="10" t="n">
        <v>0</v>
      </c>
      <c r="L57" s="8" t="n">
        <v>0</v>
      </c>
      <c r="M57" s="8" t="n">
        <v>0</v>
      </c>
      <c r="N57" s="9" t="n">
        <v>0</v>
      </c>
      <c r="O57" s="7" t="n">
        <v>19541.088</v>
      </c>
      <c r="P57" s="8" t="n">
        <v>74.29062209842149</v>
      </c>
      <c r="Q57" s="8" t="n">
        <v>81.8644382544104</v>
      </c>
      <c r="R57" s="9" t="n">
        <v>19541.088</v>
      </c>
      <c r="S57" s="10" t="n"/>
      <c r="T57" s="8" t="n">
        <v>0</v>
      </c>
      <c r="U57" s="8" t="n">
        <v>0</v>
      </c>
      <c r="V57" s="9" t="n">
        <v>0</v>
      </c>
      <c r="W57" s="11" t="n"/>
    </row>
    <row r="58">
      <c r="A58" s="4" t="inlineStr">
        <is>
          <t>10.2022</t>
        </is>
      </c>
      <c r="B58" s="4" t="inlineStr">
        <is>
          <t>Pollo</t>
        </is>
      </c>
      <c r="C58" s="4" t="inlineStr">
        <is>
          <t>Agro America</t>
        </is>
      </c>
      <c r="D58" s="4" t="n">
        <v>1012159</v>
      </c>
      <c r="E58" s="5" t="inlineStr">
        <is>
          <t>PO Tru Ctro Ala 60-80 8x5 Mr@ Fi Cj AS</t>
        </is>
      </c>
      <c r="F58" s="6" t="inlineStr">
        <is>
          <t>Ala</t>
        </is>
      </c>
      <c r="G58" s="7" t="n">
        <v>0</v>
      </c>
      <c r="H58" s="8" t="n">
        <v>0</v>
      </c>
      <c r="I58" s="8" t="n">
        <v>0</v>
      </c>
      <c r="J58" s="9" t="n">
        <v>0</v>
      </c>
      <c r="K58" s="10" t="n">
        <v>0</v>
      </c>
      <c r="L58" s="8" t="n">
        <v>0</v>
      </c>
      <c r="M58" s="8" t="n">
        <v>0</v>
      </c>
      <c r="N58" s="9" t="n">
        <v>0</v>
      </c>
      <c r="O58" s="7" t="n">
        <v>33384.96</v>
      </c>
      <c r="P58" s="8" t="n">
        <v>90.29347826086961</v>
      </c>
      <c r="Q58" s="8" t="n">
        <v>95.07608695652171</v>
      </c>
      <c r="R58" s="9" t="n">
        <v>33384.96</v>
      </c>
      <c r="S58" s="10" t="n"/>
      <c r="T58" s="8" t="n">
        <v>199.584</v>
      </c>
      <c r="U58" s="8" t="n">
        <v>132</v>
      </c>
      <c r="V58" s="9" t="n">
        <v>199.584</v>
      </c>
      <c r="W58" s="11" t="n"/>
    </row>
    <row r="59">
      <c r="A59" s="4" t="inlineStr">
        <is>
          <t>10.2022</t>
        </is>
      </c>
      <c r="B59" s="4" t="inlineStr">
        <is>
          <t>Pollo</t>
        </is>
      </c>
      <c r="C59" s="4" t="inlineStr">
        <is>
          <t>Agro America</t>
        </is>
      </c>
      <c r="D59" s="4" t="n">
        <v>1012161</v>
      </c>
      <c r="E59" s="5" t="inlineStr">
        <is>
          <t>PO Ala Ctro 8x5 Mr@ Cj 20k AS</t>
        </is>
      </c>
      <c r="F59" s="6" t="inlineStr">
        <is>
          <t>Ala</t>
        </is>
      </c>
      <c r="G59" s="7" t="n">
        <v>0</v>
      </c>
      <c r="H59" s="8" t="n">
        <v>0</v>
      </c>
      <c r="I59" s="8" t="n">
        <v>0</v>
      </c>
      <c r="J59" s="9" t="n">
        <v>0</v>
      </c>
      <c r="K59" s="10" t="n">
        <v>0</v>
      </c>
      <c r="L59" s="8" t="n">
        <v>0</v>
      </c>
      <c r="M59" s="8" t="n">
        <v>0</v>
      </c>
      <c r="N59" s="9" t="n">
        <v>0</v>
      </c>
      <c r="O59" s="7" t="n">
        <v>32659.2</v>
      </c>
      <c r="P59" s="8" t="n">
        <v>84</v>
      </c>
      <c r="Q59" s="8" t="n">
        <v>98.8333333333333</v>
      </c>
      <c r="R59" s="9" t="n">
        <v>32659.2</v>
      </c>
      <c r="S59" s="10" t="n"/>
      <c r="T59" s="8" t="n">
        <v>0</v>
      </c>
      <c r="U59" s="8" t="n">
        <v>0</v>
      </c>
      <c r="V59" s="9" t="n">
        <v>0</v>
      </c>
      <c r="W59" s="11" t="n"/>
    </row>
    <row r="60">
      <c r="A60" s="4" t="inlineStr">
        <is>
          <t>10.2022</t>
        </is>
      </c>
      <c r="B60" s="4" t="inlineStr">
        <is>
          <t>Pollo</t>
        </is>
      </c>
      <c r="C60" s="4" t="inlineStr">
        <is>
          <t>Agro America</t>
        </is>
      </c>
      <c r="D60" s="4" t="n">
        <v>1012165</v>
      </c>
      <c r="E60" s="5" t="inlineStr">
        <is>
          <t>PO Tru-Ctro Ala 4x10 Mr@ Zi Cj AS</t>
        </is>
      </c>
      <c r="F60" s="6" t="inlineStr">
        <is>
          <t>Ala</t>
        </is>
      </c>
      <c r="G60" s="7" t="n">
        <v>0</v>
      </c>
      <c r="H60" s="8" t="n">
        <v>0</v>
      </c>
      <c r="I60" s="8" t="n">
        <v>0</v>
      </c>
      <c r="J60" s="9" t="n">
        <v>0</v>
      </c>
      <c r="K60" s="10" t="n">
        <v>0</v>
      </c>
      <c r="L60" s="8" t="n">
        <v>0</v>
      </c>
      <c r="M60" s="8" t="n">
        <v>0</v>
      </c>
      <c r="N60" s="9" t="n">
        <v>0</v>
      </c>
      <c r="O60" s="7" t="n">
        <v>21156.184</v>
      </c>
      <c r="P60" s="8" t="n">
        <v>80.70389820772969</v>
      </c>
      <c r="Q60" s="8" t="n">
        <v>89.5597119026758</v>
      </c>
      <c r="R60" s="9" t="n">
        <v>21156.184</v>
      </c>
      <c r="S60" s="10" t="n"/>
      <c r="T60" s="8" t="n">
        <v>90.72</v>
      </c>
      <c r="U60" s="8" t="n">
        <v>78.8</v>
      </c>
      <c r="V60" s="9" t="n">
        <v>90.72</v>
      </c>
      <c r="W60" s="11" t="n"/>
    </row>
    <row r="61">
      <c r="A61" s="4" t="inlineStr">
        <is>
          <t>10.2022</t>
        </is>
      </c>
      <c r="B61" s="4" t="inlineStr">
        <is>
          <t>Pollo</t>
        </is>
      </c>
      <c r="C61" s="4" t="inlineStr">
        <is>
          <t>Agro America</t>
        </is>
      </c>
      <c r="D61" s="4" t="n">
        <v>1012167</v>
      </c>
      <c r="E61" s="5" t="inlineStr">
        <is>
          <t>PO PchDeh 4x10 Mr@ Zi Cj 20k AS</t>
        </is>
      </c>
      <c r="F61" s="6" t="inlineStr">
        <is>
          <t>Pechuga Desh</t>
        </is>
      </c>
      <c r="G61" s="7" t="n">
        <v>0</v>
      </c>
      <c r="H61" s="8" t="n">
        <v>0</v>
      </c>
      <c r="I61" s="8" t="n">
        <v>0</v>
      </c>
      <c r="J61" s="9" t="n">
        <v>0</v>
      </c>
      <c r="K61" s="10" t="n">
        <v>0</v>
      </c>
      <c r="L61" s="8" t="n">
        <v>0</v>
      </c>
      <c r="M61" s="8" t="n">
        <v>0</v>
      </c>
      <c r="N61" s="9" t="n">
        <v>0</v>
      </c>
      <c r="O61" s="7" t="n">
        <v>29938.464</v>
      </c>
      <c r="P61" s="8" t="n">
        <v>76.2428405144633</v>
      </c>
      <c r="Q61" s="8" t="n">
        <v>88.7281303409554</v>
      </c>
      <c r="R61" s="9" t="n">
        <v>29938.464</v>
      </c>
      <c r="S61" s="10" t="n"/>
      <c r="T61" s="8" t="n">
        <v>0</v>
      </c>
      <c r="U61" s="8" t="n">
        <v>0</v>
      </c>
      <c r="V61" s="9" t="n">
        <v>0</v>
      </c>
      <c r="W61" s="11" t="n"/>
    </row>
    <row r="62">
      <c r="A62" s="4" t="inlineStr">
        <is>
          <t>10.2022</t>
        </is>
      </c>
      <c r="B62" s="4" t="inlineStr">
        <is>
          <t>Pollo</t>
        </is>
      </c>
      <c r="C62" s="4" t="inlineStr">
        <is>
          <t>Agro America</t>
        </is>
      </c>
      <c r="D62" s="4" t="n">
        <v>1012483</v>
      </c>
      <c r="E62" s="5" t="inlineStr">
        <is>
          <t>PO Tru-Ctro Ala 4x10 Mr@ Cj AS</t>
        </is>
      </c>
      <c r="F62" s="6" t="inlineStr">
        <is>
          <t>Ala</t>
        </is>
      </c>
      <c r="G62" s="7" t="n">
        <v>0</v>
      </c>
      <c r="H62" s="8" t="n">
        <v>0</v>
      </c>
      <c r="I62" s="8" t="n">
        <v>0</v>
      </c>
      <c r="J62" s="9" t="n">
        <v>0</v>
      </c>
      <c r="K62" s="10" t="n">
        <v>0</v>
      </c>
      <c r="L62" s="8" t="n">
        <v>0</v>
      </c>
      <c r="M62" s="8" t="n">
        <v>0</v>
      </c>
      <c r="N62" s="9" t="n">
        <v>0</v>
      </c>
      <c r="O62" s="7" t="n">
        <v>79833.60000000001</v>
      </c>
      <c r="P62" s="8" t="n">
        <v>71.75</v>
      </c>
      <c r="Q62" s="8" t="n">
        <v>80</v>
      </c>
      <c r="R62" s="9" t="n">
        <v>79833.60000000001</v>
      </c>
      <c r="S62" s="10" t="n"/>
      <c r="T62" s="8" t="n">
        <v>27959.904</v>
      </c>
      <c r="U62" s="8" t="n">
        <v>127.216093445814</v>
      </c>
      <c r="V62" s="9" t="n">
        <v>27959.904</v>
      </c>
      <c r="W62" s="11" t="n"/>
    </row>
    <row r="63">
      <c r="A63" s="4" t="inlineStr">
        <is>
          <t>10.2022</t>
        </is>
      </c>
      <c r="B63" s="4" t="inlineStr">
        <is>
          <t>Pollo</t>
        </is>
      </c>
      <c r="C63" s="4" t="inlineStr">
        <is>
          <t>Agro America</t>
        </is>
      </c>
      <c r="D63" s="4" t="n">
        <v>1012518</v>
      </c>
      <c r="E63" s="5" t="inlineStr">
        <is>
          <t>PO File s/t  RC´S 8x5@ Cj AS</t>
        </is>
      </c>
      <c r="F63" s="6" t="inlineStr">
        <is>
          <t>Filete</t>
        </is>
      </c>
      <c r="G63" s="7" t="n">
        <v>0</v>
      </c>
      <c r="H63" s="8" t="n">
        <v>0</v>
      </c>
      <c r="I63" s="8" t="n">
        <v>0</v>
      </c>
      <c r="J63" s="9" t="n">
        <v>0</v>
      </c>
      <c r="K63" s="10" t="n">
        <v>0</v>
      </c>
      <c r="L63" s="8" t="n">
        <v>0</v>
      </c>
      <c r="M63" s="8" t="n">
        <v>0</v>
      </c>
      <c r="N63" s="9" t="n">
        <v>0</v>
      </c>
      <c r="O63" s="7" t="n">
        <v>29302.197</v>
      </c>
      <c r="P63" s="8" t="n">
        <v>183.021139404666</v>
      </c>
      <c r="Q63" s="8" t="n">
        <v>193.23970557566</v>
      </c>
      <c r="R63" s="9" t="n">
        <v>29302.197</v>
      </c>
      <c r="S63" s="10" t="n"/>
      <c r="T63" s="8" t="n">
        <v>0</v>
      </c>
      <c r="U63" s="8" t="n">
        <v>0</v>
      </c>
      <c r="V63" s="9" t="n">
        <v>0</v>
      </c>
      <c r="W63" s="11" t="n"/>
    </row>
    <row r="64">
      <c r="A64" s="4" t="inlineStr">
        <is>
          <t>10.2022</t>
        </is>
      </c>
      <c r="B64" s="4" t="inlineStr">
        <is>
          <t>Pollo</t>
        </is>
      </c>
      <c r="C64" s="4" t="inlineStr">
        <is>
          <t>Agro America</t>
        </is>
      </c>
      <c r="D64" s="4" t="n">
        <v>1012520</v>
      </c>
      <c r="E64" s="5" t="inlineStr">
        <is>
          <t>PO PchDeh 5oz Mr@ Cj AS</t>
        </is>
      </c>
      <c r="F64" s="6" t="inlineStr">
        <is>
          <t>Pechuga Desh</t>
        </is>
      </c>
      <c r="G64" s="7" t="n">
        <v>0</v>
      </c>
      <c r="H64" s="8" t="n">
        <v>0</v>
      </c>
      <c r="I64" s="8" t="n">
        <v>0</v>
      </c>
      <c r="J64" s="9" t="n">
        <v>0</v>
      </c>
      <c r="K64" s="10" t="n">
        <v>0</v>
      </c>
      <c r="L64" s="8" t="n">
        <v>0</v>
      </c>
      <c r="M64" s="8" t="n">
        <v>0</v>
      </c>
      <c r="N64" s="9" t="n">
        <v>0</v>
      </c>
      <c r="O64" s="7" t="n">
        <v>24222.24</v>
      </c>
      <c r="P64" s="8" t="n">
        <v>78.19475655430711</v>
      </c>
      <c r="Q64" s="8" t="n">
        <v>89.29962546816481</v>
      </c>
      <c r="R64" s="9" t="n">
        <v>24222.24</v>
      </c>
      <c r="S64" s="10" t="n"/>
      <c r="T64" s="8" t="n">
        <v>0</v>
      </c>
      <c r="U64" s="8" t="n">
        <v>0</v>
      </c>
      <c r="V64" s="9" t="n">
        <v>0</v>
      </c>
      <c r="W64" s="11" t="n"/>
    </row>
    <row r="65">
      <c r="A65" s="4" t="inlineStr">
        <is>
          <t>10.2022</t>
        </is>
      </c>
      <c r="B65" s="4" t="inlineStr">
        <is>
          <t>Pollo</t>
        </is>
      </c>
      <c r="C65" s="4" t="inlineStr">
        <is>
          <t>Agro America</t>
        </is>
      </c>
      <c r="D65" s="4" t="n">
        <v>1012521</v>
      </c>
      <c r="E65" s="5" t="inlineStr">
        <is>
          <t>PO PchDeh 6oz Mr@ Cj AS</t>
        </is>
      </c>
      <c r="F65" s="6" t="inlineStr">
        <is>
          <t>Pechuga Desh</t>
        </is>
      </c>
      <c r="G65" s="7" t="n">
        <v>0</v>
      </c>
      <c r="H65" s="8" t="n">
        <v>0</v>
      </c>
      <c r="I65" s="8" t="n">
        <v>0</v>
      </c>
      <c r="J65" s="9" t="n">
        <v>0</v>
      </c>
      <c r="K65" s="10" t="n">
        <v>0</v>
      </c>
      <c r="L65" s="8" t="n">
        <v>0</v>
      </c>
      <c r="M65" s="8" t="n">
        <v>0</v>
      </c>
      <c r="N65" s="9" t="n">
        <v>0</v>
      </c>
      <c r="O65" s="7" t="n">
        <v>272.16</v>
      </c>
      <c r="P65" s="8" t="n">
        <v>74</v>
      </c>
      <c r="Q65" s="8" t="n">
        <v>89</v>
      </c>
      <c r="R65" s="9" t="n">
        <v>272.16</v>
      </c>
      <c r="S65" s="10" t="n"/>
      <c r="T65" s="8" t="n">
        <v>0</v>
      </c>
      <c r="U65" s="8" t="n">
        <v>0</v>
      </c>
      <c r="V65" s="9" t="n">
        <v>0</v>
      </c>
      <c r="W65" s="11" t="n"/>
    </row>
    <row r="66">
      <c r="A66" s="4" t="inlineStr">
        <is>
          <t>10.2022</t>
        </is>
      </c>
      <c r="B66" s="4" t="inlineStr">
        <is>
          <t>Pollo</t>
        </is>
      </c>
      <c r="C66" s="4" t="inlineStr">
        <is>
          <t>Agro America</t>
        </is>
      </c>
      <c r="D66" s="4" t="n">
        <v>1012522</v>
      </c>
      <c r="E66" s="5" t="inlineStr">
        <is>
          <t>PO PchDeh 7oz Mr@ Cj AS</t>
        </is>
      </c>
      <c r="F66" s="6" t="inlineStr">
        <is>
          <t>Pechuga Desh</t>
        </is>
      </c>
      <c r="G66" s="7" t="n">
        <v>0</v>
      </c>
      <c r="H66" s="8" t="n">
        <v>0</v>
      </c>
      <c r="I66" s="8" t="n">
        <v>0</v>
      </c>
      <c r="J66" s="9" t="n">
        <v>0</v>
      </c>
      <c r="K66" s="10" t="n">
        <v>0</v>
      </c>
      <c r="L66" s="8" t="n">
        <v>0</v>
      </c>
      <c r="M66" s="8" t="n">
        <v>0</v>
      </c>
      <c r="N66" s="9" t="n">
        <v>0</v>
      </c>
      <c r="O66" s="7" t="n">
        <v>28304.64</v>
      </c>
      <c r="P66" s="8" t="n">
        <v>76.96474358974361</v>
      </c>
      <c r="Q66" s="8" t="n">
        <v>96.54807692307691</v>
      </c>
      <c r="R66" s="9" t="n">
        <v>28304.64</v>
      </c>
      <c r="S66" s="10" t="n"/>
      <c r="T66" s="8" t="n">
        <v>0</v>
      </c>
      <c r="U66" s="8" t="n">
        <v>0</v>
      </c>
      <c r="V66" s="9" t="n">
        <v>0</v>
      </c>
      <c r="W66" s="11" t="n"/>
    </row>
    <row r="67">
      <c r="A67" s="4" t="inlineStr">
        <is>
          <t>10.2022</t>
        </is>
      </c>
      <c r="B67" s="4" t="inlineStr">
        <is>
          <t>Pollo</t>
        </is>
      </c>
      <c r="C67" s="4" t="inlineStr">
        <is>
          <t>Agro America</t>
        </is>
      </c>
      <c r="D67" s="4" t="n">
        <v>1012523</v>
      </c>
      <c r="E67" s="5" t="inlineStr">
        <is>
          <t>PO PchDeh 8oz Mr@ Cj AS</t>
        </is>
      </c>
      <c r="F67" s="6" t="inlineStr">
        <is>
          <t>Pechuga Desh</t>
        </is>
      </c>
      <c r="G67" s="7" t="n">
        <v>0</v>
      </c>
      <c r="H67" s="8" t="n">
        <v>0</v>
      </c>
      <c r="I67" s="8" t="n">
        <v>0</v>
      </c>
      <c r="J67" s="9" t="n">
        <v>0</v>
      </c>
      <c r="K67" s="10" t="n">
        <v>0</v>
      </c>
      <c r="L67" s="8" t="n">
        <v>0</v>
      </c>
      <c r="M67" s="8" t="n">
        <v>0</v>
      </c>
      <c r="N67" s="9" t="n">
        <v>0</v>
      </c>
      <c r="O67" s="7" t="n">
        <v>4989.6</v>
      </c>
      <c r="P67" s="8" t="n">
        <v>69</v>
      </c>
      <c r="Q67" s="8" t="n">
        <v>76</v>
      </c>
      <c r="R67" s="9" t="n">
        <v>4989.6</v>
      </c>
      <c r="S67" s="10" t="n"/>
      <c r="T67" s="8" t="n">
        <v>18.144</v>
      </c>
      <c r="U67" s="8" t="n">
        <v>83</v>
      </c>
      <c r="V67" s="9" t="n">
        <v>18.144</v>
      </c>
      <c r="W67" s="11" t="n"/>
    </row>
    <row r="68">
      <c r="A68" s="4" t="inlineStr">
        <is>
          <t>10.2022</t>
        </is>
      </c>
      <c r="B68" s="4" t="inlineStr">
        <is>
          <t>Cerdo</t>
        </is>
      </c>
      <c r="C68" s="4" t="inlineStr">
        <is>
          <t>Agro America</t>
        </is>
      </c>
      <c r="D68" s="4" t="n">
        <v>1020828</v>
      </c>
      <c r="E68" s="5" t="inlineStr">
        <is>
          <t>GO BB Ribs 20-24 Oz@ Cj 10k AS</t>
        </is>
      </c>
      <c r="F68" s="6" t="inlineStr">
        <is>
          <t>Chuleta</t>
        </is>
      </c>
      <c r="G68" s="7" t="n">
        <v>0</v>
      </c>
      <c r="H68" s="8" t="n">
        <v>0</v>
      </c>
      <c r="I68" s="8" t="n">
        <v>0</v>
      </c>
      <c r="J68" s="9" t="n">
        <v>0</v>
      </c>
      <c r="K68" s="10" t="n">
        <v>0</v>
      </c>
      <c r="L68" s="8" t="n">
        <v>0</v>
      </c>
      <c r="M68" s="8" t="n">
        <v>0</v>
      </c>
      <c r="N68" s="9" t="n">
        <v>0</v>
      </c>
      <c r="O68" s="7" t="n">
        <v>620</v>
      </c>
      <c r="P68" s="8" t="n">
        <v>90.54838709677421</v>
      </c>
      <c r="Q68" s="8" t="n">
        <v>131.193548387097</v>
      </c>
      <c r="R68" s="9" t="n">
        <v>620</v>
      </c>
      <c r="S68" s="10" t="n"/>
      <c r="T68" s="8" t="n">
        <v>0</v>
      </c>
      <c r="U68" s="8" t="n">
        <v>0</v>
      </c>
      <c r="V68" s="9" t="n">
        <v>0</v>
      </c>
      <c r="W68" s="11" t="n"/>
    </row>
    <row r="69">
      <c r="A69" s="4" t="inlineStr">
        <is>
          <t>10.2022</t>
        </is>
      </c>
      <c r="B69" s="4" t="inlineStr">
        <is>
          <t>Cerdo</t>
        </is>
      </c>
      <c r="C69" s="4" t="inlineStr">
        <is>
          <t>Agro America</t>
        </is>
      </c>
      <c r="D69" s="4" t="n">
        <v>1021398</v>
      </c>
      <c r="E69" s="5" t="inlineStr">
        <is>
          <t>GO File C/cab@ Cj 5k AS</t>
        </is>
      </c>
      <c r="F69" s="6" t="inlineStr">
        <is>
          <t>Filete</t>
        </is>
      </c>
      <c r="G69" s="7" t="n">
        <v>0</v>
      </c>
      <c r="H69" s="8" t="n">
        <v>0</v>
      </c>
      <c r="I69" s="8" t="n">
        <v>0</v>
      </c>
      <c r="J69" s="9" t="n">
        <v>0</v>
      </c>
      <c r="K69" s="10" t="n">
        <v>0</v>
      </c>
      <c r="L69" s="8" t="n">
        <v>0</v>
      </c>
      <c r="M69" s="8" t="n">
        <v>0</v>
      </c>
      <c r="N69" s="9" t="n">
        <v>0</v>
      </c>
      <c r="O69" s="7" t="n">
        <v>2265</v>
      </c>
      <c r="P69" s="8" t="n">
        <v>81</v>
      </c>
      <c r="Q69" s="8" t="n">
        <v>130</v>
      </c>
      <c r="R69" s="9" t="n">
        <v>2265</v>
      </c>
      <c r="S69" s="10" t="n"/>
      <c r="T69" s="8" t="n">
        <v>0</v>
      </c>
      <c r="U69" s="8" t="n">
        <v>0</v>
      </c>
      <c r="V69" s="9" t="n">
        <v>0</v>
      </c>
      <c r="W69" s="11" t="n"/>
    </row>
    <row r="70">
      <c r="A70" s="4" t="inlineStr">
        <is>
          <t>10.2022</t>
        </is>
      </c>
      <c r="B70" s="4" t="inlineStr">
        <is>
          <t>Cerdo</t>
        </is>
      </c>
      <c r="C70" s="4" t="inlineStr">
        <is>
          <t>Agro America</t>
        </is>
      </c>
      <c r="D70" s="4" t="n">
        <v>1022883</v>
      </c>
      <c r="E70" s="5" t="inlineStr">
        <is>
          <t>GO BB Ribs 640g@ Cj 16k AS</t>
        </is>
      </c>
      <c r="F70" s="6" t="inlineStr">
        <is>
          <t>Chuleta</t>
        </is>
      </c>
      <c r="G70" s="7" t="n">
        <v>0</v>
      </c>
      <c r="H70" s="8" t="n">
        <v>0</v>
      </c>
      <c r="I70" s="8" t="n">
        <v>0</v>
      </c>
      <c r="J70" s="9" t="n">
        <v>0</v>
      </c>
      <c r="K70" s="10" t="n">
        <v>0</v>
      </c>
      <c r="L70" s="8" t="n">
        <v>0</v>
      </c>
      <c r="M70" s="8" t="n">
        <v>0</v>
      </c>
      <c r="N70" s="9" t="n">
        <v>0</v>
      </c>
      <c r="O70" s="7" t="n">
        <v>23824</v>
      </c>
      <c r="P70" s="8" t="n">
        <v>69</v>
      </c>
      <c r="Q70" s="8" t="n">
        <v>74</v>
      </c>
      <c r="R70" s="9" t="n">
        <v>23824</v>
      </c>
      <c r="S70" s="10" t="n"/>
      <c r="T70" s="8" t="n">
        <v>0</v>
      </c>
      <c r="U70" s="8" t="n">
        <v>0</v>
      </c>
      <c r="V70" s="9" t="n">
        <v>0</v>
      </c>
      <c r="W70" s="11" t="n"/>
    </row>
    <row r="71">
      <c r="A71" s="4" t="inlineStr">
        <is>
          <t>10.2022</t>
        </is>
      </c>
      <c r="B71" s="4" t="inlineStr">
        <is>
          <t>Cerdo</t>
        </is>
      </c>
      <c r="C71" s="4" t="inlineStr">
        <is>
          <t>Agro America</t>
        </is>
      </c>
      <c r="D71" s="4" t="n">
        <v>1023050</v>
      </c>
      <c r="E71" s="5" t="inlineStr">
        <is>
          <t>GO Lom Centro@ Cj 16k AS</t>
        </is>
      </c>
      <c r="F71" s="6" t="inlineStr">
        <is>
          <t>Lomo</t>
        </is>
      </c>
      <c r="G71" s="7" t="n">
        <v>0</v>
      </c>
      <c r="H71" s="8" t="n">
        <v>0</v>
      </c>
      <c r="I71" s="8" t="n">
        <v>0</v>
      </c>
      <c r="J71" s="9" t="n">
        <v>0</v>
      </c>
      <c r="K71" s="10" t="n">
        <v>0</v>
      </c>
      <c r="L71" s="8" t="n">
        <v>0</v>
      </c>
      <c r="M71" s="8" t="n">
        <v>0</v>
      </c>
      <c r="N71" s="9" t="n">
        <v>0</v>
      </c>
      <c r="O71" s="7" t="n">
        <v>0</v>
      </c>
      <c r="P71" s="8" t="n">
        <v>0</v>
      </c>
      <c r="Q71" s="8" t="n">
        <v>0</v>
      </c>
      <c r="R71" s="9" t="n">
        <v>0</v>
      </c>
      <c r="S71" s="10" t="n"/>
      <c r="T71" s="8" t="n">
        <v>39.226</v>
      </c>
      <c r="U71" s="8" t="n">
        <v>150</v>
      </c>
      <c r="V71" s="9" t="n">
        <v>39.226</v>
      </c>
      <c r="W71" s="11" t="n"/>
    </row>
    <row r="72">
      <c r="A72" s="4" t="inlineStr">
        <is>
          <t>10.2022</t>
        </is>
      </c>
      <c r="B72" s="4" t="inlineStr">
        <is>
          <t>Cerdo</t>
        </is>
      </c>
      <c r="C72" s="4" t="inlineStr">
        <is>
          <t>Agro America</t>
        </is>
      </c>
      <c r="D72" s="4" t="n">
        <v>1023175</v>
      </c>
      <c r="E72" s="5" t="inlineStr">
        <is>
          <t>GO Pp Pna USA@ Cj Muestra SAG</t>
        </is>
      </c>
      <c r="F72" s="6" t="inlineStr">
        <is>
          <t>Muestra</t>
        </is>
      </c>
      <c r="G72" s="7" t="n">
        <v>0</v>
      </c>
      <c r="H72" s="8" t="n">
        <v>0</v>
      </c>
      <c r="I72" s="8" t="n">
        <v>0</v>
      </c>
      <c r="J72" s="9" t="n">
        <v>0</v>
      </c>
      <c r="K72" s="10" t="n">
        <v>0</v>
      </c>
      <c r="L72" s="8" t="n">
        <v>0</v>
      </c>
      <c r="M72" s="8" t="n">
        <v>0</v>
      </c>
      <c r="N72" s="9" t="n">
        <v>0</v>
      </c>
      <c r="O72" s="7" t="n">
        <v>46.9</v>
      </c>
      <c r="P72" s="8" t="n">
        <v>80</v>
      </c>
      <c r="Q72" s="8" t="n">
        <v>153</v>
      </c>
      <c r="R72" s="9" t="n">
        <v>46.9</v>
      </c>
      <c r="S72" s="10" t="n"/>
      <c r="T72" s="8" t="n">
        <v>0</v>
      </c>
      <c r="U72" s="8" t="n">
        <v>0</v>
      </c>
      <c r="V72" s="9" t="n">
        <v>0</v>
      </c>
      <c r="W72" s="11" t="n"/>
    </row>
    <row r="73">
      <c r="A73" s="4" t="inlineStr">
        <is>
          <t>10.2022</t>
        </is>
      </c>
      <c r="B73" s="4" t="inlineStr">
        <is>
          <t>Cerdo</t>
        </is>
      </c>
      <c r="C73" s="4" t="inlineStr">
        <is>
          <t>Agro America</t>
        </is>
      </c>
      <c r="D73" s="4" t="n">
        <v>1023276</v>
      </c>
      <c r="E73" s="5" t="inlineStr">
        <is>
          <t>GO Rosada@ Va Cj 20k</t>
        </is>
      </c>
      <c r="F73" s="6" t="inlineStr">
        <is>
          <t>Pierna</t>
        </is>
      </c>
      <c r="G73" s="7" t="n">
        <v>0</v>
      </c>
      <c r="H73" s="8" t="n">
        <v>0</v>
      </c>
      <c r="I73" s="8" t="n">
        <v>0</v>
      </c>
      <c r="J73" s="9" t="n">
        <v>0</v>
      </c>
      <c r="K73" s="10" t="n">
        <v>0</v>
      </c>
      <c r="L73" s="8" t="n">
        <v>0</v>
      </c>
      <c r="M73" s="8" t="n">
        <v>0</v>
      </c>
      <c r="N73" s="9" t="n">
        <v>0</v>
      </c>
      <c r="O73" s="7" t="n">
        <v>1731.79</v>
      </c>
      <c r="P73" s="8" t="n">
        <v>136</v>
      </c>
      <c r="Q73" s="8" t="n">
        <v>136</v>
      </c>
      <c r="R73" s="9" t="n">
        <v>1731.79</v>
      </c>
      <c r="S73" s="10" t="n"/>
      <c r="T73" s="8" t="n">
        <v>0</v>
      </c>
      <c r="U73" s="8" t="n">
        <v>0</v>
      </c>
      <c r="V73" s="9" t="n">
        <v>0</v>
      </c>
      <c r="W73" s="11" t="n"/>
    </row>
    <row r="74">
      <c r="A74" s="4" t="inlineStr">
        <is>
          <t>10.2022</t>
        </is>
      </c>
      <c r="B74" s="4" t="inlineStr">
        <is>
          <t>Cerdo</t>
        </is>
      </c>
      <c r="C74" s="4" t="inlineStr">
        <is>
          <t>Andes Asia</t>
        </is>
      </c>
      <c r="D74" s="4" t="n">
        <v>1021952</v>
      </c>
      <c r="E74" s="5" t="inlineStr">
        <is>
          <t>GO BB Ribs 20-24 Oz@ Cj 10k AS</t>
        </is>
      </c>
      <c r="F74" s="6" t="inlineStr">
        <is>
          <t>Chuleta</t>
        </is>
      </c>
      <c r="G74" s="7" t="n">
        <v>0</v>
      </c>
      <c r="H74" s="8" t="n">
        <v>0</v>
      </c>
      <c r="I74" s="8" t="n">
        <v>0</v>
      </c>
      <c r="J74" s="9" t="n">
        <v>0</v>
      </c>
      <c r="K74" s="10" t="n">
        <v>0</v>
      </c>
      <c r="L74" s="8" t="n">
        <v>0</v>
      </c>
      <c r="M74" s="8" t="n">
        <v>0</v>
      </c>
      <c r="N74" s="9" t="n">
        <v>0</v>
      </c>
      <c r="O74" s="7" t="n">
        <v>950</v>
      </c>
      <c r="P74" s="8" t="n">
        <v>87</v>
      </c>
      <c r="Q74" s="8" t="n">
        <v>87</v>
      </c>
      <c r="R74" s="9" t="n">
        <v>950</v>
      </c>
      <c r="S74" s="10" t="n"/>
      <c r="T74" s="8" t="n">
        <v>0</v>
      </c>
      <c r="U74" s="8" t="n">
        <v>0</v>
      </c>
      <c r="V74" s="9" t="n">
        <v>0</v>
      </c>
      <c r="W74" s="11" t="n"/>
    </row>
    <row r="75">
      <c r="A75" s="4" t="inlineStr">
        <is>
          <t>10.2022</t>
        </is>
      </c>
      <c r="B75" s="4" t="inlineStr">
        <is>
          <t>Cerdo</t>
        </is>
      </c>
      <c r="C75" s="4" t="inlineStr">
        <is>
          <t>Andes Asia</t>
        </is>
      </c>
      <c r="D75" s="4" t="n">
        <v>1022141</v>
      </c>
      <c r="E75" s="5" t="inlineStr">
        <is>
          <t>GO Posta Negra D@ Cj AS</t>
        </is>
      </c>
      <c r="F75" s="6" t="inlineStr">
        <is>
          <t>Pierna</t>
        </is>
      </c>
      <c r="G75" s="7" t="n">
        <v>0</v>
      </c>
      <c r="H75" s="8" t="n">
        <v>0</v>
      </c>
      <c r="I75" s="8" t="n">
        <v>0</v>
      </c>
      <c r="J75" s="9" t="n">
        <v>0</v>
      </c>
      <c r="K75" s="10" t="n">
        <v>0</v>
      </c>
      <c r="L75" s="8" t="n">
        <v>0</v>
      </c>
      <c r="M75" s="8" t="n">
        <v>0</v>
      </c>
      <c r="N75" s="9" t="n">
        <v>0</v>
      </c>
      <c r="O75" s="7" t="n">
        <v>907.283</v>
      </c>
      <c r="P75" s="8" t="n">
        <v>90</v>
      </c>
      <c r="Q75" s="8" t="n">
        <v>90</v>
      </c>
      <c r="R75" s="9" t="n">
        <v>907.283</v>
      </c>
      <c r="S75" s="10" t="n"/>
      <c r="T75" s="8" t="n">
        <v>0</v>
      </c>
      <c r="U75" s="8" t="n">
        <v>0</v>
      </c>
      <c r="V75" s="9" t="n">
        <v>0</v>
      </c>
      <c r="W75" s="11" t="n"/>
    </row>
    <row r="76">
      <c r="A76" s="4" t="inlineStr">
        <is>
          <t>10.2022</t>
        </is>
      </c>
      <c r="B76" s="4" t="inlineStr">
        <is>
          <t>Pavo</t>
        </is>
      </c>
      <c r="C76" s="4" t="inlineStr">
        <is>
          <t>Agro America</t>
        </is>
      </c>
      <c r="D76" s="4" t="n">
        <v>1030379</v>
      </c>
      <c r="E76" s="5" t="inlineStr">
        <is>
          <t>PV PchDeh S/p@ Bo Cj 20k SO</t>
        </is>
      </c>
      <c r="F76" s="6" t="inlineStr">
        <is>
          <t>Pech Desh</t>
        </is>
      </c>
      <c r="G76" s="7" t="n">
        <v>0</v>
      </c>
      <c r="H76" s="8" t="n">
        <v>0</v>
      </c>
      <c r="I76" s="8" t="n">
        <v>0</v>
      </c>
      <c r="J76" s="9" t="n">
        <v>0</v>
      </c>
      <c r="K76" s="10" t="n">
        <v>0</v>
      </c>
      <c r="L76" s="8" t="n">
        <v>0</v>
      </c>
      <c r="M76" s="8" t="n">
        <v>0</v>
      </c>
      <c r="N76" s="9" t="n">
        <v>0</v>
      </c>
      <c r="O76" s="7" t="n">
        <v>18847.46</v>
      </c>
      <c r="P76" s="8" t="n">
        <v>77.26275264677579</v>
      </c>
      <c r="Q76" s="8" t="n">
        <v>99.9807507218479</v>
      </c>
      <c r="R76" s="9" t="n">
        <v>18847.46</v>
      </c>
      <c r="S76" s="10" t="n"/>
      <c r="T76" s="8" t="n">
        <v>23999.22</v>
      </c>
      <c r="U76" s="8" t="n">
        <v>67</v>
      </c>
      <c r="V76" s="9" t="n">
        <v>23999.22</v>
      </c>
      <c r="W76" s="11" t="n"/>
    </row>
    <row r="77">
      <c r="A77" s="4" t="inlineStr">
        <is>
          <t>10.2022</t>
        </is>
      </c>
      <c r="B77" s="4" t="inlineStr">
        <is>
          <t>Pavo</t>
        </is>
      </c>
      <c r="C77" s="4" t="inlineStr">
        <is>
          <t>Agro America</t>
        </is>
      </c>
      <c r="D77" s="4" t="n">
        <v>1030461</v>
      </c>
      <c r="E77" s="5" t="inlineStr">
        <is>
          <t>PV Pech USA 8 - 10 LB@ Bo Hor Cj 11k SO</t>
        </is>
      </c>
      <c r="F77" s="6" t="inlineStr">
        <is>
          <t>Pech Desh</t>
        </is>
      </c>
      <c r="G77" s="7" t="n">
        <v>0</v>
      </c>
      <c r="H77" s="8" t="n">
        <v>0</v>
      </c>
      <c r="I77" s="8" t="n">
        <v>0</v>
      </c>
      <c r="J77" s="9" t="n">
        <v>0</v>
      </c>
      <c r="K77" s="10" t="n">
        <v>0</v>
      </c>
      <c r="L77" s="8" t="n">
        <v>0</v>
      </c>
      <c r="M77" s="8" t="n">
        <v>0</v>
      </c>
      <c r="N77" s="9" t="n">
        <v>0</v>
      </c>
      <c r="O77" s="7" t="n">
        <v>8.647</v>
      </c>
      <c r="P77" s="8" t="n">
        <v>74</v>
      </c>
      <c r="Q77" s="8" t="n">
        <v>89</v>
      </c>
      <c r="R77" s="9" t="n">
        <v>8.647</v>
      </c>
      <c r="S77" s="10" t="n"/>
      <c r="T77" s="8" t="n">
        <v>0</v>
      </c>
      <c r="U77" s="8" t="n">
        <v>0</v>
      </c>
      <c r="V77" s="9" t="n">
        <v>0</v>
      </c>
      <c r="W77" s="11" t="n"/>
    </row>
    <row r="78">
      <c r="A78" s="4" t="inlineStr">
        <is>
          <t>10.2022</t>
        </is>
      </c>
      <c r="B78" s="4" t="inlineStr">
        <is>
          <t>Pavo</t>
        </is>
      </c>
      <c r="C78" s="4" t="inlineStr">
        <is>
          <t>Agro America</t>
        </is>
      </c>
      <c r="D78" s="4" t="n">
        <v>1030745</v>
      </c>
      <c r="E78" s="5" t="inlineStr">
        <is>
          <t>PV Higad 40Lb@ Bo Cj 18k SO</t>
        </is>
      </c>
      <c r="F78" s="6" t="inlineStr">
        <is>
          <t>Menudencias</t>
        </is>
      </c>
      <c r="G78" s="7" t="n">
        <v>0</v>
      </c>
      <c r="H78" s="8" t="n">
        <v>0</v>
      </c>
      <c r="I78" s="8" t="n">
        <v>0</v>
      </c>
      <c r="J78" s="9" t="n">
        <v>0</v>
      </c>
      <c r="K78" s="10" t="n">
        <v>0</v>
      </c>
      <c r="L78" s="8" t="n">
        <v>0</v>
      </c>
      <c r="M78" s="8" t="n">
        <v>0</v>
      </c>
      <c r="N78" s="9" t="n">
        <v>0</v>
      </c>
      <c r="O78" s="7" t="n">
        <v>1106.784</v>
      </c>
      <c r="P78" s="8" t="n">
        <v>79</v>
      </c>
      <c r="Q78" s="8" t="n">
        <v>81</v>
      </c>
      <c r="R78" s="9" t="n">
        <v>1106.784</v>
      </c>
      <c r="S78" s="10" t="n"/>
      <c r="T78" s="8" t="n">
        <v>0</v>
      </c>
      <c r="U78" s="8" t="n">
        <v>0</v>
      </c>
      <c r="V78" s="9" t="n">
        <v>0</v>
      </c>
      <c r="W78" s="11" t="n"/>
    </row>
    <row r="79">
      <c r="A79" s="4" t="inlineStr">
        <is>
          <t>10.2022</t>
        </is>
      </c>
      <c r="B79" s="4" t="inlineStr">
        <is>
          <t>Pavo</t>
        </is>
      </c>
      <c r="C79" s="4" t="inlineStr">
        <is>
          <t>Agro America</t>
        </is>
      </c>
      <c r="D79" s="4" t="n">
        <v>1030782</v>
      </c>
      <c r="E79" s="5" t="inlineStr">
        <is>
          <t>PV Pech USA 12-15 LB @BO Hor Cj 15k AS</t>
        </is>
      </c>
      <c r="F79" s="6" t="inlineStr">
        <is>
          <t>Pech Desh</t>
        </is>
      </c>
      <c r="G79" s="7" t="n">
        <v>0</v>
      </c>
      <c r="H79" s="8" t="n">
        <v>0</v>
      </c>
      <c r="I79" s="8" t="n">
        <v>0</v>
      </c>
      <c r="J79" s="9" t="n">
        <v>0</v>
      </c>
      <c r="K79" s="10" t="n">
        <v>0</v>
      </c>
      <c r="L79" s="8" t="n">
        <v>0</v>
      </c>
      <c r="M79" s="8" t="n">
        <v>0</v>
      </c>
      <c r="N79" s="9" t="n">
        <v>0</v>
      </c>
      <c r="O79" s="7" t="n">
        <v>0</v>
      </c>
      <c r="P79" s="8" t="n">
        <v>0</v>
      </c>
      <c r="Q79" s="8" t="n">
        <v>0</v>
      </c>
      <c r="R79" s="9" t="n">
        <v>0</v>
      </c>
      <c r="S79" s="10" t="n"/>
      <c r="T79" s="8" t="n">
        <v>11.683</v>
      </c>
      <c r="U79" s="8" t="n">
        <v>166</v>
      </c>
      <c r="V79" s="9" t="n">
        <v>11.683</v>
      </c>
      <c r="W79" s="11" t="n"/>
    </row>
    <row r="80">
      <c r="A80" s="4" t="inlineStr">
        <is>
          <t>10.2022</t>
        </is>
      </c>
      <c r="B80" s="4" t="inlineStr">
        <is>
          <t>Pavo</t>
        </is>
      </c>
      <c r="C80" s="4" t="inlineStr">
        <is>
          <t>Agro America</t>
        </is>
      </c>
      <c r="D80" s="4" t="n">
        <v>1030783</v>
      </c>
      <c r="E80" s="5" t="inlineStr">
        <is>
          <t>PV Pch MA 8% 18-20 Lb@ Bo Cj 20k AS</t>
        </is>
      </c>
      <c r="F80" s="6" t="inlineStr">
        <is>
          <t>Pech</t>
        </is>
      </c>
      <c r="G80" s="7" t="n">
        <v>0</v>
      </c>
      <c r="H80" s="8" t="n">
        <v>0</v>
      </c>
      <c r="I80" s="8" t="n">
        <v>0</v>
      </c>
      <c r="J80" s="9" t="n">
        <v>0</v>
      </c>
      <c r="K80" s="10" t="n">
        <v>0</v>
      </c>
      <c r="L80" s="8" t="n">
        <v>0</v>
      </c>
      <c r="M80" s="8" t="n">
        <v>0</v>
      </c>
      <c r="N80" s="9" t="n">
        <v>0</v>
      </c>
      <c r="O80" s="7" t="n">
        <v>1857.463</v>
      </c>
      <c r="P80" s="8" t="n">
        <v>81</v>
      </c>
      <c r="Q80" s="8" t="n">
        <v>89</v>
      </c>
      <c r="R80" s="9" t="n">
        <v>1857.463</v>
      </c>
      <c r="S80" s="10" t="n"/>
      <c r="T80" s="8" t="n">
        <v>0</v>
      </c>
      <c r="U80" s="8" t="n">
        <v>0</v>
      </c>
      <c r="V80" s="9" t="n">
        <v>0</v>
      </c>
      <c r="W80" s="11" t="n"/>
    </row>
    <row r="81">
      <c r="A81" s="4" t="inlineStr">
        <is>
          <t>10.2022</t>
        </is>
      </c>
      <c r="B81" s="4" t="inlineStr">
        <is>
          <t>Pavo</t>
        </is>
      </c>
      <c r="C81" s="4" t="inlineStr">
        <is>
          <t>Agro America</t>
        </is>
      </c>
      <c r="D81" s="4" t="n">
        <v>1030818</v>
      </c>
      <c r="E81" s="5" t="inlineStr">
        <is>
          <t>PV Fil C/ten MA NMr@ Cj 40 Lb AS</t>
        </is>
      </c>
      <c r="F81" s="6" t="inlineStr">
        <is>
          <t>Pech Desh</t>
        </is>
      </c>
      <c r="G81" s="7" t="n">
        <v>0</v>
      </c>
      <c r="H81" s="8" t="n">
        <v>0</v>
      </c>
      <c r="I81" s="8" t="n">
        <v>0</v>
      </c>
      <c r="J81" s="9" t="n">
        <v>0</v>
      </c>
      <c r="K81" s="10" t="n">
        <v>0</v>
      </c>
      <c r="L81" s="8" t="n">
        <v>0</v>
      </c>
      <c r="M81" s="8" t="n">
        <v>0</v>
      </c>
      <c r="N81" s="9" t="n">
        <v>0</v>
      </c>
      <c r="O81" s="7" t="n">
        <v>3700.56</v>
      </c>
      <c r="P81" s="8" t="n">
        <v>82</v>
      </c>
      <c r="Q81" s="8" t="n">
        <v>86</v>
      </c>
      <c r="R81" s="9" t="n">
        <v>3700.56</v>
      </c>
      <c r="S81" s="10" t="n"/>
      <c r="T81" s="8" t="n">
        <v>0</v>
      </c>
      <c r="U81" s="8" t="n">
        <v>0</v>
      </c>
      <c r="V81" s="9" t="n">
        <v>0</v>
      </c>
      <c r="W81" s="11" t="n"/>
    </row>
    <row r="82">
      <c r="A82" s="4" t="inlineStr">
        <is>
          <t>10.2022</t>
        </is>
      </c>
      <c r="B82" s="4" t="inlineStr">
        <is>
          <t>Elaborado</t>
        </is>
      </c>
      <c r="C82" s="4" t="inlineStr">
        <is>
          <t>Agro America</t>
        </is>
      </c>
      <c r="D82" s="4" t="n">
        <v>1100570</v>
      </c>
      <c r="E82" s="5" t="inlineStr">
        <is>
          <t>Figuritas Pollo@ Bo 18x1.5 Lb Cj AS</t>
        </is>
      </c>
      <c r="F82" s="6" t="inlineStr">
        <is>
          <t>Empanizado</t>
        </is>
      </c>
      <c r="G82" s="7" t="n">
        <v>0</v>
      </c>
      <c r="H82" s="8" t="n">
        <v>0</v>
      </c>
      <c r="I82" s="8" t="n">
        <v>0</v>
      </c>
      <c r="J82" s="9" t="n">
        <v>0</v>
      </c>
      <c r="K82" s="10" t="n">
        <v>0</v>
      </c>
      <c r="L82" s="8" t="n">
        <v>0</v>
      </c>
      <c r="M82" s="8" t="n">
        <v>0</v>
      </c>
      <c r="N82" s="9" t="n">
        <v>0</v>
      </c>
      <c r="O82" s="7" t="n">
        <v>257.04</v>
      </c>
      <c r="P82" s="8" t="n">
        <v>122</v>
      </c>
      <c r="Q82" s="8" t="n">
        <v>130</v>
      </c>
      <c r="R82" s="9" t="n">
        <v>257.04</v>
      </c>
      <c r="S82" s="10" t="n"/>
      <c r="T82" s="8" t="n">
        <v>0</v>
      </c>
      <c r="U82" s="8" t="n">
        <v>0</v>
      </c>
      <c r="V82" s="9" t="n">
        <v>0</v>
      </c>
      <c r="W82" s="11" t="n"/>
    </row>
    <row r="83">
      <c r="A83" s="4" t="inlineStr">
        <is>
          <t>10.2022</t>
        </is>
      </c>
      <c r="B83" s="4" t="inlineStr">
        <is>
          <t>Elaborado</t>
        </is>
      </c>
      <c r="C83" s="4" t="inlineStr">
        <is>
          <t>Agro America</t>
        </is>
      </c>
      <c r="D83" s="4" t="n">
        <v>1100573</v>
      </c>
      <c r="E83" s="5" t="inlineStr">
        <is>
          <t>Croq Pollo 80g@Bo 18x1,5 Lb Cj AS</t>
        </is>
      </c>
      <c r="F83" s="6" t="inlineStr">
        <is>
          <t>Empanizado</t>
        </is>
      </c>
      <c r="G83" s="7" t="n">
        <v>0</v>
      </c>
      <c r="H83" s="8" t="n">
        <v>0</v>
      </c>
      <c r="I83" s="8" t="n">
        <v>0</v>
      </c>
      <c r="J83" s="9" t="n">
        <v>0</v>
      </c>
      <c r="K83" s="10" t="n">
        <v>0</v>
      </c>
      <c r="L83" s="8" t="n">
        <v>0</v>
      </c>
      <c r="M83" s="8" t="n">
        <v>0</v>
      </c>
      <c r="N83" s="9" t="n">
        <v>0</v>
      </c>
      <c r="O83" s="7" t="n">
        <v>1236.24</v>
      </c>
      <c r="P83" s="8" t="n">
        <v>69</v>
      </c>
      <c r="Q83" s="8" t="n">
        <v>76</v>
      </c>
      <c r="R83" s="9" t="n">
        <v>1236.24</v>
      </c>
      <c r="S83" s="10" t="n"/>
      <c r="T83" s="8" t="n">
        <v>0</v>
      </c>
      <c r="U83" s="8" t="n">
        <v>0</v>
      </c>
      <c r="V83" s="9" t="n">
        <v>0</v>
      </c>
      <c r="W83" s="11" t="n"/>
    </row>
    <row r="84">
      <c r="A84" s="4" t="inlineStr">
        <is>
          <t>10.2022</t>
        </is>
      </c>
      <c r="B84" s="4" t="inlineStr">
        <is>
          <t>Elaborado</t>
        </is>
      </c>
      <c r="C84" s="4" t="inlineStr">
        <is>
          <t>Agro America</t>
        </is>
      </c>
      <c r="D84" s="4" t="n">
        <v>1100602</v>
      </c>
      <c r="E84" s="5" t="inlineStr">
        <is>
          <t>File Pollo PR@ Bo 18x1.5 Lb Cj AS</t>
        </is>
      </c>
      <c r="F84" s="6" t="inlineStr">
        <is>
          <t>Empanizado</t>
        </is>
      </c>
      <c r="G84" s="7" t="n">
        <v>0</v>
      </c>
      <c r="H84" s="8" t="n">
        <v>0</v>
      </c>
      <c r="I84" s="8" t="n">
        <v>0</v>
      </c>
      <c r="J84" s="9" t="n">
        <v>0</v>
      </c>
      <c r="K84" s="10" t="n">
        <v>0</v>
      </c>
      <c r="L84" s="8" t="n">
        <v>0</v>
      </c>
      <c r="M84" s="8" t="n">
        <v>0</v>
      </c>
      <c r="N84" s="9" t="n">
        <v>0</v>
      </c>
      <c r="O84" s="7" t="n">
        <v>7588.8</v>
      </c>
      <c r="P84" s="8" t="n">
        <v>122</v>
      </c>
      <c r="Q84" s="8" t="n">
        <v>130</v>
      </c>
      <c r="R84" s="9" t="n">
        <v>7588.8</v>
      </c>
      <c r="S84" s="10" t="n"/>
      <c r="T84" s="8" t="n">
        <v>0</v>
      </c>
      <c r="U84" s="8" t="n">
        <v>0</v>
      </c>
      <c r="V84" s="9" t="n">
        <v>0</v>
      </c>
      <c r="W84" s="11" t="n"/>
    </row>
    <row r="85">
      <c r="A85" s="4" t="inlineStr">
        <is>
          <t>11.2022</t>
        </is>
      </c>
      <c r="B85" s="4" t="inlineStr">
        <is>
          <t>Pollo</t>
        </is>
      </c>
      <c r="C85" s="4" t="inlineStr">
        <is>
          <t>Agro America</t>
        </is>
      </c>
      <c r="D85" s="4" t="n">
        <v>1011701</v>
      </c>
      <c r="E85" s="5" t="inlineStr">
        <is>
          <t>PO PchDeh NMr@ Cj 20k AS</t>
        </is>
      </c>
      <c r="F85" s="6" t="inlineStr">
        <is>
          <t>Pechuga Desh</t>
        </is>
      </c>
      <c r="G85" s="7" t="n">
        <v>0</v>
      </c>
      <c r="H85" s="8" t="n">
        <v>0</v>
      </c>
      <c r="I85" s="8" t="n">
        <v>0</v>
      </c>
      <c r="J85" s="9" t="n">
        <v>0</v>
      </c>
      <c r="K85" s="10" t="n">
        <v>0</v>
      </c>
      <c r="L85" s="8" t="n">
        <v>0</v>
      </c>
      <c r="M85" s="8" t="n">
        <v>0</v>
      </c>
      <c r="N85" s="9" t="n">
        <v>0</v>
      </c>
      <c r="O85" s="7" t="n">
        <v>36198.329</v>
      </c>
      <c r="P85" s="8" t="n">
        <v>79.1039958225696</v>
      </c>
      <c r="Q85" s="8" t="n">
        <v>92.13403906020081</v>
      </c>
      <c r="R85" s="9" t="n">
        <v>36198.329</v>
      </c>
      <c r="S85" s="10" t="n"/>
      <c r="T85" s="8" t="n">
        <v>86.193</v>
      </c>
      <c r="U85" s="8" t="n">
        <v>34</v>
      </c>
      <c r="V85" s="9" t="n">
        <v>86.193</v>
      </c>
      <c r="W85" s="11" t="n"/>
    </row>
    <row r="86">
      <c r="A86" s="4" t="inlineStr">
        <is>
          <t>11.2022</t>
        </is>
      </c>
      <c r="B86" s="4" t="inlineStr">
        <is>
          <t>Pollo</t>
        </is>
      </c>
      <c r="C86" s="4" t="inlineStr">
        <is>
          <t>Agro America</t>
        </is>
      </c>
      <c r="D86" s="4" t="n">
        <v>1012108</v>
      </c>
      <c r="E86" s="5" t="inlineStr">
        <is>
          <t>PO PchDeh 5oz Mr@ Cj AS</t>
        </is>
      </c>
      <c r="F86" s="6" t="inlineStr">
        <is>
          <t>Pechuga Desh</t>
        </is>
      </c>
      <c r="G86" s="7" t="n">
        <v>0</v>
      </c>
      <c r="H86" s="8" t="n">
        <v>0</v>
      </c>
      <c r="I86" s="8" t="n">
        <v>0</v>
      </c>
      <c r="J86" s="9" t="n">
        <v>0</v>
      </c>
      <c r="K86" s="10" t="n">
        <v>0</v>
      </c>
      <c r="L86" s="8" t="n">
        <v>0</v>
      </c>
      <c r="M86" s="8" t="n">
        <v>0</v>
      </c>
      <c r="N86" s="9" t="n">
        <v>0</v>
      </c>
      <c r="O86" s="7" t="n">
        <v>55212.192</v>
      </c>
      <c r="P86" s="8" t="n">
        <v>50.9740387775222</v>
      </c>
      <c r="Q86" s="8" t="n">
        <v>64.9359185014788</v>
      </c>
      <c r="R86" s="9" t="n">
        <v>55212.192</v>
      </c>
      <c r="S86" s="10" t="n"/>
      <c r="T86" s="8" t="n">
        <v>72.57599999999999</v>
      </c>
      <c r="U86" s="8" t="n">
        <v>33</v>
      </c>
      <c r="V86" s="9" t="n">
        <v>72.57599999999999</v>
      </c>
      <c r="W86" s="11" t="n"/>
    </row>
    <row r="87">
      <c r="A87" s="4" t="inlineStr">
        <is>
          <t>11.2022</t>
        </is>
      </c>
      <c r="B87" s="4" t="inlineStr">
        <is>
          <t>Pollo</t>
        </is>
      </c>
      <c r="C87" s="4" t="inlineStr">
        <is>
          <t>Agro America</t>
        </is>
      </c>
      <c r="D87" s="4" t="n">
        <v>1012109</v>
      </c>
      <c r="E87" s="5" t="inlineStr">
        <is>
          <t>PO PchDeh 6oz Mr@ Cj AS</t>
        </is>
      </c>
      <c r="F87" s="6" t="inlineStr">
        <is>
          <t>Pechuga Desh</t>
        </is>
      </c>
      <c r="G87" s="7" t="n">
        <v>0</v>
      </c>
      <c r="H87" s="8" t="n">
        <v>0</v>
      </c>
      <c r="I87" s="8" t="n">
        <v>0</v>
      </c>
      <c r="J87" s="9" t="n">
        <v>0</v>
      </c>
      <c r="K87" s="10" t="n">
        <v>0</v>
      </c>
      <c r="L87" s="8" t="n">
        <v>0</v>
      </c>
      <c r="M87" s="8" t="n">
        <v>0</v>
      </c>
      <c r="N87" s="9" t="n">
        <v>0</v>
      </c>
      <c r="O87" s="7" t="n">
        <v>259168.8</v>
      </c>
      <c r="P87" s="8" t="n">
        <v>56.171830683323</v>
      </c>
      <c r="Q87" s="8" t="n">
        <v>63.1311583801754</v>
      </c>
      <c r="R87" s="9" t="n">
        <v>259168.8</v>
      </c>
      <c r="S87" s="10" t="n"/>
      <c r="T87" s="8" t="n">
        <v>290.304</v>
      </c>
      <c r="U87" s="8" t="n">
        <v>75.5625</v>
      </c>
      <c r="V87" s="9" t="n">
        <v>290.304</v>
      </c>
      <c r="W87" s="11" t="n"/>
    </row>
    <row r="88">
      <c r="A88" s="4" t="inlineStr">
        <is>
          <t>11.2022</t>
        </is>
      </c>
      <c r="B88" s="4" t="inlineStr">
        <is>
          <t>Pollo</t>
        </is>
      </c>
      <c r="C88" s="4" t="inlineStr">
        <is>
          <t>Agro America</t>
        </is>
      </c>
      <c r="D88" s="4" t="n">
        <v>1012110</v>
      </c>
      <c r="E88" s="5" t="inlineStr">
        <is>
          <t>PO PchDeh 7oz Mr@ Cj AS</t>
        </is>
      </c>
      <c r="F88" s="6" t="inlineStr">
        <is>
          <t>Pechuga Desh</t>
        </is>
      </c>
      <c r="G88" s="7" t="n">
        <v>0</v>
      </c>
      <c r="H88" s="8" t="n">
        <v>0</v>
      </c>
      <c r="I88" s="8" t="n">
        <v>0</v>
      </c>
      <c r="J88" s="9" t="n">
        <v>0</v>
      </c>
      <c r="K88" s="10" t="n">
        <v>0</v>
      </c>
      <c r="L88" s="8" t="n">
        <v>0</v>
      </c>
      <c r="M88" s="8" t="n">
        <v>0</v>
      </c>
      <c r="N88" s="9" t="n">
        <v>0</v>
      </c>
      <c r="O88" s="7" t="n">
        <v>206025.12</v>
      </c>
      <c r="P88" s="8" t="n">
        <v>59.6040510788199</v>
      </c>
      <c r="Q88" s="8" t="n">
        <v>66.8413033905768</v>
      </c>
      <c r="R88" s="9" t="n">
        <v>206025.12</v>
      </c>
      <c r="S88" s="10" t="n"/>
      <c r="T88" s="8" t="n">
        <v>72.57599999999999</v>
      </c>
      <c r="U88" s="8" t="n">
        <v>69</v>
      </c>
      <c r="V88" s="9" t="n">
        <v>72.57599999999999</v>
      </c>
      <c r="W88" s="11" t="n"/>
    </row>
    <row r="89">
      <c r="A89" s="4" t="inlineStr">
        <is>
          <t>11.2022</t>
        </is>
      </c>
      <c r="B89" s="4" t="inlineStr">
        <is>
          <t>Pollo</t>
        </is>
      </c>
      <c r="C89" s="4" t="inlineStr">
        <is>
          <t>Agro America</t>
        </is>
      </c>
      <c r="D89" s="4" t="n">
        <v>1012111</v>
      </c>
      <c r="E89" s="5" t="inlineStr">
        <is>
          <t>PO PchDeh 8oz Mr@ Cj AS</t>
        </is>
      </c>
      <c r="F89" s="6" t="inlineStr">
        <is>
          <t>Pechuga Desh</t>
        </is>
      </c>
      <c r="G89" s="7" t="n">
        <v>0</v>
      </c>
      <c r="H89" s="8" t="n">
        <v>0</v>
      </c>
      <c r="I89" s="8" t="n">
        <v>0</v>
      </c>
      <c r="J89" s="9" t="n">
        <v>0</v>
      </c>
      <c r="K89" s="10" t="n">
        <v>0</v>
      </c>
      <c r="L89" s="8" t="n">
        <v>0</v>
      </c>
      <c r="M89" s="8" t="n">
        <v>0</v>
      </c>
      <c r="N89" s="9" t="n">
        <v>0</v>
      </c>
      <c r="O89" s="7" t="n">
        <v>64864.8</v>
      </c>
      <c r="P89" s="8" t="n">
        <v>44.3076923076923</v>
      </c>
      <c r="Q89" s="8" t="n">
        <v>47.3846153846154</v>
      </c>
      <c r="R89" s="9" t="n">
        <v>64864.8</v>
      </c>
      <c r="S89" s="10" t="n"/>
      <c r="T89" s="8" t="n">
        <v>0</v>
      </c>
      <c r="U89" s="8" t="n">
        <v>0</v>
      </c>
      <c r="V89" s="9" t="n">
        <v>0</v>
      </c>
      <c r="W89" s="11" t="n"/>
    </row>
    <row r="90">
      <c r="A90" s="4" t="inlineStr">
        <is>
          <t>11.2022</t>
        </is>
      </c>
      <c r="B90" s="4" t="inlineStr">
        <is>
          <t>Pollo</t>
        </is>
      </c>
      <c r="C90" s="4" t="inlineStr">
        <is>
          <t>Agro America</t>
        </is>
      </c>
      <c r="D90" s="4" t="n">
        <v>1012112</v>
      </c>
      <c r="E90" s="5" t="inlineStr">
        <is>
          <t>PO PchDeh 9oz Mr@ Cj AS</t>
        </is>
      </c>
      <c r="F90" s="6" t="inlineStr">
        <is>
          <t>Pechuga Desh</t>
        </is>
      </c>
      <c r="G90" s="7" t="n">
        <v>0</v>
      </c>
      <c r="H90" s="8" t="n">
        <v>0</v>
      </c>
      <c r="I90" s="8" t="n">
        <v>0</v>
      </c>
      <c r="J90" s="9" t="n">
        <v>0</v>
      </c>
      <c r="K90" s="10" t="n">
        <v>0</v>
      </c>
      <c r="L90" s="8" t="n">
        <v>0</v>
      </c>
      <c r="M90" s="8" t="n">
        <v>0</v>
      </c>
      <c r="N90" s="9" t="n">
        <v>0</v>
      </c>
      <c r="O90" s="7" t="n">
        <v>19958.4</v>
      </c>
      <c r="P90" s="8" t="n">
        <v>33</v>
      </c>
      <c r="Q90" s="8" t="n">
        <v>33</v>
      </c>
      <c r="R90" s="9" t="n">
        <v>19958.4</v>
      </c>
      <c r="S90" s="10" t="n"/>
      <c r="T90" s="8" t="n">
        <v>0</v>
      </c>
      <c r="U90" s="8" t="n">
        <v>0</v>
      </c>
      <c r="V90" s="9" t="n">
        <v>0</v>
      </c>
      <c r="W90" s="11" t="n"/>
    </row>
    <row r="91">
      <c r="A91" s="4" t="inlineStr">
        <is>
          <t>11.2022</t>
        </is>
      </c>
      <c r="B91" s="4" t="inlineStr">
        <is>
          <t>Pollo</t>
        </is>
      </c>
      <c r="C91" s="4" t="inlineStr">
        <is>
          <t>Agro America</t>
        </is>
      </c>
      <c r="D91" s="4" t="n">
        <v>1012145</v>
      </c>
      <c r="E91" s="5" t="inlineStr">
        <is>
          <t>PO PchDeh S/p/g/f &lt;140@ Fi Cj 20k AS</t>
        </is>
      </c>
      <c r="F91" s="6" t="inlineStr">
        <is>
          <t>Pechuga Desh</t>
        </is>
      </c>
      <c r="G91" s="7" t="n">
        <v>0</v>
      </c>
      <c r="H91" s="8" t="n">
        <v>0</v>
      </c>
      <c r="I91" s="8" t="n">
        <v>0</v>
      </c>
      <c r="J91" s="9" t="n">
        <v>0</v>
      </c>
      <c r="K91" s="10" t="n">
        <v>0</v>
      </c>
      <c r="L91" s="8" t="n">
        <v>0</v>
      </c>
      <c r="M91" s="8" t="n">
        <v>0</v>
      </c>
      <c r="N91" s="9" t="n">
        <v>0</v>
      </c>
      <c r="O91" s="7" t="n">
        <v>45176.945</v>
      </c>
      <c r="P91" s="8" t="n">
        <v>79.76302186878731</v>
      </c>
      <c r="Q91" s="8" t="n">
        <v>104.570576540755</v>
      </c>
      <c r="R91" s="9" t="n">
        <v>45176.945</v>
      </c>
      <c r="S91" s="10" t="n"/>
      <c r="T91" s="8" t="n">
        <v>0</v>
      </c>
      <c r="U91" s="8" t="n">
        <v>0</v>
      </c>
      <c r="V91" s="9" t="n">
        <v>0</v>
      </c>
      <c r="W91" s="11" t="n"/>
    </row>
    <row r="92">
      <c r="A92" s="4" t="inlineStr">
        <is>
          <t>11.2022</t>
        </is>
      </c>
      <c r="B92" s="4" t="inlineStr">
        <is>
          <t>Pollo</t>
        </is>
      </c>
      <c r="C92" s="4" t="inlineStr">
        <is>
          <t>Agro America</t>
        </is>
      </c>
      <c r="D92" s="4" t="n">
        <v>1012148</v>
      </c>
      <c r="E92" s="5" t="inlineStr">
        <is>
          <t>PO Tru-Ctro Ala 60-80 Mr@ Fi Cj 20k AS</t>
        </is>
      </c>
      <c r="F92" s="6" t="inlineStr">
        <is>
          <t>Ala</t>
        </is>
      </c>
      <c r="G92" s="7" t="n">
        <v>0</v>
      </c>
      <c r="H92" s="8" t="n">
        <v>0</v>
      </c>
      <c r="I92" s="8" t="n">
        <v>0</v>
      </c>
      <c r="J92" s="9" t="n">
        <v>0</v>
      </c>
      <c r="K92" s="10" t="n">
        <v>0</v>
      </c>
      <c r="L92" s="8" t="n">
        <v>0</v>
      </c>
      <c r="M92" s="8" t="n">
        <v>0</v>
      </c>
      <c r="N92" s="9" t="n">
        <v>0</v>
      </c>
      <c r="O92" s="7" t="n">
        <v>49398.25</v>
      </c>
      <c r="P92" s="8" t="n">
        <v>64.2</v>
      </c>
      <c r="Q92" s="8" t="n">
        <v>69.8</v>
      </c>
      <c r="R92" s="9" t="n">
        <v>49398.25</v>
      </c>
      <c r="S92" s="10" t="n"/>
      <c r="T92" s="8" t="n">
        <v>0</v>
      </c>
      <c r="U92" s="8" t="n">
        <v>0</v>
      </c>
      <c r="V92" s="9" t="n">
        <v>0</v>
      </c>
      <c r="W92" s="11" t="n"/>
    </row>
    <row r="93">
      <c r="A93" s="4" t="inlineStr">
        <is>
          <t>11.2022</t>
        </is>
      </c>
      <c r="B93" s="4" t="inlineStr">
        <is>
          <t>Pollo</t>
        </is>
      </c>
      <c r="C93" s="4" t="inlineStr">
        <is>
          <t>Agro America</t>
        </is>
      </c>
      <c r="D93" s="4" t="n">
        <v>1012157</v>
      </c>
      <c r="E93" s="5" t="inlineStr">
        <is>
          <t>PO Tru Ala 8x5@ Fi Cj AS</t>
        </is>
      </c>
      <c r="F93" s="6" t="inlineStr">
        <is>
          <t>Ala</t>
        </is>
      </c>
      <c r="G93" s="7" t="n">
        <v>0</v>
      </c>
      <c r="H93" s="8" t="n">
        <v>0</v>
      </c>
      <c r="I93" s="8" t="n">
        <v>0</v>
      </c>
      <c r="J93" s="9" t="n">
        <v>0</v>
      </c>
      <c r="K93" s="10" t="n">
        <v>0</v>
      </c>
      <c r="L93" s="8" t="n">
        <v>0</v>
      </c>
      <c r="M93" s="8" t="n">
        <v>0</v>
      </c>
      <c r="N93" s="9" t="n">
        <v>0</v>
      </c>
      <c r="O93" s="7" t="n">
        <v>15422.4</v>
      </c>
      <c r="P93" s="8" t="n">
        <v>72.2</v>
      </c>
      <c r="Q93" s="8" t="n">
        <v>89</v>
      </c>
      <c r="R93" s="9" t="n">
        <v>15422.4</v>
      </c>
      <c r="S93" s="10" t="n"/>
      <c r="T93" s="8" t="n">
        <v>0</v>
      </c>
      <c r="U93" s="8" t="n">
        <v>0</v>
      </c>
      <c r="V93" s="9" t="n">
        <v>0</v>
      </c>
      <c r="W93" s="11" t="n"/>
    </row>
    <row r="94">
      <c r="A94" s="4" t="inlineStr">
        <is>
          <t>11.2022</t>
        </is>
      </c>
      <c r="B94" s="4" t="inlineStr">
        <is>
          <t>Pollo</t>
        </is>
      </c>
      <c r="C94" s="4" t="inlineStr">
        <is>
          <t>Agro America</t>
        </is>
      </c>
      <c r="D94" s="4" t="n">
        <v>1012158</v>
      </c>
      <c r="E94" s="5" t="inlineStr">
        <is>
          <t>PO File s/t 8x5 Mr@ Fi Cj AS</t>
        </is>
      </c>
      <c r="F94" s="6" t="inlineStr">
        <is>
          <t>Filete</t>
        </is>
      </c>
      <c r="G94" s="7" t="n">
        <v>0</v>
      </c>
      <c r="H94" s="8" t="n">
        <v>0</v>
      </c>
      <c r="I94" s="8" t="n">
        <v>0</v>
      </c>
      <c r="J94" s="9" t="n">
        <v>0</v>
      </c>
      <c r="K94" s="10" t="n">
        <v>0</v>
      </c>
      <c r="L94" s="8" t="n">
        <v>0</v>
      </c>
      <c r="M94" s="8" t="n">
        <v>0</v>
      </c>
      <c r="N94" s="9" t="n">
        <v>0</v>
      </c>
      <c r="O94" s="7" t="n">
        <v>95945.47199999999</v>
      </c>
      <c r="P94" s="8" t="n">
        <v>50.5465204236006</v>
      </c>
      <c r="Q94" s="8" t="n">
        <v>55.2872541603631</v>
      </c>
      <c r="R94" s="9" t="n">
        <v>95945.47199999999</v>
      </c>
      <c r="S94" s="10" t="n"/>
      <c r="T94" s="8" t="n">
        <v>72.57599999999999</v>
      </c>
      <c r="U94" s="8" t="n">
        <v>36</v>
      </c>
      <c r="V94" s="9" t="n">
        <v>72.57599999999999</v>
      </c>
      <c r="W94" s="11" t="n"/>
    </row>
    <row r="95">
      <c r="A95" s="4" t="inlineStr">
        <is>
          <t>11.2022</t>
        </is>
      </c>
      <c r="B95" s="4" t="inlineStr">
        <is>
          <t>Pollo</t>
        </is>
      </c>
      <c r="C95" s="4" t="inlineStr">
        <is>
          <t>Agro America</t>
        </is>
      </c>
      <c r="D95" s="4" t="n">
        <v>1012159</v>
      </c>
      <c r="E95" s="5" t="inlineStr">
        <is>
          <t>PO Tru Ctro Ala 60-80 8x5 Mr@ Fi Cj AS</t>
        </is>
      </c>
      <c r="F95" s="6" t="inlineStr">
        <is>
          <t>Ala</t>
        </is>
      </c>
      <c r="G95" s="7" t="n">
        <v>0</v>
      </c>
      <c r="H95" s="8" t="n">
        <v>0</v>
      </c>
      <c r="I95" s="8" t="n">
        <v>0</v>
      </c>
      <c r="J95" s="9" t="n">
        <v>0</v>
      </c>
      <c r="K95" s="10" t="n">
        <v>0</v>
      </c>
      <c r="L95" s="8" t="n">
        <v>0</v>
      </c>
      <c r="M95" s="8" t="n">
        <v>0</v>
      </c>
      <c r="N95" s="9" t="n">
        <v>0</v>
      </c>
      <c r="O95" s="7" t="n">
        <v>43981.056</v>
      </c>
      <c r="P95" s="8" t="n">
        <v>56.9385313531353</v>
      </c>
      <c r="Q95" s="8" t="n">
        <v>61.0226897689769</v>
      </c>
      <c r="R95" s="9" t="n">
        <v>43981.056</v>
      </c>
      <c r="S95" s="10" t="n"/>
      <c r="T95" s="8" t="n">
        <v>199.584</v>
      </c>
      <c r="U95" s="8" t="n">
        <v>132</v>
      </c>
      <c r="V95" s="9" t="n">
        <v>199.584</v>
      </c>
      <c r="W95" s="11" t="n"/>
    </row>
    <row r="96">
      <c r="A96" s="4" t="inlineStr">
        <is>
          <t>11.2022</t>
        </is>
      </c>
      <c r="B96" s="4" t="inlineStr">
        <is>
          <t>Pollo</t>
        </is>
      </c>
      <c r="C96" s="4" t="inlineStr">
        <is>
          <t>Agro America</t>
        </is>
      </c>
      <c r="D96" s="4" t="n">
        <v>1012160</v>
      </c>
      <c r="E96" s="5" t="inlineStr">
        <is>
          <t>PO PchDeh 8x5 Mr@ Fi Cj AS</t>
        </is>
      </c>
      <c r="F96" s="6" t="inlineStr">
        <is>
          <t>Pechuga Desh</t>
        </is>
      </c>
      <c r="G96" s="7" t="n">
        <v>0</v>
      </c>
      <c r="H96" s="8" t="n">
        <v>0</v>
      </c>
      <c r="I96" s="8" t="n">
        <v>0</v>
      </c>
      <c r="J96" s="9" t="n">
        <v>0</v>
      </c>
      <c r="K96" s="10" t="n">
        <v>0</v>
      </c>
      <c r="L96" s="8" t="n">
        <v>0</v>
      </c>
      <c r="M96" s="8" t="n">
        <v>0</v>
      </c>
      <c r="N96" s="9" t="n">
        <v>0</v>
      </c>
      <c r="O96" s="7" t="n">
        <v>3628.8</v>
      </c>
      <c r="P96" s="8" t="n">
        <v>61</v>
      </c>
      <c r="Q96" s="8" t="n">
        <v>61</v>
      </c>
      <c r="R96" s="9" t="n">
        <v>3628.8</v>
      </c>
      <c r="S96" s="10" t="n"/>
      <c r="T96" s="8" t="n">
        <v>0</v>
      </c>
      <c r="U96" s="8" t="n">
        <v>0</v>
      </c>
      <c r="V96" s="9" t="n">
        <v>0</v>
      </c>
      <c r="W96" s="11" t="n"/>
    </row>
    <row r="97">
      <c r="A97" s="4" t="inlineStr">
        <is>
          <t>11.2022</t>
        </is>
      </c>
      <c r="B97" s="4" t="inlineStr">
        <is>
          <t>Pollo</t>
        </is>
      </c>
      <c r="C97" s="4" t="inlineStr">
        <is>
          <t>Agro America</t>
        </is>
      </c>
      <c r="D97" s="4" t="n">
        <v>1012161</v>
      </c>
      <c r="E97" s="5" t="inlineStr">
        <is>
          <t>PO Ala Ctro 8x5 Mr@ Cj 20k AS</t>
        </is>
      </c>
      <c r="F97" s="6" t="inlineStr">
        <is>
          <t>Ala</t>
        </is>
      </c>
      <c r="G97" s="7" t="n">
        <v>0</v>
      </c>
      <c r="H97" s="8" t="n">
        <v>0</v>
      </c>
      <c r="I97" s="8" t="n">
        <v>0</v>
      </c>
      <c r="J97" s="9" t="n">
        <v>0</v>
      </c>
      <c r="K97" s="10" t="n">
        <v>0</v>
      </c>
      <c r="L97" s="8" t="n">
        <v>0</v>
      </c>
      <c r="M97" s="8" t="n">
        <v>0</v>
      </c>
      <c r="N97" s="9" t="n">
        <v>0</v>
      </c>
      <c r="O97" s="7" t="n">
        <v>21718.339</v>
      </c>
      <c r="P97" s="8" t="n">
        <v>55.7092327364445</v>
      </c>
      <c r="Q97" s="8" t="n">
        <v>65.23552385843141</v>
      </c>
      <c r="R97" s="9" t="n">
        <v>21718.339</v>
      </c>
      <c r="S97" s="10" t="n"/>
      <c r="T97" s="8" t="n">
        <v>0</v>
      </c>
      <c r="U97" s="8" t="n">
        <v>0</v>
      </c>
      <c r="V97" s="9" t="n">
        <v>0</v>
      </c>
      <c r="W97" s="11" t="n"/>
    </row>
    <row r="98">
      <c r="A98" s="4" t="inlineStr">
        <is>
          <t>11.2022</t>
        </is>
      </c>
      <c r="B98" s="4" t="inlineStr">
        <is>
          <t>Pollo</t>
        </is>
      </c>
      <c r="C98" s="4" t="inlineStr">
        <is>
          <t>Agro America</t>
        </is>
      </c>
      <c r="D98" s="4" t="n">
        <v>1012163</v>
      </c>
      <c r="E98" s="5" t="inlineStr">
        <is>
          <t>PO File s/t 4x10 Mr@ Zi Cj 20k AS</t>
        </is>
      </c>
      <c r="F98" s="6" t="inlineStr">
        <is>
          <t>Filete</t>
        </is>
      </c>
      <c r="G98" s="7" t="n">
        <v>0</v>
      </c>
      <c r="H98" s="8" t="n">
        <v>0</v>
      </c>
      <c r="I98" s="8" t="n">
        <v>0</v>
      </c>
      <c r="J98" s="9" t="n">
        <v>0</v>
      </c>
      <c r="K98" s="10" t="n">
        <v>0</v>
      </c>
      <c r="L98" s="8" t="n">
        <v>0</v>
      </c>
      <c r="M98" s="8" t="n">
        <v>0</v>
      </c>
      <c r="N98" s="9" t="n">
        <v>0</v>
      </c>
      <c r="O98" s="7" t="n">
        <v>19885.824</v>
      </c>
      <c r="P98" s="8" t="n">
        <v>45</v>
      </c>
      <c r="Q98" s="8" t="n">
        <v>61</v>
      </c>
      <c r="R98" s="9" t="n">
        <v>19885.824</v>
      </c>
      <c r="S98" s="10" t="n"/>
      <c r="T98" s="8" t="n">
        <v>72.57599999999999</v>
      </c>
      <c r="U98" s="8" t="n">
        <v>45</v>
      </c>
      <c r="V98" s="9" t="n">
        <v>72.57599999999999</v>
      </c>
      <c r="W98" s="11" t="n"/>
    </row>
    <row r="99">
      <c r="A99" s="4" t="inlineStr">
        <is>
          <t>11.2022</t>
        </is>
      </c>
      <c r="B99" s="4" t="inlineStr">
        <is>
          <t>Pollo</t>
        </is>
      </c>
      <c r="C99" s="4" t="inlineStr">
        <is>
          <t>Agro America</t>
        </is>
      </c>
      <c r="D99" s="4" t="n">
        <v>1012164</v>
      </c>
      <c r="E99" s="5" t="inlineStr">
        <is>
          <t>PO Ala Ctro 4x10 Mr@ Zi Cj 20k AS</t>
        </is>
      </c>
      <c r="F99" s="6" t="inlineStr">
        <is>
          <t>Ala</t>
        </is>
      </c>
      <c r="G99" s="7" t="n">
        <v>0</v>
      </c>
      <c r="H99" s="8" t="n">
        <v>0</v>
      </c>
      <c r="I99" s="8" t="n">
        <v>0</v>
      </c>
      <c r="J99" s="9" t="n">
        <v>0</v>
      </c>
      <c r="K99" s="10" t="n">
        <v>0</v>
      </c>
      <c r="L99" s="8" t="n">
        <v>0</v>
      </c>
      <c r="M99" s="8" t="n">
        <v>0</v>
      </c>
      <c r="N99" s="9" t="n">
        <v>0</v>
      </c>
      <c r="O99" s="7" t="n">
        <v>19958.4</v>
      </c>
      <c r="P99" s="8" t="n">
        <v>34</v>
      </c>
      <c r="Q99" s="8" t="n">
        <v>34</v>
      </c>
      <c r="R99" s="9" t="n">
        <v>19958.4</v>
      </c>
      <c r="S99" s="10" t="n"/>
      <c r="T99" s="8" t="n">
        <v>0</v>
      </c>
      <c r="U99" s="8" t="n">
        <v>0</v>
      </c>
      <c r="V99" s="9" t="n">
        <v>0</v>
      </c>
      <c r="W99" s="11" t="n"/>
    </row>
    <row r="100">
      <c r="A100" s="4" t="inlineStr">
        <is>
          <t>11.2022</t>
        </is>
      </c>
      <c r="B100" s="4" t="inlineStr">
        <is>
          <t>Pollo</t>
        </is>
      </c>
      <c r="C100" s="4" t="inlineStr">
        <is>
          <t>Agro America</t>
        </is>
      </c>
      <c r="D100" s="4" t="n">
        <v>1012165</v>
      </c>
      <c r="E100" s="5" t="inlineStr">
        <is>
          <t>PO Tru-Ctro Ala 4x10 Mr@ Zi Cj AS</t>
        </is>
      </c>
      <c r="F100" s="6" t="inlineStr">
        <is>
          <t>Ala</t>
        </is>
      </c>
      <c r="G100" s="7" t="n">
        <v>0</v>
      </c>
      <c r="H100" s="8" t="n">
        <v>0</v>
      </c>
      <c r="I100" s="8" t="n">
        <v>0</v>
      </c>
      <c r="J100" s="9" t="n">
        <v>0</v>
      </c>
      <c r="K100" s="10" t="n">
        <v>0</v>
      </c>
      <c r="L100" s="8" t="n">
        <v>0</v>
      </c>
      <c r="M100" s="8" t="n">
        <v>0</v>
      </c>
      <c r="N100" s="9" t="n">
        <v>0</v>
      </c>
      <c r="O100" s="7" t="n">
        <v>45759.448</v>
      </c>
      <c r="P100" s="8" t="n">
        <v>59.5075624163998</v>
      </c>
      <c r="Q100" s="8" t="n">
        <v>66.078107235909</v>
      </c>
      <c r="R100" s="9" t="n">
        <v>45759.448</v>
      </c>
      <c r="S100" s="10" t="n"/>
      <c r="T100" s="8" t="n">
        <v>145.152</v>
      </c>
      <c r="U100" s="8" t="n">
        <v>74.125</v>
      </c>
      <c r="V100" s="9" t="n">
        <v>145.152</v>
      </c>
      <c r="W100" s="11" t="n"/>
    </row>
    <row r="101">
      <c r="A101" s="4" t="inlineStr">
        <is>
          <t>11.2022</t>
        </is>
      </c>
      <c r="B101" s="4" t="inlineStr">
        <is>
          <t>Pollo</t>
        </is>
      </c>
      <c r="C101" s="4" t="inlineStr">
        <is>
          <t>Agro America</t>
        </is>
      </c>
      <c r="D101" s="4" t="n">
        <v>1012167</v>
      </c>
      <c r="E101" s="5" t="inlineStr">
        <is>
          <t>PO PchDeh 4x10 Mr@ Zi Cj 20k AS</t>
        </is>
      </c>
      <c r="F101" s="6" t="inlineStr">
        <is>
          <t>Pechuga Desh</t>
        </is>
      </c>
      <c r="G101" s="7" t="n">
        <v>0</v>
      </c>
      <c r="H101" s="8" t="n">
        <v>0</v>
      </c>
      <c r="I101" s="8" t="n">
        <v>0</v>
      </c>
      <c r="J101" s="9" t="n">
        <v>0</v>
      </c>
      <c r="K101" s="10" t="n">
        <v>0</v>
      </c>
      <c r="L101" s="8" t="n">
        <v>0</v>
      </c>
      <c r="M101" s="8" t="n">
        <v>0</v>
      </c>
      <c r="N101" s="9" t="n">
        <v>0</v>
      </c>
      <c r="O101" s="7" t="n">
        <v>80542.08</v>
      </c>
      <c r="P101" s="8" t="n">
        <v>49.818640492026</v>
      </c>
      <c r="Q101" s="8" t="n">
        <v>55.3428711053899</v>
      </c>
      <c r="R101" s="9" t="n">
        <v>80542.08</v>
      </c>
      <c r="S101" s="10" t="n"/>
      <c r="T101" s="8" t="n">
        <v>0</v>
      </c>
      <c r="U101" s="8" t="n">
        <v>0</v>
      </c>
      <c r="V101" s="9" t="n">
        <v>0</v>
      </c>
      <c r="W101" s="11" t="n"/>
    </row>
    <row r="102">
      <c r="A102" s="4" t="inlineStr">
        <is>
          <t>11.2022</t>
        </is>
      </c>
      <c r="B102" s="4" t="inlineStr">
        <is>
          <t>Pollo</t>
        </is>
      </c>
      <c r="C102" s="4" t="inlineStr">
        <is>
          <t>Agro America</t>
        </is>
      </c>
      <c r="D102" s="4" t="n">
        <v>1012483</v>
      </c>
      <c r="E102" s="5" t="inlineStr">
        <is>
          <t>PO Tru-Ctro Ala 4x10 Mr@ Cj AS</t>
        </is>
      </c>
      <c r="F102" s="6" t="inlineStr">
        <is>
          <t>Ala</t>
        </is>
      </c>
      <c r="G102" s="7" t="n">
        <v>0</v>
      </c>
      <c r="H102" s="8" t="n">
        <v>0</v>
      </c>
      <c r="I102" s="8" t="n">
        <v>0</v>
      </c>
      <c r="J102" s="9" t="n">
        <v>0</v>
      </c>
      <c r="K102" s="10" t="n">
        <v>0</v>
      </c>
      <c r="L102" s="8" t="n">
        <v>0</v>
      </c>
      <c r="M102" s="8" t="n">
        <v>0</v>
      </c>
      <c r="N102" s="9" t="n">
        <v>0</v>
      </c>
      <c r="O102" s="7" t="n">
        <v>89486.208</v>
      </c>
      <c r="P102" s="8" t="n">
        <v>52.2043795620438</v>
      </c>
      <c r="Q102" s="8" t="n">
        <v>54.1054339010543</v>
      </c>
      <c r="R102" s="9" t="n">
        <v>89486.208</v>
      </c>
      <c r="S102" s="10" t="n"/>
      <c r="T102" s="8" t="n">
        <v>27959.904</v>
      </c>
      <c r="U102" s="8" t="n">
        <v>127.216093445814</v>
      </c>
      <c r="V102" s="9" t="n">
        <v>27959.904</v>
      </c>
      <c r="W102" s="11" t="n"/>
    </row>
    <row r="103">
      <c r="A103" s="4" t="inlineStr">
        <is>
          <t>11.2022</t>
        </is>
      </c>
      <c r="B103" s="4" t="inlineStr">
        <is>
          <t>Pollo</t>
        </is>
      </c>
      <c r="C103" s="4" t="inlineStr">
        <is>
          <t>Agro America</t>
        </is>
      </c>
      <c r="D103" s="4" t="n">
        <v>1012518</v>
      </c>
      <c r="E103" s="5" t="inlineStr">
        <is>
          <t>PO File s/t  RC´S 8x5@ Cj AS</t>
        </is>
      </c>
      <c r="F103" s="6" t="inlineStr">
        <is>
          <t>Filete</t>
        </is>
      </c>
      <c r="G103" s="7" t="n">
        <v>0</v>
      </c>
      <c r="H103" s="8" t="n">
        <v>0</v>
      </c>
      <c r="I103" s="8" t="n">
        <v>0</v>
      </c>
      <c r="J103" s="9" t="n">
        <v>0</v>
      </c>
      <c r="K103" s="10" t="n">
        <v>0</v>
      </c>
      <c r="L103" s="8" t="n">
        <v>0</v>
      </c>
      <c r="M103" s="8" t="n">
        <v>0</v>
      </c>
      <c r="N103" s="9" t="n">
        <v>0</v>
      </c>
      <c r="O103" s="7" t="n">
        <v>90465.621</v>
      </c>
      <c r="P103" s="8" t="n">
        <v>78.5425290564246</v>
      </c>
      <c r="Q103" s="8" t="n">
        <v>91.14622582428299</v>
      </c>
      <c r="R103" s="9" t="n">
        <v>90465.621</v>
      </c>
      <c r="S103" s="10" t="n"/>
      <c r="T103" s="8" t="n">
        <v>0</v>
      </c>
      <c r="U103" s="8" t="n">
        <v>0</v>
      </c>
      <c r="V103" s="9" t="n">
        <v>0</v>
      </c>
      <c r="W103" s="11" t="n"/>
    </row>
    <row r="104">
      <c r="A104" s="4" t="inlineStr">
        <is>
          <t>11.2022</t>
        </is>
      </c>
      <c r="B104" s="4" t="inlineStr">
        <is>
          <t>Pollo</t>
        </is>
      </c>
      <c r="C104" s="4" t="inlineStr">
        <is>
          <t>Agro America</t>
        </is>
      </c>
      <c r="D104" s="4" t="n">
        <v>1012520</v>
      </c>
      <c r="E104" s="5" t="inlineStr">
        <is>
          <t>PO PchDeh 5oz Mr@ Cj AS</t>
        </is>
      </c>
      <c r="F104" s="6" t="inlineStr">
        <is>
          <t>Pechuga Desh</t>
        </is>
      </c>
      <c r="G104" s="7" t="n">
        <v>0</v>
      </c>
      <c r="H104" s="8" t="n">
        <v>0</v>
      </c>
      <c r="I104" s="8" t="n">
        <v>0</v>
      </c>
      <c r="J104" s="9" t="n">
        <v>0</v>
      </c>
      <c r="K104" s="10" t="n">
        <v>0</v>
      </c>
      <c r="L104" s="8" t="n">
        <v>0</v>
      </c>
      <c r="M104" s="8" t="n">
        <v>0</v>
      </c>
      <c r="N104" s="9" t="n">
        <v>0</v>
      </c>
      <c r="O104" s="7" t="n">
        <v>18779.04</v>
      </c>
      <c r="P104" s="8" t="n">
        <v>75.3526570048309</v>
      </c>
      <c r="Q104" s="8" t="n">
        <v>89.0966183574879</v>
      </c>
      <c r="R104" s="9" t="n">
        <v>18779.04</v>
      </c>
      <c r="S104" s="10" t="n"/>
      <c r="T104" s="8" t="n">
        <v>0</v>
      </c>
      <c r="U104" s="8" t="n">
        <v>0</v>
      </c>
      <c r="V104" s="9" t="n">
        <v>0</v>
      </c>
      <c r="W104" s="11" t="n"/>
    </row>
    <row r="105">
      <c r="A105" s="4" t="inlineStr">
        <is>
          <t>11.2022</t>
        </is>
      </c>
      <c r="B105" s="4" t="inlineStr">
        <is>
          <t>Pollo</t>
        </is>
      </c>
      <c r="C105" s="4" t="inlineStr">
        <is>
          <t>Agro America</t>
        </is>
      </c>
      <c r="D105" s="4" t="n">
        <v>1012521</v>
      </c>
      <c r="E105" s="5" t="inlineStr">
        <is>
          <t>PO PchDeh 6oz Mr@ Cj AS</t>
        </is>
      </c>
      <c r="F105" s="6" t="inlineStr">
        <is>
          <t>Pechuga Desh</t>
        </is>
      </c>
      <c r="G105" s="7" t="n">
        <v>0</v>
      </c>
      <c r="H105" s="8" t="n">
        <v>0</v>
      </c>
      <c r="I105" s="8" t="n">
        <v>0</v>
      </c>
      <c r="J105" s="9" t="n">
        <v>0</v>
      </c>
      <c r="K105" s="10" t="n">
        <v>0</v>
      </c>
      <c r="L105" s="8" t="n">
        <v>0</v>
      </c>
      <c r="M105" s="8" t="n">
        <v>0</v>
      </c>
      <c r="N105" s="9" t="n">
        <v>0</v>
      </c>
      <c r="O105" s="7" t="n">
        <v>73573.92</v>
      </c>
      <c r="P105" s="8" t="n">
        <v>44.786683107275</v>
      </c>
      <c r="Q105" s="8" t="n">
        <v>51.288532675709</v>
      </c>
      <c r="R105" s="9" t="n">
        <v>73573.92</v>
      </c>
      <c r="S105" s="10" t="n"/>
      <c r="T105" s="8" t="n">
        <v>36.288</v>
      </c>
      <c r="U105" s="8" t="n">
        <v>53</v>
      </c>
      <c r="V105" s="9" t="n">
        <v>36.288</v>
      </c>
      <c r="W105" s="11" t="n"/>
    </row>
    <row r="106">
      <c r="A106" s="4" t="inlineStr">
        <is>
          <t>11.2022</t>
        </is>
      </c>
      <c r="B106" s="4" t="inlineStr">
        <is>
          <t>Pollo</t>
        </is>
      </c>
      <c r="C106" s="4" t="inlineStr">
        <is>
          <t>Agro America</t>
        </is>
      </c>
      <c r="D106" s="4" t="n">
        <v>1012522</v>
      </c>
      <c r="E106" s="5" t="inlineStr">
        <is>
          <t>PO PchDeh 7oz Mr@ Cj AS</t>
        </is>
      </c>
      <c r="F106" s="6" t="inlineStr">
        <is>
          <t>Pechuga Desh</t>
        </is>
      </c>
      <c r="G106" s="7" t="n">
        <v>0</v>
      </c>
      <c r="H106" s="8" t="n">
        <v>0</v>
      </c>
      <c r="I106" s="8" t="n">
        <v>0</v>
      </c>
      <c r="J106" s="9" t="n">
        <v>0</v>
      </c>
      <c r="K106" s="10" t="n">
        <v>0</v>
      </c>
      <c r="L106" s="8" t="n">
        <v>0</v>
      </c>
      <c r="M106" s="8" t="n">
        <v>0</v>
      </c>
      <c r="N106" s="9" t="n">
        <v>0</v>
      </c>
      <c r="O106" s="7" t="n">
        <v>139890.24</v>
      </c>
      <c r="P106" s="8" t="n">
        <v>56.9280155642023</v>
      </c>
      <c r="Q106" s="8" t="n">
        <v>62.6608300907912</v>
      </c>
      <c r="R106" s="9" t="n">
        <v>139890.24</v>
      </c>
      <c r="S106" s="10" t="n"/>
      <c r="T106" s="8" t="n">
        <v>0</v>
      </c>
      <c r="U106" s="8" t="n">
        <v>0</v>
      </c>
      <c r="V106" s="9" t="n">
        <v>0</v>
      </c>
      <c r="W106" s="11" t="n"/>
    </row>
    <row r="107">
      <c r="A107" s="4" t="inlineStr">
        <is>
          <t>11.2022</t>
        </is>
      </c>
      <c r="B107" s="4" t="inlineStr">
        <is>
          <t>Pollo</t>
        </is>
      </c>
      <c r="C107" s="4" t="inlineStr">
        <is>
          <t>Agro America</t>
        </is>
      </c>
      <c r="D107" s="4" t="n">
        <v>1012523</v>
      </c>
      <c r="E107" s="5" t="inlineStr">
        <is>
          <t>PO PchDeh 8oz Mr@ Cj AS</t>
        </is>
      </c>
      <c r="F107" s="6" t="inlineStr">
        <is>
          <t>Pechuga Desh</t>
        </is>
      </c>
      <c r="G107" s="7" t="n">
        <v>0</v>
      </c>
      <c r="H107" s="8" t="n">
        <v>0</v>
      </c>
      <c r="I107" s="8" t="n">
        <v>0</v>
      </c>
      <c r="J107" s="9" t="n">
        <v>0</v>
      </c>
      <c r="K107" s="10" t="n">
        <v>0</v>
      </c>
      <c r="L107" s="8" t="n">
        <v>0</v>
      </c>
      <c r="M107" s="8" t="n">
        <v>0</v>
      </c>
      <c r="N107" s="9" t="n">
        <v>0</v>
      </c>
      <c r="O107" s="7" t="n">
        <v>38120.544</v>
      </c>
      <c r="P107" s="8" t="n">
        <v>46.5345073774393</v>
      </c>
      <c r="Q107" s="8" t="n">
        <v>47.0138029509757</v>
      </c>
      <c r="R107" s="9" t="n">
        <v>38120.544</v>
      </c>
      <c r="S107" s="10" t="n"/>
      <c r="T107" s="8" t="n">
        <v>18.144</v>
      </c>
      <c r="U107" s="8" t="n">
        <v>83</v>
      </c>
      <c r="V107" s="9" t="n">
        <v>18.144</v>
      </c>
      <c r="W107" s="11" t="n"/>
    </row>
    <row r="108">
      <c r="A108" s="4" t="inlineStr">
        <is>
          <t>11.2022</t>
        </is>
      </c>
      <c r="B108" s="4" t="inlineStr">
        <is>
          <t>Pollo</t>
        </is>
      </c>
      <c r="C108" s="4" t="inlineStr">
        <is>
          <t>Agro America</t>
        </is>
      </c>
      <c r="D108" s="4" t="n">
        <v>1012524</v>
      </c>
      <c r="E108" s="5" t="inlineStr">
        <is>
          <t>PO PchDeh 9oz Mr@ Cj AS</t>
        </is>
      </c>
      <c r="F108" s="6" t="inlineStr">
        <is>
          <t>Pechuga Desh</t>
        </is>
      </c>
      <c r="G108" s="7" t="n">
        <v>0</v>
      </c>
      <c r="H108" s="8" t="n">
        <v>0</v>
      </c>
      <c r="I108" s="8" t="n">
        <v>0</v>
      </c>
      <c r="J108" s="9" t="n">
        <v>0</v>
      </c>
      <c r="K108" s="10" t="n">
        <v>0</v>
      </c>
      <c r="L108" s="8" t="n">
        <v>0</v>
      </c>
      <c r="M108" s="8" t="n">
        <v>0</v>
      </c>
      <c r="N108" s="9" t="n">
        <v>0</v>
      </c>
      <c r="O108" s="7" t="n">
        <v>5806.08</v>
      </c>
      <c r="P108" s="8" t="n">
        <v>45</v>
      </c>
      <c r="Q108" s="8" t="n">
        <v>47</v>
      </c>
      <c r="R108" s="9" t="n">
        <v>5806.08</v>
      </c>
      <c r="S108" s="10" t="n"/>
      <c r="T108" s="8" t="n">
        <v>0</v>
      </c>
      <c r="U108" s="8" t="n">
        <v>0</v>
      </c>
      <c r="V108" s="9" t="n">
        <v>0</v>
      </c>
      <c r="W108" s="11" t="n"/>
    </row>
    <row r="109">
      <c r="A109" s="4" t="inlineStr">
        <is>
          <t>11.2022</t>
        </is>
      </c>
      <c r="B109" s="4" t="inlineStr">
        <is>
          <t>Pollo</t>
        </is>
      </c>
      <c r="C109" s="4" t="inlineStr">
        <is>
          <t>Agro America</t>
        </is>
      </c>
      <c r="D109" s="4" t="n">
        <v>1012579</v>
      </c>
      <c r="E109" s="5" t="inlineStr">
        <is>
          <t>PO PchDeh 4x10 Mr@ MQNI Fi Cj AS</t>
        </is>
      </c>
      <c r="F109" s="6" t="inlineStr">
        <is>
          <t>Pechuga Desh</t>
        </is>
      </c>
      <c r="G109" s="7" t="n">
        <v>0</v>
      </c>
      <c r="H109" s="8" t="n">
        <v>0</v>
      </c>
      <c r="I109" s="8" t="n">
        <v>0</v>
      </c>
      <c r="J109" s="9" t="n">
        <v>0</v>
      </c>
      <c r="K109" s="10" t="n">
        <v>0</v>
      </c>
      <c r="L109" s="8" t="n">
        <v>0</v>
      </c>
      <c r="M109" s="8" t="n">
        <v>0</v>
      </c>
      <c r="N109" s="9" t="n">
        <v>0</v>
      </c>
      <c r="O109" s="7" t="n">
        <v>362.874</v>
      </c>
      <c r="P109" s="8" t="n">
        <v>37</v>
      </c>
      <c r="Q109" s="8" t="n">
        <v>37</v>
      </c>
      <c r="R109" s="9" t="n">
        <v>362.874</v>
      </c>
      <c r="S109" s="10" t="n"/>
      <c r="T109" s="8" t="n">
        <v>0</v>
      </c>
      <c r="U109" s="8" t="n">
        <v>0</v>
      </c>
      <c r="V109" s="9" t="n">
        <v>0</v>
      </c>
      <c r="W109" s="11" t="n"/>
    </row>
    <row r="110">
      <c r="A110" s="4" t="inlineStr">
        <is>
          <t>11.2022</t>
        </is>
      </c>
      <c r="B110" s="4" t="inlineStr">
        <is>
          <t>Pollo</t>
        </is>
      </c>
      <c r="C110" s="4" t="inlineStr">
        <is>
          <t>Agro America</t>
        </is>
      </c>
      <c r="D110" s="4" t="n">
        <v>1012597</v>
      </c>
      <c r="E110" s="5" t="inlineStr">
        <is>
          <t>PO Tru-Ctro Ala 4x10 Mr@ MAQ Fi Cj AS</t>
        </is>
      </c>
      <c r="F110" s="6" t="inlineStr">
        <is>
          <t>Ala</t>
        </is>
      </c>
      <c r="G110" s="7" t="n">
        <v>0</v>
      </c>
      <c r="H110" s="8" t="n">
        <v>0</v>
      </c>
      <c r="I110" s="8" t="n">
        <v>0</v>
      </c>
      <c r="J110" s="9" t="n">
        <v>0</v>
      </c>
      <c r="K110" s="10" t="n">
        <v>0</v>
      </c>
      <c r="L110" s="8" t="n">
        <v>0</v>
      </c>
      <c r="M110" s="8" t="n">
        <v>0</v>
      </c>
      <c r="N110" s="9" t="n">
        <v>0</v>
      </c>
      <c r="O110" s="7" t="n">
        <v>435.448</v>
      </c>
      <c r="P110" s="8" t="n">
        <v>37</v>
      </c>
      <c r="Q110" s="8" t="n">
        <v>37</v>
      </c>
      <c r="R110" s="9" t="n">
        <v>435.448</v>
      </c>
      <c r="S110" s="10" t="n"/>
      <c r="T110" s="8" t="n">
        <v>0</v>
      </c>
      <c r="U110" s="8" t="n">
        <v>0</v>
      </c>
      <c r="V110" s="9" t="n">
        <v>0</v>
      </c>
      <c r="W110" s="11" t="n"/>
    </row>
    <row r="111">
      <c r="A111" s="4" t="inlineStr">
        <is>
          <t>11.2022</t>
        </is>
      </c>
      <c r="B111" s="4" t="inlineStr">
        <is>
          <t>Pollo</t>
        </is>
      </c>
      <c r="C111" s="4" t="inlineStr">
        <is>
          <t>Agro Mexico</t>
        </is>
      </c>
      <c r="D111" s="4" t="n">
        <v>1011150</v>
      </c>
      <c r="E111" s="5" t="inlineStr">
        <is>
          <t>PO Tru-Ctro Ala Mex@ Cj 9k AS</t>
        </is>
      </c>
      <c r="F111" s="6" t="inlineStr">
        <is>
          <t>Ala</t>
        </is>
      </c>
      <c r="G111" s="7" t="n">
        <v>0</v>
      </c>
      <c r="H111" s="8" t="n">
        <v>0</v>
      </c>
      <c r="I111" s="8" t="n">
        <v>0</v>
      </c>
      <c r="J111" s="9" t="n">
        <v>0</v>
      </c>
      <c r="K111" s="10" t="n">
        <v>0</v>
      </c>
      <c r="L111" s="8" t="n">
        <v>0</v>
      </c>
      <c r="M111" s="8" t="n">
        <v>0</v>
      </c>
      <c r="N111" s="9" t="n">
        <v>0</v>
      </c>
      <c r="O111" s="7" t="n">
        <v>20007</v>
      </c>
      <c r="P111" s="8" t="n">
        <v>45</v>
      </c>
      <c r="Q111" s="8" t="n">
        <v>50</v>
      </c>
      <c r="R111" s="9" t="n">
        <v>20007</v>
      </c>
      <c r="S111" s="10" t="n"/>
      <c r="T111" s="8" t="n">
        <v>0</v>
      </c>
      <c r="U111" s="8" t="n">
        <v>0</v>
      </c>
      <c r="V111" s="9" t="n">
        <v>0</v>
      </c>
      <c r="W111" s="11" t="n"/>
    </row>
    <row r="112">
      <c r="A112" s="4" t="inlineStr">
        <is>
          <t>11.2022</t>
        </is>
      </c>
      <c r="B112" s="4" t="inlineStr">
        <is>
          <t>Pollo</t>
        </is>
      </c>
      <c r="C112" s="4" t="inlineStr">
        <is>
          <t>Agro Mexico</t>
        </is>
      </c>
      <c r="D112" s="4" t="n">
        <v>1011151</v>
      </c>
      <c r="E112" s="5" t="inlineStr">
        <is>
          <t>PO File Mex@ Cj 9k AS</t>
        </is>
      </c>
      <c r="F112" s="6" t="inlineStr">
        <is>
          <t>Filete</t>
        </is>
      </c>
      <c r="G112" s="7" t="n">
        <v>0</v>
      </c>
      <c r="H112" s="8" t="n">
        <v>0</v>
      </c>
      <c r="I112" s="8" t="n">
        <v>0</v>
      </c>
      <c r="J112" s="9" t="n">
        <v>0</v>
      </c>
      <c r="K112" s="10" t="n">
        <v>0</v>
      </c>
      <c r="L112" s="8" t="n">
        <v>0</v>
      </c>
      <c r="M112" s="8" t="n">
        <v>0</v>
      </c>
      <c r="N112" s="9" t="n">
        <v>0</v>
      </c>
      <c r="O112" s="7" t="n">
        <v>20007</v>
      </c>
      <c r="P112" s="8" t="n">
        <v>37</v>
      </c>
      <c r="Q112" s="8" t="n">
        <v>41</v>
      </c>
      <c r="R112" s="9" t="n">
        <v>20007</v>
      </c>
      <c r="S112" s="10" t="n"/>
      <c r="T112" s="8" t="n">
        <v>0</v>
      </c>
      <c r="U112" s="8" t="n">
        <v>0</v>
      </c>
      <c r="V112" s="9" t="n">
        <v>0</v>
      </c>
      <c r="W112" s="11" t="n"/>
    </row>
    <row r="113">
      <c r="A113" s="4" t="inlineStr">
        <is>
          <t>11.2022</t>
        </is>
      </c>
      <c r="B113" s="4" t="inlineStr">
        <is>
          <t>Pollo</t>
        </is>
      </c>
      <c r="C113" s="4" t="inlineStr">
        <is>
          <t>Agro Mexico</t>
        </is>
      </c>
      <c r="D113" s="4" t="n">
        <v>1012725</v>
      </c>
      <c r="E113" s="5" t="inlineStr">
        <is>
          <t>PO File s/t 8x5 Mr@ Cj AS</t>
        </is>
      </c>
      <c r="F113" s="6" t="inlineStr">
        <is>
          <t>Filete</t>
        </is>
      </c>
      <c r="G113" s="7" t="n">
        <v>0</v>
      </c>
      <c r="H113" s="8" t="n">
        <v>0</v>
      </c>
      <c r="I113" s="8" t="n">
        <v>0</v>
      </c>
      <c r="J113" s="9" t="n">
        <v>0</v>
      </c>
      <c r="K113" s="10" t="n">
        <v>0</v>
      </c>
      <c r="L113" s="8" t="n">
        <v>0</v>
      </c>
      <c r="M113" s="8" t="n">
        <v>0</v>
      </c>
      <c r="N113" s="9" t="n">
        <v>0</v>
      </c>
      <c r="O113" s="7" t="n">
        <v>19958.4</v>
      </c>
      <c r="P113" s="8" t="n">
        <v>37</v>
      </c>
      <c r="Q113" s="8" t="n">
        <v>41</v>
      </c>
      <c r="R113" s="9" t="n">
        <v>19958.4</v>
      </c>
      <c r="S113" s="10" t="n"/>
      <c r="T113" s="8" t="n">
        <v>0</v>
      </c>
      <c r="U113" s="8" t="n">
        <v>0</v>
      </c>
      <c r="V113" s="9" t="n">
        <v>0</v>
      </c>
      <c r="W113" s="11" t="n"/>
    </row>
    <row r="114">
      <c r="A114" s="4" t="inlineStr">
        <is>
          <t>11.2022</t>
        </is>
      </c>
      <c r="B114" s="4" t="inlineStr">
        <is>
          <t>Pollo</t>
        </is>
      </c>
      <c r="C114" s="4" t="inlineStr">
        <is>
          <t>Agrosuper Shanghai</t>
        </is>
      </c>
      <c r="D114" s="4" t="n">
        <v>1012451</v>
      </c>
      <c r="E114" s="5" t="inlineStr">
        <is>
          <t>PO Ala Media@ Cj 15k AS</t>
        </is>
      </c>
      <c r="F114" s="6" t="inlineStr">
        <is>
          <t>Ala</t>
        </is>
      </c>
      <c r="G114" s="7" t="n">
        <v>0</v>
      </c>
      <c r="H114" s="8" t="n">
        <v>0</v>
      </c>
      <c r="I114" s="8" t="n">
        <v>0</v>
      </c>
      <c r="J114" s="9" t="n">
        <v>0</v>
      </c>
      <c r="K114" s="10" t="n">
        <v>0</v>
      </c>
      <c r="L114" s="8" t="n">
        <v>0</v>
      </c>
      <c r="M114" s="8" t="n">
        <v>0</v>
      </c>
      <c r="N114" s="9" t="n">
        <v>0</v>
      </c>
      <c r="O114" s="7" t="n">
        <v>27375</v>
      </c>
      <c r="P114" s="8" t="n">
        <v>43.2465753424658</v>
      </c>
      <c r="Q114" s="8" t="n">
        <v>50.6301369863014</v>
      </c>
      <c r="R114" s="9" t="n">
        <v>27375</v>
      </c>
      <c r="S114" s="10" t="n"/>
      <c r="T114" s="8" t="n">
        <v>0</v>
      </c>
      <c r="U114" s="8" t="n">
        <v>0</v>
      </c>
      <c r="V114" s="9" t="n">
        <v>0</v>
      </c>
      <c r="W114" s="11" t="n"/>
    </row>
    <row r="115">
      <c r="A115" s="4" t="inlineStr">
        <is>
          <t>11.2022</t>
        </is>
      </c>
      <c r="B115" s="4" t="inlineStr">
        <is>
          <t>Cerdo</t>
        </is>
      </c>
      <c r="C115" s="4" t="inlineStr">
        <is>
          <t>Agro America</t>
        </is>
      </c>
      <c r="D115" s="4" t="n">
        <v>1020828</v>
      </c>
      <c r="E115" s="5" t="inlineStr">
        <is>
          <t>GO BB Ribs 20-24 Oz@ Cj 10k AS</t>
        </is>
      </c>
      <c r="F115" s="6" t="inlineStr">
        <is>
          <t>Chuleta</t>
        </is>
      </c>
      <c r="G115" s="7" t="n">
        <v>0</v>
      </c>
      <c r="H115" s="8" t="n">
        <v>0</v>
      </c>
      <c r="I115" s="8" t="n">
        <v>0</v>
      </c>
      <c r="J115" s="9" t="n">
        <v>0</v>
      </c>
      <c r="K115" s="10" t="n">
        <v>0</v>
      </c>
      <c r="L115" s="8" t="n">
        <v>0</v>
      </c>
      <c r="M115" s="8" t="n">
        <v>0</v>
      </c>
      <c r="N115" s="9" t="n">
        <v>0</v>
      </c>
      <c r="O115" s="7" t="n">
        <v>24610</v>
      </c>
      <c r="P115" s="8" t="n">
        <v>47.0723283218204</v>
      </c>
      <c r="Q115" s="8" t="n">
        <v>48.0451036164161</v>
      </c>
      <c r="R115" s="9" t="n">
        <v>24610</v>
      </c>
      <c r="S115" s="10" t="n"/>
      <c r="T115" s="8" t="n">
        <v>0</v>
      </c>
      <c r="U115" s="8" t="n">
        <v>0</v>
      </c>
      <c r="V115" s="9" t="n">
        <v>0</v>
      </c>
      <c r="W115" s="11" t="n"/>
    </row>
    <row r="116">
      <c r="A116" s="4" t="inlineStr">
        <is>
          <t>11.2022</t>
        </is>
      </c>
      <c r="B116" s="4" t="inlineStr">
        <is>
          <t>Cerdo</t>
        </is>
      </c>
      <c r="C116" s="4" t="inlineStr">
        <is>
          <t>Agro America</t>
        </is>
      </c>
      <c r="D116" s="4" t="n">
        <v>1021398</v>
      </c>
      <c r="E116" s="5" t="inlineStr">
        <is>
          <t>GO File C/cab@ Cj 5k AS</t>
        </is>
      </c>
      <c r="F116" s="6" t="inlineStr">
        <is>
          <t>Filete</t>
        </is>
      </c>
      <c r="G116" s="7" t="n">
        <v>0</v>
      </c>
      <c r="H116" s="8" t="n">
        <v>0</v>
      </c>
      <c r="I116" s="8" t="n">
        <v>0</v>
      </c>
      <c r="J116" s="9" t="n">
        <v>0</v>
      </c>
      <c r="K116" s="10" t="n">
        <v>0</v>
      </c>
      <c r="L116" s="8" t="n">
        <v>0</v>
      </c>
      <c r="M116" s="8" t="n">
        <v>0</v>
      </c>
      <c r="N116" s="9" t="n">
        <v>0</v>
      </c>
      <c r="O116" s="7" t="n">
        <v>2265</v>
      </c>
      <c r="P116" s="8" t="n">
        <v>81</v>
      </c>
      <c r="Q116" s="8" t="n">
        <v>130</v>
      </c>
      <c r="R116" s="9" t="n">
        <v>2265</v>
      </c>
      <c r="S116" s="10" t="n"/>
      <c r="T116" s="8" t="n">
        <v>0</v>
      </c>
      <c r="U116" s="8" t="n">
        <v>0</v>
      </c>
      <c r="V116" s="9" t="n">
        <v>0</v>
      </c>
      <c r="W116" s="11" t="n"/>
    </row>
    <row r="117">
      <c r="A117" s="4" t="inlineStr">
        <is>
          <t>11.2022</t>
        </is>
      </c>
      <c r="B117" s="4" t="inlineStr">
        <is>
          <t>Cerdo</t>
        </is>
      </c>
      <c r="C117" s="4" t="inlineStr">
        <is>
          <t>Agro America</t>
        </is>
      </c>
      <c r="D117" s="4" t="n">
        <v>1022619</v>
      </c>
      <c r="E117" s="5" t="inlineStr">
        <is>
          <t>GO Malaya 5-6mm@ Vp Cj AS</t>
        </is>
      </c>
      <c r="F117" s="6" t="inlineStr">
        <is>
          <t>Prolijado</t>
        </is>
      </c>
      <c r="G117" s="7" t="n">
        <v>0</v>
      </c>
      <c r="H117" s="8" t="n">
        <v>0</v>
      </c>
      <c r="I117" s="8" t="n">
        <v>0</v>
      </c>
      <c r="J117" s="9" t="n">
        <v>0</v>
      </c>
      <c r="K117" s="10" t="n">
        <v>0</v>
      </c>
      <c r="L117" s="8" t="n">
        <v>0</v>
      </c>
      <c r="M117" s="8" t="n">
        <v>0</v>
      </c>
      <c r="N117" s="9" t="n">
        <v>0</v>
      </c>
      <c r="O117" s="7" t="n">
        <v>16802.2</v>
      </c>
      <c r="P117" s="8" t="n">
        <v>45</v>
      </c>
      <c r="Q117" s="8" t="n">
        <v>45</v>
      </c>
      <c r="R117" s="9" t="n">
        <v>16802.2</v>
      </c>
      <c r="S117" s="10" t="n"/>
      <c r="T117" s="8" t="n">
        <v>0</v>
      </c>
      <c r="U117" s="8" t="n">
        <v>0</v>
      </c>
      <c r="V117" s="9" t="n">
        <v>0</v>
      </c>
      <c r="W117" s="11" t="n"/>
    </row>
    <row r="118">
      <c r="A118" s="4" t="inlineStr">
        <is>
          <t>11.2022</t>
        </is>
      </c>
      <c r="B118" s="4" t="inlineStr">
        <is>
          <t>Cerdo</t>
        </is>
      </c>
      <c r="C118" s="4" t="inlineStr">
        <is>
          <t>Agro America</t>
        </is>
      </c>
      <c r="D118" s="4" t="n">
        <v>1022883</v>
      </c>
      <c r="E118" s="5" t="inlineStr">
        <is>
          <t>GO BB Ribs 640g@ Cj 16k AS</t>
        </is>
      </c>
      <c r="F118" s="6" t="inlineStr">
        <is>
          <t>Chuleta</t>
        </is>
      </c>
      <c r="G118" s="7" t="n">
        <v>0</v>
      </c>
      <c r="H118" s="8" t="n">
        <v>0</v>
      </c>
      <c r="I118" s="8" t="n">
        <v>0</v>
      </c>
      <c r="J118" s="9" t="n">
        <v>0</v>
      </c>
      <c r="K118" s="10" t="n">
        <v>0</v>
      </c>
      <c r="L118" s="8" t="n">
        <v>0</v>
      </c>
      <c r="M118" s="8" t="n">
        <v>0</v>
      </c>
      <c r="N118" s="9" t="n">
        <v>0</v>
      </c>
      <c r="O118" s="7" t="n">
        <v>33536</v>
      </c>
      <c r="P118" s="8" t="n">
        <v>61.7480916030534</v>
      </c>
      <c r="Q118" s="8" t="n">
        <v>67.32824427480919</v>
      </c>
      <c r="R118" s="9" t="n">
        <v>33536</v>
      </c>
      <c r="S118" s="10" t="n"/>
      <c r="T118" s="8" t="n">
        <v>0</v>
      </c>
      <c r="U118" s="8" t="n">
        <v>0</v>
      </c>
      <c r="V118" s="9" t="n">
        <v>0</v>
      </c>
      <c r="W118" s="11" t="n"/>
    </row>
    <row r="119">
      <c r="A119" s="4" t="inlineStr">
        <is>
          <t>11.2022</t>
        </is>
      </c>
      <c r="B119" s="4" t="inlineStr">
        <is>
          <t>Cerdo</t>
        </is>
      </c>
      <c r="C119" s="4" t="inlineStr">
        <is>
          <t>Agro America</t>
        </is>
      </c>
      <c r="D119" s="4" t="n">
        <v>1023050</v>
      </c>
      <c r="E119" s="5" t="inlineStr">
        <is>
          <t>GO Lom Centro@ Cj 16k AS</t>
        </is>
      </c>
      <c r="F119" s="6" t="inlineStr">
        <is>
          <t>Lomo</t>
        </is>
      </c>
      <c r="G119" s="7" t="n">
        <v>0</v>
      </c>
      <c r="H119" s="8" t="n">
        <v>0</v>
      </c>
      <c r="I119" s="8" t="n">
        <v>0</v>
      </c>
      <c r="J119" s="9" t="n">
        <v>0</v>
      </c>
      <c r="K119" s="10" t="n">
        <v>0</v>
      </c>
      <c r="L119" s="8" t="n">
        <v>0</v>
      </c>
      <c r="M119" s="8" t="n">
        <v>0</v>
      </c>
      <c r="N119" s="9" t="n">
        <v>0</v>
      </c>
      <c r="O119" s="7" t="n">
        <v>0</v>
      </c>
      <c r="P119" s="8" t="n">
        <v>0</v>
      </c>
      <c r="Q119" s="8" t="n">
        <v>0</v>
      </c>
      <c r="R119" s="9" t="n">
        <v>0</v>
      </c>
      <c r="S119" s="10" t="n"/>
      <c r="T119" s="8" t="n">
        <v>187.996</v>
      </c>
      <c r="U119" s="8" t="n">
        <v>79.5701504287325</v>
      </c>
      <c r="V119" s="9" t="n">
        <v>187.996</v>
      </c>
      <c r="W119" s="11" t="n"/>
    </row>
    <row r="120">
      <c r="A120" s="4" t="inlineStr">
        <is>
          <t>11.2022</t>
        </is>
      </c>
      <c r="B120" s="4" t="inlineStr">
        <is>
          <t>Cerdo</t>
        </is>
      </c>
      <c r="C120" s="4" t="inlineStr">
        <is>
          <t>Agro America</t>
        </is>
      </c>
      <c r="D120" s="4" t="n">
        <v>1023175</v>
      </c>
      <c r="E120" s="5" t="inlineStr">
        <is>
          <t>GO Pp Pna USA@ Cj Muestra SAG</t>
        </is>
      </c>
      <c r="F120" s="6" t="inlineStr">
        <is>
          <t>Muestra</t>
        </is>
      </c>
      <c r="G120" s="7" t="n">
        <v>0</v>
      </c>
      <c r="H120" s="8" t="n">
        <v>0</v>
      </c>
      <c r="I120" s="8" t="n">
        <v>0</v>
      </c>
      <c r="J120" s="9" t="n">
        <v>0</v>
      </c>
      <c r="K120" s="10" t="n">
        <v>0</v>
      </c>
      <c r="L120" s="8" t="n">
        <v>0</v>
      </c>
      <c r="M120" s="8" t="n">
        <v>0</v>
      </c>
      <c r="N120" s="9" t="n">
        <v>0</v>
      </c>
      <c r="O120" s="7" t="n">
        <v>46.9</v>
      </c>
      <c r="P120" s="8" t="n">
        <v>80</v>
      </c>
      <c r="Q120" s="8" t="n">
        <v>153</v>
      </c>
      <c r="R120" s="9" t="n">
        <v>46.9</v>
      </c>
      <c r="S120" s="10" t="n"/>
      <c r="T120" s="8" t="n">
        <v>0</v>
      </c>
      <c r="U120" s="8" t="n">
        <v>0</v>
      </c>
      <c r="V120" s="9" t="n">
        <v>0</v>
      </c>
      <c r="W120" s="11" t="n"/>
    </row>
    <row r="121">
      <c r="A121" s="4" t="inlineStr">
        <is>
          <t>11.2022</t>
        </is>
      </c>
      <c r="B121" s="4" t="inlineStr">
        <is>
          <t>Cerdo</t>
        </is>
      </c>
      <c r="C121" s="4" t="inlineStr">
        <is>
          <t>Agro America</t>
        </is>
      </c>
      <c r="D121" s="4" t="n">
        <v>1023274</v>
      </c>
      <c r="E121" s="5" t="inlineStr">
        <is>
          <t>GO Ganso S/g S/abst @ Va Cj 12k</t>
        </is>
      </c>
      <c r="F121" s="6" t="inlineStr">
        <is>
          <t>Pierna</t>
        </is>
      </c>
      <c r="G121" s="7" t="n">
        <v>0</v>
      </c>
      <c r="H121" s="8" t="n">
        <v>0</v>
      </c>
      <c r="I121" s="8" t="n">
        <v>0</v>
      </c>
      <c r="J121" s="9" t="n">
        <v>0</v>
      </c>
      <c r="K121" s="10" t="n">
        <v>0</v>
      </c>
      <c r="L121" s="8" t="n">
        <v>0</v>
      </c>
      <c r="M121" s="8" t="n">
        <v>0</v>
      </c>
      <c r="N121" s="9" t="n">
        <v>0</v>
      </c>
      <c r="O121" s="7" t="n">
        <v>2035.234</v>
      </c>
      <c r="P121" s="8" t="n">
        <v>54</v>
      </c>
      <c r="Q121" s="8" t="n">
        <v>54</v>
      </c>
      <c r="R121" s="9" t="n">
        <v>2035.234</v>
      </c>
      <c r="S121" s="10" t="n"/>
      <c r="T121" s="8" t="n">
        <v>0</v>
      </c>
      <c r="U121" s="8" t="n">
        <v>0</v>
      </c>
      <c r="V121" s="9" t="n">
        <v>0</v>
      </c>
      <c r="W121" s="11" t="n"/>
    </row>
    <row r="122">
      <c r="A122" s="4" t="inlineStr">
        <is>
          <t>11.2022</t>
        </is>
      </c>
      <c r="B122" s="4" t="inlineStr">
        <is>
          <t>Cerdo</t>
        </is>
      </c>
      <c r="C122" s="4" t="inlineStr">
        <is>
          <t>Agro America</t>
        </is>
      </c>
      <c r="D122" s="4" t="n">
        <v>1023276</v>
      </c>
      <c r="E122" s="5" t="inlineStr">
        <is>
          <t>GO Rosada@ Va Cj 20k</t>
        </is>
      </c>
      <c r="F122" s="6" t="inlineStr">
        <is>
          <t>Pierna</t>
        </is>
      </c>
      <c r="G122" s="7" t="n">
        <v>0</v>
      </c>
      <c r="H122" s="8" t="n">
        <v>0</v>
      </c>
      <c r="I122" s="8" t="n">
        <v>0</v>
      </c>
      <c r="J122" s="9" t="n">
        <v>0</v>
      </c>
      <c r="K122" s="10" t="n">
        <v>0</v>
      </c>
      <c r="L122" s="8" t="n">
        <v>0</v>
      </c>
      <c r="M122" s="8" t="n">
        <v>0</v>
      </c>
      <c r="N122" s="9" t="n">
        <v>0</v>
      </c>
      <c r="O122" s="7" t="n">
        <v>2805.974</v>
      </c>
      <c r="P122" s="8" t="n">
        <v>104.991550171171</v>
      </c>
      <c r="Q122" s="8" t="n">
        <v>107.288472380713</v>
      </c>
      <c r="R122" s="9" t="n">
        <v>2805.974</v>
      </c>
      <c r="S122" s="10" t="n"/>
      <c r="T122" s="8" t="n">
        <v>0</v>
      </c>
      <c r="U122" s="8" t="n">
        <v>0</v>
      </c>
      <c r="V122" s="9" t="n">
        <v>0</v>
      </c>
      <c r="W122" s="11" t="n"/>
    </row>
    <row r="123">
      <c r="A123" s="4" t="inlineStr">
        <is>
          <t>11.2022</t>
        </is>
      </c>
      <c r="B123" s="4" t="inlineStr">
        <is>
          <t>Cerdo</t>
        </is>
      </c>
      <c r="C123" s="4" t="inlineStr">
        <is>
          <t>Agro America</t>
        </is>
      </c>
      <c r="D123" s="4" t="n">
        <v>1023410</v>
      </c>
      <c r="E123" s="5" t="inlineStr">
        <is>
          <t>GO File C/cab 1KG@ Cj k AS</t>
        </is>
      </c>
      <c r="F123" s="6" t="inlineStr">
        <is>
          <t>Filete</t>
        </is>
      </c>
      <c r="G123" s="7" t="n">
        <v>0</v>
      </c>
      <c r="H123" s="8" t="n">
        <v>0</v>
      </c>
      <c r="I123" s="8" t="n">
        <v>0</v>
      </c>
      <c r="J123" s="9" t="n">
        <v>0</v>
      </c>
      <c r="K123" s="10" t="n">
        <v>0</v>
      </c>
      <c r="L123" s="8" t="n">
        <v>0</v>
      </c>
      <c r="M123" s="8" t="n">
        <v>0</v>
      </c>
      <c r="N123" s="9" t="n">
        <v>0</v>
      </c>
      <c r="O123" s="7" t="n">
        <v>48</v>
      </c>
      <c r="P123" s="8" t="n">
        <v>45</v>
      </c>
      <c r="Q123" s="8" t="n">
        <v>45</v>
      </c>
      <c r="R123" s="9" t="n">
        <v>48</v>
      </c>
      <c r="S123" s="10" t="n"/>
      <c r="T123" s="8" t="n">
        <v>0</v>
      </c>
      <c r="U123" s="8" t="n">
        <v>0</v>
      </c>
      <c r="V123" s="9" t="n">
        <v>0</v>
      </c>
      <c r="W123" s="11" t="n"/>
    </row>
    <row r="124">
      <c r="A124" s="4" t="inlineStr">
        <is>
          <t>11.2022</t>
        </is>
      </c>
      <c r="B124" s="4" t="inlineStr">
        <is>
          <t>Cerdo</t>
        </is>
      </c>
      <c r="C124" s="4" t="inlineStr">
        <is>
          <t>Agrosuper Shanghai</t>
        </is>
      </c>
      <c r="D124" s="4" t="n">
        <v>1022183</v>
      </c>
      <c r="E124" s="5" t="inlineStr">
        <is>
          <t>GO PernilP@ Bo Cj 20k AS</t>
        </is>
      </c>
      <c r="F124" s="6" t="inlineStr">
        <is>
          <t>Pernil</t>
        </is>
      </c>
      <c r="G124" s="7" t="n">
        <v>0</v>
      </c>
      <c r="H124" s="8" t="n">
        <v>0</v>
      </c>
      <c r="I124" s="8" t="n">
        <v>0</v>
      </c>
      <c r="J124" s="9" t="n">
        <v>0</v>
      </c>
      <c r="K124" s="10" t="n">
        <v>0</v>
      </c>
      <c r="L124" s="8" t="n">
        <v>0</v>
      </c>
      <c r="M124" s="8" t="n">
        <v>0</v>
      </c>
      <c r="N124" s="9" t="n">
        <v>0</v>
      </c>
      <c r="O124" s="7" t="n">
        <v>19274.683</v>
      </c>
      <c r="P124" s="8" t="n">
        <v>48</v>
      </c>
      <c r="Q124" s="8" t="n">
        <v>51</v>
      </c>
      <c r="R124" s="9" t="n">
        <v>19274.683</v>
      </c>
      <c r="S124" s="10" t="n"/>
      <c r="T124" s="8" t="n">
        <v>0</v>
      </c>
      <c r="U124" s="8" t="n">
        <v>0</v>
      </c>
      <c r="V124" s="9" t="n">
        <v>0</v>
      </c>
      <c r="W124" s="11" t="n"/>
    </row>
    <row r="125">
      <c r="A125" s="4" t="inlineStr">
        <is>
          <t>11.2022</t>
        </is>
      </c>
      <c r="B125" s="4" t="inlineStr">
        <is>
          <t>Cerdo</t>
        </is>
      </c>
      <c r="C125" s="4" t="inlineStr">
        <is>
          <t>Agrosuper Shanghai</t>
        </is>
      </c>
      <c r="D125" s="4" t="n">
        <v>1022193</v>
      </c>
      <c r="E125" s="5" t="inlineStr">
        <is>
          <t>GO Lom Vet 44@ Bo Cj 20k AS</t>
        </is>
      </c>
      <c r="F125" s="6" t="inlineStr">
        <is>
          <t>Lomo</t>
        </is>
      </c>
      <c r="G125" s="7" t="n">
        <v>0</v>
      </c>
      <c r="H125" s="8" t="n">
        <v>0</v>
      </c>
      <c r="I125" s="8" t="n">
        <v>0</v>
      </c>
      <c r="J125" s="9" t="n">
        <v>0</v>
      </c>
      <c r="K125" s="10" t="n">
        <v>0</v>
      </c>
      <c r="L125" s="8" t="n">
        <v>0</v>
      </c>
      <c r="M125" s="8" t="n">
        <v>0</v>
      </c>
      <c r="N125" s="9" t="n">
        <v>0</v>
      </c>
      <c r="O125" s="7" t="n">
        <v>12449.436</v>
      </c>
      <c r="P125" s="8" t="n">
        <v>34</v>
      </c>
      <c r="Q125" s="8" t="n">
        <v>44</v>
      </c>
      <c r="R125" s="9" t="n">
        <v>12449.436</v>
      </c>
      <c r="S125" s="10" t="n"/>
      <c r="T125" s="8" t="n">
        <v>0</v>
      </c>
      <c r="U125" s="8" t="n">
        <v>0</v>
      </c>
      <c r="V125" s="9" t="n">
        <v>0</v>
      </c>
      <c r="W125" s="11" t="n"/>
    </row>
    <row r="126">
      <c r="A126" s="4" t="inlineStr">
        <is>
          <t>11.2022</t>
        </is>
      </c>
      <c r="B126" s="4" t="inlineStr">
        <is>
          <t>Cerdo</t>
        </is>
      </c>
      <c r="C126" s="4" t="inlineStr">
        <is>
          <t>Agrosuper Shanghai</t>
        </is>
      </c>
      <c r="D126" s="4" t="n">
        <v>1022388</v>
      </c>
      <c r="E126" s="5" t="inlineStr">
        <is>
          <t>GO Mixto Hso@ Bo Cj 10k AS</t>
        </is>
      </c>
      <c r="F126" s="6" t="inlineStr">
        <is>
          <t>Huesos</t>
        </is>
      </c>
      <c r="G126" s="7" t="n">
        <v>0</v>
      </c>
      <c r="H126" s="8" t="n">
        <v>0</v>
      </c>
      <c r="I126" s="8" t="n">
        <v>0</v>
      </c>
      <c r="J126" s="9" t="n">
        <v>0</v>
      </c>
      <c r="K126" s="10" t="n">
        <v>0</v>
      </c>
      <c r="L126" s="8" t="n">
        <v>0</v>
      </c>
      <c r="M126" s="8" t="n">
        <v>0</v>
      </c>
      <c r="N126" s="9" t="n">
        <v>0</v>
      </c>
      <c r="O126" s="7" t="n">
        <v>5140</v>
      </c>
      <c r="P126" s="8" t="n">
        <v>48</v>
      </c>
      <c r="Q126" s="8" t="n">
        <v>51</v>
      </c>
      <c r="R126" s="9" t="n">
        <v>5140</v>
      </c>
      <c r="S126" s="10" t="n"/>
      <c r="T126" s="8" t="n">
        <v>0</v>
      </c>
      <c r="U126" s="8" t="n">
        <v>0</v>
      </c>
      <c r="V126" s="9" t="n">
        <v>0</v>
      </c>
      <c r="W126" s="11" t="n"/>
    </row>
    <row r="127">
      <c r="A127" s="4" t="inlineStr">
        <is>
          <t>11.2022</t>
        </is>
      </c>
      <c r="B127" s="4" t="inlineStr">
        <is>
          <t>Cerdo</t>
        </is>
      </c>
      <c r="C127" s="4" t="inlineStr">
        <is>
          <t>Agrosuper Shanghai</t>
        </is>
      </c>
      <c r="D127" s="4" t="n">
        <v>1022417</v>
      </c>
      <c r="E127" s="5" t="inlineStr">
        <is>
          <t>GO Cue granel@ Bo Cj 20k AS</t>
        </is>
      </c>
      <c r="F127" s="6" t="inlineStr">
        <is>
          <t>Cueros</t>
        </is>
      </c>
      <c r="G127" s="7" t="n">
        <v>0</v>
      </c>
      <c r="H127" s="8" t="n">
        <v>0</v>
      </c>
      <c r="I127" s="8" t="n">
        <v>0</v>
      </c>
      <c r="J127" s="9" t="n">
        <v>0</v>
      </c>
      <c r="K127" s="10" t="n">
        <v>0</v>
      </c>
      <c r="L127" s="8" t="n">
        <v>0</v>
      </c>
      <c r="M127" s="8" t="n">
        <v>0</v>
      </c>
      <c r="N127" s="9" t="n">
        <v>0</v>
      </c>
      <c r="O127" s="7" t="n">
        <v>0</v>
      </c>
      <c r="P127" s="8" t="n">
        <v>0</v>
      </c>
      <c r="Q127" s="8" t="n">
        <v>0</v>
      </c>
      <c r="R127" s="9" t="n">
        <v>0</v>
      </c>
      <c r="S127" s="10" t="n"/>
      <c r="T127" s="8" t="n">
        <v>3300</v>
      </c>
      <c r="U127" s="8" t="n">
        <v>39</v>
      </c>
      <c r="V127" s="9" t="n">
        <v>3300</v>
      </c>
      <c r="W127" s="11" t="n"/>
    </row>
    <row r="128">
      <c r="A128" s="4" t="inlineStr">
        <is>
          <t>11.2022</t>
        </is>
      </c>
      <c r="B128" s="4" t="inlineStr">
        <is>
          <t>Cerdo</t>
        </is>
      </c>
      <c r="C128" s="4" t="inlineStr">
        <is>
          <t>Agrosuper Shanghai</t>
        </is>
      </c>
      <c r="D128" s="4" t="n">
        <v>1022646</v>
      </c>
      <c r="E128" s="5" t="inlineStr">
        <is>
          <t>GO Pecho Belly S/p@ Vp Cj AS</t>
        </is>
      </c>
      <c r="F128" s="6" t="inlineStr">
        <is>
          <t>Panceta</t>
        </is>
      </c>
      <c r="G128" s="7" t="n">
        <v>0</v>
      </c>
      <c r="H128" s="8" t="n">
        <v>0</v>
      </c>
      <c r="I128" s="8" t="n">
        <v>0</v>
      </c>
      <c r="J128" s="9" t="n">
        <v>0</v>
      </c>
      <c r="K128" s="10" t="n">
        <v>0</v>
      </c>
      <c r="L128" s="8" t="n">
        <v>0</v>
      </c>
      <c r="M128" s="8" t="n">
        <v>0</v>
      </c>
      <c r="N128" s="9" t="n">
        <v>0</v>
      </c>
      <c r="O128" s="7" t="n">
        <v>24015.282</v>
      </c>
      <c r="P128" s="8" t="n">
        <v>41</v>
      </c>
      <c r="Q128" s="8" t="n">
        <v>51</v>
      </c>
      <c r="R128" s="9" t="n">
        <v>24015.282</v>
      </c>
      <c r="S128" s="10" t="n"/>
      <c r="T128" s="8" t="n">
        <v>0</v>
      </c>
      <c r="U128" s="8" t="n">
        <v>0</v>
      </c>
      <c r="V128" s="9" t="n">
        <v>0</v>
      </c>
      <c r="W128" s="11" t="n"/>
    </row>
    <row r="129">
      <c r="A129" s="4" t="inlineStr">
        <is>
          <t>11.2022</t>
        </is>
      </c>
      <c r="B129" s="4" t="inlineStr">
        <is>
          <t>Cerdo</t>
        </is>
      </c>
      <c r="C129" s="4" t="inlineStr">
        <is>
          <t>Agrosuper Shanghai</t>
        </is>
      </c>
      <c r="D129" s="4" t="n">
        <v>1023093</v>
      </c>
      <c r="E129" s="5" t="inlineStr">
        <is>
          <t>GO Cordon Lom@ Bo Cj 20k AS</t>
        </is>
      </c>
      <c r="F129" s="6" t="inlineStr">
        <is>
          <t>Recortes</t>
        </is>
      </c>
      <c r="G129" s="7" t="n">
        <v>0</v>
      </c>
      <c r="H129" s="8" t="n">
        <v>0</v>
      </c>
      <c r="I129" s="8" t="n">
        <v>0</v>
      </c>
      <c r="J129" s="9" t="n">
        <v>0</v>
      </c>
      <c r="K129" s="10" t="n">
        <v>0</v>
      </c>
      <c r="L129" s="8" t="n">
        <v>0</v>
      </c>
      <c r="M129" s="8" t="n">
        <v>0</v>
      </c>
      <c r="N129" s="9" t="n">
        <v>0</v>
      </c>
      <c r="O129" s="7" t="n">
        <v>21360</v>
      </c>
      <c r="P129" s="8" t="n">
        <v>48</v>
      </c>
      <c r="Q129" s="8" t="n">
        <v>48</v>
      </c>
      <c r="R129" s="9" t="n">
        <v>21360</v>
      </c>
      <c r="S129" s="10" t="n"/>
      <c r="T129" s="8" t="n">
        <v>0</v>
      </c>
      <c r="U129" s="8" t="n">
        <v>0</v>
      </c>
      <c r="V129" s="9" t="n">
        <v>0</v>
      </c>
      <c r="W129" s="11" t="n"/>
    </row>
    <row r="130">
      <c r="A130" s="4" t="inlineStr">
        <is>
          <t>11.2022</t>
        </is>
      </c>
      <c r="B130" s="4" t="inlineStr">
        <is>
          <t>Cerdo</t>
        </is>
      </c>
      <c r="C130" s="4" t="inlineStr">
        <is>
          <t>Agrosuper Shanghai</t>
        </is>
      </c>
      <c r="D130" s="4" t="n">
        <v>1023143</v>
      </c>
      <c r="E130" s="5" t="inlineStr">
        <is>
          <t>GO Platead@ Fi Cj 20k AS</t>
        </is>
      </c>
      <c r="F130" s="6" t="inlineStr">
        <is>
          <t>Prolijado</t>
        </is>
      </c>
      <c r="G130" s="7" t="n">
        <v>0</v>
      </c>
      <c r="H130" s="8" t="n">
        <v>0</v>
      </c>
      <c r="I130" s="8" t="n">
        <v>0</v>
      </c>
      <c r="J130" s="9" t="n">
        <v>0</v>
      </c>
      <c r="K130" s="10" t="n">
        <v>0</v>
      </c>
      <c r="L130" s="8" t="n">
        <v>0</v>
      </c>
      <c r="M130" s="8" t="n">
        <v>0</v>
      </c>
      <c r="N130" s="9" t="n">
        <v>0</v>
      </c>
      <c r="O130" s="7" t="n">
        <v>1520</v>
      </c>
      <c r="P130" s="8" t="n">
        <v>48</v>
      </c>
      <c r="Q130" s="8" t="n">
        <v>48</v>
      </c>
      <c r="R130" s="9" t="n">
        <v>1520</v>
      </c>
      <c r="S130" s="10" t="n"/>
      <c r="T130" s="8" t="n">
        <v>0</v>
      </c>
      <c r="U130" s="8" t="n">
        <v>0</v>
      </c>
      <c r="V130" s="9" t="n">
        <v>0</v>
      </c>
      <c r="W130" s="11" t="n"/>
    </row>
    <row r="131">
      <c r="A131" s="4" t="inlineStr">
        <is>
          <t>11.2022</t>
        </is>
      </c>
      <c r="B131" s="4" t="inlineStr">
        <is>
          <t>Cerdo</t>
        </is>
      </c>
      <c r="C131" s="4" t="inlineStr">
        <is>
          <t>Andes Asia</t>
        </is>
      </c>
      <c r="D131" s="4" t="n">
        <v>1021921</v>
      </c>
      <c r="E131" s="5" t="inlineStr">
        <is>
          <t>GO Lom Tecla@ Cj 18k AS</t>
        </is>
      </c>
      <c r="F131" s="6" t="inlineStr">
        <is>
          <t>Lomo</t>
        </is>
      </c>
      <c r="G131" s="7" t="n">
        <v>0</v>
      </c>
      <c r="H131" s="8" t="n">
        <v>0</v>
      </c>
      <c r="I131" s="8" t="n">
        <v>0</v>
      </c>
      <c r="J131" s="9" t="n">
        <v>0</v>
      </c>
      <c r="K131" s="10" t="n">
        <v>0</v>
      </c>
      <c r="L131" s="8" t="n">
        <v>0</v>
      </c>
      <c r="M131" s="8" t="n">
        <v>0</v>
      </c>
      <c r="N131" s="9" t="n">
        <v>0</v>
      </c>
      <c r="O131" s="7" t="n">
        <v>503.255</v>
      </c>
      <c r="P131" s="8" t="n">
        <v>53</v>
      </c>
      <c r="Q131" s="8" t="n">
        <v>74</v>
      </c>
      <c r="R131" s="9" t="n">
        <v>503.255</v>
      </c>
      <c r="S131" s="10" t="n"/>
      <c r="T131" s="8" t="n">
        <v>0</v>
      </c>
      <c r="U131" s="8" t="n">
        <v>0</v>
      </c>
      <c r="V131" s="9" t="n">
        <v>0</v>
      </c>
      <c r="W131" s="11" t="n"/>
    </row>
    <row r="132">
      <c r="A132" s="4" t="inlineStr">
        <is>
          <t>11.2022</t>
        </is>
      </c>
      <c r="B132" s="4" t="inlineStr">
        <is>
          <t>Cerdo</t>
        </is>
      </c>
      <c r="C132" s="4" t="inlineStr">
        <is>
          <t>Andes Asia</t>
        </is>
      </c>
      <c r="D132" s="4" t="n">
        <v>1021922</v>
      </c>
      <c r="E132" s="5" t="inlineStr">
        <is>
          <t>GO File C/cab@ Cj 5k AS</t>
        </is>
      </c>
      <c r="F132" s="6" t="inlineStr">
        <is>
          <t>Filete</t>
        </is>
      </c>
      <c r="G132" s="7" t="n">
        <v>0</v>
      </c>
      <c r="H132" s="8" t="n">
        <v>0</v>
      </c>
      <c r="I132" s="8" t="n">
        <v>0</v>
      </c>
      <c r="J132" s="9" t="n">
        <v>0</v>
      </c>
      <c r="K132" s="10" t="n">
        <v>0</v>
      </c>
      <c r="L132" s="8" t="n">
        <v>0</v>
      </c>
      <c r="M132" s="8" t="n">
        <v>0</v>
      </c>
      <c r="N132" s="9" t="n">
        <v>0</v>
      </c>
      <c r="O132" s="7" t="n">
        <v>1850</v>
      </c>
      <c r="P132" s="8" t="n">
        <v>45.5135135135135</v>
      </c>
      <c r="Q132" s="8" t="n">
        <v>46.0540540540541</v>
      </c>
      <c r="R132" s="9" t="n">
        <v>1850</v>
      </c>
      <c r="S132" s="10" t="n"/>
      <c r="T132" s="8" t="n">
        <v>0</v>
      </c>
      <c r="U132" s="8" t="n">
        <v>0</v>
      </c>
      <c r="V132" s="9" t="n">
        <v>0</v>
      </c>
      <c r="W132" s="11" t="n"/>
    </row>
    <row r="133">
      <c r="A133" s="4" t="inlineStr">
        <is>
          <t>11.2022</t>
        </is>
      </c>
      <c r="B133" s="4" t="inlineStr">
        <is>
          <t>Cerdo</t>
        </is>
      </c>
      <c r="C133" s="4" t="inlineStr">
        <is>
          <t>Andes Asia</t>
        </is>
      </c>
      <c r="D133" s="4" t="n">
        <v>1021924</v>
      </c>
      <c r="E133" s="5" t="inlineStr">
        <is>
          <t>GO MM Loin L@ Cj 15k AS</t>
        </is>
      </c>
      <c r="F133" s="6" t="inlineStr">
        <is>
          <t>Lomo</t>
        </is>
      </c>
      <c r="G133" s="7" t="n">
        <v>0</v>
      </c>
      <c r="H133" s="8" t="n">
        <v>0</v>
      </c>
      <c r="I133" s="8" t="n">
        <v>0</v>
      </c>
      <c r="J133" s="9" t="n">
        <v>0</v>
      </c>
      <c r="K133" s="10" t="n">
        <v>0</v>
      </c>
      <c r="L133" s="8" t="n">
        <v>0</v>
      </c>
      <c r="M133" s="8" t="n">
        <v>0</v>
      </c>
      <c r="N133" s="9" t="n">
        <v>0</v>
      </c>
      <c r="O133" s="7" t="n">
        <v>4514.321</v>
      </c>
      <c r="P133" s="8" t="n">
        <v>38</v>
      </c>
      <c r="Q133" s="8" t="n">
        <v>67</v>
      </c>
      <c r="R133" s="9" t="n">
        <v>4514.321</v>
      </c>
      <c r="S133" s="10" t="n"/>
      <c r="T133" s="8" t="n">
        <v>0</v>
      </c>
      <c r="U133" s="8" t="n">
        <v>0</v>
      </c>
      <c r="V133" s="9" t="n">
        <v>0</v>
      </c>
      <c r="W133" s="11" t="n"/>
    </row>
    <row r="134">
      <c r="A134" s="4" t="inlineStr">
        <is>
          <t>11.2022</t>
        </is>
      </c>
      <c r="B134" s="4" t="inlineStr">
        <is>
          <t>Cerdo</t>
        </is>
      </c>
      <c r="C134" s="4" t="inlineStr">
        <is>
          <t>Andes Asia</t>
        </is>
      </c>
      <c r="D134" s="4" t="n">
        <v>1021931</v>
      </c>
      <c r="E134" s="5" t="inlineStr">
        <is>
          <t>GO Pta Cos 3h@ Bo Cj 10k AS</t>
        </is>
      </c>
      <c r="F134" s="6" t="inlineStr">
        <is>
          <t>Cost-Pec</t>
        </is>
      </c>
      <c r="G134" s="7" t="n">
        <v>0</v>
      </c>
      <c r="H134" s="8" t="n">
        <v>0</v>
      </c>
      <c r="I134" s="8" t="n">
        <v>0</v>
      </c>
      <c r="J134" s="9" t="n">
        <v>0</v>
      </c>
      <c r="K134" s="10" t="n">
        <v>0</v>
      </c>
      <c r="L134" s="8" t="n">
        <v>0</v>
      </c>
      <c r="M134" s="8" t="n">
        <v>0</v>
      </c>
      <c r="N134" s="9" t="n">
        <v>0</v>
      </c>
      <c r="O134" s="7" t="n">
        <v>2004.68</v>
      </c>
      <c r="P134" s="8" t="n">
        <v>53</v>
      </c>
      <c r="Q134" s="8" t="n">
        <v>53</v>
      </c>
      <c r="R134" s="9" t="n">
        <v>2004.68</v>
      </c>
      <c r="S134" s="10" t="n"/>
      <c r="T134" s="8" t="n">
        <v>0</v>
      </c>
      <c r="U134" s="8" t="n">
        <v>0</v>
      </c>
      <c r="V134" s="9" t="n">
        <v>0</v>
      </c>
      <c r="W134" s="11" t="n"/>
    </row>
    <row r="135">
      <c r="A135" s="4" t="inlineStr">
        <is>
          <t>11.2022</t>
        </is>
      </c>
      <c r="B135" s="4" t="inlineStr">
        <is>
          <t>Cerdo</t>
        </is>
      </c>
      <c r="C135" s="4" t="inlineStr">
        <is>
          <t>Andes Asia</t>
        </is>
      </c>
      <c r="D135" s="4" t="n">
        <v>1021944</v>
      </c>
      <c r="E135" s="5" t="inlineStr">
        <is>
          <t>GO Diafrag@ Va Cj 8k AS</t>
        </is>
      </c>
      <c r="F135" s="6" t="inlineStr">
        <is>
          <t>Recortes</t>
        </is>
      </c>
      <c r="G135" s="7" t="n">
        <v>0</v>
      </c>
      <c r="H135" s="8" t="n">
        <v>0</v>
      </c>
      <c r="I135" s="8" t="n">
        <v>0</v>
      </c>
      <c r="J135" s="9" t="n">
        <v>0</v>
      </c>
      <c r="K135" s="10" t="n">
        <v>0</v>
      </c>
      <c r="L135" s="8" t="n">
        <v>0</v>
      </c>
      <c r="M135" s="8" t="n">
        <v>0</v>
      </c>
      <c r="N135" s="9" t="n">
        <v>0</v>
      </c>
      <c r="O135" s="7" t="n">
        <v>2400</v>
      </c>
      <c r="P135" s="8" t="n">
        <v>34</v>
      </c>
      <c r="Q135" s="8" t="n">
        <v>35</v>
      </c>
      <c r="R135" s="9" t="n">
        <v>2400</v>
      </c>
      <c r="S135" s="10" t="n"/>
      <c r="T135" s="8" t="n">
        <v>0</v>
      </c>
      <c r="U135" s="8" t="n">
        <v>0</v>
      </c>
      <c r="V135" s="9" t="n">
        <v>0</v>
      </c>
      <c r="W135" s="11" t="n"/>
    </row>
    <row r="136">
      <c r="A136" s="4" t="inlineStr">
        <is>
          <t>11.2022</t>
        </is>
      </c>
      <c r="B136" s="4" t="inlineStr">
        <is>
          <t>Cerdo</t>
        </is>
      </c>
      <c r="C136" s="4" t="inlineStr">
        <is>
          <t>Andes Asia</t>
        </is>
      </c>
      <c r="D136" s="4" t="n">
        <v>1021945</v>
      </c>
      <c r="E136" s="5" t="inlineStr">
        <is>
          <t>GO Lengua Japon@ Cj 10k AS</t>
        </is>
      </c>
      <c r="F136" s="6" t="inlineStr">
        <is>
          <t>Cabeza</t>
        </is>
      </c>
      <c r="G136" s="7" t="n">
        <v>0</v>
      </c>
      <c r="H136" s="8" t="n">
        <v>0</v>
      </c>
      <c r="I136" s="8" t="n">
        <v>0</v>
      </c>
      <c r="J136" s="9" t="n">
        <v>0</v>
      </c>
      <c r="K136" s="10" t="n">
        <v>0</v>
      </c>
      <c r="L136" s="8" t="n">
        <v>0</v>
      </c>
      <c r="M136" s="8" t="n">
        <v>0</v>
      </c>
      <c r="N136" s="9" t="n">
        <v>0</v>
      </c>
      <c r="O136" s="7" t="n">
        <v>2400</v>
      </c>
      <c r="P136" s="8" t="n">
        <v>34</v>
      </c>
      <c r="Q136" s="8" t="n">
        <v>35</v>
      </c>
      <c r="R136" s="9" t="n">
        <v>2400</v>
      </c>
      <c r="S136" s="10" t="n"/>
      <c r="T136" s="8" t="n">
        <v>0</v>
      </c>
      <c r="U136" s="8" t="n">
        <v>0</v>
      </c>
      <c r="V136" s="9" t="n">
        <v>0</v>
      </c>
      <c r="W136" s="11" t="n"/>
    </row>
    <row r="137">
      <c r="A137" s="4" t="inlineStr">
        <is>
          <t>11.2022</t>
        </is>
      </c>
      <c r="B137" s="4" t="inlineStr">
        <is>
          <t>Cerdo</t>
        </is>
      </c>
      <c r="C137" s="4" t="inlineStr">
        <is>
          <t>Andes Asia</t>
        </is>
      </c>
      <c r="D137" s="4" t="n">
        <v>1021952</v>
      </c>
      <c r="E137" s="5" t="inlineStr">
        <is>
          <t>GO BB Ribs 20-24 Oz@ Cj 10k AS</t>
        </is>
      </c>
      <c r="F137" s="6" t="inlineStr">
        <is>
          <t>Chuleta</t>
        </is>
      </c>
      <c r="G137" s="7" t="n">
        <v>0</v>
      </c>
      <c r="H137" s="8" t="n">
        <v>0</v>
      </c>
      <c r="I137" s="8" t="n">
        <v>0</v>
      </c>
      <c r="J137" s="9" t="n">
        <v>0</v>
      </c>
      <c r="K137" s="10" t="n">
        <v>0</v>
      </c>
      <c r="L137" s="8" t="n">
        <v>0</v>
      </c>
      <c r="M137" s="8" t="n">
        <v>0</v>
      </c>
      <c r="N137" s="9" t="n">
        <v>0</v>
      </c>
      <c r="O137" s="7" t="n">
        <v>3870</v>
      </c>
      <c r="P137" s="8" t="n">
        <v>57.1085271317829</v>
      </c>
      <c r="Q137" s="8" t="n">
        <v>57.3720930232558</v>
      </c>
      <c r="R137" s="9" t="n">
        <v>3870</v>
      </c>
      <c r="S137" s="10" t="n"/>
      <c r="T137" s="8" t="n">
        <v>0</v>
      </c>
      <c r="U137" s="8" t="n">
        <v>0</v>
      </c>
      <c r="V137" s="9" t="n">
        <v>0</v>
      </c>
      <c r="W137" s="11" t="n"/>
    </row>
    <row r="138">
      <c r="A138" s="4" t="inlineStr">
        <is>
          <t>11.2022</t>
        </is>
      </c>
      <c r="B138" s="4" t="inlineStr">
        <is>
          <t>Cerdo</t>
        </is>
      </c>
      <c r="C138" s="4" t="inlineStr">
        <is>
          <t>Andes Asia</t>
        </is>
      </c>
      <c r="D138" s="4" t="n">
        <v>1022141</v>
      </c>
      <c r="E138" s="5" t="inlineStr">
        <is>
          <t>GO Posta Negra D@ Cj AS</t>
        </is>
      </c>
      <c r="F138" s="6" t="inlineStr">
        <is>
          <t>Pierna</t>
        </is>
      </c>
      <c r="G138" s="7" t="n">
        <v>0</v>
      </c>
      <c r="H138" s="8" t="n">
        <v>0</v>
      </c>
      <c r="I138" s="8" t="n">
        <v>0</v>
      </c>
      <c r="J138" s="9" t="n">
        <v>0</v>
      </c>
      <c r="K138" s="10" t="n">
        <v>0</v>
      </c>
      <c r="L138" s="8" t="n">
        <v>0</v>
      </c>
      <c r="M138" s="8" t="n">
        <v>0</v>
      </c>
      <c r="N138" s="9" t="n">
        <v>0</v>
      </c>
      <c r="O138" s="7" t="n">
        <v>907.283</v>
      </c>
      <c r="P138" s="8" t="n">
        <v>90</v>
      </c>
      <c r="Q138" s="8" t="n">
        <v>90</v>
      </c>
      <c r="R138" s="9" t="n">
        <v>907.283</v>
      </c>
      <c r="S138" s="10" t="n"/>
      <c r="T138" s="8" t="n">
        <v>0</v>
      </c>
      <c r="U138" s="8" t="n">
        <v>0</v>
      </c>
      <c r="V138" s="9" t="n">
        <v>0</v>
      </c>
      <c r="W138" s="11" t="n"/>
    </row>
    <row r="139">
      <c r="A139" s="4" t="inlineStr">
        <is>
          <t>11.2022</t>
        </is>
      </c>
      <c r="B139" s="4" t="inlineStr">
        <is>
          <t>Cerdo</t>
        </is>
      </c>
      <c r="C139" s="4" t="inlineStr">
        <is>
          <t>Andes Asia</t>
        </is>
      </c>
      <c r="D139" s="4" t="n">
        <v>1022515</v>
      </c>
      <c r="E139" s="5" t="inlineStr">
        <is>
          <t>GO Panc Tec C/cue@ Fi Cj Panc AS</t>
        </is>
      </c>
      <c r="F139" s="6" t="inlineStr">
        <is>
          <t>Panceta</t>
        </is>
      </c>
      <c r="G139" s="7" t="n">
        <v>0</v>
      </c>
      <c r="H139" s="8" t="n">
        <v>0</v>
      </c>
      <c r="I139" s="8" t="n">
        <v>0</v>
      </c>
      <c r="J139" s="9" t="n">
        <v>0</v>
      </c>
      <c r="K139" s="10" t="n">
        <v>0</v>
      </c>
      <c r="L139" s="8" t="n">
        <v>0</v>
      </c>
      <c r="M139" s="8" t="n">
        <v>0</v>
      </c>
      <c r="N139" s="9" t="n">
        <v>0</v>
      </c>
      <c r="O139" s="7" t="n">
        <v>7997.532</v>
      </c>
      <c r="P139" s="8" t="n">
        <v>45.4593237013619</v>
      </c>
      <c r="Q139" s="8" t="n">
        <v>45.4593237013619</v>
      </c>
      <c r="R139" s="9" t="n">
        <v>7997.532</v>
      </c>
      <c r="S139" s="10" t="n"/>
      <c r="T139" s="8" t="n">
        <v>0</v>
      </c>
      <c r="U139" s="8" t="n">
        <v>0</v>
      </c>
      <c r="V139" s="9" t="n">
        <v>0</v>
      </c>
      <c r="W139" s="11" t="n"/>
    </row>
    <row r="140">
      <c r="A140" s="4" t="inlineStr">
        <is>
          <t>11.2022</t>
        </is>
      </c>
      <c r="B140" s="4" t="inlineStr">
        <is>
          <t>Cerdo</t>
        </is>
      </c>
      <c r="C140" s="4" t="inlineStr">
        <is>
          <t>Andes Asia</t>
        </is>
      </c>
      <c r="D140" s="4" t="n">
        <v>1022621</v>
      </c>
      <c r="E140" s="5" t="inlineStr">
        <is>
          <t>GO Panc S/tec N @ Fi Cj AS</t>
        </is>
      </c>
      <c r="F140" s="6" t="inlineStr">
        <is>
          <t>Panceta</t>
        </is>
      </c>
      <c r="G140" s="7" t="n">
        <v>0</v>
      </c>
      <c r="H140" s="8" t="n">
        <v>0</v>
      </c>
      <c r="I140" s="8" t="n">
        <v>0</v>
      </c>
      <c r="J140" s="9" t="n">
        <v>0</v>
      </c>
      <c r="K140" s="10" t="n">
        <v>0</v>
      </c>
      <c r="L140" s="8" t="n">
        <v>0</v>
      </c>
      <c r="M140" s="8" t="n">
        <v>0</v>
      </c>
      <c r="N140" s="9" t="n">
        <v>0</v>
      </c>
      <c r="O140" s="7" t="n">
        <v>11013.508</v>
      </c>
      <c r="P140" s="8" t="n">
        <v>42.700306296595</v>
      </c>
      <c r="Q140" s="8" t="n">
        <v>43.0650329577098</v>
      </c>
      <c r="R140" s="9" t="n">
        <v>11013.508</v>
      </c>
      <c r="S140" s="10" t="n"/>
      <c r="T140" s="8" t="n">
        <v>0</v>
      </c>
      <c r="U140" s="8" t="n">
        <v>0</v>
      </c>
      <c r="V140" s="9" t="n">
        <v>0</v>
      </c>
      <c r="W140" s="11" t="n"/>
    </row>
    <row r="141">
      <c r="A141" s="4" t="inlineStr">
        <is>
          <t>11.2022</t>
        </is>
      </c>
      <c r="B141" s="4" t="inlineStr">
        <is>
          <t>Cerdo</t>
        </is>
      </c>
      <c r="C141" s="4" t="inlineStr">
        <is>
          <t>Andes Asia</t>
        </is>
      </c>
      <c r="D141" s="4" t="n">
        <v>1022863</v>
      </c>
      <c r="E141" s="5" t="inlineStr">
        <is>
          <t>GO Lom Vet M@ Cj 9k AS</t>
        </is>
      </c>
      <c r="F141" s="6" t="inlineStr">
        <is>
          <t>Lomo</t>
        </is>
      </c>
      <c r="G141" s="7" t="n">
        <v>0</v>
      </c>
      <c r="H141" s="8" t="n">
        <v>0</v>
      </c>
      <c r="I141" s="8" t="n">
        <v>0</v>
      </c>
      <c r="J141" s="9" t="n">
        <v>0</v>
      </c>
      <c r="K141" s="10" t="n">
        <v>0</v>
      </c>
      <c r="L141" s="8" t="n">
        <v>0</v>
      </c>
      <c r="M141" s="8" t="n">
        <v>0</v>
      </c>
      <c r="N141" s="9" t="n">
        <v>0</v>
      </c>
      <c r="O141" s="7" t="n">
        <v>13086.955</v>
      </c>
      <c r="P141" s="8" t="n">
        <v>45.3092887535718</v>
      </c>
      <c r="Q141" s="8" t="n">
        <v>46.0031338076734</v>
      </c>
      <c r="R141" s="9" t="n">
        <v>13086.955</v>
      </c>
      <c r="S141" s="10" t="n"/>
      <c r="T141" s="8" t="n">
        <v>0</v>
      </c>
      <c r="U141" s="8" t="n">
        <v>0</v>
      </c>
      <c r="V141" s="9" t="n">
        <v>0</v>
      </c>
      <c r="W141" s="11" t="n"/>
    </row>
    <row r="142">
      <c r="A142" s="4" t="inlineStr">
        <is>
          <t>11.2022</t>
        </is>
      </c>
      <c r="B142" s="4" t="inlineStr">
        <is>
          <t>Cerdo</t>
        </is>
      </c>
      <c r="C142" s="4" t="inlineStr">
        <is>
          <t>Andes Asia</t>
        </is>
      </c>
      <c r="D142" s="4" t="n">
        <v>1022864</v>
      </c>
      <c r="E142" s="5" t="inlineStr">
        <is>
          <t>GO Lom Vet L@ Cj 11k AS</t>
        </is>
      </c>
      <c r="F142" s="6" t="inlineStr">
        <is>
          <t>Lomo</t>
        </is>
      </c>
      <c r="G142" s="7" t="n">
        <v>0</v>
      </c>
      <c r="H142" s="8" t="n">
        <v>0</v>
      </c>
      <c r="I142" s="8" t="n">
        <v>0</v>
      </c>
      <c r="J142" s="9" t="n">
        <v>0</v>
      </c>
      <c r="K142" s="10" t="n">
        <v>0</v>
      </c>
      <c r="L142" s="8" t="n">
        <v>0</v>
      </c>
      <c r="M142" s="8" t="n">
        <v>0</v>
      </c>
      <c r="N142" s="9" t="n">
        <v>0</v>
      </c>
      <c r="O142" s="7" t="n">
        <v>3208.322</v>
      </c>
      <c r="P142" s="8" t="n">
        <v>41</v>
      </c>
      <c r="Q142" s="8" t="n">
        <v>42</v>
      </c>
      <c r="R142" s="9" t="n">
        <v>3208.322</v>
      </c>
      <c r="S142" s="10" t="n"/>
      <c r="T142" s="8" t="n">
        <v>0</v>
      </c>
      <c r="U142" s="8" t="n">
        <v>0</v>
      </c>
      <c r="V142" s="9" t="n">
        <v>0</v>
      </c>
      <c r="W142" s="11" t="n"/>
    </row>
    <row r="143">
      <c r="A143" s="4" t="inlineStr">
        <is>
          <t>11.2022</t>
        </is>
      </c>
      <c r="B143" s="4" t="inlineStr">
        <is>
          <t>Cerdo</t>
        </is>
      </c>
      <c r="C143" s="4" t="inlineStr">
        <is>
          <t>Andes Asia</t>
        </is>
      </c>
      <c r="D143" s="4" t="n">
        <v>1022866</v>
      </c>
      <c r="E143" s="5" t="inlineStr">
        <is>
          <t>GO Pan Tec S/cuero L@ Cj 19k AS</t>
        </is>
      </c>
      <c r="F143" s="6" t="inlineStr">
        <is>
          <t>Panceta</t>
        </is>
      </c>
      <c r="G143" s="7" t="n">
        <v>0</v>
      </c>
      <c r="H143" s="8" t="n">
        <v>0</v>
      </c>
      <c r="I143" s="8" t="n">
        <v>0</v>
      </c>
      <c r="J143" s="9" t="n">
        <v>0</v>
      </c>
      <c r="K143" s="10" t="n">
        <v>0</v>
      </c>
      <c r="L143" s="8" t="n">
        <v>0</v>
      </c>
      <c r="M143" s="8" t="n">
        <v>0</v>
      </c>
      <c r="N143" s="9" t="n">
        <v>0</v>
      </c>
      <c r="O143" s="7" t="n">
        <v>17024.847</v>
      </c>
      <c r="P143" s="8" t="n">
        <v>43.8199368252766</v>
      </c>
      <c r="Q143" s="8" t="n">
        <v>44.4669621994253</v>
      </c>
      <c r="R143" s="9" t="n">
        <v>17024.847</v>
      </c>
      <c r="S143" s="10" t="n"/>
      <c r="T143" s="8" t="n">
        <v>0</v>
      </c>
      <c r="U143" s="8" t="n">
        <v>0</v>
      </c>
      <c r="V143" s="9" t="n">
        <v>0</v>
      </c>
      <c r="W143" s="11" t="n"/>
    </row>
    <row r="144">
      <c r="A144" s="4" t="inlineStr">
        <is>
          <t>11.2022</t>
        </is>
      </c>
      <c r="B144" s="4" t="inlineStr">
        <is>
          <t>Pavo</t>
        </is>
      </c>
      <c r="C144" s="4" t="inlineStr">
        <is>
          <t>Agro America</t>
        </is>
      </c>
      <c r="D144" s="4" t="n">
        <v>1030228</v>
      </c>
      <c r="E144" s="5" t="inlineStr">
        <is>
          <t>PV TruDeh Cort S/p@ Bo Cj  SO</t>
        </is>
      </c>
      <c r="F144" s="6" t="inlineStr">
        <is>
          <t>Trutro Desh</t>
        </is>
      </c>
      <c r="G144" s="7" t="n">
        <v>0</v>
      </c>
      <c r="H144" s="8" t="n">
        <v>0</v>
      </c>
      <c r="I144" s="8" t="n">
        <v>0</v>
      </c>
      <c r="J144" s="9" t="n">
        <v>0</v>
      </c>
      <c r="K144" s="10" t="n">
        <v>0</v>
      </c>
      <c r="L144" s="8" t="n">
        <v>0</v>
      </c>
      <c r="M144" s="8" t="n">
        <v>0</v>
      </c>
      <c r="N144" s="9" t="n">
        <v>0</v>
      </c>
      <c r="O144" s="7" t="n">
        <v>163.296</v>
      </c>
      <c r="P144" s="8" t="n">
        <v>40</v>
      </c>
      <c r="Q144" s="8" t="n">
        <v>45</v>
      </c>
      <c r="R144" s="9" t="n">
        <v>163.296</v>
      </c>
      <c r="S144" s="10" t="n"/>
      <c r="T144" s="8" t="n">
        <v>0</v>
      </c>
      <c r="U144" s="8" t="n">
        <v>0</v>
      </c>
      <c r="V144" s="9" t="n">
        <v>0</v>
      </c>
      <c r="W144" s="11" t="n"/>
    </row>
    <row r="145">
      <c r="A145" s="4" t="inlineStr">
        <is>
          <t>11.2022</t>
        </is>
      </c>
      <c r="B145" s="4" t="inlineStr">
        <is>
          <t>Pavo</t>
        </is>
      </c>
      <c r="C145" s="4" t="inlineStr">
        <is>
          <t>Agro America</t>
        </is>
      </c>
      <c r="D145" s="4" t="n">
        <v>1030239</v>
      </c>
      <c r="E145" s="5" t="inlineStr">
        <is>
          <t>PV Ctro Pta Ala 30 Lb@ Bo Cj SO</t>
        </is>
      </c>
      <c r="F145" s="6" t="inlineStr">
        <is>
          <t>Ala</t>
        </is>
      </c>
      <c r="G145" s="7" t="n">
        <v>0</v>
      </c>
      <c r="H145" s="8" t="n">
        <v>0</v>
      </c>
      <c r="I145" s="8" t="n">
        <v>0</v>
      </c>
      <c r="J145" s="9" t="n">
        <v>0</v>
      </c>
      <c r="K145" s="10" t="n">
        <v>0</v>
      </c>
      <c r="L145" s="8" t="n">
        <v>0</v>
      </c>
      <c r="M145" s="8" t="n">
        <v>0</v>
      </c>
      <c r="N145" s="9" t="n">
        <v>0</v>
      </c>
      <c r="O145" s="7" t="n">
        <v>23912.77</v>
      </c>
      <c r="P145" s="8" t="n">
        <v>48</v>
      </c>
      <c r="Q145" s="8" t="n">
        <v>48</v>
      </c>
      <c r="R145" s="9" t="n">
        <v>23912.77</v>
      </c>
      <c r="S145" s="10" t="n"/>
      <c r="T145" s="8" t="n">
        <v>95.27</v>
      </c>
      <c r="U145" s="8" t="n">
        <v>48</v>
      </c>
      <c r="V145" s="9" t="n">
        <v>95.27</v>
      </c>
      <c r="W145" s="11" t="n"/>
    </row>
    <row r="146">
      <c r="A146" s="4" t="inlineStr">
        <is>
          <t>11.2022</t>
        </is>
      </c>
      <c r="B146" s="4" t="inlineStr">
        <is>
          <t>Pavo</t>
        </is>
      </c>
      <c r="C146" s="4" t="inlineStr">
        <is>
          <t>Agro America</t>
        </is>
      </c>
      <c r="D146" s="4" t="n">
        <v>1030379</v>
      </c>
      <c r="E146" s="5" t="inlineStr">
        <is>
          <t>PV PchDeh S/p@ Bo Cj 20k SO</t>
        </is>
      </c>
      <c r="F146" s="6" t="inlineStr">
        <is>
          <t>Pech Desh</t>
        </is>
      </c>
      <c r="G146" s="7" t="n">
        <v>0</v>
      </c>
      <c r="H146" s="8" t="n">
        <v>0</v>
      </c>
      <c r="I146" s="8" t="n">
        <v>0</v>
      </c>
      <c r="J146" s="9" t="n">
        <v>0</v>
      </c>
      <c r="K146" s="10" t="n">
        <v>0</v>
      </c>
      <c r="L146" s="8" t="n">
        <v>0</v>
      </c>
      <c r="M146" s="8" t="n">
        <v>0</v>
      </c>
      <c r="N146" s="9" t="n">
        <v>0</v>
      </c>
      <c r="O146" s="7" t="n">
        <v>7800.2</v>
      </c>
      <c r="P146" s="8" t="n">
        <v>69.9860465116279</v>
      </c>
      <c r="Q146" s="8" t="n">
        <v>95.2209302325581</v>
      </c>
      <c r="R146" s="9" t="n">
        <v>7800.2</v>
      </c>
      <c r="S146" s="10" t="n"/>
      <c r="T146" s="8" t="n">
        <v>6621.1</v>
      </c>
      <c r="U146" s="8" t="n">
        <v>74.0547945205479</v>
      </c>
      <c r="V146" s="9" t="n">
        <v>6621.1</v>
      </c>
      <c r="W146" s="11" t="n"/>
    </row>
    <row r="147">
      <c r="A147" s="4" t="inlineStr">
        <is>
          <t>11.2022</t>
        </is>
      </c>
      <c r="B147" s="4" t="inlineStr">
        <is>
          <t>Pavo</t>
        </is>
      </c>
      <c r="C147" s="4" t="inlineStr">
        <is>
          <t>Agro America</t>
        </is>
      </c>
      <c r="D147" s="4" t="n">
        <v>1030452</v>
      </c>
      <c r="E147" s="5" t="inlineStr">
        <is>
          <t>PV Pech USA 10 - 12 LB@ Bo Hor Cj 11k SO</t>
        </is>
      </c>
      <c r="F147" s="6" t="inlineStr">
        <is>
          <t>Pech Desh</t>
        </is>
      </c>
      <c r="G147" s="7" t="n">
        <v>0</v>
      </c>
      <c r="H147" s="8" t="n">
        <v>0</v>
      </c>
      <c r="I147" s="8" t="n">
        <v>0</v>
      </c>
      <c r="J147" s="9" t="n">
        <v>0</v>
      </c>
      <c r="K147" s="10" t="n">
        <v>0</v>
      </c>
      <c r="L147" s="8" t="n">
        <v>0</v>
      </c>
      <c r="M147" s="8" t="n">
        <v>0</v>
      </c>
      <c r="N147" s="9" t="n">
        <v>0</v>
      </c>
      <c r="O147" s="7" t="n">
        <v>12186.24</v>
      </c>
      <c r="P147" s="8" t="n">
        <v>41.0000571956567</v>
      </c>
      <c r="Q147" s="8" t="n">
        <v>55.000076725881</v>
      </c>
      <c r="R147" s="9" t="n">
        <v>12186.24</v>
      </c>
      <c r="S147" s="10" t="n"/>
      <c r="T147" s="8" t="n">
        <v>111.707</v>
      </c>
      <c r="U147" s="8" t="n">
        <v>41</v>
      </c>
      <c r="V147" s="9" t="n">
        <v>111.707</v>
      </c>
      <c r="W147" s="11" t="n"/>
    </row>
    <row r="148">
      <c r="A148" s="4" t="inlineStr">
        <is>
          <t>11.2022</t>
        </is>
      </c>
      <c r="B148" s="4" t="inlineStr">
        <is>
          <t>Pavo</t>
        </is>
      </c>
      <c r="C148" s="4" t="inlineStr">
        <is>
          <t>Agro America</t>
        </is>
      </c>
      <c r="D148" s="4" t="n">
        <v>1030461</v>
      </c>
      <c r="E148" s="5" t="inlineStr">
        <is>
          <t>PV Pech USA 8 - 10 LB@ Bo Hor Cj 11k SO</t>
        </is>
      </c>
      <c r="F148" s="6" t="inlineStr">
        <is>
          <t>Pech Desh</t>
        </is>
      </c>
      <c r="G148" s="7" t="n">
        <v>0</v>
      </c>
      <c r="H148" s="8" t="n">
        <v>0</v>
      </c>
      <c r="I148" s="8" t="n">
        <v>0</v>
      </c>
      <c r="J148" s="9" t="n">
        <v>0</v>
      </c>
      <c r="K148" s="10" t="n">
        <v>0</v>
      </c>
      <c r="L148" s="8" t="n">
        <v>0</v>
      </c>
      <c r="M148" s="8" t="n">
        <v>0</v>
      </c>
      <c r="N148" s="9" t="n">
        <v>0</v>
      </c>
      <c r="O148" s="7" t="n">
        <v>8.647</v>
      </c>
      <c r="P148" s="8" t="n">
        <v>74</v>
      </c>
      <c r="Q148" s="8" t="n">
        <v>89</v>
      </c>
      <c r="R148" s="9" t="n">
        <v>8.647</v>
      </c>
      <c r="S148" s="10" t="n"/>
      <c r="T148" s="8" t="n">
        <v>0</v>
      </c>
      <c r="U148" s="8" t="n">
        <v>0</v>
      </c>
      <c r="V148" s="9" t="n">
        <v>0</v>
      </c>
      <c r="W148" s="11" t="n"/>
    </row>
    <row r="149">
      <c r="A149" s="4" t="inlineStr">
        <is>
          <t>11.2022</t>
        </is>
      </c>
      <c r="B149" s="4" t="inlineStr">
        <is>
          <t>Pavo</t>
        </is>
      </c>
      <c r="C149" s="4" t="inlineStr">
        <is>
          <t>Agro America</t>
        </is>
      </c>
      <c r="D149" s="4" t="n">
        <v>1030745</v>
      </c>
      <c r="E149" s="5" t="inlineStr">
        <is>
          <t>PV Higad 40Lb@ Bo Cj 18k SO</t>
        </is>
      </c>
      <c r="F149" s="6" t="inlineStr">
        <is>
          <t>Menudencias</t>
        </is>
      </c>
      <c r="G149" s="7" t="n">
        <v>0</v>
      </c>
      <c r="H149" s="8" t="n">
        <v>0</v>
      </c>
      <c r="I149" s="8" t="n">
        <v>0</v>
      </c>
      <c r="J149" s="9" t="n">
        <v>0</v>
      </c>
      <c r="K149" s="10" t="n">
        <v>0</v>
      </c>
      <c r="L149" s="8" t="n">
        <v>0</v>
      </c>
      <c r="M149" s="8" t="n">
        <v>0</v>
      </c>
      <c r="N149" s="9" t="n">
        <v>0</v>
      </c>
      <c r="O149" s="7" t="n">
        <v>1106.784</v>
      </c>
      <c r="P149" s="8" t="n">
        <v>79</v>
      </c>
      <c r="Q149" s="8" t="n">
        <v>81</v>
      </c>
      <c r="R149" s="9" t="n">
        <v>1106.784</v>
      </c>
      <c r="S149" s="10" t="n"/>
      <c r="T149" s="8" t="n">
        <v>0</v>
      </c>
      <c r="U149" s="8" t="n">
        <v>0</v>
      </c>
      <c r="V149" s="9" t="n">
        <v>0</v>
      </c>
      <c r="W149" s="11" t="n"/>
    </row>
    <row r="150">
      <c r="A150" s="4" t="inlineStr">
        <is>
          <t>11.2022</t>
        </is>
      </c>
      <c r="B150" s="4" t="inlineStr">
        <is>
          <t>Pavo</t>
        </is>
      </c>
      <c r="C150" s="4" t="inlineStr">
        <is>
          <t>Agro America</t>
        </is>
      </c>
      <c r="D150" s="4" t="n">
        <v>1030773</v>
      </c>
      <c r="E150" s="5" t="inlineStr">
        <is>
          <t>PV Pch Filete 1 kg @Bo CJ 14Kg AS</t>
        </is>
      </c>
      <c r="F150" s="6" t="inlineStr">
        <is>
          <t>Pech Desh</t>
        </is>
      </c>
      <c r="G150" s="7" t="n">
        <v>0</v>
      </c>
      <c r="H150" s="8" t="n">
        <v>0</v>
      </c>
      <c r="I150" s="8" t="n">
        <v>0</v>
      </c>
      <c r="J150" s="9" t="n">
        <v>0</v>
      </c>
      <c r="K150" s="10" t="n">
        <v>0</v>
      </c>
      <c r="L150" s="8" t="n">
        <v>0</v>
      </c>
      <c r="M150" s="8" t="n">
        <v>0</v>
      </c>
      <c r="N150" s="9" t="n">
        <v>0</v>
      </c>
      <c r="O150" s="7" t="n">
        <v>15022</v>
      </c>
      <c r="P150" s="8" t="n">
        <v>45</v>
      </c>
      <c r="Q150" s="8" t="n">
        <v>46</v>
      </c>
      <c r="R150" s="9" t="n">
        <v>15022</v>
      </c>
      <c r="S150" s="10" t="n"/>
      <c r="T150" s="8" t="n">
        <v>0</v>
      </c>
      <c r="U150" s="8" t="n">
        <v>0</v>
      </c>
      <c r="V150" s="9" t="n">
        <v>0</v>
      </c>
      <c r="W150" s="11" t="n"/>
    </row>
    <row r="151">
      <c r="A151" s="4" t="inlineStr">
        <is>
          <t>11.2022</t>
        </is>
      </c>
      <c r="B151" s="4" t="inlineStr">
        <is>
          <t>Pavo</t>
        </is>
      </c>
      <c r="C151" s="4" t="inlineStr">
        <is>
          <t>Agro America</t>
        </is>
      </c>
      <c r="D151" s="4" t="n">
        <v>1030782</v>
      </c>
      <c r="E151" s="5" t="inlineStr">
        <is>
          <t>PV Pech USA 12-15 LB @BO Hor Cj 15k AS</t>
        </is>
      </c>
      <c r="F151" s="6" t="inlineStr">
        <is>
          <t>Pech Desh</t>
        </is>
      </c>
      <c r="G151" s="7" t="n">
        <v>0</v>
      </c>
      <c r="H151" s="8" t="n">
        <v>0</v>
      </c>
      <c r="I151" s="8" t="n">
        <v>0</v>
      </c>
      <c r="J151" s="9" t="n">
        <v>0</v>
      </c>
      <c r="K151" s="10" t="n">
        <v>0</v>
      </c>
      <c r="L151" s="8" t="n">
        <v>0</v>
      </c>
      <c r="M151" s="8" t="n">
        <v>0</v>
      </c>
      <c r="N151" s="9" t="n">
        <v>0</v>
      </c>
      <c r="O151" s="7" t="n">
        <v>10083.63</v>
      </c>
      <c r="P151" s="8" t="n">
        <v>39</v>
      </c>
      <c r="Q151" s="8" t="n">
        <v>45</v>
      </c>
      <c r="R151" s="9" t="n">
        <v>10083.63</v>
      </c>
      <c r="S151" s="10" t="n"/>
      <c r="T151" s="8" t="n">
        <v>11.683</v>
      </c>
      <c r="U151" s="8" t="n">
        <v>166</v>
      </c>
      <c r="V151" s="9" t="n">
        <v>11.683</v>
      </c>
      <c r="W151" s="11" t="n"/>
    </row>
    <row r="152">
      <c r="A152" s="4" t="inlineStr">
        <is>
          <t>11.2022</t>
        </is>
      </c>
      <c r="B152" s="4" t="inlineStr">
        <is>
          <t>Pavo</t>
        </is>
      </c>
      <c r="C152" s="4" t="inlineStr">
        <is>
          <t>Agro America</t>
        </is>
      </c>
      <c r="D152" s="4" t="n">
        <v>1030783</v>
      </c>
      <c r="E152" s="5" t="inlineStr">
        <is>
          <t>PV Pch MA 8% 18-20 Lb@ Bo Cj 20k AS</t>
        </is>
      </c>
      <c r="F152" s="6" t="inlineStr">
        <is>
          <t>Pech</t>
        </is>
      </c>
      <c r="G152" s="7" t="n">
        <v>0</v>
      </c>
      <c r="H152" s="8" t="n">
        <v>0</v>
      </c>
      <c r="I152" s="8" t="n">
        <v>0</v>
      </c>
      <c r="J152" s="9" t="n">
        <v>0</v>
      </c>
      <c r="K152" s="10" t="n">
        <v>0</v>
      </c>
      <c r="L152" s="8" t="n">
        <v>0</v>
      </c>
      <c r="M152" s="8" t="n">
        <v>0</v>
      </c>
      <c r="N152" s="9" t="n">
        <v>0</v>
      </c>
      <c r="O152" s="7" t="n">
        <v>0</v>
      </c>
      <c r="P152" s="8" t="n">
        <v>0</v>
      </c>
      <c r="Q152" s="8" t="n">
        <v>0</v>
      </c>
      <c r="R152" s="9" t="n">
        <v>0</v>
      </c>
      <c r="S152" s="10" t="n"/>
      <c r="T152" s="8" t="n">
        <v>16.886</v>
      </c>
      <c r="U152" s="8" t="n">
        <v>81</v>
      </c>
      <c r="V152" s="9" t="n">
        <v>16.886</v>
      </c>
      <c r="W152" s="11" t="n"/>
    </row>
    <row r="153">
      <c r="A153" s="4" t="inlineStr">
        <is>
          <t>11.2022</t>
        </is>
      </c>
      <c r="B153" s="4" t="inlineStr">
        <is>
          <t>Pavo</t>
        </is>
      </c>
      <c r="C153" s="4" t="inlineStr">
        <is>
          <t>Agro America</t>
        </is>
      </c>
      <c r="D153" s="4" t="n">
        <v>1030818</v>
      </c>
      <c r="E153" s="5" t="inlineStr">
        <is>
          <t>PV Fil C/ten MA NMr@ Cj 40 Lb AS</t>
        </is>
      </c>
      <c r="F153" s="6" t="inlineStr">
        <is>
          <t>Pech Desh</t>
        </is>
      </c>
      <c r="G153" s="7" t="n">
        <v>0</v>
      </c>
      <c r="H153" s="8" t="n">
        <v>0</v>
      </c>
      <c r="I153" s="8" t="n">
        <v>0</v>
      </c>
      <c r="J153" s="9" t="n">
        <v>0</v>
      </c>
      <c r="K153" s="10" t="n">
        <v>0</v>
      </c>
      <c r="L153" s="8" t="n">
        <v>0</v>
      </c>
      <c r="M153" s="8" t="n">
        <v>0</v>
      </c>
      <c r="N153" s="9" t="n">
        <v>0</v>
      </c>
      <c r="O153" s="7" t="n">
        <v>25885.78</v>
      </c>
      <c r="P153" s="8" t="n">
        <v>47.6965662228451</v>
      </c>
      <c r="Q153" s="8" t="n">
        <v>53.5508058864751</v>
      </c>
      <c r="R153" s="9" t="n">
        <v>25885.78</v>
      </c>
      <c r="S153" s="10" t="n"/>
      <c r="T153" s="8" t="n">
        <v>0</v>
      </c>
      <c r="U153" s="8" t="n">
        <v>0</v>
      </c>
      <c r="V153" s="9" t="n">
        <v>0</v>
      </c>
      <c r="W153" s="11" t="n"/>
    </row>
    <row r="154">
      <c r="A154" s="4" t="inlineStr">
        <is>
          <t>11.2022</t>
        </is>
      </c>
      <c r="B154" s="4" t="inlineStr">
        <is>
          <t>Pavo</t>
        </is>
      </c>
      <c r="C154" s="4" t="inlineStr">
        <is>
          <t>Agrosuper Shanghai</t>
        </is>
      </c>
      <c r="D154" s="4" t="n">
        <v>1030791</v>
      </c>
      <c r="E154" s="5" t="inlineStr">
        <is>
          <t>PV MA Tru Lar@ Bo Cj 15k AS</t>
        </is>
      </c>
      <c r="F154" s="6" t="inlineStr">
        <is>
          <t>Trutro</t>
        </is>
      </c>
      <c r="G154" s="7" t="n">
        <v>0</v>
      </c>
      <c r="H154" s="8" t="n">
        <v>0</v>
      </c>
      <c r="I154" s="8" t="n">
        <v>0</v>
      </c>
      <c r="J154" s="9" t="n">
        <v>0</v>
      </c>
      <c r="K154" s="10" t="n">
        <v>0</v>
      </c>
      <c r="L154" s="8" t="n">
        <v>0</v>
      </c>
      <c r="M154" s="8" t="n">
        <v>0</v>
      </c>
      <c r="N154" s="9" t="n">
        <v>0</v>
      </c>
      <c r="O154" s="7" t="n">
        <v>3675</v>
      </c>
      <c r="P154" s="8" t="n">
        <v>34</v>
      </c>
      <c r="Q154" s="8" t="n">
        <v>54</v>
      </c>
      <c r="R154" s="9" t="n">
        <v>3675</v>
      </c>
      <c r="S154" s="10" t="n"/>
      <c r="T154" s="8" t="n">
        <v>0</v>
      </c>
      <c r="U154" s="8" t="n">
        <v>0</v>
      </c>
      <c r="V154" s="9" t="n">
        <v>0</v>
      </c>
      <c r="W154" s="11" t="n"/>
    </row>
    <row r="155">
      <c r="A155" s="4" t="inlineStr">
        <is>
          <t>11.2022</t>
        </is>
      </c>
      <c r="B155" s="4" t="inlineStr">
        <is>
          <t>Elaborado</t>
        </is>
      </c>
      <c r="C155" s="4" t="inlineStr">
        <is>
          <t>Agro America</t>
        </is>
      </c>
      <c r="D155" s="4" t="n">
        <v>1100570</v>
      </c>
      <c r="E155" s="5" t="inlineStr">
        <is>
          <t>Figuritas Pollo@ Bo 18x1.5 Lb Cj AS</t>
        </is>
      </c>
      <c r="F155" s="6" t="inlineStr">
        <is>
          <t>Empanizado</t>
        </is>
      </c>
      <c r="G155" s="7" t="n">
        <v>0</v>
      </c>
      <c r="H155" s="8" t="n">
        <v>0</v>
      </c>
      <c r="I155" s="8" t="n">
        <v>0</v>
      </c>
      <c r="J155" s="9" t="n">
        <v>0</v>
      </c>
      <c r="K155" s="10" t="n">
        <v>0</v>
      </c>
      <c r="L155" s="8" t="n">
        <v>0</v>
      </c>
      <c r="M155" s="8" t="n">
        <v>0</v>
      </c>
      <c r="N155" s="9" t="n">
        <v>0</v>
      </c>
      <c r="O155" s="7" t="n">
        <v>257.04</v>
      </c>
      <c r="P155" s="8" t="n">
        <v>122</v>
      </c>
      <c r="Q155" s="8" t="n">
        <v>130</v>
      </c>
      <c r="R155" s="9" t="n">
        <v>257.04</v>
      </c>
      <c r="S155" s="10" t="n"/>
      <c r="T155" s="8" t="n">
        <v>0</v>
      </c>
      <c r="U155" s="8" t="n">
        <v>0</v>
      </c>
      <c r="V155" s="9" t="n">
        <v>0</v>
      </c>
      <c r="W155" s="11" t="n"/>
    </row>
    <row r="156">
      <c r="A156" s="4" t="inlineStr">
        <is>
          <t>11.2022</t>
        </is>
      </c>
      <c r="B156" s="4" t="inlineStr">
        <is>
          <t>Elaborado</t>
        </is>
      </c>
      <c r="C156" s="4" t="inlineStr">
        <is>
          <t>Agro America</t>
        </is>
      </c>
      <c r="D156" s="4" t="n">
        <v>1100573</v>
      </c>
      <c r="E156" s="5" t="inlineStr">
        <is>
          <t>Croq Pollo 80g@Bo 18x1,5 Lb Cj AS</t>
        </is>
      </c>
      <c r="F156" s="6" t="inlineStr">
        <is>
          <t>Empanizado</t>
        </is>
      </c>
      <c r="G156" s="7" t="n">
        <v>0</v>
      </c>
      <c r="H156" s="8" t="n">
        <v>0</v>
      </c>
      <c r="I156" s="8" t="n">
        <v>0</v>
      </c>
      <c r="J156" s="9" t="n">
        <v>0</v>
      </c>
      <c r="K156" s="10" t="n">
        <v>0</v>
      </c>
      <c r="L156" s="8" t="n">
        <v>0</v>
      </c>
      <c r="M156" s="8" t="n">
        <v>0</v>
      </c>
      <c r="N156" s="9" t="n">
        <v>0</v>
      </c>
      <c r="O156" s="7" t="n">
        <v>1236.24</v>
      </c>
      <c r="P156" s="8" t="n">
        <v>69</v>
      </c>
      <c r="Q156" s="8" t="n">
        <v>76</v>
      </c>
      <c r="R156" s="9" t="n">
        <v>1236.24</v>
      </c>
      <c r="S156" s="10" t="n"/>
      <c r="T156" s="8" t="n">
        <v>0</v>
      </c>
      <c r="U156" s="8" t="n">
        <v>0</v>
      </c>
      <c r="V156" s="9" t="n">
        <v>0</v>
      </c>
      <c r="W156" s="11" t="n"/>
    </row>
    <row r="157">
      <c r="A157" s="4" t="inlineStr">
        <is>
          <t>11.2022</t>
        </is>
      </c>
      <c r="B157" s="4" t="inlineStr">
        <is>
          <t>Elaborado</t>
        </is>
      </c>
      <c r="C157" s="4" t="inlineStr">
        <is>
          <t>Agro America</t>
        </is>
      </c>
      <c r="D157" s="4" t="n">
        <v>1100602</v>
      </c>
      <c r="E157" s="5" t="inlineStr">
        <is>
          <t>File Pollo PR@ Bo 18x1.5 Lb Cj AS</t>
        </is>
      </c>
      <c r="F157" s="6" t="inlineStr">
        <is>
          <t>Empanizado</t>
        </is>
      </c>
      <c r="G157" s="7" t="n">
        <v>0</v>
      </c>
      <c r="H157" s="8" t="n">
        <v>0</v>
      </c>
      <c r="I157" s="8" t="n">
        <v>0</v>
      </c>
      <c r="J157" s="9" t="n">
        <v>0</v>
      </c>
      <c r="K157" s="10" t="n">
        <v>0</v>
      </c>
      <c r="L157" s="8" t="n">
        <v>0</v>
      </c>
      <c r="M157" s="8" t="n">
        <v>0</v>
      </c>
      <c r="N157" s="9" t="n">
        <v>0</v>
      </c>
      <c r="O157" s="7" t="n">
        <v>13794.48</v>
      </c>
      <c r="P157" s="8" t="n">
        <v>94.1082519964508</v>
      </c>
      <c r="Q157" s="8" t="n">
        <v>105.257320319432</v>
      </c>
      <c r="R157" s="9" t="n">
        <v>13794.48</v>
      </c>
      <c r="S157" s="10" t="n"/>
      <c r="T157" s="8" t="n">
        <v>0</v>
      </c>
      <c r="U157" s="8" t="n">
        <v>0</v>
      </c>
      <c r="V157" s="9" t="n">
        <v>0</v>
      </c>
      <c r="W157" s="11" t="n"/>
    </row>
    <row r="158">
      <c r="A158" s="4" t="inlineStr">
        <is>
          <t>12.2022</t>
        </is>
      </c>
      <c r="B158" s="4" t="inlineStr">
        <is>
          <t>Pollo</t>
        </is>
      </c>
      <c r="C158" s="4" t="inlineStr">
        <is>
          <t>Agro America</t>
        </is>
      </c>
      <c r="D158" s="4" t="n">
        <v>1011701</v>
      </c>
      <c r="E158" s="5" t="inlineStr">
        <is>
          <t>PO PchDeh NMr@ Cj 20k AS</t>
        </is>
      </c>
      <c r="F158" s="6" t="inlineStr">
        <is>
          <t>Pechuga Desh</t>
        </is>
      </c>
      <c r="G158" s="7" t="n">
        <v>0</v>
      </c>
      <c r="H158" s="8" t="n">
        <v>0</v>
      </c>
      <c r="I158" s="8" t="n">
        <v>0</v>
      </c>
      <c r="J158" s="9" t="n">
        <v>0</v>
      </c>
      <c r="K158" s="10" t="n">
        <v>0</v>
      </c>
      <c r="L158" s="8" t="n">
        <v>0</v>
      </c>
      <c r="M158" s="8" t="n">
        <v>0</v>
      </c>
      <c r="N158" s="9" t="n">
        <v>0</v>
      </c>
      <c r="O158" s="7" t="n">
        <v>77624.18700000001</v>
      </c>
      <c r="P158" s="8" t="n">
        <v>25.6838676841794</v>
      </c>
      <c r="Q158" s="8" t="n">
        <v>33.2672205636112</v>
      </c>
      <c r="R158" s="9" t="n">
        <v>77624.18700000001</v>
      </c>
      <c r="S158" s="10" t="n"/>
      <c r="T158" s="8" t="n">
        <v>431.078</v>
      </c>
      <c r="U158" s="8" t="n">
        <v>45.552593730137</v>
      </c>
      <c r="V158" s="9" t="n">
        <v>431.078</v>
      </c>
      <c r="W158" s="11" t="n"/>
    </row>
    <row r="159">
      <c r="A159" s="4" t="inlineStr">
        <is>
          <t>12.2022</t>
        </is>
      </c>
      <c r="B159" s="4" t="inlineStr">
        <is>
          <t>Pollo</t>
        </is>
      </c>
      <c r="C159" s="4" t="inlineStr">
        <is>
          <t>Agro America</t>
        </is>
      </c>
      <c r="D159" s="4" t="n">
        <v>1012107</v>
      </c>
      <c r="E159" s="5" t="inlineStr">
        <is>
          <t>PO PchDeh 4oz Mr@ Cj AS</t>
        </is>
      </c>
      <c r="F159" s="6" t="inlineStr">
        <is>
          <t>Pechuga Desh</t>
        </is>
      </c>
      <c r="G159" s="7" t="n">
        <v>0</v>
      </c>
      <c r="H159" s="8" t="n">
        <v>0</v>
      </c>
      <c r="I159" s="8" t="n">
        <v>0</v>
      </c>
      <c r="J159" s="9" t="n">
        <v>0</v>
      </c>
      <c r="K159" s="10" t="n">
        <v>0</v>
      </c>
      <c r="L159" s="8" t="n">
        <v>0</v>
      </c>
      <c r="M159" s="8" t="n">
        <v>0</v>
      </c>
      <c r="N159" s="9" t="n">
        <v>0</v>
      </c>
      <c r="O159" s="7" t="n">
        <v>14642.208</v>
      </c>
      <c r="P159" s="8" t="n">
        <v>3</v>
      </c>
      <c r="Q159" s="8" t="n">
        <v>4</v>
      </c>
      <c r="R159" s="9" t="n">
        <v>14642.208</v>
      </c>
      <c r="S159" s="10" t="n"/>
      <c r="T159" s="8" t="n">
        <v>0</v>
      </c>
      <c r="U159" s="8" t="n">
        <v>0</v>
      </c>
      <c r="V159" s="9" t="n">
        <v>0</v>
      </c>
      <c r="W159" s="11" t="n"/>
    </row>
    <row r="160">
      <c r="A160" s="4" t="inlineStr">
        <is>
          <t>12.2022</t>
        </is>
      </c>
      <c r="B160" s="4" t="inlineStr">
        <is>
          <t>Pollo</t>
        </is>
      </c>
      <c r="C160" s="4" t="inlineStr">
        <is>
          <t>Agro America</t>
        </is>
      </c>
      <c r="D160" s="4" t="n">
        <v>1012108</v>
      </c>
      <c r="E160" s="5" t="inlineStr">
        <is>
          <t>PO PchDeh 5oz Mr@ Cj AS</t>
        </is>
      </c>
      <c r="F160" s="6" t="inlineStr">
        <is>
          <t>Pechuga Desh</t>
        </is>
      </c>
      <c r="G160" s="7" t="n">
        <v>0</v>
      </c>
      <c r="H160" s="8" t="n">
        <v>0</v>
      </c>
      <c r="I160" s="8" t="n">
        <v>0</v>
      </c>
      <c r="J160" s="9" t="n">
        <v>0</v>
      </c>
      <c r="K160" s="10" t="n">
        <v>0</v>
      </c>
      <c r="L160" s="8" t="n">
        <v>0</v>
      </c>
      <c r="M160" s="8" t="n">
        <v>0</v>
      </c>
      <c r="N160" s="9" t="n">
        <v>0</v>
      </c>
      <c r="O160" s="7" t="n">
        <v>46176.146</v>
      </c>
      <c r="P160" s="8" t="n">
        <v>26.2382207904488</v>
      </c>
      <c r="Q160" s="8" t="n">
        <v>38.4699778539335</v>
      </c>
      <c r="R160" s="9" t="n">
        <v>46176.146</v>
      </c>
      <c r="S160" s="10" t="n"/>
      <c r="T160" s="8" t="n">
        <v>8237.376</v>
      </c>
      <c r="U160" s="8" t="n">
        <v>18.1321585903084</v>
      </c>
      <c r="V160" s="9" t="n">
        <v>8237.376</v>
      </c>
      <c r="W160" s="11" t="n"/>
    </row>
    <row r="161">
      <c r="A161" s="4" t="inlineStr">
        <is>
          <t>12.2022</t>
        </is>
      </c>
      <c r="B161" s="4" t="inlineStr">
        <is>
          <t>Pollo</t>
        </is>
      </c>
      <c r="C161" s="4" t="inlineStr">
        <is>
          <t>Agro America</t>
        </is>
      </c>
      <c r="D161" s="4" t="n">
        <v>1012109</v>
      </c>
      <c r="E161" s="5" t="inlineStr">
        <is>
          <t>PO PchDeh 6oz Mr@ Cj AS</t>
        </is>
      </c>
      <c r="F161" s="6" t="inlineStr">
        <is>
          <t>Pechuga Desh</t>
        </is>
      </c>
      <c r="G161" s="7" t="n">
        <v>0</v>
      </c>
      <c r="H161" s="8" t="n">
        <v>0</v>
      </c>
      <c r="I161" s="8" t="n">
        <v>0</v>
      </c>
      <c r="J161" s="9" t="n">
        <v>0</v>
      </c>
      <c r="K161" s="10" t="n">
        <v>0</v>
      </c>
      <c r="L161" s="8" t="n">
        <v>0</v>
      </c>
      <c r="M161" s="8" t="n">
        <v>0</v>
      </c>
      <c r="N161" s="9" t="n">
        <v>0</v>
      </c>
      <c r="O161" s="7" t="n">
        <v>475554.173</v>
      </c>
      <c r="P161" s="8" t="n">
        <v>28.8765132547791</v>
      </c>
      <c r="Q161" s="8" t="n">
        <v>36.3609477316058</v>
      </c>
      <c r="R161" s="9" t="n">
        <v>475554.173</v>
      </c>
      <c r="S161" s="10" t="n"/>
      <c r="T161" s="8" t="n">
        <v>598.6559999999999</v>
      </c>
      <c r="U161" s="8" t="n">
        <v>73.0763309813983</v>
      </c>
      <c r="V161" s="9" t="n">
        <v>598.6559999999999</v>
      </c>
      <c r="W161" s="11" t="n"/>
    </row>
    <row r="162">
      <c r="A162" s="4" t="inlineStr">
        <is>
          <t>12.2022</t>
        </is>
      </c>
      <c r="B162" s="4" t="inlineStr">
        <is>
          <t>Pollo</t>
        </is>
      </c>
      <c r="C162" s="4" t="inlineStr">
        <is>
          <t>Agro America</t>
        </is>
      </c>
      <c r="D162" s="4" t="n">
        <v>1012110</v>
      </c>
      <c r="E162" s="5" t="inlineStr">
        <is>
          <t>PO PchDeh 7oz Mr@ Cj AS</t>
        </is>
      </c>
      <c r="F162" s="6" t="inlineStr">
        <is>
          <t>Pechuga Desh</t>
        </is>
      </c>
      <c r="G162" s="7" t="n">
        <v>0</v>
      </c>
      <c r="H162" s="8" t="n">
        <v>0</v>
      </c>
      <c r="I162" s="8" t="n">
        <v>0</v>
      </c>
      <c r="J162" s="9" t="n">
        <v>0</v>
      </c>
      <c r="K162" s="10" t="n">
        <v>22952.16</v>
      </c>
      <c r="L162" s="8" t="n">
        <v>19</v>
      </c>
      <c r="M162" s="8" t="n">
        <v>19</v>
      </c>
      <c r="N162" s="9" t="n">
        <v>22952.16</v>
      </c>
      <c r="O162" s="7" t="n">
        <v>375725.952</v>
      </c>
      <c r="P162" s="8" t="n">
        <v>35.7473440216342</v>
      </c>
      <c r="Q162" s="8" t="n">
        <v>48.7655012555534</v>
      </c>
      <c r="R162" s="9" t="n">
        <v>375725.952</v>
      </c>
      <c r="S162" s="10" t="n"/>
      <c r="T162" s="8" t="n">
        <v>15077.664</v>
      </c>
      <c r="U162" s="8" t="n">
        <v>24.3056558363418</v>
      </c>
      <c r="V162" s="9" t="n">
        <v>15077.664</v>
      </c>
      <c r="W162" s="11" t="n"/>
    </row>
    <row r="163">
      <c r="A163" s="4" t="inlineStr">
        <is>
          <t>12.2022</t>
        </is>
      </c>
      <c r="B163" s="4" t="inlineStr">
        <is>
          <t>Pollo</t>
        </is>
      </c>
      <c r="C163" s="4" t="inlineStr">
        <is>
          <t>Agro America</t>
        </is>
      </c>
      <c r="D163" s="4" t="n">
        <v>1012111</v>
      </c>
      <c r="E163" s="5" t="inlineStr">
        <is>
          <t>PO PchDeh 8oz Mr@ Cj AS</t>
        </is>
      </c>
      <c r="F163" s="6" t="inlineStr">
        <is>
          <t>Pechuga Desh</t>
        </is>
      </c>
      <c r="G163" s="7" t="n">
        <v>0</v>
      </c>
      <c r="H163" s="8" t="n">
        <v>0</v>
      </c>
      <c r="I163" s="8" t="n">
        <v>0</v>
      </c>
      <c r="J163" s="9" t="n">
        <v>0</v>
      </c>
      <c r="K163" s="10" t="n">
        <v>39916.8</v>
      </c>
      <c r="L163" s="8" t="n">
        <v>21.5</v>
      </c>
      <c r="M163" s="8" t="n">
        <v>21.5</v>
      </c>
      <c r="N163" s="9" t="n">
        <v>39916.8</v>
      </c>
      <c r="O163" s="7" t="n">
        <v>87708.09600000001</v>
      </c>
      <c r="P163" s="8" t="n">
        <v>31.5494414563508</v>
      </c>
      <c r="Q163" s="8" t="n">
        <v>35.6139842780306</v>
      </c>
      <c r="R163" s="9" t="n">
        <v>87708.09600000001</v>
      </c>
      <c r="S163" s="10" t="n"/>
      <c r="T163" s="8" t="n">
        <v>7257.6</v>
      </c>
      <c r="U163" s="8" t="n">
        <v>20</v>
      </c>
      <c r="V163" s="9" t="n">
        <v>7257.6</v>
      </c>
      <c r="W163" s="11" t="n"/>
    </row>
    <row r="164">
      <c r="A164" s="4" t="inlineStr">
        <is>
          <t>12.2022</t>
        </is>
      </c>
      <c r="B164" s="4" t="inlineStr">
        <is>
          <t>Pollo</t>
        </is>
      </c>
      <c r="C164" s="4" t="inlineStr">
        <is>
          <t>Agro America</t>
        </is>
      </c>
      <c r="D164" s="4" t="n">
        <v>1012112</v>
      </c>
      <c r="E164" s="5" t="inlineStr">
        <is>
          <t>PO PchDeh 9oz Mr@ Cj AS</t>
        </is>
      </c>
      <c r="F164" s="6" t="inlineStr">
        <is>
          <t>Pechuga Desh</t>
        </is>
      </c>
      <c r="G164" s="7" t="n">
        <v>0</v>
      </c>
      <c r="H164" s="8" t="n">
        <v>0</v>
      </c>
      <c r="I164" s="8" t="n">
        <v>0</v>
      </c>
      <c r="J164" s="9" t="n">
        <v>0</v>
      </c>
      <c r="K164" s="10" t="n">
        <v>0</v>
      </c>
      <c r="L164" s="8" t="n">
        <v>0</v>
      </c>
      <c r="M164" s="8" t="n">
        <v>0</v>
      </c>
      <c r="N164" s="9" t="n">
        <v>0</v>
      </c>
      <c r="O164" s="7" t="n">
        <v>55520.64</v>
      </c>
      <c r="P164" s="8" t="n">
        <v>12.1862745098039</v>
      </c>
      <c r="Q164" s="8" t="n">
        <v>28.1421568627451</v>
      </c>
      <c r="R164" s="9" t="n">
        <v>55520.64</v>
      </c>
      <c r="S164" s="10" t="n"/>
      <c r="T164" s="8" t="n">
        <v>0</v>
      </c>
      <c r="U164" s="8" t="n">
        <v>0</v>
      </c>
      <c r="V164" s="9" t="n">
        <v>0</v>
      </c>
      <c r="W164" s="11" t="n"/>
    </row>
    <row r="165">
      <c r="A165" s="4" t="inlineStr">
        <is>
          <t>12.2022</t>
        </is>
      </c>
      <c r="B165" s="4" t="inlineStr">
        <is>
          <t>Pollo</t>
        </is>
      </c>
      <c r="C165" s="4" t="inlineStr">
        <is>
          <t>Agro America</t>
        </is>
      </c>
      <c r="D165" s="4" t="n">
        <v>1012145</v>
      </c>
      <c r="E165" s="5" t="inlineStr">
        <is>
          <t>PO PchDeh S/p/g/f &lt;140@ Fi Cj 20k AS</t>
        </is>
      </c>
      <c r="F165" s="6" t="inlineStr">
        <is>
          <t>Pechuga Desh</t>
        </is>
      </c>
      <c r="G165" s="7" t="n">
        <v>0</v>
      </c>
      <c r="H165" s="8" t="n">
        <v>0</v>
      </c>
      <c r="I165" s="8" t="n">
        <v>0</v>
      </c>
      <c r="J165" s="9" t="n">
        <v>0</v>
      </c>
      <c r="K165" s="10" t="n">
        <v>0</v>
      </c>
      <c r="L165" s="8" t="n">
        <v>0</v>
      </c>
      <c r="M165" s="8" t="n">
        <v>0</v>
      </c>
      <c r="N165" s="9" t="n">
        <v>0</v>
      </c>
      <c r="O165" s="7" t="n">
        <v>44332.684</v>
      </c>
      <c r="P165" s="8" t="n">
        <v>73.339546191248</v>
      </c>
      <c r="Q165" s="8" t="n">
        <v>99.26701782820101</v>
      </c>
      <c r="R165" s="9" t="n">
        <v>44332.684</v>
      </c>
      <c r="S165" s="10" t="n"/>
      <c r="T165" s="8" t="n">
        <v>21735.23</v>
      </c>
      <c r="U165" s="8" t="n">
        <v>13.8181818181818</v>
      </c>
      <c r="V165" s="9" t="n">
        <v>21735.23</v>
      </c>
      <c r="W165" s="11" t="n"/>
    </row>
    <row r="166">
      <c r="A166" s="4" t="inlineStr">
        <is>
          <t>12.2022</t>
        </is>
      </c>
      <c r="B166" s="4" t="inlineStr">
        <is>
          <t>Pollo</t>
        </is>
      </c>
      <c r="C166" s="4" t="inlineStr">
        <is>
          <t>Agro America</t>
        </is>
      </c>
      <c r="D166" s="4" t="n">
        <v>1012147</v>
      </c>
      <c r="E166" s="5" t="inlineStr">
        <is>
          <t>PO File s/t Mr@ Fi Cj 17k AS</t>
        </is>
      </c>
      <c r="F166" s="6" t="inlineStr">
        <is>
          <t>Filete</t>
        </is>
      </c>
      <c r="G166" s="7" t="n">
        <v>0</v>
      </c>
      <c r="H166" s="8" t="n">
        <v>0</v>
      </c>
      <c r="I166" s="8" t="n">
        <v>0</v>
      </c>
      <c r="J166" s="9" t="n">
        <v>0</v>
      </c>
      <c r="K166" s="10" t="n">
        <v>0</v>
      </c>
      <c r="L166" s="8" t="n">
        <v>0</v>
      </c>
      <c r="M166" s="8" t="n">
        <v>0</v>
      </c>
      <c r="N166" s="9" t="n">
        <v>0</v>
      </c>
      <c r="O166" s="7" t="n">
        <v>9330.200000000001</v>
      </c>
      <c r="P166" s="8" t="n">
        <v>9</v>
      </c>
      <c r="Q166" s="8" t="n">
        <v>89</v>
      </c>
      <c r="R166" s="9" t="n">
        <v>9330.200000000001</v>
      </c>
      <c r="S166" s="10" t="n"/>
      <c r="T166" s="8" t="n">
        <v>0</v>
      </c>
      <c r="U166" s="8" t="n">
        <v>0</v>
      </c>
      <c r="V166" s="9" t="n">
        <v>0</v>
      </c>
      <c r="W166" s="11" t="n"/>
    </row>
    <row r="167">
      <c r="A167" s="4" t="inlineStr">
        <is>
          <t>12.2022</t>
        </is>
      </c>
      <c r="B167" s="4" t="inlineStr">
        <is>
          <t>Pollo</t>
        </is>
      </c>
      <c r="C167" s="4" t="inlineStr">
        <is>
          <t>Agro America</t>
        </is>
      </c>
      <c r="D167" s="4" t="n">
        <v>1012148</v>
      </c>
      <c r="E167" s="5" t="inlineStr">
        <is>
          <t>PO Tru-Ctro Ala 60-80 Mr@ Fi Cj 20k AS</t>
        </is>
      </c>
      <c r="F167" s="6" t="inlineStr">
        <is>
          <t>Ala</t>
        </is>
      </c>
      <c r="G167" s="7" t="n">
        <v>0</v>
      </c>
      <c r="H167" s="8" t="n">
        <v>0</v>
      </c>
      <c r="I167" s="8" t="n">
        <v>0</v>
      </c>
      <c r="J167" s="9" t="n">
        <v>0</v>
      </c>
      <c r="K167" s="10" t="n">
        <v>19759.3</v>
      </c>
      <c r="L167" s="8" t="n">
        <v>19</v>
      </c>
      <c r="M167" s="8" t="n">
        <v>19</v>
      </c>
      <c r="N167" s="9" t="n">
        <v>19759.3</v>
      </c>
      <c r="O167" s="7" t="n">
        <v>99281.501</v>
      </c>
      <c r="P167" s="8" t="n">
        <v>33.0253301972137</v>
      </c>
      <c r="Q167" s="8" t="n">
        <v>39.9397503166275</v>
      </c>
      <c r="R167" s="9" t="n">
        <v>99281.501</v>
      </c>
      <c r="S167" s="10" t="n"/>
      <c r="T167" s="8" t="n">
        <v>0</v>
      </c>
      <c r="U167" s="8" t="n">
        <v>0</v>
      </c>
      <c r="V167" s="9" t="n">
        <v>0</v>
      </c>
      <c r="W167" s="11" t="n"/>
    </row>
    <row r="168">
      <c r="A168" s="4" t="inlineStr">
        <is>
          <t>12.2022</t>
        </is>
      </c>
      <c r="B168" s="4" t="inlineStr">
        <is>
          <t>Pollo</t>
        </is>
      </c>
      <c r="C168" s="4" t="inlineStr">
        <is>
          <t>Agro America</t>
        </is>
      </c>
      <c r="D168" s="4" t="n">
        <v>1012157</v>
      </c>
      <c r="E168" s="5" t="inlineStr">
        <is>
          <t>PO Tru Ala 8x5@ Fi Cj AS</t>
        </is>
      </c>
      <c r="F168" s="6" t="inlineStr">
        <is>
          <t>Ala</t>
        </is>
      </c>
      <c r="G168" s="7" t="n">
        <v>0</v>
      </c>
      <c r="H168" s="8" t="n">
        <v>0</v>
      </c>
      <c r="I168" s="8" t="n">
        <v>0</v>
      </c>
      <c r="J168" s="9" t="n">
        <v>0</v>
      </c>
      <c r="K168" s="10" t="n">
        <v>0</v>
      </c>
      <c r="L168" s="8" t="n">
        <v>0</v>
      </c>
      <c r="M168" s="8" t="n">
        <v>0</v>
      </c>
      <c r="N168" s="9" t="n">
        <v>0</v>
      </c>
      <c r="O168" s="7" t="n">
        <v>798.323</v>
      </c>
      <c r="P168" s="8" t="n">
        <v>112.113573077564</v>
      </c>
      <c r="Q168" s="8" t="n">
        <v>118.090861718878</v>
      </c>
      <c r="R168" s="9" t="n">
        <v>798.323</v>
      </c>
      <c r="S168" s="10" t="n"/>
      <c r="T168" s="8" t="n">
        <v>0</v>
      </c>
      <c r="U168" s="8" t="n">
        <v>0</v>
      </c>
      <c r="V168" s="9" t="n">
        <v>0</v>
      </c>
      <c r="W168" s="11" t="n"/>
    </row>
    <row r="169">
      <c r="A169" s="4" t="inlineStr">
        <is>
          <t>12.2022</t>
        </is>
      </c>
      <c r="B169" s="4" t="inlineStr">
        <is>
          <t>Pollo</t>
        </is>
      </c>
      <c r="C169" s="4" t="inlineStr">
        <is>
          <t>Agro America</t>
        </is>
      </c>
      <c r="D169" s="4" t="n">
        <v>1012158</v>
      </c>
      <c r="E169" s="5" t="inlineStr">
        <is>
          <t>PO File s/t 8x5 Mr@ Fi Cj AS</t>
        </is>
      </c>
      <c r="F169" s="6" t="inlineStr">
        <is>
          <t>Filete</t>
        </is>
      </c>
      <c r="G169" s="7" t="n">
        <v>0</v>
      </c>
      <c r="H169" s="8" t="n">
        <v>0</v>
      </c>
      <c r="I169" s="8" t="n">
        <v>0</v>
      </c>
      <c r="J169" s="9" t="n">
        <v>0</v>
      </c>
      <c r="K169" s="10" t="n">
        <v>1814.4</v>
      </c>
      <c r="L169" s="8" t="n">
        <v>24</v>
      </c>
      <c r="M169" s="8" t="n">
        <v>24</v>
      </c>
      <c r="N169" s="9" t="n">
        <v>1814.4</v>
      </c>
      <c r="O169" s="7" t="n">
        <v>134265.6</v>
      </c>
      <c r="P169" s="8" t="n">
        <v>25.2001351351351</v>
      </c>
      <c r="Q169" s="8" t="n">
        <v>32.9806756756757</v>
      </c>
      <c r="R169" s="9" t="n">
        <v>134265.6</v>
      </c>
      <c r="S169" s="10" t="n"/>
      <c r="T169" s="8" t="n">
        <v>72.57599999999999</v>
      </c>
      <c r="U169" s="8" t="n">
        <v>36</v>
      </c>
      <c r="V169" s="9" t="n">
        <v>72.57599999999999</v>
      </c>
      <c r="W169" s="11" t="n"/>
    </row>
    <row r="170">
      <c r="A170" s="4" t="inlineStr">
        <is>
          <t>12.2022</t>
        </is>
      </c>
      <c r="B170" s="4" t="inlineStr">
        <is>
          <t>Pollo</t>
        </is>
      </c>
      <c r="C170" s="4" t="inlineStr">
        <is>
          <t>Agro America</t>
        </is>
      </c>
      <c r="D170" s="4" t="n">
        <v>1012159</v>
      </c>
      <c r="E170" s="5" t="inlineStr">
        <is>
          <t>PO Tru Ctro Ala 60-80 8x5 Mr@ Fi Cj AS</t>
        </is>
      </c>
      <c r="F170" s="6" t="inlineStr">
        <is>
          <t>Ala</t>
        </is>
      </c>
      <c r="G170" s="7" t="n">
        <v>0</v>
      </c>
      <c r="H170" s="8" t="n">
        <v>0</v>
      </c>
      <c r="I170" s="8" t="n">
        <v>0</v>
      </c>
      <c r="J170" s="9" t="n">
        <v>0</v>
      </c>
      <c r="K170" s="10" t="n">
        <v>36288</v>
      </c>
      <c r="L170" s="8" t="n">
        <v>2</v>
      </c>
      <c r="M170" s="8" t="n">
        <v>2</v>
      </c>
      <c r="N170" s="9" t="n">
        <v>36288</v>
      </c>
      <c r="O170" s="7" t="n">
        <v>58695.84</v>
      </c>
      <c r="P170" s="8" t="n">
        <v>18.829057187017</v>
      </c>
      <c r="Q170" s="8" t="n">
        <v>27.3625965996909</v>
      </c>
      <c r="R170" s="9" t="n">
        <v>58695.84</v>
      </c>
      <c r="S170" s="10" t="n"/>
      <c r="T170" s="8" t="n">
        <v>217.728</v>
      </c>
      <c r="U170" s="8" t="n">
        <v>126.083333333333</v>
      </c>
      <c r="V170" s="9" t="n">
        <v>217.728</v>
      </c>
      <c r="W170" s="11" t="n"/>
    </row>
    <row r="171">
      <c r="A171" s="4" t="inlineStr">
        <is>
          <t>12.2022</t>
        </is>
      </c>
      <c r="B171" s="4" t="inlineStr">
        <is>
          <t>Pollo</t>
        </is>
      </c>
      <c r="C171" s="4" t="inlineStr">
        <is>
          <t>Agro America</t>
        </is>
      </c>
      <c r="D171" s="4" t="n">
        <v>1012160</v>
      </c>
      <c r="E171" s="5" t="inlineStr">
        <is>
          <t>PO PchDeh 8x5 Mr@ Fi Cj AS</t>
        </is>
      </c>
      <c r="F171" s="6" t="inlineStr">
        <is>
          <t>Pechuga Desh</t>
        </is>
      </c>
      <c r="G171" s="7" t="n">
        <v>0</v>
      </c>
      <c r="H171" s="8" t="n">
        <v>0</v>
      </c>
      <c r="I171" s="8" t="n">
        <v>0</v>
      </c>
      <c r="J171" s="9" t="n">
        <v>0</v>
      </c>
      <c r="K171" s="10" t="n">
        <v>3628.8</v>
      </c>
      <c r="L171" s="8" t="n">
        <v>24</v>
      </c>
      <c r="M171" s="8" t="n">
        <v>24</v>
      </c>
      <c r="N171" s="9" t="n">
        <v>3628.8</v>
      </c>
      <c r="O171" s="7" t="n">
        <v>54867.456</v>
      </c>
      <c r="P171" s="8" t="n">
        <v>13.3614417989418</v>
      </c>
      <c r="Q171" s="8" t="n">
        <v>20.0601851851852</v>
      </c>
      <c r="R171" s="9" t="n">
        <v>54867.456</v>
      </c>
      <c r="S171" s="10" t="n"/>
      <c r="T171" s="8" t="n">
        <v>0</v>
      </c>
      <c r="U171" s="8" t="n">
        <v>0</v>
      </c>
      <c r="V171" s="9" t="n">
        <v>0</v>
      </c>
      <c r="W171" s="11" t="n"/>
    </row>
    <row r="172">
      <c r="A172" s="4" t="inlineStr">
        <is>
          <t>12.2022</t>
        </is>
      </c>
      <c r="B172" s="4" t="inlineStr">
        <is>
          <t>Pollo</t>
        </is>
      </c>
      <c r="C172" s="4" t="inlineStr">
        <is>
          <t>Agro America</t>
        </is>
      </c>
      <c r="D172" s="4" t="n">
        <v>1012161</v>
      </c>
      <c r="E172" s="5" t="inlineStr">
        <is>
          <t>PO Ala Ctro 8x5 Mr@ Cj 20k AS</t>
        </is>
      </c>
      <c r="F172" s="6" t="inlineStr">
        <is>
          <t>Ala</t>
        </is>
      </c>
      <c r="G172" s="7" t="n">
        <v>0</v>
      </c>
      <c r="H172" s="8" t="n">
        <v>0</v>
      </c>
      <c r="I172" s="8" t="n">
        <v>0</v>
      </c>
      <c r="J172" s="9" t="n">
        <v>0</v>
      </c>
      <c r="K172" s="10" t="n">
        <v>907.2</v>
      </c>
      <c r="L172" s="8" t="n">
        <v>24</v>
      </c>
      <c r="M172" s="8" t="n">
        <v>24</v>
      </c>
      <c r="N172" s="9" t="n">
        <v>907.2</v>
      </c>
      <c r="O172" s="7" t="n">
        <v>87526.656</v>
      </c>
      <c r="P172" s="8" t="n">
        <v>13.4782407087505</v>
      </c>
      <c r="Q172" s="8" t="n">
        <v>18.5203242084331</v>
      </c>
      <c r="R172" s="9" t="n">
        <v>87526.656</v>
      </c>
      <c r="S172" s="10" t="n"/>
      <c r="T172" s="8" t="n">
        <v>1070.46</v>
      </c>
      <c r="U172" s="8" t="n">
        <v>83.4914410627207</v>
      </c>
      <c r="V172" s="9" t="n">
        <v>1070.46</v>
      </c>
      <c r="W172" s="11" t="n"/>
    </row>
    <row r="173">
      <c r="A173" s="4" t="inlineStr">
        <is>
          <t>12.2022</t>
        </is>
      </c>
      <c r="B173" s="4" t="inlineStr">
        <is>
          <t>Pollo</t>
        </is>
      </c>
      <c r="C173" s="4" t="inlineStr">
        <is>
          <t>Agro America</t>
        </is>
      </c>
      <c r="D173" s="4" t="n">
        <v>1012163</v>
      </c>
      <c r="E173" s="5" t="inlineStr">
        <is>
          <t>PO File s/t 4x10 Mr@ Zi Cj 20k AS</t>
        </is>
      </c>
      <c r="F173" s="6" t="inlineStr">
        <is>
          <t>Filete</t>
        </is>
      </c>
      <c r="G173" s="7" t="n">
        <v>0</v>
      </c>
      <c r="H173" s="8" t="n">
        <v>0</v>
      </c>
      <c r="I173" s="8" t="n">
        <v>0</v>
      </c>
      <c r="J173" s="9" t="n">
        <v>0</v>
      </c>
      <c r="K173" s="10" t="n">
        <v>18180.288</v>
      </c>
      <c r="L173" s="8" t="n">
        <v>2</v>
      </c>
      <c r="M173" s="8" t="n">
        <v>2</v>
      </c>
      <c r="N173" s="9" t="n">
        <v>18180.288</v>
      </c>
      <c r="O173" s="7" t="n">
        <v>184633.344</v>
      </c>
      <c r="P173" s="8" t="n">
        <v>12.674626572327</v>
      </c>
      <c r="Q173" s="8" t="n">
        <v>19.1148781446541</v>
      </c>
      <c r="R173" s="9" t="n">
        <v>184633.344</v>
      </c>
      <c r="S173" s="10" t="n"/>
      <c r="T173" s="8" t="n">
        <v>181.44</v>
      </c>
      <c r="U173" s="8" t="n">
        <v>32</v>
      </c>
      <c r="V173" s="9" t="n">
        <v>181.44</v>
      </c>
      <c r="W173" s="11" t="n"/>
    </row>
    <row r="174">
      <c r="A174" s="4" t="inlineStr">
        <is>
          <t>12.2022</t>
        </is>
      </c>
      <c r="B174" s="4" t="inlineStr">
        <is>
          <t>Pollo</t>
        </is>
      </c>
      <c r="C174" s="4" t="inlineStr">
        <is>
          <t>Agro America</t>
        </is>
      </c>
      <c r="D174" s="4" t="n">
        <v>1012164</v>
      </c>
      <c r="E174" s="5" t="inlineStr">
        <is>
          <t>PO Ala Ctro 4x10 Mr@ Zi Cj 20k AS</t>
        </is>
      </c>
      <c r="F174" s="6" t="inlineStr">
        <is>
          <t>Ala</t>
        </is>
      </c>
      <c r="G174" s="7" t="n">
        <v>0</v>
      </c>
      <c r="H174" s="8" t="n">
        <v>0</v>
      </c>
      <c r="I174" s="8" t="n">
        <v>0</v>
      </c>
      <c r="J174" s="9" t="n">
        <v>0</v>
      </c>
      <c r="K174" s="10" t="n">
        <v>0</v>
      </c>
      <c r="L174" s="8" t="n">
        <v>0</v>
      </c>
      <c r="M174" s="8" t="n">
        <v>0</v>
      </c>
      <c r="N174" s="9" t="n">
        <v>0</v>
      </c>
      <c r="O174" s="7" t="n">
        <v>75968.928</v>
      </c>
      <c r="P174" s="8" t="n">
        <v>17.9942679722952</v>
      </c>
      <c r="Q174" s="8" t="n">
        <v>23.6594220205398</v>
      </c>
      <c r="R174" s="9" t="n">
        <v>75968.928</v>
      </c>
      <c r="S174" s="10" t="n"/>
      <c r="T174" s="8" t="n">
        <v>72.57599999999999</v>
      </c>
      <c r="U174" s="8" t="n">
        <v>16</v>
      </c>
      <c r="V174" s="9" t="n">
        <v>72.57599999999999</v>
      </c>
      <c r="W174" s="11" t="n"/>
    </row>
    <row r="175">
      <c r="A175" s="4" t="inlineStr">
        <is>
          <t>12.2022</t>
        </is>
      </c>
      <c r="B175" s="4" t="inlineStr">
        <is>
          <t>Pollo</t>
        </is>
      </c>
      <c r="C175" s="4" t="inlineStr">
        <is>
          <t>Agro America</t>
        </is>
      </c>
      <c r="D175" s="4" t="n">
        <v>1012165</v>
      </c>
      <c r="E175" s="5" t="inlineStr">
        <is>
          <t>PO Tru-Ctro Ala 4x10 Mr@ Zi Cj AS</t>
        </is>
      </c>
      <c r="F175" s="6" t="inlineStr">
        <is>
          <t>Ala</t>
        </is>
      </c>
      <c r="G175" s="7" t="n">
        <v>0</v>
      </c>
      <c r="H175" s="8" t="n">
        <v>0</v>
      </c>
      <c r="I175" s="8" t="n">
        <v>0</v>
      </c>
      <c r="J175" s="9" t="n">
        <v>0</v>
      </c>
      <c r="K175" s="10" t="n">
        <v>5896.8</v>
      </c>
      <c r="L175" s="8" t="n">
        <v>24</v>
      </c>
      <c r="M175" s="8" t="n">
        <v>24</v>
      </c>
      <c r="N175" s="9" t="n">
        <v>5896.8</v>
      </c>
      <c r="O175" s="7" t="n">
        <v>150177.988</v>
      </c>
      <c r="P175" s="8" t="n">
        <v>21.0172877399316</v>
      </c>
      <c r="Q175" s="8" t="n">
        <v>31.0169072780493</v>
      </c>
      <c r="R175" s="9" t="n">
        <v>150177.988</v>
      </c>
      <c r="S175" s="10" t="n"/>
      <c r="T175" s="8" t="n">
        <v>163.296</v>
      </c>
      <c r="U175" s="8" t="n">
        <v>72.7777777777778</v>
      </c>
      <c r="V175" s="9" t="n">
        <v>163.296</v>
      </c>
      <c r="W175" s="11" t="n"/>
    </row>
    <row r="176">
      <c r="A176" s="4" t="inlineStr">
        <is>
          <t>12.2022</t>
        </is>
      </c>
      <c r="B176" s="4" t="inlineStr">
        <is>
          <t>Pollo</t>
        </is>
      </c>
      <c r="C176" s="4" t="inlineStr">
        <is>
          <t>Agro America</t>
        </is>
      </c>
      <c r="D176" s="4" t="n">
        <v>1012167</v>
      </c>
      <c r="E176" s="5" t="inlineStr">
        <is>
          <t>PO PchDeh 4x10 Mr@ Zi Cj 20k AS</t>
        </is>
      </c>
      <c r="F176" s="6" t="inlineStr">
        <is>
          <t>Pechuga Desh</t>
        </is>
      </c>
      <c r="G176" s="7" t="n">
        <v>0</v>
      </c>
      <c r="H176" s="8" t="n">
        <v>0</v>
      </c>
      <c r="I176" s="8" t="n">
        <v>0</v>
      </c>
      <c r="J176" s="9" t="n">
        <v>0</v>
      </c>
      <c r="K176" s="10" t="n">
        <v>3628.8</v>
      </c>
      <c r="L176" s="8" t="n">
        <v>24</v>
      </c>
      <c r="M176" s="8" t="n">
        <v>24</v>
      </c>
      <c r="N176" s="9" t="n">
        <v>3628.8</v>
      </c>
      <c r="O176" s="7" t="n">
        <v>125268.829</v>
      </c>
      <c r="P176" s="8" t="n">
        <v>27.8859758958871</v>
      </c>
      <c r="Q176" s="8" t="n">
        <v>35.630663498898</v>
      </c>
      <c r="R176" s="9" t="n">
        <v>125268.829</v>
      </c>
      <c r="S176" s="10" t="n"/>
      <c r="T176" s="8" t="n">
        <v>0</v>
      </c>
      <c r="U176" s="8" t="n">
        <v>0</v>
      </c>
      <c r="V176" s="9" t="n">
        <v>0</v>
      </c>
      <c r="W176" s="11" t="n"/>
    </row>
    <row r="177">
      <c r="A177" s="4" t="inlineStr">
        <is>
          <t>12.2022</t>
        </is>
      </c>
      <c r="B177" s="4" t="inlineStr">
        <is>
          <t>Pollo</t>
        </is>
      </c>
      <c r="C177" s="4" t="inlineStr">
        <is>
          <t>Agro America</t>
        </is>
      </c>
      <c r="D177" s="4" t="n">
        <v>1012400</v>
      </c>
      <c r="E177" s="5" t="inlineStr">
        <is>
          <t>PO File s/t 700g Mr@ Cj AS</t>
        </is>
      </c>
      <c r="F177" s="6" t="inlineStr">
        <is>
          <t>Filete</t>
        </is>
      </c>
      <c r="G177" s="7" t="n">
        <v>0</v>
      </c>
      <c r="H177" s="8" t="n">
        <v>0</v>
      </c>
      <c r="I177" s="8" t="n">
        <v>0</v>
      </c>
      <c r="J177" s="9" t="n">
        <v>0</v>
      </c>
      <c r="K177" s="10" t="n">
        <v>235.2</v>
      </c>
      <c r="L177" s="8" t="n">
        <v>2</v>
      </c>
      <c r="M177" s="8" t="n">
        <v>2</v>
      </c>
      <c r="N177" s="9" t="n">
        <v>235.2</v>
      </c>
      <c r="O177" s="7" t="n">
        <v>0</v>
      </c>
      <c r="P177" s="8" t="n">
        <v>0</v>
      </c>
      <c r="Q177" s="8" t="n">
        <v>0</v>
      </c>
      <c r="R177" s="9" t="n">
        <v>0</v>
      </c>
      <c r="S177" s="10" t="n"/>
      <c r="T177" s="8" t="n">
        <v>0</v>
      </c>
      <c r="U177" s="8" t="n">
        <v>0</v>
      </c>
      <c r="V177" s="9" t="n">
        <v>0</v>
      </c>
      <c r="W177" s="11" t="n"/>
    </row>
    <row r="178">
      <c r="A178" s="4" t="inlineStr">
        <is>
          <t>12.2022</t>
        </is>
      </c>
      <c r="B178" s="4" t="inlineStr">
        <is>
          <t>Pollo</t>
        </is>
      </c>
      <c r="C178" s="4" t="inlineStr">
        <is>
          <t>Agro America</t>
        </is>
      </c>
      <c r="D178" s="4" t="n">
        <v>1012483</v>
      </c>
      <c r="E178" s="5" t="inlineStr">
        <is>
          <t>PO Tru-Ctro Ala 4x10 Mr@ Cj AS</t>
        </is>
      </c>
      <c r="F178" s="6" t="inlineStr">
        <is>
          <t>Ala</t>
        </is>
      </c>
      <c r="G178" s="7" t="n">
        <v>0</v>
      </c>
      <c r="H178" s="8" t="n">
        <v>0</v>
      </c>
      <c r="I178" s="8" t="n">
        <v>0</v>
      </c>
      <c r="J178" s="9" t="n">
        <v>0</v>
      </c>
      <c r="K178" s="10" t="n">
        <v>59875.2</v>
      </c>
      <c r="L178" s="8" t="n">
        <v>4.33333333333333</v>
      </c>
      <c r="M178" s="8" t="n">
        <v>4.33333333333333</v>
      </c>
      <c r="N178" s="9" t="n">
        <v>59875.2</v>
      </c>
      <c r="O178" s="7" t="n">
        <v>333631.805</v>
      </c>
      <c r="P178" s="8" t="n">
        <v>19.3378052431182</v>
      </c>
      <c r="Q178" s="8" t="n">
        <v>24.1230458109352</v>
      </c>
      <c r="R178" s="9" t="n">
        <v>333631.805</v>
      </c>
      <c r="S178" s="10" t="n"/>
      <c r="T178" s="8" t="n">
        <v>28068.768</v>
      </c>
      <c r="U178" s="8" t="n">
        <v>126.941176470588</v>
      </c>
      <c r="V178" s="9" t="n">
        <v>28068.768</v>
      </c>
      <c r="W178" s="11" t="n"/>
    </row>
    <row r="179">
      <c r="A179" s="4" t="inlineStr">
        <is>
          <t>12.2022</t>
        </is>
      </c>
      <c r="B179" s="4" t="inlineStr">
        <is>
          <t>Pollo</t>
        </is>
      </c>
      <c r="C179" s="4" t="inlineStr">
        <is>
          <t>Agro America</t>
        </is>
      </c>
      <c r="D179" s="4" t="n">
        <v>1012518</v>
      </c>
      <c r="E179" s="5" t="inlineStr">
        <is>
          <t>PO File s/t  RC´S 8x5@ Cj AS</t>
        </is>
      </c>
      <c r="F179" s="6" t="inlineStr">
        <is>
          <t>Filete</t>
        </is>
      </c>
      <c r="G179" s="7" t="n">
        <v>0</v>
      </c>
      <c r="H179" s="8" t="n">
        <v>0</v>
      </c>
      <c r="I179" s="8" t="n">
        <v>0</v>
      </c>
      <c r="J179" s="9" t="n">
        <v>0</v>
      </c>
      <c r="K179" s="10" t="n">
        <v>54432</v>
      </c>
      <c r="L179" s="8" t="n">
        <v>6</v>
      </c>
      <c r="M179" s="8" t="n">
        <v>6</v>
      </c>
      <c r="N179" s="9" t="n">
        <v>54432</v>
      </c>
      <c r="O179" s="7" t="n">
        <v>121165.632</v>
      </c>
      <c r="P179" s="8" t="n">
        <v>24.5324947589099</v>
      </c>
      <c r="Q179" s="8" t="n">
        <v>36.8598382749326</v>
      </c>
      <c r="R179" s="9" t="n">
        <v>121165.632</v>
      </c>
      <c r="S179" s="10" t="n"/>
      <c r="T179" s="8" t="n">
        <v>17853.333</v>
      </c>
      <c r="U179" s="8" t="n">
        <v>226</v>
      </c>
      <c r="V179" s="9" t="n">
        <v>17853.333</v>
      </c>
      <c r="W179" s="11" t="n"/>
    </row>
    <row r="180">
      <c r="A180" s="4" t="inlineStr">
        <is>
          <t>12.2022</t>
        </is>
      </c>
      <c r="B180" s="4" t="inlineStr">
        <is>
          <t>Pollo</t>
        </is>
      </c>
      <c r="C180" s="4" t="inlineStr">
        <is>
          <t>Agro America</t>
        </is>
      </c>
      <c r="D180" s="4" t="n">
        <v>1012519</v>
      </c>
      <c r="E180" s="5" t="inlineStr">
        <is>
          <t>PO PchDeh 4oz Mr@ Cj AS</t>
        </is>
      </c>
      <c r="F180" s="6" t="inlineStr">
        <is>
          <t>Pechuga Desh</t>
        </is>
      </c>
      <c r="G180" s="7" t="n">
        <v>0</v>
      </c>
      <c r="H180" s="8" t="n">
        <v>0</v>
      </c>
      <c r="I180" s="8" t="n">
        <v>0</v>
      </c>
      <c r="J180" s="9" t="n">
        <v>0</v>
      </c>
      <c r="K180" s="10" t="n">
        <v>0</v>
      </c>
      <c r="L180" s="8" t="n">
        <v>0</v>
      </c>
      <c r="M180" s="8" t="n">
        <v>0</v>
      </c>
      <c r="N180" s="9" t="n">
        <v>0</v>
      </c>
      <c r="O180" s="7" t="n">
        <v>4681.152</v>
      </c>
      <c r="P180" s="8" t="n">
        <v>3</v>
      </c>
      <c r="Q180" s="8" t="n">
        <v>4</v>
      </c>
      <c r="R180" s="9" t="n">
        <v>4681.152</v>
      </c>
      <c r="S180" s="10" t="n"/>
      <c r="T180" s="8" t="n">
        <v>0</v>
      </c>
      <c r="U180" s="8" t="n">
        <v>0</v>
      </c>
      <c r="V180" s="9" t="n">
        <v>0</v>
      </c>
      <c r="W180" s="11" t="n"/>
    </row>
    <row r="181">
      <c r="A181" s="4" t="inlineStr">
        <is>
          <t>12.2022</t>
        </is>
      </c>
      <c r="B181" s="4" t="inlineStr">
        <is>
          <t>Pollo</t>
        </is>
      </c>
      <c r="C181" s="4" t="inlineStr">
        <is>
          <t>Agro America</t>
        </is>
      </c>
      <c r="D181" s="4" t="n">
        <v>1012520</v>
      </c>
      <c r="E181" s="5" t="inlineStr">
        <is>
          <t>PO PchDeh 5oz Mr@ Cj AS</t>
        </is>
      </c>
      <c r="F181" s="6" t="inlineStr">
        <is>
          <t>Pechuga Desh</t>
        </is>
      </c>
      <c r="G181" s="7" t="n">
        <v>0</v>
      </c>
      <c r="H181" s="8" t="n">
        <v>0</v>
      </c>
      <c r="I181" s="8" t="n">
        <v>0</v>
      </c>
      <c r="J181" s="9" t="n">
        <v>0</v>
      </c>
      <c r="K181" s="10" t="n">
        <v>0</v>
      </c>
      <c r="L181" s="8" t="n">
        <v>0</v>
      </c>
      <c r="M181" s="8" t="n">
        <v>0</v>
      </c>
      <c r="N181" s="9" t="n">
        <v>0</v>
      </c>
      <c r="O181" s="7" t="n">
        <v>23061.024</v>
      </c>
      <c r="P181" s="8" t="n">
        <v>24.675845790716</v>
      </c>
      <c r="Q181" s="8" t="n">
        <v>26.9622344610543</v>
      </c>
      <c r="R181" s="9" t="n">
        <v>23061.024</v>
      </c>
      <c r="S181" s="10" t="n"/>
      <c r="T181" s="8" t="n">
        <v>72.57599999999999</v>
      </c>
      <c r="U181" s="8" t="n">
        <v>18</v>
      </c>
      <c r="V181" s="9" t="n">
        <v>72.57599999999999</v>
      </c>
      <c r="W181" s="11" t="n"/>
    </row>
    <row r="182">
      <c r="A182" s="4" t="inlineStr">
        <is>
          <t>12.2022</t>
        </is>
      </c>
      <c r="B182" s="4" t="inlineStr">
        <is>
          <t>Pollo</t>
        </is>
      </c>
      <c r="C182" s="4" t="inlineStr">
        <is>
          <t>Agro America</t>
        </is>
      </c>
      <c r="D182" s="4" t="n">
        <v>1012521</v>
      </c>
      <c r="E182" s="5" t="inlineStr">
        <is>
          <t>PO PchDeh 6oz Mr@ Cj AS</t>
        </is>
      </c>
      <c r="F182" s="6" t="inlineStr">
        <is>
          <t>Pechuga Desh</t>
        </is>
      </c>
      <c r="G182" s="7" t="n">
        <v>0</v>
      </c>
      <c r="H182" s="8" t="n">
        <v>0</v>
      </c>
      <c r="I182" s="8" t="n">
        <v>0</v>
      </c>
      <c r="J182" s="9" t="n">
        <v>0</v>
      </c>
      <c r="K182" s="10" t="n">
        <v>18144</v>
      </c>
      <c r="L182" s="8" t="n">
        <v>26</v>
      </c>
      <c r="M182" s="8" t="n">
        <v>26</v>
      </c>
      <c r="N182" s="9" t="n">
        <v>18144</v>
      </c>
      <c r="O182" s="7" t="n">
        <v>130237.632</v>
      </c>
      <c r="P182" s="8" t="n">
        <v>22.3485650599053</v>
      </c>
      <c r="Q182" s="8" t="n">
        <v>29.8967679019225</v>
      </c>
      <c r="R182" s="9" t="n">
        <v>130237.632</v>
      </c>
      <c r="S182" s="10" t="n"/>
      <c r="T182" s="8" t="n">
        <v>36.288</v>
      </c>
      <c r="U182" s="8" t="n">
        <v>53</v>
      </c>
      <c r="V182" s="9" t="n">
        <v>36.288</v>
      </c>
      <c r="W182" s="11" t="n"/>
    </row>
    <row r="183">
      <c r="A183" s="4" t="inlineStr">
        <is>
          <t>12.2022</t>
        </is>
      </c>
      <c r="B183" s="4" t="inlineStr">
        <is>
          <t>Pollo</t>
        </is>
      </c>
      <c r="C183" s="4" t="inlineStr">
        <is>
          <t>Agro America</t>
        </is>
      </c>
      <c r="D183" s="4" t="n">
        <v>1012522</v>
      </c>
      <c r="E183" s="5" t="inlineStr">
        <is>
          <t>PO PchDeh 7oz Mr@ Cj AS</t>
        </is>
      </c>
      <c r="F183" s="6" t="inlineStr">
        <is>
          <t>Pechuga Desh</t>
        </is>
      </c>
      <c r="G183" s="7" t="n">
        <v>0</v>
      </c>
      <c r="H183" s="8" t="n">
        <v>0</v>
      </c>
      <c r="I183" s="8" t="n">
        <v>0</v>
      </c>
      <c r="J183" s="9" t="n">
        <v>0</v>
      </c>
      <c r="K183" s="10" t="n">
        <v>16964.64</v>
      </c>
      <c r="L183" s="8" t="n">
        <v>19</v>
      </c>
      <c r="M183" s="8" t="n">
        <v>19</v>
      </c>
      <c r="N183" s="9" t="n">
        <v>16964.64</v>
      </c>
      <c r="O183" s="7" t="n">
        <v>160465.533</v>
      </c>
      <c r="P183" s="8" t="n">
        <v>47.7772488376055</v>
      </c>
      <c r="Q183" s="8" t="n">
        <v>53.1597680668284</v>
      </c>
      <c r="R183" s="9" t="n">
        <v>160465.533</v>
      </c>
      <c r="S183" s="10" t="n"/>
      <c r="T183" s="8" t="n">
        <v>4989.6</v>
      </c>
      <c r="U183" s="8" t="n">
        <v>24</v>
      </c>
      <c r="V183" s="9" t="n">
        <v>4989.6</v>
      </c>
      <c r="W183" s="11" t="n"/>
    </row>
    <row r="184">
      <c r="A184" s="4" t="inlineStr">
        <is>
          <t>12.2022</t>
        </is>
      </c>
      <c r="B184" s="4" t="inlineStr">
        <is>
          <t>Pollo</t>
        </is>
      </c>
      <c r="C184" s="4" t="inlineStr">
        <is>
          <t>Agro America</t>
        </is>
      </c>
      <c r="D184" s="4" t="n">
        <v>1012523</v>
      </c>
      <c r="E184" s="5" t="inlineStr">
        <is>
          <t>PO PchDeh 8oz Mr@ Cj AS</t>
        </is>
      </c>
      <c r="F184" s="6" t="inlineStr">
        <is>
          <t>Pechuga Desh</t>
        </is>
      </c>
      <c r="G184" s="7" t="n">
        <v>0</v>
      </c>
      <c r="H184" s="8" t="n">
        <v>0</v>
      </c>
      <c r="I184" s="8" t="n">
        <v>0</v>
      </c>
      <c r="J184" s="9" t="n">
        <v>0</v>
      </c>
      <c r="K184" s="10" t="n">
        <v>19958.4</v>
      </c>
      <c r="L184" s="8" t="n">
        <v>17</v>
      </c>
      <c r="M184" s="8" t="n">
        <v>17</v>
      </c>
      <c r="N184" s="9" t="n">
        <v>19958.4</v>
      </c>
      <c r="O184" s="7" t="n">
        <v>38029.824</v>
      </c>
      <c r="P184" s="8" t="n">
        <v>20.1583969465649</v>
      </c>
      <c r="Q184" s="8" t="n">
        <v>27.1106870229008</v>
      </c>
      <c r="R184" s="9" t="n">
        <v>38029.824</v>
      </c>
      <c r="S184" s="10" t="n"/>
      <c r="T184" s="8" t="n">
        <v>108.864</v>
      </c>
      <c r="U184" s="8" t="n">
        <v>33.3333333333333</v>
      </c>
      <c r="V184" s="9" t="n">
        <v>108.864</v>
      </c>
      <c r="W184" s="11" t="n"/>
    </row>
    <row r="185">
      <c r="A185" s="4" t="inlineStr">
        <is>
          <t>12.2022</t>
        </is>
      </c>
      <c r="B185" s="4" t="inlineStr">
        <is>
          <t>Pollo</t>
        </is>
      </c>
      <c r="C185" s="4" t="inlineStr">
        <is>
          <t>Agro America</t>
        </is>
      </c>
      <c r="D185" s="4" t="n">
        <v>1012524</v>
      </c>
      <c r="E185" s="5" t="inlineStr">
        <is>
          <t>PO PchDeh 9oz Mr@ Cj AS</t>
        </is>
      </c>
      <c r="F185" s="6" t="inlineStr">
        <is>
          <t>Pechuga Desh</t>
        </is>
      </c>
      <c r="G185" s="7" t="n">
        <v>0</v>
      </c>
      <c r="H185" s="8" t="n">
        <v>0</v>
      </c>
      <c r="I185" s="8" t="n">
        <v>0</v>
      </c>
      <c r="J185" s="9" t="n">
        <v>0</v>
      </c>
      <c r="K185" s="10" t="n">
        <v>0</v>
      </c>
      <c r="L185" s="8" t="n">
        <v>0</v>
      </c>
      <c r="M185" s="8" t="n">
        <v>0</v>
      </c>
      <c r="N185" s="9" t="n">
        <v>0</v>
      </c>
      <c r="O185" s="7" t="n">
        <v>26308.8</v>
      </c>
      <c r="P185" s="8" t="n">
        <v>19.6068965517241</v>
      </c>
      <c r="Q185" s="8" t="n">
        <v>26.848275862069</v>
      </c>
      <c r="R185" s="9" t="n">
        <v>26308.8</v>
      </c>
      <c r="S185" s="10" t="n"/>
      <c r="T185" s="8" t="n">
        <v>0</v>
      </c>
      <c r="U185" s="8" t="n">
        <v>0</v>
      </c>
      <c r="V185" s="9" t="n">
        <v>0</v>
      </c>
      <c r="W185" s="11" t="n"/>
    </row>
    <row r="186">
      <c r="A186" s="4" t="inlineStr">
        <is>
          <t>12.2022</t>
        </is>
      </c>
      <c r="B186" s="4" t="inlineStr">
        <is>
          <t>Pollo</t>
        </is>
      </c>
      <c r="C186" s="4" t="inlineStr">
        <is>
          <t>Agro America</t>
        </is>
      </c>
      <c r="D186" s="4" t="n">
        <v>1012579</v>
      </c>
      <c r="E186" s="5" t="inlineStr">
        <is>
          <t>PO PchDeh 4x10 Mr@ MQNI Fi Cj AS</t>
        </is>
      </c>
      <c r="F186" s="6" t="inlineStr">
        <is>
          <t>Pechuga Desh</t>
        </is>
      </c>
      <c r="G186" s="7" t="n">
        <v>0</v>
      </c>
      <c r="H186" s="8" t="n">
        <v>0</v>
      </c>
      <c r="I186" s="8" t="n">
        <v>0</v>
      </c>
      <c r="J186" s="9" t="n">
        <v>0</v>
      </c>
      <c r="K186" s="10" t="n">
        <v>0</v>
      </c>
      <c r="L186" s="8" t="n">
        <v>0</v>
      </c>
      <c r="M186" s="8" t="n">
        <v>0</v>
      </c>
      <c r="N186" s="9" t="n">
        <v>0</v>
      </c>
      <c r="O186" s="7" t="n">
        <v>3048.138</v>
      </c>
      <c r="P186" s="8" t="n">
        <v>18.011908909636</v>
      </c>
      <c r="Q186" s="8" t="n">
        <v>18.011908909636</v>
      </c>
      <c r="R186" s="9" t="n">
        <v>3048.138</v>
      </c>
      <c r="S186" s="10" t="n"/>
      <c r="T186" s="8" t="n">
        <v>0</v>
      </c>
      <c r="U186" s="8" t="n">
        <v>0</v>
      </c>
      <c r="V186" s="9" t="n">
        <v>0</v>
      </c>
      <c r="W186" s="11" t="n"/>
    </row>
    <row r="187">
      <c r="A187" s="4" t="inlineStr">
        <is>
          <t>12.2022</t>
        </is>
      </c>
      <c r="B187" s="4" t="inlineStr">
        <is>
          <t>Pollo</t>
        </is>
      </c>
      <c r="C187" s="4" t="inlineStr">
        <is>
          <t>Agro America</t>
        </is>
      </c>
      <c r="D187" s="4" t="n">
        <v>1012597</v>
      </c>
      <c r="E187" s="5" t="inlineStr">
        <is>
          <t>PO Tru-Ctro Ala 4x10 Mr@ MAQ Fi Cj AS</t>
        </is>
      </c>
      <c r="F187" s="6" t="inlineStr">
        <is>
          <t>Ala</t>
        </is>
      </c>
      <c r="G187" s="7" t="n">
        <v>0</v>
      </c>
      <c r="H187" s="8" t="n">
        <v>0</v>
      </c>
      <c r="I187" s="8" t="n">
        <v>0</v>
      </c>
      <c r="J187" s="9" t="n">
        <v>0</v>
      </c>
      <c r="K187" s="10" t="n">
        <v>0</v>
      </c>
      <c r="L187" s="8" t="n">
        <v>0</v>
      </c>
      <c r="M187" s="8" t="n">
        <v>0</v>
      </c>
      <c r="N187" s="9" t="n">
        <v>0</v>
      </c>
      <c r="O187" s="7" t="n">
        <v>798.3</v>
      </c>
      <c r="P187" s="8" t="n">
        <v>28.3643254415633</v>
      </c>
      <c r="Q187" s="8" t="n">
        <v>28.3643254415633</v>
      </c>
      <c r="R187" s="9" t="n">
        <v>798.3</v>
      </c>
      <c r="S187" s="10" t="n"/>
      <c r="T187" s="8" t="n">
        <v>0</v>
      </c>
      <c r="U187" s="8" t="n">
        <v>0</v>
      </c>
      <c r="V187" s="9" t="n">
        <v>0</v>
      </c>
      <c r="W187" s="11" t="n"/>
    </row>
    <row r="188">
      <c r="A188" s="4" t="inlineStr">
        <is>
          <t>12.2022</t>
        </is>
      </c>
      <c r="B188" s="4" t="inlineStr">
        <is>
          <t>Pollo</t>
        </is>
      </c>
      <c r="C188" s="4" t="inlineStr">
        <is>
          <t>Agro America</t>
        </is>
      </c>
      <c r="D188" s="4" t="n">
        <v>1012806</v>
      </c>
      <c r="E188" s="5" t="inlineStr">
        <is>
          <t>PO TruCrtoDeh s/p Mr@ Cj 20k AS</t>
        </is>
      </c>
      <c r="F188" s="6" t="inlineStr">
        <is>
          <t>Trutro Deshuesado</t>
        </is>
      </c>
      <c r="G188" s="7" t="n">
        <v>0</v>
      </c>
      <c r="H188" s="8" t="n">
        <v>0</v>
      </c>
      <c r="I188" s="8" t="n">
        <v>0</v>
      </c>
      <c r="J188" s="9" t="n">
        <v>0</v>
      </c>
      <c r="K188" s="10" t="n">
        <v>2267.5</v>
      </c>
      <c r="L188" s="8" t="n">
        <v>24</v>
      </c>
      <c r="M188" s="8" t="n">
        <v>24</v>
      </c>
      <c r="N188" s="9" t="n">
        <v>2267.5</v>
      </c>
      <c r="O188" s="7" t="n">
        <v>2285.64</v>
      </c>
      <c r="P188" s="8" t="n">
        <v>2</v>
      </c>
      <c r="Q188" s="8" t="n">
        <v>26</v>
      </c>
      <c r="R188" s="9" t="n">
        <v>2285.64</v>
      </c>
      <c r="S188" s="10" t="n"/>
      <c r="T188" s="8" t="n">
        <v>0</v>
      </c>
      <c r="U188" s="8" t="n">
        <v>0</v>
      </c>
      <c r="V188" s="9" t="n">
        <v>0</v>
      </c>
      <c r="W188" s="11" t="n"/>
    </row>
    <row r="189">
      <c r="A189" s="4" t="inlineStr">
        <is>
          <t>12.2022</t>
        </is>
      </c>
      <c r="B189" s="4" t="inlineStr">
        <is>
          <t>Pollo</t>
        </is>
      </c>
      <c r="C189" s="4" t="inlineStr">
        <is>
          <t>Agro Europa</t>
        </is>
      </c>
      <c r="D189" s="4" t="n">
        <v>1011748</v>
      </c>
      <c r="E189" s="5" t="inlineStr">
        <is>
          <t>PO PchDeh &gt;170 NMr@ Cj 10k AS</t>
        </is>
      </c>
      <c r="F189" s="6" t="inlineStr">
        <is>
          <t>Pechuga Desh</t>
        </is>
      </c>
      <c r="G189" s="7" t="n">
        <v>45600</v>
      </c>
      <c r="H189" s="8" t="n">
        <v>3</v>
      </c>
      <c r="I189" s="8" t="n">
        <v>3</v>
      </c>
      <c r="J189" s="9" t="n">
        <v>45600</v>
      </c>
      <c r="K189" s="10" t="n">
        <v>0</v>
      </c>
      <c r="L189" s="8" t="n">
        <v>0</v>
      </c>
      <c r="M189" s="8" t="n">
        <v>0</v>
      </c>
      <c r="N189" s="9" t="n">
        <v>0</v>
      </c>
      <c r="O189" s="7" t="n">
        <v>0</v>
      </c>
      <c r="P189" s="8" t="n">
        <v>0</v>
      </c>
      <c r="Q189" s="8" t="n">
        <v>0</v>
      </c>
      <c r="R189" s="9" t="n">
        <v>0</v>
      </c>
      <c r="S189" s="10" t="n"/>
      <c r="T189" s="8" t="n">
        <v>0</v>
      </c>
      <c r="U189" s="8" t="n">
        <v>0</v>
      </c>
      <c r="V189" s="9" t="n">
        <v>0</v>
      </c>
      <c r="W189" s="11" t="n"/>
    </row>
    <row r="190">
      <c r="A190" s="4" t="inlineStr">
        <is>
          <t>12.2022</t>
        </is>
      </c>
      <c r="B190" s="4" t="inlineStr">
        <is>
          <t>Pollo</t>
        </is>
      </c>
      <c r="C190" s="4" t="inlineStr">
        <is>
          <t>Agro Mexico</t>
        </is>
      </c>
      <c r="D190" s="4" t="n">
        <v>1011127</v>
      </c>
      <c r="E190" s="5" t="inlineStr">
        <is>
          <t>PO PchDeh Random Mr Mex@ Cj 10k AS</t>
        </is>
      </c>
      <c r="F190" s="6" t="inlineStr">
        <is>
          <t>Pechuga Desh</t>
        </is>
      </c>
      <c r="G190" s="7" t="n">
        <v>0</v>
      </c>
      <c r="H190" s="8" t="n">
        <v>0</v>
      </c>
      <c r="I190" s="8" t="n">
        <v>0</v>
      </c>
      <c r="J190" s="9" t="n">
        <v>0</v>
      </c>
      <c r="K190" s="10" t="n">
        <v>43200</v>
      </c>
      <c r="L190" s="8" t="n">
        <v>2</v>
      </c>
      <c r="M190" s="8" t="n">
        <v>2</v>
      </c>
      <c r="N190" s="9" t="n">
        <v>43200</v>
      </c>
      <c r="O190" s="7" t="n">
        <v>16500</v>
      </c>
      <c r="P190" s="8" t="n">
        <v>13</v>
      </c>
      <c r="Q190" s="8" t="n">
        <v>15</v>
      </c>
      <c r="R190" s="9" t="n">
        <v>16500</v>
      </c>
      <c r="S190" s="10" t="n"/>
      <c r="T190" s="8" t="n">
        <v>0</v>
      </c>
      <c r="U190" s="8" t="n">
        <v>0</v>
      </c>
      <c r="V190" s="9" t="n">
        <v>0</v>
      </c>
      <c r="W190" s="11" t="n"/>
    </row>
    <row r="191">
      <c r="A191" s="4" t="inlineStr">
        <is>
          <t>12.2022</t>
        </is>
      </c>
      <c r="B191" s="4" t="inlineStr">
        <is>
          <t>Pollo</t>
        </is>
      </c>
      <c r="C191" s="4" t="inlineStr">
        <is>
          <t>Agro Mexico</t>
        </is>
      </c>
      <c r="D191" s="4" t="n">
        <v>1011150</v>
      </c>
      <c r="E191" s="5" t="inlineStr">
        <is>
          <t>PO Tru-Ctro Ala Mex@ Cj 9k AS</t>
        </is>
      </c>
      <c r="F191" s="6" t="inlineStr">
        <is>
          <t>Ala</t>
        </is>
      </c>
      <c r="G191" s="7" t="n">
        <v>0</v>
      </c>
      <c r="H191" s="8" t="n">
        <v>0</v>
      </c>
      <c r="I191" s="8" t="n">
        <v>0</v>
      </c>
      <c r="J191" s="9" t="n">
        <v>0</v>
      </c>
      <c r="K191" s="10" t="n">
        <v>0</v>
      </c>
      <c r="L191" s="8" t="n">
        <v>0</v>
      </c>
      <c r="M191" s="8" t="n">
        <v>0</v>
      </c>
      <c r="N191" s="9" t="n">
        <v>0</v>
      </c>
      <c r="O191" s="7" t="n">
        <v>40527</v>
      </c>
      <c r="P191" s="8" t="n">
        <v>25.253164556962</v>
      </c>
      <c r="Q191" s="8" t="n">
        <v>31.2658227848101</v>
      </c>
      <c r="R191" s="9" t="n">
        <v>40527</v>
      </c>
      <c r="S191" s="10" t="n"/>
      <c r="T191" s="8" t="n">
        <v>0</v>
      </c>
      <c r="U191" s="8" t="n">
        <v>0</v>
      </c>
      <c r="V191" s="9" t="n">
        <v>0</v>
      </c>
      <c r="W191" s="11" t="n"/>
    </row>
    <row r="192">
      <c r="A192" s="4" t="inlineStr">
        <is>
          <t>12.2022</t>
        </is>
      </c>
      <c r="B192" s="4" t="inlineStr">
        <is>
          <t>Pollo</t>
        </is>
      </c>
      <c r="C192" s="4" t="inlineStr">
        <is>
          <t>Agro Mexico</t>
        </is>
      </c>
      <c r="D192" s="4" t="n">
        <v>1011151</v>
      </c>
      <c r="E192" s="5" t="inlineStr">
        <is>
          <t>PO File Mex@ Cj 9k AS</t>
        </is>
      </c>
      <c r="F192" s="6" t="inlineStr">
        <is>
          <t>Filete</t>
        </is>
      </c>
      <c r="G192" s="7" t="n">
        <v>0</v>
      </c>
      <c r="H192" s="8" t="n">
        <v>0</v>
      </c>
      <c r="I192" s="8" t="n">
        <v>0</v>
      </c>
      <c r="J192" s="9" t="n">
        <v>0</v>
      </c>
      <c r="K192" s="10" t="n">
        <v>0</v>
      </c>
      <c r="L192" s="8" t="n">
        <v>0</v>
      </c>
      <c r="M192" s="8" t="n">
        <v>0</v>
      </c>
      <c r="N192" s="9" t="n">
        <v>0</v>
      </c>
      <c r="O192" s="7" t="n">
        <v>20007</v>
      </c>
      <c r="P192" s="8" t="n">
        <v>37</v>
      </c>
      <c r="Q192" s="8" t="n">
        <v>41</v>
      </c>
      <c r="R192" s="9" t="n">
        <v>20007</v>
      </c>
      <c r="S192" s="10" t="n"/>
      <c r="T192" s="8" t="n">
        <v>0</v>
      </c>
      <c r="U192" s="8" t="n">
        <v>0</v>
      </c>
      <c r="V192" s="9" t="n">
        <v>0</v>
      </c>
      <c r="W192" s="11" t="n"/>
    </row>
    <row r="193">
      <c r="A193" s="4" t="inlineStr">
        <is>
          <t>12.2022</t>
        </is>
      </c>
      <c r="B193" s="4" t="inlineStr">
        <is>
          <t>Pollo</t>
        </is>
      </c>
      <c r="C193" s="4" t="inlineStr">
        <is>
          <t>Agro Mexico</t>
        </is>
      </c>
      <c r="D193" s="4" t="n">
        <v>1012278</v>
      </c>
      <c r="E193" s="5" t="inlineStr">
        <is>
          <t>PO Tru Ala Mex@ Cj 9k AS</t>
        </is>
      </c>
      <c r="F193" s="6" t="inlineStr">
        <is>
          <t>Ala</t>
        </is>
      </c>
      <c r="G193" s="7" t="n">
        <v>0</v>
      </c>
      <c r="H193" s="8" t="n">
        <v>0</v>
      </c>
      <c r="I193" s="8" t="n">
        <v>0</v>
      </c>
      <c r="J193" s="9" t="n">
        <v>0</v>
      </c>
      <c r="K193" s="10" t="n">
        <v>0</v>
      </c>
      <c r="L193" s="8" t="n">
        <v>0</v>
      </c>
      <c r="M193" s="8" t="n">
        <v>0</v>
      </c>
      <c r="N193" s="9" t="n">
        <v>0</v>
      </c>
      <c r="O193" s="7" t="n">
        <v>169002</v>
      </c>
      <c r="P193" s="8" t="n">
        <v>9.297369261902229</v>
      </c>
      <c r="Q193" s="8" t="n">
        <v>15.0727979550538</v>
      </c>
      <c r="R193" s="9" t="n">
        <v>169002</v>
      </c>
      <c r="S193" s="10" t="n"/>
      <c r="T193" s="8" t="n">
        <v>0</v>
      </c>
      <c r="U193" s="8" t="n">
        <v>0</v>
      </c>
      <c r="V193" s="9" t="n">
        <v>0</v>
      </c>
      <c r="W193" s="11" t="n"/>
    </row>
    <row r="194">
      <c r="A194" s="4" t="inlineStr">
        <is>
          <t>12.2022</t>
        </is>
      </c>
      <c r="B194" s="4" t="inlineStr">
        <is>
          <t>Pollo</t>
        </is>
      </c>
      <c r="C194" s="4" t="inlineStr">
        <is>
          <t>Agro Mexico</t>
        </is>
      </c>
      <c r="D194" s="4" t="n">
        <v>1012534</v>
      </c>
      <c r="E194" s="5" t="inlineStr">
        <is>
          <t>PO Pech c/h c/p Blo@ Cj 20k AS</t>
        </is>
      </c>
      <c r="F194" s="6" t="inlineStr">
        <is>
          <t>Pechuga</t>
        </is>
      </c>
      <c r="G194" s="7" t="n">
        <v>0</v>
      </c>
      <c r="H194" s="8" t="n">
        <v>0</v>
      </c>
      <c r="I194" s="8" t="n">
        <v>0</v>
      </c>
      <c r="J194" s="9" t="n">
        <v>0</v>
      </c>
      <c r="K194" s="10" t="n">
        <v>0</v>
      </c>
      <c r="L194" s="8" t="n">
        <v>0</v>
      </c>
      <c r="M194" s="8" t="n">
        <v>0</v>
      </c>
      <c r="N194" s="9" t="n">
        <v>0</v>
      </c>
      <c r="O194" s="7" t="n">
        <v>19988.885</v>
      </c>
      <c r="P194" s="8" t="n">
        <v>4</v>
      </c>
      <c r="Q194" s="8" t="n">
        <v>6</v>
      </c>
      <c r="R194" s="9" t="n">
        <v>19988.885</v>
      </c>
      <c r="S194" s="10" t="n"/>
      <c r="T194" s="8" t="n">
        <v>0</v>
      </c>
      <c r="U194" s="8" t="n">
        <v>0</v>
      </c>
      <c r="V194" s="9" t="n">
        <v>0</v>
      </c>
      <c r="W194" s="11" t="n"/>
    </row>
    <row r="195">
      <c r="A195" s="4" t="inlineStr">
        <is>
          <t>12.2022</t>
        </is>
      </c>
      <c r="B195" s="4" t="inlineStr">
        <is>
          <t>Pollo</t>
        </is>
      </c>
      <c r="C195" s="4" t="inlineStr">
        <is>
          <t>Agro Mexico</t>
        </is>
      </c>
      <c r="D195" s="4" t="n">
        <v>1012725</v>
      </c>
      <c r="E195" s="5" t="inlineStr">
        <is>
          <t>PO File s/t 8x5 Mr@ Cj AS</t>
        </is>
      </c>
      <c r="F195" s="6" t="inlineStr">
        <is>
          <t>Filete</t>
        </is>
      </c>
      <c r="G195" s="7" t="n">
        <v>0</v>
      </c>
      <c r="H195" s="8" t="n">
        <v>0</v>
      </c>
      <c r="I195" s="8" t="n">
        <v>0</v>
      </c>
      <c r="J195" s="9" t="n">
        <v>0</v>
      </c>
      <c r="K195" s="10" t="n">
        <v>19958.4</v>
      </c>
      <c r="L195" s="8" t="n">
        <v>2</v>
      </c>
      <c r="M195" s="8" t="n">
        <v>2</v>
      </c>
      <c r="N195" s="9" t="n">
        <v>19958.4</v>
      </c>
      <c r="O195" s="7" t="n">
        <v>19958.4</v>
      </c>
      <c r="P195" s="8" t="n">
        <v>37</v>
      </c>
      <c r="Q195" s="8" t="n">
        <v>41</v>
      </c>
      <c r="R195" s="9" t="n">
        <v>19958.4</v>
      </c>
      <c r="S195" s="10" t="n"/>
      <c r="T195" s="8" t="n">
        <v>0</v>
      </c>
      <c r="U195" s="8" t="n">
        <v>0</v>
      </c>
      <c r="V195" s="9" t="n">
        <v>0</v>
      </c>
      <c r="W195" s="11" t="n"/>
    </row>
    <row r="196">
      <c r="A196" s="4" t="inlineStr">
        <is>
          <t>12.2022</t>
        </is>
      </c>
      <c r="B196" s="4" t="inlineStr">
        <is>
          <t>Pollo</t>
        </is>
      </c>
      <c r="C196" s="4" t="inlineStr">
        <is>
          <t>Agrosuper Shanghai</t>
        </is>
      </c>
      <c r="D196" s="4" t="n">
        <v>1012218</v>
      </c>
      <c r="E196" s="5" t="inlineStr">
        <is>
          <t>PO Ala Media 1k@ Cj 20k AS</t>
        </is>
      </c>
      <c r="F196" s="6" t="inlineStr">
        <is>
          <t>Ala</t>
        </is>
      </c>
      <c r="G196" s="7" t="n">
        <v>0</v>
      </c>
      <c r="H196" s="8" t="n">
        <v>0</v>
      </c>
      <c r="I196" s="8" t="n">
        <v>0</v>
      </c>
      <c r="J196" s="9" t="n">
        <v>0</v>
      </c>
      <c r="K196" s="10" t="n">
        <v>0</v>
      </c>
      <c r="L196" s="8" t="n">
        <v>0</v>
      </c>
      <c r="M196" s="8" t="n">
        <v>0</v>
      </c>
      <c r="N196" s="9" t="n">
        <v>0</v>
      </c>
      <c r="O196" s="7" t="n">
        <v>9750</v>
      </c>
      <c r="P196" s="8" t="n">
        <v>10</v>
      </c>
      <c r="Q196" s="8" t="n">
        <v>12</v>
      </c>
      <c r="R196" s="9" t="n">
        <v>9750</v>
      </c>
      <c r="S196" s="10" t="n"/>
      <c r="T196" s="8" t="n">
        <v>0</v>
      </c>
      <c r="U196" s="8" t="n">
        <v>0</v>
      </c>
      <c r="V196" s="9" t="n">
        <v>0</v>
      </c>
      <c r="W196" s="11" t="n"/>
    </row>
    <row r="197">
      <c r="A197" s="4" t="inlineStr">
        <is>
          <t>12.2022</t>
        </is>
      </c>
      <c r="B197" s="4" t="inlineStr">
        <is>
          <t>Pollo</t>
        </is>
      </c>
      <c r="C197" s="4" t="inlineStr">
        <is>
          <t>Agrosuper Shanghai</t>
        </is>
      </c>
      <c r="D197" s="4" t="n">
        <v>1012275</v>
      </c>
      <c r="E197" s="5" t="inlineStr">
        <is>
          <t>PO Tru Ala 4x10 NMr@ Bo Cj 20k AS</t>
        </is>
      </c>
      <c r="F197" s="6" t="inlineStr">
        <is>
          <t>Ala</t>
        </is>
      </c>
      <c r="G197" s="7" t="n">
        <v>0</v>
      </c>
      <c r="H197" s="8" t="n">
        <v>0</v>
      </c>
      <c r="I197" s="8" t="n">
        <v>0</v>
      </c>
      <c r="J197" s="9" t="n">
        <v>0</v>
      </c>
      <c r="K197" s="10" t="n">
        <v>1728</v>
      </c>
      <c r="L197" s="8" t="n">
        <v>12</v>
      </c>
      <c r="M197" s="8" t="n">
        <v>12</v>
      </c>
      <c r="N197" s="9" t="n">
        <v>1728</v>
      </c>
      <c r="O197" s="7" t="n">
        <v>0</v>
      </c>
      <c r="P197" s="8" t="n">
        <v>0</v>
      </c>
      <c r="Q197" s="8" t="n">
        <v>0</v>
      </c>
      <c r="R197" s="9" t="n">
        <v>0</v>
      </c>
      <c r="S197" s="10" t="n"/>
      <c r="T197" s="8" t="n">
        <v>0</v>
      </c>
      <c r="U197" s="8" t="n">
        <v>0</v>
      </c>
      <c r="V197" s="9" t="n">
        <v>0</v>
      </c>
      <c r="W197" s="11" t="n"/>
    </row>
    <row r="198">
      <c r="A198" s="4" t="inlineStr">
        <is>
          <t>12.2022</t>
        </is>
      </c>
      <c r="B198" s="4" t="inlineStr">
        <is>
          <t>Pollo</t>
        </is>
      </c>
      <c r="C198" s="4" t="inlineStr">
        <is>
          <t>Agrosuper Shanghai</t>
        </is>
      </c>
      <c r="D198" s="4" t="n">
        <v>1012434</v>
      </c>
      <c r="E198" s="5" t="inlineStr">
        <is>
          <t>PO Pta Ala@ Cj 20k AS</t>
        </is>
      </c>
      <c r="F198" s="6" t="inlineStr">
        <is>
          <t>Ala</t>
        </is>
      </c>
      <c r="G198" s="7" t="n">
        <v>0</v>
      </c>
      <c r="H198" s="8" t="n">
        <v>0</v>
      </c>
      <c r="I198" s="8" t="n">
        <v>0</v>
      </c>
      <c r="J198" s="9" t="n">
        <v>0</v>
      </c>
      <c r="K198" s="10" t="n">
        <v>0</v>
      </c>
      <c r="L198" s="8" t="n">
        <v>0</v>
      </c>
      <c r="M198" s="8" t="n">
        <v>0</v>
      </c>
      <c r="N198" s="9" t="n">
        <v>0</v>
      </c>
      <c r="O198" s="7" t="n">
        <v>0</v>
      </c>
      <c r="P198" s="8" t="n">
        <v>0</v>
      </c>
      <c r="Q198" s="8" t="n">
        <v>0</v>
      </c>
      <c r="R198" s="9" t="n">
        <v>0</v>
      </c>
      <c r="S198" s="10" t="n"/>
      <c r="T198" s="8" t="n">
        <v>24000</v>
      </c>
      <c r="U198" s="8" t="n">
        <v>14</v>
      </c>
      <c r="V198" s="9" t="n">
        <v>24000</v>
      </c>
      <c r="W198" s="11" t="n"/>
    </row>
    <row r="199">
      <c r="A199" s="4" t="inlineStr">
        <is>
          <t>12.2022</t>
        </is>
      </c>
      <c r="B199" s="4" t="inlineStr">
        <is>
          <t>Pollo</t>
        </is>
      </c>
      <c r="C199" s="4" t="inlineStr">
        <is>
          <t>Agrosuper Shanghai</t>
        </is>
      </c>
      <c r="D199" s="4" t="n">
        <v>1012451</v>
      </c>
      <c r="E199" s="5" t="inlineStr">
        <is>
          <t>PO Ala Media@ Cj 15k AS</t>
        </is>
      </c>
      <c r="F199" s="6" t="inlineStr">
        <is>
          <t>Ala</t>
        </is>
      </c>
      <c r="G199" s="7" t="n">
        <v>0</v>
      </c>
      <c r="H199" s="8" t="n">
        <v>0</v>
      </c>
      <c r="I199" s="8" t="n">
        <v>0</v>
      </c>
      <c r="J199" s="9" t="n">
        <v>0</v>
      </c>
      <c r="K199" s="10" t="n">
        <v>4050</v>
      </c>
      <c r="L199" s="8" t="n">
        <v>12</v>
      </c>
      <c r="M199" s="8" t="n">
        <v>12</v>
      </c>
      <c r="N199" s="9" t="n">
        <v>4050</v>
      </c>
      <c r="O199" s="7" t="n">
        <v>38866.95</v>
      </c>
      <c r="P199" s="8" t="n">
        <v>32.0241940774874</v>
      </c>
      <c r="Q199" s="8" t="n">
        <v>37.0931755643291</v>
      </c>
      <c r="R199" s="9" t="n">
        <v>38866.95</v>
      </c>
      <c r="S199" s="10" t="n"/>
      <c r="T199" s="8" t="n">
        <v>0</v>
      </c>
      <c r="U199" s="8" t="n">
        <v>0</v>
      </c>
      <c r="V199" s="9" t="n">
        <v>0</v>
      </c>
      <c r="W199" s="11" t="n"/>
    </row>
    <row r="200">
      <c r="A200" s="4" t="inlineStr">
        <is>
          <t>12.2022</t>
        </is>
      </c>
      <c r="B200" s="4" t="inlineStr">
        <is>
          <t>Pollo</t>
        </is>
      </c>
      <c r="C200" s="4" t="inlineStr">
        <is>
          <t>Agrosuper Shanghai</t>
        </is>
      </c>
      <c r="D200" s="4" t="n">
        <v>1012453</v>
      </c>
      <c r="E200" s="5" t="inlineStr">
        <is>
          <t>PO Ala Media IQF@ Cj 18k AS</t>
        </is>
      </c>
      <c r="F200" s="6" t="inlineStr">
        <is>
          <t>Ala</t>
        </is>
      </c>
      <c r="G200" s="7" t="n">
        <v>0</v>
      </c>
      <c r="H200" s="8" t="n">
        <v>0</v>
      </c>
      <c r="I200" s="8" t="n">
        <v>0</v>
      </c>
      <c r="J200" s="9" t="n">
        <v>0</v>
      </c>
      <c r="K200" s="10" t="n">
        <v>6900.8</v>
      </c>
      <c r="L200" s="8" t="n">
        <v>12</v>
      </c>
      <c r="M200" s="8" t="n">
        <v>12</v>
      </c>
      <c r="N200" s="9" t="n">
        <v>6900.8</v>
      </c>
      <c r="O200" s="7" t="n">
        <v>0</v>
      </c>
      <c r="P200" s="8" t="n">
        <v>0</v>
      </c>
      <c r="Q200" s="8" t="n">
        <v>0</v>
      </c>
      <c r="R200" s="9" t="n">
        <v>0</v>
      </c>
      <c r="S200" s="10" t="n"/>
      <c r="T200" s="8" t="n">
        <v>0</v>
      </c>
      <c r="U200" s="8" t="n">
        <v>0</v>
      </c>
      <c r="V200" s="9" t="n">
        <v>0</v>
      </c>
      <c r="W200" s="11" t="n"/>
    </row>
    <row r="201">
      <c r="A201" s="4" t="inlineStr">
        <is>
          <t>12.2022</t>
        </is>
      </c>
      <c r="B201" s="4" t="inlineStr">
        <is>
          <t>Pollo</t>
        </is>
      </c>
      <c r="C201" s="4" t="inlineStr">
        <is>
          <t>Agrosuper Shanghai</t>
        </is>
      </c>
      <c r="D201" s="4" t="n">
        <v>1012525</v>
      </c>
      <c r="E201" s="5" t="inlineStr">
        <is>
          <t>PO Garra J@ Bo Cj 20k AS</t>
        </is>
      </c>
      <c r="F201" s="6" t="inlineStr">
        <is>
          <t>Patas</t>
        </is>
      </c>
      <c r="G201" s="7" t="n">
        <v>0</v>
      </c>
      <c r="H201" s="8" t="n">
        <v>0</v>
      </c>
      <c r="I201" s="8" t="n">
        <v>0</v>
      </c>
      <c r="J201" s="9" t="n">
        <v>0</v>
      </c>
      <c r="K201" s="10" t="n">
        <v>0</v>
      </c>
      <c r="L201" s="8" t="n">
        <v>0</v>
      </c>
      <c r="M201" s="8" t="n">
        <v>0</v>
      </c>
      <c r="N201" s="9" t="n">
        <v>0</v>
      </c>
      <c r="O201" s="7" t="n">
        <v>9680</v>
      </c>
      <c r="P201" s="8" t="n">
        <v>13</v>
      </c>
      <c r="Q201" s="8" t="n">
        <v>13</v>
      </c>
      <c r="R201" s="9" t="n">
        <v>9680</v>
      </c>
      <c r="S201" s="10" t="n"/>
      <c r="T201" s="8" t="n">
        <v>0</v>
      </c>
      <c r="U201" s="8" t="n">
        <v>0</v>
      </c>
      <c r="V201" s="9" t="n">
        <v>0</v>
      </c>
      <c r="W201" s="11" t="n"/>
    </row>
    <row r="202">
      <c r="A202" s="4" t="inlineStr">
        <is>
          <t>12.2022</t>
        </is>
      </c>
      <c r="B202" s="4" t="inlineStr">
        <is>
          <t>Pollo</t>
        </is>
      </c>
      <c r="C202" s="4" t="inlineStr">
        <is>
          <t>Agrosuper Shanghai</t>
        </is>
      </c>
      <c r="D202" s="4" t="n">
        <v>1012526</v>
      </c>
      <c r="E202" s="5" t="inlineStr">
        <is>
          <t>PO Garra L A@ Bo Cj 20k AS</t>
        </is>
      </c>
      <c r="F202" s="6" t="inlineStr">
        <is>
          <t>Patas</t>
        </is>
      </c>
      <c r="G202" s="7" t="n">
        <v>0</v>
      </c>
      <c r="H202" s="8" t="n">
        <v>0</v>
      </c>
      <c r="I202" s="8" t="n">
        <v>0</v>
      </c>
      <c r="J202" s="9" t="n">
        <v>0</v>
      </c>
      <c r="K202" s="10" t="n">
        <v>0</v>
      </c>
      <c r="L202" s="8" t="n">
        <v>0</v>
      </c>
      <c r="M202" s="8" t="n">
        <v>0</v>
      </c>
      <c r="N202" s="9" t="n">
        <v>0</v>
      </c>
      <c r="O202" s="7" t="n">
        <v>10300</v>
      </c>
      <c r="P202" s="8" t="n">
        <v>7</v>
      </c>
      <c r="Q202" s="8" t="n">
        <v>7</v>
      </c>
      <c r="R202" s="9" t="n">
        <v>10300</v>
      </c>
      <c r="S202" s="10" t="n"/>
      <c r="T202" s="8" t="n">
        <v>0</v>
      </c>
      <c r="U202" s="8" t="n">
        <v>0</v>
      </c>
      <c r="V202" s="9" t="n">
        <v>0</v>
      </c>
      <c r="W202" s="11" t="n"/>
    </row>
    <row r="203">
      <c r="A203" s="4" t="inlineStr">
        <is>
          <t>12.2022</t>
        </is>
      </c>
      <c r="B203" s="4" t="inlineStr">
        <is>
          <t>Pollo</t>
        </is>
      </c>
      <c r="C203" s="4" t="inlineStr">
        <is>
          <t>Agrosuper Shanghai</t>
        </is>
      </c>
      <c r="D203" s="4" t="n">
        <v>1012595</v>
      </c>
      <c r="E203" s="5" t="inlineStr">
        <is>
          <t>PO PchDeh@ Bo 16x1k Cj AS</t>
        </is>
      </c>
      <c r="F203" s="6" t="inlineStr">
        <is>
          <t>Pechuga Desh</t>
        </is>
      </c>
      <c r="G203" s="7" t="n">
        <v>0</v>
      </c>
      <c r="H203" s="8" t="n">
        <v>0</v>
      </c>
      <c r="I203" s="8" t="n">
        <v>0</v>
      </c>
      <c r="J203" s="9" t="n">
        <v>0</v>
      </c>
      <c r="K203" s="10" t="n">
        <v>5184</v>
      </c>
      <c r="L203" s="8" t="n">
        <v>12</v>
      </c>
      <c r="M203" s="8" t="n">
        <v>12</v>
      </c>
      <c r="N203" s="9" t="n">
        <v>5184</v>
      </c>
      <c r="O203" s="7" t="n">
        <v>8800</v>
      </c>
      <c r="P203" s="8" t="n">
        <v>10</v>
      </c>
      <c r="Q203" s="8" t="n">
        <v>12</v>
      </c>
      <c r="R203" s="9" t="n">
        <v>8800</v>
      </c>
      <c r="S203" s="10" t="n"/>
      <c r="T203" s="8" t="n">
        <v>0</v>
      </c>
      <c r="U203" s="8" t="n">
        <v>0</v>
      </c>
      <c r="V203" s="9" t="n">
        <v>0</v>
      </c>
      <c r="W203" s="11" t="n"/>
    </row>
    <row r="204">
      <c r="A204" s="4" t="inlineStr">
        <is>
          <t>12.2022</t>
        </is>
      </c>
      <c r="B204" s="4" t="inlineStr">
        <is>
          <t>Pollo</t>
        </is>
      </c>
      <c r="C204" s="4" t="inlineStr">
        <is>
          <t>Agrosuper Shanghai</t>
        </is>
      </c>
      <c r="D204" s="4" t="n">
        <v>1012622</v>
      </c>
      <c r="E204" s="5" t="inlineStr">
        <is>
          <t>PO TruEnt Deh Tf@MUESTRA SAG</t>
        </is>
      </c>
      <c r="F204" s="6" t="inlineStr">
        <is>
          <t>Muestra</t>
        </is>
      </c>
      <c r="G204" s="7" t="n">
        <v>0</v>
      </c>
      <c r="H204" s="8" t="n">
        <v>0</v>
      </c>
      <c r="I204" s="8" t="n">
        <v>0</v>
      </c>
      <c r="J204" s="9" t="n">
        <v>0</v>
      </c>
      <c r="K204" s="10" t="n">
        <v>80</v>
      </c>
      <c r="L204" s="8" t="n">
        <v>12</v>
      </c>
      <c r="M204" s="8" t="n">
        <v>12</v>
      </c>
      <c r="N204" s="9" t="n">
        <v>80</v>
      </c>
      <c r="O204" s="7" t="n">
        <v>0</v>
      </c>
      <c r="P204" s="8" t="n">
        <v>0</v>
      </c>
      <c r="Q204" s="8" t="n">
        <v>0</v>
      </c>
      <c r="R204" s="9" t="n">
        <v>0</v>
      </c>
      <c r="S204" s="10" t="n"/>
      <c r="T204" s="8" t="n">
        <v>0</v>
      </c>
      <c r="U204" s="8" t="n">
        <v>0</v>
      </c>
      <c r="V204" s="9" t="n">
        <v>0</v>
      </c>
      <c r="W204" s="11" t="n"/>
    </row>
    <row r="205">
      <c r="A205" s="4" t="inlineStr">
        <is>
          <t>12.2022</t>
        </is>
      </c>
      <c r="B205" s="4" t="inlineStr">
        <is>
          <t>Pollo</t>
        </is>
      </c>
      <c r="C205" s="4" t="inlineStr">
        <is>
          <t>Andes Asia</t>
        </is>
      </c>
      <c r="D205" s="4" t="n">
        <v>1012326</v>
      </c>
      <c r="E205" s="5" t="inlineStr">
        <is>
          <t>PO Corazon@Bo 12k Cj AS</t>
        </is>
      </c>
      <c r="F205" s="6" t="inlineStr">
        <is>
          <t>Menudencias</t>
        </is>
      </c>
      <c r="G205" s="7" t="n">
        <v>0</v>
      </c>
      <c r="H205" s="8" t="n">
        <v>0</v>
      </c>
      <c r="I205" s="8" t="n">
        <v>0</v>
      </c>
      <c r="J205" s="9" t="n">
        <v>0</v>
      </c>
      <c r="K205" s="10" t="n">
        <v>0</v>
      </c>
      <c r="L205" s="8" t="n">
        <v>0</v>
      </c>
      <c r="M205" s="8" t="n">
        <v>0</v>
      </c>
      <c r="N205" s="9" t="n">
        <v>0</v>
      </c>
      <c r="O205" s="7" t="n">
        <v>5928</v>
      </c>
      <c r="P205" s="8" t="n">
        <v>25</v>
      </c>
      <c r="Q205" s="8" t="n">
        <v>25</v>
      </c>
      <c r="R205" s="9" t="n">
        <v>5928</v>
      </c>
      <c r="S205" s="10" t="n"/>
      <c r="T205" s="8" t="n">
        <v>0</v>
      </c>
      <c r="U205" s="8" t="n">
        <v>0</v>
      </c>
      <c r="V205" s="9" t="n">
        <v>0</v>
      </c>
      <c r="W205" s="11" t="n"/>
    </row>
    <row r="206">
      <c r="A206" s="4" t="inlineStr">
        <is>
          <t>12.2022</t>
        </is>
      </c>
      <c r="B206" s="4" t="inlineStr">
        <is>
          <t>Cerdo</t>
        </is>
      </c>
      <c r="C206" s="4" t="inlineStr">
        <is>
          <t>Agro America</t>
        </is>
      </c>
      <c r="D206" s="4" t="n">
        <v>1020822</v>
      </c>
      <c r="E206" s="5" t="inlineStr">
        <is>
          <t>GO Resto Tira Hso@ Cj 20k AS</t>
        </is>
      </c>
      <c r="F206" s="6" t="inlineStr">
        <is>
          <t>Huesos</t>
        </is>
      </c>
      <c r="G206" s="7" t="n">
        <v>0</v>
      </c>
      <c r="H206" s="8" t="n">
        <v>0</v>
      </c>
      <c r="I206" s="8" t="n">
        <v>0</v>
      </c>
      <c r="J206" s="9" t="n">
        <v>0</v>
      </c>
      <c r="K206" s="10" t="n">
        <v>0</v>
      </c>
      <c r="L206" s="8" t="n">
        <v>0</v>
      </c>
      <c r="M206" s="8" t="n">
        <v>0</v>
      </c>
      <c r="N206" s="9" t="n">
        <v>0</v>
      </c>
      <c r="O206" s="7" t="n">
        <v>10272.08</v>
      </c>
      <c r="P206" s="8" t="n">
        <v>18</v>
      </c>
      <c r="Q206" s="8" t="n">
        <v>24</v>
      </c>
      <c r="R206" s="9" t="n">
        <v>10272.08</v>
      </c>
      <c r="S206" s="10" t="n"/>
      <c r="T206" s="8" t="n">
        <v>0</v>
      </c>
      <c r="U206" s="8" t="n">
        <v>0</v>
      </c>
      <c r="V206" s="9" t="n">
        <v>0</v>
      </c>
      <c r="W206" s="11" t="n"/>
    </row>
    <row r="207">
      <c r="A207" s="4" t="inlineStr">
        <is>
          <t>12.2022</t>
        </is>
      </c>
      <c r="B207" s="4" t="inlineStr">
        <is>
          <t>Cerdo</t>
        </is>
      </c>
      <c r="C207" s="4" t="inlineStr">
        <is>
          <t>Agro America</t>
        </is>
      </c>
      <c r="D207" s="4" t="n">
        <v>1020828</v>
      </c>
      <c r="E207" s="5" t="inlineStr">
        <is>
          <t>GO BB Ribs 20-24 Oz@ Cj 10k AS</t>
        </is>
      </c>
      <c r="F207" s="6" t="inlineStr">
        <is>
          <t>Chuleta</t>
        </is>
      </c>
      <c r="G207" s="7" t="n">
        <v>0</v>
      </c>
      <c r="H207" s="8" t="n">
        <v>0</v>
      </c>
      <c r="I207" s="8" t="n">
        <v>0</v>
      </c>
      <c r="J207" s="9" t="n">
        <v>0</v>
      </c>
      <c r="K207" s="10" t="n">
        <v>0</v>
      </c>
      <c r="L207" s="8" t="n">
        <v>0</v>
      </c>
      <c r="M207" s="8" t="n">
        <v>0</v>
      </c>
      <c r="N207" s="9" t="n">
        <v>0</v>
      </c>
      <c r="O207" s="7" t="n">
        <v>35530</v>
      </c>
      <c r="P207" s="8" t="n">
        <v>39.0264565156206</v>
      </c>
      <c r="Q207" s="8" t="n">
        <v>39.71826625387</v>
      </c>
      <c r="R207" s="9" t="n">
        <v>35530</v>
      </c>
      <c r="S207" s="10" t="n"/>
      <c r="T207" s="8" t="n">
        <v>0</v>
      </c>
      <c r="U207" s="8" t="n">
        <v>0</v>
      </c>
      <c r="V207" s="9" t="n">
        <v>0</v>
      </c>
      <c r="W207" s="11" t="n"/>
    </row>
    <row r="208">
      <c r="A208" s="4" t="inlineStr">
        <is>
          <t>12.2022</t>
        </is>
      </c>
      <c r="B208" s="4" t="inlineStr">
        <is>
          <t>Cerdo</t>
        </is>
      </c>
      <c r="C208" s="4" t="inlineStr">
        <is>
          <t>Agro America</t>
        </is>
      </c>
      <c r="D208" s="4" t="n">
        <v>1021398</v>
      </c>
      <c r="E208" s="5" t="inlineStr">
        <is>
          <t>GO File C/cab@ Cj 5k AS</t>
        </is>
      </c>
      <c r="F208" s="6" t="inlineStr">
        <is>
          <t>Filete</t>
        </is>
      </c>
      <c r="G208" s="7" t="n">
        <v>0</v>
      </c>
      <c r="H208" s="8" t="n">
        <v>0</v>
      </c>
      <c r="I208" s="8" t="n">
        <v>0</v>
      </c>
      <c r="J208" s="9" t="n">
        <v>0</v>
      </c>
      <c r="K208" s="10" t="n">
        <v>0</v>
      </c>
      <c r="L208" s="8" t="n">
        <v>0</v>
      </c>
      <c r="M208" s="8" t="n">
        <v>0</v>
      </c>
      <c r="N208" s="9" t="n">
        <v>0</v>
      </c>
      <c r="O208" s="7" t="n">
        <v>28350</v>
      </c>
      <c r="P208" s="8" t="n">
        <v>26</v>
      </c>
      <c r="Q208" s="8" t="n">
        <v>44.8772486772487</v>
      </c>
      <c r="R208" s="9" t="n">
        <v>28350</v>
      </c>
      <c r="S208" s="10" t="n"/>
      <c r="T208" s="8" t="n">
        <v>115</v>
      </c>
      <c r="U208" s="8" t="n">
        <v>81</v>
      </c>
      <c r="V208" s="9" t="n">
        <v>115</v>
      </c>
      <c r="W208" s="11" t="n"/>
    </row>
    <row r="209">
      <c r="A209" s="4" t="inlineStr">
        <is>
          <t>12.2022</t>
        </is>
      </c>
      <c r="B209" s="4" t="inlineStr">
        <is>
          <t>Cerdo</t>
        </is>
      </c>
      <c r="C209" s="4" t="inlineStr">
        <is>
          <t>Agro America</t>
        </is>
      </c>
      <c r="D209" s="4" t="n">
        <v>1021538</v>
      </c>
      <c r="E209" s="5" t="inlineStr">
        <is>
          <t>GO Pecho Belly S/p@ Vp Cj AS</t>
        </is>
      </c>
      <c r="F209" s="6" t="inlineStr">
        <is>
          <t>Panceta</t>
        </is>
      </c>
      <c r="G209" s="7" t="n">
        <v>0</v>
      </c>
      <c r="H209" s="8" t="n">
        <v>0</v>
      </c>
      <c r="I209" s="8" t="n">
        <v>0</v>
      </c>
      <c r="J209" s="9" t="n">
        <v>0</v>
      </c>
      <c r="K209" s="10" t="n">
        <v>24024.58</v>
      </c>
      <c r="L209" s="8" t="n">
        <v>9</v>
      </c>
      <c r="M209" s="8" t="n">
        <v>9</v>
      </c>
      <c r="N209" s="9" t="n">
        <v>24024.58</v>
      </c>
      <c r="O209" s="7" t="n">
        <v>5420.413</v>
      </c>
      <c r="P209" s="8" t="n">
        <v>18.0000066415603</v>
      </c>
      <c r="Q209" s="8" t="n">
        <v>24.0000088554138</v>
      </c>
      <c r="R209" s="9" t="n">
        <v>5420.413</v>
      </c>
      <c r="S209" s="10" t="n"/>
      <c r="T209" s="8" t="n">
        <v>16.939</v>
      </c>
      <c r="U209" s="8" t="n">
        <v>18</v>
      </c>
      <c r="V209" s="9" t="n">
        <v>16.939</v>
      </c>
      <c r="W209" s="11" t="n"/>
    </row>
    <row r="210">
      <c r="A210" s="4" t="inlineStr">
        <is>
          <t>12.2022</t>
        </is>
      </c>
      <c r="B210" s="4" t="inlineStr">
        <is>
          <t>Cerdo</t>
        </is>
      </c>
      <c r="C210" s="4" t="inlineStr">
        <is>
          <t>Agro America</t>
        </is>
      </c>
      <c r="D210" s="4" t="n">
        <v>1022619</v>
      </c>
      <c r="E210" s="5" t="inlineStr">
        <is>
          <t>GO Malaya 5-6mm@ Vp Cj AS</t>
        </is>
      </c>
      <c r="F210" s="6" t="inlineStr">
        <is>
          <t>Prolijado</t>
        </is>
      </c>
      <c r="G210" s="7" t="n">
        <v>0</v>
      </c>
      <c r="H210" s="8" t="n">
        <v>0</v>
      </c>
      <c r="I210" s="8" t="n">
        <v>0</v>
      </c>
      <c r="J210" s="9" t="n">
        <v>0</v>
      </c>
      <c r="K210" s="10" t="n">
        <v>0</v>
      </c>
      <c r="L210" s="8" t="n">
        <v>0</v>
      </c>
      <c r="M210" s="8" t="n">
        <v>0</v>
      </c>
      <c r="N210" s="9" t="n">
        <v>0</v>
      </c>
      <c r="O210" s="7" t="n">
        <v>31906.54</v>
      </c>
      <c r="P210" s="8" t="n">
        <v>35.0587421889055</v>
      </c>
      <c r="Q210" s="8" t="n">
        <v>35.0587421889055</v>
      </c>
      <c r="R210" s="9" t="n">
        <v>31906.54</v>
      </c>
      <c r="S210" s="10" t="n"/>
      <c r="T210" s="8" t="n">
        <v>0</v>
      </c>
      <c r="U210" s="8" t="n">
        <v>0</v>
      </c>
      <c r="V210" s="9" t="n">
        <v>0</v>
      </c>
      <c r="W210" s="11" t="n"/>
    </row>
    <row r="211">
      <c r="A211" s="4" t="inlineStr">
        <is>
          <t>12.2022</t>
        </is>
      </c>
      <c r="B211" s="4" t="inlineStr">
        <is>
          <t>Cerdo</t>
        </is>
      </c>
      <c r="C211" s="4" t="inlineStr">
        <is>
          <t>Agro America</t>
        </is>
      </c>
      <c r="D211" s="4" t="n">
        <v>1022883</v>
      </c>
      <c r="E211" s="5" t="inlineStr">
        <is>
          <t>GO BB Ribs 640g@ Cj 16k AS</t>
        </is>
      </c>
      <c r="F211" s="6" t="inlineStr">
        <is>
          <t>Chuleta</t>
        </is>
      </c>
      <c r="G211" s="7" t="n">
        <v>0</v>
      </c>
      <c r="H211" s="8" t="n">
        <v>0</v>
      </c>
      <c r="I211" s="8" t="n">
        <v>0</v>
      </c>
      <c r="J211" s="9" t="n">
        <v>0</v>
      </c>
      <c r="K211" s="10" t="n">
        <v>0</v>
      </c>
      <c r="L211" s="8" t="n">
        <v>0</v>
      </c>
      <c r="M211" s="8" t="n">
        <v>0</v>
      </c>
      <c r="N211" s="9" t="n">
        <v>0</v>
      </c>
      <c r="O211" s="7" t="n">
        <v>33536</v>
      </c>
      <c r="P211" s="8" t="n">
        <v>61.7480916030534</v>
      </c>
      <c r="Q211" s="8" t="n">
        <v>67.32824427480919</v>
      </c>
      <c r="R211" s="9" t="n">
        <v>33536</v>
      </c>
      <c r="S211" s="10" t="n"/>
      <c r="T211" s="8" t="n">
        <v>0</v>
      </c>
      <c r="U211" s="8" t="n">
        <v>0</v>
      </c>
      <c r="V211" s="9" t="n">
        <v>0</v>
      </c>
      <c r="W211" s="11" t="n"/>
    </row>
    <row r="212">
      <c r="A212" s="4" t="inlineStr">
        <is>
          <t>12.2022</t>
        </is>
      </c>
      <c r="B212" s="4" t="inlineStr">
        <is>
          <t>Cerdo</t>
        </is>
      </c>
      <c r="C212" s="4" t="inlineStr">
        <is>
          <t>Agro America</t>
        </is>
      </c>
      <c r="D212" s="4" t="n">
        <v>1023050</v>
      </c>
      <c r="E212" s="5" t="inlineStr">
        <is>
          <t>GO Lom Centro@ Cj 16k AS</t>
        </is>
      </c>
      <c r="F212" s="6" t="inlineStr">
        <is>
          <t>Lomo</t>
        </is>
      </c>
      <c r="G212" s="7" t="n">
        <v>0</v>
      </c>
      <c r="H212" s="8" t="n">
        <v>0</v>
      </c>
      <c r="I212" s="8" t="n">
        <v>0</v>
      </c>
      <c r="J212" s="9" t="n">
        <v>0</v>
      </c>
      <c r="K212" s="10" t="n">
        <v>0</v>
      </c>
      <c r="L212" s="8" t="n">
        <v>0</v>
      </c>
      <c r="M212" s="8" t="n">
        <v>0</v>
      </c>
      <c r="N212" s="9" t="n">
        <v>0</v>
      </c>
      <c r="O212" s="7" t="n">
        <v>0</v>
      </c>
      <c r="P212" s="8" t="n">
        <v>0</v>
      </c>
      <c r="Q212" s="8" t="n">
        <v>0</v>
      </c>
      <c r="R212" s="9" t="n">
        <v>0</v>
      </c>
      <c r="S212" s="10" t="n"/>
      <c r="T212" s="8" t="n">
        <v>187.996</v>
      </c>
      <c r="U212" s="8" t="n">
        <v>79.5701504287325</v>
      </c>
      <c r="V212" s="9" t="n">
        <v>187.996</v>
      </c>
      <c r="W212" s="11" t="n"/>
    </row>
    <row r="213">
      <c r="A213" s="4" t="inlineStr">
        <is>
          <t>12.2022</t>
        </is>
      </c>
      <c r="B213" s="4" t="inlineStr">
        <is>
          <t>Cerdo</t>
        </is>
      </c>
      <c r="C213" s="4" t="inlineStr">
        <is>
          <t>Agro America</t>
        </is>
      </c>
      <c r="D213" s="4" t="n">
        <v>1023175</v>
      </c>
      <c r="E213" s="5" t="inlineStr">
        <is>
          <t>GO Pp Pna USA@ Cj Muestra SAG</t>
        </is>
      </c>
      <c r="F213" s="6" t="inlineStr">
        <is>
          <t>Muestra</t>
        </is>
      </c>
      <c r="G213" s="7" t="n">
        <v>0</v>
      </c>
      <c r="H213" s="8" t="n">
        <v>0</v>
      </c>
      <c r="I213" s="8" t="n">
        <v>0</v>
      </c>
      <c r="J213" s="9" t="n">
        <v>0</v>
      </c>
      <c r="K213" s="10" t="n">
        <v>0</v>
      </c>
      <c r="L213" s="8" t="n">
        <v>0</v>
      </c>
      <c r="M213" s="8" t="n">
        <v>0</v>
      </c>
      <c r="N213" s="9" t="n">
        <v>0</v>
      </c>
      <c r="O213" s="7" t="n">
        <v>46.9</v>
      </c>
      <c r="P213" s="8" t="n">
        <v>80</v>
      </c>
      <c r="Q213" s="8" t="n">
        <v>153</v>
      </c>
      <c r="R213" s="9" t="n">
        <v>46.9</v>
      </c>
      <c r="S213" s="10" t="n"/>
      <c r="T213" s="8" t="n">
        <v>0</v>
      </c>
      <c r="U213" s="8" t="n">
        <v>0</v>
      </c>
      <c r="V213" s="9" t="n">
        <v>0</v>
      </c>
      <c r="W213" s="11" t="n"/>
    </row>
    <row r="214">
      <c r="A214" s="4" t="inlineStr">
        <is>
          <t>12.2022</t>
        </is>
      </c>
      <c r="B214" s="4" t="inlineStr">
        <is>
          <t>Cerdo</t>
        </is>
      </c>
      <c r="C214" s="4" t="inlineStr">
        <is>
          <t>Agro America</t>
        </is>
      </c>
      <c r="D214" s="4" t="n">
        <v>1023190</v>
      </c>
      <c r="E214" s="5" t="inlineStr">
        <is>
          <t>GO Pana s/Corazon@ Bo Cj 20k AS</t>
        </is>
      </c>
      <c r="F214" s="6" t="inlineStr">
        <is>
          <t>Subprod</t>
        </is>
      </c>
      <c r="G214" s="7" t="n">
        <v>0</v>
      </c>
      <c r="H214" s="8" t="n">
        <v>0</v>
      </c>
      <c r="I214" s="8" t="n">
        <v>0</v>
      </c>
      <c r="J214" s="9" t="n">
        <v>0</v>
      </c>
      <c r="K214" s="10" t="n">
        <v>20.627</v>
      </c>
      <c r="L214" s="8" t="n">
        <v>26</v>
      </c>
      <c r="M214" s="8" t="n">
        <v>26</v>
      </c>
      <c r="N214" s="9" t="n">
        <v>20.627</v>
      </c>
      <c r="O214" s="7" t="n">
        <v>0</v>
      </c>
      <c r="P214" s="8" t="n">
        <v>0</v>
      </c>
      <c r="Q214" s="8" t="n">
        <v>0</v>
      </c>
      <c r="R214" s="9" t="n">
        <v>0</v>
      </c>
      <c r="S214" s="10" t="n"/>
      <c r="T214" s="8" t="n">
        <v>0</v>
      </c>
      <c r="U214" s="8" t="n">
        <v>0</v>
      </c>
      <c r="V214" s="9" t="n">
        <v>0</v>
      </c>
      <c r="W214" s="11" t="n"/>
    </row>
    <row r="215">
      <c r="A215" s="4" t="inlineStr">
        <is>
          <t>12.2022</t>
        </is>
      </c>
      <c r="B215" s="4" t="inlineStr">
        <is>
          <t>Cerdo</t>
        </is>
      </c>
      <c r="C215" s="4" t="inlineStr">
        <is>
          <t>Agro America</t>
        </is>
      </c>
      <c r="D215" s="4" t="n">
        <v>1023273</v>
      </c>
      <c r="E215" s="5" t="inlineStr">
        <is>
          <t>GO Posta Negra@ Va Cj 20k</t>
        </is>
      </c>
      <c r="F215" s="6" t="inlineStr">
        <is>
          <t>Pierna</t>
        </is>
      </c>
      <c r="G215" s="7" t="n">
        <v>0</v>
      </c>
      <c r="H215" s="8" t="n">
        <v>0</v>
      </c>
      <c r="I215" s="8" t="n">
        <v>0</v>
      </c>
      <c r="J215" s="9" t="n">
        <v>0</v>
      </c>
      <c r="K215" s="10" t="n">
        <v>8616.290000000001</v>
      </c>
      <c r="L215" s="8" t="n">
        <v>2</v>
      </c>
      <c r="M215" s="8" t="n">
        <v>2</v>
      </c>
      <c r="N215" s="9" t="n">
        <v>8616.290000000001</v>
      </c>
      <c r="O215" s="7" t="n">
        <v>18086.16</v>
      </c>
      <c r="P215" s="8" t="n">
        <v>2</v>
      </c>
      <c r="Q215" s="8" t="n">
        <v>9</v>
      </c>
      <c r="R215" s="9" t="n">
        <v>18086.16</v>
      </c>
      <c r="S215" s="10" t="n"/>
      <c r="T215" s="8" t="n">
        <v>0</v>
      </c>
      <c r="U215" s="8" t="n">
        <v>0</v>
      </c>
      <c r="V215" s="9" t="n">
        <v>0</v>
      </c>
      <c r="W215" s="11" t="n"/>
    </row>
    <row r="216">
      <c r="A216" s="4" t="inlineStr">
        <is>
          <t>12.2022</t>
        </is>
      </c>
      <c r="B216" s="4" t="inlineStr">
        <is>
          <t>Cerdo</t>
        </is>
      </c>
      <c r="C216" s="4" t="inlineStr">
        <is>
          <t>Agro America</t>
        </is>
      </c>
      <c r="D216" s="4" t="n">
        <v>1023274</v>
      </c>
      <c r="E216" s="5" t="inlineStr">
        <is>
          <t>GO Ganso S/g S/abst @ Va Cj 12k</t>
        </is>
      </c>
      <c r="F216" s="6" t="inlineStr">
        <is>
          <t>Pierna</t>
        </is>
      </c>
      <c r="G216" s="7" t="n">
        <v>0</v>
      </c>
      <c r="H216" s="8" t="n">
        <v>0</v>
      </c>
      <c r="I216" s="8" t="n">
        <v>0</v>
      </c>
      <c r="J216" s="9" t="n">
        <v>0</v>
      </c>
      <c r="K216" s="10" t="n">
        <v>14992.85</v>
      </c>
      <c r="L216" s="8" t="n">
        <v>2</v>
      </c>
      <c r="M216" s="8" t="n">
        <v>2</v>
      </c>
      <c r="N216" s="9" t="n">
        <v>14992.85</v>
      </c>
      <c r="O216" s="7" t="n">
        <v>20207.009</v>
      </c>
      <c r="P216" s="8" t="n">
        <v>27.0215822638571</v>
      </c>
      <c r="Q216" s="8" t="n">
        <v>27.0215822638571</v>
      </c>
      <c r="R216" s="9" t="n">
        <v>20207.009</v>
      </c>
      <c r="S216" s="10" t="n"/>
      <c r="T216" s="8" t="n">
        <v>0</v>
      </c>
      <c r="U216" s="8" t="n">
        <v>0</v>
      </c>
      <c r="V216" s="9" t="n">
        <v>0</v>
      </c>
      <c r="W216" s="11" t="n"/>
    </row>
    <row r="217">
      <c r="A217" s="4" t="inlineStr">
        <is>
          <t>12.2022</t>
        </is>
      </c>
      <c r="B217" s="4" t="inlineStr">
        <is>
          <t>Cerdo</t>
        </is>
      </c>
      <c r="C217" s="4" t="inlineStr">
        <is>
          <t>Agro America</t>
        </is>
      </c>
      <c r="D217" s="4" t="n">
        <v>1023276</v>
      </c>
      <c r="E217" s="5" t="inlineStr">
        <is>
          <t>GO Rosada@ Va Cj 20k</t>
        </is>
      </c>
      <c r="F217" s="6" t="inlineStr">
        <is>
          <t>Pierna</t>
        </is>
      </c>
      <c r="G217" s="7" t="n">
        <v>0</v>
      </c>
      <c r="H217" s="8" t="n">
        <v>0</v>
      </c>
      <c r="I217" s="8" t="n">
        <v>0</v>
      </c>
      <c r="J217" s="9" t="n">
        <v>0</v>
      </c>
      <c r="K217" s="10" t="n">
        <v>18152.34</v>
      </c>
      <c r="L217" s="8" t="n">
        <v>2</v>
      </c>
      <c r="M217" s="8" t="n">
        <v>2</v>
      </c>
      <c r="N217" s="9" t="n">
        <v>18152.34</v>
      </c>
      <c r="O217" s="7" t="n">
        <v>2805.965</v>
      </c>
      <c r="P217" s="8" t="n">
        <v>104.991886926601</v>
      </c>
      <c r="Q217" s="8" t="n">
        <v>107.288816503413</v>
      </c>
      <c r="R217" s="9" t="n">
        <v>2805.965</v>
      </c>
      <c r="S217" s="10" t="n"/>
      <c r="T217" s="8" t="n">
        <v>0</v>
      </c>
      <c r="U217" s="8" t="n">
        <v>0</v>
      </c>
      <c r="V217" s="9" t="n">
        <v>0</v>
      </c>
      <c r="W217" s="11" t="n"/>
    </row>
    <row r="218">
      <c r="A218" s="4" t="inlineStr">
        <is>
          <t>12.2022</t>
        </is>
      </c>
      <c r="B218" s="4" t="inlineStr">
        <is>
          <t>Cerdo</t>
        </is>
      </c>
      <c r="C218" s="4" t="inlineStr">
        <is>
          <t>Agro America</t>
        </is>
      </c>
      <c r="D218" s="4" t="n">
        <v>1023410</v>
      </c>
      <c r="E218" s="5" t="inlineStr">
        <is>
          <t>GO File C/cab 1KG@ Cj k AS</t>
        </is>
      </c>
      <c r="F218" s="6" t="inlineStr">
        <is>
          <t>Filete</t>
        </is>
      </c>
      <c r="G218" s="7" t="n">
        <v>0</v>
      </c>
      <c r="H218" s="8" t="n">
        <v>0</v>
      </c>
      <c r="I218" s="8" t="n">
        <v>0</v>
      </c>
      <c r="J218" s="9" t="n">
        <v>0</v>
      </c>
      <c r="K218" s="10" t="n">
        <v>96</v>
      </c>
      <c r="L218" s="8" t="n">
        <v>24</v>
      </c>
      <c r="M218" s="8" t="n">
        <v>24</v>
      </c>
      <c r="N218" s="9" t="n">
        <v>96</v>
      </c>
      <c r="O218" s="7" t="n">
        <v>24</v>
      </c>
      <c r="P218" s="8" t="n">
        <v>45</v>
      </c>
      <c r="Q218" s="8" t="n">
        <v>45</v>
      </c>
      <c r="R218" s="9" t="n">
        <v>24</v>
      </c>
      <c r="S218" s="10" t="n"/>
      <c r="T218" s="8" t="n">
        <v>0</v>
      </c>
      <c r="U218" s="8" t="n">
        <v>0</v>
      </c>
      <c r="V218" s="9" t="n">
        <v>0</v>
      </c>
      <c r="W218" s="11" t="n"/>
    </row>
    <row r="219">
      <c r="A219" s="4" t="inlineStr">
        <is>
          <t>12.2022</t>
        </is>
      </c>
      <c r="B219" s="4" t="inlineStr">
        <is>
          <t>Cerdo</t>
        </is>
      </c>
      <c r="C219" s="4" t="inlineStr">
        <is>
          <t>Agro Europa</t>
        </is>
      </c>
      <c r="D219" s="4" t="n">
        <v>1020853</v>
      </c>
      <c r="E219" s="5" t="inlineStr">
        <is>
          <t>GO File C/cab@ Cj 5k AS</t>
        </is>
      </c>
      <c r="F219" s="6" t="inlineStr">
        <is>
          <t>Filete</t>
        </is>
      </c>
      <c r="G219" s="7" t="n">
        <v>0</v>
      </c>
      <c r="H219" s="8" t="n">
        <v>0</v>
      </c>
      <c r="I219" s="8" t="n">
        <v>0</v>
      </c>
      <c r="J219" s="9" t="n">
        <v>0</v>
      </c>
      <c r="K219" s="10" t="n">
        <v>0</v>
      </c>
      <c r="L219" s="8" t="n">
        <v>0</v>
      </c>
      <c r="M219" s="8" t="n">
        <v>0</v>
      </c>
      <c r="N219" s="9" t="n">
        <v>0</v>
      </c>
      <c r="O219" s="7" t="n">
        <v>20000</v>
      </c>
      <c r="P219" s="8" t="n">
        <v>9</v>
      </c>
      <c r="Q219" s="8" t="n">
        <v>11</v>
      </c>
      <c r="R219" s="9" t="n">
        <v>20000</v>
      </c>
      <c r="S219" s="10" t="n"/>
      <c r="T219" s="8" t="n">
        <v>0</v>
      </c>
      <c r="U219" s="8" t="n">
        <v>0</v>
      </c>
      <c r="V219" s="9" t="n">
        <v>0</v>
      </c>
      <c r="W219" s="11" t="n"/>
    </row>
    <row r="220">
      <c r="A220" s="4" t="inlineStr">
        <is>
          <t>12.2022</t>
        </is>
      </c>
      <c r="B220" s="4" t="inlineStr">
        <is>
          <t>Cerdo</t>
        </is>
      </c>
      <c r="C220" s="4" t="inlineStr">
        <is>
          <t>Agro Mexico</t>
        </is>
      </c>
      <c r="D220" s="4" t="n">
        <v>1021272</v>
      </c>
      <c r="E220" s="5" t="inlineStr">
        <is>
          <t>GO Pna Forro@ Bo Cj 20k AS</t>
        </is>
      </c>
      <c r="F220" s="6" t="inlineStr">
        <is>
          <t>Cueros</t>
        </is>
      </c>
      <c r="G220" s="7" t="n">
        <v>0</v>
      </c>
      <c r="H220" s="8" t="n">
        <v>0</v>
      </c>
      <c r="I220" s="8" t="n">
        <v>0</v>
      </c>
      <c r="J220" s="9" t="n">
        <v>0</v>
      </c>
      <c r="K220" s="10" t="n">
        <v>0</v>
      </c>
      <c r="L220" s="8" t="n">
        <v>0</v>
      </c>
      <c r="M220" s="8" t="n">
        <v>0</v>
      </c>
      <c r="N220" s="9" t="n">
        <v>0</v>
      </c>
      <c r="O220" s="7" t="n">
        <v>24002.552</v>
      </c>
      <c r="P220" s="8" t="n">
        <v>2</v>
      </c>
      <c r="Q220" s="8" t="n">
        <v>10</v>
      </c>
      <c r="R220" s="9" t="n">
        <v>24002.552</v>
      </c>
      <c r="S220" s="10" t="n"/>
      <c r="T220" s="8" t="n">
        <v>0</v>
      </c>
      <c r="U220" s="8" t="n">
        <v>0</v>
      </c>
      <c r="V220" s="9" t="n">
        <v>0</v>
      </c>
      <c r="W220" s="11" t="n"/>
    </row>
    <row r="221">
      <c r="A221" s="4" t="inlineStr">
        <is>
          <t>12.2022</t>
        </is>
      </c>
      <c r="B221" s="4" t="inlineStr">
        <is>
          <t>Cerdo</t>
        </is>
      </c>
      <c r="C221" s="4" t="inlineStr">
        <is>
          <t>Agro Mexico</t>
        </is>
      </c>
      <c r="D221" s="4" t="n">
        <v>1023218</v>
      </c>
      <c r="E221" s="5" t="inlineStr">
        <is>
          <t>GO Estomago Pouch@ 20k AS</t>
        </is>
      </c>
      <c r="F221" s="6" t="inlineStr">
        <is>
          <t>Subprod</t>
        </is>
      </c>
      <c r="G221" s="7" t="n">
        <v>0</v>
      </c>
      <c r="H221" s="8" t="n">
        <v>0</v>
      </c>
      <c r="I221" s="8" t="n">
        <v>0</v>
      </c>
      <c r="J221" s="9" t="n">
        <v>0</v>
      </c>
      <c r="K221" s="10" t="n">
        <v>0</v>
      </c>
      <c r="L221" s="8" t="n">
        <v>0</v>
      </c>
      <c r="M221" s="8" t="n">
        <v>0</v>
      </c>
      <c r="N221" s="9" t="n">
        <v>0</v>
      </c>
      <c r="O221" s="7" t="n">
        <v>48000</v>
      </c>
      <c r="P221" s="8" t="n">
        <v>2</v>
      </c>
      <c r="Q221" s="8" t="n">
        <v>7.5</v>
      </c>
      <c r="R221" s="9" t="n">
        <v>48000</v>
      </c>
      <c r="S221" s="10" t="n"/>
      <c r="T221" s="8" t="n">
        <v>0</v>
      </c>
      <c r="U221" s="8" t="n">
        <v>0</v>
      </c>
      <c r="V221" s="9" t="n">
        <v>0</v>
      </c>
      <c r="W221" s="11" t="n"/>
    </row>
    <row r="222">
      <c r="A222" s="4" t="inlineStr">
        <is>
          <t>12.2022</t>
        </is>
      </c>
      <c r="B222" s="4" t="inlineStr">
        <is>
          <t>Cerdo</t>
        </is>
      </c>
      <c r="C222" s="4" t="inlineStr">
        <is>
          <t>Agro Mexico</t>
        </is>
      </c>
      <c r="D222" s="4" t="n">
        <v>1023219</v>
      </c>
      <c r="E222" s="5" t="inlineStr">
        <is>
          <t>GO PernilP@ Bo Cj 20k AS</t>
        </is>
      </c>
      <c r="F222" s="6" t="inlineStr">
        <is>
          <t>Pernil</t>
        </is>
      </c>
      <c r="G222" s="7" t="n">
        <v>0</v>
      </c>
      <c r="H222" s="8" t="n">
        <v>0</v>
      </c>
      <c r="I222" s="8" t="n">
        <v>0</v>
      </c>
      <c r="J222" s="9" t="n">
        <v>0</v>
      </c>
      <c r="K222" s="10" t="n">
        <v>0</v>
      </c>
      <c r="L222" s="8" t="n">
        <v>0</v>
      </c>
      <c r="M222" s="8" t="n">
        <v>0</v>
      </c>
      <c r="N222" s="9" t="n">
        <v>0</v>
      </c>
      <c r="O222" s="7" t="n">
        <v>24002.993</v>
      </c>
      <c r="P222" s="8" t="n">
        <v>2</v>
      </c>
      <c r="Q222" s="8" t="n">
        <v>9</v>
      </c>
      <c r="R222" s="9" t="n">
        <v>24002.993</v>
      </c>
      <c r="S222" s="10" t="n"/>
      <c r="T222" s="8" t="n">
        <v>0</v>
      </c>
      <c r="U222" s="8" t="n">
        <v>0</v>
      </c>
      <c r="V222" s="9" t="n">
        <v>0</v>
      </c>
      <c r="W222" s="11" t="n"/>
    </row>
    <row r="223">
      <c r="A223" s="4" t="inlineStr">
        <is>
          <t>12.2022</t>
        </is>
      </c>
      <c r="B223" s="4" t="inlineStr">
        <is>
          <t>Cerdo</t>
        </is>
      </c>
      <c r="C223" s="4" t="inlineStr">
        <is>
          <t>Agro Mexico</t>
        </is>
      </c>
      <c r="D223" s="4" t="n">
        <v>1023302</v>
      </c>
      <c r="E223" s="5" t="inlineStr">
        <is>
          <t>GO Mantec@ Cj 20k AS</t>
        </is>
      </c>
      <c r="F223" s="6" t="inlineStr">
        <is>
          <t>Grasas</t>
        </is>
      </c>
      <c r="G223" s="7" t="n">
        <v>0</v>
      </c>
      <c r="H223" s="8" t="n">
        <v>0</v>
      </c>
      <c r="I223" s="8" t="n">
        <v>0</v>
      </c>
      <c r="J223" s="9" t="n">
        <v>0</v>
      </c>
      <c r="K223" s="10" t="n">
        <v>47960</v>
      </c>
      <c r="L223" s="8" t="n">
        <v>11.5070892410342</v>
      </c>
      <c r="M223" s="8" t="n">
        <v>11.5070892410342</v>
      </c>
      <c r="N223" s="9" t="n">
        <v>47960</v>
      </c>
      <c r="O223" s="7" t="n">
        <v>0</v>
      </c>
      <c r="P223" s="8" t="n">
        <v>0</v>
      </c>
      <c r="Q223" s="8" t="n">
        <v>0</v>
      </c>
      <c r="R223" s="9" t="n">
        <v>0</v>
      </c>
      <c r="S223" s="10" t="n"/>
      <c r="T223" s="8" t="n">
        <v>0</v>
      </c>
      <c r="U223" s="8" t="n">
        <v>0</v>
      </c>
      <c r="V223" s="9" t="n">
        <v>0</v>
      </c>
      <c r="W223" s="11" t="n"/>
    </row>
    <row r="224">
      <c r="A224" s="4" t="inlineStr">
        <is>
          <t>12.2022</t>
        </is>
      </c>
      <c r="B224" s="4" t="inlineStr">
        <is>
          <t>Cerdo</t>
        </is>
      </c>
      <c r="C224" s="4" t="inlineStr">
        <is>
          <t>Agro Mexico</t>
        </is>
      </c>
      <c r="D224" s="4" t="n">
        <v>1023324</v>
      </c>
      <c r="E224" s="5" t="inlineStr">
        <is>
          <t>GO PpPna 59@ Cj 20k AS</t>
        </is>
      </c>
      <c r="F224" s="6" t="inlineStr">
        <is>
          <t>Pierna</t>
        </is>
      </c>
      <c r="G224" s="7" t="n">
        <v>0</v>
      </c>
      <c r="H224" s="8" t="n">
        <v>0</v>
      </c>
      <c r="I224" s="8" t="n">
        <v>0</v>
      </c>
      <c r="J224" s="9" t="n">
        <v>0</v>
      </c>
      <c r="K224" s="10" t="n">
        <v>23995.24</v>
      </c>
      <c r="L224" s="8" t="n">
        <v>5</v>
      </c>
      <c r="M224" s="8" t="n">
        <v>5</v>
      </c>
      <c r="N224" s="9" t="n">
        <v>23995.24</v>
      </c>
      <c r="O224" s="7" t="n">
        <v>0</v>
      </c>
      <c r="P224" s="8" t="n">
        <v>0</v>
      </c>
      <c r="Q224" s="8" t="n">
        <v>0</v>
      </c>
      <c r="R224" s="9" t="n">
        <v>0</v>
      </c>
      <c r="S224" s="10" t="n"/>
      <c r="T224" s="8" t="n">
        <v>0</v>
      </c>
      <c r="U224" s="8" t="n">
        <v>0</v>
      </c>
      <c r="V224" s="9" t="n">
        <v>0</v>
      </c>
      <c r="W224" s="11" t="n"/>
    </row>
    <row r="225">
      <c r="A225" s="4" t="inlineStr">
        <is>
          <t>12.2022</t>
        </is>
      </c>
      <c r="B225" s="4" t="inlineStr">
        <is>
          <t>Cerdo</t>
        </is>
      </c>
      <c r="C225" s="4" t="inlineStr">
        <is>
          <t>Agro Mexico</t>
        </is>
      </c>
      <c r="D225" s="4" t="n">
        <v>1023421</v>
      </c>
      <c r="E225" s="5" t="inlineStr">
        <is>
          <t>GO Cos 79@ Bo Cj 20k AS</t>
        </is>
      </c>
      <c r="F225" s="6" t="inlineStr">
        <is>
          <t>Cost-Pec</t>
        </is>
      </c>
      <c r="G225" s="7" t="n">
        <v>0</v>
      </c>
      <c r="H225" s="8" t="n">
        <v>0</v>
      </c>
      <c r="I225" s="8" t="n">
        <v>0</v>
      </c>
      <c r="J225" s="9" t="n">
        <v>0</v>
      </c>
      <c r="K225" s="10" t="n">
        <v>0</v>
      </c>
      <c r="L225" s="8" t="n">
        <v>0</v>
      </c>
      <c r="M225" s="8" t="n">
        <v>0</v>
      </c>
      <c r="N225" s="9" t="n">
        <v>0</v>
      </c>
      <c r="O225" s="7" t="n">
        <v>41049.987</v>
      </c>
      <c r="P225" s="8" t="n">
        <v>18.274753412224</v>
      </c>
      <c r="Q225" s="8" t="n">
        <v>23.4472780710016</v>
      </c>
      <c r="R225" s="9" t="n">
        <v>41049.987</v>
      </c>
      <c r="S225" s="10" t="n"/>
      <c r="T225" s="8" t="n">
        <v>0</v>
      </c>
      <c r="U225" s="8" t="n">
        <v>0</v>
      </c>
      <c r="V225" s="9" t="n">
        <v>0</v>
      </c>
      <c r="W225" s="11" t="n"/>
    </row>
    <row r="226">
      <c r="A226" s="4" t="inlineStr">
        <is>
          <t>12.2022</t>
        </is>
      </c>
      <c r="B226" s="4" t="inlineStr">
        <is>
          <t>Cerdo</t>
        </is>
      </c>
      <c r="C226" s="4" t="inlineStr">
        <is>
          <t>Agrosuper Shanghai</t>
        </is>
      </c>
      <c r="D226" s="4" t="n">
        <v>1021731</v>
      </c>
      <c r="E226" s="5" t="inlineStr">
        <is>
          <t>GO PernilM@ Cj 20k AS</t>
        </is>
      </c>
      <c r="F226" s="6" t="inlineStr">
        <is>
          <t>Pernil</t>
        </is>
      </c>
      <c r="G226" s="7" t="n">
        <v>0</v>
      </c>
      <c r="H226" s="8" t="n">
        <v>0</v>
      </c>
      <c r="I226" s="8" t="n">
        <v>0</v>
      </c>
      <c r="J226" s="9" t="n">
        <v>0</v>
      </c>
      <c r="K226" s="10" t="n">
        <v>23820</v>
      </c>
      <c r="L226" s="8" t="n">
        <v>2</v>
      </c>
      <c r="M226" s="8" t="n">
        <v>2</v>
      </c>
      <c r="N226" s="9" t="n">
        <v>23820</v>
      </c>
      <c r="O226" s="7" t="n">
        <v>24280</v>
      </c>
      <c r="P226" s="8" t="n">
        <v>4</v>
      </c>
      <c r="Q226" s="8" t="n">
        <v>6</v>
      </c>
      <c r="R226" s="9" t="n">
        <v>24280</v>
      </c>
      <c r="S226" s="10" t="n"/>
      <c r="T226" s="8" t="n">
        <v>24500</v>
      </c>
      <c r="U226" s="8" t="n">
        <v>2</v>
      </c>
      <c r="V226" s="9" t="n">
        <v>24500</v>
      </c>
      <c r="W226" s="11" t="n"/>
    </row>
    <row r="227">
      <c r="A227" s="4" t="inlineStr">
        <is>
          <t>12.2022</t>
        </is>
      </c>
      <c r="B227" s="4" t="inlineStr">
        <is>
          <t>Cerdo</t>
        </is>
      </c>
      <c r="C227" s="4" t="inlineStr">
        <is>
          <t>Agrosuper Shanghai</t>
        </is>
      </c>
      <c r="D227" s="4" t="n">
        <v>1021732</v>
      </c>
      <c r="E227" s="5" t="inlineStr">
        <is>
          <t>GO Hso femur@ Cj 20k AS</t>
        </is>
      </c>
      <c r="F227" s="6" t="inlineStr">
        <is>
          <t>Huesos</t>
        </is>
      </c>
      <c r="G227" s="7" t="n">
        <v>0</v>
      </c>
      <c r="H227" s="8" t="n">
        <v>0</v>
      </c>
      <c r="I227" s="8" t="n">
        <v>0</v>
      </c>
      <c r="J227" s="9" t="n">
        <v>0</v>
      </c>
      <c r="K227" s="10" t="n">
        <v>96160</v>
      </c>
      <c r="L227" s="8" t="n">
        <v>2.7504159733777</v>
      </c>
      <c r="M227" s="8" t="n">
        <v>3.49916805324459</v>
      </c>
      <c r="N227" s="9" t="n">
        <v>96160</v>
      </c>
      <c r="O227" s="7" t="n">
        <v>73000</v>
      </c>
      <c r="P227" s="8" t="n">
        <v>12.5205479452055</v>
      </c>
      <c r="Q227" s="8" t="n">
        <v>13.8767123287671</v>
      </c>
      <c r="R227" s="9" t="n">
        <v>73000</v>
      </c>
      <c r="S227" s="10" t="n"/>
      <c r="T227" s="8" t="n">
        <v>24160</v>
      </c>
      <c r="U227" s="8" t="n">
        <v>2</v>
      </c>
      <c r="V227" s="9" t="n">
        <v>24160</v>
      </c>
      <c r="W227" s="11" t="n"/>
    </row>
    <row r="228">
      <c r="A228" s="4" t="inlineStr">
        <is>
          <t>12.2022</t>
        </is>
      </c>
      <c r="B228" s="4" t="inlineStr">
        <is>
          <t>Cerdo</t>
        </is>
      </c>
      <c r="C228" s="4" t="inlineStr">
        <is>
          <t>Agrosuper Shanghai</t>
        </is>
      </c>
      <c r="D228" s="4" t="n">
        <v>1021733</v>
      </c>
      <c r="E228" s="5" t="inlineStr">
        <is>
          <t>GO PpPna 59@ Cj 20k AS</t>
        </is>
      </c>
      <c r="F228" s="6" t="inlineStr">
        <is>
          <t>Pierna</t>
        </is>
      </c>
      <c r="G228" s="7" t="n">
        <v>0</v>
      </c>
      <c r="H228" s="8" t="n">
        <v>0</v>
      </c>
      <c r="I228" s="8" t="n">
        <v>0</v>
      </c>
      <c r="J228" s="9" t="n">
        <v>0</v>
      </c>
      <c r="K228" s="10" t="n">
        <v>24379.45</v>
      </c>
      <c r="L228" s="8" t="n">
        <v>3</v>
      </c>
      <c r="M228" s="8" t="n">
        <v>3</v>
      </c>
      <c r="N228" s="9" t="n">
        <v>24379.45</v>
      </c>
      <c r="O228" s="7" t="n">
        <v>14535.026</v>
      </c>
      <c r="P228" s="8" t="n">
        <v>3</v>
      </c>
      <c r="Q228" s="8" t="n">
        <v>44</v>
      </c>
      <c r="R228" s="9" t="n">
        <v>14535.026</v>
      </c>
      <c r="S228" s="10" t="n"/>
      <c r="T228" s="8" t="n">
        <v>0</v>
      </c>
      <c r="U228" s="8" t="n">
        <v>0</v>
      </c>
      <c r="V228" s="9" t="n">
        <v>0</v>
      </c>
      <c r="W228" s="11" t="n"/>
    </row>
    <row r="229">
      <c r="A229" s="4" t="inlineStr">
        <is>
          <t>12.2022</t>
        </is>
      </c>
      <c r="B229" s="4" t="inlineStr">
        <is>
          <t>Cerdo</t>
        </is>
      </c>
      <c r="C229" s="4" t="inlineStr">
        <is>
          <t>Agrosuper Shanghai</t>
        </is>
      </c>
      <c r="D229" s="4" t="n">
        <v>1021735</v>
      </c>
      <c r="E229" s="5" t="inlineStr">
        <is>
          <t>GO Patas@ Cj 20k AS</t>
        </is>
      </c>
      <c r="F229" s="6" t="inlineStr">
        <is>
          <t>Subprod</t>
        </is>
      </c>
      <c r="G229" s="7" t="n">
        <v>0</v>
      </c>
      <c r="H229" s="8" t="n">
        <v>0</v>
      </c>
      <c r="I229" s="8" t="n">
        <v>0</v>
      </c>
      <c r="J229" s="9" t="n">
        <v>0</v>
      </c>
      <c r="K229" s="10" t="n">
        <v>0</v>
      </c>
      <c r="L229" s="8" t="n">
        <v>0</v>
      </c>
      <c r="M229" s="8" t="n">
        <v>0</v>
      </c>
      <c r="N229" s="9" t="n">
        <v>0</v>
      </c>
      <c r="O229" s="7" t="n">
        <v>47580</v>
      </c>
      <c r="P229" s="8" t="n">
        <v>10.4968474148802</v>
      </c>
      <c r="Q229" s="8" t="n">
        <v>12</v>
      </c>
      <c r="R229" s="9" t="n">
        <v>47580</v>
      </c>
      <c r="S229" s="10" t="n"/>
      <c r="T229" s="8" t="n">
        <v>0</v>
      </c>
      <c r="U229" s="8" t="n">
        <v>0</v>
      </c>
      <c r="V229" s="9" t="n">
        <v>0</v>
      </c>
      <c r="W229" s="11" t="n"/>
    </row>
    <row r="230">
      <c r="A230" s="4" t="inlineStr">
        <is>
          <t>12.2022</t>
        </is>
      </c>
      <c r="B230" s="4" t="inlineStr">
        <is>
          <t>Cerdo</t>
        </is>
      </c>
      <c r="C230" s="4" t="inlineStr">
        <is>
          <t>Agrosuper Shanghai</t>
        </is>
      </c>
      <c r="D230" s="4" t="n">
        <v>1021737</v>
      </c>
      <c r="E230" s="5" t="inlineStr">
        <is>
          <t>GO Manos B@ Cj 20k AS</t>
        </is>
      </c>
      <c r="F230" s="6" t="inlineStr">
        <is>
          <t>Subprod</t>
        </is>
      </c>
      <c r="G230" s="7" t="n">
        <v>0</v>
      </c>
      <c r="H230" s="8" t="n">
        <v>0</v>
      </c>
      <c r="I230" s="8" t="n">
        <v>0</v>
      </c>
      <c r="J230" s="9" t="n">
        <v>0</v>
      </c>
      <c r="K230" s="10" t="n">
        <v>23962.57</v>
      </c>
      <c r="L230" s="8" t="n">
        <v>3</v>
      </c>
      <c r="M230" s="8" t="n">
        <v>3</v>
      </c>
      <c r="N230" s="9" t="n">
        <v>23962.57</v>
      </c>
      <c r="O230" s="7" t="n">
        <v>0</v>
      </c>
      <c r="P230" s="8" t="n">
        <v>0</v>
      </c>
      <c r="Q230" s="8" t="n">
        <v>0</v>
      </c>
      <c r="R230" s="9" t="n">
        <v>0</v>
      </c>
      <c r="S230" s="10" t="n"/>
      <c r="T230" s="8" t="n">
        <v>0</v>
      </c>
      <c r="U230" s="8" t="n">
        <v>0</v>
      </c>
      <c r="V230" s="9" t="n">
        <v>0</v>
      </c>
      <c r="W230" s="11" t="n"/>
    </row>
    <row r="231">
      <c r="A231" s="4" t="inlineStr">
        <is>
          <t>12.2022</t>
        </is>
      </c>
      <c r="B231" s="4" t="inlineStr">
        <is>
          <t>Cerdo</t>
        </is>
      </c>
      <c r="C231" s="4" t="inlineStr">
        <is>
          <t>Agrosuper Shanghai</t>
        </is>
      </c>
      <c r="D231" s="4" t="n">
        <v>1021738</v>
      </c>
      <c r="E231" s="5" t="inlineStr">
        <is>
          <t>GO Patas B@ Cj 20k AS</t>
        </is>
      </c>
      <c r="F231" s="6" t="inlineStr">
        <is>
          <t>Subprod</t>
        </is>
      </c>
      <c r="G231" s="7" t="n">
        <v>0</v>
      </c>
      <c r="H231" s="8" t="n">
        <v>0</v>
      </c>
      <c r="I231" s="8" t="n">
        <v>0</v>
      </c>
      <c r="J231" s="9" t="n">
        <v>0</v>
      </c>
      <c r="K231" s="10" t="n">
        <v>0</v>
      </c>
      <c r="L231" s="8" t="n">
        <v>0</v>
      </c>
      <c r="M231" s="8" t="n">
        <v>0</v>
      </c>
      <c r="N231" s="9" t="n">
        <v>0</v>
      </c>
      <c r="O231" s="7" t="n">
        <v>23620</v>
      </c>
      <c r="P231" s="8" t="n">
        <v>10</v>
      </c>
      <c r="Q231" s="8" t="n">
        <v>12</v>
      </c>
      <c r="R231" s="9" t="n">
        <v>23620</v>
      </c>
      <c r="S231" s="10" t="n"/>
      <c r="T231" s="8" t="n">
        <v>24000</v>
      </c>
      <c r="U231" s="8" t="n">
        <v>6</v>
      </c>
      <c r="V231" s="9" t="n">
        <v>24000</v>
      </c>
      <c r="W231" s="11" t="n"/>
    </row>
    <row r="232">
      <c r="A232" s="4" t="inlineStr">
        <is>
          <t>12.2022</t>
        </is>
      </c>
      <c r="B232" s="4" t="inlineStr">
        <is>
          <t>Cerdo</t>
        </is>
      </c>
      <c r="C232" s="4" t="inlineStr">
        <is>
          <t>Agrosuper Shanghai</t>
        </is>
      </c>
      <c r="D232" s="4" t="n">
        <v>1021740</v>
      </c>
      <c r="E232" s="5" t="inlineStr">
        <is>
          <t>GO Pana S/Corazón@ Cj 20k AS</t>
        </is>
      </c>
      <c r="F232" s="6" t="inlineStr">
        <is>
          <t>Subprod</t>
        </is>
      </c>
      <c r="G232" s="7" t="n">
        <v>0</v>
      </c>
      <c r="H232" s="8" t="n">
        <v>0</v>
      </c>
      <c r="I232" s="8" t="n">
        <v>0</v>
      </c>
      <c r="J232" s="9" t="n">
        <v>0</v>
      </c>
      <c r="K232" s="10" t="n">
        <v>48012.57</v>
      </c>
      <c r="L232" s="8" t="n">
        <v>3</v>
      </c>
      <c r="M232" s="8" t="n">
        <v>3</v>
      </c>
      <c r="N232" s="9" t="n">
        <v>48012.57</v>
      </c>
      <c r="O232" s="7" t="n">
        <v>0</v>
      </c>
      <c r="P232" s="8" t="n">
        <v>0</v>
      </c>
      <c r="Q232" s="8" t="n">
        <v>0</v>
      </c>
      <c r="R232" s="9" t="n">
        <v>0</v>
      </c>
      <c r="S232" s="10" t="n"/>
      <c r="T232" s="8" t="n">
        <v>0</v>
      </c>
      <c r="U232" s="8" t="n">
        <v>0</v>
      </c>
      <c r="V232" s="9" t="n">
        <v>0</v>
      </c>
      <c r="W232" s="11" t="n"/>
    </row>
    <row r="233">
      <c r="A233" s="4" t="inlineStr">
        <is>
          <t>12.2022</t>
        </is>
      </c>
      <c r="B233" s="4" t="inlineStr">
        <is>
          <t>Cerdo</t>
        </is>
      </c>
      <c r="C233" s="4" t="inlineStr">
        <is>
          <t>Agrosuper Shanghai</t>
        </is>
      </c>
      <c r="D233" s="4" t="n">
        <v>1021766</v>
      </c>
      <c r="E233" s="5" t="inlineStr">
        <is>
          <t>GO Hso Cogote@ Cj 20k AS</t>
        </is>
      </c>
      <c r="F233" s="6" t="inlineStr">
        <is>
          <t>Huesos</t>
        </is>
      </c>
      <c r="G233" s="7" t="n">
        <v>0</v>
      </c>
      <c r="H233" s="8" t="n">
        <v>0</v>
      </c>
      <c r="I233" s="8" t="n">
        <v>0</v>
      </c>
      <c r="J233" s="9" t="n">
        <v>0</v>
      </c>
      <c r="K233" s="10" t="n">
        <v>72180</v>
      </c>
      <c r="L233" s="8" t="n">
        <v>3</v>
      </c>
      <c r="M233" s="8" t="n">
        <v>3</v>
      </c>
      <c r="N233" s="9" t="n">
        <v>72180</v>
      </c>
      <c r="O233" s="7" t="n">
        <v>0</v>
      </c>
      <c r="P233" s="8" t="n">
        <v>0</v>
      </c>
      <c r="Q233" s="8" t="n">
        <v>0</v>
      </c>
      <c r="R233" s="9" t="n">
        <v>0</v>
      </c>
      <c r="S233" s="10" t="n"/>
      <c r="T233" s="8" t="n">
        <v>0</v>
      </c>
      <c r="U233" s="8" t="n">
        <v>0</v>
      </c>
      <c r="V233" s="9" t="n">
        <v>0</v>
      </c>
      <c r="W233" s="11" t="n"/>
    </row>
    <row r="234">
      <c r="A234" s="4" t="inlineStr">
        <is>
          <t>12.2022</t>
        </is>
      </c>
      <c r="B234" s="4" t="inlineStr">
        <is>
          <t>Cerdo</t>
        </is>
      </c>
      <c r="C234" s="4" t="inlineStr">
        <is>
          <t>Agrosuper Shanghai</t>
        </is>
      </c>
      <c r="D234" s="4" t="n">
        <v>1021767</v>
      </c>
      <c r="E234" s="5" t="inlineStr">
        <is>
          <t>GO Tira Hso Ctro@ Cj 20k AS</t>
        </is>
      </c>
      <c r="F234" s="6" t="inlineStr">
        <is>
          <t>Huesos</t>
        </is>
      </c>
      <c r="G234" s="7" t="n">
        <v>0</v>
      </c>
      <c r="H234" s="8" t="n">
        <v>0</v>
      </c>
      <c r="I234" s="8" t="n">
        <v>0</v>
      </c>
      <c r="J234" s="9" t="n">
        <v>0</v>
      </c>
      <c r="K234" s="10" t="n">
        <v>99018</v>
      </c>
      <c r="L234" s="8" t="n">
        <v>3</v>
      </c>
      <c r="M234" s="8" t="n">
        <v>3</v>
      </c>
      <c r="N234" s="9" t="n">
        <v>99018</v>
      </c>
      <c r="O234" s="7" t="n">
        <v>32418</v>
      </c>
      <c r="P234" s="8" t="n">
        <v>6.14880621876735</v>
      </c>
      <c r="Q234" s="8" t="n">
        <v>7.63020544142143</v>
      </c>
      <c r="R234" s="9" t="n">
        <v>32418</v>
      </c>
      <c r="S234" s="10" t="n"/>
      <c r="T234" s="8" t="n">
        <v>0</v>
      </c>
      <c r="U234" s="8" t="n">
        <v>0</v>
      </c>
      <c r="V234" s="9" t="n">
        <v>0</v>
      </c>
      <c r="W234" s="11" t="n"/>
    </row>
    <row r="235">
      <c r="A235" s="4" t="inlineStr">
        <is>
          <t>12.2022</t>
        </is>
      </c>
      <c r="B235" s="4" t="inlineStr">
        <is>
          <t>Cerdo</t>
        </is>
      </c>
      <c r="C235" s="4" t="inlineStr">
        <is>
          <t>Agrosuper Shanghai</t>
        </is>
      </c>
      <c r="D235" s="4" t="n">
        <v>1021992</v>
      </c>
      <c r="E235" s="5" t="inlineStr">
        <is>
          <t>GO Lom Tocino@ Cj 20k AS</t>
        </is>
      </c>
      <c r="F235" s="6" t="inlineStr">
        <is>
          <t>Grasas</t>
        </is>
      </c>
      <c r="G235" s="7" t="n">
        <v>0</v>
      </c>
      <c r="H235" s="8" t="n">
        <v>0</v>
      </c>
      <c r="I235" s="8" t="n">
        <v>0</v>
      </c>
      <c r="J235" s="9" t="n">
        <v>0</v>
      </c>
      <c r="K235" s="10" t="n">
        <v>0</v>
      </c>
      <c r="L235" s="8" t="n">
        <v>0</v>
      </c>
      <c r="M235" s="8" t="n">
        <v>0</v>
      </c>
      <c r="N235" s="9" t="n">
        <v>0</v>
      </c>
      <c r="O235" s="7" t="n">
        <v>24260</v>
      </c>
      <c r="P235" s="8" t="n">
        <v>5</v>
      </c>
      <c r="Q235" s="8" t="n">
        <v>7</v>
      </c>
      <c r="R235" s="9" t="n">
        <v>24260</v>
      </c>
      <c r="S235" s="10" t="n"/>
      <c r="T235" s="8" t="n">
        <v>0</v>
      </c>
      <c r="U235" s="8" t="n">
        <v>0</v>
      </c>
      <c r="V235" s="9" t="n">
        <v>0</v>
      </c>
      <c r="W235" s="11" t="n"/>
    </row>
    <row r="236">
      <c r="A236" s="4" t="inlineStr">
        <is>
          <t>12.2022</t>
        </is>
      </c>
      <c r="B236" s="4" t="inlineStr">
        <is>
          <t>Cerdo</t>
        </is>
      </c>
      <c r="C236" s="4" t="inlineStr">
        <is>
          <t>Agrosuper Shanghai</t>
        </is>
      </c>
      <c r="D236" s="4" t="n">
        <v>1022080</v>
      </c>
      <c r="E236" s="5" t="inlineStr">
        <is>
          <t>GO Cola Nor@ Fi Cj 10k AS</t>
        </is>
      </c>
      <c r="F236" s="6" t="inlineStr">
        <is>
          <t>Subprod</t>
        </is>
      </c>
      <c r="G236" s="7" t="n">
        <v>0</v>
      </c>
      <c r="H236" s="8" t="n">
        <v>0</v>
      </c>
      <c r="I236" s="8" t="n">
        <v>0</v>
      </c>
      <c r="J236" s="9" t="n">
        <v>0</v>
      </c>
      <c r="K236" s="10" t="n">
        <v>24010</v>
      </c>
      <c r="L236" s="8" t="n">
        <v>3</v>
      </c>
      <c r="M236" s="8" t="n">
        <v>3</v>
      </c>
      <c r="N236" s="9" t="n">
        <v>24010</v>
      </c>
      <c r="O236" s="7" t="n">
        <v>0</v>
      </c>
      <c r="P236" s="8" t="n">
        <v>0</v>
      </c>
      <c r="Q236" s="8" t="n">
        <v>0</v>
      </c>
      <c r="R236" s="9" t="n">
        <v>0</v>
      </c>
      <c r="S236" s="10" t="n"/>
      <c r="T236" s="8" t="n">
        <v>0</v>
      </c>
      <c r="U236" s="8" t="n">
        <v>0</v>
      </c>
      <c r="V236" s="9" t="n">
        <v>0</v>
      </c>
      <c r="W236" s="11" t="n"/>
    </row>
    <row r="237">
      <c r="A237" s="4" t="inlineStr">
        <is>
          <t>12.2022</t>
        </is>
      </c>
      <c r="B237" s="4" t="inlineStr">
        <is>
          <t>Cerdo</t>
        </is>
      </c>
      <c r="C237" s="4" t="inlineStr">
        <is>
          <t>Agrosuper Shanghai</t>
        </is>
      </c>
      <c r="D237" s="4" t="n">
        <v>1022099</v>
      </c>
      <c r="E237" s="5" t="inlineStr">
        <is>
          <t>GO Hso Costilla@ Cj 18k AS</t>
        </is>
      </c>
      <c r="F237" s="6" t="inlineStr">
        <is>
          <t>Huesos</t>
        </is>
      </c>
      <c r="G237" s="7" t="n">
        <v>0</v>
      </c>
      <c r="H237" s="8" t="n">
        <v>0</v>
      </c>
      <c r="I237" s="8" t="n">
        <v>0</v>
      </c>
      <c r="J237" s="9" t="n">
        <v>0</v>
      </c>
      <c r="K237" s="10" t="n">
        <v>12150</v>
      </c>
      <c r="L237" s="8" t="n">
        <v>6</v>
      </c>
      <c r="M237" s="8" t="n">
        <v>6</v>
      </c>
      <c r="N237" s="9" t="n">
        <v>12150</v>
      </c>
      <c r="O237" s="7" t="n">
        <v>0</v>
      </c>
      <c r="P237" s="8" t="n">
        <v>0</v>
      </c>
      <c r="Q237" s="8" t="n">
        <v>0</v>
      </c>
      <c r="R237" s="9" t="n">
        <v>0</v>
      </c>
      <c r="S237" s="10" t="n"/>
      <c r="T237" s="8" t="n">
        <v>0</v>
      </c>
      <c r="U237" s="8" t="n">
        <v>0</v>
      </c>
      <c r="V237" s="9" t="n">
        <v>0</v>
      </c>
      <c r="W237" s="11" t="n"/>
    </row>
    <row r="238">
      <c r="A238" s="4" t="inlineStr">
        <is>
          <t>12.2022</t>
        </is>
      </c>
      <c r="B238" s="4" t="inlineStr">
        <is>
          <t>Cerdo</t>
        </is>
      </c>
      <c r="C238" s="4" t="inlineStr">
        <is>
          <t>Agrosuper Shanghai</t>
        </is>
      </c>
      <c r="D238" s="4" t="n">
        <v>1022125</v>
      </c>
      <c r="E238" s="5" t="inlineStr">
        <is>
          <t>GO PernilM C/M@ Cj 20k AS</t>
        </is>
      </c>
      <c r="F238" s="6" t="inlineStr">
        <is>
          <t>Pernil</t>
        </is>
      </c>
      <c r="G238" s="7" t="n">
        <v>0</v>
      </c>
      <c r="H238" s="8" t="n">
        <v>0</v>
      </c>
      <c r="I238" s="8" t="n">
        <v>0</v>
      </c>
      <c r="J238" s="9" t="n">
        <v>0</v>
      </c>
      <c r="K238" s="10" t="n">
        <v>0</v>
      </c>
      <c r="L238" s="8" t="n">
        <v>0</v>
      </c>
      <c r="M238" s="8" t="n">
        <v>0</v>
      </c>
      <c r="N238" s="9" t="n">
        <v>0</v>
      </c>
      <c r="O238" s="7" t="n">
        <v>24206.43</v>
      </c>
      <c r="P238" s="8" t="n">
        <v>11</v>
      </c>
      <c r="Q238" s="8" t="n">
        <v>12</v>
      </c>
      <c r="R238" s="9" t="n">
        <v>24206.43</v>
      </c>
      <c r="S238" s="10" t="n"/>
      <c r="T238" s="8" t="n">
        <v>0</v>
      </c>
      <c r="U238" s="8" t="n">
        <v>0</v>
      </c>
      <c r="V238" s="9" t="n">
        <v>0</v>
      </c>
      <c r="W238" s="11" t="n"/>
    </row>
    <row r="239">
      <c r="A239" s="4" t="inlineStr">
        <is>
          <t>12.2022</t>
        </is>
      </c>
      <c r="B239" s="4" t="inlineStr">
        <is>
          <t>Cerdo</t>
        </is>
      </c>
      <c r="C239" s="4" t="inlineStr">
        <is>
          <t>Agrosuper Shanghai</t>
        </is>
      </c>
      <c r="D239" s="4" t="n">
        <v>1022169</v>
      </c>
      <c r="E239" s="5" t="inlineStr">
        <is>
          <t>GO Cartilag Lom@ Cj 10k AS</t>
        </is>
      </c>
      <c r="F239" s="6" t="inlineStr">
        <is>
          <t>Recortes</t>
        </is>
      </c>
      <c r="G239" s="7" t="n">
        <v>0</v>
      </c>
      <c r="H239" s="8" t="n">
        <v>0</v>
      </c>
      <c r="I239" s="8" t="n">
        <v>0</v>
      </c>
      <c r="J239" s="9" t="n">
        <v>0</v>
      </c>
      <c r="K239" s="10" t="n">
        <v>0</v>
      </c>
      <c r="L239" s="8" t="n">
        <v>0</v>
      </c>
      <c r="M239" s="8" t="n">
        <v>0</v>
      </c>
      <c r="N239" s="9" t="n">
        <v>0</v>
      </c>
      <c r="O239" s="7" t="n">
        <v>48810</v>
      </c>
      <c r="P239" s="8" t="n">
        <v>4</v>
      </c>
      <c r="Q239" s="8" t="n">
        <v>6</v>
      </c>
      <c r="R239" s="9" t="n">
        <v>48810</v>
      </c>
      <c r="S239" s="10" t="n"/>
      <c r="T239" s="8" t="n">
        <v>0</v>
      </c>
      <c r="U239" s="8" t="n">
        <v>0</v>
      </c>
      <c r="V239" s="9" t="n">
        <v>0</v>
      </c>
      <c r="W239" s="11" t="n"/>
    </row>
    <row r="240">
      <c r="A240" s="4" t="inlineStr">
        <is>
          <t>12.2022</t>
        </is>
      </c>
      <c r="B240" s="4" t="inlineStr">
        <is>
          <t>Cerdo</t>
        </is>
      </c>
      <c r="C240" s="4" t="inlineStr">
        <is>
          <t>Agrosuper Shanghai</t>
        </is>
      </c>
      <c r="D240" s="4" t="n">
        <v>1022183</v>
      </c>
      <c r="E240" s="5" t="inlineStr">
        <is>
          <t>GO PernilP@ Bo Cj 20k AS</t>
        </is>
      </c>
      <c r="F240" s="6" t="inlineStr">
        <is>
          <t>Pernil</t>
        </is>
      </c>
      <c r="G240" s="7" t="n">
        <v>0</v>
      </c>
      <c r="H240" s="8" t="n">
        <v>0</v>
      </c>
      <c r="I240" s="8" t="n">
        <v>0</v>
      </c>
      <c r="J240" s="9" t="n">
        <v>0</v>
      </c>
      <c r="K240" s="10" t="n">
        <v>0</v>
      </c>
      <c r="L240" s="8" t="n">
        <v>0</v>
      </c>
      <c r="M240" s="8" t="n">
        <v>0</v>
      </c>
      <c r="N240" s="9" t="n">
        <v>0</v>
      </c>
      <c r="O240" s="7" t="n">
        <v>19274.683</v>
      </c>
      <c r="P240" s="8" t="n">
        <v>48</v>
      </c>
      <c r="Q240" s="8" t="n">
        <v>51</v>
      </c>
      <c r="R240" s="9" t="n">
        <v>19274.683</v>
      </c>
      <c r="S240" s="10" t="n"/>
      <c r="T240" s="8" t="n">
        <v>25000.143</v>
      </c>
      <c r="U240" s="8" t="n">
        <v>13</v>
      </c>
      <c r="V240" s="9" t="n">
        <v>25000.143</v>
      </c>
      <c r="W240" s="11" t="n"/>
    </row>
    <row r="241">
      <c r="A241" s="4" t="inlineStr">
        <is>
          <t>12.2022</t>
        </is>
      </c>
      <c r="B241" s="4" t="inlineStr">
        <is>
          <t>Cerdo</t>
        </is>
      </c>
      <c r="C241" s="4" t="inlineStr">
        <is>
          <t>Agrosuper Shanghai</t>
        </is>
      </c>
      <c r="D241" s="4" t="n">
        <v>1022193</v>
      </c>
      <c r="E241" s="5" t="inlineStr">
        <is>
          <t>GO Lom Vet 44@ Bo Cj 20k AS</t>
        </is>
      </c>
      <c r="F241" s="6" t="inlineStr">
        <is>
          <t>Lomo</t>
        </is>
      </c>
      <c r="G241" s="7" t="n">
        <v>0</v>
      </c>
      <c r="H241" s="8" t="n">
        <v>0</v>
      </c>
      <c r="I241" s="8" t="n">
        <v>0</v>
      </c>
      <c r="J241" s="9" t="n">
        <v>0</v>
      </c>
      <c r="K241" s="10" t="n">
        <v>0</v>
      </c>
      <c r="L241" s="8" t="n">
        <v>0</v>
      </c>
      <c r="M241" s="8" t="n">
        <v>0</v>
      </c>
      <c r="N241" s="9" t="n">
        <v>0</v>
      </c>
      <c r="O241" s="7" t="n">
        <v>10621.756</v>
      </c>
      <c r="P241" s="8" t="n">
        <v>34</v>
      </c>
      <c r="Q241" s="8" t="n">
        <v>44</v>
      </c>
      <c r="R241" s="9" t="n">
        <v>10621.756</v>
      </c>
      <c r="S241" s="10" t="n"/>
      <c r="T241" s="8" t="n">
        <v>0</v>
      </c>
      <c r="U241" s="8" t="n">
        <v>0</v>
      </c>
      <c r="V241" s="9" t="n">
        <v>0</v>
      </c>
      <c r="W241" s="11" t="n"/>
    </row>
    <row r="242">
      <c r="A242" s="4" t="inlineStr">
        <is>
          <t>12.2022</t>
        </is>
      </c>
      <c r="B242" s="4" t="inlineStr">
        <is>
          <t>Cerdo</t>
        </is>
      </c>
      <c r="C242" s="4" t="inlineStr">
        <is>
          <t>Agrosuper Shanghai</t>
        </is>
      </c>
      <c r="D242" s="4" t="n">
        <v>1022212</v>
      </c>
      <c r="E242" s="5" t="inlineStr">
        <is>
          <t>GO Cab Ent@ Cj 20k AS</t>
        </is>
      </c>
      <c r="F242" s="6" t="inlineStr">
        <is>
          <t>Cabeza</t>
        </is>
      </c>
      <c r="G242" s="7" t="n">
        <v>0</v>
      </c>
      <c r="H242" s="8" t="n">
        <v>0</v>
      </c>
      <c r="I242" s="8" t="n">
        <v>0</v>
      </c>
      <c r="J242" s="9" t="n">
        <v>0</v>
      </c>
      <c r="K242" s="10" t="n">
        <v>168014.82</v>
      </c>
      <c r="L242" s="8" t="n">
        <v>3.42772887534564</v>
      </c>
      <c r="M242" s="8" t="n">
        <v>3.42772887534564</v>
      </c>
      <c r="N242" s="9" t="n">
        <v>168014.82</v>
      </c>
      <c r="O242" s="7" t="n">
        <v>48357.643</v>
      </c>
      <c r="P242" s="8" t="n">
        <v>2.49680771248508</v>
      </c>
      <c r="Q242" s="8" t="n">
        <v>6.97446169988062</v>
      </c>
      <c r="R242" s="9" t="n">
        <v>48357.643</v>
      </c>
      <c r="S242" s="10" t="n"/>
      <c r="T242" s="8" t="n">
        <v>0</v>
      </c>
      <c r="U242" s="8" t="n">
        <v>0</v>
      </c>
      <c r="V242" s="9" t="n">
        <v>0</v>
      </c>
      <c r="W242" s="11" t="n"/>
    </row>
    <row r="243">
      <c r="A243" s="4" t="inlineStr">
        <is>
          <t>12.2022</t>
        </is>
      </c>
      <c r="B243" s="4" t="inlineStr">
        <is>
          <t>Cerdo</t>
        </is>
      </c>
      <c r="C243" s="4" t="inlineStr">
        <is>
          <t>Agrosuper Shanghai</t>
        </is>
      </c>
      <c r="D243" s="4" t="n">
        <v>1022373</v>
      </c>
      <c r="E243" s="5" t="inlineStr">
        <is>
          <t>GO Reco 60/40 @ Cj 20k AS</t>
        </is>
      </c>
      <c r="F243" s="6" t="inlineStr">
        <is>
          <t>Recortes</t>
        </is>
      </c>
      <c r="G243" s="7" t="n">
        <v>0</v>
      </c>
      <c r="H243" s="8" t="n">
        <v>0</v>
      </c>
      <c r="I243" s="8" t="n">
        <v>0</v>
      </c>
      <c r="J243" s="9" t="n">
        <v>0</v>
      </c>
      <c r="K243" s="10" t="n">
        <v>0</v>
      </c>
      <c r="L243" s="8" t="n">
        <v>0</v>
      </c>
      <c r="M243" s="8" t="n">
        <v>0</v>
      </c>
      <c r="N243" s="9" t="n">
        <v>0</v>
      </c>
      <c r="O243" s="7" t="n">
        <v>23297.434</v>
      </c>
      <c r="P243" s="8" t="n">
        <v>11.5878316041157</v>
      </c>
      <c r="Q243" s="8" t="n">
        <v>29.1144252195328</v>
      </c>
      <c r="R243" s="9" t="n">
        <v>23297.434</v>
      </c>
      <c r="S243" s="10" t="n"/>
      <c r="T243" s="8" t="n">
        <v>0</v>
      </c>
      <c r="U243" s="8" t="n">
        <v>0</v>
      </c>
      <c r="V243" s="9" t="n">
        <v>0</v>
      </c>
      <c r="W243" s="11" t="n"/>
    </row>
    <row r="244">
      <c r="A244" s="4" t="inlineStr">
        <is>
          <t>12.2022</t>
        </is>
      </c>
      <c r="B244" s="4" t="inlineStr">
        <is>
          <t>Cerdo</t>
        </is>
      </c>
      <c r="C244" s="4" t="inlineStr">
        <is>
          <t>Agrosuper Shanghai</t>
        </is>
      </c>
      <c r="D244" s="4" t="n">
        <v>1022378</v>
      </c>
      <c r="E244" s="5" t="inlineStr">
        <is>
          <t>GO Resto Tira Hso@ Fi Cj 10k AS</t>
        </is>
      </c>
      <c r="F244" s="6" t="inlineStr">
        <is>
          <t>Huesos</t>
        </is>
      </c>
      <c r="G244" s="7" t="n">
        <v>0</v>
      </c>
      <c r="H244" s="8" t="n">
        <v>0</v>
      </c>
      <c r="I244" s="8" t="n">
        <v>0</v>
      </c>
      <c r="J244" s="9" t="n">
        <v>0</v>
      </c>
      <c r="K244" s="10" t="n">
        <v>0</v>
      </c>
      <c r="L244" s="8" t="n">
        <v>0</v>
      </c>
      <c r="M244" s="8" t="n">
        <v>0</v>
      </c>
      <c r="N244" s="9" t="n">
        <v>0</v>
      </c>
      <c r="O244" s="7" t="n">
        <v>0</v>
      </c>
      <c r="P244" s="8" t="n">
        <v>0</v>
      </c>
      <c r="Q244" s="8" t="n">
        <v>0</v>
      </c>
      <c r="R244" s="9" t="n">
        <v>0</v>
      </c>
      <c r="S244" s="10" t="n"/>
      <c r="T244" s="8" t="n">
        <v>23980</v>
      </c>
      <c r="U244" s="8" t="n">
        <v>10</v>
      </c>
      <c r="V244" s="9" t="n">
        <v>23980</v>
      </c>
      <c r="W244" s="11" t="n"/>
    </row>
    <row r="245">
      <c r="A245" s="4" t="inlineStr">
        <is>
          <t>12.2022</t>
        </is>
      </c>
      <c r="B245" s="4" t="inlineStr">
        <is>
          <t>Cerdo</t>
        </is>
      </c>
      <c r="C245" s="4" t="inlineStr">
        <is>
          <t>Agrosuper Shanghai</t>
        </is>
      </c>
      <c r="D245" s="4" t="n">
        <v>1022379</v>
      </c>
      <c r="E245" s="5" t="inlineStr">
        <is>
          <t>GO PpPal 77@ Bo Cj AS</t>
        </is>
      </c>
      <c r="F245" s="6" t="inlineStr">
        <is>
          <t>Paleta</t>
        </is>
      </c>
      <c r="G245" s="7" t="n">
        <v>0</v>
      </c>
      <c r="H245" s="8" t="n">
        <v>0</v>
      </c>
      <c r="I245" s="8" t="n">
        <v>0</v>
      </c>
      <c r="J245" s="9" t="n">
        <v>0</v>
      </c>
      <c r="K245" s="10" t="n">
        <v>24041.62</v>
      </c>
      <c r="L245" s="8" t="n">
        <v>3</v>
      </c>
      <c r="M245" s="8" t="n">
        <v>3</v>
      </c>
      <c r="N245" s="9" t="n">
        <v>24041.62</v>
      </c>
      <c r="O245" s="7" t="n">
        <v>0</v>
      </c>
      <c r="P245" s="8" t="n">
        <v>0</v>
      </c>
      <c r="Q245" s="8" t="n">
        <v>0</v>
      </c>
      <c r="R245" s="9" t="n">
        <v>0</v>
      </c>
      <c r="S245" s="10" t="n"/>
      <c r="T245" s="8" t="n">
        <v>7894.067</v>
      </c>
      <c r="U245" s="8" t="n">
        <v>12</v>
      </c>
      <c r="V245" s="9" t="n">
        <v>7894.067</v>
      </c>
      <c r="W245" s="11" t="n"/>
    </row>
    <row r="246">
      <c r="A246" s="4" t="inlineStr">
        <is>
          <t>12.2022</t>
        </is>
      </c>
      <c r="B246" s="4" t="inlineStr">
        <is>
          <t>Cerdo</t>
        </is>
      </c>
      <c r="C246" s="4" t="inlineStr">
        <is>
          <t>Agrosuper Shanghai</t>
        </is>
      </c>
      <c r="D246" s="4" t="n">
        <v>1022388</v>
      </c>
      <c r="E246" s="5" t="inlineStr">
        <is>
          <t>GO Mixto Hso@ Bo Cj 10k AS</t>
        </is>
      </c>
      <c r="F246" s="6" t="inlineStr">
        <is>
          <t>Huesos</t>
        </is>
      </c>
      <c r="G246" s="7" t="n">
        <v>0</v>
      </c>
      <c r="H246" s="8" t="n">
        <v>0</v>
      </c>
      <c r="I246" s="8" t="n">
        <v>0</v>
      </c>
      <c r="J246" s="9" t="n">
        <v>0</v>
      </c>
      <c r="K246" s="10" t="n">
        <v>0</v>
      </c>
      <c r="L246" s="8" t="n">
        <v>0</v>
      </c>
      <c r="M246" s="8" t="n">
        <v>0</v>
      </c>
      <c r="N246" s="9" t="n">
        <v>0</v>
      </c>
      <c r="O246" s="7" t="n">
        <v>5140</v>
      </c>
      <c r="P246" s="8" t="n">
        <v>48</v>
      </c>
      <c r="Q246" s="8" t="n">
        <v>51</v>
      </c>
      <c r="R246" s="9" t="n">
        <v>5140</v>
      </c>
      <c r="S246" s="10" t="n"/>
      <c r="T246" s="8" t="n">
        <v>0</v>
      </c>
      <c r="U246" s="8" t="n">
        <v>0</v>
      </c>
      <c r="V246" s="9" t="n">
        <v>0</v>
      </c>
      <c r="W246" s="11" t="n"/>
    </row>
    <row r="247">
      <c r="A247" s="4" t="inlineStr">
        <is>
          <t>12.2022</t>
        </is>
      </c>
      <c r="B247" s="4" t="inlineStr">
        <is>
          <t>Cerdo</t>
        </is>
      </c>
      <c r="C247" s="4" t="inlineStr">
        <is>
          <t>Agrosuper Shanghai</t>
        </is>
      </c>
      <c r="D247" s="4" t="n">
        <v>1022414</v>
      </c>
      <c r="E247" s="5" t="inlineStr">
        <is>
          <t>GO Caz Ent@ Bo Cj 10k AS</t>
        </is>
      </c>
      <c r="F247" s="6" t="inlineStr">
        <is>
          <t>Chuleta</t>
        </is>
      </c>
      <c r="G247" s="7" t="n">
        <v>0</v>
      </c>
      <c r="H247" s="8" t="n">
        <v>0</v>
      </c>
      <c r="I247" s="8" t="n">
        <v>0</v>
      </c>
      <c r="J247" s="9" t="n">
        <v>0</v>
      </c>
      <c r="K247" s="10" t="n">
        <v>0</v>
      </c>
      <c r="L247" s="8" t="n">
        <v>0</v>
      </c>
      <c r="M247" s="8" t="n">
        <v>0</v>
      </c>
      <c r="N247" s="9" t="n">
        <v>0</v>
      </c>
      <c r="O247" s="7" t="n">
        <v>24000</v>
      </c>
      <c r="P247" s="8" t="n">
        <v>4</v>
      </c>
      <c r="Q247" s="8" t="n">
        <v>6</v>
      </c>
      <c r="R247" s="9" t="n">
        <v>24000</v>
      </c>
      <c r="S247" s="10" t="n"/>
      <c r="T247" s="8" t="n">
        <v>0</v>
      </c>
      <c r="U247" s="8" t="n">
        <v>0</v>
      </c>
      <c r="V247" s="9" t="n">
        <v>0</v>
      </c>
      <c r="W247" s="11" t="n"/>
    </row>
    <row r="248">
      <c r="A248" s="4" t="inlineStr">
        <is>
          <t>12.2022</t>
        </is>
      </c>
      <c r="B248" s="4" t="inlineStr">
        <is>
          <t>Cerdo</t>
        </is>
      </c>
      <c r="C248" s="4" t="inlineStr">
        <is>
          <t>Agrosuper Shanghai</t>
        </is>
      </c>
      <c r="D248" s="4" t="n">
        <v>1022417</v>
      </c>
      <c r="E248" s="5" t="inlineStr">
        <is>
          <t>GO Cue granel@ Bo Cj 20k AS</t>
        </is>
      </c>
      <c r="F248" s="6" t="inlineStr">
        <is>
          <t>Cueros</t>
        </is>
      </c>
      <c r="G248" s="7" t="n">
        <v>0</v>
      </c>
      <c r="H248" s="8" t="n">
        <v>0</v>
      </c>
      <c r="I248" s="8" t="n">
        <v>0</v>
      </c>
      <c r="J248" s="9" t="n">
        <v>0</v>
      </c>
      <c r="K248" s="10" t="n">
        <v>0</v>
      </c>
      <c r="L248" s="8" t="n">
        <v>0</v>
      </c>
      <c r="M248" s="8" t="n">
        <v>0</v>
      </c>
      <c r="N248" s="9" t="n">
        <v>0</v>
      </c>
      <c r="O248" s="7" t="n">
        <v>7800</v>
      </c>
      <c r="P248" s="8" t="n">
        <v>32.0769230769231</v>
      </c>
      <c r="Q248" s="8" t="n">
        <v>45.9230769230769</v>
      </c>
      <c r="R248" s="9" t="n">
        <v>7800</v>
      </c>
      <c r="S248" s="10" t="n"/>
      <c r="T248" s="8" t="n">
        <v>0</v>
      </c>
      <c r="U248" s="8" t="n">
        <v>0</v>
      </c>
      <c r="V248" s="9" t="n">
        <v>0</v>
      </c>
      <c r="W248" s="11" t="n"/>
    </row>
    <row r="249">
      <c r="A249" s="4" t="inlineStr">
        <is>
          <t>12.2022</t>
        </is>
      </c>
      <c r="B249" s="4" t="inlineStr">
        <is>
          <t>Cerdo</t>
        </is>
      </c>
      <c r="C249" s="4" t="inlineStr">
        <is>
          <t>Agrosuper Shanghai</t>
        </is>
      </c>
      <c r="D249" s="4" t="n">
        <v>1022568</v>
      </c>
      <c r="E249" s="5" t="inlineStr">
        <is>
          <t>GO Panc Tecla SCue@ 4 Bo Cj 20kg AS</t>
        </is>
      </c>
      <c r="F249" s="6" t="inlineStr">
        <is>
          <t>Panceta</t>
        </is>
      </c>
      <c r="G249" s="7" t="n">
        <v>0</v>
      </c>
      <c r="H249" s="8" t="n">
        <v>0</v>
      </c>
      <c r="I249" s="8" t="n">
        <v>0</v>
      </c>
      <c r="J249" s="9" t="n">
        <v>0</v>
      </c>
      <c r="K249" s="10" t="n">
        <v>24014.67</v>
      </c>
      <c r="L249" s="8" t="n">
        <v>3</v>
      </c>
      <c r="M249" s="8" t="n">
        <v>3</v>
      </c>
      <c r="N249" s="9" t="n">
        <v>24014.67</v>
      </c>
      <c r="O249" s="7" t="n">
        <v>26683.359</v>
      </c>
      <c r="P249" s="8" t="n">
        <v>9.399894181238579</v>
      </c>
      <c r="Q249" s="8" t="n">
        <v>20.099179904599</v>
      </c>
      <c r="R249" s="9" t="n">
        <v>26683.359</v>
      </c>
      <c r="S249" s="10" t="n"/>
      <c r="T249" s="8" t="n">
        <v>0</v>
      </c>
      <c r="U249" s="8" t="n">
        <v>0</v>
      </c>
      <c r="V249" s="9" t="n">
        <v>0</v>
      </c>
      <c r="W249" s="11" t="n"/>
    </row>
    <row r="250">
      <c r="A250" s="4" t="inlineStr">
        <is>
          <t>12.2022</t>
        </is>
      </c>
      <c r="B250" s="4" t="inlineStr">
        <is>
          <t>Cerdo</t>
        </is>
      </c>
      <c r="C250" s="4" t="inlineStr">
        <is>
          <t>Agrosuper Shanghai</t>
        </is>
      </c>
      <c r="D250" s="4" t="n">
        <v>1022636</v>
      </c>
      <c r="E250" s="5" t="inlineStr">
        <is>
          <t>GO Hso Coxal@ Cj 15kg AS</t>
        </is>
      </c>
      <c r="F250" s="6" t="inlineStr">
        <is>
          <t>Huesos</t>
        </is>
      </c>
      <c r="G250" s="7" t="n">
        <v>0</v>
      </c>
      <c r="H250" s="8" t="n">
        <v>0</v>
      </c>
      <c r="I250" s="8" t="n">
        <v>0</v>
      </c>
      <c r="J250" s="9" t="n">
        <v>0</v>
      </c>
      <c r="K250" s="10" t="n">
        <v>23970</v>
      </c>
      <c r="L250" s="8" t="n">
        <v>6</v>
      </c>
      <c r="M250" s="8" t="n">
        <v>6</v>
      </c>
      <c r="N250" s="9" t="n">
        <v>23970</v>
      </c>
      <c r="O250" s="7" t="n">
        <v>0</v>
      </c>
      <c r="P250" s="8" t="n">
        <v>0</v>
      </c>
      <c r="Q250" s="8" t="n">
        <v>0</v>
      </c>
      <c r="R250" s="9" t="n">
        <v>0</v>
      </c>
      <c r="S250" s="10" t="n"/>
      <c r="T250" s="8" t="n">
        <v>0</v>
      </c>
      <c r="U250" s="8" t="n">
        <v>0</v>
      </c>
      <c r="V250" s="9" t="n">
        <v>0</v>
      </c>
      <c r="W250" s="11" t="n"/>
    </row>
    <row r="251">
      <c r="A251" s="4" t="inlineStr">
        <is>
          <t>12.2022</t>
        </is>
      </c>
      <c r="B251" s="4" t="inlineStr">
        <is>
          <t>Cerdo</t>
        </is>
      </c>
      <c r="C251" s="4" t="inlineStr">
        <is>
          <t>Agrosuper Shanghai</t>
        </is>
      </c>
      <c r="D251" s="4" t="n">
        <v>1022637</v>
      </c>
      <c r="E251" s="5" t="inlineStr">
        <is>
          <t>GO Hso Escapula@ Cj 15kg AS</t>
        </is>
      </c>
      <c r="F251" s="6" t="inlineStr">
        <is>
          <t>Huesos</t>
        </is>
      </c>
      <c r="G251" s="7" t="n">
        <v>0</v>
      </c>
      <c r="H251" s="8" t="n">
        <v>0</v>
      </c>
      <c r="I251" s="8" t="n">
        <v>0</v>
      </c>
      <c r="J251" s="9" t="n">
        <v>0</v>
      </c>
      <c r="K251" s="10" t="n">
        <v>0</v>
      </c>
      <c r="L251" s="8" t="n">
        <v>0</v>
      </c>
      <c r="M251" s="8" t="n">
        <v>0</v>
      </c>
      <c r="N251" s="9" t="n">
        <v>0</v>
      </c>
      <c r="O251" s="7" t="n">
        <v>2175</v>
      </c>
      <c r="P251" s="8" t="n">
        <v>18</v>
      </c>
      <c r="Q251" s="8" t="n">
        <v>18</v>
      </c>
      <c r="R251" s="9" t="n">
        <v>2175</v>
      </c>
      <c r="S251" s="10" t="n"/>
      <c r="T251" s="8" t="n">
        <v>7770</v>
      </c>
      <c r="U251" s="8" t="n">
        <v>12</v>
      </c>
      <c r="V251" s="9" t="n">
        <v>7770</v>
      </c>
      <c r="W251" s="11" t="n"/>
    </row>
    <row r="252">
      <c r="A252" s="4" t="inlineStr">
        <is>
          <t>12.2022</t>
        </is>
      </c>
      <c r="B252" s="4" t="inlineStr">
        <is>
          <t>Cerdo</t>
        </is>
      </c>
      <c r="C252" s="4" t="inlineStr">
        <is>
          <t>Agrosuper Shanghai</t>
        </is>
      </c>
      <c r="D252" s="4" t="n">
        <v>1022639</v>
      </c>
      <c r="E252" s="5" t="inlineStr">
        <is>
          <t>GO Cab Bca Ent S/L@ Cj 20k AS</t>
        </is>
      </c>
      <c r="F252" s="6" t="inlineStr">
        <is>
          <t>Cabeza</t>
        </is>
      </c>
      <c r="G252" s="7" t="n">
        <v>0</v>
      </c>
      <c r="H252" s="8" t="n">
        <v>0</v>
      </c>
      <c r="I252" s="8" t="n">
        <v>0</v>
      </c>
      <c r="J252" s="9" t="n">
        <v>0</v>
      </c>
      <c r="K252" s="10" t="n">
        <v>91336.34</v>
      </c>
      <c r="L252" s="8" t="n">
        <v>3.24534648530913</v>
      </c>
      <c r="M252" s="8" t="n">
        <v>3.24534648530913</v>
      </c>
      <c r="N252" s="9" t="n">
        <v>91336.34</v>
      </c>
      <c r="O252" s="7" t="n">
        <v>45393.304</v>
      </c>
      <c r="P252" s="8" t="n">
        <v>3.50706478647159</v>
      </c>
      <c r="Q252" s="8" t="n">
        <v>8.48822535588068</v>
      </c>
      <c r="R252" s="9" t="n">
        <v>45393.304</v>
      </c>
      <c r="S252" s="10" t="n"/>
      <c r="T252" s="8" t="n">
        <v>23315.743</v>
      </c>
      <c r="U252" s="8" t="n">
        <v>7</v>
      </c>
      <c r="V252" s="9" t="n">
        <v>23315.743</v>
      </c>
      <c r="W252" s="11" t="n"/>
    </row>
    <row r="253">
      <c r="A253" s="4" t="inlineStr">
        <is>
          <t>12.2022</t>
        </is>
      </c>
      <c r="B253" s="4" t="inlineStr">
        <is>
          <t>Cerdo</t>
        </is>
      </c>
      <c r="C253" s="4" t="inlineStr">
        <is>
          <t>Agrosuper Shanghai</t>
        </is>
      </c>
      <c r="D253" s="4" t="n">
        <v>1022640</v>
      </c>
      <c r="E253" s="5" t="inlineStr">
        <is>
          <t>GO Cab Roj Ent S/L@ Cj 20k AS</t>
        </is>
      </c>
      <c r="F253" s="6" t="inlineStr">
        <is>
          <t>Cabeza</t>
        </is>
      </c>
      <c r="G253" s="7" t="n">
        <v>0</v>
      </c>
      <c r="H253" s="8" t="n">
        <v>0</v>
      </c>
      <c r="I253" s="8" t="n">
        <v>0</v>
      </c>
      <c r="J253" s="9" t="n">
        <v>0</v>
      </c>
      <c r="K253" s="10" t="n">
        <v>22699.15</v>
      </c>
      <c r="L253" s="8" t="n">
        <v>3</v>
      </c>
      <c r="M253" s="8" t="n">
        <v>3</v>
      </c>
      <c r="N253" s="9" t="n">
        <v>22699.15</v>
      </c>
      <c r="O253" s="7" t="n">
        <v>0</v>
      </c>
      <c r="P253" s="8" t="n">
        <v>0</v>
      </c>
      <c r="Q253" s="8" t="n">
        <v>0</v>
      </c>
      <c r="R253" s="9" t="n">
        <v>0</v>
      </c>
      <c r="S253" s="10" t="n"/>
      <c r="T253" s="8" t="n">
        <v>0</v>
      </c>
      <c r="U253" s="8" t="n">
        <v>0</v>
      </c>
      <c r="V253" s="9" t="n">
        <v>0</v>
      </c>
      <c r="W253" s="11" t="n"/>
    </row>
    <row r="254">
      <c r="A254" s="4" t="inlineStr">
        <is>
          <t>12.2022</t>
        </is>
      </c>
      <c r="B254" s="4" t="inlineStr">
        <is>
          <t>Cerdo</t>
        </is>
      </c>
      <c r="C254" s="4" t="inlineStr">
        <is>
          <t>Agrosuper Shanghai</t>
        </is>
      </c>
      <c r="D254" s="4" t="n">
        <v>1022646</v>
      </c>
      <c r="E254" s="5" t="inlineStr">
        <is>
          <t>GO Pecho Belly S/p@ Vp Cj AS</t>
        </is>
      </c>
      <c r="F254" s="6" t="inlineStr">
        <is>
          <t>Panceta</t>
        </is>
      </c>
      <c r="G254" s="7" t="n">
        <v>0</v>
      </c>
      <c r="H254" s="8" t="n">
        <v>0</v>
      </c>
      <c r="I254" s="8" t="n">
        <v>0</v>
      </c>
      <c r="J254" s="9" t="n">
        <v>0</v>
      </c>
      <c r="K254" s="10" t="n">
        <v>0</v>
      </c>
      <c r="L254" s="8" t="n">
        <v>0</v>
      </c>
      <c r="M254" s="8" t="n">
        <v>0</v>
      </c>
      <c r="N254" s="9" t="n">
        <v>0</v>
      </c>
      <c r="O254" s="7" t="n">
        <v>39560.646</v>
      </c>
      <c r="P254" s="8" t="n">
        <v>28.8576274007255</v>
      </c>
      <c r="Q254" s="8" t="n">
        <v>49.6990315072206</v>
      </c>
      <c r="R254" s="9" t="n">
        <v>39560.646</v>
      </c>
      <c r="S254" s="10" t="n"/>
      <c r="T254" s="8" t="n">
        <v>0</v>
      </c>
      <c r="U254" s="8" t="n">
        <v>0</v>
      </c>
      <c r="V254" s="9" t="n">
        <v>0</v>
      </c>
      <c r="W254" s="11" t="n"/>
    </row>
    <row r="255">
      <c r="A255" s="4" t="inlineStr">
        <is>
          <t>12.2022</t>
        </is>
      </c>
      <c r="B255" s="4" t="inlineStr">
        <is>
          <t>Cerdo</t>
        </is>
      </c>
      <c r="C255" s="4" t="inlineStr">
        <is>
          <t>Agrosuper Shanghai</t>
        </is>
      </c>
      <c r="D255" s="4" t="n">
        <v>1022753</v>
      </c>
      <c r="E255" s="5" t="inlineStr">
        <is>
          <t>GO PernilM 1,3 kg up@ Cj 20k AS</t>
        </is>
      </c>
      <c r="F255" s="6" t="inlineStr">
        <is>
          <t>Pernil</t>
        </is>
      </c>
      <c r="G255" s="7" t="n">
        <v>0</v>
      </c>
      <c r="H255" s="8" t="n">
        <v>0</v>
      </c>
      <c r="I255" s="8" t="n">
        <v>0</v>
      </c>
      <c r="J255" s="9" t="n">
        <v>0</v>
      </c>
      <c r="K255" s="10" t="n">
        <v>23820</v>
      </c>
      <c r="L255" s="8" t="n">
        <v>3</v>
      </c>
      <c r="M255" s="8" t="n">
        <v>3</v>
      </c>
      <c r="N255" s="9" t="n">
        <v>23820</v>
      </c>
      <c r="O255" s="7" t="n">
        <v>0</v>
      </c>
      <c r="P255" s="8" t="n">
        <v>0</v>
      </c>
      <c r="Q255" s="8" t="n">
        <v>0</v>
      </c>
      <c r="R255" s="9" t="n">
        <v>0</v>
      </c>
      <c r="S255" s="10" t="n"/>
      <c r="T255" s="8" t="n">
        <v>24020</v>
      </c>
      <c r="U255" s="8" t="n">
        <v>2</v>
      </c>
      <c r="V255" s="9" t="n">
        <v>24020</v>
      </c>
      <c r="W255" s="11" t="n"/>
    </row>
    <row r="256">
      <c r="A256" s="4" t="inlineStr">
        <is>
          <t>12.2022</t>
        </is>
      </c>
      <c r="B256" s="4" t="inlineStr">
        <is>
          <t>Cerdo</t>
        </is>
      </c>
      <c r="C256" s="4" t="inlineStr">
        <is>
          <t>Agrosuper Shanghai</t>
        </is>
      </c>
      <c r="D256" s="4" t="n">
        <v>1022851</v>
      </c>
      <c r="E256" s="5" t="inlineStr">
        <is>
          <t>GO Pal Nor@ Cj 20k AS</t>
        </is>
      </c>
      <c r="F256" s="6" t="inlineStr">
        <is>
          <t>Paleta</t>
        </is>
      </c>
      <c r="G256" s="7" t="n">
        <v>0</v>
      </c>
      <c r="H256" s="8" t="n">
        <v>0</v>
      </c>
      <c r="I256" s="8" t="n">
        <v>0</v>
      </c>
      <c r="J256" s="9" t="n">
        <v>0</v>
      </c>
      <c r="K256" s="10" t="n">
        <v>47366.67</v>
      </c>
      <c r="L256" s="8" t="n">
        <v>3.49307857191565</v>
      </c>
      <c r="M256" s="8" t="n">
        <v>3.49307857191565</v>
      </c>
      <c r="N256" s="9" t="n">
        <v>47366.67</v>
      </c>
      <c r="O256" s="7" t="n">
        <v>0</v>
      </c>
      <c r="P256" s="8" t="n">
        <v>0</v>
      </c>
      <c r="Q256" s="8" t="n">
        <v>0</v>
      </c>
      <c r="R256" s="9" t="n">
        <v>0</v>
      </c>
      <c r="S256" s="10" t="n"/>
      <c r="T256" s="8" t="n">
        <v>23858.604</v>
      </c>
      <c r="U256" s="8" t="n">
        <v>2</v>
      </c>
      <c r="V256" s="9" t="n">
        <v>23858.604</v>
      </c>
      <c r="W256" s="11" t="n"/>
    </row>
    <row r="257">
      <c r="A257" s="4" t="inlineStr">
        <is>
          <t>12.2022</t>
        </is>
      </c>
      <c r="B257" s="4" t="inlineStr">
        <is>
          <t>Cerdo</t>
        </is>
      </c>
      <c r="C257" s="4" t="inlineStr">
        <is>
          <t>Agrosuper Shanghai</t>
        </is>
      </c>
      <c r="D257" s="4" t="n">
        <v>1022943</v>
      </c>
      <c r="E257" s="5" t="inlineStr">
        <is>
          <t>GO Lom Ctro@ Cj 16k AS</t>
        </is>
      </c>
      <c r="F257" s="6" t="inlineStr">
        <is>
          <t>Lomo</t>
        </is>
      </c>
      <c r="G257" s="7" t="n">
        <v>0</v>
      </c>
      <c r="H257" s="8" t="n">
        <v>0</v>
      </c>
      <c r="I257" s="8" t="n">
        <v>0</v>
      </c>
      <c r="J257" s="9" t="n">
        <v>0</v>
      </c>
      <c r="K257" s="10" t="n">
        <v>0</v>
      </c>
      <c r="L257" s="8" t="n">
        <v>0</v>
      </c>
      <c r="M257" s="8" t="n">
        <v>0</v>
      </c>
      <c r="N257" s="9" t="n">
        <v>0</v>
      </c>
      <c r="O257" s="7" t="n">
        <v>24014.751</v>
      </c>
      <c r="P257" s="8" t="n">
        <v>4</v>
      </c>
      <c r="Q257" s="8" t="n">
        <v>6</v>
      </c>
      <c r="R257" s="9" t="n">
        <v>24014.751</v>
      </c>
      <c r="S257" s="10" t="n"/>
      <c r="T257" s="8" t="n">
        <v>0</v>
      </c>
      <c r="U257" s="8" t="n">
        <v>0</v>
      </c>
      <c r="V257" s="9" t="n">
        <v>0</v>
      </c>
      <c r="W257" s="11" t="n"/>
    </row>
    <row r="258">
      <c r="A258" s="4" t="inlineStr">
        <is>
          <t>12.2022</t>
        </is>
      </c>
      <c r="B258" s="4" t="inlineStr">
        <is>
          <t>Cerdo</t>
        </is>
      </c>
      <c r="C258" s="4" t="inlineStr">
        <is>
          <t>Agrosuper Shanghai</t>
        </is>
      </c>
      <c r="D258" s="4" t="n">
        <v>1023035</v>
      </c>
      <c r="E258" s="5" t="inlineStr">
        <is>
          <t>GO Belly Strip@ Cj 20k AS</t>
        </is>
      </c>
      <c r="F258" s="6" t="inlineStr">
        <is>
          <t>Recortes</t>
        </is>
      </c>
      <c r="G258" s="7" t="n">
        <v>0</v>
      </c>
      <c r="H258" s="8" t="n">
        <v>0</v>
      </c>
      <c r="I258" s="8" t="n">
        <v>0</v>
      </c>
      <c r="J258" s="9" t="n">
        <v>0</v>
      </c>
      <c r="K258" s="10" t="n">
        <v>0</v>
      </c>
      <c r="L258" s="8" t="n">
        <v>0</v>
      </c>
      <c r="M258" s="8" t="n">
        <v>0</v>
      </c>
      <c r="N258" s="9" t="n">
        <v>0</v>
      </c>
      <c r="O258" s="7" t="n">
        <v>2883.75</v>
      </c>
      <c r="P258" s="8" t="n">
        <v>13</v>
      </c>
      <c r="Q258" s="8" t="n">
        <v>48</v>
      </c>
      <c r="R258" s="9" t="n">
        <v>2883.75</v>
      </c>
      <c r="S258" s="10" t="n"/>
      <c r="T258" s="8" t="n">
        <v>0</v>
      </c>
      <c r="U258" s="8" t="n">
        <v>0</v>
      </c>
      <c r="V258" s="9" t="n">
        <v>0</v>
      </c>
      <c r="W258" s="11" t="n"/>
    </row>
    <row r="259">
      <c r="A259" s="4" t="inlineStr">
        <is>
          <t>12.2022</t>
        </is>
      </c>
      <c r="B259" s="4" t="inlineStr">
        <is>
          <t>Cerdo</t>
        </is>
      </c>
      <c r="C259" s="4" t="inlineStr">
        <is>
          <t>Agrosuper Shanghai</t>
        </is>
      </c>
      <c r="D259" s="4" t="n">
        <v>1023093</v>
      </c>
      <c r="E259" s="5" t="inlineStr">
        <is>
          <t>GO Cordon Lom@ Bo Cj 20k AS</t>
        </is>
      </c>
      <c r="F259" s="6" t="inlineStr">
        <is>
          <t>Recortes</t>
        </is>
      </c>
      <c r="G259" s="7" t="n">
        <v>0</v>
      </c>
      <c r="H259" s="8" t="n">
        <v>0</v>
      </c>
      <c r="I259" s="8" t="n">
        <v>0</v>
      </c>
      <c r="J259" s="9" t="n">
        <v>0</v>
      </c>
      <c r="K259" s="10" t="n">
        <v>0</v>
      </c>
      <c r="L259" s="8" t="n">
        <v>0</v>
      </c>
      <c r="M259" s="8" t="n">
        <v>0</v>
      </c>
      <c r="N259" s="9" t="n">
        <v>0</v>
      </c>
      <c r="O259" s="7" t="n">
        <v>110337</v>
      </c>
      <c r="P259" s="8" t="n">
        <v>25.7166317735664</v>
      </c>
      <c r="Q259" s="8" t="n">
        <v>32.2781659823994</v>
      </c>
      <c r="R259" s="9" t="n">
        <v>110337</v>
      </c>
      <c r="S259" s="10" t="n"/>
      <c r="T259" s="8" t="n">
        <v>0</v>
      </c>
      <c r="U259" s="8" t="n">
        <v>0</v>
      </c>
      <c r="V259" s="9" t="n">
        <v>0</v>
      </c>
      <c r="W259" s="11" t="n"/>
    </row>
    <row r="260">
      <c r="A260" s="4" t="inlineStr">
        <is>
          <t>12.2022</t>
        </is>
      </c>
      <c r="B260" s="4" t="inlineStr">
        <is>
          <t>Cerdo</t>
        </is>
      </c>
      <c r="C260" s="4" t="inlineStr">
        <is>
          <t>Agrosuper Shanghai</t>
        </is>
      </c>
      <c r="D260" s="4" t="n">
        <v>1023111</v>
      </c>
      <c r="E260" s="5" t="inlineStr">
        <is>
          <t>GO Grasa Forro Pna Limp@ Bo Cj 20k AS</t>
        </is>
      </c>
      <c r="F260" s="6" t="inlineStr">
        <is>
          <t>Grasas</t>
        </is>
      </c>
      <c r="G260" s="7" t="n">
        <v>0</v>
      </c>
      <c r="H260" s="8" t="n">
        <v>0</v>
      </c>
      <c r="I260" s="8" t="n">
        <v>0</v>
      </c>
      <c r="J260" s="9" t="n">
        <v>0</v>
      </c>
      <c r="K260" s="10" t="n">
        <v>0</v>
      </c>
      <c r="L260" s="8" t="n">
        <v>0</v>
      </c>
      <c r="M260" s="8" t="n">
        <v>0</v>
      </c>
      <c r="N260" s="9" t="n">
        <v>0</v>
      </c>
      <c r="O260" s="7" t="n">
        <v>7072.479</v>
      </c>
      <c r="P260" s="8" t="n">
        <v>27</v>
      </c>
      <c r="Q260" s="8" t="n">
        <v>40</v>
      </c>
      <c r="R260" s="9" t="n">
        <v>7072.479</v>
      </c>
      <c r="S260" s="10" t="n"/>
      <c r="T260" s="8" t="n">
        <v>0</v>
      </c>
      <c r="U260" s="8" t="n">
        <v>0</v>
      </c>
      <c r="V260" s="9" t="n">
        <v>0</v>
      </c>
      <c r="W260" s="11" t="n"/>
    </row>
    <row r="261">
      <c r="A261" s="4" t="inlineStr">
        <is>
          <t>12.2022</t>
        </is>
      </c>
      <c r="B261" s="4" t="inlineStr">
        <is>
          <t>Cerdo</t>
        </is>
      </c>
      <c r="C261" s="4" t="inlineStr">
        <is>
          <t>Agrosuper Shanghai</t>
        </is>
      </c>
      <c r="D261" s="4" t="n">
        <v>1023143</v>
      </c>
      <c r="E261" s="5" t="inlineStr">
        <is>
          <t>GO Platead@ Fi Cj 20k AS</t>
        </is>
      </c>
      <c r="F261" s="6" t="inlineStr">
        <is>
          <t>Prolijado</t>
        </is>
      </c>
      <c r="G261" s="7" t="n">
        <v>0</v>
      </c>
      <c r="H261" s="8" t="n">
        <v>0</v>
      </c>
      <c r="I261" s="8" t="n">
        <v>0</v>
      </c>
      <c r="J261" s="9" t="n">
        <v>0</v>
      </c>
      <c r="K261" s="10" t="n">
        <v>0</v>
      </c>
      <c r="L261" s="8" t="n">
        <v>0</v>
      </c>
      <c r="M261" s="8" t="n">
        <v>0</v>
      </c>
      <c r="N261" s="9" t="n">
        <v>0</v>
      </c>
      <c r="O261" s="7" t="n">
        <v>1520</v>
      </c>
      <c r="P261" s="8" t="n">
        <v>48</v>
      </c>
      <c r="Q261" s="8" t="n">
        <v>48</v>
      </c>
      <c r="R261" s="9" t="n">
        <v>1520</v>
      </c>
      <c r="S261" s="10" t="n"/>
      <c r="T261" s="8" t="n">
        <v>0</v>
      </c>
      <c r="U261" s="8" t="n">
        <v>0</v>
      </c>
      <c r="V261" s="9" t="n">
        <v>0</v>
      </c>
      <c r="W261" s="11" t="n"/>
    </row>
    <row r="262">
      <c r="A262" s="4" t="inlineStr">
        <is>
          <t>12.2022</t>
        </is>
      </c>
      <c r="B262" s="4" t="inlineStr">
        <is>
          <t>Cerdo</t>
        </is>
      </c>
      <c r="C262" s="4" t="inlineStr">
        <is>
          <t>Agrosuper Shanghai</t>
        </is>
      </c>
      <c r="D262" s="4" t="n">
        <v>1023306</v>
      </c>
      <c r="E262" s="5" t="inlineStr">
        <is>
          <t>GO Cue granel@ Bo Cj 20k AS</t>
        </is>
      </c>
      <c r="F262" s="6" t="inlineStr">
        <is>
          <t>Cueros</t>
        </is>
      </c>
      <c r="G262" s="7" t="n">
        <v>0</v>
      </c>
      <c r="H262" s="8" t="n">
        <v>0</v>
      </c>
      <c r="I262" s="8" t="n">
        <v>0</v>
      </c>
      <c r="J262" s="9" t="n">
        <v>0</v>
      </c>
      <c r="K262" s="10" t="n">
        <v>0</v>
      </c>
      <c r="L262" s="8" t="n">
        <v>0</v>
      </c>
      <c r="M262" s="8" t="n">
        <v>0</v>
      </c>
      <c r="N262" s="9" t="n">
        <v>0</v>
      </c>
      <c r="O262" s="7" t="n">
        <v>0</v>
      </c>
      <c r="P262" s="8" t="n">
        <v>0</v>
      </c>
      <c r="Q262" s="8" t="n">
        <v>0</v>
      </c>
      <c r="R262" s="9" t="n">
        <v>0</v>
      </c>
      <c r="S262" s="10" t="n"/>
      <c r="T262" s="8" t="n">
        <v>48040</v>
      </c>
      <c r="U262" s="8" t="n">
        <v>9</v>
      </c>
      <c r="V262" s="9" t="n">
        <v>48040</v>
      </c>
      <c r="W262" s="11" t="n"/>
    </row>
    <row r="263">
      <c r="A263" s="4" t="inlineStr">
        <is>
          <t>12.2022</t>
        </is>
      </c>
      <c r="B263" s="4" t="inlineStr">
        <is>
          <t>Cerdo</t>
        </is>
      </c>
      <c r="C263" s="4" t="inlineStr">
        <is>
          <t>Agrosuper Shanghai</t>
        </is>
      </c>
      <c r="D263" s="4" t="n">
        <v>1023411</v>
      </c>
      <c r="E263" s="5" t="inlineStr">
        <is>
          <t>GO  PpPna 54@ Bo Cj AS</t>
        </is>
      </c>
      <c r="F263" s="6" t="inlineStr">
        <is>
          <t>Pierna</t>
        </is>
      </c>
      <c r="G263" s="7" t="n">
        <v>0</v>
      </c>
      <c r="H263" s="8" t="n">
        <v>0</v>
      </c>
      <c r="I263" s="8" t="n">
        <v>0</v>
      </c>
      <c r="J263" s="9" t="n">
        <v>0</v>
      </c>
      <c r="K263" s="10" t="n">
        <v>72473.77</v>
      </c>
      <c r="L263" s="8" t="n">
        <v>4.01323320147413</v>
      </c>
      <c r="M263" s="8" t="n">
        <v>4.01323320147413</v>
      </c>
      <c r="N263" s="9" t="n">
        <v>72473.77</v>
      </c>
      <c r="O263" s="7" t="n">
        <v>0</v>
      </c>
      <c r="P263" s="8" t="n">
        <v>0</v>
      </c>
      <c r="Q263" s="8" t="n">
        <v>0</v>
      </c>
      <c r="R263" s="9" t="n">
        <v>0</v>
      </c>
      <c r="S263" s="10" t="n"/>
      <c r="T263" s="8" t="n">
        <v>6883.919</v>
      </c>
      <c r="U263" s="8" t="n">
        <v>12</v>
      </c>
      <c r="V263" s="9" t="n">
        <v>6883.919</v>
      </c>
      <c r="W263" s="11" t="n"/>
    </row>
    <row r="264">
      <c r="A264" s="4" t="inlineStr">
        <is>
          <t>12.2022</t>
        </is>
      </c>
      <c r="B264" s="4" t="inlineStr">
        <is>
          <t>Cerdo</t>
        </is>
      </c>
      <c r="C264" s="4" t="inlineStr">
        <is>
          <t>Agrosuper Shanghai</t>
        </is>
      </c>
      <c r="D264" s="4" t="n">
        <v>1023412</v>
      </c>
      <c r="E264" s="5" t="inlineStr">
        <is>
          <t>GO  PpPna 57@ Bo Cj AS</t>
        </is>
      </c>
      <c r="F264" s="6" t="inlineStr">
        <is>
          <t>Pierna</t>
        </is>
      </c>
      <c r="G264" s="7" t="n">
        <v>0</v>
      </c>
      <c r="H264" s="8" t="n">
        <v>0</v>
      </c>
      <c r="I264" s="8" t="n">
        <v>0</v>
      </c>
      <c r="J264" s="9" t="n">
        <v>0</v>
      </c>
      <c r="K264" s="10" t="n">
        <v>23922.77</v>
      </c>
      <c r="L264" s="8" t="n">
        <v>3</v>
      </c>
      <c r="M264" s="8" t="n">
        <v>3</v>
      </c>
      <c r="N264" s="9" t="n">
        <v>23922.77</v>
      </c>
      <c r="O264" s="7" t="n">
        <v>0</v>
      </c>
      <c r="P264" s="8" t="n">
        <v>0</v>
      </c>
      <c r="Q264" s="8" t="n">
        <v>0</v>
      </c>
      <c r="R264" s="9" t="n">
        <v>0</v>
      </c>
      <c r="S264" s="10" t="n"/>
      <c r="T264" s="8" t="n">
        <v>0</v>
      </c>
      <c r="U264" s="8" t="n">
        <v>0</v>
      </c>
      <c r="V264" s="9" t="n">
        <v>0</v>
      </c>
      <c r="W264" s="11" t="n"/>
    </row>
    <row r="265">
      <c r="A265" s="4" t="inlineStr">
        <is>
          <t>12.2022</t>
        </is>
      </c>
      <c r="B265" s="4" t="inlineStr">
        <is>
          <t>Cerdo</t>
        </is>
      </c>
      <c r="C265" s="4" t="inlineStr">
        <is>
          <t>Andes Asia</t>
        </is>
      </c>
      <c r="D265" s="4" t="n">
        <v>1021921</v>
      </c>
      <c r="E265" s="5" t="inlineStr">
        <is>
          <t>GO Lom Tecla@ Cj 18k AS</t>
        </is>
      </c>
      <c r="F265" s="6" t="inlineStr">
        <is>
          <t>Lomo</t>
        </is>
      </c>
      <c r="G265" s="7" t="n">
        <v>0</v>
      </c>
      <c r="H265" s="8" t="n">
        <v>0</v>
      </c>
      <c r="I265" s="8" t="n">
        <v>0</v>
      </c>
      <c r="J265" s="9" t="n">
        <v>0</v>
      </c>
      <c r="K265" s="10" t="n">
        <v>0</v>
      </c>
      <c r="L265" s="8" t="n">
        <v>0</v>
      </c>
      <c r="M265" s="8" t="n">
        <v>0</v>
      </c>
      <c r="N265" s="9" t="n">
        <v>0</v>
      </c>
      <c r="O265" s="7" t="n">
        <v>887.123</v>
      </c>
      <c r="P265" s="8" t="n">
        <v>38.7205325529831</v>
      </c>
      <c r="Q265" s="8" t="n">
        <v>51.0663098578213</v>
      </c>
      <c r="R265" s="9" t="n">
        <v>887.123</v>
      </c>
      <c r="S265" s="10" t="n"/>
      <c r="T265" s="8" t="n">
        <v>0</v>
      </c>
      <c r="U265" s="8" t="n">
        <v>0</v>
      </c>
      <c r="V265" s="9" t="n">
        <v>0</v>
      </c>
      <c r="W265" s="11" t="n"/>
    </row>
    <row r="266">
      <c r="A266" s="4" t="inlineStr">
        <is>
          <t>12.2022</t>
        </is>
      </c>
      <c r="B266" s="4" t="inlineStr">
        <is>
          <t>Cerdo</t>
        </is>
      </c>
      <c r="C266" s="4" t="inlineStr">
        <is>
          <t>Andes Asia</t>
        </is>
      </c>
      <c r="D266" s="4" t="n">
        <v>1021922</v>
      </c>
      <c r="E266" s="5" t="inlineStr">
        <is>
          <t>GO File C/cab@ Cj 5k AS</t>
        </is>
      </c>
      <c r="F266" s="6" t="inlineStr">
        <is>
          <t>Filete</t>
        </is>
      </c>
      <c r="G266" s="7" t="n">
        <v>0</v>
      </c>
      <c r="H266" s="8" t="n">
        <v>0</v>
      </c>
      <c r="I266" s="8" t="n">
        <v>0</v>
      </c>
      <c r="J266" s="9" t="n">
        <v>0</v>
      </c>
      <c r="K266" s="10" t="n">
        <v>0</v>
      </c>
      <c r="L266" s="8" t="n">
        <v>0</v>
      </c>
      <c r="M266" s="8" t="n">
        <v>0</v>
      </c>
      <c r="N266" s="9" t="n">
        <v>0</v>
      </c>
      <c r="O266" s="7" t="n">
        <v>2330</v>
      </c>
      <c r="P266" s="8" t="n">
        <v>33.9742489270386</v>
      </c>
      <c r="Q266" s="8" t="n">
        <v>34.618025751073</v>
      </c>
      <c r="R266" s="9" t="n">
        <v>2330</v>
      </c>
      <c r="S266" s="10" t="n"/>
      <c r="T266" s="8" t="n">
        <v>0</v>
      </c>
      <c r="U266" s="8" t="n">
        <v>0</v>
      </c>
      <c r="V266" s="9" t="n">
        <v>0</v>
      </c>
      <c r="W266" s="11" t="n"/>
    </row>
    <row r="267">
      <c r="A267" s="4" t="inlineStr">
        <is>
          <t>12.2022</t>
        </is>
      </c>
      <c r="B267" s="4" t="inlineStr">
        <is>
          <t>Cerdo</t>
        </is>
      </c>
      <c r="C267" s="4" t="inlineStr">
        <is>
          <t>Andes Asia</t>
        </is>
      </c>
      <c r="D267" s="4" t="n">
        <v>1021924</v>
      </c>
      <c r="E267" s="5" t="inlineStr">
        <is>
          <t>GO MM Loin L@ Cj 15k AS</t>
        </is>
      </c>
      <c r="F267" s="6" t="inlineStr">
        <is>
          <t>Lomo</t>
        </is>
      </c>
      <c r="G267" s="7" t="n">
        <v>0</v>
      </c>
      <c r="H267" s="8" t="n">
        <v>0</v>
      </c>
      <c r="I267" s="8" t="n">
        <v>0</v>
      </c>
      <c r="J267" s="9" t="n">
        <v>0</v>
      </c>
      <c r="K267" s="10" t="n">
        <v>0</v>
      </c>
      <c r="L267" s="8" t="n">
        <v>0</v>
      </c>
      <c r="M267" s="8" t="n">
        <v>0</v>
      </c>
      <c r="N267" s="9" t="n">
        <v>0</v>
      </c>
      <c r="O267" s="7" t="n">
        <v>3506.197</v>
      </c>
      <c r="P267" s="8" t="n">
        <v>30.5792820540318</v>
      </c>
      <c r="Q267" s="8" t="n">
        <v>43.0253727899488</v>
      </c>
      <c r="R267" s="9" t="n">
        <v>3506.197</v>
      </c>
      <c r="S267" s="10" t="n"/>
      <c r="T267" s="8" t="n">
        <v>0</v>
      </c>
      <c r="U267" s="8" t="n">
        <v>0</v>
      </c>
      <c r="V267" s="9" t="n">
        <v>0</v>
      </c>
      <c r="W267" s="11" t="n"/>
    </row>
    <row r="268">
      <c r="A268" s="4" t="inlineStr">
        <is>
          <t>12.2022</t>
        </is>
      </c>
      <c r="B268" s="4" t="inlineStr">
        <is>
          <t>Cerdo</t>
        </is>
      </c>
      <c r="C268" s="4" t="inlineStr">
        <is>
          <t>Andes Asia</t>
        </is>
      </c>
      <c r="D268" s="4" t="n">
        <v>1021929</v>
      </c>
      <c r="E268" s="5" t="inlineStr">
        <is>
          <t>GO Panc Lam 3mm@ Cj 10k AS</t>
        </is>
      </c>
      <c r="F268" s="6" t="inlineStr">
        <is>
          <t>Panceta</t>
        </is>
      </c>
      <c r="G268" s="7" t="n">
        <v>0</v>
      </c>
      <c r="H268" s="8" t="n">
        <v>0</v>
      </c>
      <c r="I268" s="8" t="n">
        <v>0</v>
      </c>
      <c r="J268" s="9" t="n">
        <v>0</v>
      </c>
      <c r="K268" s="10" t="n">
        <v>0</v>
      </c>
      <c r="L268" s="8" t="n">
        <v>0</v>
      </c>
      <c r="M268" s="8" t="n">
        <v>0</v>
      </c>
      <c r="N268" s="9" t="n">
        <v>0</v>
      </c>
      <c r="O268" s="7" t="n">
        <v>50</v>
      </c>
      <c r="P268" s="8" t="n">
        <v>30</v>
      </c>
      <c r="Q268" s="8" t="n">
        <v>30</v>
      </c>
      <c r="R268" s="9" t="n">
        <v>50</v>
      </c>
      <c r="S268" s="10" t="n"/>
      <c r="T268" s="8" t="n">
        <v>0</v>
      </c>
      <c r="U268" s="8" t="n">
        <v>0</v>
      </c>
      <c r="V268" s="9" t="n">
        <v>0</v>
      </c>
      <c r="W268" s="11" t="n"/>
    </row>
    <row r="269">
      <c r="A269" s="4" t="inlineStr">
        <is>
          <t>12.2022</t>
        </is>
      </c>
      <c r="B269" s="4" t="inlineStr">
        <is>
          <t>Cerdo</t>
        </is>
      </c>
      <c r="C269" s="4" t="inlineStr">
        <is>
          <t>Andes Asia</t>
        </is>
      </c>
      <c r="D269" s="4" t="n">
        <v>1021931</v>
      </c>
      <c r="E269" s="5" t="inlineStr">
        <is>
          <t>GO Pta Cos 3h@ Bo Cj 10k AS</t>
        </is>
      </c>
      <c r="F269" s="6" t="inlineStr">
        <is>
          <t>Cost-Pec</t>
        </is>
      </c>
      <c r="G269" s="7" t="n">
        <v>0</v>
      </c>
      <c r="H269" s="8" t="n">
        <v>0</v>
      </c>
      <c r="I269" s="8" t="n">
        <v>0</v>
      </c>
      <c r="J269" s="9" t="n">
        <v>0</v>
      </c>
      <c r="K269" s="10" t="n">
        <v>0</v>
      </c>
      <c r="L269" s="8" t="n">
        <v>0</v>
      </c>
      <c r="M269" s="8" t="n">
        <v>0</v>
      </c>
      <c r="N269" s="9" t="n">
        <v>0</v>
      </c>
      <c r="O269" s="7" t="n">
        <v>631.033</v>
      </c>
      <c r="P269" s="8" t="n">
        <v>27.3720978142189</v>
      </c>
      <c r="Q269" s="8" t="n">
        <v>27.3720978142189</v>
      </c>
      <c r="R269" s="9" t="n">
        <v>631.033</v>
      </c>
      <c r="S269" s="10" t="n"/>
      <c r="T269" s="8" t="n">
        <v>0</v>
      </c>
      <c r="U269" s="8" t="n">
        <v>0</v>
      </c>
      <c r="V269" s="9" t="n">
        <v>0</v>
      </c>
      <c r="W269" s="11" t="n"/>
    </row>
    <row r="270">
      <c r="A270" s="4" t="inlineStr">
        <is>
          <t>12.2022</t>
        </is>
      </c>
      <c r="B270" s="4" t="inlineStr">
        <is>
          <t>Cerdo</t>
        </is>
      </c>
      <c r="C270" s="4" t="inlineStr">
        <is>
          <t>Andes Asia</t>
        </is>
      </c>
      <c r="D270" s="4" t="n">
        <v>1021944</v>
      </c>
      <c r="E270" s="5" t="inlineStr">
        <is>
          <t>GO Diafrag@ Va Cj 8k AS</t>
        </is>
      </c>
      <c r="F270" s="6" t="inlineStr">
        <is>
          <t>Recortes</t>
        </is>
      </c>
      <c r="G270" s="7" t="n">
        <v>0</v>
      </c>
      <c r="H270" s="8" t="n">
        <v>0</v>
      </c>
      <c r="I270" s="8" t="n">
        <v>0</v>
      </c>
      <c r="J270" s="9" t="n">
        <v>0</v>
      </c>
      <c r="K270" s="10" t="n">
        <v>0</v>
      </c>
      <c r="L270" s="8" t="n">
        <v>0</v>
      </c>
      <c r="M270" s="8" t="n">
        <v>0</v>
      </c>
      <c r="N270" s="9" t="n">
        <v>0</v>
      </c>
      <c r="O270" s="7" t="n">
        <v>2400</v>
      </c>
      <c r="P270" s="8" t="n">
        <v>34</v>
      </c>
      <c r="Q270" s="8" t="n">
        <v>35</v>
      </c>
      <c r="R270" s="9" t="n">
        <v>2400</v>
      </c>
      <c r="S270" s="10" t="n"/>
      <c r="T270" s="8" t="n">
        <v>0</v>
      </c>
      <c r="U270" s="8" t="n">
        <v>0</v>
      </c>
      <c r="V270" s="9" t="n">
        <v>0</v>
      </c>
      <c r="W270" s="11" t="n"/>
    </row>
    <row r="271">
      <c r="A271" s="4" t="inlineStr">
        <is>
          <t>12.2022</t>
        </is>
      </c>
      <c r="B271" s="4" t="inlineStr">
        <is>
          <t>Cerdo</t>
        </is>
      </c>
      <c r="C271" s="4" t="inlineStr">
        <is>
          <t>Andes Asia</t>
        </is>
      </c>
      <c r="D271" s="4" t="n">
        <v>1021945</v>
      </c>
      <c r="E271" s="5" t="inlineStr">
        <is>
          <t>GO Lengua Japon@ Cj 10k AS</t>
        </is>
      </c>
      <c r="F271" s="6" t="inlineStr">
        <is>
          <t>Cabeza</t>
        </is>
      </c>
      <c r="G271" s="7" t="n">
        <v>0</v>
      </c>
      <c r="H271" s="8" t="n">
        <v>0</v>
      </c>
      <c r="I271" s="8" t="n">
        <v>0</v>
      </c>
      <c r="J271" s="9" t="n">
        <v>0</v>
      </c>
      <c r="K271" s="10" t="n">
        <v>0</v>
      </c>
      <c r="L271" s="8" t="n">
        <v>0</v>
      </c>
      <c r="M271" s="8" t="n">
        <v>0</v>
      </c>
      <c r="N271" s="9" t="n">
        <v>0</v>
      </c>
      <c r="O271" s="7" t="n">
        <v>2400</v>
      </c>
      <c r="P271" s="8" t="n">
        <v>34</v>
      </c>
      <c r="Q271" s="8" t="n">
        <v>35</v>
      </c>
      <c r="R271" s="9" t="n">
        <v>2400</v>
      </c>
      <c r="S271" s="10" t="n"/>
      <c r="T271" s="8" t="n">
        <v>0</v>
      </c>
      <c r="U271" s="8" t="n">
        <v>0</v>
      </c>
      <c r="V271" s="9" t="n">
        <v>0</v>
      </c>
      <c r="W271" s="11" t="n"/>
    </row>
    <row r="272">
      <c r="A272" s="4" t="inlineStr">
        <is>
          <t>12.2022</t>
        </is>
      </c>
      <c r="B272" s="4" t="inlineStr">
        <is>
          <t>Cerdo</t>
        </is>
      </c>
      <c r="C272" s="4" t="inlineStr">
        <is>
          <t>Andes Asia</t>
        </is>
      </c>
      <c r="D272" s="4" t="n">
        <v>1021952</v>
      </c>
      <c r="E272" s="5" t="inlineStr">
        <is>
          <t>GO BB Ribs 20-24 Oz@ Cj 10k AS</t>
        </is>
      </c>
      <c r="F272" s="6" t="inlineStr">
        <is>
          <t>Chuleta</t>
        </is>
      </c>
      <c r="G272" s="7" t="n">
        <v>0</v>
      </c>
      <c r="H272" s="8" t="n">
        <v>0</v>
      </c>
      <c r="I272" s="8" t="n">
        <v>0</v>
      </c>
      <c r="J272" s="9" t="n">
        <v>0</v>
      </c>
      <c r="K272" s="10" t="n">
        <v>0</v>
      </c>
      <c r="L272" s="8" t="n">
        <v>0</v>
      </c>
      <c r="M272" s="8" t="n">
        <v>0</v>
      </c>
      <c r="N272" s="9" t="n">
        <v>0</v>
      </c>
      <c r="O272" s="7" t="n">
        <v>6110</v>
      </c>
      <c r="P272" s="8" t="n">
        <v>47.0769230769231</v>
      </c>
      <c r="Q272" s="8" t="n">
        <v>47.2438625204583</v>
      </c>
      <c r="R272" s="9" t="n">
        <v>6110</v>
      </c>
      <c r="S272" s="10" t="n"/>
      <c r="T272" s="8" t="n">
        <v>0</v>
      </c>
      <c r="U272" s="8" t="n">
        <v>0</v>
      </c>
      <c r="V272" s="9" t="n">
        <v>0</v>
      </c>
      <c r="W272" s="11" t="n"/>
    </row>
    <row r="273">
      <c r="A273" s="4" t="inlineStr">
        <is>
          <t>12.2022</t>
        </is>
      </c>
      <c r="B273" s="4" t="inlineStr">
        <is>
          <t>Cerdo</t>
        </is>
      </c>
      <c r="C273" s="4" t="inlineStr">
        <is>
          <t>Andes Asia</t>
        </is>
      </c>
      <c r="D273" s="4" t="n">
        <v>1022101</v>
      </c>
      <c r="E273" s="5" t="inlineStr">
        <is>
          <t>GO Lom Tec@ Va Cj 20k AS</t>
        </is>
      </c>
      <c r="F273" s="6" t="inlineStr">
        <is>
          <t>Lomo</t>
        </is>
      </c>
      <c r="G273" s="7" t="n">
        <v>0</v>
      </c>
      <c r="H273" s="8" t="n">
        <v>0</v>
      </c>
      <c r="I273" s="8" t="n">
        <v>0</v>
      </c>
      <c r="J273" s="9" t="n">
        <v>0</v>
      </c>
      <c r="K273" s="10" t="n">
        <v>0</v>
      </c>
      <c r="L273" s="8" t="n">
        <v>0</v>
      </c>
      <c r="M273" s="8" t="n">
        <v>0</v>
      </c>
      <c r="N273" s="9" t="n">
        <v>0</v>
      </c>
      <c r="O273" s="7" t="n">
        <v>852.99</v>
      </c>
      <c r="P273" s="8" t="n">
        <v>16</v>
      </c>
      <c r="Q273" s="8" t="n">
        <v>17</v>
      </c>
      <c r="R273" s="9" t="n">
        <v>852.99</v>
      </c>
      <c r="S273" s="10" t="n"/>
      <c r="T273" s="8" t="n">
        <v>0</v>
      </c>
      <c r="U273" s="8" t="n">
        <v>0</v>
      </c>
      <c r="V273" s="9" t="n">
        <v>0</v>
      </c>
      <c r="W273" s="11" t="n"/>
    </row>
    <row r="274">
      <c r="A274" s="4" t="inlineStr">
        <is>
          <t>12.2022</t>
        </is>
      </c>
      <c r="B274" s="4" t="inlineStr">
        <is>
          <t>Cerdo</t>
        </is>
      </c>
      <c r="C274" s="4" t="inlineStr">
        <is>
          <t>Andes Asia</t>
        </is>
      </c>
      <c r="D274" s="4" t="n">
        <v>1022141</v>
      </c>
      <c r="E274" s="5" t="inlineStr">
        <is>
          <t>GO Posta Negra D@ Cj AS</t>
        </is>
      </c>
      <c r="F274" s="6" t="inlineStr">
        <is>
          <t>Pierna</t>
        </is>
      </c>
      <c r="G274" s="7" t="n">
        <v>0</v>
      </c>
      <c r="H274" s="8" t="n">
        <v>0</v>
      </c>
      <c r="I274" s="8" t="n">
        <v>0</v>
      </c>
      <c r="J274" s="9" t="n">
        <v>0</v>
      </c>
      <c r="K274" s="10" t="n">
        <v>0</v>
      </c>
      <c r="L274" s="8" t="n">
        <v>0</v>
      </c>
      <c r="M274" s="8" t="n">
        <v>0</v>
      </c>
      <c r="N274" s="9" t="n">
        <v>0</v>
      </c>
      <c r="O274" s="7" t="n">
        <v>907.283</v>
      </c>
      <c r="P274" s="8" t="n">
        <v>90</v>
      </c>
      <c r="Q274" s="8" t="n">
        <v>90</v>
      </c>
      <c r="R274" s="9" t="n">
        <v>907.283</v>
      </c>
      <c r="S274" s="10" t="n"/>
      <c r="T274" s="8" t="n">
        <v>0</v>
      </c>
      <c r="U274" s="8" t="n">
        <v>0</v>
      </c>
      <c r="V274" s="9" t="n">
        <v>0</v>
      </c>
      <c r="W274" s="11" t="n"/>
    </row>
    <row r="275">
      <c r="A275" s="4" t="inlineStr">
        <is>
          <t>12.2022</t>
        </is>
      </c>
      <c r="B275" s="4" t="inlineStr">
        <is>
          <t>Cerdo</t>
        </is>
      </c>
      <c r="C275" s="4" t="inlineStr">
        <is>
          <t>Andes Asia</t>
        </is>
      </c>
      <c r="D275" s="4" t="n">
        <v>1022293</v>
      </c>
      <c r="E275" s="5" t="inlineStr">
        <is>
          <t>GO Malaya Japon@ Vp Fi Cj 5k AS</t>
        </is>
      </c>
      <c r="F275" s="6" t="inlineStr">
        <is>
          <t>Prolijado</t>
        </is>
      </c>
      <c r="G275" s="7" t="n">
        <v>0</v>
      </c>
      <c r="H275" s="8" t="n">
        <v>0</v>
      </c>
      <c r="I275" s="8" t="n">
        <v>0</v>
      </c>
      <c r="J275" s="9" t="n">
        <v>0</v>
      </c>
      <c r="K275" s="10" t="n">
        <v>0</v>
      </c>
      <c r="L275" s="8" t="n">
        <v>0</v>
      </c>
      <c r="M275" s="8" t="n">
        <v>0</v>
      </c>
      <c r="N275" s="9" t="n">
        <v>0</v>
      </c>
      <c r="O275" s="7" t="n">
        <v>730</v>
      </c>
      <c r="P275" s="8" t="n">
        <v>21.7808219178082</v>
      </c>
      <c r="Q275" s="8" t="n">
        <v>22.5753424657534</v>
      </c>
      <c r="R275" s="9" t="n">
        <v>730</v>
      </c>
      <c r="S275" s="10" t="n"/>
      <c r="T275" s="8" t="n">
        <v>0</v>
      </c>
      <c r="U275" s="8" t="n">
        <v>0</v>
      </c>
      <c r="V275" s="9" t="n">
        <v>0</v>
      </c>
      <c r="W275" s="11" t="n"/>
    </row>
    <row r="276">
      <c r="A276" s="4" t="inlineStr">
        <is>
          <t>12.2022</t>
        </is>
      </c>
      <c r="B276" s="4" t="inlineStr">
        <is>
          <t>Cerdo</t>
        </is>
      </c>
      <c r="C276" s="4" t="inlineStr">
        <is>
          <t>Andes Asia</t>
        </is>
      </c>
      <c r="D276" s="4" t="n">
        <v>1022515</v>
      </c>
      <c r="E276" s="5" t="inlineStr">
        <is>
          <t>GO Panc Tec C/cue@ Fi Cj Panc AS</t>
        </is>
      </c>
      <c r="F276" s="6" t="inlineStr">
        <is>
          <t>Panceta</t>
        </is>
      </c>
      <c r="G276" s="7" t="n">
        <v>0</v>
      </c>
      <c r="H276" s="8" t="n">
        <v>0</v>
      </c>
      <c r="I276" s="8" t="n">
        <v>0</v>
      </c>
      <c r="J276" s="9" t="n">
        <v>0</v>
      </c>
      <c r="K276" s="10" t="n">
        <v>0</v>
      </c>
      <c r="L276" s="8" t="n">
        <v>0</v>
      </c>
      <c r="M276" s="8" t="n">
        <v>0</v>
      </c>
      <c r="N276" s="9" t="n">
        <v>0</v>
      </c>
      <c r="O276" s="7" t="n">
        <v>7439.079</v>
      </c>
      <c r="P276" s="8" t="n">
        <v>44.9465783331512</v>
      </c>
      <c r="Q276" s="8" t="n">
        <v>44.9465783331512</v>
      </c>
      <c r="R276" s="9" t="n">
        <v>7439.079</v>
      </c>
      <c r="S276" s="10" t="n"/>
      <c r="T276" s="8" t="n">
        <v>0</v>
      </c>
      <c r="U276" s="8" t="n">
        <v>0</v>
      </c>
      <c r="V276" s="9" t="n">
        <v>0</v>
      </c>
      <c r="W276" s="11" t="n"/>
    </row>
    <row r="277">
      <c r="A277" s="4" t="inlineStr">
        <is>
          <t>12.2022</t>
        </is>
      </c>
      <c r="B277" s="4" t="inlineStr">
        <is>
          <t>Cerdo</t>
        </is>
      </c>
      <c r="C277" s="4" t="inlineStr">
        <is>
          <t>Andes Asia</t>
        </is>
      </c>
      <c r="D277" s="4" t="n">
        <v>1022561</v>
      </c>
      <c r="E277" s="5" t="inlineStr">
        <is>
          <t>GO MM Loin LL@ Fi Cj 12k AA</t>
        </is>
      </c>
      <c r="F277" s="6" t="inlineStr">
        <is>
          <t>Lomo</t>
        </is>
      </c>
      <c r="G277" s="7" t="n">
        <v>0</v>
      </c>
      <c r="H277" s="8" t="n">
        <v>0</v>
      </c>
      <c r="I277" s="8" t="n">
        <v>0</v>
      </c>
      <c r="J277" s="9" t="n">
        <v>0</v>
      </c>
      <c r="K277" s="10" t="n">
        <v>0</v>
      </c>
      <c r="L277" s="8" t="n">
        <v>0</v>
      </c>
      <c r="M277" s="8" t="n">
        <v>0</v>
      </c>
      <c r="N277" s="9" t="n">
        <v>0</v>
      </c>
      <c r="O277" s="7" t="n">
        <v>2007.799</v>
      </c>
      <c r="P277" s="8" t="n">
        <v>25</v>
      </c>
      <c r="Q277" s="8" t="n">
        <v>25</v>
      </c>
      <c r="R277" s="9" t="n">
        <v>2007.799</v>
      </c>
      <c r="S277" s="10" t="n"/>
      <c r="T277" s="8" t="n">
        <v>0</v>
      </c>
      <c r="U277" s="8" t="n">
        <v>0</v>
      </c>
      <c r="V277" s="9" t="n">
        <v>0</v>
      </c>
      <c r="W277" s="11" t="n"/>
    </row>
    <row r="278">
      <c r="A278" s="4" t="inlineStr">
        <is>
          <t>12.2022</t>
        </is>
      </c>
      <c r="B278" s="4" t="inlineStr">
        <is>
          <t>Cerdo</t>
        </is>
      </c>
      <c r="C278" s="4" t="inlineStr">
        <is>
          <t>Andes Asia</t>
        </is>
      </c>
      <c r="D278" s="4" t="n">
        <v>1022621</v>
      </c>
      <c r="E278" s="5" t="inlineStr">
        <is>
          <t>GO Panc S/tec N @ Fi Cj AS</t>
        </is>
      </c>
      <c r="F278" s="6" t="inlineStr">
        <is>
          <t>Panceta</t>
        </is>
      </c>
      <c r="G278" s="7" t="n">
        <v>0</v>
      </c>
      <c r="H278" s="8" t="n">
        <v>0</v>
      </c>
      <c r="I278" s="8" t="n">
        <v>0</v>
      </c>
      <c r="J278" s="9" t="n">
        <v>0</v>
      </c>
      <c r="K278" s="10" t="n">
        <v>0</v>
      </c>
      <c r="L278" s="8" t="n">
        <v>0</v>
      </c>
      <c r="M278" s="8" t="n">
        <v>0</v>
      </c>
      <c r="N278" s="9" t="n">
        <v>0</v>
      </c>
      <c r="O278" s="7" t="n">
        <v>25913.478</v>
      </c>
      <c r="P278" s="8" t="n">
        <v>29.8732466170693</v>
      </c>
      <c r="Q278" s="8" t="n">
        <v>30.2608603522846</v>
      </c>
      <c r="R278" s="9" t="n">
        <v>25913.478</v>
      </c>
      <c r="S278" s="10" t="n"/>
      <c r="T278" s="8" t="n">
        <v>0</v>
      </c>
      <c r="U278" s="8" t="n">
        <v>0</v>
      </c>
      <c r="V278" s="9" t="n">
        <v>0</v>
      </c>
      <c r="W278" s="11" t="n"/>
    </row>
    <row r="279">
      <c r="A279" s="4" t="inlineStr">
        <is>
          <t>12.2022</t>
        </is>
      </c>
      <c r="B279" s="4" t="inlineStr">
        <is>
          <t>Cerdo</t>
        </is>
      </c>
      <c r="C279" s="4" t="inlineStr">
        <is>
          <t>Andes Asia</t>
        </is>
      </c>
      <c r="D279" s="4" t="n">
        <v>1022751</v>
      </c>
      <c r="E279" s="5" t="inlineStr">
        <is>
          <t>GO PpPal 1P Ex@ Cj 14k AS</t>
        </is>
      </c>
      <c r="F279" s="6" t="inlineStr">
        <is>
          <t>Paleta</t>
        </is>
      </c>
      <c r="G279" s="7" t="n">
        <v>0</v>
      </c>
      <c r="H279" s="8" t="n">
        <v>0</v>
      </c>
      <c r="I279" s="8" t="n">
        <v>0</v>
      </c>
      <c r="J279" s="9" t="n">
        <v>0</v>
      </c>
      <c r="K279" s="10" t="n">
        <v>0</v>
      </c>
      <c r="L279" s="8" t="n">
        <v>0</v>
      </c>
      <c r="M279" s="8" t="n">
        <v>0</v>
      </c>
      <c r="N279" s="9" t="n">
        <v>0</v>
      </c>
      <c r="O279" s="7" t="n">
        <v>4004</v>
      </c>
      <c r="P279" s="8" t="n">
        <v>16</v>
      </c>
      <c r="Q279" s="8" t="n">
        <v>17</v>
      </c>
      <c r="R279" s="9" t="n">
        <v>4004</v>
      </c>
      <c r="S279" s="10" t="n"/>
      <c r="T279" s="8" t="n">
        <v>0</v>
      </c>
      <c r="U279" s="8" t="n">
        <v>0</v>
      </c>
      <c r="V279" s="9" t="n">
        <v>0</v>
      </c>
      <c r="W279" s="11" t="n"/>
    </row>
    <row r="280">
      <c r="A280" s="4" t="inlineStr">
        <is>
          <t>12.2022</t>
        </is>
      </c>
      <c r="B280" s="4" t="inlineStr">
        <is>
          <t>Cerdo</t>
        </is>
      </c>
      <c r="C280" s="4" t="inlineStr">
        <is>
          <t>Andes Asia</t>
        </is>
      </c>
      <c r="D280" s="4" t="n">
        <v>1022863</v>
      </c>
      <c r="E280" s="5" t="inlineStr">
        <is>
          <t>GO Lom Vet M@ Cj 9k AS</t>
        </is>
      </c>
      <c r="F280" s="6" t="inlineStr">
        <is>
          <t>Lomo</t>
        </is>
      </c>
      <c r="G280" s="7" t="n">
        <v>0</v>
      </c>
      <c r="H280" s="8" t="n">
        <v>0</v>
      </c>
      <c r="I280" s="8" t="n">
        <v>0</v>
      </c>
      <c r="J280" s="9" t="n">
        <v>0</v>
      </c>
      <c r="K280" s="10" t="n">
        <v>0</v>
      </c>
      <c r="L280" s="8" t="n">
        <v>0</v>
      </c>
      <c r="M280" s="8" t="n">
        <v>0</v>
      </c>
      <c r="N280" s="9" t="n">
        <v>0</v>
      </c>
      <c r="O280" s="7" t="n">
        <v>48410.608</v>
      </c>
      <c r="P280" s="8" t="n">
        <v>28.7576116788287</v>
      </c>
      <c r="Q280" s="8" t="n">
        <v>29.2326859848569</v>
      </c>
      <c r="R280" s="9" t="n">
        <v>48410.608</v>
      </c>
      <c r="S280" s="10" t="n"/>
      <c r="T280" s="8" t="n">
        <v>0</v>
      </c>
      <c r="U280" s="8" t="n">
        <v>0</v>
      </c>
      <c r="V280" s="9" t="n">
        <v>0</v>
      </c>
      <c r="W280" s="11" t="n"/>
    </row>
    <row r="281">
      <c r="A281" s="4" t="inlineStr">
        <is>
          <t>12.2022</t>
        </is>
      </c>
      <c r="B281" s="4" t="inlineStr">
        <is>
          <t>Cerdo</t>
        </is>
      </c>
      <c r="C281" s="4" t="inlineStr">
        <is>
          <t>Andes Asia</t>
        </is>
      </c>
      <c r="D281" s="4" t="n">
        <v>1022864</v>
      </c>
      <c r="E281" s="5" t="inlineStr">
        <is>
          <t>GO Lom Vet L@ Cj 11k AS</t>
        </is>
      </c>
      <c r="F281" s="6" t="inlineStr">
        <is>
          <t>Lomo</t>
        </is>
      </c>
      <c r="G281" s="7" t="n">
        <v>0</v>
      </c>
      <c r="H281" s="8" t="n">
        <v>0</v>
      </c>
      <c r="I281" s="8" t="n">
        <v>0</v>
      </c>
      <c r="J281" s="9" t="n">
        <v>0</v>
      </c>
      <c r="K281" s="10" t="n">
        <v>0</v>
      </c>
      <c r="L281" s="8" t="n">
        <v>0</v>
      </c>
      <c r="M281" s="8" t="n">
        <v>0</v>
      </c>
      <c r="N281" s="9" t="n">
        <v>0</v>
      </c>
      <c r="O281" s="7" t="n">
        <v>19694.994</v>
      </c>
      <c r="P281" s="8" t="n">
        <v>20.1655182022396</v>
      </c>
      <c r="Q281" s="8" t="n">
        <v>21.0894657292102</v>
      </c>
      <c r="R281" s="9" t="n">
        <v>19694.994</v>
      </c>
      <c r="S281" s="10" t="n"/>
      <c r="T281" s="8" t="n">
        <v>0</v>
      </c>
      <c r="U281" s="8" t="n">
        <v>0</v>
      </c>
      <c r="V281" s="9" t="n">
        <v>0</v>
      </c>
      <c r="W281" s="11" t="n"/>
    </row>
    <row r="282">
      <c r="A282" s="4" t="inlineStr">
        <is>
          <t>12.2022</t>
        </is>
      </c>
      <c r="B282" s="4" t="inlineStr">
        <is>
          <t>Cerdo</t>
        </is>
      </c>
      <c r="C282" s="4" t="inlineStr">
        <is>
          <t>Andes Asia</t>
        </is>
      </c>
      <c r="D282" s="4" t="n">
        <v>1022865</v>
      </c>
      <c r="E282" s="5" t="inlineStr">
        <is>
          <t>GO Pan Tec S/cuero M@ Cj 17k AS</t>
        </is>
      </c>
      <c r="F282" s="6" t="inlineStr">
        <is>
          <t>Panceta</t>
        </is>
      </c>
      <c r="G282" s="7" t="n">
        <v>0</v>
      </c>
      <c r="H282" s="8" t="n">
        <v>0</v>
      </c>
      <c r="I282" s="8" t="n">
        <v>0</v>
      </c>
      <c r="J282" s="9" t="n">
        <v>0</v>
      </c>
      <c r="K282" s="10" t="n">
        <v>0</v>
      </c>
      <c r="L282" s="8" t="n">
        <v>0</v>
      </c>
      <c r="M282" s="8" t="n">
        <v>0</v>
      </c>
      <c r="N282" s="9" t="n">
        <v>0</v>
      </c>
      <c r="O282" s="7" t="n">
        <v>5944.185</v>
      </c>
      <c r="P282" s="8" t="n">
        <v>25.8817839619729</v>
      </c>
      <c r="Q282" s="8" t="n">
        <v>25.9807889559292</v>
      </c>
      <c r="R282" s="9" t="n">
        <v>5944.185</v>
      </c>
      <c r="S282" s="10" t="n"/>
      <c r="T282" s="8" t="n">
        <v>0</v>
      </c>
      <c r="U282" s="8" t="n">
        <v>0</v>
      </c>
      <c r="V282" s="9" t="n">
        <v>0</v>
      </c>
      <c r="W282" s="11" t="n"/>
    </row>
    <row r="283">
      <c r="A283" s="4" t="inlineStr">
        <is>
          <t>12.2022</t>
        </is>
      </c>
      <c r="B283" s="4" t="inlineStr">
        <is>
          <t>Cerdo</t>
        </is>
      </c>
      <c r="C283" s="4" t="inlineStr">
        <is>
          <t>Andes Asia</t>
        </is>
      </c>
      <c r="D283" s="4" t="n">
        <v>1022866</v>
      </c>
      <c r="E283" s="5" t="inlineStr">
        <is>
          <t>GO Pan Tec S/cuero L@ Cj 19k AS</t>
        </is>
      </c>
      <c r="F283" s="6" t="inlineStr">
        <is>
          <t>Panceta</t>
        </is>
      </c>
      <c r="G283" s="7" t="n">
        <v>0</v>
      </c>
      <c r="H283" s="8" t="n">
        <v>0</v>
      </c>
      <c r="I283" s="8" t="n">
        <v>0</v>
      </c>
      <c r="J283" s="9" t="n">
        <v>0</v>
      </c>
      <c r="K283" s="10" t="n">
        <v>0</v>
      </c>
      <c r="L283" s="8" t="n">
        <v>0</v>
      </c>
      <c r="M283" s="8" t="n">
        <v>0</v>
      </c>
      <c r="N283" s="9" t="n">
        <v>0</v>
      </c>
      <c r="O283" s="7" t="n">
        <v>37227.791</v>
      </c>
      <c r="P283" s="8" t="n">
        <v>30.4792107595103</v>
      </c>
      <c r="Q283" s="8" t="n">
        <v>30.9114393061893</v>
      </c>
      <c r="R283" s="9" t="n">
        <v>37227.791</v>
      </c>
      <c r="S283" s="10" t="n"/>
      <c r="T283" s="8" t="n">
        <v>0</v>
      </c>
      <c r="U283" s="8" t="n">
        <v>0</v>
      </c>
      <c r="V283" s="9" t="n">
        <v>0</v>
      </c>
      <c r="W283" s="11" t="n"/>
    </row>
    <row r="284">
      <c r="A284" s="4" t="inlineStr">
        <is>
          <t>12.2022</t>
        </is>
      </c>
      <c r="B284" s="4" t="inlineStr">
        <is>
          <t>Cerdo</t>
        </is>
      </c>
      <c r="C284" s="4" t="inlineStr">
        <is>
          <t>Andes Asia</t>
        </is>
      </c>
      <c r="D284" s="4" t="n">
        <v>1023123</v>
      </c>
      <c r="E284" s="5" t="inlineStr">
        <is>
          <t>GO Lom Vet@ Cj 9k AS</t>
        </is>
      </c>
      <c r="F284" s="6" t="inlineStr">
        <is>
          <t>Lomo</t>
        </is>
      </c>
      <c r="G284" s="7" t="n">
        <v>0</v>
      </c>
      <c r="H284" s="8" t="n">
        <v>0</v>
      </c>
      <c r="I284" s="8" t="n">
        <v>0</v>
      </c>
      <c r="J284" s="9" t="n">
        <v>0</v>
      </c>
      <c r="K284" s="10" t="n">
        <v>0</v>
      </c>
      <c r="L284" s="8" t="n">
        <v>0</v>
      </c>
      <c r="M284" s="8" t="n">
        <v>0</v>
      </c>
      <c r="N284" s="9" t="n">
        <v>0</v>
      </c>
      <c r="O284" s="7" t="n">
        <v>3748.988</v>
      </c>
      <c r="P284" s="8" t="n">
        <v>20.5965652597448</v>
      </c>
      <c r="Q284" s="8" t="n">
        <v>20.5965652597448</v>
      </c>
      <c r="R284" s="9" t="n">
        <v>3748.988</v>
      </c>
      <c r="S284" s="10" t="n"/>
      <c r="T284" s="8" t="n">
        <v>0</v>
      </c>
      <c r="U284" s="8" t="n">
        <v>0</v>
      </c>
      <c r="V284" s="9" t="n">
        <v>0</v>
      </c>
      <c r="W284" s="11" t="n"/>
    </row>
    <row r="285">
      <c r="A285" s="4" t="inlineStr">
        <is>
          <t>12.2022</t>
        </is>
      </c>
      <c r="B285" s="4" t="inlineStr">
        <is>
          <t>Cerdo</t>
        </is>
      </c>
      <c r="C285" s="4" t="inlineStr">
        <is>
          <t>Andes Asia</t>
        </is>
      </c>
      <c r="D285" s="4" t="n">
        <v>1023265</v>
      </c>
      <c r="E285" s="5" t="inlineStr">
        <is>
          <t>GO Pta Cos 2h@ Bo Cj 10k AS</t>
        </is>
      </c>
      <c r="F285" s="6" t="inlineStr">
        <is>
          <t>Cost-Pec</t>
        </is>
      </c>
      <c r="G285" s="7" t="n">
        <v>0</v>
      </c>
      <c r="H285" s="8" t="n">
        <v>0</v>
      </c>
      <c r="I285" s="8" t="n">
        <v>0</v>
      </c>
      <c r="J285" s="9" t="n">
        <v>0</v>
      </c>
      <c r="K285" s="10" t="n">
        <v>0</v>
      </c>
      <c r="L285" s="8" t="n">
        <v>0</v>
      </c>
      <c r="M285" s="8" t="n">
        <v>0</v>
      </c>
      <c r="N285" s="9" t="n">
        <v>0</v>
      </c>
      <c r="O285" s="7" t="n">
        <v>2002.959</v>
      </c>
      <c r="P285" s="8" t="n">
        <v>16</v>
      </c>
      <c r="Q285" s="8" t="n">
        <v>17</v>
      </c>
      <c r="R285" s="9" t="n">
        <v>2002.959</v>
      </c>
      <c r="S285" s="10" t="n"/>
      <c r="T285" s="8" t="n">
        <v>0</v>
      </c>
      <c r="U285" s="8" t="n">
        <v>0</v>
      </c>
      <c r="V285" s="9" t="n">
        <v>0</v>
      </c>
      <c r="W285" s="11" t="n"/>
    </row>
    <row r="286">
      <c r="A286" s="4" t="inlineStr">
        <is>
          <t>12.2022</t>
        </is>
      </c>
      <c r="B286" s="4" t="inlineStr">
        <is>
          <t>Pavo</t>
        </is>
      </c>
      <c r="C286" s="4" t="inlineStr">
        <is>
          <t>Agro America</t>
        </is>
      </c>
      <c r="D286" s="4" t="n">
        <v>1030228</v>
      </c>
      <c r="E286" s="5" t="inlineStr">
        <is>
          <t>PV TruDeh Cort S/p@ Bo Cj  SO</t>
        </is>
      </c>
      <c r="F286" s="6" t="inlineStr">
        <is>
          <t>Trutro Desh</t>
        </is>
      </c>
      <c r="G286" s="7" t="n">
        <v>0</v>
      </c>
      <c r="H286" s="8" t="n">
        <v>0</v>
      </c>
      <c r="I286" s="8" t="n">
        <v>0</v>
      </c>
      <c r="J286" s="9" t="n">
        <v>0</v>
      </c>
      <c r="K286" s="10" t="n">
        <v>0</v>
      </c>
      <c r="L286" s="8" t="n">
        <v>0</v>
      </c>
      <c r="M286" s="8" t="n">
        <v>0</v>
      </c>
      <c r="N286" s="9" t="n">
        <v>0</v>
      </c>
      <c r="O286" s="7" t="n">
        <v>163.296</v>
      </c>
      <c r="P286" s="8" t="n">
        <v>40</v>
      </c>
      <c r="Q286" s="8" t="n">
        <v>45</v>
      </c>
      <c r="R286" s="9" t="n">
        <v>163.296</v>
      </c>
      <c r="S286" s="10" t="n"/>
      <c r="T286" s="8" t="n">
        <v>0</v>
      </c>
      <c r="U286" s="8" t="n">
        <v>0</v>
      </c>
      <c r="V286" s="9" t="n">
        <v>0</v>
      </c>
      <c r="W286" s="11" t="n"/>
    </row>
    <row r="287">
      <c r="A287" s="4" t="inlineStr">
        <is>
          <t>12.2022</t>
        </is>
      </c>
      <c r="B287" s="4" t="inlineStr">
        <is>
          <t>Pavo</t>
        </is>
      </c>
      <c r="C287" s="4" t="inlineStr">
        <is>
          <t>Agro America</t>
        </is>
      </c>
      <c r="D287" s="4" t="n">
        <v>1030239</v>
      </c>
      <c r="E287" s="5" t="inlineStr">
        <is>
          <t>PV Ctro Pta Ala 30 Lb@ Bo Cj SO</t>
        </is>
      </c>
      <c r="F287" s="6" t="inlineStr">
        <is>
          <t>Ala</t>
        </is>
      </c>
      <c r="G287" s="7" t="n">
        <v>0</v>
      </c>
      <c r="H287" s="8" t="n">
        <v>0</v>
      </c>
      <c r="I287" s="8" t="n">
        <v>0</v>
      </c>
      <c r="J287" s="9" t="n">
        <v>0</v>
      </c>
      <c r="K287" s="10" t="n">
        <v>0</v>
      </c>
      <c r="L287" s="8" t="n">
        <v>0</v>
      </c>
      <c r="M287" s="8" t="n">
        <v>0</v>
      </c>
      <c r="N287" s="9" t="n">
        <v>0</v>
      </c>
      <c r="O287" s="7" t="n">
        <v>6315.04</v>
      </c>
      <c r="P287" s="8" t="n">
        <v>19</v>
      </c>
      <c r="Q287" s="8" t="n">
        <v>24</v>
      </c>
      <c r="R287" s="9" t="n">
        <v>6315.04</v>
      </c>
      <c r="S287" s="10" t="n"/>
      <c r="T287" s="8" t="n">
        <v>95.27</v>
      </c>
      <c r="U287" s="8" t="n">
        <v>48</v>
      </c>
      <c r="V287" s="9" t="n">
        <v>95.27</v>
      </c>
      <c r="W287" s="11" t="n"/>
    </row>
    <row r="288">
      <c r="A288" s="4" t="inlineStr">
        <is>
          <t>12.2022</t>
        </is>
      </c>
      <c r="B288" s="4" t="inlineStr">
        <is>
          <t>Pavo</t>
        </is>
      </c>
      <c r="C288" s="4" t="inlineStr">
        <is>
          <t>Agro America</t>
        </is>
      </c>
      <c r="D288" s="4" t="n">
        <v>1030321</v>
      </c>
      <c r="E288" s="5" t="inlineStr">
        <is>
          <t>PV Pch MA 8% 14-16 Lb@ Bo Cj 20k SO</t>
        </is>
      </c>
      <c r="F288" s="6" t="inlineStr">
        <is>
          <t>Pech</t>
        </is>
      </c>
      <c r="G288" s="7" t="n">
        <v>0</v>
      </c>
      <c r="H288" s="8" t="n">
        <v>0</v>
      </c>
      <c r="I288" s="8" t="n">
        <v>0</v>
      </c>
      <c r="J288" s="9" t="n">
        <v>0</v>
      </c>
      <c r="K288" s="10" t="n">
        <v>3892.18</v>
      </c>
      <c r="L288" s="8" t="n">
        <v>2</v>
      </c>
      <c r="M288" s="8" t="n">
        <v>2</v>
      </c>
      <c r="N288" s="9" t="n">
        <v>3892.18</v>
      </c>
      <c r="O288" s="7" t="n">
        <v>3648.73</v>
      </c>
      <c r="P288" s="8" t="n">
        <v>17</v>
      </c>
      <c r="Q288" s="8" t="n">
        <v>17</v>
      </c>
      <c r="R288" s="9" t="n">
        <v>3648.73</v>
      </c>
      <c r="S288" s="10" t="n"/>
      <c r="T288" s="8" t="n">
        <v>0</v>
      </c>
      <c r="U288" s="8" t="n">
        <v>0</v>
      </c>
      <c r="V288" s="9" t="n">
        <v>0</v>
      </c>
      <c r="W288" s="11" t="n"/>
    </row>
    <row r="289">
      <c r="A289" s="4" t="inlineStr">
        <is>
          <t>12.2022</t>
        </is>
      </c>
      <c r="B289" s="4" t="inlineStr">
        <is>
          <t>Pavo</t>
        </is>
      </c>
      <c r="C289" s="4" t="inlineStr">
        <is>
          <t>Agro America</t>
        </is>
      </c>
      <c r="D289" s="4" t="n">
        <v>1030360</v>
      </c>
      <c r="E289" s="5" t="inlineStr">
        <is>
          <t>PV Pch MA 15% 14-16 Lb@ Bo Cj 20k SO</t>
        </is>
      </c>
      <c r="F289" s="6" t="inlineStr">
        <is>
          <t>Pech</t>
        </is>
      </c>
      <c r="G289" s="7" t="n">
        <v>0</v>
      </c>
      <c r="H289" s="8" t="n">
        <v>0</v>
      </c>
      <c r="I289" s="8" t="n">
        <v>0</v>
      </c>
      <c r="J289" s="9" t="n">
        <v>0</v>
      </c>
      <c r="K289" s="10" t="n">
        <v>3935.6</v>
      </c>
      <c r="L289" s="8" t="n">
        <v>7.16619575160077</v>
      </c>
      <c r="M289" s="8" t="n">
        <v>7.16619575160077</v>
      </c>
      <c r="N289" s="9" t="n">
        <v>3935.6</v>
      </c>
      <c r="O289" s="7" t="n">
        <v>4709.3</v>
      </c>
      <c r="P289" s="8" t="n">
        <v>17</v>
      </c>
      <c r="Q289" s="8" t="n">
        <v>17</v>
      </c>
      <c r="R289" s="9" t="n">
        <v>4709.3</v>
      </c>
      <c r="S289" s="10" t="n"/>
      <c r="T289" s="8" t="n">
        <v>0</v>
      </c>
      <c r="U289" s="8" t="n">
        <v>0</v>
      </c>
      <c r="V289" s="9" t="n">
        <v>0</v>
      </c>
      <c r="W289" s="11" t="n"/>
    </row>
    <row r="290">
      <c r="A290" s="4" t="inlineStr">
        <is>
          <t>12.2022</t>
        </is>
      </c>
      <c r="B290" s="4" t="inlineStr">
        <is>
          <t>Pavo</t>
        </is>
      </c>
      <c r="C290" s="4" t="inlineStr">
        <is>
          <t>Agro America</t>
        </is>
      </c>
      <c r="D290" s="4" t="n">
        <v>1030366</v>
      </c>
      <c r="E290" s="5" t="inlineStr">
        <is>
          <t>PV Pch MA 8% 12-14 Lb@ Bo Cj 20k SO</t>
        </is>
      </c>
      <c r="F290" s="6" t="inlineStr">
        <is>
          <t>Pech</t>
        </is>
      </c>
      <c r="G290" s="7" t="n">
        <v>0</v>
      </c>
      <c r="H290" s="8" t="n">
        <v>0</v>
      </c>
      <c r="I290" s="8" t="n">
        <v>0</v>
      </c>
      <c r="J290" s="9" t="n">
        <v>0</v>
      </c>
      <c r="K290" s="10" t="n">
        <v>871.23</v>
      </c>
      <c r="L290" s="8" t="n">
        <v>2</v>
      </c>
      <c r="M290" s="8" t="n">
        <v>2</v>
      </c>
      <c r="N290" s="9" t="n">
        <v>871.23</v>
      </c>
      <c r="O290" s="7" t="n">
        <v>871.3200000000001</v>
      </c>
      <c r="P290" s="8" t="n">
        <v>17</v>
      </c>
      <c r="Q290" s="8" t="n">
        <v>17</v>
      </c>
      <c r="R290" s="9" t="n">
        <v>871.3200000000001</v>
      </c>
      <c r="S290" s="10" t="n"/>
      <c r="T290" s="8" t="n">
        <v>0</v>
      </c>
      <c r="U290" s="8" t="n">
        <v>0</v>
      </c>
      <c r="V290" s="9" t="n">
        <v>0</v>
      </c>
      <c r="W290" s="11" t="n"/>
    </row>
    <row r="291">
      <c r="A291" s="4" t="inlineStr">
        <is>
          <t>12.2022</t>
        </is>
      </c>
      <c r="B291" s="4" t="inlineStr">
        <is>
          <t>Pavo</t>
        </is>
      </c>
      <c r="C291" s="4" t="inlineStr">
        <is>
          <t>Agro America</t>
        </is>
      </c>
      <c r="D291" s="4" t="n">
        <v>1030370</v>
      </c>
      <c r="E291" s="5" t="inlineStr">
        <is>
          <t>PV Triming Pch@ Cj 40 Lbs SO</t>
        </is>
      </c>
      <c r="F291" s="6" t="inlineStr">
        <is>
          <t>Recortes</t>
        </is>
      </c>
      <c r="G291" s="7" t="n">
        <v>0</v>
      </c>
      <c r="H291" s="8" t="n">
        <v>0</v>
      </c>
      <c r="I291" s="8" t="n">
        <v>0</v>
      </c>
      <c r="J291" s="9" t="n">
        <v>0</v>
      </c>
      <c r="K291" s="10" t="n">
        <v>7872.76</v>
      </c>
      <c r="L291" s="8" t="n">
        <v>12</v>
      </c>
      <c r="M291" s="8" t="n">
        <v>12</v>
      </c>
      <c r="N291" s="9" t="n">
        <v>7872.76</v>
      </c>
      <c r="O291" s="7" t="n">
        <v>2.436</v>
      </c>
      <c r="P291" s="8" t="n">
        <v>74</v>
      </c>
      <c r="Q291" s="8" t="n">
        <v>74</v>
      </c>
      <c r="R291" s="9" t="n">
        <v>2.436</v>
      </c>
      <c r="S291" s="10" t="n"/>
      <c r="T291" s="8" t="n">
        <v>0</v>
      </c>
      <c r="U291" s="8" t="n">
        <v>0</v>
      </c>
      <c r="V291" s="9" t="n">
        <v>0</v>
      </c>
      <c r="W291" s="11" t="n"/>
    </row>
    <row r="292">
      <c r="A292" s="4" t="inlineStr">
        <is>
          <t>12.2022</t>
        </is>
      </c>
      <c r="B292" s="4" t="inlineStr">
        <is>
          <t>Pavo</t>
        </is>
      </c>
      <c r="C292" s="4" t="inlineStr">
        <is>
          <t>Agro America</t>
        </is>
      </c>
      <c r="D292" s="4" t="n">
        <v>1030376</v>
      </c>
      <c r="E292" s="5" t="inlineStr">
        <is>
          <t>PV Pch MA 8% 16-18 Lb@ Bo Cj 15k SO</t>
        </is>
      </c>
      <c r="F292" s="6" t="inlineStr">
        <is>
          <t>Pech</t>
        </is>
      </c>
      <c r="G292" s="7" t="n">
        <v>0</v>
      </c>
      <c r="H292" s="8" t="n">
        <v>0</v>
      </c>
      <c r="I292" s="8" t="n">
        <v>0</v>
      </c>
      <c r="J292" s="9" t="n">
        <v>0</v>
      </c>
      <c r="K292" s="10" t="n">
        <v>5639.755</v>
      </c>
      <c r="L292" s="8" t="n">
        <v>2</v>
      </c>
      <c r="M292" s="8" t="n">
        <v>2</v>
      </c>
      <c r="N292" s="9" t="n">
        <v>5639.755</v>
      </c>
      <c r="O292" s="7" t="n">
        <v>4004.7</v>
      </c>
      <c r="P292" s="8" t="n">
        <v>17</v>
      </c>
      <c r="Q292" s="8" t="n">
        <v>17</v>
      </c>
      <c r="R292" s="9" t="n">
        <v>4004.7</v>
      </c>
      <c r="S292" s="10" t="n"/>
      <c r="T292" s="8" t="n">
        <v>0</v>
      </c>
      <c r="U292" s="8" t="n">
        <v>0</v>
      </c>
      <c r="V292" s="9" t="n">
        <v>0</v>
      </c>
      <c r="W292" s="11" t="n"/>
    </row>
    <row r="293">
      <c r="A293" s="4" t="inlineStr">
        <is>
          <t>12.2022</t>
        </is>
      </c>
      <c r="B293" s="4" t="inlineStr">
        <is>
          <t>Pavo</t>
        </is>
      </c>
      <c r="C293" s="4" t="inlineStr">
        <is>
          <t>Agro America</t>
        </is>
      </c>
      <c r="D293" s="4" t="n">
        <v>1030379</v>
      </c>
      <c r="E293" s="5" t="inlineStr">
        <is>
          <t>PV PchDeh S/p@ Bo Cj 20k SO</t>
        </is>
      </c>
      <c r="F293" s="6" t="inlineStr">
        <is>
          <t>Pech Desh</t>
        </is>
      </c>
      <c r="G293" s="7" t="n">
        <v>0</v>
      </c>
      <c r="H293" s="8" t="n">
        <v>0</v>
      </c>
      <c r="I293" s="8" t="n">
        <v>0</v>
      </c>
      <c r="J293" s="9" t="n">
        <v>0</v>
      </c>
      <c r="K293" s="10" t="n">
        <v>135288.12</v>
      </c>
      <c r="L293" s="8" t="n">
        <v>15.89890050952</v>
      </c>
      <c r="M293" s="8" t="n">
        <v>15.89890050952</v>
      </c>
      <c r="N293" s="9" t="n">
        <v>135288.12</v>
      </c>
      <c r="O293" s="7" t="n">
        <v>320842.18</v>
      </c>
      <c r="P293" s="8" t="n">
        <v>13.8804771866343</v>
      </c>
      <c r="Q293" s="8" t="n">
        <v>20.8243907954995</v>
      </c>
      <c r="R293" s="9" t="n">
        <v>320842.18</v>
      </c>
      <c r="S293" s="10" t="n"/>
      <c r="T293" s="8" t="n">
        <v>1088.4</v>
      </c>
      <c r="U293" s="8" t="n">
        <v>20.45</v>
      </c>
      <c r="V293" s="9" t="n">
        <v>1088.4</v>
      </c>
      <c r="W293" s="11" t="n"/>
    </row>
    <row r="294">
      <c r="A294" s="4" t="inlineStr">
        <is>
          <t>12.2022</t>
        </is>
      </c>
      <c r="B294" s="4" t="inlineStr">
        <is>
          <t>Pavo</t>
        </is>
      </c>
      <c r="C294" s="4" t="inlineStr">
        <is>
          <t>Agro America</t>
        </is>
      </c>
      <c r="D294" s="4" t="n">
        <v>1030424</v>
      </c>
      <c r="E294" s="5" t="inlineStr">
        <is>
          <t>PV PchDeh Mrps C/piel @ Cj 18k AS</t>
        </is>
      </c>
      <c r="F294" s="6" t="inlineStr">
        <is>
          <t>Pech Desh</t>
        </is>
      </c>
      <c r="G294" s="7" t="n">
        <v>0</v>
      </c>
      <c r="H294" s="8" t="n">
        <v>0</v>
      </c>
      <c r="I294" s="8" t="n">
        <v>0</v>
      </c>
      <c r="J294" s="9" t="n">
        <v>0</v>
      </c>
      <c r="K294" s="10" t="n">
        <v>0</v>
      </c>
      <c r="L294" s="8" t="n">
        <v>0</v>
      </c>
      <c r="M294" s="8" t="n">
        <v>0</v>
      </c>
      <c r="N294" s="9" t="n">
        <v>0</v>
      </c>
      <c r="O294" s="7" t="n">
        <v>23409.214</v>
      </c>
      <c r="P294" s="8" t="n">
        <v>5.00000064077333</v>
      </c>
      <c r="Q294" s="8" t="n">
        <v>12.000001537856</v>
      </c>
      <c r="R294" s="9" t="n">
        <v>23409.214</v>
      </c>
      <c r="S294" s="10" t="n"/>
      <c r="T294" s="8" t="n">
        <v>0</v>
      </c>
      <c r="U294" s="8" t="n">
        <v>0</v>
      </c>
      <c r="V294" s="9" t="n">
        <v>0</v>
      </c>
      <c r="W294" s="11" t="n"/>
    </row>
    <row r="295">
      <c r="A295" s="4" t="inlineStr">
        <is>
          <t>12.2022</t>
        </is>
      </c>
      <c r="B295" s="4" t="inlineStr">
        <is>
          <t>Pavo</t>
        </is>
      </c>
      <c r="C295" s="4" t="inlineStr">
        <is>
          <t>Agro America</t>
        </is>
      </c>
      <c r="D295" s="4" t="n">
        <v>1030452</v>
      </c>
      <c r="E295" s="5" t="inlineStr">
        <is>
          <t>PV Pech USA 10 - 12 LB@ Bo Hor Cj 11k SO</t>
        </is>
      </c>
      <c r="F295" s="6" t="inlineStr">
        <is>
          <t>Pech Desh</t>
        </is>
      </c>
      <c r="G295" s="7" t="n">
        <v>0</v>
      </c>
      <c r="H295" s="8" t="n">
        <v>0</v>
      </c>
      <c r="I295" s="8" t="n">
        <v>0</v>
      </c>
      <c r="J295" s="9" t="n">
        <v>0</v>
      </c>
      <c r="K295" s="10" t="n">
        <v>23418.763</v>
      </c>
      <c r="L295" s="8" t="n">
        <v>9.13549182764265</v>
      </c>
      <c r="M295" s="8" t="n">
        <v>9.13549182764265</v>
      </c>
      <c r="N295" s="9" t="n">
        <v>23418.763</v>
      </c>
      <c r="O295" s="7" t="n">
        <v>57542.769</v>
      </c>
      <c r="P295" s="8" t="n">
        <v>25.7875034307091</v>
      </c>
      <c r="Q295" s="8" t="n">
        <v>30.674715966484</v>
      </c>
      <c r="R295" s="9" t="n">
        <v>57542.769</v>
      </c>
      <c r="S295" s="10" t="n"/>
      <c r="T295" s="8" t="n">
        <v>111.707</v>
      </c>
      <c r="U295" s="8" t="n">
        <v>41</v>
      </c>
      <c r="V295" s="9" t="n">
        <v>111.707</v>
      </c>
      <c r="W295" s="11" t="n"/>
    </row>
    <row r="296">
      <c r="A296" s="4" t="inlineStr">
        <is>
          <t>12.2022</t>
        </is>
      </c>
      <c r="B296" s="4" t="inlineStr">
        <is>
          <t>Pavo</t>
        </is>
      </c>
      <c r="C296" s="4" t="inlineStr">
        <is>
          <t>Agro America</t>
        </is>
      </c>
      <c r="D296" s="4" t="n">
        <v>1030461</v>
      </c>
      <c r="E296" s="5" t="inlineStr">
        <is>
          <t>PV Pech USA 8 - 10 LB@ Bo Hor Cj 11k SO</t>
        </is>
      </c>
      <c r="F296" s="6" t="inlineStr">
        <is>
          <t>Pech Desh</t>
        </is>
      </c>
      <c r="G296" s="7" t="n">
        <v>0</v>
      </c>
      <c r="H296" s="8" t="n">
        <v>0</v>
      </c>
      <c r="I296" s="8" t="n">
        <v>0</v>
      </c>
      <c r="J296" s="9" t="n">
        <v>0</v>
      </c>
      <c r="K296" s="10" t="n">
        <v>3528.285</v>
      </c>
      <c r="L296" s="8" t="n">
        <v>26</v>
      </c>
      <c r="M296" s="8" t="n">
        <v>26</v>
      </c>
      <c r="N296" s="9" t="n">
        <v>3528.285</v>
      </c>
      <c r="O296" s="7" t="n">
        <v>8804.056</v>
      </c>
      <c r="P296" s="8" t="n">
        <v>9.063840461714459</v>
      </c>
      <c r="Q296" s="8" t="n">
        <v>12.0756263931079</v>
      </c>
      <c r="R296" s="9" t="n">
        <v>8804.056</v>
      </c>
      <c r="S296" s="10" t="n"/>
      <c r="T296" s="8" t="n">
        <v>0</v>
      </c>
      <c r="U296" s="8" t="n">
        <v>0</v>
      </c>
      <c r="V296" s="9" t="n">
        <v>0</v>
      </c>
      <c r="W296" s="11" t="n"/>
    </row>
    <row r="297">
      <c r="A297" s="4" t="inlineStr">
        <is>
          <t>12.2022</t>
        </is>
      </c>
      <c r="B297" s="4" t="inlineStr">
        <is>
          <t>Pavo</t>
        </is>
      </c>
      <c r="C297" s="4" t="inlineStr">
        <is>
          <t>Agro America</t>
        </is>
      </c>
      <c r="D297" s="4" t="n">
        <v>1030735</v>
      </c>
      <c r="E297" s="5" t="inlineStr">
        <is>
          <t>PV Cog MA 30Lb@ Bo Cj 15k SO</t>
        </is>
      </c>
      <c r="F297" s="6" t="inlineStr">
        <is>
          <t>Menudencias</t>
        </is>
      </c>
      <c r="G297" s="7" t="n">
        <v>0</v>
      </c>
      <c r="H297" s="8" t="n">
        <v>0</v>
      </c>
      <c r="I297" s="8" t="n">
        <v>0</v>
      </c>
      <c r="J297" s="9" t="n">
        <v>0</v>
      </c>
      <c r="K297" s="10" t="n">
        <v>19051.2</v>
      </c>
      <c r="L297" s="8" t="n">
        <v>19</v>
      </c>
      <c r="M297" s="8" t="n">
        <v>19</v>
      </c>
      <c r="N297" s="9" t="n">
        <v>19051.2</v>
      </c>
      <c r="O297" s="7" t="n">
        <v>0</v>
      </c>
      <c r="P297" s="8" t="n">
        <v>0</v>
      </c>
      <c r="Q297" s="8" t="n">
        <v>0</v>
      </c>
      <c r="R297" s="9" t="n">
        <v>0</v>
      </c>
      <c r="S297" s="10" t="n"/>
      <c r="T297" s="8" t="n">
        <v>0</v>
      </c>
      <c r="U297" s="8" t="n">
        <v>0</v>
      </c>
      <c r="V297" s="9" t="n">
        <v>0</v>
      </c>
      <c r="W297" s="11" t="n"/>
    </row>
    <row r="298">
      <c r="A298" s="4" t="inlineStr">
        <is>
          <t>12.2022</t>
        </is>
      </c>
      <c r="B298" s="4" t="inlineStr">
        <is>
          <t>Pavo</t>
        </is>
      </c>
      <c r="C298" s="4" t="inlineStr">
        <is>
          <t>Agro America</t>
        </is>
      </c>
      <c r="D298" s="4" t="n">
        <v>1030745</v>
      </c>
      <c r="E298" s="5" t="inlineStr">
        <is>
          <t>PV Higad 40Lb@ Bo Cj 18k SO</t>
        </is>
      </c>
      <c r="F298" s="6" t="inlineStr">
        <is>
          <t>Menudencias</t>
        </is>
      </c>
      <c r="G298" s="7" t="n">
        <v>0</v>
      </c>
      <c r="H298" s="8" t="n">
        <v>0</v>
      </c>
      <c r="I298" s="8" t="n">
        <v>0</v>
      </c>
      <c r="J298" s="9" t="n">
        <v>0</v>
      </c>
      <c r="K298" s="10" t="n">
        <v>0</v>
      </c>
      <c r="L298" s="8" t="n">
        <v>0</v>
      </c>
      <c r="M298" s="8" t="n">
        <v>0</v>
      </c>
      <c r="N298" s="9" t="n">
        <v>0</v>
      </c>
      <c r="O298" s="7" t="n">
        <v>1106.784</v>
      </c>
      <c r="P298" s="8" t="n">
        <v>79</v>
      </c>
      <c r="Q298" s="8" t="n">
        <v>81</v>
      </c>
      <c r="R298" s="9" t="n">
        <v>1106.784</v>
      </c>
      <c r="S298" s="10" t="n"/>
      <c r="T298" s="8" t="n">
        <v>0</v>
      </c>
      <c r="U298" s="8" t="n">
        <v>0</v>
      </c>
      <c r="V298" s="9" t="n">
        <v>0</v>
      </c>
      <c r="W298" s="11" t="n"/>
    </row>
    <row r="299">
      <c r="A299" s="4" t="inlineStr">
        <is>
          <t>12.2022</t>
        </is>
      </c>
      <c r="B299" s="4" t="inlineStr">
        <is>
          <t>Pavo</t>
        </is>
      </c>
      <c r="C299" s="4" t="inlineStr">
        <is>
          <t>Agro America</t>
        </is>
      </c>
      <c r="D299" s="4" t="n">
        <v>1030773</v>
      </c>
      <c r="E299" s="5" t="inlineStr">
        <is>
          <t>PV Pch Filete 1 kg @Bo CJ 14Kg AS</t>
        </is>
      </c>
      <c r="F299" s="6" t="inlineStr">
        <is>
          <t>Pech Desh</t>
        </is>
      </c>
      <c r="G299" s="7" t="n">
        <v>0</v>
      </c>
      <c r="H299" s="8" t="n">
        <v>0</v>
      </c>
      <c r="I299" s="8" t="n">
        <v>0</v>
      </c>
      <c r="J299" s="9" t="n">
        <v>0</v>
      </c>
      <c r="K299" s="10" t="n">
        <v>0</v>
      </c>
      <c r="L299" s="8" t="n">
        <v>0</v>
      </c>
      <c r="M299" s="8" t="n">
        <v>0</v>
      </c>
      <c r="N299" s="9" t="n">
        <v>0</v>
      </c>
      <c r="O299" s="7" t="n">
        <v>15022</v>
      </c>
      <c r="P299" s="8" t="n">
        <v>45</v>
      </c>
      <c r="Q299" s="8" t="n">
        <v>46</v>
      </c>
      <c r="R299" s="9" t="n">
        <v>15022</v>
      </c>
      <c r="S299" s="10" t="n"/>
      <c r="T299" s="8" t="n">
        <v>0</v>
      </c>
      <c r="U299" s="8" t="n">
        <v>0</v>
      </c>
      <c r="V299" s="9" t="n">
        <v>0</v>
      </c>
      <c r="W299" s="11" t="n"/>
    </row>
    <row r="300">
      <c r="A300" s="4" t="inlineStr">
        <is>
          <t>12.2022</t>
        </is>
      </c>
      <c r="B300" s="4" t="inlineStr">
        <is>
          <t>Pavo</t>
        </is>
      </c>
      <c r="C300" s="4" t="inlineStr">
        <is>
          <t>Agro America</t>
        </is>
      </c>
      <c r="D300" s="4" t="n">
        <v>1030782</v>
      </c>
      <c r="E300" s="5" t="inlineStr">
        <is>
          <t>PV Pech USA 12-15 LB @BO Hor Cj 15k AS</t>
        </is>
      </c>
      <c r="F300" s="6" t="inlineStr">
        <is>
          <t>Pech Desh</t>
        </is>
      </c>
      <c r="G300" s="7" t="n">
        <v>0</v>
      </c>
      <c r="H300" s="8" t="n">
        <v>0</v>
      </c>
      <c r="I300" s="8" t="n">
        <v>0</v>
      </c>
      <c r="J300" s="9" t="n">
        <v>0</v>
      </c>
      <c r="K300" s="10" t="n">
        <v>17152.16</v>
      </c>
      <c r="L300" s="8" t="n">
        <v>19.6097377822968</v>
      </c>
      <c r="M300" s="8" t="n">
        <v>19.6097377822968</v>
      </c>
      <c r="N300" s="9" t="n">
        <v>17152.16</v>
      </c>
      <c r="O300" s="7" t="n">
        <v>41821.796</v>
      </c>
      <c r="P300" s="8" t="n">
        <v>27.4443001921773</v>
      </c>
      <c r="Q300" s="8" t="n">
        <v>34.8132624433441</v>
      </c>
      <c r="R300" s="9" t="n">
        <v>41821.796</v>
      </c>
      <c r="S300" s="10" t="n"/>
      <c r="T300" s="8" t="n">
        <v>107.334</v>
      </c>
      <c r="U300" s="8" t="n">
        <v>35.0005310526022</v>
      </c>
      <c r="V300" s="9" t="n">
        <v>107.334</v>
      </c>
      <c r="W300" s="11" t="n"/>
    </row>
    <row r="301">
      <c r="A301" s="4" t="inlineStr">
        <is>
          <t>12.2022</t>
        </is>
      </c>
      <c r="B301" s="4" t="inlineStr">
        <is>
          <t>Pavo</t>
        </is>
      </c>
      <c r="C301" s="4" t="inlineStr">
        <is>
          <t>Agro America</t>
        </is>
      </c>
      <c r="D301" s="4" t="n">
        <v>1030783</v>
      </c>
      <c r="E301" s="5" t="inlineStr">
        <is>
          <t>PV Pch MA 8% 18-20 Lb@ Bo Cj 20k AS</t>
        </is>
      </c>
      <c r="F301" s="6" t="inlineStr">
        <is>
          <t>Pech</t>
        </is>
      </c>
      <c r="G301" s="7" t="n">
        <v>0</v>
      </c>
      <c r="H301" s="8" t="n">
        <v>0</v>
      </c>
      <c r="I301" s="8" t="n">
        <v>0</v>
      </c>
      <c r="J301" s="9" t="n">
        <v>0</v>
      </c>
      <c r="K301" s="10" t="n">
        <v>2260.12</v>
      </c>
      <c r="L301" s="8" t="n">
        <v>2</v>
      </c>
      <c r="M301" s="8" t="n">
        <v>2</v>
      </c>
      <c r="N301" s="9" t="n">
        <v>2260.12</v>
      </c>
      <c r="O301" s="7" t="n">
        <v>0</v>
      </c>
      <c r="P301" s="8" t="n">
        <v>0</v>
      </c>
      <c r="Q301" s="8" t="n">
        <v>0</v>
      </c>
      <c r="R301" s="9" t="n">
        <v>0</v>
      </c>
      <c r="S301" s="10" t="n"/>
      <c r="T301" s="8" t="n">
        <v>16.886</v>
      </c>
      <c r="U301" s="8" t="n">
        <v>81</v>
      </c>
      <c r="V301" s="9" t="n">
        <v>16.886</v>
      </c>
      <c r="W301" s="11" t="n"/>
    </row>
    <row r="302">
      <c r="A302" s="4" t="inlineStr">
        <is>
          <t>12.2022</t>
        </is>
      </c>
      <c r="B302" s="4" t="inlineStr">
        <is>
          <t>Pavo</t>
        </is>
      </c>
      <c r="C302" s="4" t="inlineStr">
        <is>
          <t>Agro America</t>
        </is>
      </c>
      <c r="D302" s="4" t="n">
        <v>1030784</v>
      </c>
      <c r="E302" s="5" t="inlineStr">
        <is>
          <t>PV Pch MA 15% 16-18 Lb@ Bo Cj 20k AS</t>
        </is>
      </c>
      <c r="F302" s="6" t="inlineStr">
        <is>
          <t>Pech</t>
        </is>
      </c>
      <c r="G302" s="7" t="n">
        <v>0</v>
      </c>
      <c r="H302" s="8" t="n">
        <v>0</v>
      </c>
      <c r="I302" s="8" t="n">
        <v>0</v>
      </c>
      <c r="J302" s="9" t="n">
        <v>0</v>
      </c>
      <c r="K302" s="10" t="n">
        <v>3403.27</v>
      </c>
      <c r="L302" s="8" t="n">
        <v>2</v>
      </c>
      <c r="M302" s="8" t="n">
        <v>2</v>
      </c>
      <c r="N302" s="9" t="n">
        <v>3403.27</v>
      </c>
      <c r="O302" s="7" t="n">
        <v>0</v>
      </c>
      <c r="P302" s="8" t="n">
        <v>0</v>
      </c>
      <c r="Q302" s="8" t="n">
        <v>0</v>
      </c>
      <c r="R302" s="9" t="n">
        <v>0</v>
      </c>
      <c r="S302" s="10" t="n"/>
      <c r="T302" s="8" t="n">
        <v>0</v>
      </c>
      <c r="U302" s="8" t="n">
        <v>0</v>
      </c>
      <c r="V302" s="9" t="n">
        <v>0</v>
      </c>
      <c r="W302" s="11" t="n"/>
    </row>
    <row r="303">
      <c r="A303" s="4" t="inlineStr">
        <is>
          <t>12.2022</t>
        </is>
      </c>
      <c r="B303" s="4" t="inlineStr">
        <is>
          <t>Pavo</t>
        </is>
      </c>
      <c r="C303" s="4" t="inlineStr">
        <is>
          <t>Agro America</t>
        </is>
      </c>
      <c r="D303" s="4" t="n">
        <v>1030785</v>
      </c>
      <c r="E303" s="5" t="inlineStr">
        <is>
          <t>PV Pch MA 15% 18-20 Lb@ Bo Cj 20k AS</t>
        </is>
      </c>
      <c r="F303" s="6" t="inlineStr">
        <is>
          <t>Pech</t>
        </is>
      </c>
      <c r="G303" s="7" t="n">
        <v>0</v>
      </c>
      <c r="H303" s="8" t="n">
        <v>0</v>
      </c>
      <c r="I303" s="8" t="n">
        <v>0</v>
      </c>
      <c r="J303" s="9" t="n">
        <v>0</v>
      </c>
      <c r="K303" s="10" t="n">
        <v>133.2</v>
      </c>
      <c r="L303" s="8" t="n">
        <v>2</v>
      </c>
      <c r="M303" s="8" t="n">
        <v>2</v>
      </c>
      <c r="N303" s="9" t="n">
        <v>133.2</v>
      </c>
      <c r="O303" s="7" t="n">
        <v>0</v>
      </c>
      <c r="P303" s="8" t="n">
        <v>0</v>
      </c>
      <c r="Q303" s="8" t="n">
        <v>0</v>
      </c>
      <c r="R303" s="9" t="n">
        <v>0</v>
      </c>
      <c r="S303" s="10" t="n"/>
      <c r="T303" s="8" t="n">
        <v>0</v>
      </c>
      <c r="U303" s="8" t="n">
        <v>0</v>
      </c>
      <c r="V303" s="9" t="n">
        <v>0</v>
      </c>
      <c r="W303" s="11" t="n"/>
    </row>
    <row r="304">
      <c r="A304" s="4" t="inlineStr">
        <is>
          <t>12.2022</t>
        </is>
      </c>
      <c r="B304" s="4" t="inlineStr">
        <is>
          <t>Pavo</t>
        </is>
      </c>
      <c r="C304" s="4" t="inlineStr">
        <is>
          <t>Agro America</t>
        </is>
      </c>
      <c r="D304" s="4" t="n">
        <v>1030818</v>
      </c>
      <c r="E304" s="5" t="inlineStr">
        <is>
          <t>PV Fil C/ten MA NMr@ Cj 40 Lb AS</t>
        </is>
      </c>
      <c r="F304" s="6" t="inlineStr">
        <is>
          <t>Pech Desh</t>
        </is>
      </c>
      <c r="G304" s="7" t="n">
        <v>0</v>
      </c>
      <c r="H304" s="8" t="n">
        <v>0</v>
      </c>
      <c r="I304" s="8" t="n">
        <v>0</v>
      </c>
      <c r="J304" s="9" t="n">
        <v>0</v>
      </c>
      <c r="K304" s="10" t="n">
        <v>0</v>
      </c>
      <c r="L304" s="8" t="n">
        <v>0</v>
      </c>
      <c r="M304" s="8" t="n">
        <v>0</v>
      </c>
      <c r="N304" s="9" t="n">
        <v>0</v>
      </c>
      <c r="O304" s="7" t="n">
        <v>25813.22</v>
      </c>
      <c r="P304" s="8" t="n">
        <v>47.7041461700632</v>
      </c>
      <c r="Q304" s="8" t="n">
        <v>53.5579761068166</v>
      </c>
      <c r="R304" s="9" t="n">
        <v>25813.22</v>
      </c>
      <c r="S304" s="10" t="n"/>
      <c r="T304" s="8" t="n">
        <v>0</v>
      </c>
      <c r="U304" s="8" t="n">
        <v>0</v>
      </c>
      <c r="V304" s="9" t="n">
        <v>0</v>
      </c>
      <c r="W304" s="11" t="n"/>
    </row>
    <row r="305">
      <c r="A305" s="4" t="inlineStr">
        <is>
          <t>12.2022</t>
        </is>
      </c>
      <c r="B305" s="4" t="inlineStr">
        <is>
          <t>Pavo</t>
        </is>
      </c>
      <c r="C305" s="4" t="inlineStr">
        <is>
          <t>Agro Europa</t>
        </is>
      </c>
      <c r="D305" s="4" t="n">
        <v>1030265</v>
      </c>
      <c r="E305" s="5" t="inlineStr">
        <is>
          <t>Pv PchDeh S/p@ Jp SO</t>
        </is>
      </c>
      <c r="F305" s="6" t="inlineStr">
        <is>
          <t>Pech Desh</t>
        </is>
      </c>
      <c r="G305" s="7" t="n">
        <v>0</v>
      </c>
      <c r="H305" s="8" t="n">
        <v>0</v>
      </c>
      <c r="I305" s="8" t="n">
        <v>0</v>
      </c>
      <c r="J305" s="9" t="n">
        <v>0</v>
      </c>
      <c r="K305" s="10" t="n">
        <v>0</v>
      </c>
      <c r="L305" s="8" t="n">
        <v>0</v>
      </c>
      <c r="M305" s="8" t="n">
        <v>0</v>
      </c>
      <c r="N305" s="9" t="n">
        <v>0</v>
      </c>
      <c r="O305" s="7" t="n">
        <v>21600</v>
      </c>
      <c r="P305" s="8" t="n">
        <v>3</v>
      </c>
      <c r="Q305" s="8" t="n">
        <v>6</v>
      </c>
      <c r="R305" s="9" t="n">
        <v>21600</v>
      </c>
      <c r="S305" s="10" t="n"/>
      <c r="T305" s="8" t="n">
        <v>0</v>
      </c>
      <c r="U305" s="8" t="n">
        <v>0</v>
      </c>
      <c r="V305" s="9" t="n">
        <v>0</v>
      </c>
      <c r="W305" s="11" t="n"/>
    </row>
    <row r="306">
      <c r="A306" s="4" t="inlineStr">
        <is>
          <t>12.2022</t>
        </is>
      </c>
      <c r="B306" s="4" t="inlineStr">
        <is>
          <t>Pavo</t>
        </is>
      </c>
      <c r="C306" s="4" t="inlineStr">
        <is>
          <t>Agro Mexico</t>
        </is>
      </c>
      <c r="D306" s="4" t="n">
        <v>1030337</v>
      </c>
      <c r="E306" s="5" t="inlineStr">
        <is>
          <t>PV PchDeh@ Blo Cj 15k SO</t>
        </is>
      </c>
      <c r="F306" s="6" t="inlineStr">
        <is>
          <t>Pech Desh</t>
        </is>
      </c>
      <c r="G306" s="7" t="n">
        <v>0</v>
      </c>
      <c r="H306" s="8" t="n">
        <v>0</v>
      </c>
      <c r="I306" s="8" t="n">
        <v>0</v>
      </c>
      <c r="J306" s="9" t="n">
        <v>0</v>
      </c>
      <c r="K306" s="10" t="n">
        <v>24000</v>
      </c>
      <c r="L306" s="8" t="n">
        <v>5</v>
      </c>
      <c r="M306" s="8" t="n">
        <v>5</v>
      </c>
      <c r="N306" s="9" t="n">
        <v>24000</v>
      </c>
      <c r="O306" s="7" t="n">
        <v>168000</v>
      </c>
      <c r="P306" s="8" t="n">
        <v>8.28571428571429</v>
      </c>
      <c r="Q306" s="8" t="n">
        <v>13.5714285714286</v>
      </c>
      <c r="R306" s="9" t="n">
        <v>168000</v>
      </c>
      <c r="S306" s="10" t="n"/>
      <c r="T306" s="8" t="n">
        <v>0</v>
      </c>
      <c r="U306" s="8" t="n">
        <v>0</v>
      </c>
      <c r="V306" s="9" t="n">
        <v>0</v>
      </c>
      <c r="W306" s="11" t="n"/>
    </row>
    <row r="307">
      <c r="A307" s="4" t="inlineStr">
        <is>
          <t>12.2022</t>
        </is>
      </c>
      <c r="B307" s="4" t="inlineStr">
        <is>
          <t>Pavo</t>
        </is>
      </c>
      <c r="C307" s="4" t="inlineStr">
        <is>
          <t>Agro Mexico</t>
        </is>
      </c>
      <c r="D307" s="4" t="n">
        <v>1030658</v>
      </c>
      <c r="E307" s="5" t="inlineStr">
        <is>
          <t>PV TruDeh Cort s/h S/p @ Cj AS</t>
        </is>
      </c>
      <c r="F307" s="6" t="inlineStr">
        <is>
          <t>Trutro Desh</t>
        </is>
      </c>
      <c r="G307" s="7" t="n">
        <v>0</v>
      </c>
      <c r="H307" s="8" t="n">
        <v>0</v>
      </c>
      <c r="I307" s="8" t="n">
        <v>0</v>
      </c>
      <c r="J307" s="9" t="n">
        <v>0</v>
      </c>
      <c r="K307" s="10" t="n">
        <v>48034.72</v>
      </c>
      <c r="L307" s="8" t="n">
        <v>5</v>
      </c>
      <c r="M307" s="8" t="n">
        <v>5</v>
      </c>
      <c r="N307" s="9" t="n">
        <v>48034.72</v>
      </c>
      <c r="O307" s="7" t="n">
        <v>144104.16</v>
      </c>
      <c r="P307" s="8" t="n">
        <v>16.8333333333333</v>
      </c>
      <c r="Q307" s="8" t="n">
        <v>20.1666666666667</v>
      </c>
      <c r="R307" s="9" t="n">
        <v>144104.16</v>
      </c>
      <c r="S307" s="10" t="n"/>
      <c r="T307" s="8" t="n">
        <v>0</v>
      </c>
      <c r="U307" s="8" t="n">
        <v>0</v>
      </c>
      <c r="V307" s="9" t="n">
        <v>0</v>
      </c>
      <c r="W307" s="11" t="n"/>
    </row>
    <row r="308">
      <c r="A308" s="4" t="inlineStr">
        <is>
          <t>12.2022</t>
        </is>
      </c>
      <c r="B308" s="4" t="inlineStr">
        <is>
          <t>Pavo</t>
        </is>
      </c>
      <c r="C308" s="4" t="inlineStr">
        <is>
          <t>Agro Mexico</t>
        </is>
      </c>
      <c r="D308" s="4" t="n">
        <v>1030792</v>
      </c>
      <c r="E308" s="5" t="inlineStr">
        <is>
          <t>PV Fil C/ten MA NMr@ Cj 15 kg AS</t>
        </is>
      </c>
      <c r="F308" s="6" t="inlineStr">
        <is>
          <t>Pech Desh</t>
        </is>
      </c>
      <c r="G308" s="7" t="n">
        <v>0</v>
      </c>
      <c r="H308" s="8" t="n">
        <v>0</v>
      </c>
      <c r="I308" s="8" t="n">
        <v>0</v>
      </c>
      <c r="J308" s="9" t="n">
        <v>0</v>
      </c>
      <c r="K308" s="10" t="n">
        <v>0</v>
      </c>
      <c r="L308" s="8" t="n">
        <v>0</v>
      </c>
      <c r="M308" s="8" t="n">
        <v>0</v>
      </c>
      <c r="N308" s="9" t="n">
        <v>0</v>
      </c>
      <c r="O308" s="7" t="n">
        <v>72000</v>
      </c>
      <c r="P308" s="8" t="n">
        <v>21.3333333333333</v>
      </c>
      <c r="Q308" s="8" t="n">
        <v>27.3333333333333</v>
      </c>
      <c r="R308" s="9" t="n">
        <v>72000</v>
      </c>
      <c r="S308" s="10" t="n"/>
      <c r="T308" s="8" t="n">
        <v>0</v>
      </c>
      <c r="U308" s="8" t="n">
        <v>0</v>
      </c>
      <c r="V308" s="9" t="n">
        <v>0</v>
      </c>
      <c r="W308" s="11" t="n"/>
    </row>
    <row r="309">
      <c r="A309" s="4" t="inlineStr">
        <is>
          <t>12.2022</t>
        </is>
      </c>
      <c r="B309" s="4" t="inlineStr">
        <is>
          <t>Pavo</t>
        </is>
      </c>
      <c r="C309" s="4" t="inlineStr">
        <is>
          <t>Agro Mexico</t>
        </is>
      </c>
      <c r="D309" s="4" t="n">
        <v>1030810</v>
      </c>
      <c r="E309" s="5" t="inlineStr">
        <is>
          <t>PV Tru Lar MA Mr@ LP 15k AS</t>
        </is>
      </c>
      <c r="F309" s="6" t="inlineStr">
        <is>
          <t>Trutro</t>
        </is>
      </c>
      <c r="G309" s="7" t="n">
        <v>0</v>
      </c>
      <c r="H309" s="8" t="n">
        <v>0</v>
      </c>
      <c r="I309" s="8" t="n">
        <v>0</v>
      </c>
      <c r="J309" s="9" t="n">
        <v>0</v>
      </c>
      <c r="K309" s="10" t="n">
        <v>21600</v>
      </c>
      <c r="L309" s="8" t="n">
        <v>5</v>
      </c>
      <c r="M309" s="8" t="n">
        <v>5</v>
      </c>
      <c r="N309" s="9" t="n">
        <v>21600</v>
      </c>
      <c r="O309" s="7" t="n">
        <v>21600</v>
      </c>
      <c r="P309" s="8" t="n">
        <v>11</v>
      </c>
      <c r="Q309" s="8" t="n">
        <v>13</v>
      </c>
      <c r="R309" s="9" t="n">
        <v>21600</v>
      </c>
      <c r="S309" s="10" t="n"/>
      <c r="T309" s="8" t="n">
        <v>0</v>
      </c>
      <c r="U309" s="8" t="n">
        <v>0</v>
      </c>
      <c r="V309" s="9" t="n">
        <v>0</v>
      </c>
      <c r="W309" s="11" t="n"/>
    </row>
    <row r="310">
      <c r="A310" s="4" t="inlineStr">
        <is>
          <t>12.2022</t>
        </is>
      </c>
      <c r="B310" s="4" t="inlineStr">
        <is>
          <t>Pavo</t>
        </is>
      </c>
      <c r="C310" s="4" t="inlineStr">
        <is>
          <t>Agrosuper Shanghai</t>
        </is>
      </c>
      <c r="D310" s="4" t="n">
        <v>1030525</v>
      </c>
      <c r="E310" s="5" t="inlineStr">
        <is>
          <t>PV Tru Ala@ Ex blo Cj 15k SO</t>
        </is>
      </c>
      <c r="F310" s="6" t="inlineStr">
        <is>
          <t>Ala</t>
        </is>
      </c>
      <c r="G310" s="7" t="n">
        <v>0</v>
      </c>
      <c r="H310" s="8" t="n">
        <v>0</v>
      </c>
      <c r="I310" s="8" t="n">
        <v>0</v>
      </c>
      <c r="J310" s="9" t="n">
        <v>0</v>
      </c>
      <c r="K310" s="10" t="n">
        <v>0</v>
      </c>
      <c r="L310" s="8" t="n">
        <v>0</v>
      </c>
      <c r="M310" s="8" t="n">
        <v>0</v>
      </c>
      <c r="N310" s="9" t="n">
        <v>0</v>
      </c>
      <c r="O310" s="7" t="n">
        <v>24000</v>
      </c>
      <c r="P310" s="8" t="n">
        <v>4</v>
      </c>
      <c r="Q310" s="8" t="n">
        <v>6</v>
      </c>
      <c r="R310" s="9" t="n">
        <v>24000</v>
      </c>
      <c r="S310" s="10" t="n"/>
      <c r="T310" s="8" t="n">
        <v>0</v>
      </c>
      <c r="U310" s="8" t="n">
        <v>0</v>
      </c>
      <c r="V310" s="9" t="n">
        <v>0</v>
      </c>
      <c r="W310" s="11" t="n"/>
    </row>
    <row r="311">
      <c r="A311" s="4" t="inlineStr">
        <is>
          <t>12.2022</t>
        </is>
      </c>
      <c r="B311" s="4" t="inlineStr">
        <is>
          <t>Pavo</t>
        </is>
      </c>
      <c r="C311" s="4" t="inlineStr">
        <is>
          <t>Agrosuper Shanghai</t>
        </is>
      </c>
      <c r="D311" s="4" t="n">
        <v>1030683</v>
      </c>
      <c r="E311" s="5" t="inlineStr">
        <is>
          <t>PV Tru Larg@ Bo Cj 15k AS</t>
        </is>
      </c>
      <c r="F311" s="6" t="inlineStr">
        <is>
          <t>Trutro</t>
        </is>
      </c>
      <c r="G311" s="7" t="n">
        <v>0</v>
      </c>
      <c r="H311" s="8" t="n">
        <v>0</v>
      </c>
      <c r="I311" s="8" t="n">
        <v>0</v>
      </c>
      <c r="J311" s="9" t="n">
        <v>0</v>
      </c>
      <c r="K311" s="10" t="n">
        <v>23925</v>
      </c>
      <c r="L311" s="8" t="n">
        <v>2</v>
      </c>
      <c r="M311" s="8" t="n">
        <v>2</v>
      </c>
      <c r="N311" s="9" t="n">
        <v>23925</v>
      </c>
      <c r="O311" s="7" t="n">
        <v>24000</v>
      </c>
      <c r="P311" s="8" t="n">
        <v>2</v>
      </c>
      <c r="Q311" s="8" t="n">
        <v>4</v>
      </c>
      <c r="R311" s="9" t="n">
        <v>24000</v>
      </c>
      <c r="S311" s="10" t="n"/>
      <c r="T311" s="8" t="n">
        <v>0</v>
      </c>
      <c r="U311" s="8" t="n">
        <v>0</v>
      </c>
      <c r="V311" s="9" t="n">
        <v>0</v>
      </c>
      <c r="W311" s="11" t="n"/>
    </row>
    <row r="312">
      <c r="A312" s="4" t="inlineStr">
        <is>
          <t>12.2022</t>
        </is>
      </c>
      <c r="B312" s="4" t="inlineStr">
        <is>
          <t>Pavo</t>
        </is>
      </c>
      <c r="C312" s="4" t="inlineStr">
        <is>
          <t>Agrosuper Shanghai</t>
        </is>
      </c>
      <c r="D312" s="4" t="n">
        <v>1030686</v>
      </c>
      <c r="E312" s="5" t="inlineStr">
        <is>
          <t>PV Cog S/piel MA@ Bo Cj 15k AS</t>
        </is>
      </c>
      <c r="F312" s="6" t="inlineStr">
        <is>
          <t>Menudencias</t>
        </is>
      </c>
      <c r="G312" s="7" t="n">
        <v>0</v>
      </c>
      <c r="H312" s="8" t="n">
        <v>0</v>
      </c>
      <c r="I312" s="8" t="n">
        <v>0</v>
      </c>
      <c r="J312" s="9" t="n">
        <v>0</v>
      </c>
      <c r="K312" s="10" t="n">
        <v>0</v>
      </c>
      <c r="L312" s="8" t="n">
        <v>0</v>
      </c>
      <c r="M312" s="8" t="n">
        <v>0</v>
      </c>
      <c r="N312" s="9" t="n">
        <v>0</v>
      </c>
      <c r="O312" s="7" t="n">
        <v>0</v>
      </c>
      <c r="P312" s="8" t="n">
        <v>0</v>
      </c>
      <c r="Q312" s="8" t="n">
        <v>0</v>
      </c>
      <c r="R312" s="9" t="n">
        <v>0</v>
      </c>
      <c r="S312" s="10" t="n"/>
      <c r="T312" s="8" t="n">
        <v>24000</v>
      </c>
      <c r="U312" s="8" t="n">
        <v>2</v>
      </c>
      <c r="V312" s="9" t="n">
        <v>24000</v>
      </c>
      <c r="W312" s="11" t="n"/>
    </row>
    <row r="313">
      <c r="A313" s="4" t="inlineStr">
        <is>
          <t>12.2022</t>
        </is>
      </c>
      <c r="B313" s="4" t="inlineStr">
        <is>
          <t>Pavo</t>
        </is>
      </c>
      <c r="C313" s="4" t="inlineStr">
        <is>
          <t>Agrosuper Shanghai</t>
        </is>
      </c>
      <c r="D313" s="4" t="n">
        <v>1030791</v>
      </c>
      <c r="E313" s="5" t="inlineStr">
        <is>
          <t>PV MA Tru Lar@ Bo Cj 15k AS</t>
        </is>
      </c>
      <c r="F313" s="6" t="inlineStr">
        <is>
          <t>Trutro</t>
        </is>
      </c>
      <c r="G313" s="7" t="n">
        <v>0</v>
      </c>
      <c r="H313" s="8" t="n">
        <v>0</v>
      </c>
      <c r="I313" s="8" t="n">
        <v>0</v>
      </c>
      <c r="J313" s="9" t="n">
        <v>0</v>
      </c>
      <c r="K313" s="10" t="n">
        <v>0</v>
      </c>
      <c r="L313" s="8" t="n">
        <v>0</v>
      </c>
      <c r="M313" s="8" t="n">
        <v>0</v>
      </c>
      <c r="N313" s="9" t="n">
        <v>0</v>
      </c>
      <c r="O313" s="7" t="n">
        <v>3675</v>
      </c>
      <c r="P313" s="8" t="n">
        <v>34</v>
      </c>
      <c r="Q313" s="8" t="n">
        <v>54</v>
      </c>
      <c r="R313" s="9" t="n">
        <v>3675</v>
      </c>
      <c r="S313" s="10" t="n"/>
      <c r="T313" s="8" t="n">
        <v>0</v>
      </c>
      <c r="U313" s="8" t="n">
        <v>0</v>
      </c>
      <c r="V313" s="9" t="n">
        <v>0</v>
      </c>
      <c r="W313" s="11" t="n"/>
    </row>
    <row r="314">
      <c r="A314" s="4" t="inlineStr">
        <is>
          <t>12.2022</t>
        </is>
      </c>
      <c r="B314" s="4" t="inlineStr">
        <is>
          <t>Elaborado</t>
        </is>
      </c>
      <c r="C314" s="4" t="inlineStr">
        <is>
          <t>Agro America</t>
        </is>
      </c>
      <c r="D314" s="4" t="n">
        <v>1100570</v>
      </c>
      <c r="E314" s="5" t="inlineStr">
        <is>
          <t>Figuritas Pollo@ Bo 18x1.5 Lb Cj AS</t>
        </is>
      </c>
      <c r="F314" s="6" t="inlineStr">
        <is>
          <t>Empanizado</t>
        </is>
      </c>
      <c r="G314" s="7" t="n">
        <v>0</v>
      </c>
      <c r="H314" s="8" t="n">
        <v>0</v>
      </c>
      <c r="I314" s="8" t="n">
        <v>0</v>
      </c>
      <c r="J314" s="9" t="n">
        <v>0</v>
      </c>
      <c r="K314" s="10" t="n">
        <v>0</v>
      </c>
      <c r="L314" s="8" t="n">
        <v>0</v>
      </c>
      <c r="M314" s="8" t="n">
        <v>0</v>
      </c>
      <c r="N314" s="9" t="n">
        <v>0</v>
      </c>
      <c r="O314" s="7" t="n">
        <v>244.8</v>
      </c>
      <c r="P314" s="8" t="n">
        <v>122</v>
      </c>
      <c r="Q314" s="8" t="n">
        <v>130</v>
      </c>
      <c r="R314" s="9" t="n">
        <v>244.8</v>
      </c>
      <c r="S314" s="10" t="n"/>
      <c r="T314" s="8" t="n">
        <v>0</v>
      </c>
      <c r="U314" s="8" t="n">
        <v>0</v>
      </c>
      <c r="V314" s="9" t="n">
        <v>0</v>
      </c>
      <c r="W314" s="11" t="n"/>
    </row>
    <row r="315">
      <c r="A315" s="4" t="inlineStr">
        <is>
          <t>12.2022</t>
        </is>
      </c>
      <c r="B315" s="4" t="inlineStr">
        <is>
          <t>Elaborado</t>
        </is>
      </c>
      <c r="C315" s="4" t="inlineStr">
        <is>
          <t>Agro America</t>
        </is>
      </c>
      <c r="D315" s="4" t="n">
        <v>1100573</v>
      </c>
      <c r="E315" s="5" t="inlineStr">
        <is>
          <t>Croq Pollo 80g@Bo 18x1,5 Lb Cj AS</t>
        </is>
      </c>
      <c r="F315" s="6" t="inlineStr">
        <is>
          <t>Empanizado</t>
        </is>
      </c>
      <c r="G315" s="7" t="n">
        <v>0</v>
      </c>
      <c r="H315" s="8" t="n">
        <v>0</v>
      </c>
      <c r="I315" s="8" t="n">
        <v>0</v>
      </c>
      <c r="J315" s="9" t="n">
        <v>0</v>
      </c>
      <c r="K315" s="10" t="n">
        <v>0</v>
      </c>
      <c r="L315" s="8" t="n">
        <v>0</v>
      </c>
      <c r="M315" s="8" t="n">
        <v>0</v>
      </c>
      <c r="N315" s="9" t="n">
        <v>0</v>
      </c>
      <c r="O315" s="7" t="n">
        <v>1481.04</v>
      </c>
      <c r="P315" s="8" t="n">
        <v>41.3140495867769</v>
      </c>
      <c r="Q315" s="8" t="n">
        <v>55.3388429752066</v>
      </c>
      <c r="R315" s="9" t="n">
        <v>1481.04</v>
      </c>
      <c r="S315" s="10" t="n"/>
      <c r="T315" s="8" t="n">
        <v>0</v>
      </c>
      <c r="U315" s="8" t="n">
        <v>0</v>
      </c>
      <c r="V315" s="9" t="n">
        <v>0</v>
      </c>
      <c r="W315" s="11" t="n"/>
    </row>
    <row r="316">
      <c r="A316" s="4" t="inlineStr">
        <is>
          <t>12.2022</t>
        </is>
      </c>
      <c r="B316" s="4" t="inlineStr">
        <is>
          <t>Elaborado</t>
        </is>
      </c>
      <c r="C316" s="4" t="inlineStr">
        <is>
          <t>Agro America</t>
        </is>
      </c>
      <c r="D316" s="4" t="n">
        <v>1100574</v>
      </c>
      <c r="E316" s="5" t="inlineStr">
        <is>
          <t>Nugg Pollo@ Bo 18x1.5 Lb Cj AS</t>
        </is>
      </c>
      <c r="F316" s="6" t="inlineStr">
        <is>
          <t>Empanizado</t>
        </is>
      </c>
      <c r="G316" s="7" t="n">
        <v>0</v>
      </c>
      <c r="H316" s="8" t="n">
        <v>0</v>
      </c>
      <c r="I316" s="8" t="n">
        <v>0</v>
      </c>
      <c r="J316" s="9" t="n">
        <v>0</v>
      </c>
      <c r="K316" s="10" t="n">
        <v>0</v>
      </c>
      <c r="L316" s="8" t="n">
        <v>0</v>
      </c>
      <c r="M316" s="8" t="n">
        <v>0</v>
      </c>
      <c r="N316" s="9" t="n">
        <v>0</v>
      </c>
      <c r="O316" s="7" t="n">
        <v>612</v>
      </c>
      <c r="P316" s="8" t="n">
        <v>2</v>
      </c>
      <c r="Q316" s="8" t="n">
        <v>26</v>
      </c>
      <c r="R316" s="9" t="n">
        <v>612</v>
      </c>
      <c r="S316" s="10" t="n"/>
      <c r="T316" s="8" t="n">
        <v>0</v>
      </c>
      <c r="U316" s="8" t="n">
        <v>0</v>
      </c>
      <c r="V316" s="9" t="n">
        <v>0</v>
      </c>
      <c r="W316" s="11" t="n"/>
    </row>
    <row r="317">
      <c r="A317" s="4" t="inlineStr">
        <is>
          <t>12.2022</t>
        </is>
      </c>
      <c r="B317" s="4" t="inlineStr">
        <is>
          <t>Elaborado</t>
        </is>
      </c>
      <c r="C317" s="4" t="inlineStr">
        <is>
          <t>Agro America</t>
        </is>
      </c>
      <c r="D317" s="4" t="n">
        <v>1100602</v>
      </c>
      <c r="E317" s="5" t="inlineStr">
        <is>
          <t>File Pollo PR@ Bo 18x1.5 Lb Cj AS</t>
        </is>
      </c>
      <c r="F317" s="6" t="inlineStr">
        <is>
          <t>Empanizado</t>
        </is>
      </c>
      <c r="G317" s="7" t="n">
        <v>0</v>
      </c>
      <c r="H317" s="8" t="n">
        <v>0</v>
      </c>
      <c r="I317" s="8" t="n">
        <v>0</v>
      </c>
      <c r="J317" s="9" t="n">
        <v>0</v>
      </c>
      <c r="K317" s="10" t="n">
        <v>0</v>
      </c>
      <c r="L317" s="8" t="n">
        <v>0</v>
      </c>
      <c r="M317" s="8" t="n">
        <v>0</v>
      </c>
      <c r="N317" s="9" t="n">
        <v>0</v>
      </c>
      <c r="O317" s="7" t="n">
        <v>0</v>
      </c>
      <c r="P317" s="8" t="n">
        <v>0</v>
      </c>
      <c r="Q317" s="8" t="n">
        <v>0</v>
      </c>
      <c r="R317" s="9" t="n">
        <v>0</v>
      </c>
      <c r="S317" s="10" t="n"/>
      <c r="T317" s="8" t="n">
        <v>501.84</v>
      </c>
      <c r="U317" s="8" t="n">
        <v>118.975609756098</v>
      </c>
      <c r="V317" s="9" t="n">
        <v>501.84</v>
      </c>
      <c r="W317" s="11" t="n"/>
    </row>
    <row r="318">
      <c r="A318" s="4" t="inlineStr">
        <is>
          <t>01.2023</t>
        </is>
      </c>
      <c r="B318" s="4" t="inlineStr">
        <is>
          <t>Pollo</t>
        </is>
      </c>
      <c r="C318" s="4" t="inlineStr">
        <is>
          <t>Agro America</t>
        </is>
      </c>
      <c r="D318" s="4" t="n">
        <v>1011701</v>
      </c>
      <c r="E318" s="5" t="inlineStr">
        <is>
          <t>PO PchDeh NMr@ Cj 20k AS</t>
        </is>
      </c>
      <c r="F318" s="6" t="inlineStr">
        <is>
          <t>Pechuga Desh</t>
        </is>
      </c>
      <c r="G318" s="7" t="n">
        <v>0</v>
      </c>
      <c r="H318" s="8" t="n">
        <v>0</v>
      </c>
      <c r="I318" s="8" t="n">
        <v>0</v>
      </c>
      <c r="J318" s="9" t="n">
        <v>0</v>
      </c>
      <c r="K318" s="10" t="n">
        <v>0</v>
      </c>
      <c r="L318" s="8" t="n">
        <v>0</v>
      </c>
      <c r="M318" s="8" t="n">
        <v>0</v>
      </c>
      <c r="N318" s="9" t="n">
        <v>0</v>
      </c>
      <c r="O318" s="7" t="n">
        <v>77624.18700000001</v>
      </c>
      <c r="P318" s="8" t="n">
        <v>25.683863561753</v>
      </c>
      <c r="Q318" s="8" t="n">
        <v>33.2672157197601</v>
      </c>
      <c r="R318" s="9" t="n">
        <v>77624.18700000001</v>
      </c>
      <c r="S318" s="10" t="n"/>
      <c r="T318" s="8" t="n">
        <v>431.078</v>
      </c>
      <c r="U318" s="8" t="n">
        <v>45.552593730137</v>
      </c>
      <c r="V318" s="9" t="n">
        <v>431.078</v>
      </c>
      <c r="W318" s="11" t="n"/>
    </row>
    <row r="319">
      <c r="A319" s="4" t="inlineStr">
        <is>
          <t>01.2023</t>
        </is>
      </c>
      <c r="B319" s="4" t="inlineStr">
        <is>
          <t>Pollo</t>
        </is>
      </c>
      <c r="C319" s="4" t="inlineStr">
        <is>
          <t>Agro America</t>
        </is>
      </c>
      <c r="D319" s="4" t="n">
        <v>1012107</v>
      </c>
      <c r="E319" s="5" t="inlineStr">
        <is>
          <t>PO PchDeh 4oz Mr@ Cj AS</t>
        </is>
      </c>
      <c r="F319" s="6" t="inlineStr">
        <is>
          <t>Pechuga Desh</t>
        </is>
      </c>
      <c r="G319" s="7" t="n">
        <v>0</v>
      </c>
      <c r="H319" s="8" t="n">
        <v>0</v>
      </c>
      <c r="I319" s="8" t="n">
        <v>0</v>
      </c>
      <c r="J319" s="9" t="n">
        <v>0</v>
      </c>
      <c r="K319" s="10" t="n">
        <v>0</v>
      </c>
      <c r="L319" s="8" t="n">
        <v>0</v>
      </c>
      <c r="M319" s="8" t="n">
        <v>0</v>
      </c>
      <c r="N319" s="9" t="n">
        <v>0</v>
      </c>
      <c r="O319" s="7" t="n">
        <v>14642.208</v>
      </c>
      <c r="P319" s="8" t="n">
        <v>3</v>
      </c>
      <c r="Q319" s="8" t="n">
        <v>4</v>
      </c>
      <c r="R319" s="9" t="n">
        <v>14642.208</v>
      </c>
      <c r="S319" s="10" t="n"/>
      <c r="T319" s="8" t="n">
        <v>0</v>
      </c>
      <c r="U319" s="8" t="n">
        <v>0</v>
      </c>
      <c r="V319" s="9" t="n">
        <v>0</v>
      </c>
      <c r="W319" s="11" t="n"/>
    </row>
    <row r="320">
      <c r="A320" s="4" t="inlineStr">
        <is>
          <t>01.2023</t>
        </is>
      </c>
      <c r="B320" s="4" t="inlineStr">
        <is>
          <t>Pollo</t>
        </is>
      </c>
      <c r="C320" s="4" t="inlineStr">
        <is>
          <t>Agro America</t>
        </is>
      </c>
      <c r="D320" s="4" t="n">
        <v>1012108</v>
      </c>
      <c r="E320" s="5" t="inlineStr">
        <is>
          <t>PO PchDeh 5oz Mr@ Cj AS</t>
        </is>
      </c>
      <c r="F320" s="6" t="inlineStr">
        <is>
          <t>Pechuga Desh</t>
        </is>
      </c>
      <c r="G320" s="7" t="n">
        <v>0</v>
      </c>
      <c r="H320" s="8" t="n">
        <v>0</v>
      </c>
      <c r="I320" s="8" t="n">
        <v>0</v>
      </c>
      <c r="J320" s="9" t="n">
        <v>0</v>
      </c>
      <c r="K320" s="10" t="n">
        <v>0</v>
      </c>
      <c r="L320" s="8" t="n">
        <v>0</v>
      </c>
      <c r="M320" s="8" t="n">
        <v>0</v>
      </c>
      <c r="N320" s="9" t="n">
        <v>0</v>
      </c>
      <c r="O320" s="7" t="n">
        <v>46176.146</v>
      </c>
      <c r="P320" s="8" t="n">
        <v>26.2382207904488</v>
      </c>
      <c r="Q320" s="8" t="n">
        <v>38.4699778539335</v>
      </c>
      <c r="R320" s="9" t="n">
        <v>46176.146</v>
      </c>
      <c r="S320" s="10" t="n"/>
      <c r="T320" s="8" t="n">
        <v>8237.376</v>
      </c>
      <c r="U320" s="8" t="n">
        <v>18.1321585903084</v>
      </c>
      <c r="V320" s="9" t="n">
        <v>8237.376</v>
      </c>
      <c r="W320" s="11" t="n"/>
    </row>
    <row r="321">
      <c r="A321" s="4" t="inlineStr">
        <is>
          <t>01.2023</t>
        </is>
      </c>
      <c r="B321" s="4" t="inlineStr">
        <is>
          <t>Pollo</t>
        </is>
      </c>
      <c r="C321" s="4" t="inlineStr">
        <is>
          <t>Agro America</t>
        </is>
      </c>
      <c r="D321" s="4" t="n">
        <v>1012109</v>
      </c>
      <c r="E321" s="5" t="inlineStr">
        <is>
          <t>PO PchDeh 6oz Mr@ Cj AS</t>
        </is>
      </c>
      <c r="F321" s="6" t="inlineStr">
        <is>
          <t>Pechuga Desh</t>
        </is>
      </c>
      <c r="G321" s="7" t="n">
        <v>0</v>
      </c>
      <c r="H321" s="8" t="n">
        <v>0</v>
      </c>
      <c r="I321" s="8" t="n">
        <v>0</v>
      </c>
      <c r="J321" s="9" t="n">
        <v>0</v>
      </c>
      <c r="K321" s="10" t="n">
        <v>0</v>
      </c>
      <c r="L321" s="8" t="n">
        <v>0</v>
      </c>
      <c r="M321" s="8" t="n">
        <v>0</v>
      </c>
      <c r="N321" s="9" t="n">
        <v>0</v>
      </c>
      <c r="O321" s="7" t="n">
        <v>475554.173</v>
      </c>
      <c r="P321" s="8" t="n">
        <v>28.8765132547791</v>
      </c>
      <c r="Q321" s="8" t="n">
        <v>36.3609477316058</v>
      </c>
      <c r="R321" s="9" t="n">
        <v>475554.173</v>
      </c>
      <c r="S321" s="10" t="n"/>
      <c r="T321" s="8" t="n">
        <v>598.6559999999999</v>
      </c>
      <c r="U321" s="8" t="n">
        <v>73.0763309813983</v>
      </c>
      <c r="V321" s="9" t="n">
        <v>598.6559999999999</v>
      </c>
      <c r="W321" s="11" t="n"/>
    </row>
    <row r="322">
      <c r="A322" s="4" t="inlineStr">
        <is>
          <t>01.2023</t>
        </is>
      </c>
      <c r="B322" s="4" t="inlineStr">
        <is>
          <t>Pollo</t>
        </is>
      </c>
      <c r="C322" s="4" t="inlineStr">
        <is>
          <t>Agro America</t>
        </is>
      </c>
      <c r="D322" s="4" t="n">
        <v>1012110</v>
      </c>
      <c r="E322" s="5" t="inlineStr">
        <is>
          <t>PO PchDeh 7oz Mr@ Cj AS</t>
        </is>
      </c>
      <c r="F322" s="6" t="inlineStr">
        <is>
          <t>Pechuga Desh</t>
        </is>
      </c>
      <c r="G322" s="7" t="n">
        <v>0</v>
      </c>
      <c r="H322" s="8" t="n">
        <v>0</v>
      </c>
      <c r="I322" s="8" t="n">
        <v>0</v>
      </c>
      <c r="J322" s="9" t="n">
        <v>0</v>
      </c>
      <c r="K322" s="10" t="n">
        <v>22952.16</v>
      </c>
      <c r="L322" s="8" t="n">
        <v>19</v>
      </c>
      <c r="M322" s="8" t="n">
        <v>19</v>
      </c>
      <c r="N322" s="9" t="n">
        <v>22952.16</v>
      </c>
      <c r="O322" s="7" t="n">
        <v>375725.952</v>
      </c>
      <c r="P322" s="8" t="n">
        <v>35.7473440216342</v>
      </c>
      <c r="Q322" s="8" t="n">
        <v>48.7655012555534</v>
      </c>
      <c r="R322" s="9" t="n">
        <v>375725.952</v>
      </c>
      <c r="S322" s="10" t="n"/>
      <c r="T322" s="8" t="n">
        <v>15077.664</v>
      </c>
      <c r="U322" s="8" t="n">
        <v>24.3056558363418</v>
      </c>
      <c r="V322" s="9" t="n">
        <v>15077.664</v>
      </c>
      <c r="W322" s="11" t="n"/>
    </row>
    <row r="323">
      <c r="A323" s="4" t="inlineStr">
        <is>
          <t>01.2023</t>
        </is>
      </c>
      <c r="B323" s="4" t="inlineStr">
        <is>
          <t>Pollo</t>
        </is>
      </c>
      <c r="C323" s="4" t="inlineStr">
        <is>
          <t>Agro America</t>
        </is>
      </c>
      <c r="D323" s="4" t="n">
        <v>1012111</v>
      </c>
      <c r="E323" s="5" t="inlineStr">
        <is>
          <t>PO PchDeh 8oz Mr@ Cj AS</t>
        </is>
      </c>
      <c r="F323" s="6" t="inlineStr">
        <is>
          <t>Pechuga Desh</t>
        </is>
      </c>
      <c r="G323" s="7" t="n">
        <v>0</v>
      </c>
      <c r="H323" s="8" t="n">
        <v>0</v>
      </c>
      <c r="I323" s="8" t="n">
        <v>0</v>
      </c>
      <c r="J323" s="9" t="n">
        <v>0</v>
      </c>
      <c r="K323" s="10" t="n">
        <v>39916.8</v>
      </c>
      <c r="L323" s="8" t="n">
        <v>21.5</v>
      </c>
      <c r="M323" s="8" t="n">
        <v>21.5</v>
      </c>
      <c r="N323" s="9" t="n">
        <v>39916.8</v>
      </c>
      <c r="O323" s="7" t="n">
        <v>87708.09600000001</v>
      </c>
      <c r="P323" s="8" t="n">
        <v>31.5494414563508</v>
      </c>
      <c r="Q323" s="8" t="n">
        <v>35.6139842780306</v>
      </c>
      <c r="R323" s="9" t="n">
        <v>87708.09600000001</v>
      </c>
      <c r="S323" s="10" t="n"/>
      <c r="T323" s="8" t="n">
        <v>7257.6</v>
      </c>
      <c r="U323" s="8" t="n">
        <v>20</v>
      </c>
      <c r="V323" s="9" t="n">
        <v>7257.6</v>
      </c>
      <c r="W323" s="11" t="n"/>
    </row>
    <row r="324">
      <c r="A324" s="4" t="inlineStr">
        <is>
          <t>01.2023</t>
        </is>
      </c>
      <c r="B324" s="4" t="inlineStr">
        <is>
          <t>Pollo</t>
        </is>
      </c>
      <c r="C324" s="4" t="inlineStr">
        <is>
          <t>Agro America</t>
        </is>
      </c>
      <c r="D324" s="4" t="n">
        <v>1012112</v>
      </c>
      <c r="E324" s="5" t="inlineStr">
        <is>
          <t>PO PchDeh 9oz Mr@ Cj AS</t>
        </is>
      </c>
      <c r="F324" s="6" t="inlineStr">
        <is>
          <t>Pechuga Desh</t>
        </is>
      </c>
      <c r="G324" s="7" t="n">
        <v>0</v>
      </c>
      <c r="H324" s="8" t="n">
        <v>0</v>
      </c>
      <c r="I324" s="8" t="n">
        <v>0</v>
      </c>
      <c r="J324" s="9" t="n">
        <v>0</v>
      </c>
      <c r="K324" s="10" t="n">
        <v>0</v>
      </c>
      <c r="L324" s="8" t="n">
        <v>0</v>
      </c>
      <c r="M324" s="8" t="n">
        <v>0</v>
      </c>
      <c r="N324" s="9" t="n">
        <v>0</v>
      </c>
      <c r="O324" s="7" t="n">
        <v>55520.64</v>
      </c>
      <c r="P324" s="8" t="n">
        <v>12.1862745098039</v>
      </c>
      <c r="Q324" s="8" t="n">
        <v>28.1421568627451</v>
      </c>
      <c r="R324" s="9" t="n">
        <v>55520.64</v>
      </c>
      <c r="S324" s="10" t="n"/>
      <c r="T324" s="8" t="n">
        <v>0</v>
      </c>
      <c r="U324" s="8" t="n">
        <v>0</v>
      </c>
      <c r="V324" s="9" t="n">
        <v>0</v>
      </c>
      <c r="W324" s="11" t="n"/>
    </row>
    <row r="325">
      <c r="A325" s="4" t="inlineStr">
        <is>
          <t>01.2023</t>
        </is>
      </c>
      <c r="B325" s="4" t="inlineStr">
        <is>
          <t>Pollo</t>
        </is>
      </c>
      <c r="C325" s="4" t="inlineStr">
        <is>
          <t>Agro America</t>
        </is>
      </c>
      <c r="D325" s="4" t="n">
        <v>1012145</v>
      </c>
      <c r="E325" s="5" t="inlineStr">
        <is>
          <t>PO PchDeh S/p/g/f &lt;140@ Fi Cj 20k AS</t>
        </is>
      </c>
      <c r="F325" s="6" t="inlineStr">
        <is>
          <t>Pechuga Desh</t>
        </is>
      </c>
      <c r="G325" s="7" t="n">
        <v>0</v>
      </c>
      <c r="H325" s="8" t="n">
        <v>0</v>
      </c>
      <c r="I325" s="8" t="n">
        <v>0</v>
      </c>
      <c r="J325" s="9" t="n">
        <v>0</v>
      </c>
      <c r="K325" s="10" t="n">
        <v>0</v>
      </c>
      <c r="L325" s="8" t="n">
        <v>0</v>
      </c>
      <c r="M325" s="8" t="n">
        <v>0</v>
      </c>
      <c r="N325" s="9" t="n">
        <v>0</v>
      </c>
      <c r="O325" s="7" t="n">
        <v>44332.684</v>
      </c>
      <c r="P325" s="8" t="n">
        <v>73.339546191248</v>
      </c>
      <c r="Q325" s="8" t="n">
        <v>99.26701782820101</v>
      </c>
      <c r="R325" s="9" t="n">
        <v>44332.684</v>
      </c>
      <c r="S325" s="10" t="n"/>
      <c r="T325" s="8" t="n">
        <v>21735.23</v>
      </c>
      <c r="U325" s="8" t="n">
        <v>13.8181818181818</v>
      </c>
      <c r="V325" s="9" t="n">
        <v>21735.23</v>
      </c>
      <c r="W325" s="11" t="n"/>
    </row>
    <row r="326">
      <c r="A326" s="4" t="inlineStr">
        <is>
          <t>01.2023</t>
        </is>
      </c>
      <c r="B326" s="4" t="inlineStr">
        <is>
          <t>Pollo</t>
        </is>
      </c>
      <c r="C326" s="4" t="inlineStr">
        <is>
          <t>Agro America</t>
        </is>
      </c>
      <c r="D326" s="4" t="n">
        <v>1012147</v>
      </c>
      <c r="E326" s="5" t="inlineStr">
        <is>
          <t>PO File s/t Mr@ Fi Cj 17k AS</t>
        </is>
      </c>
      <c r="F326" s="6" t="inlineStr">
        <is>
          <t>Filete</t>
        </is>
      </c>
      <c r="G326" s="7" t="n">
        <v>0</v>
      </c>
      <c r="H326" s="8" t="n">
        <v>0</v>
      </c>
      <c r="I326" s="8" t="n">
        <v>0</v>
      </c>
      <c r="J326" s="9" t="n">
        <v>0</v>
      </c>
      <c r="K326" s="10" t="n">
        <v>0</v>
      </c>
      <c r="L326" s="8" t="n">
        <v>0</v>
      </c>
      <c r="M326" s="8" t="n">
        <v>0</v>
      </c>
      <c r="N326" s="9" t="n">
        <v>0</v>
      </c>
      <c r="O326" s="7" t="n">
        <v>9330.200000000001</v>
      </c>
      <c r="P326" s="8" t="n">
        <v>9</v>
      </c>
      <c r="Q326" s="8" t="n">
        <v>89</v>
      </c>
      <c r="R326" s="9" t="n">
        <v>9330.200000000001</v>
      </c>
      <c r="S326" s="10" t="n"/>
      <c r="T326" s="8" t="n">
        <v>0</v>
      </c>
      <c r="U326" s="8" t="n">
        <v>0</v>
      </c>
      <c r="V326" s="9" t="n">
        <v>0</v>
      </c>
      <c r="W326" s="11" t="n"/>
    </row>
    <row r="327">
      <c r="A327" s="4" t="inlineStr">
        <is>
          <t>01.2023</t>
        </is>
      </c>
      <c r="B327" s="4" t="inlineStr">
        <is>
          <t>Pollo</t>
        </is>
      </c>
      <c r="C327" s="4" t="inlineStr">
        <is>
          <t>Agro America</t>
        </is>
      </c>
      <c r="D327" s="4" t="n">
        <v>1012148</v>
      </c>
      <c r="E327" s="5" t="inlineStr">
        <is>
          <t>PO Tru-Ctro Ala 60-80 Mr@ Fi Cj 20k AS</t>
        </is>
      </c>
      <c r="F327" s="6" t="inlineStr">
        <is>
          <t>Ala</t>
        </is>
      </c>
      <c r="G327" s="7" t="n">
        <v>0</v>
      </c>
      <c r="H327" s="8" t="n">
        <v>0</v>
      </c>
      <c r="I327" s="8" t="n">
        <v>0</v>
      </c>
      <c r="J327" s="9" t="n">
        <v>0</v>
      </c>
      <c r="K327" s="10" t="n">
        <v>19759.3</v>
      </c>
      <c r="L327" s="8" t="n">
        <v>19</v>
      </c>
      <c r="M327" s="8" t="n">
        <v>19</v>
      </c>
      <c r="N327" s="9" t="n">
        <v>19759.3</v>
      </c>
      <c r="O327" s="7" t="n">
        <v>99281.501</v>
      </c>
      <c r="P327" s="8" t="n">
        <v>33.0253301972137</v>
      </c>
      <c r="Q327" s="8" t="n">
        <v>39.9397503166275</v>
      </c>
      <c r="R327" s="9" t="n">
        <v>99281.501</v>
      </c>
      <c r="S327" s="10" t="n"/>
      <c r="T327" s="8" t="n">
        <v>0</v>
      </c>
      <c r="U327" s="8" t="n">
        <v>0</v>
      </c>
      <c r="V327" s="9" t="n">
        <v>0</v>
      </c>
      <c r="W327" s="11" t="n"/>
    </row>
    <row r="328">
      <c r="A328" s="4" t="inlineStr">
        <is>
          <t>01.2023</t>
        </is>
      </c>
      <c r="B328" s="4" t="inlineStr">
        <is>
          <t>Pollo</t>
        </is>
      </c>
      <c r="C328" s="4" t="inlineStr">
        <is>
          <t>Agro America</t>
        </is>
      </c>
      <c r="D328" s="4" t="n">
        <v>1012157</v>
      </c>
      <c r="E328" s="5" t="inlineStr">
        <is>
          <t>PO Tru Ala 8x5@ Fi Cj AS</t>
        </is>
      </c>
      <c r="F328" s="6" t="inlineStr">
        <is>
          <t>Ala</t>
        </is>
      </c>
      <c r="G328" s="7" t="n">
        <v>0</v>
      </c>
      <c r="H328" s="8" t="n">
        <v>0</v>
      </c>
      <c r="I328" s="8" t="n">
        <v>0</v>
      </c>
      <c r="J328" s="9" t="n">
        <v>0</v>
      </c>
      <c r="K328" s="10" t="n">
        <v>0</v>
      </c>
      <c r="L328" s="8" t="n">
        <v>0</v>
      </c>
      <c r="M328" s="8" t="n">
        <v>0</v>
      </c>
      <c r="N328" s="9" t="n">
        <v>0</v>
      </c>
      <c r="O328" s="7" t="n">
        <v>798.323</v>
      </c>
      <c r="P328" s="8" t="n">
        <v>112.113573077564</v>
      </c>
      <c r="Q328" s="8" t="n">
        <v>118.090861718878</v>
      </c>
      <c r="R328" s="9" t="n">
        <v>798.323</v>
      </c>
      <c r="S328" s="10" t="n"/>
      <c r="T328" s="8" t="n">
        <v>0</v>
      </c>
      <c r="U328" s="8" t="n">
        <v>0</v>
      </c>
      <c r="V328" s="9" t="n">
        <v>0</v>
      </c>
      <c r="W328" s="11" t="n"/>
    </row>
    <row r="329">
      <c r="A329" s="4" t="inlineStr">
        <is>
          <t>01.2023</t>
        </is>
      </c>
      <c r="B329" s="4" t="inlineStr">
        <is>
          <t>Pollo</t>
        </is>
      </c>
      <c r="C329" s="4" t="inlineStr">
        <is>
          <t>Agro America</t>
        </is>
      </c>
      <c r="D329" s="4" t="n">
        <v>1012158</v>
      </c>
      <c r="E329" s="5" t="inlineStr">
        <is>
          <t>PO File s/t 8x5 Mr@ Fi Cj AS</t>
        </is>
      </c>
      <c r="F329" s="6" t="inlineStr">
        <is>
          <t>Filete</t>
        </is>
      </c>
      <c r="G329" s="7" t="n">
        <v>0</v>
      </c>
      <c r="H329" s="8" t="n">
        <v>0</v>
      </c>
      <c r="I329" s="8" t="n">
        <v>0</v>
      </c>
      <c r="J329" s="9" t="n">
        <v>0</v>
      </c>
      <c r="K329" s="10" t="n">
        <v>1814.4</v>
      </c>
      <c r="L329" s="8" t="n">
        <v>24</v>
      </c>
      <c r="M329" s="8" t="n">
        <v>24</v>
      </c>
      <c r="N329" s="9" t="n">
        <v>1814.4</v>
      </c>
      <c r="O329" s="7" t="n">
        <v>134265.6</v>
      </c>
      <c r="P329" s="8" t="n">
        <v>25.2001351351351</v>
      </c>
      <c r="Q329" s="8" t="n">
        <v>32.9806756756757</v>
      </c>
      <c r="R329" s="9" t="n">
        <v>134265.6</v>
      </c>
      <c r="S329" s="10" t="n"/>
      <c r="T329" s="8" t="n">
        <v>72.57599999999999</v>
      </c>
      <c r="U329" s="8" t="n">
        <v>36</v>
      </c>
      <c r="V329" s="9" t="n">
        <v>72.57599999999999</v>
      </c>
      <c r="W329" s="11" t="n"/>
    </row>
    <row r="330">
      <c r="A330" s="4" t="inlineStr">
        <is>
          <t>01.2023</t>
        </is>
      </c>
      <c r="B330" s="4" t="inlineStr">
        <is>
          <t>Pollo</t>
        </is>
      </c>
      <c r="C330" s="4" t="inlineStr">
        <is>
          <t>Agro America</t>
        </is>
      </c>
      <c r="D330" s="4" t="n">
        <v>1012159</v>
      </c>
      <c r="E330" s="5" t="inlineStr">
        <is>
          <t>PO Tru Ctro Ala 60-80 8x5 Mr@ Fi Cj AS</t>
        </is>
      </c>
      <c r="F330" s="6" t="inlineStr">
        <is>
          <t>Ala</t>
        </is>
      </c>
      <c r="G330" s="7" t="n">
        <v>0</v>
      </c>
      <c r="H330" s="8" t="n">
        <v>0</v>
      </c>
      <c r="I330" s="8" t="n">
        <v>0</v>
      </c>
      <c r="J330" s="9" t="n">
        <v>0</v>
      </c>
      <c r="K330" s="10" t="n">
        <v>36288</v>
      </c>
      <c r="L330" s="8" t="n">
        <v>2</v>
      </c>
      <c r="M330" s="8" t="n">
        <v>2</v>
      </c>
      <c r="N330" s="9" t="n">
        <v>36288</v>
      </c>
      <c r="O330" s="7" t="n">
        <v>58695.84</v>
      </c>
      <c r="P330" s="8" t="n">
        <v>18.829057187017</v>
      </c>
      <c r="Q330" s="8" t="n">
        <v>27.3625965996909</v>
      </c>
      <c r="R330" s="9" t="n">
        <v>58695.84</v>
      </c>
      <c r="S330" s="10" t="n"/>
      <c r="T330" s="8" t="n">
        <v>217.728</v>
      </c>
      <c r="U330" s="8" t="n">
        <v>126.083333333333</v>
      </c>
      <c r="V330" s="9" t="n">
        <v>217.728</v>
      </c>
      <c r="W330" s="11" t="n"/>
    </row>
    <row r="331">
      <c r="A331" s="4" t="inlineStr">
        <is>
          <t>01.2023</t>
        </is>
      </c>
      <c r="B331" s="4" t="inlineStr">
        <is>
          <t>Pollo</t>
        </is>
      </c>
      <c r="C331" s="4" t="inlineStr">
        <is>
          <t>Agro America</t>
        </is>
      </c>
      <c r="D331" s="4" t="n">
        <v>1012160</v>
      </c>
      <c r="E331" s="5" t="inlineStr">
        <is>
          <t>PO PchDeh 8x5 Mr@ Fi Cj AS</t>
        </is>
      </c>
      <c r="F331" s="6" t="inlineStr">
        <is>
          <t>Pechuga Desh</t>
        </is>
      </c>
      <c r="G331" s="7" t="n">
        <v>0</v>
      </c>
      <c r="H331" s="8" t="n">
        <v>0</v>
      </c>
      <c r="I331" s="8" t="n">
        <v>0</v>
      </c>
      <c r="J331" s="9" t="n">
        <v>0</v>
      </c>
      <c r="K331" s="10" t="n">
        <v>3628.8</v>
      </c>
      <c r="L331" s="8" t="n">
        <v>24</v>
      </c>
      <c r="M331" s="8" t="n">
        <v>24</v>
      </c>
      <c r="N331" s="9" t="n">
        <v>3628.8</v>
      </c>
      <c r="O331" s="7" t="n">
        <v>54867.456</v>
      </c>
      <c r="P331" s="8" t="n">
        <v>13.3614417989418</v>
      </c>
      <c r="Q331" s="8" t="n">
        <v>20.0601851851852</v>
      </c>
      <c r="R331" s="9" t="n">
        <v>54867.456</v>
      </c>
      <c r="S331" s="10" t="n"/>
      <c r="T331" s="8" t="n">
        <v>0</v>
      </c>
      <c r="U331" s="8" t="n">
        <v>0</v>
      </c>
      <c r="V331" s="9" t="n">
        <v>0</v>
      </c>
      <c r="W331" s="11" t="n"/>
    </row>
    <row r="332">
      <c r="A332" s="4" t="inlineStr">
        <is>
          <t>01.2023</t>
        </is>
      </c>
      <c r="B332" s="4" t="inlineStr">
        <is>
          <t>Pollo</t>
        </is>
      </c>
      <c r="C332" s="4" t="inlineStr">
        <is>
          <t>Agro America</t>
        </is>
      </c>
      <c r="D332" s="4" t="n">
        <v>1012161</v>
      </c>
      <c r="E332" s="5" t="inlineStr">
        <is>
          <t>PO Ala Ctro 8x5 Mr@ Cj 20k AS</t>
        </is>
      </c>
      <c r="F332" s="6" t="inlineStr">
        <is>
          <t>Ala</t>
        </is>
      </c>
      <c r="G332" s="7" t="n">
        <v>0</v>
      </c>
      <c r="H332" s="8" t="n">
        <v>0</v>
      </c>
      <c r="I332" s="8" t="n">
        <v>0</v>
      </c>
      <c r="J332" s="9" t="n">
        <v>0</v>
      </c>
      <c r="K332" s="10" t="n">
        <v>907.2</v>
      </c>
      <c r="L332" s="8" t="n">
        <v>24</v>
      </c>
      <c r="M332" s="8" t="n">
        <v>24</v>
      </c>
      <c r="N332" s="9" t="n">
        <v>907.2</v>
      </c>
      <c r="O332" s="7" t="n">
        <v>87526.656</v>
      </c>
      <c r="P332" s="8" t="n">
        <v>13.4782338308458</v>
      </c>
      <c r="Q332" s="8" t="n">
        <v>18.5203150912106</v>
      </c>
      <c r="R332" s="9" t="n">
        <v>87526.656</v>
      </c>
      <c r="S332" s="10" t="n"/>
      <c r="T332" s="8" t="n">
        <v>1070.46</v>
      </c>
      <c r="U332" s="8" t="n">
        <v>83.4914410627207</v>
      </c>
      <c r="V332" s="9" t="n">
        <v>1070.46</v>
      </c>
      <c r="W332" s="11" t="n"/>
    </row>
    <row r="333">
      <c r="A333" s="4" t="inlineStr">
        <is>
          <t>01.2023</t>
        </is>
      </c>
      <c r="B333" s="4" t="inlineStr">
        <is>
          <t>Pollo</t>
        </is>
      </c>
      <c r="C333" s="4" t="inlineStr">
        <is>
          <t>Agro America</t>
        </is>
      </c>
      <c r="D333" s="4" t="n">
        <v>1012163</v>
      </c>
      <c r="E333" s="5" t="inlineStr">
        <is>
          <t>PO File s/t 4x10 Mr@ Zi Cj 20k AS</t>
        </is>
      </c>
      <c r="F333" s="6" t="inlineStr">
        <is>
          <t>Filete</t>
        </is>
      </c>
      <c r="G333" s="7" t="n">
        <v>0</v>
      </c>
      <c r="H333" s="8" t="n">
        <v>0</v>
      </c>
      <c r="I333" s="8" t="n">
        <v>0</v>
      </c>
      <c r="J333" s="9" t="n">
        <v>0</v>
      </c>
      <c r="K333" s="10" t="n">
        <v>18180.288</v>
      </c>
      <c r="L333" s="8" t="n">
        <v>2</v>
      </c>
      <c r="M333" s="8" t="n">
        <v>2</v>
      </c>
      <c r="N333" s="9" t="n">
        <v>18180.288</v>
      </c>
      <c r="O333" s="7" t="n">
        <v>184633.344</v>
      </c>
      <c r="P333" s="8" t="n">
        <v>12.674626572327</v>
      </c>
      <c r="Q333" s="8" t="n">
        <v>19.1148781446541</v>
      </c>
      <c r="R333" s="9" t="n">
        <v>184633.344</v>
      </c>
      <c r="S333" s="10" t="n"/>
      <c r="T333" s="8" t="n">
        <v>181.44</v>
      </c>
      <c r="U333" s="8" t="n">
        <v>32</v>
      </c>
      <c r="V333" s="9" t="n">
        <v>181.44</v>
      </c>
      <c r="W333" s="11" t="n"/>
    </row>
    <row r="334">
      <c r="A334" s="4" t="inlineStr">
        <is>
          <t>01.2023</t>
        </is>
      </c>
      <c r="B334" s="4" t="inlineStr">
        <is>
          <t>Pollo</t>
        </is>
      </c>
      <c r="C334" s="4" t="inlineStr">
        <is>
          <t>Agro America</t>
        </is>
      </c>
      <c r="D334" s="4" t="n">
        <v>1012164</v>
      </c>
      <c r="E334" s="5" t="inlineStr">
        <is>
          <t>PO Ala Ctro 4x10 Mr@ Zi Cj 20k AS</t>
        </is>
      </c>
      <c r="F334" s="6" t="inlineStr">
        <is>
          <t>Ala</t>
        </is>
      </c>
      <c r="G334" s="7" t="n">
        <v>0</v>
      </c>
      <c r="H334" s="8" t="n">
        <v>0</v>
      </c>
      <c r="I334" s="8" t="n">
        <v>0</v>
      </c>
      <c r="J334" s="9" t="n">
        <v>0</v>
      </c>
      <c r="K334" s="10" t="n">
        <v>0</v>
      </c>
      <c r="L334" s="8" t="n">
        <v>0</v>
      </c>
      <c r="M334" s="8" t="n">
        <v>0</v>
      </c>
      <c r="N334" s="9" t="n">
        <v>0</v>
      </c>
      <c r="O334" s="7" t="n">
        <v>75968.928</v>
      </c>
      <c r="P334" s="8" t="n">
        <v>17.9942679722952</v>
      </c>
      <c r="Q334" s="8" t="n">
        <v>23.6594220205398</v>
      </c>
      <c r="R334" s="9" t="n">
        <v>75968.928</v>
      </c>
      <c r="S334" s="10" t="n"/>
      <c r="T334" s="8" t="n">
        <v>72.57599999999999</v>
      </c>
      <c r="U334" s="8" t="n">
        <v>16</v>
      </c>
      <c r="V334" s="9" t="n">
        <v>72.57599999999999</v>
      </c>
      <c r="W334" s="11" t="n"/>
    </row>
    <row r="335">
      <c r="A335" s="4" t="inlineStr">
        <is>
          <t>01.2023</t>
        </is>
      </c>
      <c r="B335" s="4" t="inlineStr">
        <is>
          <t>Pollo</t>
        </is>
      </c>
      <c r="C335" s="4" t="inlineStr">
        <is>
          <t>Agro America</t>
        </is>
      </c>
      <c r="D335" s="4" t="n">
        <v>1012165</v>
      </c>
      <c r="E335" s="5" t="inlineStr">
        <is>
          <t>PO Tru-Ctro Ala 4x10 Mr@ Zi Cj AS</t>
        </is>
      </c>
      <c r="F335" s="6" t="inlineStr">
        <is>
          <t>Ala</t>
        </is>
      </c>
      <c r="G335" s="7" t="n">
        <v>0</v>
      </c>
      <c r="H335" s="8" t="n">
        <v>0</v>
      </c>
      <c r="I335" s="8" t="n">
        <v>0</v>
      </c>
      <c r="J335" s="9" t="n">
        <v>0</v>
      </c>
      <c r="K335" s="10" t="n">
        <v>5896.8</v>
      </c>
      <c r="L335" s="8" t="n">
        <v>24</v>
      </c>
      <c r="M335" s="8" t="n">
        <v>24</v>
      </c>
      <c r="N335" s="9" t="n">
        <v>5896.8</v>
      </c>
      <c r="O335" s="7" t="n">
        <v>150177.988</v>
      </c>
      <c r="P335" s="8" t="n">
        <v>21.0172877399316</v>
      </c>
      <c r="Q335" s="8" t="n">
        <v>31.0169072780493</v>
      </c>
      <c r="R335" s="9" t="n">
        <v>150177.988</v>
      </c>
      <c r="S335" s="10" t="n"/>
      <c r="T335" s="8" t="n">
        <v>163.296</v>
      </c>
      <c r="U335" s="8" t="n">
        <v>72.7777777777778</v>
      </c>
      <c r="V335" s="9" t="n">
        <v>163.296</v>
      </c>
      <c r="W335" s="11" t="n"/>
    </row>
    <row r="336">
      <c r="A336" s="4" t="inlineStr">
        <is>
          <t>01.2023</t>
        </is>
      </c>
      <c r="B336" s="4" t="inlineStr">
        <is>
          <t>Pollo</t>
        </is>
      </c>
      <c r="C336" s="4" t="inlineStr">
        <is>
          <t>Agro America</t>
        </is>
      </c>
      <c r="D336" s="4" t="n">
        <v>1012167</v>
      </c>
      <c r="E336" s="5" t="inlineStr">
        <is>
          <t>PO PchDeh 4x10 Mr@ Zi Cj 20k AS</t>
        </is>
      </c>
      <c r="F336" s="6" t="inlineStr">
        <is>
          <t>Pechuga Desh</t>
        </is>
      </c>
      <c r="G336" s="7" t="n">
        <v>0</v>
      </c>
      <c r="H336" s="8" t="n">
        <v>0</v>
      </c>
      <c r="I336" s="8" t="n">
        <v>0</v>
      </c>
      <c r="J336" s="9" t="n">
        <v>0</v>
      </c>
      <c r="K336" s="10" t="n">
        <v>3628.8</v>
      </c>
      <c r="L336" s="8" t="n">
        <v>24</v>
      </c>
      <c r="M336" s="8" t="n">
        <v>24</v>
      </c>
      <c r="N336" s="9" t="n">
        <v>3628.8</v>
      </c>
      <c r="O336" s="7" t="n">
        <v>125268.829</v>
      </c>
      <c r="P336" s="8" t="n">
        <v>27.8859758958871</v>
      </c>
      <c r="Q336" s="8" t="n">
        <v>35.630663498898</v>
      </c>
      <c r="R336" s="9" t="n">
        <v>125268.829</v>
      </c>
      <c r="S336" s="10" t="n"/>
      <c r="T336" s="8" t="n">
        <v>0</v>
      </c>
      <c r="U336" s="8" t="n">
        <v>0</v>
      </c>
      <c r="V336" s="9" t="n">
        <v>0</v>
      </c>
      <c r="W336" s="11" t="n"/>
    </row>
    <row r="337">
      <c r="A337" s="4" t="inlineStr">
        <is>
          <t>01.2023</t>
        </is>
      </c>
      <c r="B337" s="4" t="inlineStr">
        <is>
          <t>Pollo</t>
        </is>
      </c>
      <c r="C337" s="4" t="inlineStr">
        <is>
          <t>Agro America</t>
        </is>
      </c>
      <c r="D337" s="4" t="n">
        <v>1012400</v>
      </c>
      <c r="E337" s="5" t="inlineStr">
        <is>
          <t>PO File s/t 700g Mr@ Cj AS</t>
        </is>
      </c>
      <c r="F337" s="6" t="inlineStr">
        <is>
          <t>Filete</t>
        </is>
      </c>
      <c r="G337" s="7" t="n">
        <v>0</v>
      </c>
      <c r="H337" s="8" t="n">
        <v>0</v>
      </c>
      <c r="I337" s="8" t="n">
        <v>0</v>
      </c>
      <c r="J337" s="9" t="n">
        <v>0</v>
      </c>
      <c r="K337" s="10" t="n">
        <v>235.2</v>
      </c>
      <c r="L337" s="8" t="n">
        <v>2</v>
      </c>
      <c r="M337" s="8" t="n">
        <v>2</v>
      </c>
      <c r="N337" s="9" t="n">
        <v>235.2</v>
      </c>
      <c r="O337" s="7" t="n">
        <v>0</v>
      </c>
      <c r="P337" s="8" t="n">
        <v>0</v>
      </c>
      <c r="Q337" s="8" t="n">
        <v>0</v>
      </c>
      <c r="R337" s="9" t="n">
        <v>0</v>
      </c>
      <c r="S337" s="10" t="n"/>
      <c r="T337" s="8" t="n">
        <v>0</v>
      </c>
      <c r="U337" s="8" t="n">
        <v>0</v>
      </c>
      <c r="V337" s="9" t="n">
        <v>0</v>
      </c>
      <c r="W337" s="11" t="n"/>
    </row>
    <row r="338">
      <c r="A338" s="4" t="inlineStr">
        <is>
          <t>01.2023</t>
        </is>
      </c>
      <c r="B338" s="4" t="inlineStr">
        <is>
          <t>Pollo</t>
        </is>
      </c>
      <c r="C338" s="4" t="inlineStr">
        <is>
          <t>Agro America</t>
        </is>
      </c>
      <c r="D338" s="4" t="n">
        <v>1012483</v>
      </c>
      <c r="E338" s="5" t="inlineStr">
        <is>
          <t>PO Tru-Ctro Ala 4x10 Mr@ Cj AS</t>
        </is>
      </c>
      <c r="F338" s="6" t="inlineStr">
        <is>
          <t>Ala</t>
        </is>
      </c>
      <c r="G338" s="7" t="n">
        <v>0</v>
      </c>
      <c r="H338" s="8" t="n">
        <v>0</v>
      </c>
      <c r="I338" s="8" t="n">
        <v>0</v>
      </c>
      <c r="J338" s="9" t="n">
        <v>0</v>
      </c>
      <c r="K338" s="10" t="n">
        <v>59875.2</v>
      </c>
      <c r="L338" s="8" t="n">
        <v>4.33333333333333</v>
      </c>
      <c r="M338" s="8" t="n">
        <v>4.33333333333333</v>
      </c>
      <c r="N338" s="9" t="n">
        <v>59875.2</v>
      </c>
      <c r="O338" s="7" t="n">
        <v>333631.805</v>
      </c>
      <c r="P338" s="8" t="n">
        <v>19.3378052431182</v>
      </c>
      <c r="Q338" s="8" t="n">
        <v>24.1230458109352</v>
      </c>
      <c r="R338" s="9" t="n">
        <v>333631.805</v>
      </c>
      <c r="S338" s="10" t="n"/>
      <c r="T338" s="8" t="n">
        <v>28068.768</v>
      </c>
      <c r="U338" s="8" t="n">
        <v>126.941176470588</v>
      </c>
      <c r="V338" s="9" t="n">
        <v>28068.768</v>
      </c>
      <c r="W338" s="11" t="n"/>
    </row>
    <row r="339">
      <c r="A339" s="4" t="inlineStr">
        <is>
          <t>01.2023</t>
        </is>
      </c>
      <c r="B339" s="4" t="inlineStr">
        <is>
          <t>Pollo</t>
        </is>
      </c>
      <c r="C339" s="4" t="inlineStr">
        <is>
          <t>Agro America</t>
        </is>
      </c>
      <c r="D339" s="4" t="n">
        <v>1012518</v>
      </c>
      <c r="E339" s="5" t="inlineStr">
        <is>
          <t>PO File s/t  RC´S 8x5@ Cj AS</t>
        </is>
      </c>
      <c r="F339" s="6" t="inlineStr">
        <is>
          <t>Filete</t>
        </is>
      </c>
      <c r="G339" s="7" t="n">
        <v>0</v>
      </c>
      <c r="H339" s="8" t="n">
        <v>0</v>
      </c>
      <c r="I339" s="8" t="n">
        <v>0</v>
      </c>
      <c r="J339" s="9" t="n">
        <v>0</v>
      </c>
      <c r="K339" s="10" t="n">
        <v>54432</v>
      </c>
      <c r="L339" s="8" t="n">
        <v>6</v>
      </c>
      <c r="M339" s="8" t="n">
        <v>6</v>
      </c>
      <c r="N339" s="9" t="n">
        <v>54432</v>
      </c>
      <c r="O339" s="7" t="n">
        <v>121165.632</v>
      </c>
      <c r="P339" s="8" t="n">
        <v>24.5324947589099</v>
      </c>
      <c r="Q339" s="8" t="n">
        <v>36.8598382749326</v>
      </c>
      <c r="R339" s="9" t="n">
        <v>121165.632</v>
      </c>
      <c r="S339" s="10" t="n"/>
      <c r="T339" s="8" t="n">
        <v>17853.333</v>
      </c>
      <c r="U339" s="8" t="n">
        <v>226</v>
      </c>
      <c r="V339" s="9" t="n">
        <v>17853.333</v>
      </c>
      <c r="W339" s="11" t="n"/>
    </row>
    <row r="340">
      <c r="A340" s="4" t="inlineStr">
        <is>
          <t>01.2023</t>
        </is>
      </c>
      <c r="B340" s="4" t="inlineStr">
        <is>
          <t>Pollo</t>
        </is>
      </c>
      <c r="C340" s="4" t="inlineStr">
        <is>
          <t>Agro America</t>
        </is>
      </c>
      <c r="D340" s="4" t="n">
        <v>1012519</v>
      </c>
      <c r="E340" s="5" t="inlineStr">
        <is>
          <t>PO PchDeh 4oz Mr@ Cj AS</t>
        </is>
      </c>
      <c r="F340" s="6" t="inlineStr">
        <is>
          <t>Pechuga Desh</t>
        </is>
      </c>
      <c r="G340" s="7" t="n">
        <v>0</v>
      </c>
      <c r="H340" s="8" t="n">
        <v>0</v>
      </c>
      <c r="I340" s="8" t="n">
        <v>0</v>
      </c>
      <c r="J340" s="9" t="n">
        <v>0</v>
      </c>
      <c r="K340" s="10" t="n">
        <v>0</v>
      </c>
      <c r="L340" s="8" t="n">
        <v>0</v>
      </c>
      <c r="M340" s="8" t="n">
        <v>0</v>
      </c>
      <c r="N340" s="9" t="n">
        <v>0</v>
      </c>
      <c r="O340" s="7" t="n">
        <v>4681.152</v>
      </c>
      <c r="P340" s="8" t="n">
        <v>3</v>
      </c>
      <c r="Q340" s="8" t="n">
        <v>4</v>
      </c>
      <c r="R340" s="9" t="n">
        <v>4681.152</v>
      </c>
      <c r="S340" s="10" t="n"/>
      <c r="T340" s="8" t="n">
        <v>0</v>
      </c>
      <c r="U340" s="8" t="n">
        <v>0</v>
      </c>
      <c r="V340" s="9" t="n">
        <v>0</v>
      </c>
      <c r="W340" s="11" t="n"/>
    </row>
    <row r="341">
      <c r="A341" s="4" t="inlineStr">
        <is>
          <t>01.2023</t>
        </is>
      </c>
      <c r="B341" s="4" t="inlineStr">
        <is>
          <t>Pollo</t>
        </is>
      </c>
      <c r="C341" s="4" t="inlineStr">
        <is>
          <t>Agro America</t>
        </is>
      </c>
      <c r="D341" s="4" t="n">
        <v>1012520</v>
      </c>
      <c r="E341" s="5" t="inlineStr">
        <is>
          <t>PO PchDeh 5oz Mr@ Cj AS</t>
        </is>
      </c>
      <c r="F341" s="6" t="inlineStr">
        <is>
          <t>Pechuga Desh</t>
        </is>
      </c>
      <c r="G341" s="7" t="n">
        <v>0</v>
      </c>
      <c r="H341" s="8" t="n">
        <v>0</v>
      </c>
      <c r="I341" s="8" t="n">
        <v>0</v>
      </c>
      <c r="J341" s="9" t="n">
        <v>0</v>
      </c>
      <c r="K341" s="10" t="n">
        <v>0</v>
      </c>
      <c r="L341" s="8" t="n">
        <v>0</v>
      </c>
      <c r="M341" s="8" t="n">
        <v>0</v>
      </c>
      <c r="N341" s="9" t="n">
        <v>0</v>
      </c>
      <c r="O341" s="7" t="n">
        <v>23061.024</v>
      </c>
      <c r="P341" s="8" t="n">
        <v>24.675845790716</v>
      </c>
      <c r="Q341" s="8" t="n">
        <v>26.9622344610543</v>
      </c>
      <c r="R341" s="9" t="n">
        <v>23061.024</v>
      </c>
      <c r="S341" s="10" t="n"/>
      <c r="T341" s="8" t="n">
        <v>72.57599999999999</v>
      </c>
      <c r="U341" s="8" t="n">
        <v>18</v>
      </c>
      <c r="V341" s="9" t="n">
        <v>72.57599999999999</v>
      </c>
      <c r="W341" s="11" t="n"/>
    </row>
    <row r="342">
      <c r="A342" s="4" t="inlineStr">
        <is>
          <t>01.2023</t>
        </is>
      </c>
      <c r="B342" s="4" t="inlineStr">
        <is>
          <t>Pollo</t>
        </is>
      </c>
      <c r="C342" s="4" t="inlineStr">
        <is>
          <t>Agro America</t>
        </is>
      </c>
      <c r="D342" s="4" t="n">
        <v>1012521</v>
      </c>
      <c r="E342" s="5" t="inlineStr">
        <is>
          <t>PO PchDeh 6oz Mr@ Cj AS</t>
        </is>
      </c>
      <c r="F342" s="6" t="inlineStr">
        <is>
          <t>Pechuga Desh</t>
        </is>
      </c>
      <c r="G342" s="7" t="n">
        <v>0</v>
      </c>
      <c r="H342" s="8" t="n">
        <v>0</v>
      </c>
      <c r="I342" s="8" t="n">
        <v>0</v>
      </c>
      <c r="J342" s="9" t="n">
        <v>0</v>
      </c>
      <c r="K342" s="10" t="n">
        <v>18144</v>
      </c>
      <c r="L342" s="8" t="n">
        <v>26</v>
      </c>
      <c r="M342" s="8" t="n">
        <v>26</v>
      </c>
      <c r="N342" s="9" t="n">
        <v>18144</v>
      </c>
      <c r="O342" s="7" t="n">
        <v>130237.632</v>
      </c>
      <c r="P342" s="8" t="n">
        <v>22.3485650599053</v>
      </c>
      <c r="Q342" s="8" t="n">
        <v>29.8967679019225</v>
      </c>
      <c r="R342" s="9" t="n">
        <v>130237.632</v>
      </c>
      <c r="S342" s="10" t="n"/>
      <c r="T342" s="8" t="n">
        <v>36.288</v>
      </c>
      <c r="U342" s="8" t="n">
        <v>53</v>
      </c>
      <c r="V342" s="9" t="n">
        <v>36.288</v>
      </c>
      <c r="W342" s="11" t="n"/>
    </row>
    <row r="343">
      <c r="A343" s="4" t="inlineStr">
        <is>
          <t>01.2023</t>
        </is>
      </c>
      <c r="B343" s="4" t="inlineStr">
        <is>
          <t>Pollo</t>
        </is>
      </c>
      <c r="C343" s="4" t="inlineStr">
        <is>
          <t>Agro America</t>
        </is>
      </c>
      <c r="D343" s="4" t="n">
        <v>1012522</v>
      </c>
      <c r="E343" s="5" t="inlineStr">
        <is>
          <t>PO PchDeh 7oz Mr@ Cj AS</t>
        </is>
      </c>
      <c r="F343" s="6" t="inlineStr">
        <is>
          <t>Pechuga Desh</t>
        </is>
      </c>
      <c r="G343" s="7" t="n">
        <v>0</v>
      </c>
      <c r="H343" s="8" t="n">
        <v>0</v>
      </c>
      <c r="I343" s="8" t="n">
        <v>0</v>
      </c>
      <c r="J343" s="9" t="n">
        <v>0</v>
      </c>
      <c r="K343" s="10" t="n">
        <v>16964.64</v>
      </c>
      <c r="L343" s="8" t="n">
        <v>19</v>
      </c>
      <c r="M343" s="8" t="n">
        <v>19</v>
      </c>
      <c r="N343" s="9" t="n">
        <v>16964.64</v>
      </c>
      <c r="O343" s="7" t="n">
        <v>160465.533</v>
      </c>
      <c r="P343" s="8" t="n">
        <v>47.7772488376055</v>
      </c>
      <c r="Q343" s="8" t="n">
        <v>53.1597680668284</v>
      </c>
      <c r="R343" s="9" t="n">
        <v>160465.533</v>
      </c>
      <c r="S343" s="10" t="n"/>
      <c r="T343" s="8" t="n">
        <v>4989.6</v>
      </c>
      <c r="U343" s="8" t="n">
        <v>24</v>
      </c>
      <c r="V343" s="9" t="n">
        <v>4989.6</v>
      </c>
      <c r="W343" s="11" t="n"/>
    </row>
    <row r="344">
      <c r="A344" s="4" t="inlineStr">
        <is>
          <t>01.2023</t>
        </is>
      </c>
      <c r="B344" s="4" t="inlineStr">
        <is>
          <t>Pollo</t>
        </is>
      </c>
      <c r="C344" s="4" t="inlineStr">
        <is>
          <t>Agro America</t>
        </is>
      </c>
      <c r="D344" s="4" t="n">
        <v>1012523</v>
      </c>
      <c r="E344" s="5" t="inlineStr">
        <is>
          <t>PO PchDeh 8oz Mr@ Cj AS</t>
        </is>
      </c>
      <c r="F344" s="6" t="inlineStr">
        <is>
          <t>Pechuga Desh</t>
        </is>
      </c>
      <c r="G344" s="7" t="n">
        <v>0</v>
      </c>
      <c r="H344" s="8" t="n">
        <v>0</v>
      </c>
      <c r="I344" s="8" t="n">
        <v>0</v>
      </c>
      <c r="J344" s="9" t="n">
        <v>0</v>
      </c>
      <c r="K344" s="10" t="n">
        <v>19958.4</v>
      </c>
      <c r="L344" s="8" t="n">
        <v>17</v>
      </c>
      <c r="M344" s="8" t="n">
        <v>17</v>
      </c>
      <c r="N344" s="9" t="n">
        <v>19958.4</v>
      </c>
      <c r="O344" s="7" t="n">
        <v>38029.824</v>
      </c>
      <c r="P344" s="8" t="n">
        <v>20.1583969465649</v>
      </c>
      <c r="Q344" s="8" t="n">
        <v>27.1106870229008</v>
      </c>
      <c r="R344" s="9" t="n">
        <v>38029.824</v>
      </c>
      <c r="S344" s="10" t="n"/>
      <c r="T344" s="8" t="n">
        <v>108.864</v>
      </c>
      <c r="U344" s="8" t="n">
        <v>33.3333333333333</v>
      </c>
      <c r="V344" s="9" t="n">
        <v>108.864</v>
      </c>
      <c r="W344" s="11" t="n"/>
    </row>
    <row r="345">
      <c r="A345" s="4" t="inlineStr">
        <is>
          <t>01.2023</t>
        </is>
      </c>
      <c r="B345" s="4" t="inlineStr">
        <is>
          <t>Pollo</t>
        </is>
      </c>
      <c r="C345" s="4" t="inlineStr">
        <is>
          <t>Agro America</t>
        </is>
      </c>
      <c r="D345" s="4" t="n">
        <v>1012524</v>
      </c>
      <c r="E345" s="5" t="inlineStr">
        <is>
          <t>PO PchDeh 9oz Mr@ Cj AS</t>
        </is>
      </c>
      <c r="F345" s="6" t="inlineStr">
        <is>
          <t>Pechuga Desh</t>
        </is>
      </c>
      <c r="G345" s="7" t="n">
        <v>0</v>
      </c>
      <c r="H345" s="8" t="n">
        <v>0</v>
      </c>
      <c r="I345" s="8" t="n">
        <v>0</v>
      </c>
      <c r="J345" s="9" t="n">
        <v>0</v>
      </c>
      <c r="K345" s="10" t="n">
        <v>0</v>
      </c>
      <c r="L345" s="8" t="n">
        <v>0</v>
      </c>
      <c r="M345" s="8" t="n">
        <v>0</v>
      </c>
      <c r="N345" s="9" t="n">
        <v>0</v>
      </c>
      <c r="O345" s="7" t="n">
        <v>26308.8</v>
      </c>
      <c r="P345" s="8" t="n">
        <v>19.6068965517241</v>
      </c>
      <c r="Q345" s="8" t="n">
        <v>26.848275862069</v>
      </c>
      <c r="R345" s="9" t="n">
        <v>26308.8</v>
      </c>
      <c r="S345" s="10" t="n"/>
      <c r="T345" s="8" t="n">
        <v>0</v>
      </c>
      <c r="U345" s="8" t="n">
        <v>0</v>
      </c>
      <c r="V345" s="9" t="n">
        <v>0</v>
      </c>
      <c r="W345" s="11" t="n"/>
    </row>
    <row r="346">
      <c r="A346" s="4" t="inlineStr">
        <is>
          <t>01.2023</t>
        </is>
      </c>
      <c r="B346" s="4" t="inlineStr">
        <is>
          <t>Pollo</t>
        </is>
      </c>
      <c r="C346" s="4" t="inlineStr">
        <is>
          <t>Agro America</t>
        </is>
      </c>
      <c r="D346" s="4" t="n">
        <v>1012579</v>
      </c>
      <c r="E346" s="5" t="inlineStr">
        <is>
          <t>PO PchDeh 4x10 Mr@ MQNI Fi Cj AS</t>
        </is>
      </c>
      <c r="F346" s="6" t="inlineStr">
        <is>
          <t>Pechuga Desh</t>
        </is>
      </c>
      <c r="G346" s="7" t="n">
        <v>0</v>
      </c>
      <c r="H346" s="8" t="n">
        <v>0</v>
      </c>
      <c r="I346" s="8" t="n">
        <v>0</v>
      </c>
      <c r="J346" s="9" t="n">
        <v>0</v>
      </c>
      <c r="K346" s="10" t="n">
        <v>0</v>
      </c>
      <c r="L346" s="8" t="n">
        <v>0</v>
      </c>
      <c r="M346" s="8" t="n">
        <v>0</v>
      </c>
      <c r="N346" s="9" t="n">
        <v>0</v>
      </c>
      <c r="O346" s="7" t="n">
        <v>3048.138</v>
      </c>
      <c r="P346" s="8" t="n">
        <v>18.011908909636</v>
      </c>
      <c r="Q346" s="8" t="n">
        <v>18.011908909636</v>
      </c>
      <c r="R346" s="9" t="n">
        <v>3048.138</v>
      </c>
      <c r="S346" s="10" t="n"/>
      <c r="T346" s="8" t="n">
        <v>0</v>
      </c>
      <c r="U346" s="8" t="n">
        <v>0</v>
      </c>
      <c r="V346" s="9" t="n">
        <v>0</v>
      </c>
      <c r="W346" s="11" t="n"/>
    </row>
    <row r="347">
      <c r="A347" s="4" t="inlineStr">
        <is>
          <t>01.2023</t>
        </is>
      </c>
      <c r="B347" s="4" t="inlineStr">
        <is>
          <t>Pollo</t>
        </is>
      </c>
      <c r="C347" s="4" t="inlineStr">
        <is>
          <t>Agro America</t>
        </is>
      </c>
      <c r="D347" s="4" t="n">
        <v>1012597</v>
      </c>
      <c r="E347" s="5" t="inlineStr">
        <is>
          <t>PO Tru-Ctro Ala 4x10 Mr@ MAQ Fi Cj AS</t>
        </is>
      </c>
      <c r="F347" s="6" t="inlineStr">
        <is>
          <t>Ala</t>
        </is>
      </c>
      <c r="G347" s="7" t="n">
        <v>0</v>
      </c>
      <c r="H347" s="8" t="n">
        <v>0</v>
      </c>
      <c r="I347" s="8" t="n">
        <v>0</v>
      </c>
      <c r="J347" s="9" t="n">
        <v>0</v>
      </c>
      <c r="K347" s="10" t="n">
        <v>0</v>
      </c>
      <c r="L347" s="8" t="n">
        <v>0</v>
      </c>
      <c r="M347" s="8" t="n">
        <v>0</v>
      </c>
      <c r="N347" s="9" t="n">
        <v>0</v>
      </c>
      <c r="O347" s="7" t="n">
        <v>798.3</v>
      </c>
      <c r="P347" s="8" t="n">
        <v>28.3643254415633</v>
      </c>
      <c r="Q347" s="8" t="n">
        <v>28.3643254415633</v>
      </c>
      <c r="R347" s="9" t="n">
        <v>798.3</v>
      </c>
      <c r="S347" s="10" t="n"/>
      <c r="T347" s="8" t="n">
        <v>0</v>
      </c>
      <c r="U347" s="8" t="n">
        <v>0</v>
      </c>
      <c r="V347" s="9" t="n">
        <v>0</v>
      </c>
      <c r="W347" s="11" t="n"/>
    </row>
    <row r="348">
      <c r="A348" s="4" t="inlineStr">
        <is>
          <t>01.2023</t>
        </is>
      </c>
      <c r="B348" s="4" t="inlineStr">
        <is>
          <t>Pollo</t>
        </is>
      </c>
      <c r="C348" s="4" t="inlineStr">
        <is>
          <t>Agro America</t>
        </is>
      </c>
      <c r="D348" s="4" t="n">
        <v>1012806</v>
      </c>
      <c r="E348" s="5" t="inlineStr">
        <is>
          <t>PO TruCrtoDeh s/p Mr@ Cj 20k AS</t>
        </is>
      </c>
      <c r="F348" s="6" t="inlineStr">
        <is>
          <t>Trutro Deshuesado</t>
        </is>
      </c>
      <c r="G348" s="7" t="n">
        <v>0</v>
      </c>
      <c r="H348" s="8" t="n">
        <v>0</v>
      </c>
      <c r="I348" s="8" t="n">
        <v>0</v>
      </c>
      <c r="J348" s="9" t="n">
        <v>0</v>
      </c>
      <c r="K348" s="10" t="n">
        <v>2267.5</v>
      </c>
      <c r="L348" s="8" t="n">
        <v>24</v>
      </c>
      <c r="M348" s="8" t="n">
        <v>24</v>
      </c>
      <c r="N348" s="9" t="n">
        <v>2267.5</v>
      </c>
      <c r="O348" s="7" t="n">
        <v>2285.64</v>
      </c>
      <c r="P348" s="8" t="n">
        <v>2</v>
      </c>
      <c r="Q348" s="8" t="n">
        <v>26</v>
      </c>
      <c r="R348" s="9" t="n">
        <v>2285.64</v>
      </c>
      <c r="S348" s="10" t="n"/>
      <c r="T348" s="8" t="n">
        <v>0</v>
      </c>
      <c r="U348" s="8" t="n">
        <v>0</v>
      </c>
      <c r="V348" s="9" t="n">
        <v>0</v>
      </c>
      <c r="W348" s="11" t="n"/>
    </row>
    <row r="349">
      <c r="A349" s="4" t="inlineStr">
        <is>
          <t>01.2023</t>
        </is>
      </c>
      <c r="B349" s="4" t="inlineStr">
        <is>
          <t>Pollo</t>
        </is>
      </c>
      <c r="C349" s="4" t="inlineStr">
        <is>
          <t>Agro Europa</t>
        </is>
      </c>
      <c r="D349" s="4" t="n">
        <v>1011748</v>
      </c>
      <c r="E349" s="5" t="inlineStr">
        <is>
          <t>PO PchDeh &gt;170 NMr@ Cj 10k AS</t>
        </is>
      </c>
      <c r="F349" s="6" t="inlineStr">
        <is>
          <t>Pechuga Desh</t>
        </is>
      </c>
      <c r="G349" s="7" t="n">
        <v>45600</v>
      </c>
      <c r="H349" s="8" t="n">
        <v>3</v>
      </c>
      <c r="I349" s="8" t="n">
        <v>3</v>
      </c>
      <c r="J349" s="9" t="n">
        <v>45600</v>
      </c>
      <c r="K349" s="10" t="n">
        <v>0</v>
      </c>
      <c r="L349" s="8" t="n">
        <v>0</v>
      </c>
      <c r="M349" s="8" t="n">
        <v>0</v>
      </c>
      <c r="N349" s="9" t="n">
        <v>0</v>
      </c>
      <c r="O349" s="7" t="n">
        <v>0</v>
      </c>
      <c r="P349" s="8" t="n">
        <v>0</v>
      </c>
      <c r="Q349" s="8" t="n">
        <v>0</v>
      </c>
      <c r="R349" s="9" t="n">
        <v>0</v>
      </c>
      <c r="S349" s="10" t="n"/>
      <c r="T349" s="8" t="n">
        <v>0</v>
      </c>
      <c r="U349" s="8" t="n">
        <v>0</v>
      </c>
      <c r="V349" s="9" t="n">
        <v>0</v>
      </c>
      <c r="W349" s="11" t="n"/>
    </row>
    <row r="350">
      <c r="A350" s="4" t="inlineStr">
        <is>
          <t>01.2023</t>
        </is>
      </c>
      <c r="B350" s="4" t="inlineStr">
        <is>
          <t>Pollo</t>
        </is>
      </c>
      <c r="C350" s="4" t="inlineStr">
        <is>
          <t>Agro Mexico</t>
        </is>
      </c>
      <c r="D350" s="4" t="n">
        <v>1011127</v>
      </c>
      <c r="E350" s="5" t="inlineStr">
        <is>
          <t>PO PchDeh Random Mr Mex@ Cj 10k AS</t>
        </is>
      </c>
      <c r="F350" s="6" t="inlineStr">
        <is>
          <t>Pechuga Desh</t>
        </is>
      </c>
      <c r="G350" s="7" t="n">
        <v>0</v>
      </c>
      <c r="H350" s="8" t="n">
        <v>0</v>
      </c>
      <c r="I350" s="8" t="n">
        <v>0</v>
      </c>
      <c r="J350" s="9" t="n">
        <v>0</v>
      </c>
      <c r="K350" s="10" t="n">
        <v>43200</v>
      </c>
      <c r="L350" s="8" t="n">
        <v>2</v>
      </c>
      <c r="M350" s="8" t="n">
        <v>2</v>
      </c>
      <c r="N350" s="9" t="n">
        <v>43200</v>
      </c>
      <c r="O350" s="7" t="n">
        <v>16500</v>
      </c>
      <c r="P350" s="8" t="n">
        <v>13</v>
      </c>
      <c r="Q350" s="8" t="n">
        <v>15</v>
      </c>
      <c r="R350" s="9" t="n">
        <v>16500</v>
      </c>
      <c r="S350" s="10" t="n"/>
      <c r="T350" s="8" t="n">
        <v>0</v>
      </c>
      <c r="U350" s="8" t="n">
        <v>0</v>
      </c>
      <c r="V350" s="9" t="n">
        <v>0</v>
      </c>
      <c r="W350" s="11" t="n"/>
    </row>
    <row r="351">
      <c r="A351" s="4" t="inlineStr">
        <is>
          <t>01.2023</t>
        </is>
      </c>
      <c r="B351" s="4" t="inlineStr">
        <is>
          <t>Pollo</t>
        </is>
      </c>
      <c r="C351" s="4" t="inlineStr">
        <is>
          <t>Agro Mexico</t>
        </is>
      </c>
      <c r="D351" s="4" t="n">
        <v>1011150</v>
      </c>
      <c r="E351" s="5" t="inlineStr">
        <is>
          <t>PO Tru-Ctro Ala Mex@ Cj 9k AS</t>
        </is>
      </c>
      <c r="F351" s="6" t="inlineStr">
        <is>
          <t>Ala</t>
        </is>
      </c>
      <c r="G351" s="7" t="n">
        <v>0</v>
      </c>
      <c r="H351" s="8" t="n">
        <v>0</v>
      </c>
      <c r="I351" s="8" t="n">
        <v>0</v>
      </c>
      <c r="J351" s="9" t="n">
        <v>0</v>
      </c>
      <c r="K351" s="10" t="n">
        <v>0</v>
      </c>
      <c r="L351" s="8" t="n">
        <v>0</v>
      </c>
      <c r="M351" s="8" t="n">
        <v>0</v>
      </c>
      <c r="N351" s="9" t="n">
        <v>0</v>
      </c>
      <c r="O351" s="7" t="n">
        <v>40527</v>
      </c>
      <c r="P351" s="8" t="n">
        <v>25.253164556962</v>
      </c>
      <c r="Q351" s="8" t="n">
        <v>31.2658227848101</v>
      </c>
      <c r="R351" s="9" t="n">
        <v>40527</v>
      </c>
      <c r="S351" s="10" t="n"/>
      <c r="T351" s="8" t="n">
        <v>0</v>
      </c>
      <c r="U351" s="8" t="n">
        <v>0</v>
      </c>
      <c r="V351" s="9" t="n">
        <v>0</v>
      </c>
      <c r="W351" s="11" t="n"/>
    </row>
    <row r="352">
      <c r="A352" s="4" t="inlineStr">
        <is>
          <t>01.2023</t>
        </is>
      </c>
      <c r="B352" s="4" t="inlineStr">
        <is>
          <t>Pollo</t>
        </is>
      </c>
      <c r="C352" s="4" t="inlineStr">
        <is>
          <t>Agro Mexico</t>
        </is>
      </c>
      <c r="D352" s="4" t="n">
        <v>1011151</v>
      </c>
      <c r="E352" s="5" t="inlineStr">
        <is>
          <t>PO File Mex@ Cj 9k AS</t>
        </is>
      </c>
      <c r="F352" s="6" t="inlineStr">
        <is>
          <t>Filete</t>
        </is>
      </c>
      <c r="G352" s="7" t="n">
        <v>0</v>
      </c>
      <c r="H352" s="8" t="n">
        <v>0</v>
      </c>
      <c r="I352" s="8" t="n">
        <v>0</v>
      </c>
      <c r="J352" s="9" t="n">
        <v>0</v>
      </c>
      <c r="K352" s="10" t="n">
        <v>0</v>
      </c>
      <c r="L352" s="8" t="n">
        <v>0</v>
      </c>
      <c r="M352" s="8" t="n">
        <v>0</v>
      </c>
      <c r="N352" s="9" t="n">
        <v>0</v>
      </c>
      <c r="O352" s="7" t="n">
        <v>20007</v>
      </c>
      <c r="P352" s="8" t="n">
        <v>37</v>
      </c>
      <c r="Q352" s="8" t="n">
        <v>41</v>
      </c>
      <c r="R352" s="9" t="n">
        <v>20007</v>
      </c>
      <c r="S352" s="10" t="n"/>
      <c r="T352" s="8" t="n">
        <v>0</v>
      </c>
      <c r="U352" s="8" t="n">
        <v>0</v>
      </c>
      <c r="V352" s="9" t="n">
        <v>0</v>
      </c>
      <c r="W352" s="11" t="n"/>
    </row>
    <row r="353">
      <c r="A353" s="4" t="inlineStr">
        <is>
          <t>01.2023</t>
        </is>
      </c>
      <c r="B353" s="4" t="inlineStr">
        <is>
          <t>Pollo</t>
        </is>
      </c>
      <c r="C353" s="4" t="inlineStr">
        <is>
          <t>Agro Mexico</t>
        </is>
      </c>
      <c r="D353" s="4" t="n">
        <v>1012278</v>
      </c>
      <c r="E353" s="5" t="inlineStr">
        <is>
          <t>PO Tru Ala Mex@ Cj 9k AS</t>
        </is>
      </c>
      <c r="F353" s="6" t="inlineStr">
        <is>
          <t>Ala</t>
        </is>
      </c>
      <c r="G353" s="7" t="n">
        <v>0</v>
      </c>
      <c r="H353" s="8" t="n">
        <v>0</v>
      </c>
      <c r="I353" s="8" t="n">
        <v>0</v>
      </c>
      <c r="J353" s="9" t="n">
        <v>0</v>
      </c>
      <c r="K353" s="10" t="n">
        <v>0</v>
      </c>
      <c r="L353" s="8" t="n">
        <v>0</v>
      </c>
      <c r="M353" s="8" t="n">
        <v>0</v>
      </c>
      <c r="N353" s="9" t="n">
        <v>0</v>
      </c>
      <c r="O353" s="7" t="n">
        <v>124983</v>
      </c>
      <c r="P353" s="8" t="n">
        <v>5.8801036941024</v>
      </c>
      <c r="Q353" s="8" t="n">
        <v>11.800604882264</v>
      </c>
      <c r="R353" s="9" t="n">
        <v>124983</v>
      </c>
      <c r="S353" s="10" t="n"/>
      <c r="T353" s="8" t="n">
        <v>0</v>
      </c>
      <c r="U353" s="8" t="n">
        <v>0</v>
      </c>
      <c r="V353" s="9" t="n">
        <v>0</v>
      </c>
      <c r="W353" s="11" t="n"/>
    </row>
    <row r="354">
      <c r="A354" s="4" t="inlineStr">
        <is>
          <t>01.2023</t>
        </is>
      </c>
      <c r="B354" s="4" t="inlineStr">
        <is>
          <t>Pollo</t>
        </is>
      </c>
      <c r="C354" s="4" t="inlineStr">
        <is>
          <t>Agro Mexico</t>
        </is>
      </c>
      <c r="D354" s="4" t="n">
        <v>1012534</v>
      </c>
      <c r="E354" s="5" t="inlineStr">
        <is>
          <t>PO Pech c/h c/p Blo@ Cj 20k AS</t>
        </is>
      </c>
      <c r="F354" s="6" t="inlineStr">
        <is>
          <t>Pechuga</t>
        </is>
      </c>
      <c r="G354" s="7" t="n">
        <v>0</v>
      </c>
      <c r="H354" s="8" t="n">
        <v>0</v>
      </c>
      <c r="I354" s="8" t="n">
        <v>0</v>
      </c>
      <c r="J354" s="9" t="n">
        <v>0</v>
      </c>
      <c r="K354" s="10" t="n">
        <v>0</v>
      </c>
      <c r="L354" s="8" t="n">
        <v>0</v>
      </c>
      <c r="M354" s="8" t="n">
        <v>0</v>
      </c>
      <c r="N354" s="9" t="n">
        <v>0</v>
      </c>
      <c r="O354" s="7" t="n">
        <v>19988.885</v>
      </c>
      <c r="P354" s="8" t="n">
        <v>4</v>
      </c>
      <c r="Q354" s="8" t="n">
        <v>6</v>
      </c>
      <c r="R354" s="9" t="n">
        <v>19988.885</v>
      </c>
      <c r="S354" s="10" t="n"/>
      <c r="T354" s="8" t="n">
        <v>0</v>
      </c>
      <c r="U354" s="8" t="n">
        <v>0</v>
      </c>
      <c r="V354" s="9" t="n">
        <v>0</v>
      </c>
      <c r="W354" s="11" t="n"/>
    </row>
    <row r="355">
      <c r="A355" s="4" t="inlineStr">
        <is>
          <t>01.2023</t>
        </is>
      </c>
      <c r="B355" s="4" t="inlineStr">
        <is>
          <t>Pollo</t>
        </is>
      </c>
      <c r="C355" s="4" t="inlineStr">
        <is>
          <t>Agro Mexico</t>
        </is>
      </c>
      <c r="D355" s="4" t="n">
        <v>1012725</v>
      </c>
      <c r="E355" s="5" t="inlineStr">
        <is>
          <t>PO File s/t 8x5 Mr@ Cj AS</t>
        </is>
      </c>
      <c r="F355" s="6" t="inlineStr">
        <is>
          <t>Filete</t>
        </is>
      </c>
      <c r="G355" s="7" t="n">
        <v>0</v>
      </c>
      <c r="H355" s="8" t="n">
        <v>0</v>
      </c>
      <c r="I355" s="8" t="n">
        <v>0</v>
      </c>
      <c r="J355" s="9" t="n">
        <v>0</v>
      </c>
      <c r="K355" s="10" t="n">
        <v>19958.4</v>
      </c>
      <c r="L355" s="8" t="n">
        <v>2</v>
      </c>
      <c r="M355" s="8" t="n">
        <v>2</v>
      </c>
      <c r="N355" s="9" t="n">
        <v>19958.4</v>
      </c>
      <c r="O355" s="7" t="n">
        <v>19958.4</v>
      </c>
      <c r="P355" s="8" t="n">
        <v>37</v>
      </c>
      <c r="Q355" s="8" t="n">
        <v>41</v>
      </c>
      <c r="R355" s="9" t="n">
        <v>19958.4</v>
      </c>
      <c r="S355" s="10" t="n"/>
      <c r="T355" s="8" t="n">
        <v>0</v>
      </c>
      <c r="U355" s="8" t="n">
        <v>0</v>
      </c>
      <c r="V355" s="9" t="n">
        <v>0</v>
      </c>
      <c r="W355" s="11" t="n"/>
    </row>
    <row r="356">
      <c r="A356" s="4" t="inlineStr">
        <is>
          <t>01.2023</t>
        </is>
      </c>
      <c r="B356" s="4" t="inlineStr">
        <is>
          <t>Pollo</t>
        </is>
      </c>
      <c r="C356" s="4" t="inlineStr">
        <is>
          <t>Agrosuper Shanghai</t>
        </is>
      </c>
      <c r="D356" s="4" t="n">
        <v>1012218</v>
      </c>
      <c r="E356" s="5" t="inlineStr">
        <is>
          <t>PO Ala Media 1k@ Cj 20k AS</t>
        </is>
      </c>
      <c r="F356" s="6" t="inlineStr">
        <is>
          <t>Ala</t>
        </is>
      </c>
      <c r="G356" s="7" t="n">
        <v>0</v>
      </c>
      <c r="H356" s="8" t="n">
        <v>0</v>
      </c>
      <c r="I356" s="8" t="n">
        <v>0</v>
      </c>
      <c r="J356" s="9" t="n">
        <v>0</v>
      </c>
      <c r="K356" s="10" t="n">
        <v>0</v>
      </c>
      <c r="L356" s="8" t="n">
        <v>0</v>
      </c>
      <c r="M356" s="8" t="n">
        <v>0</v>
      </c>
      <c r="N356" s="9" t="n">
        <v>0</v>
      </c>
      <c r="O356" s="7" t="n">
        <v>9750</v>
      </c>
      <c r="P356" s="8" t="n">
        <v>10</v>
      </c>
      <c r="Q356" s="8" t="n">
        <v>12</v>
      </c>
      <c r="R356" s="9" t="n">
        <v>9750</v>
      </c>
      <c r="S356" s="10" t="n"/>
      <c r="T356" s="8" t="n">
        <v>0</v>
      </c>
      <c r="U356" s="8" t="n">
        <v>0</v>
      </c>
      <c r="V356" s="9" t="n">
        <v>0</v>
      </c>
      <c r="W356" s="11" t="n"/>
    </row>
    <row r="357">
      <c r="A357" s="4" t="inlineStr">
        <is>
          <t>01.2023</t>
        </is>
      </c>
      <c r="B357" s="4" t="inlineStr">
        <is>
          <t>Pollo</t>
        </is>
      </c>
      <c r="C357" s="4" t="inlineStr">
        <is>
          <t>Agrosuper Shanghai</t>
        </is>
      </c>
      <c r="D357" s="4" t="n">
        <v>1012275</v>
      </c>
      <c r="E357" s="5" t="inlineStr">
        <is>
          <t>PO Tru Ala 4x10 NMr@ Bo Cj 20k AS</t>
        </is>
      </c>
      <c r="F357" s="6" t="inlineStr">
        <is>
          <t>Ala</t>
        </is>
      </c>
      <c r="G357" s="7" t="n">
        <v>0</v>
      </c>
      <c r="H357" s="8" t="n">
        <v>0</v>
      </c>
      <c r="I357" s="8" t="n">
        <v>0</v>
      </c>
      <c r="J357" s="9" t="n">
        <v>0</v>
      </c>
      <c r="K357" s="10" t="n">
        <v>1728</v>
      </c>
      <c r="L357" s="8" t="n">
        <v>12</v>
      </c>
      <c r="M357" s="8" t="n">
        <v>12</v>
      </c>
      <c r="N357" s="9" t="n">
        <v>1728</v>
      </c>
      <c r="O357" s="7" t="n">
        <v>0</v>
      </c>
      <c r="P357" s="8" t="n">
        <v>0</v>
      </c>
      <c r="Q357" s="8" t="n">
        <v>0</v>
      </c>
      <c r="R357" s="9" t="n">
        <v>0</v>
      </c>
      <c r="S357" s="10" t="n"/>
      <c r="T357" s="8" t="n">
        <v>0</v>
      </c>
      <c r="U357" s="8" t="n">
        <v>0</v>
      </c>
      <c r="V357" s="9" t="n">
        <v>0</v>
      </c>
      <c r="W357" s="11" t="n"/>
    </row>
    <row r="358">
      <c r="A358" s="4" t="inlineStr">
        <is>
          <t>01.2023</t>
        </is>
      </c>
      <c r="B358" s="4" t="inlineStr">
        <is>
          <t>Pollo</t>
        </is>
      </c>
      <c r="C358" s="4" t="inlineStr">
        <is>
          <t>Agrosuper Shanghai</t>
        </is>
      </c>
      <c r="D358" s="4" t="n">
        <v>1012434</v>
      </c>
      <c r="E358" s="5" t="inlineStr">
        <is>
          <t>PO Pta Ala@ Cj 20k AS</t>
        </is>
      </c>
      <c r="F358" s="6" t="inlineStr">
        <is>
          <t>Ala</t>
        </is>
      </c>
      <c r="G358" s="7" t="n">
        <v>0</v>
      </c>
      <c r="H358" s="8" t="n">
        <v>0</v>
      </c>
      <c r="I358" s="8" t="n">
        <v>0</v>
      </c>
      <c r="J358" s="9" t="n">
        <v>0</v>
      </c>
      <c r="K358" s="10" t="n">
        <v>0</v>
      </c>
      <c r="L358" s="8" t="n">
        <v>0</v>
      </c>
      <c r="M358" s="8" t="n">
        <v>0</v>
      </c>
      <c r="N358" s="9" t="n">
        <v>0</v>
      </c>
      <c r="O358" s="7" t="n">
        <v>0</v>
      </c>
      <c r="P358" s="8" t="n">
        <v>0</v>
      </c>
      <c r="Q358" s="8" t="n">
        <v>0</v>
      </c>
      <c r="R358" s="9" t="n">
        <v>0</v>
      </c>
      <c r="S358" s="10" t="n"/>
      <c r="T358" s="8" t="n">
        <v>24000</v>
      </c>
      <c r="U358" s="8" t="n">
        <v>14</v>
      </c>
      <c r="V358" s="9" t="n">
        <v>24000</v>
      </c>
      <c r="W358" s="11" t="n"/>
    </row>
    <row r="359">
      <c r="A359" s="4" t="inlineStr">
        <is>
          <t>01.2023</t>
        </is>
      </c>
      <c r="B359" s="4" t="inlineStr">
        <is>
          <t>Pollo</t>
        </is>
      </c>
      <c r="C359" s="4" t="inlineStr">
        <is>
          <t>Agrosuper Shanghai</t>
        </is>
      </c>
      <c r="D359" s="4" t="n">
        <v>1012451</v>
      </c>
      <c r="E359" s="5" t="inlineStr">
        <is>
          <t>PO Ala Media@ Cj 15k AS</t>
        </is>
      </c>
      <c r="F359" s="6" t="inlineStr">
        <is>
          <t>Ala</t>
        </is>
      </c>
      <c r="G359" s="7" t="n">
        <v>0</v>
      </c>
      <c r="H359" s="8" t="n">
        <v>0</v>
      </c>
      <c r="I359" s="8" t="n">
        <v>0</v>
      </c>
      <c r="J359" s="9" t="n">
        <v>0</v>
      </c>
      <c r="K359" s="10" t="n">
        <v>4050</v>
      </c>
      <c r="L359" s="8" t="n">
        <v>12</v>
      </c>
      <c r="M359" s="8" t="n">
        <v>12</v>
      </c>
      <c r="N359" s="9" t="n">
        <v>4050</v>
      </c>
      <c r="O359" s="7" t="n">
        <v>38866.95</v>
      </c>
      <c r="P359" s="8" t="n">
        <v>32.0241940774874</v>
      </c>
      <c r="Q359" s="8" t="n">
        <v>37.0931755643291</v>
      </c>
      <c r="R359" s="9" t="n">
        <v>38866.95</v>
      </c>
      <c r="S359" s="10" t="n"/>
      <c r="T359" s="8" t="n">
        <v>0</v>
      </c>
      <c r="U359" s="8" t="n">
        <v>0</v>
      </c>
      <c r="V359" s="9" t="n">
        <v>0</v>
      </c>
      <c r="W359" s="11" t="n"/>
    </row>
    <row r="360">
      <c r="A360" s="4" t="inlineStr">
        <is>
          <t>01.2023</t>
        </is>
      </c>
      <c r="B360" s="4" t="inlineStr">
        <is>
          <t>Pollo</t>
        </is>
      </c>
      <c r="C360" s="4" t="inlineStr">
        <is>
          <t>Agrosuper Shanghai</t>
        </is>
      </c>
      <c r="D360" s="4" t="n">
        <v>1012453</v>
      </c>
      <c r="E360" s="5" t="inlineStr">
        <is>
          <t>PO Ala Media IQF@ Cj 18k AS</t>
        </is>
      </c>
      <c r="F360" s="6" t="inlineStr">
        <is>
          <t>Ala</t>
        </is>
      </c>
      <c r="G360" s="7" t="n">
        <v>0</v>
      </c>
      <c r="H360" s="8" t="n">
        <v>0</v>
      </c>
      <c r="I360" s="8" t="n">
        <v>0</v>
      </c>
      <c r="J360" s="9" t="n">
        <v>0</v>
      </c>
      <c r="K360" s="10" t="n">
        <v>6900.8</v>
      </c>
      <c r="L360" s="8" t="n">
        <v>12</v>
      </c>
      <c r="M360" s="8" t="n">
        <v>12</v>
      </c>
      <c r="N360" s="9" t="n">
        <v>6900.8</v>
      </c>
      <c r="O360" s="7" t="n">
        <v>0</v>
      </c>
      <c r="P360" s="8" t="n">
        <v>0</v>
      </c>
      <c r="Q360" s="8" t="n">
        <v>0</v>
      </c>
      <c r="R360" s="9" t="n">
        <v>0</v>
      </c>
      <c r="S360" s="10" t="n"/>
      <c r="T360" s="8" t="n">
        <v>0</v>
      </c>
      <c r="U360" s="8" t="n">
        <v>0</v>
      </c>
      <c r="V360" s="9" t="n">
        <v>0</v>
      </c>
      <c r="W360" s="11" t="n"/>
    </row>
    <row r="361">
      <c r="A361" s="4" t="inlineStr">
        <is>
          <t>01.2023</t>
        </is>
      </c>
      <c r="B361" s="4" t="inlineStr">
        <is>
          <t>Pollo</t>
        </is>
      </c>
      <c r="C361" s="4" t="inlineStr">
        <is>
          <t>Agrosuper Shanghai</t>
        </is>
      </c>
      <c r="D361" s="4" t="n">
        <v>1012525</v>
      </c>
      <c r="E361" s="5" t="inlineStr">
        <is>
          <t>PO Garra J@ Bo Cj 20k AS</t>
        </is>
      </c>
      <c r="F361" s="6" t="inlineStr">
        <is>
          <t>Patas</t>
        </is>
      </c>
      <c r="G361" s="7" t="n">
        <v>0</v>
      </c>
      <c r="H361" s="8" t="n">
        <v>0</v>
      </c>
      <c r="I361" s="8" t="n">
        <v>0</v>
      </c>
      <c r="J361" s="9" t="n">
        <v>0</v>
      </c>
      <c r="K361" s="10" t="n">
        <v>0</v>
      </c>
      <c r="L361" s="8" t="n">
        <v>0</v>
      </c>
      <c r="M361" s="8" t="n">
        <v>0</v>
      </c>
      <c r="N361" s="9" t="n">
        <v>0</v>
      </c>
      <c r="O361" s="7" t="n">
        <v>9680</v>
      </c>
      <c r="P361" s="8" t="n">
        <v>13</v>
      </c>
      <c r="Q361" s="8" t="n">
        <v>13</v>
      </c>
      <c r="R361" s="9" t="n">
        <v>9680</v>
      </c>
      <c r="S361" s="10" t="n"/>
      <c r="T361" s="8" t="n">
        <v>0</v>
      </c>
      <c r="U361" s="8" t="n">
        <v>0</v>
      </c>
      <c r="V361" s="9" t="n">
        <v>0</v>
      </c>
      <c r="W361" s="11" t="n"/>
    </row>
    <row r="362">
      <c r="A362" s="4" t="inlineStr">
        <is>
          <t>01.2023</t>
        </is>
      </c>
      <c r="B362" s="4" t="inlineStr">
        <is>
          <t>Pollo</t>
        </is>
      </c>
      <c r="C362" s="4" t="inlineStr">
        <is>
          <t>Agrosuper Shanghai</t>
        </is>
      </c>
      <c r="D362" s="4" t="n">
        <v>1012526</v>
      </c>
      <c r="E362" s="5" t="inlineStr">
        <is>
          <t>PO Garra L A@ Bo Cj 20k AS</t>
        </is>
      </c>
      <c r="F362" s="6" t="inlineStr">
        <is>
          <t>Patas</t>
        </is>
      </c>
      <c r="G362" s="7" t="n">
        <v>0</v>
      </c>
      <c r="H362" s="8" t="n">
        <v>0</v>
      </c>
      <c r="I362" s="8" t="n">
        <v>0</v>
      </c>
      <c r="J362" s="9" t="n">
        <v>0</v>
      </c>
      <c r="K362" s="10" t="n">
        <v>0</v>
      </c>
      <c r="L362" s="8" t="n">
        <v>0</v>
      </c>
      <c r="M362" s="8" t="n">
        <v>0</v>
      </c>
      <c r="N362" s="9" t="n">
        <v>0</v>
      </c>
      <c r="O362" s="7" t="n">
        <v>10300</v>
      </c>
      <c r="P362" s="8" t="n">
        <v>7</v>
      </c>
      <c r="Q362" s="8" t="n">
        <v>7</v>
      </c>
      <c r="R362" s="9" t="n">
        <v>10300</v>
      </c>
      <c r="S362" s="10" t="n"/>
      <c r="T362" s="8" t="n">
        <v>0</v>
      </c>
      <c r="U362" s="8" t="n">
        <v>0</v>
      </c>
      <c r="V362" s="9" t="n">
        <v>0</v>
      </c>
      <c r="W362" s="11" t="n"/>
    </row>
    <row r="363">
      <c r="A363" s="4" t="inlineStr">
        <is>
          <t>01.2023</t>
        </is>
      </c>
      <c r="B363" s="4" t="inlineStr">
        <is>
          <t>Pollo</t>
        </is>
      </c>
      <c r="C363" s="4" t="inlineStr">
        <is>
          <t>Agrosuper Shanghai</t>
        </is>
      </c>
      <c r="D363" s="4" t="n">
        <v>1012595</v>
      </c>
      <c r="E363" s="5" t="inlineStr">
        <is>
          <t>PO PchDeh@ Bo 16x1k Cj AS</t>
        </is>
      </c>
      <c r="F363" s="6" t="inlineStr">
        <is>
          <t>Pechuga Desh</t>
        </is>
      </c>
      <c r="G363" s="7" t="n">
        <v>0</v>
      </c>
      <c r="H363" s="8" t="n">
        <v>0</v>
      </c>
      <c r="I363" s="8" t="n">
        <v>0</v>
      </c>
      <c r="J363" s="9" t="n">
        <v>0</v>
      </c>
      <c r="K363" s="10" t="n">
        <v>5184</v>
      </c>
      <c r="L363" s="8" t="n">
        <v>12</v>
      </c>
      <c r="M363" s="8" t="n">
        <v>12</v>
      </c>
      <c r="N363" s="9" t="n">
        <v>5184</v>
      </c>
      <c r="O363" s="7" t="n">
        <v>8800</v>
      </c>
      <c r="P363" s="8" t="n">
        <v>10</v>
      </c>
      <c r="Q363" s="8" t="n">
        <v>12</v>
      </c>
      <c r="R363" s="9" t="n">
        <v>8800</v>
      </c>
      <c r="S363" s="10" t="n"/>
      <c r="T363" s="8" t="n">
        <v>0</v>
      </c>
      <c r="U363" s="8" t="n">
        <v>0</v>
      </c>
      <c r="V363" s="9" t="n">
        <v>0</v>
      </c>
      <c r="W363" s="11" t="n"/>
    </row>
    <row r="364">
      <c r="A364" s="4" t="inlineStr">
        <is>
          <t>01.2023</t>
        </is>
      </c>
      <c r="B364" s="4" t="inlineStr">
        <is>
          <t>Pollo</t>
        </is>
      </c>
      <c r="C364" s="4" t="inlineStr">
        <is>
          <t>Agrosuper Shanghai</t>
        </is>
      </c>
      <c r="D364" s="4" t="n">
        <v>1012622</v>
      </c>
      <c r="E364" s="5" t="inlineStr">
        <is>
          <t>PO TruEnt Deh Tf@MUESTRA SAG</t>
        </is>
      </c>
      <c r="F364" s="6" t="inlineStr">
        <is>
          <t>Muestra</t>
        </is>
      </c>
      <c r="G364" s="7" t="n">
        <v>0</v>
      </c>
      <c r="H364" s="8" t="n">
        <v>0</v>
      </c>
      <c r="I364" s="8" t="n">
        <v>0</v>
      </c>
      <c r="J364" s="9" t="n">
        <v>0</v>
      </c>
      <c r="K364" s="10" t="n">
        <v>80</v>
      </c>
      <c r="L364" s="8" t="n">
        <v>12</v>
      </c>
      <c r="M364" s="8" t="n">
        <v>12</v>
      </c>
      <c r="N364" s="9" t="n">
        <v>80</v>
      </c>
      <c r="O364" s="7" t="n">
        <v>0</v>
      </c>
      <c r="P364" s="8" t="n">
        <v>0</v>
      </c>
      <c r="Q364" s="8" t="n">
        <v>0</v>
      </c>
      <c r="R364" s="9" t="n">
        <v>0</v>
      </c>
      <c r="S364" s="10" t="n"/>
      <c r="T364" s="8" t="n">
        <v>0</v>
      </c>
      <c r="U364" s="8" t="n">
        <v>0</v>
      </c>
      <c r="V364" s="9" t="n">
        <v>0</v>
      </c>
      <c r="W364" s="11" t="n"/>
    </row>
    <row r="365">
      <c r="A365" s="4" t="inlineStr">
        <is>
          <t>01.2023</t>
        </is>
      </c>
      <c r="B365" s="4" t="inlineStr">
        <is>
          <t>Pollo</t>
        </is>
      </c>
      <c r="C365" s="4" t="inlineStr">
        <is>
          <t>Andes Asia</t>
        </is>
      </c>
      <c r="D365" s="4" t="n">
        <v>1012326</v>
      </c>
      <c r="E365" s="5" t="inlineStr">
        <is>
          <t>PO Corazon@Bo 12k Cj AS</t>
        </is>
      </c>
      <c r="F365" s="6" t="inlineStr">
        <is>
          <t>Menudencias</t>
        </is>
      </c>
      <c r="G365" s="7" t="n">
        <v>0</v>
      </c>
      <c r="H365" s="8" t="n">
        <v>0</v>
      </c>
      <c r="I365" s="8" t="n">
        <v>0</v>
      </c>
      <c r="J365" s="9" t="n">
        <v>0</v>
      </c>
      <c r="K365" s="10" t="n">
        <v>0</v>
      </c>
      <c r="L365" s="8" t="n">
        <v>0</v>
      </c>
      <c r="M365" s="8" t="n">
        <v>0</v>
      </c>
      <c r="N365" s="9" t="n">
        <v>0</v>
      </c>
      <c r="O365" s="7" t="n">
        <v>5928</v>
      </c>
      <c r="P365" s="8" t="n">
        <v>25</v>
      </c>
      <c r="Q365" s="8" t="n">
        <v>25</v>
      </c>
      <c r="R365" s="9" t="n">
        <v>5928</v>
      </c>
      <c r="S365" s="10" t="n"/>
      <c r="T365" s="8" t="n">
        <v>0</v>
      </c>
      <c r="U365" s="8" t="n">
        <v>0</v>
      </c>
      <c r="V365" s="9" t="n">
        <v>0</v>
      </c>
      <c r="W365" s="11" t="n"/>
    </row>
    <row r="366">
      <c r="A366" s="4" t="inlineStr">
        <is>
          <t>01.2023</t>
        </is>
      </c>
      <c r="B366" s="4" t="inlineStr">
        <is>
          <t>Cerdo</t>
        </is>
      </c>
      <c r="C366" s="4" t="inlineStr">
        <is>
          <t>Agro America</t>
        </is>
      </c>
      <c r="D366" s="4" t="n">
        <v>1020822</v>
      </c>
      <c r="E366" s="5" t="inlineStr">
        <is>
          <t>GO Resto Tira Hso@ Cj 20k AS</t>
        </is>
      </c>
      <c r="F366" s="6" t="inlineStr">
        <is>
          <t>Huesos</t>
        </is>
      </c>
      <c r="G366" s="7" t="n">
        <v>0</v>
      </c>
      <c r="H366" s="8" t="n">
        <v>0</v>
      </c>
      <c r="I366" s="8" t="n">
        <v>0</v>
      </c>
      <c r="J366" s="9" t="n">
        <v>0</v>
      </c>
      <c r="K366" s="10" t="n">
        <v>0</v>
      </c>
      <c r="L366" s="8" t="n">
        <v>0</v>
      </c>
      <c r="M366" s="8" t="n">
        <v>0</v>
      </c>
      <c r="N366" s="9" t="n">
        <v>0</v>
      </c>
      <c r="O366" s="7" t="n">
        <v>10272.08</v>
      </c>
      <c r="P366" s="8" t="n">
        <v>18</v>
      </c>
      <c r="Q366" s="8" t="n">
        <v>24</v>
      </c>
      <c r="R366" s="9" t="n">
        <v>10272.08</v>
      </c>
      <c r="S366" s="10" t="n"/>
      <c r="T366" s="8" t="n">
        <v>0</v>
      </c>
      <c r="U366" s="8" t="n">
        <v>0</v>
      </c>
      <c r="V366" s="9" t="n">
        <v>0</v>
      </c>
      <c r="W366" s="11" t="n"/>
    </row>
    <row r="367">
      <c r="A367" s="4" t="inlineStr">
        <is>
          <t>01.2023</t>
        </is>
      </c>
      <c r="B367" s="4" t="inlineStr">
        <is>
          <t>Cerdo</t>
        </is>
      </c>
      <c r="C367" s="4" t="inlineStr">
        <is>
          <t>Agro America</t>
        </is>
      </c>
      <c r="D367" s="4" t="n">
        <v>1020828</v>
      </c>
      <c r="E367" s="5" t="inlineStr">
        <is>
          <t>GO BB Ribs 20-24 Oz@ Cj 10k AS</t>
        </is>
      </c>
      <c r="F367" s="6" t="inlineStr">
        <is>
          <t>Chuleta</t>
        </is>
      </c>
      <c r="G367" s="7" t="n">
        <v>0</v>
      </c>
      <c r="H367" s="8" t="n">
        <v>0</v>
      </c>
      <c r="I367" s="8" t="n">
        <v>0</v>
      </c>
      <c r="J367" s="9" t="n">
        <v>0</v>
      </c>
      <c r="K367" s="10" t="n">
        <v>0</v>
      </c>
      <c r="L367" s="8" t="n">
        <v>0</v>
      </c>
      <c r="M367" s="8" t="n">
        <v>0</v>
      </c>
      <c r="N367" s="9" t="n">
        <v>0</v>
      </c>
      <c r="O367" s="7" t="n">
        <v>35530</v>
      </c>
      <c r="P367" s="8" t="n">
        <v>39.0264565156206</v>
      </c>
      <c r="Q367" s="8" t="n">
        <v>39.71826625387</v>
      </c>
      <c r="R367" s="9" t="n">
        <v>35530</v>
      </c>
      <c r="S367" s="10" t="n"/>
      <c r="T367" s="8" t="n">
        <v>0</v>
      </c>
      <c r="U367" s="8" t="n">
        <v>0</v>
      </c>
      <c r="V367" s="9" t="n">
        <v>0</v>
      </c>
      <c r="W367" s="11" t="n"/>
    </row>
    <row r="368">
      <c r="A368" s="4" t="inlineStr">
        <is>
          <t>01.2023</t>
        </is>
      </c>
      <c r="B368" s="4" t="inlineStr">
        <is>
          <t>Cerdo</t>
        </is>
      </c>
      <c r="C368" s="4" t="inlineStr">
        <is>
          <t>Agro America</t>
        </is>
      </c>
      <c r="D368" s="4" t="n">
        <v>1021398</v>
      </c>
      <c r="E368" s="5" t="inlineStr">
        <is>
          <t>GO File C/cab@ Cj 5k AS</t>
        </is>
      </c>
      <c r="F368" s="6" t="inlineStr">
        <is>
          <t>Filete</t>
        </is>
      </c>
      <c r="G368" s="7" t="n">
        <v>0</v>
      </c>
      <c r="H368" s="8" t="n">
        <v>0</v>
      </c>
      <c r="I368" s="8" t="n">
        <v>0</v>
      </c>
      <c r="J368" s="9" t="n">
        <v>0</v>
      </c>
      <c r="K368" s="10" t="n">
        <v>0</v>
      </c>
      <c r="L368" s="8" t="n">
        <v>0</v>
      </c>
      <c r="M368" s="8" t="n">
        <v>0</v>
      </c>
      <c r="N368" s="9" t="n">
        <v>0</v>
      </c>
      <c r="O368" s="7" t="n">
        <v>28350</v>
      </c>
      <c r="P368" s="8" t="n">
        <v>26</v>
      </c>
      <c r="Q368" s="8" t="n">
        <v>44.8772486772487</v>
      </c>
      <c r="R368" s="9" t="n">
        <v>28350</v>
      </c>
      <c r="S368" s="10" t="n"/>
      <c r="T368" s="8" t="n">
        <v>115</v>
      </c>
      <c r="U368" s="8" t="n">
        <v>81</v>
      </c>
      <c r="V368" s="9" t="n">
        <v>115</v>
      </c>
      <c r="W368" s="11" t="n"/>
    </row>
    <row r="369">
      <c r="A369" s="4" t="inlineStr">
        <is>
          <t>01.2023</t>
        </is>
      </c>
      <c r="B369" s="4" t="inlineStr">
        <is>
          <t>Cerdo</t>
        </is>
      </c>
      <c r="C369" s="4" t="inlineStr">
        <is>
          <t>Agro America</t>
        </is>
      </c>
      <c r="D369" s="4" t="n">
        <v>1021538</v>
      </c>
      <c r="E369" s="5" t="inlineStr">
        <is>
          <t>GO Pecho Belly S/p@ Vp Cj AS</t>
        </is>
      </c>
      <c r="F369" s="6" t="inlineStr">
        <is>
          <t>Panceta</t>
        </is>
      </c>
      <c r="G369" s="7" t="n">
        <v>0</v>
      </c>
      <c r="H369" s="8" t="n">
        <v>0</v>
      </c>
      <c r="I369" s="8" t="n">
        <v>0</v>
      </c>
      <c r="J369" s="9" t="n">
        <v>0</v>
      </c>
      <c r="K369" s="10" t="n">
        <v>24024.58</v>
      </c>
      <c r="L369" s="8" t="n">
        <v>9</v>
      </c>
      <c r="M369" s="8" t="n">
        <v>9</v>
      </c>
      <c r="N369" s="9" t="n">
        <v>24024.58</v>
      </c>
      <c r="O369" s="7" t="n">
        <v>5420.413</v>
      </c>
      <c r="P369" s="8" t="n">
        <v>18</v>
      </c>
      <c r="Q369" s="8" t="n">
        <v>24</v>
      </c>
      <c r="R369" s="9" t="n">
        <v>5420.413</v>
      </c>
      <c r="S369" s="10" t="n"/>
      <c r="T369" s="8" t="n">
        <v>16.939</v>
      </c>
      <c r="U369" s="8" t="n">
        <v>18</v>
      </c>
      <c r="V369" s="9" t="n">
        <v>16.939</v>
      </c>
      <c r="W369" s="11" t="n"/>
    </row>
    <row r="370">
      <c r="A370" s="4" t="inlineStr">
        <is>
          <t>01.2023</t>
        </is>
      </c>
      <c r="B370" s="4" t="inlineStr">
        <is>
          <t>Cerdo</t>
        </is>
      </c>
      <c r="C370" s="4" t="inlineStr">
        <is>
          <t>Agro America</t>
        </is>
      </c>
      <c r="D370" s="4" t="n">
        <v>1022619</v>
      </c>
      <c r="E370" s="5" t="inlineStr">
        <is>
          <t>GO Malaya 5-6mm@ Vp Cj AS</t>
        </is>
      </c>
      <c r="F370" s="6" t="inlineStr">
        <is>
          <t>Prolijado</t>
        </is>
      </c>
      <c r="G370" s="7" t="n">
        <v>0</v>
      </c>
      <c r="H370" s="8" t="n">
        <v>0</v>
      </c>
      <c r="I370" s="8" t="n">
        <v>0</v>
      </c>
      <c r="J370" s="9" t="n">
        <v>0</v>
      </c>
      <c r="K370" s="10" t="n">
        <v>0</v>
      </c>
      <c r="L370" s="8" t="n">
        <v>0</v>
      </c>
      <c r="M370" s="8" t="n">
        <v>0</v>
      </c>
      <c r="N370" s="9" t="n">
        <v>0</v>
      </c>
      <c r="O370" s="7" t="n">
        <v>31906.54</v>
      </c>
      <c r="P370" s="8" t="n">
        <v>35.0587421889055</v>
      </c>
      <c r="Q370" s="8" t="n">
        <v>35.0587421889055</v>
      </c>
      <c r="R370" s="9" t="n">
        <v>31906.54</v>
      </c>
      <c r="S370" s="10" t="n"/>
      <c r="T370" s="8" t="n">
        <v>0</v>
      </c>
      <c r="U370" s="8" t="n">
        <v>0</v>
      </c>
      <c r="V370" s="9" t="n">
        <v>0</v>
      </c>
      <c r="W370" s="11" t="n"/>
    </row>
    <row r="371">
      <c r="A371" s="4" t="inlineStr">
        <is>
          <t>01.2023</t>
        </is>
      </c>
      <c r="B371" s="4" t="inlineStr">
        <is>
          <t>Cerdo</t>
        </is>
      </c>
      <c r="C371" s="4" t="inlineStr">
        <is>
          <t>Agro America</t>
        </is>
      </c>
      <c r="D371" s="4" t="n">
        <v>1022883</v>
      </c>
      <c r="E371" s="5" t="inlineStr">
        <is>
          <t>GO BB Ribs 640g@ Cj 16k AS</t>
        </is>
      </c>
      <c r="F371" s="6" t="inlineStr">
        <is>
          <t>Chuleta</t>
        </is>
      </c>
      <c r="G371" s="7" t="n">
        <v>0</v>
      </c>
      <c r="H371" s="8" t="n">
        <v>0</v>
      </c>
      <c r="I371" s="8" t="n">
        <v>0</v>
      </c>
      <c r="J371" s="9" t="n">
        <v>0</v>
      </c>
      <c r="K371" s="10" t="n">
        <v>0</v>
      </c>
      <c r="L371" s="8" t="n">
        <v>0</v>
      </c>
      <c r="M371" s="8" t="n">
        <v>0</v>
      </c>
      <c r="N371" s="9" t="n">
        <v>0</v>
      </c>
      <c r="O371" s="7" t="n">
        <v>33536</v>
      </c>
      <c r="P371" s="8" t="n">
        <v>61.7480916030534</v>
      </c>
      <c r="Q371" s="8" t="n">
        <v>67.32824427480919</v>
      </c>
      <c r="R371" s="9" t="n">
        <v>33536</v>
      </c>
      <c r="S371" s="10" t="n"/>
      <c r="T371" s="8" t="n">
        <v>0</v>
      </c>
      <c r="U371" s="8" t="n">
        <v>0</v>
      </c>
      <c r="V371" s="9" t="n">
        <v>0</v>
      </c>
      <c r="W371" s="11" t="n"/>
    </row>
    <row r="372">
      <c r="A372" s="4" t="inlineStr">
        <is>
          <t>01.2023</t>
        </is>
      </c>
      <c r="B372" s="4" t="inlineStr">
        <is>
          <t>Cerdo</t>
        </is>
      </c>
      <c r="C372" s="4" t="inlineStr">
        <is>
          <t>Agro America</t>
        </is>
      </c>
      <c r="D372" s="4" t="n">
        <v>1023050</v>
      </c>
      <c r="E372" s="5" t="inlineStr">
        <is>
          <t>GO Lom Centro@ Cj 16k AS</t>
        </is>
      </c>
      <c r="F372" s="6" t="inlineStr">
        <is>
          <t>Lomo</t>
        </is>
      </c>
      <c r="G372" s="7" t="n">
        <v>0</v>
      </c>
      <c r="H372" s="8" t="n">
        <v>0</v>
      </c>
      <c r="I372" s="8" t="n">
        <v>0</v>
      </c>
      <c r="J372" s="9" t="n">
        <v>0</v>
      </c>
      <c r="K372" s="10" t="n">
        <v>0</v>
      </c>
      <c r="L372" s="8" t="n">
        <v>0</v>
      </c>
      <c r="M372" s="8" t="n">
        <v>0</v>
      </c>
      <c r="N372" s="9" t="n">
        <v>0</v>
      </c>
      <c r="O372" s="7" t="n">
        <v>0</v>
      </c>
      <c r="P372" s="8" t="n">
        <v>0</v>
      </c>
      <c r="Q372" s="8" t="n">
        <v>0</v>
      </c>
      <c r="R372" s="9" t="n">
        <v>0</v>
      </c>
      <c r="S372" s="10" t="n"/>
      <c r="T372" s="8" t="n">
        <v>187.996</v>
      </c>
      <c r="U372" s="8" t="n">
        <v>79.5701504287325</v>
      </c>
      <c r="V372" s="9" t="n">
        <v>187.996</v>
      </c>
      <c r="W372" s="11" t="n"/>
    </row>
    <row r="373">
      <c r="A373" s="4" t="inlineStr">
        <is>
          <t>01.2023</t>
        </is>
      </c>
      <c r="B373" s="4" t="inlineStr">
        <is>
          <t>Cerdo</t>
        </is>
      </c>
      <c r="C373" s="4" t="inlineStr">
        <is>
          <t>Agro America</t>
        </is>
      </c>
      <c r="D373" s="4" t="n">
        <v>1023175</v>
      </c>
      <c r="E373" s="5" t="inlineStr">
        <is>
          <t>GO Pp Pna USA@ Cj Muestra SAG</t>
        </is>
      </c>
      <c r="F373" s="6" t="inlineStr">
        <is>
          <t>Muestra</t>
        </is>
      </c>
      <c r="G373" s="7" t="n">
        <v>0</v>
      </c>
      <c r="H373" s="8" t="n">
        <v>0</v>
      </c>
      <c r="I373" s="8" t="n">
        <v>0</v>
      </c>
      <c r="J373" s="9" t="n">
        <v>0</v>
      </c>
      <c r="K373" s="10" t="n">
        <v>0</v>
      </c>
      <c r="L373" s="8" t="n">
        <v>0</v>
      </c>
      <c r="M373" s="8" t="n">
        <v>0</v>
      </c>
      <c r="N373" s="9" t="n">
        <v>0</v>
      </c>
      <c r="O373" s="7" t="n">
        <v>46.9</v>
      </c>
      <c r="P373" s="8" t="n">
        <v>80</v>
      </c>
      <c r="Q373" s="8" t="n">
        <v>153</v>
      </c>
      <c r="R373" s="9" t="n">
        <v>46.9</v>
      </c>
      <c r="S373" s="10" t="n"/>
      <c r="T373" s="8" t="n">
        <v>0</v>
      </c>
      <c r="U373" s="8" t="n">
        <v>0</v>
      </c>
      <c r="V373" s="9" t="n">
        <v>0</v>
      </c>
      <c r="W373" s="11" t="n"/>
    </row>
    <row r="374">
      <c r="A374" s="4" t="inlineStr">
        <is>
          <t>01.2023</t>
        </is>
      </c>
      <c r="B374" s="4" t="inlineStr">
        <is>
          <t>Cerdo</t>
        </is>
      </c>
      <c r="C374" s="4" t="inlineStr">
        <is>
          <t>Agro America</t>
        </is>
      </c>
      <c r="D374" s="4" t="n">
        <v>1023190</v>
      </c>
      <c r="E374" s="5" t="inlineStr">
        <is>
          <t>GO Pana s/Corazon@ Bo Cj 20k AS</t>
        </is>
      </c>
      <c r="F374" s="6" t="inlineStr">
        <is>
          <t>Subprod</t>
        </is>
      </c>
      <c r="G374" s="7" t="n">
        <v>0</v>
      </c>
      <c r="H374" s="8" t="n">
        <v>0</v>
      </c>
      <c r="I374" s="8" t="n">
        <v>0</v>
      </c>
      <c r="J374" s="9" t="n">
        <v>0</v>
      </c>
      <c r="K374" s="10" t="n">
        <v>20.627</v>
      </c>
      <c r="L374" s="8" t="n">
        <v>26</v>
      </c>
      <c r="M374" s="8" t="n">
        <v>26</v>
      </c>
      <c r="N374" s="9" t="n">
        <v>20.627</v>
      </c>
      <c r="O374" s="7" t="n">
        <v>0</v>
      </c>
      <c r="P374" s="8" t="n">
        <v>0</v>
      </c>
      <c r="Q374" s="8" t="n">
        <v>0</v>
      </c>
      <c r="R374" s="9" t="n">
        <v>0</v>
      </c>
      <c r="S374" s="10" t="n"/>
      <c r="T374" s="8" t="n">
        <v>0</v>
      </c>
      <c r="U374" s="8" t="n">
        <v>0</v>
      </c>
      <c r="V374" s="9" t="n">
        <v>0</v>
      </c>
      <c r="W374" s="11" t="n"/>
    </row>
    <row r="375">
      <c r="A375" s="4" t="inlineStr">
        <is>
          <t>01.2023</t>
        </is>
      </c>
      <c r="B375" s="4" t="inlineStr">
        <is>
          <t>Cerdo</t>
        </is>
      </c>
      <c r="C375" s="4" t="inlineStr">
        <is>
          <t>Agro America</t>
        </is>
      </c>
      <c r="D375" s="4" t="n">
        <v>1023273</v>
      </c>
      <c r="E375" s="5" t="inlineStr">
        <is>
          <t>GO Posta Negra@ Va Cj 20k</t>
        </is>
      </c>
      <c r="F375" s="6" t="inlineStr">
        <is>
          <t>Pierna</t>
        </is>
      </c>
      <c r="G375" s="7" t="n">
        <v>0</v>
      </c>
      <c r="H375" s="8" t="n">
        <v>0</v>
      </c>
      <c r="I375" s="8" t="n">
        <v>0</v>
      </c>
      <c r="J375" s="9" t="n">
        <v>0</v>
      </c>
      <c r="K375" s="10" t="n">
        <v>8616.290000000001</v>
      </c>
      <c r="L375" s="8" t="n">
        <v>2</v>
      </c>
      <c r="M375" s="8" t="n">
        <v>2</v>
      </c>
      <c r="N375" s="9" t="n">
        <v>8616.290000000001</v>
      </c>
      <c r="O375" s="7" t="n">
        <v>18086.16</v>
      </c>
      <c r="P375" s="8" t="n">
        <v>2</v>
      </c>
      <c r="Q375" s="8" t="n">
        <v>9</v>
      </c>
      <c r="R375" s="9" t="n">
        <v>18086.16</v>
      </c>
      <c r="S375" s="10" t="n"/>
      <c r="T375" s="8" t="n">
        <v>0</v>
      </c>
      <c r="U375" s="8" t="n">
        <v>0</v>
      </c>
      <c r="V375" s="9" t="n">
        <v>0</v>
      </c>
      <c r="W375" s="11" t="n"/>
    </row>
    <row r="376">
      <c r="A376" s="4" t="inlineStr">
        <is>
          <t>01.2023</t>
        </is>
      </c>
      <c r="B376" s="4" t="inlineStr">
        <is>
          <t>Cerdo</t>
        </is>
      </c>
      <c r="C376" s="4" t="inlineStr">
        <is>
          <t>Agro America</t>
        </is>
      </c>
      <c r="D376" s="4" t="n">
        <v>1023274</v>
      </c>
      <c r="E376" s="5" t="inlineStr">
        <is>
          <t>GO Ganso S/g S/abst @ Va Cj 12k</t>
        </is>
      </c>
      <c r="F376" s="6" t="inlineStr">
        <is>
          <t>Pierna</t>
        </is>
      </c>
      <c r="G376" s="7" t="n">
        <v>0</v>
      </c>
      <c r="H376" s="8" t="n">
        <v>0</v>
      </c>
      <c r="I376" s="8" t="n">
        <v>0</v>
      </c>
      <c r="J376" s="9" t="n">
        <v>0</v>
      </c>
      <c r="K376" s="10" t="n">
        <v>14992.85</v>
      </c>
      <c r="L376" s="8" t="n">
        <v>2</v>
      </c>
      <c r="M376" s="8" t="n">
        <v>2</v>
      </c>
      <c r="N376" s="9" t="n">
        <v>14992.85</v>
      </c>
      <c r="O376" s="7" t="n">
        <v>20207.009</v>
      </c>
      <c r="P376" s="8" t="n">
        <v>27.0215689021567</v>
      </c>
      <c r="Q376" s="8" t="n">
        <v>27.0215689021567</v>
      </c>
      <c r="R376" s="9" t="n">
        <v>20207.009</v>
      </c>
      <c r="S376" s="10" t="n"/>
      <c r="T376" s="8" t="n">
        <v>0</v>
      </c>
      <c r="U376" s="8" t="n">
        <v>0</v>
      </c>
      <c r="V376" s="9" t="n">
        <v>0</v>
      </c>
      <c r="W376" s="11" t="n"/>
    </row>
    <row r="377">
      <c r="A377" s="4" t="inlineStr">
        <is>
          <t>01.2023</t>
        </is>
      </c>
      <c r="B377" s="4" t="inlineStr">
        <is>
          <t>Cerdo</t>
        </is>
      </c>
      <c r="C377" s="4" t="inlineStr">
        <is>
          <t>Agro America</t>
        </is>
      </c>
      <c r="D377" s="4" t="n">
        <v>1023276</v>
      </c>
      <c r="E377" s="5" t="inlineStr">
        <is>
          <t>GO Rosada@ Va Cj 20k</t>
        </is>
      </c>
      <c r="F377" s="6" t="inlineStr">
        <is>
          <t>Pierna</t>
        </is>
      </c>
      <c r="G377" s="7" t="n">
        <v>0</v>
      </c>
      <c r="H377" s="8" t="n">
        <v>0</v>
      </c>
      <c r="I377" s="8" t="n">
        <v>0</v>
      </c>
      <c r="J377" s="9" t="n">
        <v>0</v>
      </c>
      <c r="K377" s="10" t="n">
        <v>18152.34</v>
      </c>
      <c r="L377" s="8" t="n">
        <v>2</v>
      </c>
      <c r="M377" s="8" t="n">
        <v>2</v>
      </c>
      <c r="N377" s="9" t="n">
        <v>18152.34</v>
      </c>
      <c r="O377" s="7" t="n">
        <v>2805.965</v>
      </c>
      <c r="P377" s="8" t="n">
        <v>104.991681649629</v>
      </c>
      <c r="Q377" s="8" t="n">
        <v>107.288594120026</v>
      </c>
      <c r="R377" s="9" t="n">
        <v>2805.965</v>
      </c>
      <c r="S377" s="10" t="n"/>
      <c r="T377" s="8" t="n">
        <v>0</v>
      </c>
      <c r="U377" s="8" t="n">
        <v>0</v>
      </c>
      <c r="V377" s="9" t="n">
        <v>0</v>
      </c>
      <c r="W377" s="11" t="n"/>
    </row>
    <row r="378">
      <c r="A378" s="4" t="inlineStr">
        <is>
          <t>01.2023</t>
        </is>
      </c>
      <c r="B378" s="4" t="inlineStr">
        <is>
          <t>Cerdo</t>
        </is>
      </c>
      <c r="C378" s="4" t="inlineStr">
        <is>
          <t>Agro America</t>
        </is>
      </c>
      <c r="D378" s="4" t="n">
        <v>1023410</v>
      </c>
      <c r="E378" s="5" t="inlineStr">
        <is>
          <t>GO File C/cab 1KG@ Cj k AS</t>
        </is>
      </c>
      <c r="F378" s="6" t="inlineStr">
        <is>
          <t>Filete</t>
        </is>
      </c>
      <c r="G378" s="7" t="n">
        <v>0</v>
      </c>
      <c r="H378" s="8" t="n">
        <v>0</v>
      </c>
      <c r="I378" s="8" t="n">
        <v>0</v>
      </c>
      <c r="J378" s="9" t="n">
        <v>0</v>
      </c>
      <c r="K378" s="10" t="n">
        <v>96</v>
      </c>
      <c r="L378" s="8" t="n">
        <v>24</v>
      </c>
      <c r="M378" s="8" t="n">
        <v>24</v>
      </c>
      <c r="N378" s="9" t="n">
        <v>96</v>
      </c>
      <c r="O378" s="7" t="n">
        <v>24</v>
      </c>
      <c r="P378" s="8" t="n">
        <v>45</v>
      </c>
      <c r="Q378" s="8" t="n">
        <v>45</v>
      </c>
      <c r="R378" s="9" t="n">
        <v>24</v>
      </c>
      <c r="S378" s="10" t="n"/>
      <c r="T378" s="8" t="n">
        <v>0</v>
      </c>
      <c r="U378" s="8" t="n">
        <v>0</v>
      </c>
      <c r="V378" s="9" t="n">
        <v>0</v>
      </c>
      <c r="W378" s="11" t="n"/>
    </row>
    <row r="379">
      <c r="A379" s="4" t="inlineStr">
        <is>
          <t>01.2023</t>
        </is>
      </c>
      <c r="B379" s="4" t="inlineStr">
        <is>
          <t>Cerdo</t>
        </is>
      </c>
      <c r="C379" s="4" t="inlineStr">
        <is>
          <t>Agro Europa</t>
        </is>
      </c>
      <c r="D379" s="4" t="n">
        <v>1020853</v>
      </c>
      <c r="E379" s="5" t="inlineStr">
        <is>
          <t>GO File C/cab@ Cj 5k AS</t>
        </is>
      </c>
      <c r="F379" s="6" t="inlineStr">
        <is>
          <t>Filete</t>
        </is>
      </c>
      <c r="G379" s="7" t="n">
        <v>0</v>
      </c>
      <c r="H379" s="8" t="n">
        <v>0</v>
      </c>
      <c r="I379" s="8" t="n">
        <v>0</v>
      </c>
      <c r="J379" s="9" t="n">
        <v>0</v>
      </c>
      <c r="K379" s="10" t="n">
        <v>0</v>
      </c>
      <c r="L379" s="8" t="n">
        <v>0</v>
      </c>
      <c r="M379" s="8" t="n">
        <v>0</v>
      </c>
      <c r="N379" s="9" t="n">
        <v>0</v>
      </c>
      <c r="O379" s="7" t="n">
        <v>20000</v>
      </c>
      <c r="P379" s="8" t="n">
        <v>9</v>
      </c>
      <c r="Q379" s="8" t="n">
        <v>11</v>
      </c>
      <c r="R379" s="9" t="n">
        <v>20000</v>
      </c>
      <c r="S379" s="10" t="n"/>
      <c r="T379" s="8" t="n">
        <v>0</v>
      </c>
      <c r="U379" s="8" t="n">
        <v>0</v>
      </c>
      <c r="V379" s="9" t="n">
        <v>0</v>
      </c>
      <c r="W379" s="11" t="n"/>
    </row>
    <row r="380">
      <c r="A380" s="4" t="inlineStr">
        <is>
          <t>01.2023</t>
        </is>
      </c>
      <c r="B380" s="4" t="inlineStr">
        <is>
          <t>Cerdo</t>
        </is>
      </c>
      <c r="C380" s="4" t="inlineStr">
        <is>
          <t>Agro Mexico</t>
        </is>
      </c>
      <c r="D380" s="4" t="n">
        <v>1021272</v>
      </c>
      <c r="E380" s="5" t="inlineStr">
        <is>
          <t>GO Pna Forro@ Bo Cj 20k AS</t>
        </is>
      </c>
      <c r="F380" s="6" t="inlineStr">
        <is>
          <t>Cueros</t>
        </is>
      </c>
      <c r="G380" s="7" t="n">
        <v>0</v>
      </c>
      <c r="H380" s="8" t="n">
        <v>0</v>
      </c>
      <c r="I380" s="8" t="n">
        <v>0</v>
      </c>
      <c r="J380" s="9" t="n">
        <v>0</v>
      </c>
      <c r="K380" s="10" t="n">
        <v>0</v>
      </c>
      <c r="L380" s="8" t="n">
        <v>0</v>
      </c>
      <c r="M380" s="8" t="n">
        <v>0</v>
      </c>
      <c r="N380" s="9" t="n">
        <v>0</v>
      </c>
      <c r="O380" s="7" t="n">
        <v>24002.552</v>
      </c>
      <c r="P380" s="8" t="n">
        <v>2</v>
      </c>
      <c r="Q380" s="8" t="n">
        <v>10</v>
      </c>
      <c r="R380" s="9" t="n">
        <v>24002.552</v>
      </c>
      <c r="S380" s="10" t="n"/>
      <c r="T380" s="8" t="n">
        <v>0</v>
      </c>
      <c r="U380" s="8" t="n">
        <v>0</v>
      </c>
      <c r="V380" s="9" t="n">
        <v>0</v>
      </c>
      <c r="W380" s="11" t="n"/>
    </row>
    <row r="381">
      <c r="A381" s="4" t="inlineStr">
        <is>
          <t>01.2023</t>
        </is>
      </c>
      <c r="B381" s="4" t="inlineStr">
        <is>
          <t>Cerdo</t>
        </is>
      </c>
      <c r="C381" s="4" t="inlineStr">
        <is>
          <t>Agro Mexico</t>
        </is>
      </c>
      <c r="D381" s="4" t="n">
        <v>1023218</v>
      </c>
      <c r="E381" s="5" t="inlineStr">
        <is>
          <t>GO Estomago Pouch@ 20k AS</t>
        </is>
      </c>
      <c r="F381" s="6" t="inlineStr">
        <is>
          <t>Subprod</t>
        </is>
      </c>
      <c r="G381" s="7" t="n">
        <v>0</v>
      </c>
      <c r="H381" s="8" t="n">
        <v>0</v>
      </c>
      <c r="I381" s="8" t="n">
        <v>0</v>
      </c>
      <c r="J381" s="9" t="n">
        <v>0</v>
      </c>
      <c r="K381" s="10" t="n">
        <v>0</v>
      </c>
      <c r="L381" s="8" t="n">
        <v>0</v>
      </c>
      <c r="M381" s="8" t="n">
        <v>0</v>
      </c>
      <c r="N381" s="9" t="n">
        <v>0</v>
      </c>
      <c r="O381" s="7" t="n">
        <v>48000</v>
      </c>
      <c r="P381" s="8" t="n">
        <v>2</v>
      </c>
      <c r="Q381" s="8" t="n">
        <v>7.5</v>
      </c>
      <c r="R381" s="9" t="n">
        <v>48000</v>
      </c>
      <c r="S381" s="10" t="n"/>
      <c r="T381" s="8" t="n">
        <v>0</v>
      </c>
      <c r="U381" s="8" t="n">
        <v>0</v>
      </c>
      <c r="V381" s="9" t="n">
        <v>0</v>
      </c>
      <c r="W381" s="11" t="n"/>
    </row>
    <row r="382">
      <c r="A382" s="4" t="inlineStr">
        <is>
          <t>01.2023</t>
        </is>
      </c>
      <c r="B382" s="4" t="inlineStr">
        <is>
          <t>Cerdo</t>
        </is>
      </c>
      <c r="C382" s="4" t="inlineStr">
        <is>
          <t>Agro Mexico</t>
        </is>
      </c>
      <c r="D382" s="4" t="n">
        <v>1023219</v>
      </c>
      <c r="E382" s="5" t="inlineStr">
        <is>
          <t>GO PernilP@ Bo Cj 20k AS</t>
        </is>
      </c>
      <c r="F382" s="6" t="inlineStr">
        <is>
          <t>Pernil</t>
        </is>
      </c>
      <c r="G382" s="7" t="n">
        <v>0</v>
      </c>
      <c r="H382" s="8" t="n">
        <v>0</v>
      </c>
      <c r="I382" s="8" t="n">
        <v>0</v>
      </c>
      <c r="J382" s="9" t="n">
        <v>0</v>
      </c>
      <c r="K382" s="10" t="n">
        <v>0</v>
      </c>
      <c r="L382" s="8" t="n">
        <v>0</v>
      </c>
      <c r="M382" s="8" t="n">
        <v>0</v>
      </c>
      <c r="N382" s="9" t="n">
        <v>0</v>
      </c>
      <c r="O382" s="7" t="n">
        <v>24002.993</v>
      </c>
      <c r="P382" s="8" t="n">
        <v>2</v>
      </c>
      <c r="Q382" s="8" t="n">
        <v>9</v>
      </c>
      <c r="R382" s="9" t="n">
        <v>24002.993</v>
      </c>
      <c r="S382" s="10" t="n"/>
      <c r="T382" s="8" t="n">
        <v>0</v>
      </c>
      <c r="U382" s="8" t="n">
        <v>0</v>
      </c>
      <c r="V382" s="9" t="n">
        <v>0</v>
      </c>
      <c r="W382" s="11" t="n"/>
    </row>
    <row r="383">
      <c r="A383" s="4" t="inlineStr">
        <is>
          <t>01.2023</t>
        </is>
      </c>
      <c r="B383" s="4" t="inlineStr">
        <is>
          <t>Cerdo</t>
        </is>
      </c>
      <c r="C383" s="4" t="inlineStr">
        <is>
          <t>Agro Mexico</t>
        </is>
      </c>
      <c r="D383" s="4" t="n">
        <v>1023302</v>
      </c>
      <c r="E383" s="5" t="inlineStr">
        <is>
          <t>GO Mantec@ Cj 20k AS</t>
        </is>
      </c>
      <c r="F383" s="6" t="inlineStr">
        <is>
          <t>Grasas</t>
        </is>
      </c>
      <c r="G383" s="7" t="n">
        <v>0</v>
      </c>
      <c r="H383" s="8" t="n">
        <v>0</v>
      </c>
      <c r="I383" s="8" t="n">
        <v>0</v>
      </c>
      <c r="J383" s="9" t="n">
        <v>0</v>
      </c>
      <c r="K383" s="10" t="n">
        <v>47960</v>
      </c>
      <c r="L383" s="8" t="n">
        <v>11.5070892410342</v>
      </c>
      <c r="M383" s="8" t="n">
        <v>11.5070892410342</v>
      </c>
      <c r="N383" s="9" t="n">
        <v>47960</v>
      </c>
      <c r="O383" s="7" t="n">
        <v>0</v>
      </c>
      <c r="P383" s="8" t="n">
        <v>0</v>
      </c>
      <c r="Q383" s="8" t="n">
        <v>0</v>
      </c>
      <c r="R383" s="9" t="n">
        <v>0</v>
      </c>
      <c r="S383" s="10" t="n"/>
      <c r="T383" s="8" t="n">
        <v>0</v>
      </c>
      <c r="U383" s="8" t="n">
        <v>0</v>
      </c>
      <c r="V383" s="9" t="n">
        <v>0</v>
      </c>
      <c r="W383" s="11" t="n"/>
    </row>
    <row r="384">
      <c r="A384" s="4" t="inlineStr">
        <is>
          <t>01.2023</t>
        </is>
      </c>
      <c r="B384" s="4" t="inlineStr">
        <is>
          <t>Cerdo</t>
        </is>
      </c>
      <c r="C384" s="4" t="inlineStr">
        <is>
          <t>Agro Mexico</t>
        </is>
      </c>
      <c r="D384" s="4" t="n">
        <v>1023324</v>
      </c>
      <c r="E384" s="5" t="inlineStr">
        <is>
          <t>GO PpPna 59@ Cj 20k AS</t>
        </is>
      </c>
      <c r="F384" s="6" t="inlineStr">
        <is>
          <t>Pierna</t>
        </is>
      </c>
      <c r="G384" s="7" t="n">
        <v>0</v>
      </c>
      <c r="H384" s="8" t="n">
        <v>0</v>
      </c>
      <c r="I384" s="8" t="n">
        <v>0</v>
      </c>
      <c r="J384" s="9" t="n">
        <v>0</v>
      </c>
      <c r="K384" s="10" t="n">
        <v>23995.24</v>
      </c>
      <c r="L384" s="8" t="n">
        <v>5</v>
      </c>
      <c r="M384" s="8" t="n">
        <v>5</v>
      </c>
      <c r="N384" s="9" t="n">
        <v>23995.24</v>
      </c>
      <c r="O384" s="7" t="n">
        <v>0</v>
      </c>
      <c r="P384" s="8" t="n">
        <v>0</v>
      </c>
      <c r="Q384" s="8" t="n">
        <v>0</v>
      </c>
      <c r="R384" s="9" t="n">
        <v>0</v>
      </c>
      <c r="S384" s="10" t="n"/>
      <c r="T384" s="8" t="n">
        <v>0</v>
      </c>
      <c r="U384" s="8" t="n">
        <v>0</v>
      </c>
      <c r="V384" s="9" t="n">
        <v>0</v>
      </c>
      <c r="W384" s="11" t="n"/>
    </row>
    <row r="385">
      <c r="A385" s="4" t="inlineStr">
        <is>
          <t>01.2023</t>
        </is>
      </c>
      <c r="B385" s="4" t="inlineStr">
        <is>
          <t>Cerdo</t>
        </is>
      </c>
      <c r="C385" s="4" t="inlineStr">
        <is>
          <t>Agro Mexico</t>
        </is>
      </c>
      <c r="D385" s="4" t="n">
        <v>1023421</v>
      </c>
      <c r="E385" s="5" t="inlineStr">
        <is>
          <t>GO Cos 79@ Bo Cj 20k AS</t>
        </is>
      </c>
      <c r="F385" s="6" t="inlineStr">
        <is>
          <t>Cost-Pec</t>
        </is>
      </c>
      <c r="G385" s="7" t="n">
        <v>0</v>
      </c>
      <c r="H385" s="8" t="n">
        <v>0</v>
      </c>
      <c r="I385" s="8" t="n">
        <v>0</v>
      </c>
      <c r="J385" s="9" t="n">
        <v>0</v>
      </c>
      <c r="K385" s="10" t="n">
        <v>0</v>
      </c>
      <c r="L385" s="8" t="n">
        <v>0</v>
      </c>
      <c r="M385" s="8" t="n">
        <v>0</v>
      </c>
      <c r="N385" s="9" t="n">
        <v>0</v>
      </c>
      <c r="O385" s="7" t="n">
        <v>41049.987</v>
      </c>
      <c r="P385" s="8" t="n">
        <v>18.274753412224</v>
      </c>
      <c r="Q385" s="8" t="n">
        <v>23.4472780710016</v>
      </c>
      <c r="R385" s="9" t="n">
        <v>41049.987</v>
      </c>
      <c r="S385" s="10" t="n"/>
      <c r="T385" s="8" t="n">
        <v>0</v>
      </c>
      <c r="U385" s="8" t="n">
        <v>0</v>
      </c>
      <c r="V385" s="9" t="n">
        <v>0</v>
      </c>
      <c r="W385" s="11" t="n"/>
    </row>
    <row r="386">
      <c r="A386" s="4" t="inlineStr">
        <is>
          <t>01.2023</t>
        </is>
      </c>
      <c r="B386" s="4" t="inlineStr">
        <is>
          <t>Cerdo</t>
        </is>
      </c>
      <c r="C386" s="4" t="inlineStr">
        <is>
          <t>Agrosuper Shanghai</t>
        </is>
      </c>
      <c r="D386" s="4" t="n">
        <v>1021731</v>
      </c>
      <c r="E386" s="5" t="inlineStr">
        <is>
          <t>GO PernilM@ Cj 20k AS</t>
        </is>
      </c>
      <c r="F386" s="6" t="inlineStr">
        <is>
          <t>Pernil</t>
        </is>
      </c>
      <c r="G386" s="7" t="n">
        <v>0</v>
      </c>
      <c r="H386" s="8" t="n">
        <v>0</v>
      </c>
      <c r="I386" s="8" t="n">
        <v>0</v>
      </c>
      <c r="J386" s="9" t="n">
        <v>0</v>
      </c>
      <c r="K386" s="10" t="n">
        <v>23820</v>
      </c>
      <c r="L386" s="8" t="n">
        <v>2</v>
      </c>
      <c r="M386" s="8" t="n">
        <v>2</v>
      </c>
      <c r="N386" s="9" t="n">
        <v>23820</v>
      </c>
      <c r="O386" s="7" t="n">
        <v>24280</v>
      </c>
      <c r="P386" s="8" t="n">
        <v>4</v>
      </c>
      <c r="Q386" s="8" t="n">
        <v>6</v>
      </c>
      <c r="R386" s="9" t="n">
        <v>24280</v>
      </c>
      <c r="S386" s="10" t="n"/>
      <c r="T386" s="8" t="n">
        <v>24500</v>
      </c>
      <c r="U386" s="8" t="n">
        <v>2</v>
      </c>
      <c r="V386" s="9" t="n">
        <v>24500</v>
      </c>
      <c r="W386" s="11" t="n"/>
    </row>
    <row r="387">
      <c r="A387" s="4" t="inlineStr">
        <is>
          <t>01.2023</t>
        </is>
      </c>
      <c r="B387" s="4" t="inlineStr">
        <is>
          <t>Cerdo</t>
        </is>
      </c>
      <c r="C387" s="4" t="inlineStr">
        <is>
          <t>Agrosuper Shanghai</t>
        </is>
      </c>
      <c r="D387" s="4" t="n">
        <v>1021732</v>
      </c>
      <c r="E387" s="5" t="inlineStr">
        <is>
          <t>GO Hso femur@ Cj 20k AS</t>
        </is>
      </c>
      <c r="F387" s="6" t="inlineStr">
        <is>
          <t>Huesos</t>
        </is>
      </c>
      <c r="G387" s="7" t="n">
        <v>0</v>
      </c>
      <c r="H387" s="8" t="n">
        <v>0</v>
      </c>
      <c r="I387" s="8" t="n">
        <v>0</v>
      </c>
      <c r="J387" s="9" t="n">
        <v>0</v>
      </c>
      <c r="K387" s="10" t="n">
        <v>96160</v>
      </c>
      <c r="L387" s="8" t="n">
        <v>2.7504159733777</v>
      </c>
      <c r="M387" s="8" t="n">
        <v>3.49916805324459</v>
      </c>
      <c r="N387" s="9" t="n">
        <v>96160</v>
      </c>
      <c r="O387" s="7" t="n">
        <v>73000</v>
      </c>
      <c r="P387" s="8" t="n">
        <v>12.5205479452055</v>
      </c>
      <c r="Q387" s="8" t="n">
        <v>13.8767123287671</v>
      </c>
      <c r="R387" s="9" t="n">
        <v>73000</v>
      </c>
      <c r="S387" s="10" t="n"/>
      <c r="T387" s="8" t="n">
        <v>24160</v>
      </c>
      <c r="U387" s="8" t="n">
        <v>2</v>
      </c>
      <c r="V387" s="9" t="n">
        <v>24160</v>
      </c>
      <c r="W387" s="11" t="n"/>
    </row>
    <row r="388">
      <c r="A388" s="4" t="inlineStr">
        <is>
          <t>01.2023</t>
        </is>
      </c>
      <c r="B388" s="4" t="inlineStr">
        <is>
          <t>Cerdo</t>
        </is>
      </c>
      <c r="C388" s="4" t="inlineStr">
        <is>
          <t>Agrosuper Shanghai</t>
        </is>
      </c>
      <c r="D388" s="4" t="n">
        <v>1021733</v>
      </c>
      <c r="E388" s="5" t="inlineStr">
        <is>
          <t>GO PpPna 59@ Cj 20k AS</t>
        </is>
      </c>
      <c r="F388" s="6" t="inlineStr">
        <is>
          <t>Pierna</t>
        </is>
      </c>
      <c r="G388" s="7" t="n">
        <v>0</v>
      </c>
      <c r="H388" s="8" t="n">
        <v>0</v>
      </c>
      <c r="I388" s="8" t="n">
        <v>0</v>
      </c>
      <c r="J388" s="9" t="n">
        <v>0</v>
      </c>
      <c r="K388" s="10" t="n">
        <v>24379.45</v>
      </c>
      <c r="L388" s="8" t="n">
        <v>3</v>
      </c>
      <c r="M388" s="8" t="n">
        <v>3</v>
      </c>
      <c r="N388" s="9" t="n">
        <v>24379.45</v>
      </c>
      <c r="O388" s="7" t="n">
        <v>14535.026</v>
      </c>
      <c r="P388" s="8" t="n">
        <v>3</v>
      </c>
      <c r="Q388" s="8" t="n">
        <v>44</v>
      </c>
      <c r="R388" s="9" t="n">
        <v>14535.026</v>
      </c>
      <c r="S388" s="10" t="n"/>
      <c r="T388" s="8" t="n">
        <v>0</v>
      </c>
      <c r="U388" s="8" t="n">
        <v>0</v>
      </c>
      <c r="V388" s="9" t="n">
        <v>0</v>
      </c>
      <c r="W388" s="11" t="n"/>
    </row>
    <row r="389">
      <c r="A389" s="4" t="inlineStr">
        <is>
          <t>01.2023</t>
        </is>
      </c>
      <c r="B389" s="4" t="inlineStr">
        <is>
          <t>Cerdo</t>
        </is>
      </c>
      <c r="C389" s="4" t="inlineStr">
        <is>
          <t>Agrosuper Shanghai</t>
        </is>
      </c>
      <c r="D389" s="4" t="n">
        <v>1021735</v>
      </c>
      <c r="E389" s="5" t="inlineStr">
        <is>
          <t>GO Patas@ Cj 20k AS</t>
        </is>
      </c>
      <c r="F389" s="6" t="inlineStr">
        <is>
          <t>Subprod</t>
        </is>
      </c>
      <c r="G389" s="7" t="n">
        <v>0</v>
      </c>
      <c r="H389" s="8" t="n">
        <v>0</v>
      </c>
      <c r="I389" s="8" t="n">
        <v>0</v>
      </c>
      <c r="J389" s="9" t="n">
        <v>0</v>
      </c>
      <c r="K389" s="10" t="n">
        <v>0</v>
      </c>
      <c r="L389" s="8" t="n">
        <v>0</v>
      </c>
      <c r="M389" s="8" t="n">
        <v>0</v>
      </c>
      <c r="N389" s="9" t="n">
        <v>0</v>
      </c>
      <c r="O389" s="7" t="n">
        <v>47580</v>
      </c>
      <c r="P389" s="8" t="n">
        <v>10.4968474148802</v>
      </c>
      <c r="Q389" s="8" t="n">
        <v>12</v>
      </c>
      <c r="R389" s="9" t="n">
        <v>47580</v>
      </c>
      <c r="S389" s="10" t="n"/>
      <c r="T389" s="8" t="n">
        <v>0</v>
      </c>
      <c r="U389" s="8" t="n">
        <v>0</v>
      </c>
      <c r="V389" s="9" t="n">
        <v>0</v>
      </c>
      <c r="W389" s="11" t="n"/>
    </row>
    <row r="390">
      <c r="A390" s="4" t="inlineStr">
        <is>
          <t>01.2023</t>
        </is>
      </c>
      <c r="B390" s="4" t="inlineStr">
        <is>
          <t>Cerdo</t>
        </is>
      </c>
      <c r="C390" s="4" t="inlineStr">
        <is>
          <t>Agrosuper Shanghai</t>
        </is>
      </c>
      <c r="D390" s="4" t="n">
        <v>1021737</v>
      </c>
      <c r="E390" s="5" t="inlineStr">
        <is>
          <t>GO Manos B@ Cj 20k AS</t>
        </is>
      </c>
      <c r="F390" s="6" t="inlineStr">
        <is>
          <t>Subprod</t>
        </is>
      </c>
      <c r="G390" s="7" t="n">
        <v>0</v>
      </c>
      <c r="H390" s="8" t="n">
        <v>0</v>
      </c>
      <c r="I390" s="8" t="n">
        <v>0</v>
      </c>
      <c r="J390" s="9" t="n">
        <v>0</v>
      </c>
      <c r="K390" s="10" t="n">
        <v>23962.57</v>
      </c>
      <c r="L390" s="8" t="n">
        <v>3</v>
      </c>
      <c r="M390" s="8" t="n">
        <v>3</v>
      </c>
      <c r="N390" s="9" t="n">
        <v>23962.57</v>
      </c>
      <c r="O390" s="7" t="n">
        <v>0</v>
      </c>
      <c r="P390" s="8" t="n">
        <v>0</v>
      </c>
      <c r="Q390" s="8" t="n">
        <v>0</v>
      </c>
      <c r="R390" s="9" t="n">
        <v>0</v>
      </c>
      <c r="S390" s="10" t="n"/>
      <c r="T390" s="8" t="n">
        <v>0</v>
      </c>
      <c r="U390" s="8" t="n">
        <v>0</v>
      </c>
      <c r="V390" s="9" t="n">
        <v>0</v>
      </c>
      <c r="W390" s="11" t="n"/>
    </row>
    <row r="391">
      <c r="A391" s="4" t="inlineStr">
        <is>
          <t>01.2023</t>
        </is>
      </c>
      <c r="B391" s="4" t="inlineStr">
        <is>
          <t>Cerdo</t>
        </is>
      </c>
      <c r="C391" s="4" t="inlineStr">
        <is>
          <t>Agrosuper Shanghai</t>
        </is>
      </c>
      <c r="D391" s="4" t="n">
        <v>1021738</v>
      </c>
      <c r="E391" s="5" t="inlineStr">
        <is>
          <t>GO Patas B@ Cj 20k AS</t>
        </is>
      </c>
      <c r="F391" s="6" t="inlineStr">
        <is>
          <t>Subprod</t>
        </is>
      </c>
      <c r="G391" s="7" t="n">
        <v>0</v>
      </c>
      <c r="H391" s="8" t="n">
        <v>0</v>
      </c>
      <c r="I391" s="8" t="n">
        <v>0</v>
      </c>
      <c r="J391" s="9" t="n">
        <v>0</v>
      </c>
      <c r="K391" s="10" t="n">
        <v>0</v>
      </c>
      <c r="L391" s="8" t="n">
        <v>0</v>
      </c>
      <c r="M391" s="8" t="n">
        <v>0</v>
      </c>
      <c r="N391" s="9" t="n">
        <v>0</v>
      </c>
      <c r="O391" s="7" t="n">
        <v>23620</v>
      </c>
      <c r="P391" s="8" t="n">
        <v>10</v>
      </c>
      <c r="Q391" s="8" t="n">
        <v>12</v>
      </c>
      <c r="R391" s="9" t="n">
        <v>23620</v>
      </c>
      <c r="S391" s="10" t="n"/>
      <c r="T391" s="8" t="n">
        <v>24000</v>
      </c>
      <c r="U391" s="8" t="n">
        <v>6</v>
      </c>
      <c r="V391" s="9" t="n">
        <v>24000</v>
      </c>
      <c r="W391" s="11" t="n"/>
    </row>
    <row r="392">
      <c r="A392" s="4" t="inlineStr">
        <is>
          <t>01.2023</t>
        </is>
      </c>
      <c r="B392" s="4" t="inlineStr">
        <is>
          <t>Cerdo</t>
        </is>
      </c>
      <c r="C392" s="4" t="inlineStr">
        <is>
          <t>Agrosuper Shanghai</t>
        </is>
      </c>
      <c r="D392" s="4" t="n">
        <v>1021740</v>
      </c>
      <c r="E392" s="5" t="inlineStr">
        <is>
          <t>GO Pana S/Corazón@ Cj 20k AS</t>
        </is>
      </c>
      <c r="F392" s="6" t="inlineStr">
        <is>
          <t>Subprod</t>
        </is>
      </c>
      <c r="G392" s="7" t="n">
        <v>0</v>
      </c>
      <c r="H392" s="8" t="n">
        <v>0</v>
      </c>
      <c r="I392" s="8" t="n">
        <v>0</v>
      </c>
      <c r="J392" s="9" t="n">
        <v>0</v>
      </c>
      <c r="K392" s="10" t="n">
        <v>48012.57</v>
      </c>
      <c r="L392" s="8" t="n">
        <v>3</v>
      </c>
      <c r="M392" s="8" t="n">
        <v>3</v>
      </c>
      <c r="N392" s="9" t="n">
        <v>48012.57</v>
      </c>
      <c r="O392" s="7" t="n">
        <v>0</v>
      </c>
      <c r="P392" s="8" t="n">
        <v>0</v>
      </c>
      <c r="Q392" s="8" t="n">
        <v>0</v>
      </c>
      <c r="R392" s="9" t="n">
        <v>0</v>
      </c>
      <c r="S392" s="10" t="n"/>
      <c r="T392" s="8" t="n">
        <v>0</v>
      </c>
      <c r="U392" s="8" t="n">
        <v>0</v>
      </c>
      <c r="V392" s="9" t="n">
        <v>0</v>
      </c>
      <c r="W392" s="11" t="n"/>
    </row>
    <row r="393">
      <c r="A393" s="4" t="inlineStr">
        <is>
          <t>01.2023</t>
        </is>
      </c>
      <c r="B393" s="4" t="inlineStr">
        <is>
          <t>Cerdo</t>
        </is>
      </c>
      <c r="C393" s="4" t="inlineStr">
        <is>
          <t>Agrosuper Shanghai</t>
        </is>
      </c>
      <c r="D393" s="4" t="n">
        <v>1021766</v>
      </c>
      <c r="E393" s="5" t="inlineStr">
        <is>
          <t>GO Hso Cogote@ Cj 20k AS</t>
        </is>
      </c>
      <c r="F393" s="6" t="inlineStr">
        <is>
          <t>Huesos</t>
        </is>
      </c>
      <c r="G393" s="7" t="n">
        <v>0</v>
      </c>
      <c r="H393" s="8" t="n">
        <v>0</v>
      </c>
      <c r="I393" s="8" t="n">
        <v>0</v>
      </c>
      <c r="J393" s="9" t="n">
        <v>0</v>
      </c>
      <c r="K393" s="10" t="n">
        <v>72180</v>
      </c>
      <c r="L393" s="8" t="n">
        <v>3</v>
      </c>
      <c r="M393" s="8" t="n">
        <v>3</v>
      </c>
      <c r="N393" s="9" t="n">
        <v>72180</v>
      </c>
      <c r="O393" s="7" t="n">
        <v>0</v>
      </c>
      <c r="P393" s="8" t="n">
        <v>0</v>
      </c>
      <c r="Q393" s="8" t="n">
        <v>0</v>
      </c>
      <c r="R393" s="9" t="n">
        <v>0</v>
      </c>
      <c r="S393" s="10" t="n"/>
      <c r="T393" s="8" t="n">
        <v>0</v>
      </c>
      <c r="U393" s="8" t="n">
        <v>0</v>
      </c>
      <c r="V393" s="9" t="n">
        <v>0</v>
      </c>
      <c r="W393" s="11" t="n"/>
    </row>
    <row r="394">
      <c r="A394" s="4" t="inlineStr">
        <is>
          <t>01.2023</t>
        </is>
      </c>
      <c r="B394" s="4" t="inlineStr">
        <is>
          <t>Cerdo</t>
        </is>
      </c>
      <c r="C394" s="4" t="inlineStr">
        <is>
          <t>Agrosuper Shanghai</t>
        </is>
      </c>
      <c r="D394" s="4" t="n">
        <v>1021767</v>
      </c>
      <c r="E394" s="5" t="inlineStr">
        <is>
          <t>GO Tira Hso Ctro@ Cj 20k AS</t>
        </is>
      </c>
      <c r="F394" s="6" t="inlineStr">
        <is>
          <t>Huesos</t>
        </is>
      </c>
      <c r="G394" s="7" t="n">
        <v>0</v>
      </c>
      <c r="H394" s="8" t="n">
        <v>0</v>
      </c>
      <c r="I394" s="8" t="n">
        <v>0</v>
      </c>
      <c r="J394" s="9" t="n">
        <v>0</v>
      </c>
      <c r="K394" s="10" t="n">
        <v>99018</v>
      </c>
      <c r="L394" s="8" t="n">
        <v>3</v>
      </c>
      <c r="M394" s="8" t="n">
        <v>3</v>
      </c>
      <c r="N394" s="9" t="n">
        <v>99018</v>
      </c>
      <c r="O394" s="7" t="n">
        <v>32418</v>
      </c>
      <c r="P394" s="8" t="n">
        <v>6.14880621876735</v>
      </c>
      <c r="Q394" s="8" t="n">
        <v>7.63020544142143</v>
      </c>
      <c r="R394" s="9" t="n">
        <v>32418</v>
      </c>
      <c r="S394" s="10" t="n"/>
      <c r="T394" s="8" t="n">
        <v>0</v>
      </c>
      <c r="U394" s="8" t="n">
        <v>0</v>
      </c>
      <c r="V394" s="9" t="n">
        <v>0</v>
      </c>
      <c r="W394" s="11" t="n"/>
    </row>
    <row r="395">
      <c r="A395" s="4" t="inlineStr">
        <is>
          <t>01.2023</t>
        </is>
      </c>
      <c r="B395" s="4" t="inlineStr">
        <is>
          <t>Cerdo</t>
        </is>
      </c>
      <c r="C395" s="4" t="inlineStr">
        <is>
          <t>Agrosuper Shanghai</t>
        </is>
      </c>
      <c r="D395" s="4" t="n">
        <v>1021992</v>
      </c>
      <c r="E395" s="5" t="inlineStr">
        <is>
          <t>GO Lom Tocino@ Cj 20k AS</t>
        </is>
      </c>
      <c r="F395" s="6" t="inlineStr">
        <is>
          <t>Grasas</t>
        </is>
      </c>
      <c r="G395" s="7" t="n">
        <v>0</v>
      </c>
      <c r="H395" s="8" t="n">
        <v>0</v>
      </c>
      <c r="I395" s="8" t="n">
        <v>0</v>
      </c>
      <c r="J395" s="9" t="n">
        <v>0</v>
      </c>
      <c r="K395" s="10" t="n">
        <v>0</v>
      </c>
      <c r="L395" s="8" t="n">
        <v>0</v>
      </c>
      <c r="M395" s="8" t="n">
        <v>0</v>
      </c>
      <c r="N395" s="9" t="n">
        <v>0</v>
      </c>
      <c r="O395" s="7" t="n">
        <v>24260</v>
      </c>
      <c r="P395" s="8" t="n">
        <v>5</v>
      </c>
      <c r="Q395" s="8" t="n">
        <v>7</v>
      </c>
      <c r="R395" s="9" t="n">
        <v>24260</v>
      </c>
      <c r="S395" s="10" t="n"/>
      <c r="T395" s="8" t="n">
        <v>0</v>
      </c>
      <c r="U395" s="8" t="n">
        <v>0</v>
      </c>
      <c r="V395" s="9" t="n">
        <v>0</v>
      </c>
      <c r="W395" s="11" t="n"/>
    </row>
    <row r="396">
      <c r="A396" s="4" t="inlineStr">
        <is>
          <t>01.2023</t>
        </is>
      </c>
      <c r="B396" s="4" t="inlineStr">
        <is>
          <t>Cerdo</t>
        </is>
      </c>
      <c r="C396" s="4" t="inlineStr">
        <is>
          <t>Agrosuper Shanghai</t>
        </is>
      </c>
      <c r="D396" s="4" t="n">
        <v>1022080</v>
      </c>
      <c r="E396" s="5" t="inlineStr">
        <is>
          <t>GO Cola Nor@ Fi Cj 10k AS</t>
        </is>
      </c>
      <c r="F396" s="6" t="inlineStr">
        <is>
          <t>Subprod</t>
        </is>
      </c>
      <c r="G396" s="7" t="n">
        <v>0</v>
      </c>
      <c r="H396" s="8" t="n">
        <v>0</v>
      </c>
      <c r="I396" s="8" t="n">
        <v>0</v>
      </c>
      <c r="J396" s="9" t="n">
        <v>0</v>
      </c>
      <c r="K396" s="10" t="n">
        <v>24010</v>
      </c>
      <c r="L396" s="8" t="n">
        <v>3</v>
      </c>
      <c r="M396" s="8" t="n">
        <v>3</v>
      </c>
      <c r="N396" s="9" t="n">
        <v>24010</v>
      </c>
      <c r="O396" s="7" t="n">
        <v>0</v>
      </c>
      <c r="P396" s="8" t="n">
        <v>0</v>
      </c>
      <c r="Q396" s="8" t="n">
        <v>0</v>
      </c>
      <c r="R396" s="9" t="n">
        <v>0</v>
      </c>
      <c r="S396" s="10" t="n"/>
      <c r="T396" s="8" t="n">
        <v>0</v>
      </c>
      <c r="U396" s="8" t="n">
        <v>0</v>
      </c>
      <c r="V396" s="9" t="n">
        <v>0</v>
      </c>
      <c r="W396" s="11" t="n"/>
    </row>
    <row r="397">
      <c r="A397" s="4" t="inlineStr">
        <is>
          <t>01.2023</t>
        </is>
      </c>
      <c r="B397" s="4" t="inlineStr">
        <is>
          <t>Cerdo</t>
        </is>
      </c>
      <c r="C397" s="4" t="inlineStr">
        <is>
          <t>Agrosuper Shanghai</t>
        </is>
      </c>
      <c r="D397" s="4" t="n">
        <v>1022099</v>
      </c>
      <c r="E397" s="5" t="inlineStr">
        <is>
          <t>GO Hso Costilla@ Cj 18k AS</t>
        </is>
      </c>
      <c r="F397" s="6" t="inlineStr">
        <is>
          <t>Huesos</t>
        </is>
      </c>
      <c r="G397" s="7" t="n">
        <v>0</v>
      </c>
      <c r="H397" s="8" t="n">
        <v>0</v>
      </c>
      <c r="I397" s="8" t="n">
        <v>0</v>
      </c>
      <c r="J397" s="9" t="n">
        <v>0</v>
      </c>
      <c r="K397" s="10" t="n">
        <v>12150</v>
      </c>
      <c r="L397" s="8" t="n">
        <v>6</v>
      </c>
      <c r="M397" s="8" t="n">
        <v>6</v>
      </c>
      <c r="N397" s="9" t="n">
        <v>12150</v>
      </c>
      <c r="O397" s="7" t="n">
        <v>0</v>
      </c>
      <c r="P397" s="8" t="n">
        <v>0</v>
      </c>
      <c r="Q397" s="8" t="n">
        <v>0</v>
      </c>
      <c r="R397" s="9" t="n">
        <v>0</v>
      </c>
      <c r="S397" s="10" t="n"/>
      <c r="T397" s="8" t="n">
        <v>0</v>
      </c>
      <c r="U397" s="8" t="n">
        <v>0</v>
      </c>
      <c r="V397" s="9" t="n">
        <v>0</v>
      </c>
      <c r="W397" s="11" t="n"/>
    </row>
    <row r="398">
      <c r="A398" s="4" t="inlineStr">
        <is>
          <t>01.2023</t>
        </is>
      </c>
      <c r="B398" s="4" t="inlineStr">
        <is>
          <t>Cerdo</t>
        </is>
      </c>
      <c r="C398" s="4" t="inlineStr">
        <is>
          <t>Agrosuper Shanghai</t>
        </is>
      </c>
      <c r="D398" s="4" t="n">
        <v>1022125</v>
      </c>
      <c r="E398" s="5" t="inlineStr">
        <is>
          <t>GO PernilM C/M@ Cj 20k AS</t>
        </is>
      </c>
      <c r="F398" s="6" t="inlineStr">
        <is>
          <t>Pernil</t>
        </is>
      </c>
      <c r="G398" s="7" t="n">
        <v>0</v>
      </c>
      <c r="H398" s="8" t="n">
        <v>0</v>
      </c>
      <c r="I398" s="8" t="n">
        <v>0</v>
      </c>
      <c r="J398" s="9" t="n">
        <v>0</v>
      </c>
      <c r="K398" s="10" t="n">
        <v>0</v>
      </c>
      <c r="L398" s="8" t="n">
        <v>0</v>
      </c>
      <c r="M398" s="8" t="n">
        <v>0</v>
      </c>
      <c r="N398" s="9" t="n">
        <v>0</v>
      </c>
      <c r="O398" s="7" t="n">
        <v>24206.43</v>
      </c>
      <c r="P398" s="8" t="n">
        <v>11</v>
      </c>
      <c r="Q398" s="8" t="n">
        <v>12</v>
      </c>
      <c r="R398" s="9" t="n">
        <v>24206.43</v>
      </c>
      <c r="S398" s="10" t="n"/>
      <c r="T398" s="8" t="n">
        <v>0</v>
      </c>
      <c r="U398" s="8" t="n">
        <v>0</v>
      </c>
      <c r="V398" s="9" t="n">
        <v>0</v>
      </c>
      <c r="W398" s="11" t="n"/>
    </row>
    <row r="399">
      <c r="A399" s="4" t="inlineStr">
        <is>
          <t>01.2023</t>
        </is>
      </c>
      <c r="B399" s="4" t="inlineStr">
        <is>
          <t>Cerdo</t>
        </is>
      </c>
      <c r="C399" s="4" t="inlineStr">
        <is>
          <t>Agrosuper Shanghai</t>
        </is>
      </c>
      <c r="D399" s="4" t="n">
        <v>1022169</v>
      </c>
      <c r="E399" s="5" t="inlineStr">
        <is>
          <t>GO Cartilag Lom@ Cj 10k AS</t>
        </is>
      </c>
      <c r="F399" s="6" t="inlineStr">
        <is>
          <t>Recortes</t>
        </is>
      </c>
      <c r="G399" s="7" t="n">
        <v>0</v>
      </c>
      <c r="H399" s="8" t="n">
        <v>0</v>
      </c>
      <c r="I399" s="8" t="n">
        <v>0</v>
      </c>
      <c r="J399" s="9" t="n">
        <v>0</v>
      </c>
      <c r="K399" s="10" t="n">
        <v>0</v>
      </c>
      <c r="L399" s="8" t="n">
        <v>0</v>
      </c>
      <c r="M399" s="8" t="n">
        <v>0</v>
      </c>
      <c r="N399" s="9" t="n">
        <v>0</v>
      </c>
      <c r="O399" s="7" t="n">
        <v>48810</v>
      </c>
      <c r="P399" s="8" t="n">
        <v>4</v>
      </c>
      <c r="Q399" s="8" t="n">
        <v>6</v>
      </c>
      <c r="R399" s="9" t="n">
        <v>48810</v>
      </c>
      <c r="S399" s="10" t="n"/>
      <c r="T399" s="8" t="n">
        <v>0</v>
      </c>
      <c r="U399" s="8" t="n">
        <v>0</v>
      </c>
      <c r="V399" s="9" t="n">
        <v>0</v>
      </c>
      <c r="W399" s="11" t="n"/>
    </row>
    <row r="400">
      <c r="A400" s="4" t="inlineStr">
        <is>
          <t>01.2023</t>
        </is>
      </c>
      <c r="B400" s="4" t="inlineStr">
        <is>
          <t>Cerdo</t>
        </is>
      </c>
      <c r="C400" s="4" t="inlineStr">
        <is>
          <t>Agrosuper Shanghai</t>
        </is>
      </c>
      <c r="D400" s="4" t="n">
        <v>1022183</v>
      </c>
      <c r="E400" s="5" t="inlineStr">
        <is>
          <t>GO PernilP@ Bo Cj 20k AS</t>
        </is>
      </c>
      <c r="F400" s="6" t="inlineStr">
        <is>
          <t>Pernil</t>
        </is>
      </c>
      <c r="G400" s="7" t="n">
        <v>0</v>
      </c>
      <c r="H400" s="8" t="n">
        <v>0</v>
      </c>
      <c r="I400" s="8" t="n">
        <v>0</v>
      </c>
      <c r="J400" s="9" t="n">
        <v>0</v>
      </c>
      <c r="K400" s="10" t="n">
        <v>0</v>
      </c>
      <c r="L400" s="8" t="n">
        <v>0</v>
      </c>
      <c r="M400" s="8" t="n">
        <v>0</v>
      </c>
      <c r="N400" s="9" t="n">
        <v>0</v>
      </c>
      <c r="O400" s="7" t="n">
        <v>19274.683</v>
      </c>
      <c r="P400" s="8" t="n">
        <v>48</v>
      </c>
      <c r="Q400" s="8" t="n">
        <v>51</v>
      </c>
      <c r="R400" s="9" t="n">
        <v>19274.683</v>
      </c>
      <c r="S400" s="10" t="n"/>
      <c r="T400" s="8" t="n">
        <v>25000.143</v>
      </c>
      <c r="U400" s="8" t="n">
        <v>13</v>
      </c>
      <c r="V400" s="9" t="n">
        <v>25000.143</v>
      </c>
      <c r="W400" s="11" t="n"/>
    </row>
    <row r="401">
      <c r="A401" s="4" t="inlineStr">
        <is>
          <t>01.2023</t>
        </is>
      </c>
      <c r="B401" s="4" t="inlineStr">
        <is>
          <t>Cerdo</t>
        </is>
      </c>
      <c r="C401" s="4" t="inlineStr">
        <is>
          <t>Agrosuper Shanghai</t>
        </is>
      </c>
      <c r="D401" s="4" t="n">
        <v>1022193</v>
      </c>
      <c r="E401" s="5" t="inlineStr">
        <is>
          <t>GO Lom Vet 44@ Bo Cj 20k AS</t>
        </is>
      </c>
      <c r="F401" s="6" t="inlineStr">
        <is>
          <t>Lomo</t>
        </is>
      </c>
      <c r="G401" s="7" t="n">
        <v>0</v>
      </c>
      <c r="H401" s="8" t="n">
        <v>0</v>
      </c>
      <c r="I401" s="8" t="n">
        <v>0</v>
      </c>
      <c r="J401" s="9" t="n">
        <v>0</v>
      </c>
      <c r="K401" s="10" t="n">
        <v>0</v>
      </c>
      <c r="L401" s="8" t="n">
        <v>0</v>
      </c>
      <c r="M401" s="8" t="n">
        <v>0</v>
      </c>
      <c r="N401" s="9" t="n">
        <v>0</v>
      </c>
      <c r="O401" s="7" t="n">
        <v>10621.756</v>
      </c>
      <c r="P401" s="8" t="n">
        <v>34</v>
      </c>
      <c r="Q401" s="8" t="n">
        <v>44</v>
      </c>
      <c r="R401" s="9" t="n">
        <v>10621.756</v>
      </c>
      <c r="S401" s="10" t="n"/>
      <c r="T401" s="8" t="n">
        <v>0</v>
      </c>
      <c r="U401" s="8" t="n">
        <v>0</v>
      </c>
      <c r="V401" s="9" t="n">
        <v>0</v>
      </c>
      <c r="W401" s="11" t="n"/>
    </row>
    <row r="402">
      <c r="A402" s="4" t="inlineStr">
        <is>
          <t>01.2023</t>
        </is>
      </c>
      <c r="B402" s="4" t="inlineStr">
        <is>
          <t>Cerdo</t>
        </is>
      </c>
      <c r="C402" s="4" t="inlineStr">
        <is>
          <t>Agrosuper Shanghai</t>
        </is>
      </c>
      <c r="D402" s="4" t="n">
        <v>1022212</v>
      </c>
      <c r="E402" s="5" t="inlineStr">
        <is>
          <t>GO Cab Ent@ Cj 20k AS</t>
        </is>
      </c>
      <c r="F402" s="6" t="inlineStr">
        <is>
          <t>Cabeza</t>
        </is>
      </c>
      <c r="G402" s="7" t="n">
        <v>0</v>
      </c>
      <c r="H402" s="8" t="n">
        <v>0</v>
      </c>
      <c r="I402" s="8" t="n">
        <v>0</v>
      </c>
      <c r="J402" s="9" t="n">
        <v>0</v>
      </c>
      <c r="K402" s="10" t="n">
        <v>168014.82</v>
      </c>
      <c r="L402" s="8" t="n">
        <v>3.42772887534564</v>
      </c>
      <c r="M402" s="8" t="n">
        <v>3.42772887534564</v>
      </c>
      <c r="N402" s="9" t="n">
        <v>168014.82</v>
      </c>
      <c r="O402" s="7" t="n">
        <v>48357.643</v>
      </c>
      <c r="P402" s="8" t="n">
        <v>2.49680771248508</v>
      </c>
      <c r="Q402" s="8" t="n">
        <v>6.97446169988062</v>
      </c>
      <c r="R402" s="9" t="n">
        <v>48357.643</v>
      </c>
      <c r="S402" s="10" t="n"/>
      <c r="T402" s="8" t="n">
        <v>0</v>
      </c>
      <c r="U402" s="8" t="n">
        <v>0</v>
      </c>
      <c r="V402" s="9" t="n">
        <v>0</v>
      </c>
      <c r="W402" s="11" t="n"/>
    </row>
    <row r="403">
      <c r="A403" s="4" t="inlineStr">
        <is>
          <t>01.2023</t>
        </is>
      </c>
      <c r="B403" s="4" t="inlineStr">
        <is>
          <t>Cerdo</t>
        </is>
      </c>
      <c r="C403" s="4" t="inlineStr">
        <is>
          <t>Agrosuper Shanghai</t>
        </is>
      </c>
      <c r="D403" s="4" t="n">
        <v>1022373</v>
      </c>
      <c r="E403" s="5" t="inlineStr">
        <is>
          <t>GO Reco 60/40 @ Cj 20k AS</t>
        </is>
      </c>
      <c r="F403" s="6" t="inlineStr">
        <is>
          <t>Recortes</t>
        </is>
      </c>
      <c r="G403" s="7" t="n">
        <v>0</v>
      </c>
      <c r="H403" s="8" t="n">
        <v>0</v>
      </c>
      <c r="I403" s="8" t="n">
        <v>0</v>
      </c>
      <c r="J403" s="9" t="n">
        <v>0</v>
      </c>
      <c r="K403" s="10" t="n">
        <v>0</v>
      </c>
      <c r="L403" s="8" t="n">
        <v>0</v>
      </c>
      <c r="M403" s="8" t="n">
        <v>0</v>
      </c>
      <c r="N403" s="9" t="n">
        <v>0</v>
      </c>
      <c r="O403" s="7" t="n">
        <v>23297.434</v>
      </c>
      <c r="P403" s="8" t="n">
        <v>11.5878316041157</v>
      </c>
      <c r="Q403" s="8" t="n">
        <v>29.1144252195328</v>
      </c>
      <c r="R403" s="9" t="n">
        <v>23297.434</v>
      </c>
      <c r="S403" s="10" t="n"/>
      <c r="T403" s="8" t="n">
        <v>0</v>
      </c>
      <c r="U403" s="8" t="n">
        <v>0</v>
      </c>
      <c r="V403" s="9" t="n">
        <v>0</v>
      </c>
      <c r="W403" s="11" t="n"/>
    </row>
    <row r="404">
      <c r="A404" s="4" t="inlineStr">
        <is>
          <t>01.2023</t>
        </is>
      </c>
      <c r="B404" s="4" t="inlineStr">
        <is>
          <t>Cerdo</t>
        </is>
      </c>
      <c r="C404" s="4" t="inlineStr">
        <is>
          <t>Agrosuper Shanghai</t>
        </is>
      </c>
      <c r="D404" s="4" t="n">
        <v>1022378</v>
      </c>
      <c r="E404" s="5" t="inlineStr">
        <is>
          <t>GO Resto Tira Hso@ Fi Cj 10k AS</t>
        </is>
      </c>
      <c r="F404" s="6" t="inlineStr">
        <is>
          <t>Huesos</t>
        </is>
      </c>
      <c r="G404" s="7" t="n">
        <v>0</v>
      </c>
      <c r="H404" s="8" t="n">
        <v>0</v>
      </c>
      <c r="I404" s="8" t="n">
        <v>0</v>
      </c>
      <c r="J404" s="9" t="n">
        <v>0</v>
      </c>
      <c r="K404" s="10" t="n">
        <v>0</v>
      </c>
      <c r="L404" s="8" t="n">
        <v>0</v>
      </c>
      <c r="M404" s="8" t="n">
        <v>0</v>
      </c>
      <c r="N404" s="9" t="n">
        <v>0</v>
      </c>
      <c r="O404" s="7" t="n">
        <v>0</v>
      </c>
      <c r="P404" s="8" t="n">
        <v>0</v>
      </c>
      <c r="Q404" s="8" t="n">
        <v>0</v>
      </c>
      <c r="R404" s="9" t="n">
        <v>0</v>
      </c>
      <c r="S404" s="10" t="n"/>
      <c r="T404" s="8" t="n">
        <v>23980</v>
      </c>
      <c r="U404" s="8" t="n">
        <v>10</v>
      </c>
      <c r="V404" s="9" t="n">
        <v>23980</v>
      </c>
      <c r="W404" s="11" t="n"/>
    </row>
    <row r="405">
      <c r="A405" s="4" t="inlineStr">
        <is>
          <t>01.2023</t>
        </is>
      </c>
      <c r="B405" s="4" t="inlineStr">
        <is>
          <t>Cerdo</t>
        </is>
      </c>
      <c r="C405" s="4" t="inlineStr">
        <is>
          <t>Agrosuper Shanghai</t>
        </is>
      </c>
      <c r="D405" s="4" t="n">
        <v>1022379</v>
      </c>
      <c r="E405" s="5" t="inlineStr">
        <is>
          <t>GO PpPal 77@ Bo Cj AS</t>
        </is>
      </c>
      <c r="F405" s="6" t="inlineStr">
        <is>
          <t>Paleta</t>
        </is>
      </c>
      <c r="G405" s="7" t="n">
        <v>0</v>
      </c>
      <c r="H405" s="8" t="n">
        <v>0</v>
      </c>
      <c r="I405" s="8" t="n">
        <v>0</v>
      </c>
      <c r="J405" s="9" t="n">
        <v>0</v>
      </c>
      <c r="K405" s="10" t="n">
        <v>24041.62</v>
      </c>
      <c r="L405" s="8" t="n">
        <v>3</v>
      </c>
      <c r="M405" s="8" t="n">
        <v>3</v>
      </c>
      <c r="N405" s="9" t="n">
        <v>24041.62</v>
      </c>
      <c r="O405" s="7" t="n">
        <v>0</v>
      </c>
      <c r="P405" s="8" t="n">
        <v>0</v>
      </c>
      <c r="Q405" s="8" t="n">
        <v>0</v>
      </c>
      <c r="R405" s="9" t="n">
        <v>0</v>
      </c>
      <c r="S405" s="10" t="n"/>
      <c r="T405" s="8" t="n">
        <v>7894.067</v>
      </c>
      <c r="U405" s="8" t="n">
        <v>12</v>
      </c>
      <c r="V405" s="9" t="n">
        <v>7894.067</v>
      </c>
      <c r="W405" s="11" t="n"/>
    </row>
    <row r="406">
      <c r="A406" s="4" t="inlineStr">
        <is>
          <t>01.2023</t>
        </is>
      </c>
      <c r="B406" s="4" t="inlineStr">
        <is>
          <t>Cerdo</t>
        </is>
      </c>
      <c r="C406" s="4" t="inlineStr">
        <is>
          <t>Agrosuper Shanghai</t>
        </is>
      </c>
      <c r="D406" s="4" t="n">
        <v>1022388</v>
      </c>
      <c r="E406" s="5" t="inlineStr">
        <is>
          <t>GO Mixto Hso@ Bo Cj 10k AS</t>
        </is>
      </c>
      <c r="F406" s="6" t="inlineStr">
        <is>
          <t>Huesos</t>
        </is>
      </c>
      <c r="G406" s="7" t="n">
        <v>0</v>
      </c>
      <c r="H406" s="8" t="n">
        <v>0</v>
      </c>
      <c r="I406" s="8" t="n">
        <v>0</v>
      </c>
      <c r="J406" s="9" t="n">
        <v>0</v>
      </c>
      <c r="K406" s="10" t="n">
        <v>0</v>
      </c>
      <c r="L406" s="8" t="n">
        <v>0</v>
      </c>
      <c r="M406" s="8" t="n">
        <v>0</v>
      </c>
      <c r="N406" s="9" t="n">
        <v>0</v>
      </c>
      <c r="O406" s="7" t="n">
        <v>5140</v>
      </c>
      <c r="P406" s="8" t="n">
        <v>48</v>
      </c>
      <c r="Q406" s="8" t="n">
        <v>51</v>
      </c>
      <c r="R406" s="9" t="n">
        <v>5140</v>
      </c>
      <c r="S406" s="10" t="n"/>
      <c r="T406" s="8" t="n">
        <v>0</v>
      </c>
      <c r="U406" s="8" t="n">
        <v>0</v>
      </c>
      <c r="V406" s="9" t="n">
        <v>0</v>
      </c>
      <c r="W406" s="11" t="n"/>
    </row>
    <row r="407">
      <c r="A407" s="4" t="inlineStr">
        <is>
          <t>01.2023</t>
        </is>
      </c>
      <c r="B407" s="4" t="inlineStr">
        <is>
          <t>Cerdo</t>
        </is>
      </c>
      <c r="C407" s="4" t="inlineStr">
        <is>
          <t>Agrosuper Shanghai</t>
        </is>
      </c>
      <c r="D407" s="4" t="n">
        <v>1022414</v>
      </c>
      <c r="E407" s="5" t="inlineStr">
        <is>
          <t>GO Caz Ent@ Bo Cj 10k AS</t>
        </is>
      </c>
      <c r="F407" s="6" t="inlineStr">
        <is>
          <t>Chuleta</t>
        </is>
      </c>
      <c r="G407" s="7" t="n">
        <v>0</v>
      </c>
      <c r="H407" s="8" t="n">
        <v>0</v>
      </c>
      <c r="I407" s="8" t="n">
        <v>0</v>
      </c>
      <c r="J407" s="9" t="n">
        <v>0</v>
      </c>
      <c r="K407" s="10" t="n">
        <v>0</v>
      </c>
      <c r="L407" s="8" t="n">
        <v>0</v>
      </c>
      <c r="M407" s="8" t="n">
        <v>0</v>
      </c>
      <c r="N407" s="9" t="n">
        <v>0</v>
      </c>
      <c r="O407" s="7" t="n">
        <v>24000</v>
      </c>
      <c r="P407" s="8" t="n">
        <v>4</v>
      </c>
      <c r="Q407" s="8" t="n">
        <v>6</v>
      </c>
      <c r="R407" s="9" t="n">
        <v>24000</v>
      </c>
      <c r="S407" s="10" t="n"/>
      <c r="T407" s="8" t="n">
        <v>0</v>
      </c>
      <c r="U407" s="8" t="n">
        <v>0</v>
      </c>
      <c r="V407" s="9" t="n">
        <v>0</v>
      </c>
      <c r="W407" s="11" t="n"/>
    </row>
    <row r="408">
      <c r="A408" s="4" t="inlineStr">
        <is>
          <t>01.2023</t>
        </is>
      </c>
      <c r="B408" s="4" t="inlineStr">
        <is>
          <t>Cerdo</t>
        </is>
      </c>
      <c r="C408" s="4" t="inlineStr">
        <is>
          <t>Agrosuper Shanghai</t>
        </is>
      </c>
      <c r="D408" s="4" t="n">
        <v>1022417</v>
      </c>
      <c r="E408" s="5" t="inlineStr">
        <is>
          <t>GO Cue granel@ Bo Cj 20k AS</t>
        </is>
      </c>
      <c r="F408" s="6" t="inlineStr">
        <is>
          <t>Cueros</t>
        </is>
      </c>
      <c r="G408" s="7" t="n">
        <v>0</v>
      </c>
      <c r="H408" s="8" t="n">
        <v>0</v>
      </c>
      <c r="I408" s="8" t="n">
        <v>0</v>
      </c>
      <c r="J408" s="9" t="n">
        <v>0</v>
      </c>
      <c r="K408" s="10" t="n">
        <v>0</v>
      </c>
      <c r="L408" s="8" t="n">
        <v>0</v>
      </c>
      <c r="M408" s="8" t="n">
        <v>0</v>
      </c>
      <c r="N408" s="9" t="n">
        <v>0</v>
      </c>
      <c r="O408" s="7" t="n">
        <v>7800</v>
      </c>
      <c r="P408" s="8" t="n">
        <v>32.0769230769231</v>
      </c>
      <c r="Q408" s="8" t="n">
        <v>45.9230769230769</v>
      </c>
      <c r="R408" s="9" t="n">
        <v>7800</v>
      </c>
      <c r="S408" s="10" t="n"/>
      <c r="T408" s="8" t="n">
        <v>0</v>
      </c>
      <c r="U408" s="8" t="n">
        <v>0</v>
      </c>
      <c r="V408" s="9" t="n">
        <v>0</v>
      </c>
      <c r="W408" s="11" t="n"/>
    </row>
    <row r="409">
      <c r="A409" s="4" t="inlineStr">
        <is>
          <t>01.2023</t>
        </is>
      </c>
      <c r="B409" s="4" t="inlineStr">
        <is>
          <t>Cerdo</t>
        </is>
      </c>
      <c r="C409" s="4" t="inlineStr">
        <is>
          <t>Agrosuper Shanghai</t>
        </is>
      </c>
      <c r="D409" s="4" t="n">
        <v>1022568</v>
      </c>
      <c r="E409" s="5" t="inlineStr">
        <is>
          <t>GO Panc Tecla SCue@ 4 Bo Cj 20kg AS</t>
        </is>
      </c>
      <c r="F409" s="6" t="inlineStr">
        <is>
          <t>Panceta</t>
        </is>
      </c>
      <c r="G409" s="7" t="n">
        <v>0</v>
      </c>
      <c r="H409" s="8" t="n">
        <v>0</v>
      </c>
      <c r="I409" s="8" t="n">
        <v>0</v>
      </c>
      <c r="J409" s="9" t="n">
        <v>0</v>
      </c>
      <c r="K409" s="10" t="n">
        <v>24014.67</v>
      </c>
      <c r="L409" s="8" t="n">
        <v>3</v>
      </c>
      <c r="M409" s="8" t="n">
        <v>3</v>
      </c>
      <c r="N409" s="9" t="n">
        <v>24014.67</v>
      </c>
      <c r="O409" s="7" t="n">
        <v>26683.359</v>
      </c>
      <c r="P409" s="8" t="n">
        <v>9.399894181238579</v>
      </c>
      <c r="Q409" s="8" t="n">
        <v>20.099179904599</v>
      </c>
      <c r="R409" s="9" t="n">
        <v>26683.359</v>
      </c>
      <c r="S409" s="10" t="n"/>
      <c r="T409" s="8" t="n">
        <v>0</v>
      </c>
      <c r="U409" s="8" t="n">
        <v>0</v>
      </c>
      <c r="V409" s="9" t="n">
        <v>0</v>
      </c>
      <c r="W409" s="11" t="n"/>
    </row>
    <row r="410">
      <c r="A410" s="4" t="inlineStr">
        <is>
          <t>01.2023</t>
        </is>
      </c>
      <c r="B410" s="4" t="inlineStr">
        <is>
          <t>Cerdo</t>
        </is>
      </c>
      <c r="C410" s="4" t="inlineStr">
        <is>
          <t>Agrosuper Shanghai</t>
        </is>
      </c>
      <c r="D410" s="4" t="n">
        <v>1022636</v>
      </c>
      <c r="E410" s="5" t="inlineStr">
        <is>
          <t>GO Hso Coxal@ Cj 15kg AS</t>
        </is>
      </c>
      <c r="F410" s="6" t="inlineStr">
        <is>
          <t>Huesos</t>
        </is>
      </c>
      <c r="G410" s="7" t="n">
        <v>0</v>
      </c>
      <c r="H410" s="8" t="n">
        <v>0</v>
      </c>
      <c r="I410" s="8" t="n">
        <v>0</v>
      </c>
      <c r="J410" s="9" t="n">
        <v>0</v>
      </c>
      <c r="K410" s="10" t="n">
        <v>23970</v>
      </c>
      <c r="L410" s="8" t="n">
        <v>6</v>
      </c>
      <c r="M410" s="8" t="n">
        <v>6</v>
      </c>
      <c r="N410" s="9" t="n">
        <v>23970</v>
      </c>
      <c r="O410" s="7" t="n">
        <v>0</v>
      </c>
      <c r="P410" s="8" t="n">
        <v>0</v>
      </c>
      <c r="Q410" s="8" t="n">
        <v>0</v>
      </c>
      <c r="R410" s="9" t="n">
        <v>0</v>
      </c>
      <c r="S410" s="10" t="n"/>
      <c r="T410" s="8" t="n">
        <v>0</v>
      </c>
      <c r="U410" s="8" t="n">
        <v>0</v>
      </c>
      <c r="V410" s="9" t="n">
        <v>0</v>
      </c>
      <c r="W410" s="11" t="n"/>
    </row>
    <row r="411">
      <c r="A411" s="4" t="inlineStr">
        <is>
          <t>01.2023</t>
        </is>
      </c>
      <c r="B411" s="4" t="inlineStr">
        <is>
          <t>Cerdo</t>
        </is>
      </c>
      <c r="C411" s="4" t="inlineStr">
        <is>
          <t>Agrosuper Shanghai</t>
        </is>
      </c>
      <c r="D411" s="4" t="n">
        <v>1022637</v>
      </c>
      <c r="E411" s="5" t="inlineStr">
        <is>
          <t>GO Hso Escapula@ Cj 15kg AS</t>
        </is>
      </c>
      <c r="F411" s="6" t="inlineStr">
        <is>
          <t>Huesos</t>
        </is>
      </c>
      <c r="G411" s="7" t="n">
        <v>0</v>
      </c>
      <c r="H411" s="8" t="n">
        <v>0</v>
      </c>
      <c r="I411" s="8" t="n">
        <v>0</v>
      </c>
      <c r="J411" s="9" t="n">
        <v>0</v>
      </c>
      <c r="K411" s="10" t="n">
        <v>0</v>
      </c>
      <c r="L411" s="8" t="n">
        <v>0</v>
      </c>
      <c r="M411" s="8" t="n">
        <v>0</v>
      </c>
      <c r="N411" s="9" t="n">
        <v>0</v>
      </c>
      <c r="O411" s="7" t="n">
        <v>2175</v>
      </c>
      <c r="P411" s="8" t="n">
        <v>18</v>
      </c>
      <c r="Q411" s="8" t="n">
        <v>18</v>
      </c>
      <c r="R411" s="9" t="n">
        <v>2175</v>
      </c>
      <c r="S411" s="10" t="n"/>
      <c r="T411" s="8" t="n">
        <v>7770</v>
      </c>
      <c r="U411" s="8" t="n">
        <v>12</v>
      </c>
      <c r="V411" s="9" t="n">
        <v>7770</v>
      </c>
      <c r="W411" s="11" t="n"/>
    </row>
    <row r="412">
      <c r="A412" s="4" t="inlineStr">
        <is>
          <t>01.2023</t>
        </is>
      </c>
      <c r="B412" s="4" t="inlineStr">
        <is>
          <t>Cerdo</t>
        </is>
      </c>
      <c r="C412" s="4" t="inlineStr">
        <is>
          <t>Agrosuper Shanghai</t>
        </is>
      </c>
      <c r="D412" s="4" t="n">
        <v>1022639</v>
      </c>
      <c r="E412" s="5" t="inlineStr">
        <is>
          <t>GO Cab Bca Ent S/L@ Cj 20k AS</t>
        </is>
      </c>
      <c r="F412" s="6" t="inlineStr">
        <is>
          <t>Cabeza</t>
        </is>
      </c>
      <c r="G412" s="7" t="n">
        <v>0</v>
      </c>
      <c r="H412" s="8" t="n">
        <v>0</v>
      </c>
      <c r="I412" s="8" t="n">
        <v>0</v>
      </c>
      <c r="J412" s="9" t="n">
        <v>0</v>
      </c>
      <c r="K412" s="10" t="n">
        <v>91336.34</v>
      </c>
      <c r="L412" s="8" t="n">
        <v>3.24534648530913</v>
      </c>
      <c r="M412" s="8" t="n">
        <v>3.24534648530913</v>
      </c>
      <c r="N412" s="9" t="n">
        <v>91336.34</v>
      </c>
      <c r="O412" s="7" t="n">
        <v>45393.304</v>
      </c>
      <c r="P412" s="8" t="n">
        <v>3.50706478647159</v>
      </c>
      <c r="Q412" s="8" t="n">
        <v>8.48822535588068</v>
      </c>
      <c r="R412" s="9" t="n">
        <v>45393.304</v>
      </c>
      <c r="S412" s="10" t="n"/>
      <c r="T412" s="8" t="n">
        <v>23315.743</v>
      </c>
      <c r="U412" s="8" t="n">
        <v>7</v>
      </c>
      <c r="V412" s="9" t="n">
        <v>23315.743</v>
      </c>
      <c r="W412" s="11" t="n"/>
    </row>
    <row r="413">
      <c r="A413" s="4" t="inlineStr">
        <is>
          <t>01.2023</t>
        </is>
      </c>
      <c r="B413" s="4" t="inlineStr">
        <is>
          <t>Cerdo</t>
        </is>
      </c>
      <c r="C413" s="4" t="inlineStr">
        <is>
          <t>Agrosuper Shanghai</t>
        </is>
      </c>
      <c r="D413" s="4" t="n">
        <v>1022640</v>
      </c>
      <c r="E413" s="5" t="inlineStr">
        <is>
          <t>GO Cab Roj Ent S/L@ Cj 20k AS</t>
        </is>
      </c>
      <c r="F413" s="6" t="inlineStr">
        <is>
          <t>Cabeza</t>
        </is>
      </c>
      <c r="G413" s="7" t="n">
        <v>0</v>
      </c>
      <c r="H413" s="8" t="n">
        <v>0</v>
      </c>
      <c r="I413" s="8" t="n">
        <v>0</v>
      </c>
      <c r="J413" s="9" t="n">
        <v>0</v>
      </c>
      <c r="K413" s="10" t="n">
        <v>22699.15</v>
      </c>
      <c r="L413" s="8" t="n">
        <v>3</v>
      </c>
      <c r="M413" s="8" t="n">
        <v>3</v>
      </c>
      <c r="N413" s="9" t="n">
        <v>22699.15</v>
      </c>
      <c r="O413" s="7" t="n">
        <v>0</v>
      </c>
      <c r="P413" s="8" t="n">
        <v>0</v>
      </c>
      <c r="Q413" s="8" t="n">
        <v>0</v>
      </c>
      <c r="R413" s="9" t="n">
        <v>0</v>
      </c>
      <c r="S413" s="10" t="n"/>
      <c r="T413" s="8" t="n">
        <v>0</v>
      </c>
      <c r="U413" s="8" t="n">
        <v>0</v>
      </c>
      <c r="V413" s="9" t="n">
        <v>0</v>
      </c>
      <c r="W413" s="11" t="n"/>
    </row>
    <row r="414">
      <c r="A414" s="4" t="inlineStr">
        <is>
          <t>01.2023</t>
        </is>
      </c>
      <c r="B414" s="4" t="inlineStr">
        <is>
          <t>Cerdo</t>
        </is>
      </c>
      <c r="C414" s="4" t="inlineStr">
        <is>
          <t>Agrosuper Shanghai</t>
        </is>
      </c>
      <c r="D414" s="4" t="n">
        <v>1022646</v>
      </c>
      <c r="E414" s="5" t="inlineStr">
        <is>
          <t>GO Pecho Belly S/p@ Vp Cj AS</t>
        </is>
      </c>
      <c r="F414" s="6" t="inlineStr">
        <is>
          <t>Panceta</t>
        </is>
      </c>
      <c r="G414" s="7" t="n">
        <v>0</v>
      </c>
      <c r="H414" s="8" t="n">
        <v>0</v>
      </c>
      <c r="I414" s="8" t="n">
        <v>0</v>
      </c>
      <c r="J414" s="9" t="n">
        <v>0</v>
      </c>
      <c r="K414" s="10" t="n">
        <v>0</v>
      </c>
      <c r="L414" s="8" t="n">
        <v>0</v>
      </c>
      <c r="M414" s="8" t="n">
        <v>0</v>
      </c>
      <c r="N414" s="9" t="n">
        <v>0</v>
      </c>
      <c r="O414" s="7" t="n">
        <v>39560.646</v>
      </c>
      <c r="P414" s="8" t="n">
        <v>28.8576274007255</v>
      </c>
      <c r="Q414" s="8" t="n">
        <v>49.6990315072206</v>
      </c>
      <c r="R414" s="9" t="n">
        <v>39560.646</v>
      </c>
      <c r="S414" s="10" t="n"/>
      <c r="T414" s="8" t="n">
        <v>0</v>
      </c>
      <c r="U414" s="8" t="n">
        <v>0</v>
      </c>
      <c r="V414" s="9" t="n">
        <v>0</v>
      </c>
      <c r="W414" s="11" t="n"/>
    </row>
    <row r="415">
      <c r="A415" s="4" t="inlineStr">
        <is>
          <t>01.2023</t>
        </is>
      </c>
      <c r="B415" s="4" t="inlineStr">
        <is>
          <t>Cerdo</t>
        </is>
      </c>
      <c r="C415" s="4" t="inlineStr">
        <is>
          <t>Agrosuper Shanghai</t>
        </is>
      </c>
      <c r="D415" s="4" t="n">
        <v>1022753</v>
      </c>
      <c r="E415" s="5" t="inlineStr">
        <is>
          <t>GO PernilM 1,3 kg up@ Cj 20k AS</t>
        </is>
      </c>
      <c r="F415" s="6" t="inlineStr">
        <is>
          <t>Pernil</t>
        </is>
      </c>
      <c r="G415" s="7" t="n">
        <v>0</v>
      </c>
      <c r="H415" s="8" t="n">
        <v>0</v>
      </c>
      <c r="I415" s="8" t="n">
        <v>0</v>
      </c>
      <c r="J415" s="9" t="n">
        <v>0</v>
      </c>
      <c r="K415" s="10" t="n">
        <v>23820</v>
      </c>
      <c r="L415" s="8" t="n">
        <v>3</v>
      </c>
      <c r="M415" s="8" t="n">
        <v>3</v>
      </c>
      <c r="N415" s="9" t="n">
        <v>23820</v>
      </c>
      <c r="O415" s="7" t="n">
        <v>0</v>
      </c>
      <c r="P415" s="8" t="n">
        <v>0</v>
      </c>
      <c r="Q415" s="8" t="n">
        <v>0</v>
      </c>
      <c r="R415" s="9" t="n">
        <v>0</v>
      </c>
      <c r="S415" s="10" t="n"/>
      <c r="T415" s="8" t="n">
        <v>24020</v>
      </c>
      <c r="U415" s="8" t="n">
        <v>2</v>
      </c>
      <c r="V415" s="9" t="n">
        <v>24020</v>
      </c>
      <c r="W415" s="11" t="n"/>
    </row>
    <row r="416">
      <c r="A416" s="4" t="inlineStr">
        <is>
          <t>01.2023</t>
        </is>
      </c>
      <c r="B416" s="4" t="inlineStr">
        <is>
          <t>Cerdo</t>
        </is>
      </c>
      <c r="C416" s="4" t="inlineStr">
        <is>
          <t>Agrosuper Shanghai</t>
        </is>
      </c>
      <c r="D416" s="4" t="n">
        <v>1022851</v>
      </c>
      <c r="E416" s="5" t="inlineStr">
        <is>
          <t>GO Pal Nor@ Cj 20k AS</t>
        </is>
      </c>
      <c r="F416" s="6" t="inlineStr">
        <is>
          <t>Paleta</t>
        </is>
      </c>
      <c r="G416" s="7" t="n">
        <v>0</v>
      </c>
      <c r="H416" s="8" t="n">
        <v>0</v>
      </c>
      <c r="I416" s="8" t="n">
        <v>0</v>
      </c>
      <c r="J416" s="9" t="n">
        <v>0</v>
      </c>
      <c r="K416" s="10" t="n">
        <v>47366.67</v>
      </c>
      <c r="L416" s="8" t="n">
        <v>3.49307857191565</v>
      </c>
      <c r="M416" s="8" t="n">
        <v>3.49307857191565</v>
      </c>
      <c r="N416" s="9" t="n">
        <v>47366.67</v>
      </c>
      <c r="O416" s="7" t="n">
        <v>0</v>
      </c>
      <c r="P416" s="8" t="n">
        <v>0</v>
      </c>
      <c r="Q416" s="8" t="n">
        <v>0</v>
      </c>
      <c r="R416" s="9" t="n">
        <v>0</v>
      </c>
      <c r="S416" s="10" t="n"/>
      <c r="T416" s="8" t="n">
        <v>23858.604</v>
      </c>
      <c r="U416" s="8" t="n">
        <v>2</v>
      </c>
      <c r="V416" s="9" t="n">
        <v>23858.604</v>
      </c>
      <c r="W416" s="11" t="n"/>
    </row>
    <row r="417">
      <c r="A417" s="4" t="inlineStr">
        <is>
          <t>01.2023</t>
        </is>
      </c>
      <c r="B417" s="4" t="inlineStr">
        <is>
          <t>Cerdo</t>
        </is>
      </c>
      <c r="C417" s="4" t="inlineStr">
        <is>
          <t>Agrosuper Shanghai</t>
        </is>
      </c>
      <c r="D417" s="4" t="n">
        <v>1022943</v>
      </c>
      <c r="E417" s="5" t="inlineStr">
        <is>
          <t>GO Lom Ctro@ Cj 16k AS</t>
        </is>
      </c>
      <c r="F417" s="6" t="inlineStr">
        <is>
          <t>Lomo</t>
        </is>
      </c>
      <c r="G417" s="7" t="n">
        <v>0</v>
      </c>
      <c r="H417" s="8" t="n">
        <v>0</v>
      </c>
      <c r="I417" s="8" t="n">
        <v>0</v>
      </c>
      <c r="J417" s="9" t="n">
        <v>0</v>
      </c>
      <c r="K417" s="10" t="n">
        <v>0</v>
      </c>
      <c r="L417" s="8" t="n">
        <v>0</v>
      </c>
      <c r="M417" s="8" t="n">
        <v>0</v>
      </c>
      <c r="N417" s="9" t="n">
        <v>0</v>
      </c>
      <c r="O417" s="7" t="n">
        <v>24014.751</v>
      </c>
      <c r="P417" s="8" t="n">
        <v>4</v>
      </c>
      <c r="Q417" s="8" t="n">
        <v>6</v>
      </c>
      <c r="R417" s="9" t="n">
        <v>24014.751</v>
      </c>
      <c r="S417" s="10" t="n"/>
      <c r="T417" s="8" t="n">
        <v>0</v>
      </c>
      <c r="U417" s="8" t="n">
        <v>0</v>
      </c>
      <c r="V417" s="9" t="n">
        <v>0</v>
      </c>
      <c r="W417" s="11" t="n"/>
    </row>
    <row r="418">
      <c r="A418" s="4" t="inlineStr">
        <is>
          <t>01.2023</t>
        </is>
      </c>
      <c r="B418" s="4" t="inlineStr">
        <is>
          <t>Cerdo</t>
        </is>
      </c>
      <c r="C418" s="4" t="inlineStr">
        <is>
          <t>Agrosuper Shanghai</t>
        </is>
      </c>
      <c r="D418" s="4" t="n">
        <v>1023035</v>
      </c>
      <c r="E418" s="5" t="inlineStr">
        <is>
          <t>GO Belly Strip@ Cj 20k AS</t>
        </is>
      </c>
      <c r="F418" s="6" t="inlineStr">
        <is>
          <t>Recortes</t>
        </is>
      </c>
      <c r="G418" s="7" t="n">
        <v>0</v>
      </c>
      <c r="H418" s="8" t="n">
        <v>0</v>
      </c>
      <c r="I418" s="8" t="n">
        <v>0</v>
      </c>
      <c r="J418" s="9" t="n">
        <v>0</v>
      </c>
      <c r="K418" s="10" t="n">
        <v>0</v>
      </c>
      <c r="L418" s="8" t="n">
        <v>0</v>
      </c>
      <c r="M418" s="8" t="n">
        <v>0</v>
      </c>
      <c r="N418" s="9" t="n">
        <v>0</v>
      </c>
      <c r="O418" s="7" t="n">
        <v>2883.75</v>
      </c>
      <c r="P418" s="8" t="n">
        <v>13</v>
      </c>
      <c r="Q418" s="8" t="n">
        <v>48</v>
      </c>
      <c r="R418" s="9" t="n">
        <v>2883.75</v>
      </c>
      <c r="S418" s="10" t="n"/>
      <c r="T418" s="8" t="n">
        <v>0</v>
      </c>
      <c r="U418" s="8" t="n">
        <v>0</v>
      </c>
      <c r="V418" s="9" t="n">
        <v>0</v>
      </c>
      <c r="W418" s="11" t="n"/>
    </row>
    <row r="419">
      <c r="A419" s="4" t="inlineStr">
        <is>
          <t>01.2023</t>
        </is>
      </c>
      <c r="B419" s="4" t="inlineStr">
        <is>
          <t>Cerdo</t>
        </is>
      </c>
      <c r="C419" s="4" t="inlineStr">
        <is>
          <t>Agrosuper Shanghai</t>
        </is>
      </c>
      <c r="D419" s="4" t="n">
        <v>1023093</v>
      </c>
      <c r="E419" s="5" t="inlineStr">
        <is>
          <t>GO Cordon Lom@ Bo Cj 20k AS</t>
        </is>
      </c>
      <c r="F419" s="6" t="inlineStr">
        <is>
          <t>Recortes</t>
        </is>
      </c>
      <c r="G419" s="7" t="n">
        <v>0</v>
      </c>
      <c r="H419" s="8" t="n">
        <v>0</v>
      </c>
      <c r="I419" s="8" t="n">
        <v>0</v>
      </c>
      <c r="J419" s="9" t="n">
        <v>0</v>
      </c>
      <c r="K419" s="10" t="n">
        <v>0</v>
      </c>
      <c r="L419" s="8" t="n">
        <v>0</v>
      </c>
      <c r="M419" s="8" t="n">
        <v>0</v>
      </c>
      <c r="N419" s="9" t="n">
        <v>0</v>
      </c>
      <c r="O419" s="7" t="n">
        <v>110337</v>
      </c>
      <c r="P419" s="8" t="n">
        <v>25.7166317735664</v>
      </c>
      <c r="Q419" s="8" t="n">
        <v>32.2781659823994</v>
      </c>
      <c r="R419" s="9" t="n">
        <v>110337</v>
      </c>
      <c r="S419" s="10" t="n"/>
      <c r="T419" s="8" t="n">
        <v>0</v>
      </c>
      <c r="U419" s="8" t="n">
        <v>0</v>
      </c>
      <c r="V419" s="9" t="n">
        <v>0</v>
      </c>
      <c r="W419" s="11" t="n"/>
    </row>
    <row r="420">
      <c r="A420" s="4" t="inlineStr">
        <is>
          <t>01.2023</t>
        </is>
      </c>
      <c r="B420" s="4" t="inlineStr">
        <is>
          <t>Cerdo</t>
        </is>
      </c>
      <c r="C420" s="4" t="inlineStr">
        <is>
          <t>Agrosuper Shanghai</t>
        </is>
      </c>
      <c r="D420" s="4" t="n">
        <v>1023111</v>
      </c>
      <c r="E420" s="5" t="inlineStr">
        <is>
          <t>GO Grasa Forro Pna Limp@ Bo Cj 20k AS</t>
        </is>
      </c>
      <c r="F420" s="6" t="inlineStr">
        <is>
          <t>Grasas</t>
        </is>
      </c>
      <c r="G420" s="7" t="n">
        <v>0</v>
      </c>
      <c r="H420" s="8" t="n">
        <v>0</v>
      </c>
      <c r="I420" s="8" t="n">
        <v>0</v>
      </c>
      <c r="J420" s="9" t="n">
        <v>0</v>
      </c>
      <c r="K420" s="10" t="n">
        <v>0</v>
      </c>
      <c r="L420" s="8" t="n">
        <v>0</v>
      </c>
      <c r="M420" s="8" t="n">
        <v>0</v>
      </c>
      <c r="N420" s="9" t="n">
        <v>0</v>
      </c>
      <c r="O420" s="7" t="n">
        <v>7072.479</v>
      </c>
      <c r="P420" s="8" t="n">
        <v>27</v>
      </c>
      <c r="Q420" s="8" t="n">
        <v>40</v>
      </c>
      <c r="R420" s="9" t="n">
        <v>7072.479</v>
      </c>
      <c r="S420" s="10" t="n"/>
      <c r="T420" s="8" t="n">
        <v>0</v>
      </c>
      <c r="U420" s="8" t="n">
        <v>0</v>
      </c>
      <c r="V420" s="9" t="n">
        <v>0</v>
      </c>
      <c r="W420" s="11" t="n"/>
    </row>
    <row r="421">
      <c r="A421" s="4" t="inlineStr">
        <is>
          <t>01.2023</t>
        </is>
      </c>
      <c r="B421" s="4" t="inlineStr">
        <is>
          <t>Cerdo</t>
        </is>
      </c>
      <c r="C421" s="4" t="inlineStr">
        <is>
          <t>Agrosuper Shanghai</t>
        </is>
      </c>
      <c r="D421" s="4" t="n">
        <v>1023143</v>
      </c>
      <c r="E421" s="5" t="inlineStr">
        <is>
          <t>GO Platead@ Fi Cj 20k AS</t>
        </is>
      </c>
      <c r="F421" s="6" t="inlineStr">
        <is>
          <t>Prolijado</t>
        </is>
      </c>
      <c r="G421" s="7" t="n">
        <v>0</v>
      </c>
      <c r="H421" s="8" t="n">
        <v>0</v>
      </c>
      <c r="I421" s="8" t="n">
        <v>0</v>
      </c>
      <c r="J421" s="9" t="n">
        <v>0</v>
      </c>
      <c r="K421" s="10" t="n">
        <v>0</v>
      </c>
      <c r="L421" s="8" t="n">
        <v>0</v>
      </c>
      <c r="M421" s="8" t="n">
        <v>0</v>
      </c>
      <c r="N421" s="9" t="n">
        <v>0</v>
      </c>
      <c r="O421" s="7" t="n">
        <v>1520</v>
      </c>
      <c r="P421" s="8" t="n">
        <v>48</v>
      </c>
      <c r="Q421" s="8" t="n">
        <v>48</v>
      </c>
      <c r="R421" s="9" t="n">
        <v>1520</v>
      </c>
      <c r="S421" s="10" t="n"/>
      <c r="T421" s="8" t="n">
        <v>0</v>
      </c>
      <c r="U421" s="8" t="n">
        <v>0</v>
      </c>
      <c r="V421" s="9" t="n">
        <v>0</v>
      </c>
      <c r="W421" s="11" t="n"/>
    </row>
    <row r="422">
      <c r="A422" s="4" t="inlineStr">
        <is>
          <t>01.2023</t>
        </is>
      </c>
      <c r="B422" s="4" t="inlineStr">
        <is>
          <t>Cerdo</t>
        </is>
      </c>
      <c r="C422" s="4" t="inlineStr">
        <is>
          <t>Agrosuper Shanghai</t>
        </is>
      </c>
      <c r="D422" s="4" t="n">
        <v>1023306</v>
      </c>
      <c r="E422" s="5" t="inlineStr">
        <is>
          <t>GO Cue granel@ Bo Cj 20k AS</t>
        </is>
      </c>
      <c r="F422" s="6" t="inlineStr">
        <is>
          <t>Cueros</t>
        </is>
      </c>
      <c r="G422" s="7" t="n">
        <v>0</v>
      </c>
      <c r="H422" s="8" t="n">
        <v>0</v>
      </c>
      <c r="I422" s="8" t="n">
        <v>0</v>
      </c>
      <c r="J422" s="9" t="n">
        <v>0</v>
      </c>
      <c r="K422" s="10" t="n">
        <v>0</v>
      </c>
      <c r="L422" s="8" t="n">
        <v>0</v>
      </c>
      <c r="M422" s="8" t="n">
        <v>0</v>
      </c>
      <c r="N422" s="9" t="n">
        <v>0</v>
      </c>
      <c r="O422" s="7" t="n">
        <v>0</v>
      </c>
      <c r="P422" s="8" t="n">
        <v>0</v>
      </c>
      <c r="Q422" s="8" t="n">
        <v>0</v>
      </c>
      <c r="R422" s="9" t="n">
        <v>0</v>
      </c>
      <c r="S422" s="10" t="n"/>
      <c r="T422" s="8" t="n">
        <v>48040</v>
      </c>
      <c r="U422" s="8" t="n">
        <v>9</v>
      </c>
      <c r="V422" s="9" t="n">
        <v>48040</v>
      </c>
      <c r="W422" s="11" t="n"/>
    </row>
    <row r="423">
      <c r="A423" s="4" t="inlineStr">
        <is>
          <t>01.2023</t>
        </is>
      </c>
      <c r="B423" s="4" t="inlineStr">
        <is>
          <t>Cerdo</t>
        </is>
      </c>
      <c r="C423" s="4" t="inlineStr">
        <is>
          <t>Agrosuper Shanghai</t>
        </is>
      </c>
      <c r="D423" s="4" t="n">
        <v>1023411</v>
      </c>
      <c r="E423" s="5" t="inlineStr">
        <is>
          <t>GO  PpPna 54@ Bo Cj AS</t>
        </is>
      </c>
      <c r="F423" s="6" t="inlineStr">
        <is>
          <t>Pierna</t>
        </is>
      </c>
      <c r="G423" s="7" t="n">
        <v>0</v>
      </c>
      <c r="H423" s="8" t="n">
        <v>0</v>
      </c>
      <c r="I423" s="8" t="n">
        <v>0</v>
      </c>
      <c r="J423" s="9" t="n">
        <v>0</v>
      </c>
      <c r="K423" s="10" t="n">
        <v>72473.77</v>
      </c>
      <c r="L423" s="8" t="n">
        <v>4.01323320147413</v>
      </c>
      <c r="M423" s="8" t="n">
        <v>4.01323320147413</v>
      </c>
      <c r="N423" s="9" t="n">
        <v>72473.77</v>
      </c>
      <c r="O423" s="7" t="n">
        <v>0</v>
      </c>
      <c r="P423" s="8" t="n">
        <v>0</v>
      </c>
      <c r="Q423" s="8" t="n">
        <v>0</v>
      </c>
      <c r="R423" s="9" t="n">
        <v>0</v>
      </c>
      <c r="S423" s="10" t="n"/>
      <c r="T423" s="8" t="n">
        <v>6883.919</v>
      </c>
      <c r="U423" s="8" t="n">
        <v>12</v>
      </c>
      <c r="V423" s="9" t="n">
        <v>6883.919</v>
      </c>
      <c r="W423" s="11" t="n"/>
    </row>
    <row r="424">
      <c r="A424" s="4" t="inlineStr">
        <is>
          <t>01.2023</t>
        </is>
      </c>
      <c r="B424" s="4" t="inlineStr">
        <is>
          <t>Cerdo</t>
        </is>
      </c>
      <c r="C424" s="4" t="inlineStr">
        <is>
          <t>Agrosuper Shanghai</t>
        </is>
      </c>
      <c r="D424" s="4" t="n">
        <v>1023412</v>
      </c>
      <c r="E424" s="5" t="inlineStr">
        <is>
          <t>GO  PpPna 57@ Bo Cj AS</t>
        </is>
      </c>
      <c r="F424" s="6" t="inlineStr">
        <is>
          <t>Pierna</t>
        </is>
      </c>
      <c r="G424" s="7" t="n">
        <v>0</v>
      </c>
      <c r="H424" s="8" t="n">
        <v>0</v>
      </c>
      <c r="I424" s="8" t="n">
        <v>0</v>
      </c>
      <c r="J424" s="9" t="n">
        <v>0</v>
      </c>
      <c r="K424" s="10" t="n">
        <v>23922.77</v>
      </c>
      <c r="L424" s="8" t="n">
        <v>3</v>
      </c>
      <c r="M424" s="8" t="n">
        <v>3</v>
      </c>
      <c r="N424" s="9" t="n">
        <v>23922.77</v>
      </c>
      <c r="O424" s="7" t="n">
        <v>0</v>
      </c>
      <c r="P424" s="8" t="n">
        <v>0</v>
      </c>
      <c r="Q424" s="8" t="n">
        <v>0</v>
      </c>
      <c r="R424" s="9" t="n">
        <v>0</v>
      </c>
      <c r="S424" s="10" t="n"/>
      <c r="T424" s="8" t="n">
        <v>0</v>
      </c>
      <c r="U424" s="8" t="n">
        <v>0</v>
      </c>
      <c r="V424" s="9" t="n">
        <v>0</v>
      </c>
      <c r="W424" s="11" t="n"/>
    </row>
    <row r="425">
      <c r="A425" s="4" t="inlineStr">
        <is>
          <t>01.2023</t>
        </is>
      </c>
      <c r="B425" s="4" t="inlineStr">
        <is>
          <t>Cerdo</t>
        </is>
      </c>
      <c r="C425" s="4" t="inlineStr">
        <is>
          <t>Andes Asia</t>
        </is>
      </c>
      <c r="D425" s="4" t="n">
        <v>1021921</v>
      </c>
      <c r="E425" s="5" t="inlineStr">
        <is>
          <t>GO Lom Tecla@ Cj 18k AS</t>
        </is>
      </c>
      <c r="F425" s="6" t="inlineStr">
        <is>
          <t>Lomo</t>
        </is>
      </c>
      <c r="G425" s="7" t="n">
        <v>0</v>
      </c>
      <c r="H425" s="8" t="n">
        <v>0</v>
      </c>
      <c r="I425" s="8" t="n">
        <v>0</v>
      </c>
      <c r="J425" s="9" t="n">
        <v>0</v>
      </c>
      <c r="K425" s="10" t="n">
        <v>0</v>
      </c>
      <c r="L425" s="8" t="n">
        <v>0</v>
      </c>
      <c r="M425" s="8" t="n">
        <v>0</v>
      </c>
      <c r="N425" s="9" t="n">
        <v>0</v>
      </c>
      <c r="O425" s="7" t="n">
        <v>887.123</v>
      </c>
      <c r="P425" s="8" t="n">
        <v>38.7205325529831</v>
      </c>
      <c r="Q425" s="8" t="n">
        <v>51.0663098578213</v>
      </c>
      <c r="R425" s="9" t="n">
        <v>887.123</v>
      </c>
      <c r="S425" s="10" t="n"/>
      <c r="T425" s="8" t="n">
        <v>0</v>
      </c>
      <c r="U425" s="8" t="n">
        <v>0</v>
      </c>
      <c r="V425" s="9" t="n">
        <v>0</v>
      </c>
      <c r="W425" s="11" t="n"/>
    </row>
    <row r="426">
      <c r="A426" s="4" t="inlineStr">
        <is>
          <t>01.2023</t>
        </is>
      </c>
      <c r="B426" s="4" t="inlineStr">
        <is>
          <t>Cerdo</t>
        </is>
      </c>
      <c r="C426" s="4" t="inlineStr">
        <is>
          <t>Andes Asia</t>
        </is>
      </c>
      <c r="D426" s="4" t="n">
        <v>1021922</v>
      </c>
      <c r="E426" s="5" t="inlineStr">
        <is>
          <t>GO File C/cab@ Cj 5k AS</t>
        </is>
      </c>
      <c r="F426" s="6" t="inlineStr">
        <is>
          <t>Filete</t>
        </is>
      </c>
      <c r="G426" s="7" t="n">
        <v>0</v>
      </c>
      <c r="H426" s="8" t="n">
        <v>0</v>
      </c>
      <c r="I426" s="8" t="n">
        <v>0</v>
      </c>
      <c r="J426" s="9" t="n">
        <v>0</v>
      </c>
      <c r="K426" s="10" t="n">
        <v>0</v>
      </c>
      <c r="L426" s="8" t="n">
        <v>0</v>
      </c>
      <c r="M426" s="8" t="n">
        <v>0</v>
      </c>
      <c r="N426" s="9" t="n">
        <v>0</v>
      </c>
      <c r="O426" s="7" t="n">
        <v>2330</v>
      </c>
      <c r="P426" s="8" t="n">
        <v>33.9742489270386</v>
      </c>
      <c r="Q426" s="8" t="n">
        <v>34.618025751073</v>
      </c>
      <c r="R426" s="9" t="n">
        <v>2330</v>
      </c>
      <c r="S426" s="10" t="n"/>
      <c r="T426" s="8" t="n">
        <v>0</v>
      </c>
      <c r="U426" s="8" t="n">
        <v>0</v>
      </c>
      <c r="V426" s="9" t="n">
        <v>0</v>
      </c>
      <c r="W426" s="11" t="n"/>
    </row>
    <row r="427">
      <c r="A427" s="4" t="inlineStr">
        <is>
          <t>01.2023</t>
        </is>
      </c>
      <c r="B427" s="4" t="inlineStr">
        <is>
          <t>Cerdo</t>
        </is>
      </c>
      <c r="C427" s="4" t="inlineStr">
        <is>
          <t>Andes Asia</t>
        </is>
      </c>
      <c r="D427" s="4" t="n">
        <v>1021924</v>
      </c>
      <c r="E427" s="5" t="inlineStr">
        <is>
          <t>GO MM Loin L@ Cj 15k AS</t>
        </is>
      </c>
      <c r="F427" s="6" t="inlineStr">
        <is>
          <t>Lomo</t>
        </is>
      </c>
      <c r="G427" s="7" t="n">
        <v>0</v>
      </c>
      <c r="H427" s="8" t="n">
        <v>0</v>
      </c>
      <c r="I427" s="8" t="n">
        <v>0</v>
      </c>
      <c r="J427" s="9" t="n">
        <v>0</v>
      </c>
      <c r="K427" s="10" t="n">
        <v>0</v>
      </c>
      <c r="L427" s="8" t="n">
        <v>0</v>
      </c>
      <c r="M427" s="8" t="n">
        <v>0</v>
      </c>
      <c r="N427" s="9" t="n">
        <v>0</v>
      </c>
      <c r="O427" s="7" t="n">
        <v>3506.197</v>
      </c>
      <c r="P427" s="8" t="n">
        <v>30.5792820540318</v>
      </c>
      <c r="Q427" s="8" t="n">
        <v>43.0253727899488</v>
      </c>
      <c r="R427" s="9" t="n">
        <v>3506.197</v>
      </c>
      <c r="S427" s="10" t="n"/>
      <c r="T427" s="8" t="n">
        <v>0</v>
      </c>
      <c r="U427" s="8" t="n">
        <v>0</v>
      </c>
      <c r="V427" s="9" t="n">
        <v>0</v>
      </c>
      <c r="W427" s="11" t="n"/>
    </row>
    <row r="428">
      <c r="A428" s="4" t="inlineStr">
        <is>
          <t>01.2023</t>
        </is>
      </c>
      <c r="B428" s="4" t="inlineStr">
        <is>
          <t>Cerdo</t>
        </is>
      </c>
      <c r="C428" s="4" t="inlineStr">
        <is>
          <t>Andes Asia</t>
        </is>
      </c>
      <c r="D428" s="4" t="n">
        <v>1021929</v>
      </c>
      <c r="E428" s="5" t="inlineStr">
        <is>
          <t>GO Panc Lam 3mm@ Cj 10k AS</t>
        </is>
      </c>
      <c r="F428" s="6" t="inlineStr">
        <is>
          <t>Panceta</t>
        </is>
      </c>
      <c r="G428" s="7" t="n">
        <v>0</v>
      </c>
      <c r="H428" s="8" t="n">
        <v>0</v>
      </c>
      <c r="I428" s="8" t="n">
        <v>0</v>
      </c>
      <c r="J428" s="9" t="n">
        <v>0</v>
      </c>
      <c r="K428" s="10" t="n">
        <v>0</v>
      </c>
      <c r="L428" s="8" t="n">
        <v>0</v>
      </c>
      <c r="M428" s="8" t="n">
        <v>0</v>
      </c>
      <c r="N428" s="9" t="n">
        <v>0</v>
      </c>
      <c r="O428" s="7" t="n">
        <v>50</v>
      </c>
      <c r="P428" s="8" t="n">
        <v>30</v>
      </c>
      <c r="Q428" s="8" t="n">
        <v>30</v>
      </c>
      <c r="R428" s="9" t="n">
        <v>50</v>
      </c>
      <c r="S428" s="10" t="n"/>
      <c r="T428" s="8" t="n">
        <v>0</v>
      </c>
      <c r="U428" s="8" t="n">
        <v>0</v>
      </c>
      <c r="V428" s="9" t="n">
        <v>0</v>
      </c>
      <c r="W428" s="11" t="n"/>
    </row>
    <row r="429">
      <c r="A429" s="4" t="inlineStr">
        <is>
          <t>01.2023</t>
        </is>
      </c>
      <c r="B429" s="4" t="inlineStr">
        <is>
          <t>Cerdo</t>
        </is>
      </c>
      <c r="C429" s="4" t="inlineStr">
        <is>
          <t>Andes Asia</t>
        </is>
      </c>
      <c r="D429" s="4" t="n">
        <v>1021931</v>
      </c>
      <c r="E429" s="5" t="inlineStr">
        <is>
          <t>GO Pta Cos 3h@ Bo Cj 10k AS</t>
        </is>
      </c>
      <c r="F429" s="6" t="inlineStr">
        <is>
          <t>Cost-Pec</t>
        </is>
      </c>
      <c r="G429" s="7" t="n">
        <v>0</v>
      </c>
      <c r="H429" s="8" t="n">
        <v>0</v>
      </c>
      <c r="I429" s="8" t="n">
        <v>0</v>
      </c>
      <c r="J429" s="9" t="n">
        <v>0</v>
      </c>
      <c r="K429" s="10" t="n">
        <v>0</v>
      </c>
      <c r="L429" s="8" t="n">
        <v>0</v>
      </c>
      <c r="M429" s="8" t="n">
        <v>0</v>
      </c>
      <c r="N429" s="9" t="n">
        <v>0</v>
      </c>
      <c r="O429" s="7" t="n">
        <v>631.033</v>
      </c>
      <c r="P429" s="8" t="n">
        <v>27.3720978142189</v>
      </c>
      <c r="Q429" s="8" t="n">
        <v>27.3720978142189</v>
      </c>
      <c r="R429" s="9" t="n">
        <v>631.033</v>
      </c>
      <c r="S429" s="10" t="n"/>
      <c r="T429" s="8" t="n">
        <v>0</v>
      </c>
      <c r="U429" s="8" t="n">
        <v>0</v>
      </c>
      <c r="V429" s="9" t="n">
        <v>0</v>
      </c>
      <c r="W429" s="11" t="n"/>
    </row>
    <row r="430">
      <c r="A430" s="4" t="inlineStr">
        <is>
          <t>01.2023</t>
        </is>
      </c>
      <c r="B430" s="4" t="inlineStr">
        <is>
          <t>Cerdo</t>
        </is>
      </c>
      <c r="C430" s="4" t="inlineStr">
        <is>
          <t>Andes Asia</t>
        </is>
      </c>
      <c r="D430" s="4" t="n">
        <v>1021944</v>
      </c>
      <c r="E430" s="5" t="inlineStr">
        <is>
          <t>GO Diafrag@ Va Cj 8k AS</t>
        </is>
      </c>
      <c r="F430" s="6" t="inlineStr">
        <is>
          <t>Recortes</t>
        </is>
      </c>
      <c r="G430" s="7" t="n">
        <v>0</v>
      </c>
      <c r="H430" s="8" t="n">
        <v>0</v>
      </c>
      <c r="I430" s="8" t="n">
        <v>0</v>
      </c>
      <c r="J430" s="9" t="n">
        <v>0</v>
      </c>
      <c r="K430" s="10" t="n">
        <v>0</v>
      </c>
      <c r="L430" s="8" t="n">
        <v>0</v>
      </c>
      <c r="M430" s="8" t="n">
        <v>0</v>
      </c>
      <c r="N430" s="9" t="n">
        <v>0</v>
      </c>
      <c r="O430" s="7" t="n">
        <v>2400</v>
      </c>
      <c r="P430" s="8" t="n">
        <v>34</v>
      </c>
      <c r="Q430" s="8" t="n">
        <v>35</v>
      </c>
      <c r="R430" s="9" t="n">
        <v>2400</v>
      </c>
      <c r="S430" s="10" t="n"/>
      <c r="T430" s="8" t="n">
        <v>0</v>
      </c>
      <c r="U430" s="8" t="n">
        <v>0</v>
      </c>
      <c r="V430" s="9" t="n">
        <v>0</v>
      </c>
      <c r="W430" s="11" t="n"/>
    </row>
    <row r="431">
      <c r="A431" s="4" t="inlineStr">
        <is>
          <t>01.2023</t>
        </is>
      </c>
      <c r="B431" s="4" t="inlineStr">
        <is>
          <t>Cerdo</t>
        </is>
      </c>
      <c r="C431" s="4" t="inlineStr">
        <is>
          <t>Andes Asia</t>
        </is>
      </c>
      <c r="D431" s="4" t="n">
        <v>1021945</v>
      </c>
      <c r="E431" s="5" t="inlineStr">
        <is>
          <t>GO Lengua Japon@ Cj 10k AS</t>
        </is>
      </c>
      <c r="F431" s="6" t="inlineStr">
        <is>
          <t>Cabeza</t>
        </is>
      </c>
      <c r="G431" s="7" t="n">
        <v>0</v>
      </c>
      <c r="H431" s="8" t="n">
        <v>0</v>
      </c>
      <c r="I431" s="8" t="n">
        <v>0</v>
      </c>
      <c r="J431" s="9" t="n">
        <v>0</v>
      </c>
      <c r="K431" s="10" t="n">
        <v>0</v>
      </c>
      <c r="L431" s="8" t="n">
        <v>0</v>
      </c>
      <c r="M431" s="8" t="n">
        <v>0</v>
      </c>
      <c r="N431" s="9" t="n">
        <v>0</v>
      </c>
      <c r="O431" s="7" t="n">
        <v>2400</v>
      </c>
      <c r="P431" s="8" t="n">
        <v>34</v>
      </c>
      <c r="Q431" s="8" t="n">
        <v>35</v>
      </c>
      <c r="R431" s="9" t="n">
        <v>2400</v>
      </c>
      <c r="S431" s="10" t="n"/>
      <c r="T431" s="8" t="n">
        <v>0</v>
      </c>
      <c r="U431" s="8" t="n">
        <v>0</v>
      </c>
      <c r="V431" s="9" t="n">
        <v>0</v>
      </c>
      <c r="W431" s="11" t="n"/>
    </row>
    <row r="432">
      <c r="A432" s="4" t="inlineStr">
        <is>
          <t>01.2023</t>
        </is>
      </c>
      <c r="B432" s="4" t="inlineStr">
        <is>
          <t>Cerdo</t>
        </is>
      </c>
      <c r="C432" s="4" t="inlineStr">
        <is>
          <t>Andes Asia</t>
        </is>
      </c>
      <c r="D432" s="4" t="n">
        <v>1021952</v>
      </c>
      <c r="E432" s="5" t="inlineStr">
        <is>
          <t>GO BB Ribs 20-24 Oz@ Cj 10k AS</t>
        </is>
      </c>
      <c r="F432" s="6" t="inlineStr">
        <is>
          <t>Chuleta</t>
        </is>
      </c>
      <c r="G432" s="7" t="n">
        <v>0</v>
      </c>
      <c r="H432" s="8" t="n">
        <v>0</v>
      </c>
      <c r="I432" s="8" t="n">
        <v>0</v>
      </c>
      <c r="J432" s="9" t="n">
        <v>0</v>
      </c>
      <c r="K432" s="10" t="n">
        <v>0</v>
      </c>
      <c r="L432" s="8" t="n">
        <v>0</v>
      </c>
      <c r="M432" s="8" t="n">
        <v>0</v>
      </c>
      <c r="N432" s="9" t="n">
        <v>0</v>
      </c>
      <c r="O432" s="7" t="n">
        <v>6110</v>
      </c>
      <c r="P432" s="8" t="n">
        <v>47.0769230769231</v>
      </c>
      <c r="Q432" s="8" t="n">
        <v>47.2438625204583</v>
      </c>
      <c r="R432" s="9" t="n">
        <v>6110</v>
      </c>
      <c r="S432" s="10" t="n"/>
      <c r="T432" s="8" t="n">
        <v>0</v>
      </c>
      <c r="U432" s="8" t="n">
        <v>0</v>
      </c>
      <c r="V432" s="9" t="n">
        <v>0</v>
      </c>
      <c r="W432" s="11" t="n"/>
    </row>
    <row r="433">
      <c r="A433" s="4" t="inlineStr">
        <is>
          <t>01.2023</t>
        </is>
      </c>
      <c r="B433" s="4" t="inlineStr">
        <is>
          <t>Cerdo</t>
        </is>
      </c>
      <c r="C433" s="4" t="inlineStr">
        <is>
          <t>Andes Asia</t>
        </is>
      </c>
      <c r="D433" s="4" t="n">
        <v>1022101</v>
      </c>
      <c r="E433" s="5" t="inlineStr">
        <is>
          <t>GO Lom Tec@ Va Cj 20k AS</t>
        </is>
      </c>
      <c r="F433" s="6" t="inlineStr">
        <is>
          <t>Lomo</t>
        </is>
      </c>
      <c r="G433" s="7" t="n">
        <v>0</v>
      </c>
      <c r="H433" s="8" t="n">
        <v>0</v>
      </c>
      <c r="I433" s="8" t="n">
        <v>0</v>
      </c>
      <c r="J433" s="9" t="n">
        <v>0</v>
      </c>
      <c r="K433" s="10" t="n">
        <v>0</v>
      </c>
      <c r="L433" s="8" t="n">
        <v>0</v>
      </c>
      <c r="M433" s="8" t="n">
        <v>0</v>
      </c>
      <c r="N433" s="9" t="n">
        <v>0</v>
      </c>
      <c r="O433" s="7" t="n">
        <v>852.99</v>
      </c>
      <c r="P433" s="8" t="n">
        <v>16</v>
      </c>
      <c r="Q433" s="8" t="n">
        <v>17</v>
      </c>
      <c r="R433" s="9" t="n">
        <v>852.99</v>
      </c>
      <c r="S433" s="10" t="n"/>
      <c r="T433" s="8" t="n">
        <v>0</v>
      </c>
      <c r="U433" s="8" t="n">
        <v>0</v>
      </c>
      <c r="V433" s="9" t="n">
        <v>0</v>
      </c>
      <c r="W433" s="11" t="n"/>
    </row>
    <row r="434">
      <c r="A434" s="4" t="inlineStr">
        <is>
          <t>01.2023</t>
        </is>
      </c>
      <c r="B434" s="4" t="inlineStr">
        <is>
          <t>Cerdo</t>
        </is>
      </c>
      <c r="C434" s="4" t="inlineStr">
        <is>
          <t>Andes Asia</t>
        </is>
      </c>
      <c r="D434" s="4" t="n">
        <v>1022141</v>
      </c>
      <c r="E434" s="5" t="inlineStr">
        <is>
          <t>GO Posta Negra D@ Cj AS</t>
        </is>
      </c>
      <c r="F434" s="6" t="inlineStr">
        <is>
          <t>Pierna</t>
        </is>
      </c>
      <c r="G434" s="7" t="n">
        <v>0</v>
      </c>
      <c r="H434" s="8" t="n">
        <v>0</v>
      </c>
      <c r="I434" s="8" t="n">
        <v>0</v>
      </c>
      <c r="J434" s="9" t="n">
        <v>0</v>
      </c>
      <c r="K434" s="10" t="n">
        <v>0</v>
      </c>
      <c r="L434" s="8" t="n">
        <v>0</v>
      </c>
      <c r="M434" s="8" t="n">
        <v>0</v>
      </c>
      <c r="N434" s="9" t="n">
        <v>0</v>
      </c>
      <c r="O434" s="7" t="n">
        <v>907.283</v>
      </c>
      <c r="P434" s="8" t="n">
        <v>90</v>
      </c>
      <c r="Q434" s="8" t="n">
        <v>90</v>
      </c>
      <c r="R434" s="9" t="n">
        <v>907.283</v>
      </c>
      <c r="S434" s="10" t="n"/>
      <c r="T434" s="8" t="n">
        <v>0</v>
      </c>
      <c r="U434" s="8" t="n">
        <v>0</v>
      </c>
      <c r="V434" s="9" t="n">
        <v>0</v>
      </c>
      <c r="W434" s="11" t="n"/>
    </row>
    <row r="435">
      <c r="A435" s="4" t="inlineStr">
        <is>
          <t>01.2023</t>
        </is>
      </c>
      <c r="B435" s="4" t="inlineStr">
        <is>
          <t>Cerdo</t>
        </is>
      </c>
      <c r="C435" s="4" t="inlineStr">
        <is>
          <t>Andes Asia</t>
        </is>
      </c>
      <c r="D435" s="4" t="n">
        <v>1022293</v>
      </c>
      <c r="E435" s="5" t="inlineStr">
        <is>
          <t>GO Malaya Japon@ Vp Fi Cj 5k AS</t>
        </is>
      </c>
      <c r="F435" s="6" t="inlineStr">
        <is>
          <t>Prolijado</t>
        </is>
      </c>
      <c r="G435" s="7" t="n">
        <v>0</v>
      </c>
      <c r="H435" s="8" t="n">
        <v>0</v>
      </c>
      <c r="I435" s="8" t="n">
        <v>0</v>
      </c>
      <c r="J435" s="9" t="n">
        <v>0</v>
      </c>
      <c r="K435" s="10" t="n">
        <v>0</v>
      </c>
      <c r="L435" s="8" t="n">
        <v>0</v>
      </c>
      <c r="M435" s="8" t="n">
        <v>0</v>
      </c>
      <c r="N435" s="9" t="n">
        <v>0</v>
      </c>
      <c r="O435" s="7" t="n">
        <v>730</v>
      </c>
      <c r="P435" s="8" t="n">
        <v>21.7808219178082</v>
      </c>
      <c r="Q435" s="8" t="n">
        <v>22.5753424657534</v>
      </c>
      <c r="R435" s="9" t="n">
        <v>730</v>
      </c>
      <c r="S435" s="10" t="n"/>
      <c r="T435" s="8" t="n">
        <v>0</v>
      </c>
      <c r="U435" s="8" t="n">
        <v>0</v>
      </c>
      <c r="V435" s="9" t="n">
        <v>0</v>
      </c>
      <c r="W435" s="11" t="n"/>
    </row>
    <row r="436">
      <c r="A436" s="4" t="inlineStr">
        <is>
          <t>01.2023</t>
        </is>
      </c>
      <c r="B436" s="4" t="inlineStr">
        <is>
          <t>Cerdo</t>
        </is>
      </c>
      <c r="C436" s="4" t="inlineStr">
        <is>
          <t>Andes Asia</t>
        </is>
      </c>
      <c r="D436" s="4" t="n">
        <v>1022515</v>
      </c>
      <c r="E436" s="5" t="inlineStr">
        <is>
          <t>GO Panc Tec C/cue@ Fi Cj Panc AS</t>
        </is>
      </c>
      <c r="F436" s="6" t="inlineStr">
        <is>
          <t>Panceta</t>
        </is>
      </c>
      <c r="G436" s="7" t="n">
        <v>0</v>
      </c>
      <c r="H436" s="8" t="n">
        <v>0</v>
      </c>
      <c r="I436" s="8" t="n">
        <v>0</v>
      </c>
      <c r="J436" s="9" t="n">
        <v>0</v>
      </c>
      <c r="K436" s="10" t="n">
        <v>0</v>
      </c>
      <c r="L436" s="8" t="n">
        <v>0</v>
      </c>
      <c r="M436" s="8" t="n">
        <v>0</v>
      </c>
      <c r="N436" s="9" t="n">
        <v>0</v>
      </c>
      <c r="O436" s="7" t="n">
        <v>7439.079</v>
      </c>
      <c r="P436" s="8" t="n">
        <v>44.9465783331512</v>
      </c>
      <c r="Q436" s="8" t="n">
        <v>44.9465783331512</v>
      </c>
      <c r="R436" s="9" t="n">
        <v>7439.079</v>
      </c>
      <c r="S436" s="10" t="n"/>
      <c r="T436" s="8" t="n">
        <v>0</v>
      </c>
      <c r="U436" s="8" t="n">
        <v>0</v>
      </c>
      <c r="V436" s="9" t="n">
        <v>0</v>
      </c>
      <c r="W436" s="11" t="n"/>
    </row>
    <row r="437">
      <c r="A437" s="4" t="inlineStr">
        <is>
          <t>01.2023</t>
        </is>
      </c>
      <c r="B437" s="4" t="inlineStr">
        <is>
          <t>Cerdo</t>
        </is>
      </c>
      <c r="C437" s="4" t="inlineStr">
        <is>
          <t>Andes Asia</t>
        </is>
      </c>
      <c r="D437" s="4" t="n">
        <v>1022561</v>
      </c>
      <c r="E437" s="5" t="inlineStr">
        <is>
          <t>GO MM Loin LL@ Fi Cj 12k AA</t>
        </is>
      </c>
      <c r="F437" s="6" t="inlineStr">
        <is>
          <t>Lomo</t>
        </is>
      </c>
      <c r="G437" s="7" t="n">
        <v>0</v>
      </c>
      <c r="H437" s="8" t="n">
        <v>0</v>
      </c>
      <c r="I437" s="8" t="n">
        <v>0</v>
      </c>
      <c r="J437" s="9" t="n">
        <v>0</v>
      </c>
      <c r="K437" s="10" t="n">
        <v>0</v>
      </c>
      <c r="L437" s="8" t="n">
        <v>0</v>
      </c>
      <c r="M437" s="8" t="n">
        <v>0</v>
      </c>
      <c r="N437" s="9" t="n">
        <v>0</v>
      </c>
      <c r="O437" s="7" t="n">
        <v>2007.799</v>
      </c>
      <c r="P437" s="8" t="n">
        <v>25</v>
      </c>
      <c r="Q437" s="8" t="n">
        <v>25</v>
      </c>
      <c r="R437" s="9" t="n">
        <v>2007.799</v>
      </c>
      <c r="S437" s="10" t="n"/>
      <c r="T437" s="8" t="n">
        <v>0</v>
      </c>
      <c r="U437" s="8" t="n">
        <v>0</v>
      </c>
      <c r="V437" s="9" t="n">
        <v>0</v>
      </c>
      <c r="W437" s="11" t="n"/>
    </row>
    <row r="438">
      <c r="A438" s="4" t="inlineStr">
        <is>
          <t>01.2023</t>
        </is>
      </c>
      <c r="B438" s="4" t="inlineStr">
        <is>
          <t>Cerdo</t>
        </is>
      </c>
      <c r="C438" s="4" t="inlineStr">
        <is>
          <t>Andes Asia</t>
        </is>
      </c>
      <c r="D438" s="4" t="n">
        <v>1022621</v>
      </c>
      <c r="E438" s="5" t="inlineStr">
        <is>
          <t>GO Panc S/tec N @ Fi Cj AS</t>
        </is>
      </c>
      <c r="F438" s="6" t="inlineStr">
        <is>
          <t>Panceta</t>
        </is>
      </c>
      <c r="G438" s="7" t="n">
        <v>0</v>
      </c>
      <c r="H438" s="8" t="n">
        <v>0</v>
      </c>
      <c r="I438" s="8" t="n">
        <v>0</v>
      </c>
      <c r="J438" s="9" t="n">
        <v>0</v>
      </c>
      <c r="K438" s="10" t="n">
        <v>0</v>
      </c>
      <c r="L438" s="8" t="n">
        <v>0</v>
      </c>
      <c r="M438" s="8" t="n">
        <v>0</v>
      </c>
      <c r="N438" s="9" t="n">
        <v>0</v>
      </c>
      <c r="O438" s="7" t="n">
        <v>25913.478</v>
      </c>
      <c r="P438" s="8" t="n">
        <v>29.8732466170693</v>
      </c>
      <c r="Q438" s="8" t="n">
        <v>30.2608603522846</v>
      </c>
      <c r="R438" s="9" t="n">
        <v>25913.478</v>
      </c>
      <c r="S438" s="10" t="n"/>
      <c r="T438" s="8" t="n">
        <v>0</v>
      </c>
      <c r="U438" s="8" t="n">
        <v>0</v>
      </c>
      <c r="V438" s="9" t="n">
        <v>0</v>
      </c>
      <c r="W438" s="11" t="n"/>
    </row>
    <row r="439">
      <c r="A439" s="4" t="inlineStr">
        <is>
          <t>01.2023</t>
        </is>
      </c>
      <c r="B439" s="4" t="inlineStr">
        <is>
          <t>Cerdo</t>
        </is>
      </c>
      <c r="C439" s="4" t="inlineStr">
        <is>
          <t>Andes Asia</t>
        </is>
      </c>
      <c r="D439" s="4" t="n">
        <v>1022751</v>
      </c>
      <c r="E439" s="5" t="inlineStr">
        <is>
          <t>GO PpPal 1P Ex@ Cj 14k AS</t>
        </is>
      </c>
      <c r="F439" s="6" t="inlineStr">
        <is>
          <t>Paleta</t>
        </is>
      </c>
      <c r="G439" s="7" t="n">
        <v>0</v>
      </c>
      <c r="H439" s="8" t="n">
        <v>0</v>
      </c>
      <c r="I439" s="8" t="n">
        <v>0</v>
      </c>
      <c r="J439" s="9" t="n">
        <v>0</v>
      </c>
      <c r="K439" s="10" t="n">
        <v>0</v>
      </c>
      <c r="L439" s="8" t="n">
        <v>0</v>
      </c>
      <c r="M439" s="8" t="n">
        <v>0</v>
      </c>
      <c r="N439" s="9" t="n">
        <v>0</v>
      </c>
      <c r="O439" s="7" t="n">
        <v>4004</v>
      </c>
      <c r="P439" s="8" t="n">
        <v>16</v>
      </c>
      <c r="Q439" s="8" t="n">
        <v>17</v>
      </c>
      <c r="R439" s="9" t="n">
        <v>4004</v>
      </c>
      <c r="S439" s="10" t="n"/>
      <c r="T439" s="8" t="n">
        <v>0</v>
      </c>
      <c r="U439" s="8" t="n">
        <v>0</v>
      </c>
      <c r="V439" s="9" t="n">
        <v>0</v>
      </c>
      <c r="W439" s="11" t="n"/>
    </row>
    <row r="440">
      <c r="A440" s="4" t="inlineStr">
        <is>
          <t>01.2023</t>
        </is>
      </c>
      <c r="B440" s="4" t="inlineStr">
        <is>
          <t>Cerdo</t>
        </is>
      </c>
      <c r="C440" s="4" t="inlineStr">
        <is>
          <t>Andes Asia</t>
        </is>
      </c>
      <c r="D440" s="4" t="n">
        <v>1022863</v>
      </c>
      <c r="E440" s="5" t="inlineStr">
        <is>
          <t>GO Lom Vet M@ Cj 9k AS</t>
        </is>
      </c>
      <c r="F440" s="6" t="inlineStr">
        <is>
          <t>Lomo</t>
        </is>
      </c>
      <c r="G440" s="7" t="n">
        <v>0</v>
      </c>
      <c r="H440" s="8" t="n">
        <v>0</v>
      </c>
      <c r="I440" s="8" t="n">
        <v>0</v>
      </c>
      <c r="J440" s="9" t="n">
        <v>0</v>
      </c>
      <c r="K440" s="10" t="n">
        <v>0</v>
      </c>
      <c r="L440" s="8" t="n">
        <v>0</v>
      </c>
      <c r="M440" s="8" t="n">
        <v>0</v>
      </c>
      <c r="N440" s="9" t="n">
        <v>0</v>
      </c>
      <c r="O440" s="7" t="n">
        <v>48410.608</v>
      </c>
      <c r="P440" s="8" t="n">
        <v>28.7576116788287</v>
      </c>
      <c r="Q440" s="8" t="n">
        <v>29.2326859848569</v>
      </c>
      <c r="R440" s="9" t="n">
        <v>48410.608</v>
      </c>
      <c r="S440" s="10" t="n"/>
      <c r="T440" s="8" t="n">
        <v>0</v>
      </c>
      <c r="U440" s="8" t="n">
        <v>0</v>
      </c>
      <c r="V440" s="9" t="n">
        <v>0</v>
      </c>
      <c r="W440" s="11" t="n"/>
    </row>
    <row r="441">
      <c r="A441" s="4" t="inlineStr">
        <is>
          <t>01.2023</t>
        </is>
      </c>
      <c r="B441" s="4" t="inlineStr">
        <is>
          <t>Cerdo</t>
        </is>
      </c>
      <c r="C441" s="4" t="inlineStr">
        <is>
          <t>Andes Asia</t>
        </is>
      </c>
      <c r="D441" s="4" t="n">
        <v>1022864</v>
      </c>
      <c r="E441" s="5" t="inlineStr">
        <is>
          <t>GO Lom Vet L@ Cj 11k AS</t>
        </is>
      </c>
      <c r="F441" s="6" t="inlineStr">
        <is>
          <t>Lomo</t>
        </is>
      </c>
      <c r="G441" s="7" t="n">
        <v>0</v>
      </c>
      <c r="H441" s="8" t="n">
        <v>0</v>
      </c>
      <c r="I441" s="8" t="n">
        <v>0</v>
      </c>
      <c r="J441" s="9" t="n">
        <v>0</v>
      </c>
      <c r="K441" s="10" t="n">
        <v>0</v>
      </c>
      <c r="L441" s="8" t="n">
        <v>0</v>
      </c>
      <c r="M441" s="8" t="n">
        <v>0</v>
      </c>
      <c r="N441" s="9" t="n">
        <v>0</v>
      </c>
      <c r="O441" s="7" t="n">
        <v>19694.994</v>
      </c>
      <c r="P441" s="8" t="n">
        <v>20.1655182022396</v>
      </c>
      <c r="Q441" s="8" t="n">
        <v>21.0894657292102</v>
      </c>
      <c r="R441" s="9" t="n">
        <v>19694.994</v>
      </c>
      <c r="S441" s="10" t="n"/>
      <c r="T441" s="8" t="n">
        <v>0</v>
      </c>
      <c r="U441" s="8" t="n">
        <v>0</v>
      </c>
      <c r="V441" s="9" t="n">
        <v>0</v>
      </c>
      <c r="W441" s="11" t="n"/>
    </row>
    <row r="442">
      <c r="A442" s="4" t="inlineStr">
        <is>
          <t>01.2023</t>
        </is>
      </c>
      <c r="B442" s="4" t="inlineStr">
        <is>
          <t>Cerdo</t>
        </is>
      </c>
      <c r="C442" s="4" t="inlineStr">
        <is>
          <t>Andes Asia</t>
        </is>
      </c>
      <c r="D442" s="4" t="n">
        <v>1022865</v>
      </c>
      <c r="E442" s="5" t="inlineStr">
        <is>
          <t>GO Pan Tec S/cuero M@ Cj 17k AS</t>
        </is>
      </c>
      <c r="F442" s="6" t="inlineStr">
        <is>
          <t>Panceta</t>
        </is>
      </c>
      <c r="G442" s="7" t="n">
        <v>0</v>
      </c>
      <c r="H442" s="8" t="n">
        <v>0</v>
      </c>
      <c r="I442" s="8" t="n">
        <v>0</v>
      </c>
      <c r="J442" s="9" t="n">
        <v>0</v>
      </c>
      <c r="K442" s="10" t="n">
        <v>0</v>
      </c>
      <c r="L442" s="8" t="n">
        <v>0</v>
      </c>
      <c r="M442" s="8" t="n">
        <v>0</v>
      </c>
      <c r="N442" s="9" t="n">
        <v>0</v>
      </c>
      <c r="O442" s="7" t="n">
        <v>5944.185</v>
      </c>
      <c r="P442" s="8" t="n">
        <v>25.8817839619729</v>
      </c>
      <c r="Q442" s="8" t="n">
        <v>25.9807889559292</v>
      </c>
      <c r="R442" s="9" t="n">
        <v>5944.185</v>
      </c>
      <c r="S442" s="10" t="n"/>
      <c r="T442" s="8" t="n">
        <v>0</v>
      </c>
      <c r="U442" s="8" t="n">
        <v>0</v>
      </c>
      <c r="V442" s="9" t="n">
        <v>0</v>
      </c>
      <c r="W442" s="11" t="n"/>
    </row>
    <row r="443">
      <c r="A443" s="4" t="inlineStr">
        <is>
          <t>01.2023</t>
        </is>
      </c>
      <c r="B443" s="4" t="inlineStr">
        <is>
          <t>Cerdo</t>
        </is>
      </c>
      <c r="C443" s="4" t="inlineStr">
        <is>
          <t>Andes Asia</t>
        </is>
      </c>
      <c r="D443" s="4" t="n">
        <v>1022866</v>
      </c>
      <c r="E443" s="5" t="inlineStr">
        <is>
          <t>GO Pan Tec S/cuero L@ Cj 19k AS</t>
        </is>
      </c>
      <c r="F443" s="6" t="inlineStr">
        <is>
          <t>Panceta</t>
        </is>
      </c>
      <c r="G443" s="7" t="n">
        <v>0</v>
      </c>
      <c r="H443" s="8" t="n">
        <v>0</v>
      </c>
      <c r="I443" s="8" t="n">
        <v>0</v>
      </c>
      <c r="J443" s="9" t="n">
        <v>0</v>
      </c>
      <c r="K443" s="10" t="n">
        <v>0</v>
      </c>
      <c r="L443" s="8" t="n">
        <v>0</v>
      </c>
      <c r="M443" s="8" t="n">
        <v>0</v>
      </c>
      <c r="N443" s="9" t="n">
        <v>0</v>
      </c>
      <c r="O443" s="7" t="n">
        <v>37227.791</v>
      </c>
      <c r="P443" s="8" t="n">
        <v>30.4792107595103</v>
      </c>
      <c r="Q443" s="8" t="n">
        <v>30.9114393061893</v>
      </c>
      <c r="R443" s="9" t="n">
        <v>37227.791</v>
      </c>
      <c r="S443" s="10" t="n"/>
      <c r="T443" s="8" t="n">
        <v>0</v>
      </c>
      <c r="U443" s="8" t="n">
        <v>0</v>
      </c>
      <c r="V443" s="9" t="n">
        <v>0</v>
      </c>
      <c r="W443" s="11" t="n"/>
    </row>
    <row r="444">
      <c r="A444" s="4" t="inlineStr">
        <is>
          <t>01.2023</t>
        </is>
      </c>
      <c r="B444" s="4" t="inlineStr">
        <is>
          <t>Cerdo</t>
        </is>
      </c>
      <c r="C444" s="4" t="inlineStr">
        <is>
          <t>Andes Asia</t>
        </is>
      </c>
      <c r="D444" s="4" t="n">
        <v>1023123</v>
      </c>
      <c r="E444" s="5" t="inlineStr">
        <is>
          <t>GO Lom Vet@ Cj 9k AS</t>
        </is>
      </c>
      <c r="F444" s="6" t="inlineStr">
        <is>
          <t>Lomo</t>
        </is>
      </c>
      <c r="G444" s="7" t="n">
        <v>0</v>
      </c>
      <c r="H444" s="8" t="n">
        <v>0</v>
      </c>
      <c r="I444" s="8" t="n">
        <v>0</v>
      </c>
      <c r="J444" s="9" t="n">
        <v>0</v>
      </c>
      <c r="K444" s="10" t="n">
        <v>0</v>
      </c>
      <c r="L444" s="8" t="n">
        <v>0</v>
      </c>
      <c r="M444" s="8" t="n">
        <v>0</v>
      </c>
      <c r="N444" s="9" t="n">
        <v>0</v>
      </c>
      <c r="O444" s="7" t="n">
        <v>3748.988</v>
      </c>
      <c r="P444" s="8" t="n">
        <v>20.5965652597448</v>
      </c>
      <c r="Q444" s="8" t="n">
        <v>20.5965652597448</v>
      </c>
      <c r="R444" s="9" t="n">
        <v>3748.988</v>
      </c>
      <c r="S444" s="10" t="n"/>
      <c r="T444" s="8" t="n">
        <v>0</v>
      </c>
      <c r="U444" s="8" t="n">
        <v>0</v>
      </c>
      <c r="V444" s="9" t="n">
        <v>0</v>
      </c>
      <c r="W444" s="11" t="n"/>
    </row>
    <row r="445">
      <c r="A445" s="4" t="inlineStr">
        <is>
          <t>01.2023</t>
        </is>
      </c>
      <c r="B445" s="4" t="inlineStr">
        <is>
          <t>Cerdo</t>
        </is>
      </c>
      <c r="C445" s="4" t="inlineStr">
        <is>
          <t>Andes Asia</t>
        </is>
      </c>
      <c r="D445" s="4" t="n">
        <v>1023265</v>
      </c>
      <c r="E445" s="5" t="inlineStr">
        <is>
          <t>GO Pta Cos 2h@ Bo Cj 10k AS</t>
        </is>
      </c>
      <c r="F445" s="6" t="inlineStr">
        <is>
          <t>Cost-Pec</t>
        </is>
      </c>
      <c r="G445" s="7" t="n">
        <v>0</v>
      </c>
      <c r="H445" s="8" t="n">
        <v>0</v>
      </c>
      <c r="I445" s="8" t="n">
        <v>0</v>
      </c>
      <c r="J445" s="9" t="n">
        <v>0</v>
      </c>
      <c r="K445" s="10" t="n">
        <v>0</v>
      </c>
      <c r="L445" s="8" t="n">
        <v>0</v>
      </c>
      <c r="M445" s="8" t="n">
        <v>0</v>
      </c>
      <c r="N445" s="9" t="n">
        <v>0</v>
      </c>
      <c r="O445" s="7" t="n">
        <v>2002.959</v>
      </c>
      <c r="P445" s="8" t="n">
        <v>16</v>
      </c>
      <c r="Q445" s="8" t="n">
        <v>17</v>
      </c>
      <c r="R445" s="9" t="n">
        <v>2002.959</v>
      </c>
      <c r="S445" s="10" t="n"/>
      <c r="T445" s="8" t="n">
        <v>0</v>
      </c>
      <c r="U445" s="8" t="n">
        <v>0</v>
      </c>
      <c r="V445" s="9" t="n">
        <v>0</v>
      </c>
      <c r="W445" s="11" t="n"/>
    </row>
    <row r="446">
      <c r="A446" s="4" t="inlineStr">
        <is>
          <t>01.2023</t>
        </is>
      </c>
      <c r="B446" s="4" t="inlineStr">
        <is>
          <t>Pavo</t>
        </is>
      </c>
      <c r="C446" s="4" t="inlineStr">
        <is>
          <t>Agro America</t>
        </is>
      </c>
      <c r="D446" s="4" t="n">
        <v>1030228</v>
      </c>
      <c r="E446" s="5" t="inlineStr">
        <is>
          <t>PV TruDeh Cort S/p@ Bo Cj  SO</t>
        </is>
      </c>
      <c r="F446" s="6" t="inlineStr">
        <is>
          <t>Trutro Desh</t>
        </is>
      </c>
      <c r="G446" s="7" t="n">
        <v>0</v>
      </c>
      <c r="H446" s="8" t="n">
        <v>0</v>
      </c>
      <c r="I446" s="8" t="n">
        <v>0</v>
      </c>
      <c r="J446" s="9" t="n">
        <v>0</v>
      </c>
      <c r="K446" s="10" t="n">
        <v>0</v>
      </c>
      <c r="L446" s="8" t="n">
        <v>0</v>
      </c>
      <c r="M446" s="8" t="n">
        <v>0</v>
      </c>
      <c r="N446" s="9" t="n">
        <v>0</v>
      </c>
      <c r="O446" s="7" t="n">
        <v>163.296</v>
      </c>
      <c r="P446" s="8" t="n">
        <v>40</v>
      </c>
      <c r="Q446" s="8" t="n">
        <v>45</v>
      </c>
      <c r="R446" s="9" t="n">
        <v>163.296</v>
      </c>
      <c r="S446" s="10" t="n"/>
      <c r="T446" s="8" t="n">
        <v>0</v>
      </c>
      <c r="U446" s="8" t="n">
        <v>0</v>
      </c>
      <c r="V446" s="9" t="n">
        <v>0</v>
      </c>
      <c r="W446" s="11" t="n"/>
    </row>
    <row r="447">
      <c r="A447" s="4" t="inlineStr">
        <is>
          <t>01.2023</t>
        </is>
      </c>
      <c r="B447" s="4" t="inlineStr">
        <is>
          <t>Pavo</t>
        </is>
      </c>
      <c r="C447" s="4" t="inlineStr">
        <is>
          <t>Agro America</t>
        </is>
      </c>
      <c r="D447" s="4" t="n">
        <v>1030239</v>
      </c>
      <c r="E447" s="5" t="inlineStr">
        <is>
          <t>PV Ctro Pta Ala 30 Lb@ Bo Cj SO</t>
        </is>
      </c>
      <c r="F447" s="6" t="inlineStr">
        <is>
          <t>Ala</t>
        </is>
      </c>
      <c r="G447" s="7" t="n">
        <v>0</v>
      </c>
      <c r="H447" s="8" t="n">
        <v>0</v>
      </c>
      <c r="I447" s="8" t="n">
        <v>0</v>
      </c>
      <c r="J447" s="9" t="n">
        <v>0</v>
      </c>
      <c r="K447" s="10" t="n">
        <v>0</v>
      </c>
      <c r="L447" s="8" t="n">
        <v>0</v>
      </c>
      <c r="M447" s="8" t="n">
        <v>0</v>
      </c>
      <c r="N447" s="9" t="n">
        <v>0</v>
      </c>
      <c r="O447" s="7" t="n">
        <v>6315.04</v>
      </c>
      <c r="P447" s="8" t="n">
        <v>19</v>
      </c>
      <c r="Q447" s="8" t="n">
        <v>24</v>
      </c>
      <c r="R447" s="9" t="n">
        <v>6315.04</v>
      </c>
      <c r="S447" s="10" t="n"/>
      <c r="T447" s="8" t="n">
        <v>95.27</v>
      </c>
      <c r="U447" s="8" t="n">
        <v>48</v>
      </c>
      <c r="V447" s="9" t="n">
        <v>95.27</v>
      </c>
      <c r="W447" s="11" t="n"/>
    </row>
    <row r="448">
      <c r="A448" s="4" t="inlineStr">
        <is>
          <t>01.2023</t>
        </is>
      </c>
      <c r="B448" s="4" t="inlineStr">
        <is>
          <t>Pavo</t>
        </is>
      </c>
      <c r="C448" s="4" t="inlineStr">
        <is>
          <t>Agro America</t>
        </is>
      </c>
      <c r="D448" s="4" t="n">
        <v>1030321</v>
      </c>
      <c r="E448" s="5" t="inlineStr">
        <is>
          <t>PV Pch MA 8% 14-16 Lb@ Bo Cj 20k SO</t>
        </is>
      </c>
      <c r="F448" s="6" t="inlineStr">
        <is>
          <t>Pech</t>
        </is>
      </c>
      <c r="G448" s="7" t="n">
        <v>0</v>
      </c>
      <c r="H448" s="8" t="n">
        <v>0</v>
      </c>
      <c r="I448" s="8" t="n">
        <v>0</v>
      </c>
      <c r="J448" s="9" t="n">
        <v>0</v>
      </c>
      <c r="K448" s="10" t="n">
        <v>3892.18</v>
      </c>
      <c r="L448" s="8" t="n">
        <v>2</v>
      </c>
      <c r="M448" s="8" t="n">
        <v>2</v>
      </c>
      <c r="N448" s="9" t="n">
        <v>3892.18</v>
      </c>
      <c r="O448" s="7" t="n">
        <v>3648.73</v>
      </c>
      <c r="P448" s="8" t="n">
        <v>17</v>
      </c>
      <c r="Q448" s="8" t="n">
        <v>17</v>
      </c>
      <c r="R448" s="9" t="n">
        <v>3648.73</v>
      </c>
      <c r="S448" s="10" t="n"/>
      <c r="T448" s="8" t="n">
        <v>0</v>
      </c>
      <c r="U448" s="8" t="n">
        <v>0</v>
      </c>
      <c r="V448" s="9" t="n">
        <v>0</v>
      </c>
      <c r="W448" s="11" t="n"/>
    </row>
    <row r="449">
      <c r="A449" s="4" t="inlineStr">
        <is>
          <t>01.2023</t>
        </is>
      </c>
      <c r="B449" s="4" t="inlineStr">
        <is>
          <t>Pavo</t>
        </is>
      </c>
      <c r="C449" s="4" t="inlineStr">
        <is>
          <t>Agro America</t>
        </is>
      </c>
      <c r="D449" s="4" t="n">
        <v>1030360</v>
      </c>
      <c r="E449" s="5" t="inlineStr">
        <is>
          <t>PV Pch MA 15% 14-16 Lb@ Bo Cj 20k SO</t>
        </is>
      </c>
      <c r="F449" s="6" t="inlineStr">
        <is>
          <t>Pech</t>
        </is>
      </c>
      <c r="G449" s="7" t="n">
        <v>0</v>
      </c>
      <c r="H449" s="8" t="n">
        <v>0</v>
      </c>
      <c r="I449" s="8" t="n">
        <v>0</v>
      </c>
      <c r="J449" s="9" t="n">
        <v>0</v>
      </c>
      <c r="K449" s="10" t="n">
        <v>3935.6</v>
      </c>
      <c r="L449" s="8" t="n">
        <v>7.16619575160077</v>
      </c>
      <c r="M449" s="8" t="n">
        <v>7.16619575160077</v>
      </c>
      <c r="N449" s="9" t="n">
        <v>3935.6</v>
      </c>
      <c r="O449" s="7" t="n">
        <v>4709.3</v>
      </c>
      <c r="P449" s="8" t="n">
        <v>17</v>
      </c>
      <c r="Q449" s="8" t="n">
        <v>17</v>
      </c>
      <c r="R449" s="9" t="n">
        <v>4709.3</v>
      </c>
      <c r="S449" s="10" t="n"/>
      <c r="T449" s="8" t="n">
        <v>0</v>
      </c>
      <c r="U449" s="8" t="n">
        <v>0</v>
      </c>
      <c r="V449" s="9" t="n">
        <v>0</v>
      </c>
      <c r="W449" s="11" t="n"/>
    </row>
    <row r="450">
      <c r="A450" s="4" t="inlineStr">
        <is>
          <t>01.2023</t>
        </is>
      </c>
      <c r="B450" s="4" t="inlineStr">
        <is>
          <t>Pavo</t>
        </is>
      </c>
      <c r="C450" s="4" t="inlineStr">
        <is>
          <t>Agro America</t>
        </is>
      </c>
      <c r="D450" s="4" t="n">
        <v>1030366</v>
      </c>
      <c r="E450" s="5" t="inlineStr">
        <is>
          <t>PV Pch MA 8% 12-14 Lb@ Bo Cj 20k SO</t>
        </is>
      </c>
      <c r="F450" s="6" t="inlineStr">
        <is>
          <t>Pech</t>
        </is>
      </c>
      <c r="G450" s="7" t="n">
        <v>0</v>
      </c>
      <c r="H450" s="8" t="n">
        <v>0</v>
      </c>
      <c r="I450" s="8" t="n">
        <v>0</v>
      </c>
      <c r="J450" s="9" t="n">
        <v>0</v>
      </c>
      <c r="K450" s="10" t="n">
        <v>871.23</v>
      </c>
      <c r="L450" s="8" t="n">
        <v>2</v>
      </c>
      <c r="M450" s="8" t="n">
        <v>2</v>
      </c>
      <c r="N450" s="9" t="n">
        <v>871.23</v>
      </c>
      <c r="O450" s="7" t="n">
        <v>871.3200000000001</v>
      </c>
      <c r="P450" s="8" t="n">
        <v>17</v>
      </c>
      <c r="Q450" s="8" t="n">
        <v>17</v>
      </c>
      <c r="R450" s="9" t="n">
        <v>871.3200000000001</v>
      </c>
      <c r="S450" s="10" t="n"/>
      <c r="T450" s="8" t="n">
        <v>0</v>
      </c>
      <c r="U450" s="8" t="n">
        <v>0</v>
      </c>
      <c r="V450" s="9" t="n">
        <v>0</v>
      </c>
      <c r="W450" s="11" t="n"/>
    </row>
    <row r="451">
      <c r="A451" s="4" t="inlineStr">
        <is>
          <t>01.2023</t>
        </is>
      </c>
      <c r="B451" s="4" t="inlineStr">
        <is>
          <t>Pavo</t>
        </is>
      </c>
      <c r="C451" s="4" t="inlineStr">
        <is>
          <t>Agro America</t>
        </is>
      </c>
      <c r="D451" s="4" t="n">
        <v>1030370</v>
      </c>
      <c r="E451" s="5" t="inlineStr">
        <is>
          <t>PV Triming Pch@ Cj 40 Lbs SO</t>
        </is>
      </c>
      <c r="F451" s="6" t="inlineStr">
        <is>
          <t>Recortes</t>
        </is>
      </c>
      <c r="G451" s="7" t="n">
        <v>0</v>
      </c>
      <c r="H451" s="8" t="n">
        <v>0</v>
      </c>
      <c r="I451" s="8" t="n">
        <v>0</v>
      </c>
      <c r="J451" s="9" t="n">
        <v>0</v>
      </c>
      <c r="K451" s="10" t="n">
        <v>7872.76</v>
      </c>
      <c r="L451" s="8" t="n">
        <v>12</v>
      </c>
      <c r="M451" s="8" t="n">
        <v>12</v>
      </c>
      <c r="N451" s="9" t="n">
        <v>7872.76</v>
      </c>
      <c r="O451" s="7" t="n">
        <v>2.436</v>
      </c>
      <c r="P451" s="8" t="n">
        <v>74</v>
      </c>
      <c r="Q451" s="8" t="n">
        <v>74</v>
      </c>
      <c r="R451" s="9" t="n">
        <v>2.436</v>
      </c>
      <c r="S451" s="10" t="n"/>
      <c r="T451" s="8" t="n">
        <v>0</v>
      </c>
      <c r="U451" s="8" t="n">
        <v>0</v>
      </c>
      <c r="V451" s="9" t="n">
        <v>0</v>
      </c>
      <c r="W451" s="11" t="n"/>
    </row>
    <row r="452">
      <c r="A452" s="4" t="inlineStr">
        <is>
          <t>01.2023</t>
        </is>
      </c>
      <c r="B452" s="4" t="inlineStr">
        <is>
          <t>Pavo</t>
        </is>
      </c>
      <c r="C452" s="4" t="inlineStr">
        <is>
          <t>Agro America</t>
        </is>
      </c>
      <c r="D452" s="4" t="n">
        <v>1030376</v>
      </c>
      <c r="E452" s="5" t="inlineStr">
        <is>
          <t>PV Pch MA 8% 16-18 Lb@ Bo Cj 15k SO</t>
        </is>
      </c>
      <c r="F452" s="6" t="inlineStr">
        <is>
          <t>Pech</t>
        </is>
      </c>
      <c r="G452" s="7" t="n">
        <v>0</v>
      </c>
      <c r="H452" s="8" t="n">
        <v>0</v>
      </c>
      <c r="I452" s="8" t="n">
        <v>0</v>
      </c>
      <c r="J452" s="9" t="n">
        <v>0</v>
      </c>
      <c r="K452" s="10" t="n">
        <v>5639.755</v>
      </c>
      <c r="L452" s="8" t="n">
        <v>2</v>
      </c>
      <c r="M452" s="8" t="n">
        <v>2</v>
      </c>
      <c r="N452" s="9" t="n">
        <v>5639.755</v>
      </c>
      <c r="O452" s="7" t="n">
        <v>4004.7</v>
      </c>
      <c r="P452" s="8" t="n">
        <v>17</v>
      </c>
      <c r="Q452" s="8" t="n">
        <v>17</v>
      </c>
      <c r="R452" s="9" t="n">
        <v>4004.7</v>
      </c>
      <c r="S452" s="10" t="n"/>
      <c r="T452" s="8" t="n">
        <v>0</v>
      </c>
      <c r="U452" s="8" t="n">
        <v>0</v>
      </c>
      <c r="V452" s="9" t="n">
        <v>0</v>
      </c>
      <c r="W452" s="11" t="n"/>
    </row>
    <row r="453">
      <c r="A453" s="4" t="inlineStr">
        <is>
          <t>01.2023</t>
        </is>
      </c>
      <c r="B453" s="4" t="inlineStr">
        <is>
          <t>Pavo</t>
        </is>
      </c>
      <c r="C453" s="4" t="inlineStr">
        <is>
          <t>Agro America</t>
        </is>
      </c>
      <c r="D453" s="4" t="n">
        <v>1030379</v>
      </c>
      <c r="E453" s="5" t="inlineStr">
        <is>
          <t>PV PchDeh S/p@ Bo Cj 20k SO</t>
        </is>
      </c>
      <c r="F453" s="6" t="inlineStr">
        <is>
          <t>Pech Desh</t>
        </is>
      </c>
      <c r="G453" s="7" t="n">
        <v>0</v>
      </c>
      <c r="H453" s="8" t="n">
        <v>0</v>
      </c>
      <c r="I453" s="8" t="n">
        <v>0</v>
      </c>
      <c r="J453" s="9" t="n">
        <v>0</v>
      </c>
      <c r="K453" s="10" t="n">
        <v>135288.12</v>
      </c>
      <c r="L453" s="8" t="n">
        <v>15.89890050952</v>
      </c>
      <c r="M453" s="8" t="n">
        <v>15.89890050952</v>
      </c>
      <c r="N453" s="9" t="n">
        <v>135288.12</v>
      </c>
      <c r="O453" s="7" t="n">
        <v>320842.18</v>
      </c>
      <c r="P453" s="8" t="n">
        <v>13.8804771866343</v>
      </c>
      <c r="Q453" s="8" t="n">
        <v>20.8243907954995</v>
      </c>
      <c r="R453" s="9" t="n">
        <v>320842.18</v>
      </c>
      <c r="S453" s="10" t="n"/>
      <c r="T453" s="8" t="n">
        <v>1088.4</v>
      </c>
      <c r="U453" s="8" t="n">
        <v>20.45</v>
      </c>
      <c r="V453" s="9" t="n">
        <v>1088.4</v>
      </c>
      <c r="W453" s="11" t="n"/>
    </row>
    <row r="454">
      <c r="A454" s="4" t="inlineStr">
        <is>
          <t>01.2023</t>
        </is>
      </c>
      <c r="B454" s="4" t="inlineStr">
        <is>
          <t>Pavo</t>
        </is>
      </c>
      <c r="C454" s="4" t="inlineStr">
        <is>
          <t>Agro America</t>
        </is>
      </c>
      <c r="D454" s="4" t="n">
        <v>1030424</v>
      </c>
      <c r="E454" s="5" t="inlineStr">
        <is>
          <t>PV PchDeh Mrps C/piel @ Cj 18k AS</t>
        </is>
      </c>
      <c r="F454" s="6" t="inlineStr">
        <is>
          <t>Pech Desh</t>
        </is>
      </c>
      <c r="G454" s="7" t="n">
        <v>0</v>
      </c>
      <c r="H454" s="8" t="n">
        <v>0</v>
      </c>
      <c r="I454" s="8" t="n">
        <v>0</v>
      </c>
      <c r="J454" s="9" t="n">
        <v>0</v>
      </c>
      <c r="K454" s="10" t="n">
        <v>0</v>
      </c>
      <c r="L454" s="8" t="n">
        <v>0</v>
      </c>
      <c r="M454" s="8" t="n">
        <v>0</v>
      </c>
      <c r="N454" s="9" t="n">
        <v>0</v>
      </c>
      <c r="O454" s="7" t="n">
        <v>23409.214</v>
      </c>
      <c r="P454" s="8" t="n">
        <v>5</v>
      </c>
      <c r="Q454" s="8" t="n">
        <v>12</v>
      </c>
      <c r="R454" s="9" t="n">
        <v>23409.214</v>
      </c>
      <c r="S454" s="10" t="n"/>
      <c r="T454" s="8" t="n">
        <v>0</v>
      </c>
      <c r="U454" s="8" t="n">
        <v>0</v>
      </c>
      <c r="V454" s="9" t="n">
        <v>0</v>
      </c>
      <c r="W454" s="11" t="n"/>
    </row>
    <row r="455">
      <c r="A455" s="4" t="inlineStr">
        <is>
          <t>01.2023</t>
        </is>
      </c>
      <c r="B455" s="4" t="inlineStr">
        <is>
          <t>Pavo</t>
        </is>
      </c>
      <c r="C455" s="4" t="inlineStr">
        <is>
          <t>Agro America</t>
        </is>
      </c>
      <c r="D455" s="4" t="n">
        <v>1030452</v>
      </c>
      <c r="E455" s="5" t="inlineStr">
        <is>
          <t>PV Pech USA 10 - 12 LB@ Bo Hor Cj 11k SO</t>
        </is>
      </c>
      <c r="F455" s="6" t="inlineStr">
        <is>
          <t>Pech Desh</t>
        </is>
      </c>
      <c r="G455" s="7" t="n">
        <v>0</v>
      </c>
      <c r="H455" s="8" t="n">
        <v>0</v>
      </c>
      <c r="I455" s="8" t="n">
        <v>0</v>
      </c>
      <c r="J455" s="9" t="n">
        <v>0</v>
      </c>
      <c r="K455" s="10" t="n">
        <v>23418.763</v>
      </c>
      <c r="L455" s="8" t="n">
        <v>9.13549182764265</v>
      </c>
      <c r="M455" s="8" t="n">
        <v>9.13549182764265</v>
      </c>
      <c r="N455" s="9" t="n">
        <v>23418.763</v>
      </c>
      <c r="O455" s="7" t="n">
        <v>57542.769</v>
      </c>
      <c r="P455" s="8" t="n">
        <v>25.7875001809524</v>
      </c>
      <c r="Q455" s="8" t="n">
        <v>30.6747121432408</v>
      </c>
      <c r="R455" s="9" t="n">
        <v>57542.769</v>
      </c>
      <c r="S455" s="10" t="n"/>
      <c r="T455" s="8" t="n">
        <v>111.707</v>
      </c>
      <c r="U455" s="8" t="n">
        <v>41</v>
      </c>
      <c r="V455" s="9" t="n">
        <v>111.707</v>
      </c>
      <c r="W455" s="11" t="n"/>
    </row>
    <row r="456">
      <c r="A456" s="4" t="inlineStr">
        <is>
          <t>01.2023</t>
        </is>
      </c>
      <c r="B456" s="4" t="inlineStr">
        <is>
          <t>Pavo</t>
        </is>
      </c>
      <c r="C456" s="4" t="inlineStr">
        <is>
          <t>Agro America</t>
        </is>
      </c>
      <c r="D456" s="4" t="n">
        <v>1030461</v>
      </c>
      <c r="E456" s="5" t="inlineStr">
        <is>
          <t>PV Pech USA 8 - 10 LB@ Bo Hor Cj 11k SO</t>
        </is>
      </c>
      <c r="F456" s="6" t="inlineStr">
        <is>
          <t>Pech Desh</t>
        </is>
      </c>
      <c r="G456" s="7" t="n">
        <v>0</v>
      </c>
      <c r="H456" s="8" t="n">
        <v>0</v>
      </c>
      <c r="I456" s="8" t="n">
        <v>0</v>
      </c>
      <c r="J456" s="9" t="n">
        <v>0</v>
      </c>
      <c r="K456" s="10" t="n">
        <v>3528.285</v>
      </c>
      <c r="L456" s="8" t="n">
        <v>26</v>
      </c>
      <c r="M456" s="8" t="n">
        <v>26</v>
      </c>
      <c r="N456" s="9" t="n">
        <v>3528.285</v>
      </c>
      <c r="O456" s="7" t="n">
        <v>8804.056</v>
      </c>
      <c r="P456" s="8" t="n">
        <v>9.063840461714459</v>
      </c>
      <c r="Q456" s="8" t="n">
        <v>12.0756263931079</v>
      </c>
      <c r="R456" s="9" t="n">
        <v>8804.056</v>
      </c>
      <c r="S456" s="10" t="n"/>
      <c r="T456" s="8" t="n">
        <v>0</v>
      </c>
      <c r="U456" s="8" t="n">
        <v>0</v>
      </c>
      <c r="V456" s="9" t="n">
        <v>0</v>
      </c>
      <c r="W456" s="11" t="n"/>
    </row>
    <row r="457">
      <c r="A457" s="4" t="inlineStr">
        <is>
          <t>01.2023</t>
        </is>
      </c>
      <c r="B457" s="4" t="inlineStr">
        <is>
          <t>Pavo</t>
        </is>
      </c>
      <c r="C457" s="4" t="inlineStr">
        <is>
          <t>Agro America</t>
        </is>
      </c>
      <c r="D457" s="4" t="n">
        <v>1030735</v>
      </c>
      <c r="E457" s="5" t="inlineStr">
        <is>
          <t>PV Cog MA 30Lb@ Bo Cj 15k SO</t>
        </is>
      </c>
      <c r="F457" s="6" t="inlineStr">
        <is>
          <t>Menudencias</t>
        </is>
      </c>
      <c r="G457" s="7" t="n">
        <v>0</v>
      </c>
      <c r="H457" s="8" t="n">
        <v>0</v>
      </c>
      <c r="I457" s="8" t="n">
        <v>0</v>
      </c>
      <c r="J457" s="9" t="n">
        <v>0</v>
      </c>
      <c r="K457" s="10" t="n">
        <v>19051.2</v>
      </c>
      <c r="L457" s="8" t="n">
        <v>19</v>
      </c>
      <c r="M457" s="8" t="n">
        <v>19</v>
      </c>
      <c r="N457" s="9" t="n">
        <v>19051.2</v>
      </c>
      <c r="O457" s="7" t="n">
        <v>0</v>
      </c>
      <c r="P457" s="8" t="n">
        <v>0</v>
      </c>
      <c r="Q457" s="8" t="n">
        <v>0</v>
      </c>
      <c r="R457" s="9" t="n">
        <v>0</v>
      </c>
      <c r="S457" s="10" t="n"/>
      <c r="T457" s="8" t="n">
        <v>0</v>
      </c>
      <c r="U457" s="8" t="n">
        <v>0</v>
      </c>
      <c r="V457" s="9" t="n">
        <v>0</v>
      </c>
      <c r="W457" s="11" t="n"/>
    </row>
    <row r="458">
      <c r="A458" s="4" t="inlineStr">
        <is>
          <t>01.2023</t>
        </is>
      </c>
      <c r="B458" s="4" t="inlineStr">
        <is>
          <t>Pavo</t>
        </is>
      </c>
      <c r="C458" s="4" t="inlineStr">
        <is>
          <t>Agro America</t>
        </is>
      </c>
      <c r="D458" s="4" t="n">
        <v>1030745</v>
      </c>
      <c r="E458" s="5" t="inlineStr">
        <is>
          <t>PV Higad 40Lb@ Bo Cj 18k SO</t>
        </is>
      </c>
      <c r="F458" s="6" t="inlineStr">
        <is>
          <t>Menudencias</t>
        </is>
      </c>
      <c r="G458" s="7" t="n">
        <v>0</v>
      </c>
      <c r="H458" s="8" t="n">
        <v>0</v>
      </c>
      <c r="I458" s="8" t="n">
        <v>0</v>
      </c>
      <c r="J458" s="9" t="n">
        <v>0</v>
      </c>
      <c r="K458" s="10" t="n">
        <v>0</v>
      </c>
      <c r="L458" s="8" t="n">
        <v>0</v>
      </c>
      <c r="M458" s="8" t="n">
        <v>0</v>
      </c>
      <c r="N458" s="9" t="n">
        <v>0</v>
      </c>
      <c r="O458" s="7" t="n">
        <v>1106.784</v>
      </c>
      <c r="P458" s="8" t="n">
        <v>79</v>
      </c>
      <c r="Q458" s="8" t="n">
        <v>81</v>
      </c>
      <c r="R458" s="9" t="n">
        <v>1106.784</v>
      </c>
      <c r="S458" s="10" t="n"/>
      <c r="T458" s="8" t="n">
        <v>0</v>
      </c>
      <c r="U458" s="8" t="n">
        <v>0</v>
      </c>
      <c r="V458" s="9" t="n">
        <v>0</v>
      </c>
      <c r="W458" s="11" t="n"/>
    </row>
    <row r="459">
      <c r="A459" s="4" t="inlineStr">
        <is>
          <t>01.2023</t>
        </is>
      </c>
      <c r="B459" s="4" t="inlineStr">
        <is>
          <t>Pavo</t>
        </is>
      </c>
      <c r="C459" s="4" t="inlineStr">
        <is>
          <t>Agro America</t>
        </is>
      </c>
      <c r="D459" s="4" t="n">
        <v>1030773</v>
      </c>
      <c r="E459" s="5" t="inlineStr">
        <is>
          <t>PV Pch Filete 1 kg @Bo CJ 14Kg AS</t>
        </is>
      </c>
      <c r="F459" s="6" t="inlineStr">
        <is>
          <t>Pech Desh</t>
        </is>
      </c>
      <c r="G459" s="7" t="n">
        <v>0</v>
      </c>
      <c r="H459" s="8" t="n">
        <v>0</v>
      </c>
      <c r="I459" s="8" t="n">
        <v>0</v>
      </c>
      <c r="J459" s="9" t="n">
        <v>0</v>
      </c>
      <c r="K459" s="10" t="n">
        <v>0</v>
      </c>
      <c r="L459" s="8" t="n">
        <v>0</v>
      </c>
      <c r="M459" s="8" t="n">
        <v>0</v>
      </c>
      <c r="N459" s="9" t="n">
        <v>0</v>
      </c>
      <c r="O459" s="7" t="n">
        <v>15022</v>
      </c>
      <c r="P459" s="8" t="n">
        <v>45</v>
      </c>
      <c r="Q459" s="8" t="n">
        <v>46</v>
      </c>
      <c r="R459" s="9" t="n">
        <v>15022</v>
      </c>
      <c r="S459" s="10" t="n"/>
      <c r="T459" s="8" t="n">
        <v>0</v>
      </c>
      <c r="U459" s="8" t="n">
        <v>0</v>
      </c>
      <c r="V459" s="9" t="n">
        <v>0</v>
      </c>
      <c r="W459" s="11" t="n"/>
    </row>
    <row r="460">
      <c r="A460" s="4" t="inlineStr">
        <is>
          <t>01.2023</t>
        </is>
      </c>
      <c r="B460" s="4" t="inlineStr">
        <is>
          <t>Pavo</t>
        </is>
      </c>
      <c r="C460" s="4" t="inlineStr">
        <is>
          <t>Agro America</t>
        </is>
      </c>
      <c r="D460" s="4" t="n">
        <v>1030782</v>
      </c>
      <c r="E460" s="5" t="inlineStr">
        <is>
          <t>PV Pech USA 12-15 LB @BO Hor Cj 15k AS</t>
        </is>
      </c>
      <c r="F460" s="6" t="inlineStr">
        <is>
          <t>Pech Desh</t>
        </is>
      </c>
      <c r="G460" s="7" t="n">
        <v>0</v>
      </c>
      <c r="H460" s="8" t="n">
        <v>0</v>
      </c>
      <c r="I460" s="8" t="n">
        <v>0</v>
      </c>
      <c r="J460" s="9" t="n">
        <v>0</v>
      </c>
      <c r="K460" s="10" t="n">
        <v>17152.16</v>
      </c>
      <c r="L460" s="8" t="n">
        <v>19.6097377822968</v>
      </c>
      <c r="M460" s="8" t="n">
        <v>19.6097377822968</v>
      </c>
      <c r="N460" s="9" t="n">
        <v>17152.16</v>
      </c>
      <c r="O460" s="7" t="n">
        <v>41821.796</v>
      </c>
      <c r="P460" s="8" t="n">
        <v>27.4442993792041</v>
      </c>
      <c r="Q460" s="8" t="n">
        <v>34.8132614869051</v>
      </c>
      <c r="R460" s="9" t="n">
        <v>41821.796</v>
      </c>
      <c r="S460" s="10" t="n"/>
      <c r="T460" s="8" t="n">
        <v>107.334</v>
      </c>
      <c r="U460" s="8" t="n">
        <v>35.0005310526022</v>
      </c>
      <c r="V460" s="9" t="n">
        <v>107.334</v>
      </c>
      <c r="W460" s="11" t="n"/>
    </row>
    <row r="461">
      <c r="A461" s="4" t="inlineStr">
        <is>
          <t>01.2023</t>
        </is>
      </c>
      <c r="B461" s="4" t="inlineStr">
        <is>
          <t>Pavo</t>
        </is>
      </c>
      <c r="C461" s="4" t="inlineStr">
        <is>
          <t>Agro America</t>
        </is>
      </c>
      <c r="D461" s="4" t="n">
        <v>1030783</v>
      </c>
      <c r="E461" s="5" t="inlineStr">
        <is>
          <t>PV Pch MA 8% 18-20 Lb@ Bo Cj 20k AS</t>
        </is>
      </c>
      <c r="F461" s="6" t="inlineStr">
        <is>
          <t>Pech</t>
        </is>
      </c>
      <c r="G461" s="7" t="n">
        <v>0</v>
      </c>
      <c r="H461" s="8" t="n">
        <v>0</v>
      </c>
      <c r="I461" s="8" t="n">
        <v>0</v>
      </c>
      <c r="J461" s="9" t="n">
        <v>0</v>
      </c>
      <c r="K461" s="10" t="n">
        <v>2260.12</v>
      </c>
      <c r="L461" s="8" t="n">
        <v>2</v>
      </c>
      <c r="M461" s="8" t="n">
        <v>2</v>
      </c>
      <c r="N461" s="9" t="n">
        <v>2260.12</v>
      </c>
      <c r="O461" s="7" t="n">
        <v>0</v>
      </c>
      <c r="P461" s="8" t="n">
        <v>0</v>
      </c>
      <c r="Q461" s="8" t="n">
        <v>0</v>
      </c>
      <c r="R461" s="9" t="n">
        <v>0</v>
      </c>
      <c r="S461" s="10" t="n"/>
      <c r="T461" s="8" t="n">
        <v>16.886</v>
      </c>
      <c r="U461" s="8" t="n">
        <v>81</v>
      </c>
      <c r="V461" s="9" t="n">
        <v>16.886</v>
      </c>
      <c r="W461" s="11" t="n"/>
    </row>
    <row r="462">
      <c r="A462" s="4" t="inlineStr">
        <is>
          <t>01.2023</t>
        </is>
      </c>
      <c r="B462" s="4" t="inlineStr">
        <is>
          <t>Pavo</t>
        </is>
      </c>
      <c r="C462" s="4" t="inlineStr">
        <is>
          <t>Agro America</t>
        </is>
      </c>
      <c r="D462" s="4" t="n">
        <v>1030784</v>
      </c>
      <c r="E462" s="5" t="inlineStr">
        <is>
          <t>PV Pch MA 15% 16-18 Lb@ Bo Cj 20k AS</t>
        </is>
      </c>
      <c r="F462" s="6" t="inlineStr">
        <is>
          <t>Pech</t>
        </is>
      </c>
      <c r="G462" s="7" t="n">
        <v>0</v>
      </c>
      <c r="H462" s="8" t="n">
        <v>0</v>
      </c>
      <c r="I462" s="8" t="n">
        <v>0</v>
      </c>
      <c r="J462" s="9" t="n">
        <v>0</v>
      </c>
      <c r="K462" s="10" t="n">
        <v>3403.27</v>
      </c>
      <c r="L462" s="8" t="n">
        <v>2</v>
      </c>
      <c r="M462" s="8" t="n">
        <v>2</v>
      </c>
      <c r="N462" s="9" t="n">
        <v>3403.27</v>
      </c>
      <c r="O462" s="7" t="n">
        <v>0</v>
      </c>
      <c r="P462" s="8" t="n">
        <v>0</v>
      </c>
      <c r="Q462" s="8" t="n">
        <v>0</v>
      </c>
      <c r="R462" s="9" t="n">
        <v>0</v>
      </c>
      <c r="S462" s="10" t="n"/>
      <c r="T462" s="8" t="n">
        <v>0</v>
      </c>
      <c r="U462" s="8" t="n">
        <v>0</v>
      </c>
      <c r="V462" s="9" t="n">
        <v>0</v>
      </c>
      <c r="W462" s="11" t="n"/>
    </row>
    <row r="463">
      <c r="A463" s="4" t="inlineStr">
        <is>
          <t>01.2023</t>
        </is>
      </c>
      <c r="B463" s="4" t="inlineStr">
        <is>
          <t>Pavo</t>
        </is>
      </c>
      <c r="C463" s="4" t="inlineStr">
        <is>
          <t>Agro America</t>
        </is>
      </c>
      <c r="D463" s="4" t="n">
        <v>1030785</v>
      </c>
      <c r="E463" s="5" t="inlineStr">
        <is>
          <t>PV Pch MA 15% 18-20 Lb@ Bo Cj 20k AS</t>
        </is>
      </c>
      <c r="F463" s="6" t="inlineStr">
        <is>
          <t>Pech</t>
        </is>
      </c>
      <c r="G463" s="7" t="n">
        <v>0</v>
      </c>
      <c r="H463" s="8" t="n">
        <v>0</v>
      </c>
      <c r="I463" s="8" t="n">
        <v>0</v>
      </c>
      <c r="J463" s="9" t="n">
        <v>0</v>
      </c>
      <c r="K463" s="10" t="n">
        <v>133.2</v>
      </c>
      <c r="L463" s="8" t="n">
        <v>2</v>
      </c>
      <c r="M463" s="8" t="n">
        <v>2</v>
      </c>
      <c r="N463" s="9" t="n">
        <v>133.2</v>
      </c>
      <c r="O463" s="7" t="n">
        <v>0</v>
      </c>
      <c r="P463" s="8" t="n">
        <v>0</v>
      </c>
      <c r="Q463" s="8" t="n">
        <v>0</v>
      </c>
      <c r="R463" s="9" t="n">
        <v>0</v>
      </c>
      <c r="S463" s="10" t="n"/>
      <c r="T463" s="8" t="n">
        <v>0</v>
      </c>
      <c r="U463" s="8" t="n">
        <v>0</v>
      </c>
      <c r="V463" s="9" t="n">
        <v>0</v>
      </c>
      <c r="W463" s="11" t="n"/>
    </row>
    <row r="464">
      <c r="A464" s="4" t="inlineStr">
        <is>
          <t>01.2023</t>
        </is>
      </c>
      <c r="B464" s="4" t="inlineStr">
        <is>
          <t>Pavo</t>
        </is>
      </c>
      <c r="C464" s="4" t="inlineStr">
        <is>
          <t>Agro America</t>
        </is>
      </c>
      <c r="D464" s="4" t="n">
        <v>1030818</v>
      </c>
      <c r="E464" s="5" t="inlineStr">
        <is>
          <t>PV Fil C/ten MA NMr@ Cj 40 Lb AS</t>
        </is>
      </c>
      <c r="F464" s="6" t="inlineStr">
        <is>
          <t>Pech Desh</t>
        </is>
      </c>
      <c r="G464" s="7" t="n">
        <v>0</v>
      </c>
      <c r="H464" s="8" t="n">
        <v>0</v>
      </c>
      <c r="I464" s="8" t="n">
        <v>0</v>
      </c>
      <c r="J464" s="9" t="n">
        <v>0</v>
      </c>
      <c r="K464" s="10" t="n">
        <v>0</v>
      </c>
      <c r="L464" s="8" t="n">
        <v>0</v>
      </c>
      <c r="M464" s="8" t="n">
        <v>0</v>
      </c>
      <c r="N464" s="9" t="n">
        <v>0</v>
      </c>
      <c r="O464" s="7" t="n">
        <v>25813.22</v>
      </c>
      <c r="P464" s="8" t="n">
        <v>47.7041461700632</v>
      </c>
      <c r="Q464" s="8" t="n">
        <v>53.5579761068166</v>
      </c>
      <c r="R464" s="9" t="n">
        <v>25813.22</v>
      </c>
      <c r="S464" s="10" t="n"/>
      <c r="T464" s="8" t="n">
        <v>0</v>
      </c>
      <c r="U464" s="8" t="n">
        <v>0</v>
      </c>
      <c r="V464" s="9" t="n">
        <v>0</v>
      </c>
      <c r="W464" s="11" t="n"/>
    </row>
    <row r="465">
      <c r="A465" s="4" t="inlineStr">
        <is>
          <t>01.2023</t>
        </is>
      </c>
      <c r="B465" s="4" t="inlineStr">
        <is>
          <t>Pavo</t>
        </is>
      </c>
      <c r="C465" s="4" t="inlineStr">
        <is>
          <t>Agro Europa</t>
        </is>
      </c>
      <c r="D465" s="4" t="n">
        <v>1030265</v>
      </c>
      <c r="E465" s="5" t="inlineStr">
        <is>
          <t>Pv PchDeh S/p@ Jp SO</t>
        </is>
      </c>
      <c r="F465" s="6" t="inlineStr">
        <is>
          <t>Pech Desh</t>
        </is>
      </c>
      <c r="G465" s="7" t="n">
        <v>0</v>
      </c>
      <c r="H465" s="8" t="n">
        <v>0</v>
      </c>
      <c r="I465" s="8" t="n">
        <v>0</v>
      </c>
      <c r="J465" s="9" t="n">
        <v>0</v>
      </c>
      <c r="K465" s="10" t="n">
        <v>0</v>
      </c>
      <c r="L465" s="8" t="n">
        <v>0</v>
      </c>
      <c r="M465" s="8" t="n">
        <v>0</v>
      </c>
      <c r="N465" s="9" t="n">
        <v>0</v>
      </c>
      <c r="O465" s="7" t="n">
        <v>21600</v>
      </c>
      <c r="P465" s="8" t="n">
        <v>3</v>
      </c>
      <c r="Q465" s="8" t="n">
        <v>6</v>
      </c>
      <c r="R465" s="9" t="n">
        <v>21600</v>
      </c>
      <c r="S465" s="10" t="n"/>
      <c r="T465" s="8" t="n">
        <v>0</v>
      </c>
      <c r="U465" s="8" t="n">
        <v>0</v>
      </c>
      <c r="V465" s="9" t="n">
        <v>0</v>
      </c>
      <c r="W465" s="11" t="n"/>
    </row>
    <row r="466">
      <c r="A466" s="4" t="inlineStr">
        <is>
          <t>01.2023</t>
        </is>
      </c>
      <c r="B466" s="4" t="inlineStr">
        <is>
          <t>Pavo</t>
        </is>
      </c>
      <c r="C466" s="4" t="inlineStr">
        <is>
          <t>Agro Mexico</t>
        </is>
      </c>
      <c r="D466" s="4" t="n">
        <v>1030337</v>
      </c>
      <c r="E466" s="5" t="inlineStr">
        <is>
          <t>PV PchDeh@ Blo Cj 15k SO</t>
        </is>
      </c>
      <c r="F466" s="6" t="inlineStr">
        <is>
          <t>Pech Desh</t>
        </is>
      </c>
      <c r="G466" s="7" t="n">
        <v>0</v>
      </c>
      <c r="H466" s="8" t="n">
        <v>0</v>
      </c>
      <c r="I466" s="8" t="n">
        <v>0</v>
      </c>
      <c r="J466" s="9" t="n">
        <v>0</v>
      </c>
      <c r="K466" s="10" t="n">
        <v>24000</v>
      </c>
      <c r="L466" s="8" t="n">
        <v>5</v>
      </c>
      <c r="M466" s="8" t="n">
        <v>5</v>
      </c>
      <c r="N466" s="9" t="n">
        <v>24000</v>
      </c>
      <c r="O466" s="7" t="n">
        <v>168000</v>
      </c>
      <c r="P466" s="8" t="n">
        <v>8.28571428571429</v>
      </c>
      <c r="Q466" s="8" t="n">
        <v>13.5714285714286</v>
      </c>
      <c r="R466" s="9" t="n">
        <v>168000</v>
      </c>
      <c r="S466" s="10" t="n"/>
      <c r="T466" s="8" t="n">
        <v>0</v>
      </c>
      <c r="U466" s="8" t="n">
        <v>0</v>
      </c>
      <c r="V466" s="9" t="n">
        <v>0</v>
      </c>
      <c r="W466" s="11" t="n"/>
    </row>
    <row r="467">
      <c r="A467" s="4" t="inlineStr">
        <is>
          <t>01.2023</t>
        </is>
      </c>
      <c r="B467" s="4" t="inlineStr">
        <is>
          <t>Pavo</t>
        </is>
      </c>
      <c r="C467" s="4" t="inlineStr">
        <is>
          <t>Agro Mexico</t>
        </is>
      </c>
      <c r="D467" s="4" t="n">
        <v>1030658</v>
      </c>
      <c r="E467" s="5" t="inlineStr">
        <is>
          <t>PV TruDeh Cort s/h S/p @ Cj AS</t>
        </is>
      </c>
      <c r="F467" s="6" t="inlineStr">
        <is>
          <t>Trutro Desh</t>
        </is>
      </c>
      <c r="G467" s="7" t="n">
        <v>0</v>
      </c>
      <c r="H467" s="8" t="n">
        <v>0</v>
      </c>
      <c r="I467" s="8" t="n">
        <v>0</v>
      </c>
      <c r="J467" s="9" t="n">
        <v>0</v>
      </c>
      <c r="K467" s="10" t="n">
        <v>48034.72</v>
      </c>
      <c r="L467" s="8" t="n">
        <v>5</v>
      </c>
      <c r="M467" s="8" t="n">
        <v>5</v>
      </c>
      <c r="N467" s="9" t="n">
        <v>48034.72</v>
      </c>
      <c r="O467" s="7" t="n">
        <v>144104.16</v>
      </c>
      <c r="P467" s="8" t="n">
        <v>16.8333333333333</v>
      </c>
      <c r="Q467" s="8" t="n">
        <v>20.1666666666667</v>
      </c>
      <c r="R467" s="9" t="n">
        <v>144104.16</v>
      </c>
      <c r="S467" s="10" t="n"/>
      <c r="T467" s="8" t="n">
        <v>0</v>
      </c>
      <c r="U467" s="8" t="n">
        <v>0</v>
      </c>
      <c r="V467" s="9" t="n">
        <v>0</v>
      </c>
      <c r="W467" s="11" t="n"/>
    </row>
    <row r="468">
      <c r="A468" s="4" t="inlineStr">
        <is>
          <t>01.2023</t>
        </is>
      </c>
      <c r="B468" s="4" t="inlineStr">
        <is>
          <t>Pavo</t>
        </is>
      </c>
      <c r="C468" s="4" t="inlineStr">
        <is>
          <t>Agro Mexico</t>
        </is>
      </c>
      <c r="D468" s="4" t="n">
        <v>1030792</v>
      </c>
      <c r="E468" s="5" t="inlineStr">
        <is>
          <t>PV Fil C/ten MA NMr@ Cj 15 kg AS</t>
        </is>
      </c>
      <c r="F468" s="6" t="inlineStr">
        <is>
          <t>Pech Desh</t>
        </is>
      </c>
      <c r="G468" s="7" t="n">
        <v>0</v>
      </c>
      <c r="H468" s="8" t="n">
        <v>0</v>
      </c>
      <c r="I468" s="8" t="n">
        <v>0</v>
      </c>
      <c r="J468" s="9" t="n">
        <v>0</v>
      </c>
      <c r="K468" s="10" t="n">
        <v>0</v>
      </c>
      <c r="L468" s="8" t="n">
        <v>0</v>
      </c>
      <c r="M468" s="8" t="n">
        <v>0</v>
      </c>
      <c r="N468" s="9" t="n">
        <v>0</v>
      </c>
      <c r="O468" s="7" t="n">
        <v>72000</v>
      </c>
      <c r="P468" s="8" t="n">
        <v>21.3333333333333</v>
      </c>
      <c r="Q468" s="8" t="n">
        <v>27.3333333333333</v>
      </c>
      <c r="R468" s="9" t="n">
        <v>72000</v>
      </c>
      <c r="S468" s="10" t="n"/>
      <c r="T468" s="8" t="n">
        <v>0</v>
      </c>
      <c r="U468" s="8" t="n">
        <v>0</v>
      </c>
      <c r="V468" s="9" t="n">
        <v>0</v>
      </c>
      <c r="W468" s="11" t="n"/>
    </row>
    <row r="469">
      <c r="A469" s="4" t="inlineStr">
        <is>
          <t>01.2023</t>
        </is>
      </c>
      <c r="B469" s="4" t="inlineStr">
        <is>
          <t>Pavo</t>
        </is>
      </c>
      <c r="C469" s="4" t="inlineStr">
        <is>
          <t>Agro Mexico</t>
        </is>
      </c>
      <c r="D469" s="4" t="n">
        <v>1030810</v>
      </c>
      <c r="E469" s="5" t="inlineStr">
        <is>
          <t>PV Tru Lar MA Mr@ LP 15k AS</t>
        </is>
      </c>
      <c r="F469" s="6" t="inlineStr">
        <is>
          <t>Trutro</t>
        </is>
      </c>
      <c r="G469" s="7" t="n">
        <v>0</v>
      </c>
      <c r="H469" s="8" t="n">
        <v>0</v>
      </c>
      <c r="I469" s="8" t="n">
        <v>0</v>
      </c>
      <c r="J469" s="9" t="n">
        <v>0</v>
      </c>
      <c r="K469" s="10" t="n">
        <v>21600</v>
      </c>
      <c r="L469" s="8" t="n">
        <v>5</v>
      </c>
      <c r="M469" s="8" t="n">
        <v>5</v>
      </c>
      <c r="N469" s="9" t="n">
        <v>21600</v>
      </c>
      <c r="O469" s="7" t="n">
        <v>21600</v>
      </c>
      <c r="P469" s="8" t="n">
        <v>11</v>
      </c>
      <c r="Q469" s="8" t="n">
        <v>13</v>
      </c>
      <c r="R469" s="9" t="n">
        <v>21600</v>
      </c>
      <c r="S469" s="10" t="n"/>
      <c r="T469" s="8" t="n">
        <v>0</v>
      </c>
      <c r="U469" s="8" t="n">
        <v>0</v>
      </c>
      <c r="V469" s="9" t="n">
        <v>0</v>
      </c>
      <c r="W469" s="11" t="n"/>
    </row>
    <row r="470">
      <c r="A470" s="4" t="inlineStr">
        <is>
          <t>01.2023</t>
        </is>
      </c>
      <c r="B470" s="4" t="inlineStr">
        <is>
          <t>Pavo</t>
        </is>
      </c>
      <c r="C470" s="4" t="inlineStr">
        <is>
          <t>Agrosuper Shanghai</t>
        </is>
      </c>
      <c r="D470" s="4" t="n">
        <v>1030525</v>
      </c>
      <c r="E470" s="5" t="inlineStr">
        <is>
          <t>PV Tru Ala@ Ex blo Cj 15k SO</t>
        </is>
      </c>
      <c r="F470" s="6" t="inlineStr">
        <is>
          <t>Ala</t>
        </is>
      </c>
      <c r="G470" s="7" t="n">
        <v>0</v>
      </c>
      <c r="H470" s="8" t="n">
        <v>0</v>
      </c>
      <c r="I470" s="8" t="n">
        <v>0</v>
      </c>
      <c r="J470" s="9" t="n">
        <v>0</v>
      </c>
      <c r="K470" s="10" t="n">
        <v>0</v>
      </c>
      <c r="L470" s="8" t="n">
        <v>0</v>
      </c>
      <c r="M470" s="8" t="n">
        <v>0</v>
      </c>
      <c r="N470" s="9" t="n">
        <v>0</v>
      </c>
      <c r="O470" s="7" t="n">
        <v>24000</v>
      </c>
      <c r="P470" s="8" t="n">
        <v>4</v>
      </c>
      <c r="Q470" s="8" t="n">
        <v>6</v>
      </c>
      <c r="R470" s="9" t="n">
        <v>24000</v>
      </c>
      <c r="S470" s="10" t="n"/>
      <c r="T470" s="8" t="n">
        <v>0</v>
      </c>
      <c r="U470" s="8" t="n">
        <v>0</v>
      </c>
      <c r="V470" s="9" t="n">
        <v>0</v>
      </c>
      <c r="W470" s="11" t="n"/>
    </row>
    <row r="471">
      <c r="A471" s="4" t="inlineStr">
        <is>
          <t>01.2023</t>
        </is>
      </c>
      <c r="B471" s="4" t="inlineStr">
        <is>
          <t>Pavo</t>
        </is>
      </c>
      <c r="C471" s="4" t="inlineStr">
        <is>
          <t>Agrosuper Shanghai</t>
        </is>
      </c>
      <c r="D471" s="4" t="n">
        <v>1030683</v>
      </c>
      <c r="E471" s="5" t="inlineStr">
        <is>
          <t>PV Tru Larg@ Bo Cj 15k AS</t>
        </is>
      </c>
      <c r="F471" s="6" t="inlineStr">
        <is>
          <t>Trutro</t>
        </is>
      </c>
      <c r="G471" s="7" t="n">
        <v>0</v>
      </c>
      <c r="H471" s="8" t="n">
        <v>0</v>
      </c>
      <c r="I471" s="8" t="n">
        <v>0</v>
      </c>
      <c r="J471" s="9" t="n">
        <v>0</v>
      </c>
      <c r="K471" s="10" t="n">
        <v>23925</v>
      </c>
      <c r="L471" s="8" t="n">
        <v>2</v>
      </c>
      <c r="M471" s="8" t="n">
        <v>2</v>
      </c>
      <c r="N471" s="9" t="n">
        <v>23925</v>
      </c>
      <c r="O471" s="7" t="n">
        <v>24000</v>
      </c>
      <c r="P471" s="8" t="n">
        <v>2</v>
      </c>
      <c r="Q471" s="8" t="n">
        <v>4</v>
      </c>
      <c r="R471" s="9" t="n">
        <v>24000</v>
      </c>
      <c r="S471" s="10" t="n"/>
      <c r="T471" s="8" t="n">
        <v>0</v>
      </c>
      <c r="U471" s="8" t="n">
        <v>0</v>
      </c>
      <c r="V471" s="9" t="n">
        <v>0</v>
      </c>
      <c r="W471" s="11" t="n"/>
    </row>
    <row r="472">
      <c r="A472" s="4" t="inlineStr">
        <is>
          <t>01.2023</t>
        </is>
      </c>
      <c r="B472" s="4" t="inlineStr">
        <is>
          <t>Pavo</t>
        </is>
      </c>
      <c r="C472" s="4" t="inlineStr">
        <is>
          <t>Agrosuper Shanghai</t>
        </is>
      </c>
      <c r="D472" s="4" t="n">
        <v>1030686</v>
      </c>
      <c r="E472" s="5" t="inlineStr">
        <is>
          <t>PV Cog S/piel MA@ Bo Cj 15k AS</t>
        </is>
      </c>
      <c r="F472" s="6" t="inlineStr">
        <is>
          <t>Menudencias</t>
        </is>
      </c>
      <c r="G472" s="7" t="n">
        <v>0</v>
      </c>
      <c r="H472" s="8" t="n">
        <v>0</v>
      </c>
      <c r="I472" s="8" t="n">
        <v>0</v>
      </c>
      <c r="J472" s="9" t="n">
        <v>0</v>
      </c>
      <c r="K472" s="10" t="n">
        <v>0</v>
      </c>
      <c r="L472" s="8" t="n">
        <v>0</v>
      </c>
      <c r="M472" s="8" t="n">
        <v>0</v>
      </c>
      <c r="N472" s="9" t="n">
        <v>0</v>
      </c>
      <c r="O472" s="7" t="n">
        <v>0</v>
      </c>
      <c r="P472" s="8" t="n">
        <v>0</v>
      </c>
      <c r="Q472" s="8" t="n">
        <v>0</v>
      </c>
      <c r="R472" s="9" t="n">
        <v>0</v>
      </c>
      <c r="S472" s="10" t="n"/>
      <c r="T472" s="8" t="n">
        <v>24000</v>
      </c>
      <c r="U472" s="8" t="n">
        <v>2</v>
      </c>
      <c r="V472" s="9" t="n">
        <v>24000</v>
      </c>
      <c r="W472" s="11" t="n"/>
    </row>
    <row r="473">
      <c r="A473" s="4" t="inlineStr">
        <is>
          <t>01.2023</t>
        </is>
      </c>
      <c r="B473" s="4" t="inlineStr">
        <is>
          <t>Pavo</t>
        </is>
      </c>
      <c r="C473" s="4" t="inlineStr">
        <is>
          <t>Agrosuper Shanghai</t>
        </is>
      </c>
      <c r="D473" s="4" t="n">
        <v>1030791</v>
      </c>
      <c r="E473" s="5" t="inlineStr">
        <is>
          <t>PV MA Tru Lar@ Bo Cj 15k AS</t>
        </is>
      </c>
      <c r="F473" s="6" t="inlineStr">
        <is>
          <t>Trutro</t>
        </is>
      </c>
      <c r="G473" s="7" t="n">
        <v>0</v>
      </c>
      <c r="H473" s="8" t="n">
        <v>0</v>
      </c>
      <c r="I473" s="8" t="n">
        <v>0</v>
      </c>
      <c r="J473" s="9" t="n">
        <v>0</v>
      </c>
      <c r="K473" s="10" t="n">
        <v>0</v>
      </c>
      <c r="L473" s="8" t="n">
        <v>0</v>
      </c>
      <c r="M473" s="8" t="n">
        <v>0</v>
      </c>
      <c r="N473" s="9" t="n">
        <v>0</v>
      </c>
      <c r="O473" s="7" t="n">
        <v>3675</v>
      </c>
      <c r="P473" s="8" t="n">
        <v>34</v>
      </c>
      <c r="Q473" s="8" t="n">
        <v>54</v>
      </c>
      <c r="R473" s="9" t="n">
        <v>3675</v>
      </c>
      <c r="S473" s="10" t="n"/>
      <c r="T473" s="8" t="n">
        <v>0</v>
      </c>
      <c r="U473" s="8" t="n">
        <v>0</v>
      </c>
      <c r="V473" s="9" t="n">
        <v>0</v>
      </c>
      <c r="W473" s="11" t="n"/>
    </row>
    <row r="474">
      <c r="A474" s="4" t="inlineStr">
        <is>
          <t>01.2023</t>
        </is>
      </c>
      <c r="B474" s="4" t="inlineStr">
        <is>
          <t>Elaborado</t>
        </is>
      </c>
      <c r="C474" s="4" t="inlineStr">
        <is>
          <t>Agro America</t>
        </is>
      </c>
      <c r="D474" s="4" t="n">
        <v>1100570</v>
      </c>
      <c r="E474" s="5" t="inlineStr">
        <is>
          <t>Figuritas Pollo@ Bo 18x1.5 Lb Cj AS</t>
        </is>
      </c>
      <c r="F474" s="6" t="inlineStr">
        <is>
          <t>Empanizado</t>
        </is>
      </c>
      <c r="G474" s="7" t="n">
        <v>0</v>
      </c>
      <c r="H474" s="8" t="n">
        <v>0</v>
      </c>
      <c r="I474" s="8" t="n">
        <v>0</v>
      </c>
      <c r="J474" s="9" t="n">
        <v>0</v>
      </c>
      <c r="K474" s="10" t="n">
        <v>0</v>
      </c>
      <c r="L474" s="8" t="n">
        <v>0</v>
      </c>
      <c r="M474" s="8" t="n">
        <v>0</v>
      </c>
      <c r="N474" s="9" t="n">
        <v>0</v>
      </c>
      <c r="O474" s="7" t="n">
        <v>244.8</v>
      </c>
      <c r="P474" s="8" t="n">
        <v>122</v>
      </c>
      <c r="Q474" s="8" t="n">
        <v>130</v>
      </c>
      <c r="R474" s="9" t="n">
        <v>244.8</v>
      </c>
      <c r="S474" s="10" t="n"/>
      <c r="T474" s="8" t="n">
        <v>0</v>
      </c>
      <c r="U474" s="8" t="n">
        <v>0</v>
      </c>
      <c r="V474" s="9" t="n">
        <v>0</v>
      </c>
      <c r="W474" s="11" t="n"/>
    </row>
    <row r="475">
      <c r="A475" s="4" t="inlineStr">
        <is>
          <t>01.2023</t>
        </is>
      </c>
      <c r="B475" s="4" t="inlineStr">
        <is>
          <t>Elaborado</t>
        </is>
      </c>
      <c r="C475" s="4" t="inlineStr">
        <is>
          <t>Agro America</t>
        </is>
      </c>
      <c r="D475" s="4" t="n">
        <v>1100573</v>
      </c>
      <c r="E475" s="5" t="inlineStr">
        <is>
          <t>Croq Pollo 80g@Bo 18x1,5 Lb Cj AS</t>
        </is>
      </c>
      <c r="F475" s="6" t="inlineStr">
        <is>
          <t>Empanizado</t>
        </is>
      </c>
      <c r="G475" s="7" t="n">
        <v>0</v>
      </c>
      <c r="H475" s="8" t="n">
        <v>0</v>
      </c>
      <c r="I475" s="8" t="n">
        <v>0</v>
      </c>
      <c r="J475" s="9" t="n">
        <v>0</v>
      </c>
      <c r="K475" s="10" t="n">
        <v>0</v>
      </c>
      <c r="L475" s="8" t="n">
        <v>0</v>
      </c>
      <c r="M475" s="8" t="n">
        <v>0</v>
      </c>
      <c r="N475" s="9" t="n">
        <v>0</v>
      </c>
      <c r="O475" s="7" t="n">
        <v>1481.04</v>
      </c>
      <c r="P475" s="8" t="n">
        <v>41.3140495867769</v>
      </c>
      <c r="Q475" s="8" t="n">
        <v>55.3388429752066</v>
      </c>
      <c r="R475" s="9" t="n">
        <v>1481.04</v>
      </c>
      <c r="S475" s="10" t="n"/>
      <c r="T475" s="8" t="n">
        <v>0</v>
      </c>
      <c r="U475" s="8" t="n">
        <v>0</v>
      </c>
      <c r="V475" s="9" t="n">
        <v>0</v>
      </c>
      <c r="W475" s="11" t="n"/>
    </row>
    <row r="476">
      <c r="A476" s="4" t="inlineStr">
        <is>
          <t>01.2023</t>
        </is>
      </c>
      <c r="B476" s="4" t="inlineStr">
        <is>
          <t>Elaborado</t>
        </is>
      </c>
      <c r="C476" s="4" t="inlineStr">
        <is>
          <t>Agro America</t>
        </is>
      </c>
      <c r="D476" s="4" t="n">
        <v>1100574</v>
      </c>
      <c r="E476" s="5" t="inlineStr">
        <is>
          <t>Nugg Pollo@ Bo 18x1.5 Lb Cj AS</t>
        </is>
      </c>
      <c r="F476" s="6" t="inlineStr">
        <is>
          <t>Empanizado</t>
        </is>
      </c>
      <c r="G476" s="7" t="n">
        <v>0</v>
      </c>
      <c r="H476" s="8" t="n">
        <v>0</v>
      </c>
      <c r="I476" s="8" t="n">
        <v>0</v>
      </c>
      <c r="J476" s="9" t="n">
        <v>0</v>
      </c>
      <c r="K476" s="10" t="n">
        <v>0</v>
      </c>
      <c r="L476" s="8" t="n">
        <v>0</v>
      </c>
      <c r="M476" s="8" t="n">
        <v>0</v>
      </c>
      <c r="N476" s="9" t="n">
        <v>0</v>
      </c>
      <c r="O476" s="7" t="n">
        <v>612</v>
      </c>
      <c r="P476" s="8" t="n">
        <v>2</v>
      </c>
      <c r="Q476" s="8" t="n">
        <v>26</v>
      </c>
      <c r="R476" s="9" t="n">
        <v>612</v>
      </c>
      <c r="S476" s="10" t="n"/>
      <c r="T476" s="8" t="n">
        <v>0</v>
      </c>
      <c r="U476" s="8" t="n">
        <v>0</v>
      </c>
      <c r="V476" s="9" t="n">
        <v>0</v>
      </c>
      <c r="W476" s="11" t="n"/>
    </row>
  </sheetData>
  <mergeCells count="6">
    <mergeCell ref="G1:N1"/>
    <mergeCell ref="O1:V1"/>
    <mergeCell ref="G2:J2"/>
    <mergeCell ref="K2:N2"/>
    <mergeCell ref="O2:R2"/>
    <mergeCell ref="S2:V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963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6" customWidth="1" min="2" max="2"/>
    <col width="10" customWidth="1" min="3" max="3"/>
    <col width="19" customWidth="1" min="4" max="4"/>
    <col width="10" customWidth="1" min="5" max="5"/>
    <col width="22" customWidth="1" min="6" max="6"/>
    <col width="12" customWidth="1" min="7" max="7"/>
    <col width="12" customWidth="1" min="13" max="13"/>
    <col width="12" customWidth="1" min="15" max="15"/>
    <col width="12" customWidth="1" min="17" max="17"/>
    <col width="12" customWidth="1" min="23" max="23"/>
    <col width="12" customWidth="1" min="25" max="25"/>
    <col width="12" customWidth="1" min="27" max="27"/>
  </cols>
  <sheetData>
    <row r="1" ht="25" customHeight="1">
      <c r="H1" s="1" t="inlineStr">
        <is>
          <t>OPTIMISTA</t>
        </is>
      </c>
      <c r="R1" s="1" t="inlineStr">
        <is>
          <t>PESIMISTA</t>
        </is>
      </c>
    </row>
    <row r="2">
      <c r="A2" s="1" t="inlineStr">
        <is>
          <t>Sector</t>
        </is>
      </c>
      <c r="B2" s="1" t="inlineStr">
        <is>
          <t>Canal de Distribución</t>
        </is>
      </c>
      <c r="C2" s="1" t="inlineStr">
        <is>
          <t>Pedido</t>
        </is>
      </c>
      <c r="D2" s="1" t="inlineStr">
        <is>
          <t>Oficina</t>
        </is>
      </c>
      <c r="E2" s="1" t="inlineStr">
        <is>
          <t>Material</t>
        </is>
      </c>
      <c r="F2" s="1" t="inlineStr">
        <is>
          <t>Llave</t>
        </is>
      </c>
      <c r="G2" s="1" t="inlineStr">
        <is>
          <t>ETA</t>
        </is>
      </c>
      <c r="H2" s="1" t="inlineStr">
        <is>
          <t>Centro Agua Marzo</t>
        </is>
      </c>
      <c r="I2" s="1" t="inlineStr">
        <is>
          <t>Centro Agua Abril</t>
        </is>
      </c>
      <c r="J2" s="1" t="inlineStr">
        <is>
          <t>Centro Agua Mayo</t>
        </is>
      </c>
      <c r="K2" s="1" t="inlineStr">
        <is>
          <t>Centro Agua Junio</t>
        </is>
      </c>
      <c r="L2" s="1" t="inlineStr">
        <is>
          <t>Lead time 1</t>
        </is>
      </c>
      <c r="M2" s="1" t="inlineStr">
        <is>
          <t>Fecha final 1</t>
        </is>
      </c>
      <c r="N2" s="1" t="inlineStr">
        <is>
          <t>Lead time 2</t>
        </is>
      </c>
      <c r="O2" s="1" t="inlineStr">
        <is>
          <t>Fecha final 2</t>
        </is>
      </c>
      <c r="P2" s="1" t="inlineStr">
        <is>
          <t>Leftover days</t>
        </is>
      </c>
      <c r="Q2" s="1" t="inlineStr">
        <is>
          <t>Considerar PES.</t>
        </is>
      </c>
      <c r="R2" s="1" t="inlineStr">
        <is>
          <t>Centro Agua Marzo</t>
        </is>
      </c>
      <c r="S2" s="1" t="inlineStr">
        <is>
          <t>Centro Agua Abril</t>
        </is>
      </c>
      <c r="T2" s="1" t="inlineStr">
        <is>
          <t>Centro Agua Mayo</t>
        </is>
      </c>
      <c r="U2" s="1" t="inlineStr">
        <is>
          <t>Centro Agua Junio</t>
        </is>
      </c>
      <c r="V2" s="1" t="inlineStr">
        <is>
          <t>Lead time 1</t>
        </is>
      </c>
      <c r="W2" s="1" t="inlineStr">
        <is>
          <t>Fecha final 1</t>
        </is>
      </c>
      <c r="X2" s="1" t="inlineStr">
        <is>
          <t>Lead time 2</t>
        </is>
      </c>
      <c r="Y2" s="1" t="inlineStr">
        <is>
          <t>Fecha final 2</t>
        </is>
      </c>
      <c r="Z2" s="1" t="inlineStr">
        <is>
          <t>Leftover days</t>
        </is>
      </c>
      <c r="AA2" s="1" t="inlineStr">
        <is>
          <t>Considerar OPT</t>
        </is>
      </c>
    </row>
    <row r="3">
      <c r="B3" t="inlineStr">
        <is>
          <t>Venta Local</t>
        </is>
      </c>
      <c r="C3" t="n">
        <v>40357490</v>
      </c>
      <c r="D3" t="inlineStr">
        <is>
          <t>AGROSUPER SHANGHAI</t>
        </is>
      </c>
      <c r="E3" t="n">
        <v>1022417</v>
      </c>
      <c r="F3" t="inlineStr">
        <is>
          <t>agrosuper shanghai1022417</t>
        </is>
      </c>
      <c r="G3" s="12" t="n">
        <v>44964</v>
      </c>
      <c r="H3" s="10" t="inlineStr"/>
      <c r="I3" s="10" t="n"/>
      <c r="J3" s="10" t="n"/>
      <c r="K3" s="10" t="n"/>
      <c r="L3" s="13" t="n">
        <v>5.574109245612703</v>
      </c>
      <c r="M3" s="12" t="n">
        <v>44969</v>
      </c>
      <c r="N3" s="13" t="n">
        <v>5.5</v>
      </c>
      <c r="O3" s="12" t="n">
        <v>44974</v>
      </c>
      <c r="P3" t="n">
        <v>9</v>
      </c>
      <c r="Q3" s="14" t="inlineStr">
        <is>
          <t>SI</t>
        </is>
      </c>
      <c r="R3" s="10" t="n"/>
      <c r="S3" s="10" t="n"/>
      <c r="T3" s="10" t="n"/>
      <c r="U3" s="10" t="n"/>
      <c r="V3" s="13" t="n">
        <v>7.574109245612703</v>
      </c>
      <c r="W3" s="12" t="n">
        <v>44971</v>
      </c>
      <c r="X3" s="13" t="n">
        <v>7.5</v>
      </c>
      <c r="Y3" s="12" t="n">
        <v>44974</v>
      </c>
      <c r="Z3" t="n">
        <v>9</v>
      </c>
      <c r="AA3" s="14" t="inlineStr">
        <is>
          <t>SI</t>
        </is>
      </c>
    </row>
    <row r="4">
      <c r="B4" t="inlineStr">
        <is>
          <t>Venta Local</t>
        </is>
      </c>
      <c r="C4" t="n">
        <v>40357490</v>
      </c>
      <c r="D4" t="inlineStr">
        <is>
          <t>AGROSUPER SHANGHAI</t>
        </is>
      </c>
      <c r="E4" t="n">
        <v>1022417</v>
      </c>
      <c r="F4" t="inlineStr">
        <is>
          <t>agrosuper shanghai1022417</t>
        </is>
      </c>
      <c r="G4" s="12" t="n">
        <v>44964</v>
      </c>
      <c r="H4" s="10" t="inlineStr"/>
      <c r="I4" s="10" t="n"/>
      <c r="J4" s="10" t="n"/>
      <c r="K4" s="10" t="n"/>
      <c r="L4" s="13" t="n">
        <v>5.574109245612703</v>
      </c>
      <c r="M4" s="12" t="n">
        <v>44969</v>
      </c>
      <c r="N4" s="13" t="n">
        <v>5.5</v>
      </c>
      <c r="O4" s="12" t="n">
        <v>44974</v>
      </c>
      <c r="P4" t="n">
        <v>9</v>
      </c>
      <c r="Q4" s="14" t="inlineStr">
        <is>
          <t>SI</t>
        </is>
      </c>
      <c r="R4" s="10" t="n"/>
      <c r="S4" s="10" t="n"/>
      <c r="T4" s="10" t="n"/>
      <c r="U4" s="10" t="n"/>
      <c r="V4" s="13" t="n">
        <v>7.574109245612703</v>
      </c>
      <c r="W4" s="12" t="n">
        <v>44971</v>
      </c>
      <c r="X4" s="13" t="n">
        <v>7.5</v>
      </c>
      <c r="Y4" s="12" t="n">
        <v>44974</v>
      </c>
      <c r="Z4" t="n">
        <v>9</v>
      </c>
      <c r="AA4" s="14" t="inlineStr">
        <is>
          <t>SI</t>
        </is>
      </c>
    </row>
    <row r="5">
      <c r="B5" t="inlineStr">
        <is>
          <t>Venta Local</t>
        </is>
      </c>
      <c r="C5" t="n">
        <v>40357477</v>
      </c>
      <c r="D5" t="inlineStr">
        <is>
          <t>AGROSUPER SHANGHAI</t>
        </is>
      </c>
      <c r="E5" t="n">
        <v>1023093</v>
      </c>
      <c r="F5" t="inlineStr">
        <is>
          <t>agrosuper shanghai1023093</t>
        </is>
      </c>
      <c r="G5" s="12" t="n">
        <v>44972</v>
      </c>
      <c r="H5" s="10" t="inlineStr"/>
      <c r="I5" s="10" t="n"/>
      <c r="J5" s="10" t="n"/>
      <c r="K5" s="10" t="n"/>
      <c r="L5" s="13" t="n">
        <v>5.574109245612703</v>
      </c>
      <c r="M5" s="12" t="n">
        <v>44977</v>
      </c>
      <c r="N5" s="13" t="n">
        <v>5.5</v>
      </c>
      <c r="O5" s="12" t="n">
        <v>44982</v>
      </c>
      <c r="P5" t="n">
        <v>2</v>
      </c>
      <c r="Q5" s="14" t="inlineStr">
        <is>
          <t>Mes 3</t>
        </is>
      </c>
      <c r="R5" s="10" t="n"/>
      <c r="S5" s="10" t="n"/>
      <c r="T5" s="10" t="n"/>
      <c r="U5" s="10" t="n"/>
      <c r="V5" s="13" t="n">
        <v>7.574109245612703</v>
      </c>
      <c r="W5" s="12" t="n">
        <v>44979</v>
      </c>
      <c r="X5" s="13" t="n">
        <v>7.5</v>
      </c>
      <c r="Y5" s="12" t="n">
        <v>44982</v>
      </c>
      <c r="Z5" t="n">
        <v>2</v>
      </c>
      <c r="AA5" s="14" t="inlineStr">
        <is>
          <t>Mes 3</t>
        </is>
      </c>
    </row>
    <row r="6">
      <c r="B6" t="inlineStr">
        <is>
          <t>Venta Local</t>
        </is>
      </c>
      <c r="C6" t="n">
        <v>40357471</v>
      </c>
      <c r="D6" t="inlineStr">
        <is>
          <t>AGROSUPER SHANGHAI</t>
        </is>
      </c>
      <c r="E6" t="n">
        <v>1022125</v>
      </c>
      <c r="F6" t="inlineStr">
        <is>
          <t>agrosuper shanghai1022125</t>
        </is>
      </c>
      <c r="G6" s="12" t="n">
        <v>44962</v>
      </c>
      <c r="H6" s="10" t="inlineStr"/>
      <c r="I6" s="10" t="n"/>
      <c r="J6" s="10" t="n"/>
      <c r="K6" s="10" t="n"/>
      <c r="L6" s="13" t="n">
        <v>5.574109245612703</v>
      </c>
      <c r="M6" s="12" t="n">
        <v>44967</v>
      </c>
      <c r="N6" s="13" t="n">
        <v>5.5</v>
      </c>
      <c r="O6" s="12" t="n">
        <v>44972</v>
      </c>
      <c r="P6" t="n">
        <v>11</v>
      </c>
      <c r="Q6" s="14" t="inlineStr">
        <is>
          <t>SI</t>
        </is>
      </c>
      <c r="R6" s="10" t="n"/>
      <c r="S6" s="10" t="n"/>
      <c r="T6" s="10" t="n"/>
      <c r="U6" s="10" t="n"/>
      <c r="V6" s="13" t="n">
        <v>7.574109245612703</v>
      </c>
      <c r="W6" s="12" t="n">
        <v>44969</v>
      </c>
      <c r="X6" s="13" t="n">
        <v>7.5</v>
      </c>
      <c r="Y6" s="12" t="n">
        <v>44972</v>
      </c>
      <c r="Z6" t="n">
        <v>11</v>
      </c>
      <c r="AA6" s="14" t="inlineStr">
        <is>
          <t>SI</t>
        </is>
      </c>
    </row>
    <row r="7">
      <c r="B7" t="inlineStr">
        <is>
          <t>Venta Local</t>
        </is>
      </c>
      <c r="C7" t="n">
        <v>40357465</v>
      </c>
      <c r="D7" t="inlineStr">
        <is>
          <t>AGROSUPER SHANGHAI</t>
        </is>
      </c>
      <c r="E7" t="n">
        <v>1021740</v>
      </c>
      <c r="F7" t="inlineStr">
        <is>
          <t>agrosuper shanghai1021740</t>
        </is>
      </c>
      <c r="G7" s="12" t="n">
        <v>44985</v>
      </c>
      <c r="H7" s="10" t="n">
        <v>25013.2</v>
      </c>
      <c r="I7" s="10" t="n"/>
      <c r="J7" s="10" t="n"/>
      <c r="K7" s="10" t="n"/>
      <c r="L7" s="13" t="n">
        <v>5.574109245612703</v>
      </c>
      <c r="M7" s="12" t="n">
        <v>44990</v>
      </c>
      <c r="N7" s="13" t="n">
        <v>5.5</v>
      </c>
      <c r="O7" s="12" t="n">
        <v>44995</v>
      </c>
      <c r="P7" t="n">
        <v>18</v>
      </c>
      <c r="Q7" s="14" t="inlineStr">
        <is>
          <t>SI</t>
        </is>
      </c>
      <c r="R7" s="10" t="n">
        <v>25013.2</v>
      </c>
      <c r="S7" s="10" t="n"/>
      <c r="T7" s="10" t="n"/>
      <c r="U7" s="10" t="n"/>
      <c r="V7" s="13" t="n">
        <v>7.574109245612703</v>
      </c>
      <c r="W7" s="12" t="n">
        <v>44992</v>
      </c>
      <c r="X7" s="13" t="n">
        <v>7.5</v>
      </c>
      <c r="Y7" s="12" t="n">
        <v>44995</v>
      </c>
      <c r="Z7" t="n">
        <v>18</v>
      </c>
      <c r="AA7" s="14" t="inlineStr">
        <is>
          <t>SI</t>
        </is>
      </c>
    </row>
    <row r="8">
      <c r="B8" t="inlineStr">
        <is>
          <t>Venta Local</t>
        </is>
      </c>
      <c r="C8" t="n">
        <v>40357460</v>
      </c>
      <c r="D8" t="inlineStr">
        <is>
          <t>AGROSUPER SHANGHAI</t>
        </is>
      </c>
      <c r="E8" t="n">
        <v>1023412</v>
      </c>
      <c r="F8" t="inlineStr">
        <is>
          <t>agrosuper shanghai1023412</t>
        </is>
      </c>
      <c r="G8" s="12" t="n">
        <v>44966</v>
      </c>
      <c r="H8" s="10" t="inlineStr"/>
      <c r="I8" s="10" t="n"/>
      <c r="J8" s="10" t="n"/>
      <c r="K8" s="10" t="n"/>
      <c r="L8" s="13" t="n">
        <v>5.574109245612703</v>
      </c>
      <c r="M8" s="12" t="n">
        <v>44971</v>
      </c>
      <c r="N8" s="13" t="n">
        <v>5.5</v>
      </c>
      <c r="O8" s="12" t="n">
        <v>44976</v>
      </c>
      <c r="P8" t="n">
        <v>8</v>
      </c>
      <c r="Q8" s="14" t="inlineStr">
        <is>
          <t>SI</t>
        </is>
      </c>
      <c r="R8" s="10" t="n"/>
      <c r="S8" s="10" t="n"/>
      <c r="T8" s="10" t="n"/>
      <c r="U8" s="10" t="n"/>
      <c r="V8" s="13" t="n">
        <v>7.574109245612703</v>
      </c>
      <c r="W8" s="12" t="n">
        <v>44973</v>
      </c>
      <c r="X8" s="13" t="n">
        <v>7.5</v>
      </c>
      <c r="Y8" s="12" t="n">
        <v>44976</v>
      </c>
      <c r="Z8" t="n">
        <v>8</v>
      </c>
      <c r="AA8" s="14" t="inlineStr">
        <is>
          <t>SI</t>
        </is>
      </c>
    </row>
    <row r="9">
      <c r="B9" t="inlineStr">
        <is>
          <t>Venta Local</t>
        </is>
      </c>
      <c r="C9" t="n">
        <v>40357457</v>
      </c>
      <c r="D9" t="inlineStr">
        <is>
          <t>AGROSUPER SHANGHAI</t>
        </is>
      </c>
      <c r="E9" t="n">
        <v>1021733</v>
      </c>
      <c r="F9" t="inlineStr">
        <is>
          <t>agrosuper shanghai1021733</t>
        </is>
      </c>
      <c r="G9" s="12" t="n">
        <v>44985</v>
      </c>
      <c r="H9" s="10" t="n">
        <v>14823.62</v>
      </c>
      <c r="I9" s="10" t="n"/>
      <c r="J9" s="10" t="n"/>
      <c r="K9" s="10" t="n"/>
      <c r="L9" s="13" t="n">
        <v>5.574109245612703</v>
      </c>
      <c r="M9" s="12" t="n">
        <v>44990</v>
      </c>
      <c r="N9" s="13" t="n">
        <v>5.5</v>
      </c>
      <c r="O9" s="12" t="n">
        <v>44995</v>
      </c>
      <c r="P9" t="n">
        <v>18</v>
      </c>
      <c r="Q9" s="14" t="inlineStr">
        <is>
          <t>SI</t>
        </is>
      </c>
      <c r="R9" s="10" t="n">
        <v>14823.62</v>
      </c>
      <c r="S9" s="10" t="n"/>
      <c r="T9" s="10" t="n"/>
      <c r="U9" s="10" t="n"/>
      <c r="V9" s="13" t="n">
        <v>7.574109245612703</v>
      </c>
      <c r="W9" s="12" t="n">
        <v>44992</v>
      </c>
      <c r="X9" s="13" t="n">
        <v>7.5</v>
      </c>
      <c r="Y9" s="12" t="n">
        <v>44995</v>
      </c>
      <c r="Z9" t="n">
        <v>18</v>
      </c>
      <c r="AA9" s="14" t="inlineStr">
        <is>
          <t>SI</t>
        </is>
      </c>
    </row>
    <row r="10">
      <c r="B10" t="inlineStr">
        <is>
          <t>Venta Local</t>
        </is>
      </c>
      <c r="C10" t="n">
        <v>40357457</v>
      </c>
      <c r="D10" t="inlineStr">
        <is>
          <t>AGROSUPER SHANGHAI</t>
        </is>
      </c>
      <c r="E10" t="n">
        <v>1021733</v>
      </c>
      <c r="F10" t="inlineStr">
        <is>
          <t>agrosuper shanghai1021733</t>
        </is>
      </c>
      <c r="G10" s="12" t="n">
        <v>44985</v>
      </c>
      <c r="H10" s="10" t="n">
        <v>24005.77</v>
      </c>
      <c r="I10" s="10" t="n"/>
      <c r="J10" s="10" t="n"/>
      <c r="K10" s="10" t="n"/>
      <c r="L10" s="13" t="n">
        <v>5.574109245612703</v>
      </c>
      <c r="M10" s="12" t="n">
        <v>44990</v>
      </c>
      <c r="N10" s="13" t="n">
        <v>5.5</v>
      </c>
      <c r="O10" s="12" t="n">
        <v>44995</v>
      </c>
      <c r="P10" t="n">
        <v>18</v>
      </c>
      <c r="Q10" s="14" t="inlineStr">
        <is>
          <t>SI</t>
        </is>
      </c>
      <c r="R10" s="10" t="n">
        <v>24005.77</v>
      </c>
      <c r="S10" s="10" t="n"/>
      <c r="T10" s="10" t="n"/>
      <c r="U10" s="10" t="n"/>
      <c r="V10" s="13" t="n">
        <v>7.574109245612703</v>
      </c>
      <c r="W10" s="12" t="n">
        <v>44992</v>
      </c>
      <c r="X10" s="13" t="n">
        <v>7.5</v>
      </c>
      <c r="Y10" s="12" t="n">
        <v>44995</v>
      </c>
      <c r="Z10" t="n">
        <v>18</v>
      </c>
      <c r="AA10" s="14" t="inlineStr">
        <is>
          <t>SI</t>
        </is>
      </c>
    </row>
    <row r="11">
      <c r="B11" t="inlineStr">
        <is>
          <t>Venta Local</t>
        </is>
      </c>
      <c r="C11" t="n">
        <v>40357456</v>
      </c>
      <c r="D11" t="inlineStr">
        <is>
          <t>AGROSUPER SHANGHAI</t>
        </is>
      </c>
      <c r="E11" t="n">
        <v>1021733</v>
      </c>
      <c r="F11" t="inlineStr">
        <is>
          <t>agrosuper shanghai1021733</t>
        </is>
      </c>
      <c r="G11" s="12" t="n">
        <v>44985</v>
      </c>
      <c r="H11" s="10" t="n">
        <v>24426.33</v>
      </c>
      <c r="I11" s="10" t="n"/>
      <c r="J11" s="10" t="n"/>
      <c r="K11" s="10" t="n"/>
      <c r="L11" s="13" t="n">
        <v>5.574109245612703</v>
      </c>
      <c r="M11" s="12" t="n">
        <v>44990</v>
      </c>
      <c r="N11" s="13" t="n">
        <v>5.5</v>
      </c>
      <c r="O11" s="12" t="n">
        <v>44995</v>
      </c>
      <c r="P11" t="n">
        <v>18</v>
      </c>
      <c r="Q11" s="14" t="inlineStr">
        <is>
          <t>SI</t>
        </is>
      </c>
      <c r="R11" s="10" t="n">
        <v>24426.33</v>
      </c>
      <c r="S11" s="10" t="n"/>
      <c r="T11" s="10" t="n"/>
      <c r="U11" s="10" t="n"/>
      <c r="V11" s="13" t="n">
        <v>7.574109245612703</v>
      </c>
      <c r="W11" s="12" t="n">
        <v>44992</v>
      </c>
      <c r="X11" s="13" t="n">
        <v>7.5</v>
      </c>
      <c r="Y11" s="12" t="n">
        <v>44995</v>
      </c>
      <c r="Z11" t="n">
        <v>18</v>
      </c>
      <c r="AA11" s="14" t="inlineStr">
        <is>
          <t>SI</t>
        </is>
      </c>
    </row>
    <row r="12">
      <c r="B12" t="inlineStr">
        <is>
          <t>Venta Local</t>
        </is>
      </c>
      <c r="C12" t="n">
        <v>40357455</v>
      </c>
      <c r="D12" t="inlineStr">
        <is>
          <t>AGROSUPER SHANGHAI</t>
        </is>
      </c>
      <c r="E12" t="n">
        <v>1021733</v>
      </c>
      <c r="F12" t="inlineStr">
        <is>
          <t>agrosuper shanghai1021733</t>
        </is>
      </c>
      <c r="G12" s="12" t="n">
        <v>44979</v>
      </c>
      <c r="H12" s="10" t="n">
        <v>23994.11</v>
      </c>
      <c r="I12" s="10" t="n"/>
      <c r="J12" s="10" t="n"/>
      <c r="K12" s="10" t="n"/>
      <c r="L12" s="13" t="n">
        <v>5.574109245612703</v>
      </c>
      <c r="M12" s="12" t="n">
        <v>44984</v>
      </c>
      <c r="N12" s="13" t="n">
        <v>5.5</v>
      </c>
      <c r="O12" s="12" t="n">
        <v>44989</v>
      </c>
      <c r="P12" t="n">
        <v>23</v>
      </c>
      <c r="Q12" s="14" t="inlineStr">
        <is>
          <t>SI</t>
        </is>
      </c>
      <c r="R12" s="10" t="n">
        <v>23994.11</v>
      </c>
      <c r="S12" s="10" t="n"/>
      <c r="T12" s="10" t="n"/>
      <c r="U12" s="10" t="n"/>
      <c r="V12" s="13" t="n">
        <v>7.574109245612703</v>
      </c>
      <c r="W12" s="12" t="n">
        <v>44986</v>
      </c>
      <c r="X12" s="13" t="n">
        <v>7.5</v>
      </c>
      <c r="Y12" s="12" t="n">
        <v>44989</v>
      </c>
      <c r="Z12" t="n">
        <v>23</v>
      </c>
      <c r="AA12" s="14" t="inlineStr">
        <is>
          <t>SI</t>
        </is>
      </c>
    </row>
    <row r="13">
      <c r="B13" t="inlineStr">
        <is>
          <t>Venta Local</t>
        </is>
      </c>
      <c r="C13" t="n">
        <v>40357451</v>
      </c>
      <c r="D13" t="inlineStr">
        <is>
          <t>AGROSUPER SHANGHAI</t>
        </is>
      </c>
      <c r="E13" t="n">
        <v>1021733</v>
      </c>
      <c r="F13" t="inlineStr">
        <is>
          <t>agrosuper shanghai1021733</t>
        </is>
      </c>
      <c r="G13" s="12" t="n">
        <v>44964</v>
      </c>
      <c r="H13" s="10" t="inlineStr"/>
      <c r="I13" s="10" t="n"/>
      <c r="J13" s="10" t="n"/>
      <c r="K13" s="10" t="n"/>
      <c r="L13" s="13" t="n">
        <v>5.574109245612703</v>
      </c>
      <c r="M13" s="12" t="n">
        <v>44969</v>
      </c>
      <c r="N13" s="13" t="n">
        <v>5.5</v>
      </c>
      <c r="O13" s="12" t="n">
        <v>44974</v>
      </c>
      <c r="P13" t="n">
        <v>9</v>
      </c>
      <c r="Q13" s="14" t="inlineStr">
        <is>
          <t>SI</t>
        </is>
      </c>
      <c r="R13" s="10" t="n"/>
      <c r="S13" s="10" t="n"/>
      <c r="T13" s="10" t="n"/>
      <c r="U13" s="10" t="n"/>
      <c r="V13" s="13" t="n">
        <v>7.574109245612703</v>
      </c>
      <c r="W13" s="12" t="n">
        <v>44971</v>
      </c>
      <c r="X13" s="13" t="n">
        <v>7.5</v>
      </c>
      <c r="Y13" s="12" t="n">
        <v>44974</v>
      </c>
      <c r="Z13" t="n">
        <v>9</v>
      </c>
      <c r="AA13" s="14" t="inlineStr">
        <is>
          <t>SI</t>
        </is>
      </c>
    </row>
    <row r="14">
      <c r="B14" t="inlineStr">
        <is>
          <t>Venta Local</t>
        </is>
      </c>
      <c r="C14" t="n">
        <v>40357445</v>
      </c>
      <c r="D14" t="inlineStr">
        <is>
          <t>AGROSUPER SHANGHAI</t>
        </is>
      </c>
      <c r="E14" t="n">
        <v>1022945</v>
      </c>
      <c r="F14" t="inlineStr">
        <is>
          <t>agrosuper shanghai1022945</t>
        </is>
      </c>
      <c r="G14" s="12" t="n">
        <v>44972</v>
      </c>
      <c r="H14" s="10" t="inlineStr"/>
      <c r="I14" s="10" t="n"/>
      <c r="J14" s="10" t="n"/>
      <c r="K14" s="10" t="n"/>
      <c r="L14" s="13" t="n">
        <v>5.574109245612703</v>
      </c>
      <c r="M14" s="12" t="n">
        <v>44977</v>
      </c>
      <c r="N14" s="13" t="n">
        <v>5.5</v>
      </c>
      <c r="O14" s="12" t="n">
        <v>44982</v>
      </c>
      <c r="P14" t="n">
        <v>2</v>
      </c>
      <c r="Q14" s="14" t="inlineStr">
        <is>
          <t>Mes 3</t>
        </is>
      </c>
      <c r="R14" s="10" t="n"/>
      <c r="S14" s="10" t="n"/>
      <c r="T14" s="10" t="n"/>
      <c r="U14" s="10" t="n"/>
      <c r="V14" s="13" t="n">
        <v>7.574109245612703</v>
      </c>
      <c r="W14" s="12" t="n">
        <v>44979</v>
      </c>
      <c r="X14" s="13" t="n">
        <v>7.5</v>
      </c>
      <c r="Y14" s="12" t="n">
        <v>44982</v>
      </c>
      <c r="Z14" t="n">
        <v>2</v>
      </c>
      <c r="AA14" s="14" t="inlineStr">
        <is>
          <t>Mes 3</t>
        </is>
      </c>
    </row>
    <row r="15">
      <c r="B15" t="inlineStr">
        <is>
          <t>Venta Local</t>
        </is>
      </c>
      <c r="C15" t="n">
        <v>40357437</v>
      </c>
      <c r="D15" t="inlineStr">
        <is>
          <t>AGROSUPER SHANGHAI</t>
        </is>
      </c>
      <c r="E15" t="n">
        <v>1022945</v>
      </c>
      <c r="F15" t="inlineStr">
        <is>
          <t>agrosuper shanghai1022945</t>
        </is>
      </c>
      <c r="G15" s="12" t="n">
        <v>44968</v>
      </c>
      <c r="H15" s="10" t="inlineStr"/>
      <c r="I15" s="10" t="n"/>
      <c r="J15" s="10" t="n"/>
      <c r="K15" s="10" t="n"/>
      <c r="L15" s="13" t="n">
        <v>5.574109245612703</v>
      </c>
      <c r="M15" s="12" t="n">
        <v>44973</v>
      </c>
      <c r="N15" s="13" t="n">
        <v>5.5</v>
      </c>
      <c r="O15" s="12" t="n">
        <v>44978</v>
      </c>
      <c r="P15" t="n">
        <v>6</v>
      </c>
      <c r="Q15" s="14" t="inlineStr">
        <is>
          <t>SI</t>
        </is>
      </c>
      <c r="R15" s="10" t="n"/>
      <c r="S15" s="10" t="n"/>
      <c r="T15" s="10" t="n"/>
      <c r="U15" s="10" t="n"/>
      <c r="V15" s="13" t="n">
        <v>7.574109245612703</v>
      </c>
      <c r="W15" s="12" t="n">
        <v>44975</v>
      </c>
      <c r="X15" s="13" t="n">
        <v>7.5</v>
      </c>
      <c r="Y15" s="12" t="n">
        <v>44978</v>
      </c>
      <c r="Z15" t="n">
        <v>6</v>
      </c>
      <c r="AA15" s="14" t="inlineStr">
        <is>
          <t>SI</t>
        </is>
      </c>
    </row>
    <row r="16">
      <c r="B16" t="inlineStr">
        <is>
          <t>Venta Local</t>
        </is>
      </c>
      <c r="C16" t="n">
        <v>40357434</v>
      </c>
      <c r="D16" t="inlineStr">
        <is>
          <t>AGROSUPER SHANGHAI</t>
        </is>
      </c>
      <c r="E16" t="n">
        <v>1022073</v>
      </c>
      <c r="F16" t="inlineStr">
        <is>
          <t>agrosuper shanghai1022073</t>
        </is>
      </c>
      <c r="G16" s="12" t="n">
        <v>44972</v>
      </c>
      <c r="H16" s="10" t="inlineStr"/>
      <c r="I16" s="10" t="n"/>
      <c r="J16" s="10" t="n"/>
      <c r="K16" s="10" t="n"/>
      <c r="L16" s="13" t="n">
        <v>5.574109245612703</v>
      </c>
      <c r="M16" s="12" t="n">
        <v>44977</v>
      </c>
      <c r="N16" s="13" t="n">
        <v>5.5</v>
      </c>
      <c r="O16" s="12" t="n">
        <v>44982</v>
      </c>
      <c r="P16" t="n">
        <v>2</v>
      </c>
      <c r="Q16" s="14" t="inlineStr">
        <is>
          <t>Mes 3</t>
        </is>
      </c>
      <c r="R16" s="10" t="n"/>
      <c r="S16" s="10" t="n"/>
      <c r="T16" s="10" t="n"/>
      <c r="U16" s="10" t="n"/>
      <c r="V16" s="13" t="n">
        <v>7.574109245612703</v>
      </c>
      <c r="W16" s="12" t="n">
        <v>44979</v>
      </c>
      <c r="X16" s="13" t="n">
        <v>7.5</v>
      </c>
      <c r="Y16" s="12" t="n">
        <v>44982</v>
      </c>
      <c r="Z16" t="n">
        <v>2</v>
      </c>
      <c r="AA16" s="14" t="inlineStr">
        <is>
          <t>Mes 3</t>
        </is>
      </c>
    </row>
    <row r="17">
      <c r="B17" t="inlineStr">
        <is>
          <t>Venta Local</t>
        </is>
      </c>
      <c r="C17" t="n">
        <v>40357426</v>
      </c>
      <c r="D17" t="inlineStr">
        <is>
          <t>AGROSUPER SHANGHAI</t>
        </is>
      </c>
      <c r="E17" t="n">
        <v>1021774</v>
      </c>
      <c r="F17" t="inlineStr">
        <is>
          <t>agrosuper shanghai1021774</t>
        </is>
      </c>
      <c r="G17" s="12" t="n">
        <v>44968</v>
      </c>
      <c r="H17" s="10" t="inlineStr"/>
      <c r="I17" s="10" t="n"/>
      <c r="J17" s="10" t="n"/>
      <c r="K17" s="10" t="n"/>
      <c r="L17" s="13" t="n">
        <v>5.574109245612703</v>
      </c>
      <c r="M17" s="12" t="n">
        <v>44973</v>
      </c>
      <c r="N17" s="13" t="n">
        <v>5.5</v>
      </c>
      <c r="O17" s="12" t="n">
        <v>44978</v>
      </c>
      <c r="P17" t="n">
        <v>6</v>
      </c>
      <c r="Q17" s="14" t="inlineStr">
        <is>
          <t>SI</t>
        </is>
      </c>
      <c r="R17" s="10" t="n"/>
      <c r="S17" s="10" t="n"/>
      <c r="T17" s="10" t="n"/>
      <c r="U17" s="10" t="n"/>
      <c r="V17" s="13" t="n">
        <v>7.574109245612703</v>
      </c>
      <c r="W17" s="12" t="n">
        <v>44975</v>
      </c>
      <c r="X17" s="13" t="n">
        <v>7.5</v>
      </c>
      <c r="Y17" s="12" t="n">
        <v>44978</v>
      </c>
      <c r="Z17" t="n">
        <v>6</v>
      </c>
      <c r="AA17" s="14" t="inlineStr">
        <is>
          <t>SI</t>
        </is>
      </c>
    </row>
    <row r="18">
      <c r="B18" t="inlineStr">
        <is>
          <t>Venta Local</t>
        </is>
      </c>
      <c r="C18" t="n">
        <v>40357426</v>
      </c>
      <c r="D18" t="inlineStr">
        <is>
          <t>AGROSUPER SHANGHAI</t>
        </is>
      </c>
      <c r="E18" t="n">
        <v>1021774</v>
      </c>
      <c r="F18" t="inlineStr">
        <is>
          <t>agrosuper shanghai1021774</t>
        </is>
      </c>
      <c r="G18" s="12" t="n">
        <v>44968</v>
      </c>
      <c r="H18" s="10" t="inlineStr"/>
      <c r="I18" s="10" t="n"/>
      <c r="J18" s="10" t="n"/>
      <c r="K18" s="10" t="n"/>
      <c r="L18" s="13" t="n">
        <v>5.574109245612703</v>
      </c>
      <c r="M18" s="12" t="n">
        <v>44973</v>
      </c>
      <c r="N18" s="13" t="n">
        <v>5.5</v>
      </c>
      <c r="O18" s="12" t="n">
        <v>44978</v>
      </c>
      <c r="P18" t="n">
        <v>6</v>
      </c>
      <c r="Q18" s="14" t="inlineStr">
        <is>
          <t>SI</t>
        </is>
      </c>
      <c r="R18" s="10" t="n"/>
      <c r="S18" s="10" t="n"/>
      <c r="T18" s="10" t="n"/>
      <c r="U18" s="10" t="n"/>
      <c r="V18" s="13" t="n">
        <v>7.574109245612703</v>
      </c>
      <c r="W18" s="12" t="n">
        <v>44975</v>
      </c>
      <c r="X18" s="13" t="n">
        <v>7.5</v>
      </c>
      <c r="Y18" s="12" t="n">
        <v>44978</v>
      </c>
      <c r="Z18" t="n">
        <v>6</v>
      </c>
      <c r="AA18" s="14" t="inlineStr">
        <is>
          <t>SI</t>
        </is>
      </c>
    </row>
    <row r="19">
      <c r="B19" t="inlineStr">
        <is>
          <t>Venta Local</t>
        </is>
      </c>
      <c r="C19" t="n">
        <v>40357419</v>
      </c>
      <c r="D19" t="inlineStr">
        <is>
          <t>AGROSUPER SHANGHAI</t>
        </is>
      </c>
      <c r="E19" t="n">
        <v>1022636</v>
      </c>
      <c r="F19" t="inlineStr">
        <is>
          <t>agrosuper shanghai1022636</t>
        </is>
      </c>
      <c r="G19" s="12" t="n">
        <v>44972</v>
      </c>
      <c r="H19" s="10" t="inlineStr"/>
      <c r="I19" s="10" t="n"/>
      <c r="J19" s="10" t="n"/>
      <c r="K19" s="10" t="n"/>
      <c r="L19" s="13" t="n">
        <v>5.574109245612703</v>
      </c>
      <c r="M19" s="12" t="n">
        <v>44977</v>
      </c>
      <c r="N19" s="13" t="n">
        <v>5.5</v>
      </c>
      <c r="O19" s="12" t="n">
        <v>44982</v>
      </c>
      <c r="P19" t="n">
        <v>2</v>
      </c>
      <c r="Q19" s="14" t="inlineStr">
        <is>
          <t>Mes 3</t>
        </is>
      </c>
      <c r="R19" s="10" t="n"/>
      <c r="S19" s="10" t="n"/>
      <c r="T19" s="10" t="n"/>
      <c r="U19" s="10" t="n"/>
      <c r="V19" s="13" t="n">
        <v>7.574109245612703</v>
      </c>
      <c r="W19" s="12" t="n">
        <v>44979</v>
      </c>
      <c r="X19" s="13" t="n">
        <v>7.5</v>
      </c>
      <c r="Y19" s="12" t="n">
        <v>44982</v>
      </c>
      <c r="Z19" t="n">
        <v>2</v>
      </c>
      <c r="AA19" s="14" t="inlineStr">
        <is>
          <t>Mes 3</t>
        </is>
      </c>
    </row>
    <row r="20">
      <c r="B20" t="inlineStr">
        <is>
          <t>Venta Local</t>
        </is>
      </c>
      <c r="C20" t="n">
        <v>40357418</v>
      </c>
      <c r="D20" t="inlineStr">
        <is>
          <t>AGROSUPER SHANGHAI</t>
        </is>
      </c>
      <c r="E20" t="n">
        <v>1022636</v>
      </c>
      <c r="F20" t="inlineStr">
        <is>
          <t>agrosuper shanghai1022636</t>
        </is>
      </c>
      <c r="G20" s="12" t="n">
        <v>44966</v>
      </c>
      <c r="H20" s="10" t="inlineStr"/>
      <c r="I20" s="10" t="n"/>
      <c r="J20" s="10" t="n"/>
      <c r="K20" s="10" t="n"/>
      <c r="L20" s="13" t="n">
        <v>5.574109245612703</v>
      </c>
      <c r="M20" s="12" t="n">
        <v>44971</v>
      </c>
      <c r="N20" s="13" t="n">
        <v>5.5</v>
      </c>
      <c r="O20" s="12" t="n">
        <v>44976</v>
      </c>
      <c r="P20" t="n">
        <v>8</v>
      </c>
      <c r="Q20" s="14" t="inlineStr">
        <is>
          <t>SI</t>
        </is>
      </c>
      <c r="R20" s="10" t="n"/>
      <c r="S20" s="10" t="n"/>
      <c r="T20" s="10" t="n"/>
      <c r="U20" s="10" t="n"/>
      <c r="V20" s="13" t="n">
        <v>7.574109245612703</v>
      </c>
      <c r="W20" s="12" t="n">
        <v>44973</v>
      </c>
      <c r="X20" s="13" t="n">
        <v>7.5</v>
      </c>
      <c r="Y20" s="12" t="n">
        <v>44976</v>
      </c>
      <c r="Z20" t="n">
        <v>8</v>
      </c>
      <c r="AA20" s="14" t="inlineStr">
        <is>
          <t>SI</t>
        </is>
      </c>
    </row>
    <row r="21">
      <c r="B21" t="inlineStr">
        <is>
          <t>Venta Local</t>
        </is>
      </c>
      <c r="C21" t="n">
        <v>40357406</v>
      </c>
      <c r="D21" t="inlineStr">
        <is>
          <t>AGROSUPER SHANGHAI</t>
        </is>
      </c>
      <c r="E21" t="n">
        <v>1022183</v>
      </c>
      <c r="F21" t="inlineStr">
        <is>
          <t>agrosuper shanghai1022183</t>
        </is>
      </c>
      <c r="G21" s="12" t="n">
        <v>44968</v>
      </c>
      <c r="H21" s="10" t="inlineStr"/>
      <c r="I21" s="10" t="n"/>
      <c r="J21" s="10" t="n"/>
      <c r="K21" s="10" t="n"/>
      <c r="L21" s="13" t="n">
        <v>5.574109245612703</v>
      </c>
      <c r="M21" s="12" t="n">
        <v>44973</v>
      </c>
      <c r="N21" s="13" t="n">
        <v>5.5</v>
      </c>
      <c r="O21" s="12" t="n">
        <v>44978</v>
      </c>
      <c r="P21" t="n">
        <v>6</v>
      </c>
      <c r="Q21" s="14" t="inlineStr">
        <is>
          <t>SI</t>
        </is>
      </c>
      <c r="R21" s="10" t="n"/>
      <c r="S21" s="10" t="n"/>
      <c r="T21" s="10" t="n"/>
      <c r="U21" s="10" t="n"/>
      <c r="V21" s="13" t="n">
        <v>7.574109245612703</v>
      </c>
      <c r="W21" s="12" t="n">
        <v>44975</v>
      </c>
      <c r="X21" s="13" t="n">
        <v>7.5</v>
      </c>
      <c r="Y21" s="12" t="n">
        <v>44978</v>
      </c>
      <c r="Z21" t="n">
        <v>6</v>
      </c>
      <c r="AA21" s="14" t="inlineStr">
        <is>
          <t>SI</t>
        </is>
      </c>
    </row>
    <row r="22">
      <c r="B22" t="inlineStr">
        <is>
          <t>Venta Local</t>
        </is>
      </c>
      <c r="C22" t="n">
        <v>40357406</v>
      </c>
      <c r="D22" t="inlineStr">
        <is>
          <t>AGROSUPER SHANGHAI</t>
        </is>
      </c>
      <c r="E22" t="n">
        <v>1022183</v>
      </c>
      <c r="F22" t="inlineStr">
        <is>
          <t>agrosuper shanghai1022183</t>
        </is>
      </c>
      <c r="G22" s="12" t="n">
        <v>44968</v>
      </c>
      <c r="H22" s="10" t="inlineStr"/>
      <c r="I22" s="10" t="n"/>
      <c r="J22" s="10" t="n"/>
      <c r="K22" s="10" t="n"/>
      <c r="L22" s="13" t="n">
        <v>5.574109245612703</v>
      </c>
      <c r="M22" s="12" t="n">
        <v>44973</v>
      </c>
      <c r="N22" s="13" t="n">
        <v>5.5</v>
      </c>
      <c r="O22" s="12" t="n">
        <v>44978</v>
      </c>
      <c r="P22" t="n">
        <v>6</v>
      </c>
      <c r="Q22" s="14" t="inlineStr">
        <is>
          <t>SI</t>
        </is>
      </c>
      <c r="R22" s="10" t="n"/>
      <c r="S22" s="10" t="n"/>
      <c r="T22" s="10" t="n"/>
      <c r="U22" s="10" t="n"/>
      <c r="V22" s="13" t="n">
        <v>7.574109245612703</v>
      </c>
      <c r="W22" s="12" t="n">
        <v>44975</v>
      </c>
      <c r="X22" s="13" t="n">
        <v>7.5</v>
      </c>
      <c r="Y22" s="12" t="n">
        <v>44978</v>
      </c>
      <c r="Z22" t="n">
        <v>6</v>
      </c>
      <c r="AA22" s="14" t="inlineStr">
        <is>
          <t>SI</t>
        </is>
      </c>
    </row>
    <row r="23">
      <c r="B23" t="inlineStr">
        <is>
          <t>Venta Local</t>
        </is>
      </c>
      <c r="C23" t="n">
        <v>40357405</v>
      </c>
      <c r="D23" t="inlineStr">
        <is>
          <t>AGROSUPER SHANGHAI</t>
        </is>
      </c>
      <c r="E23" t="n">
        <v>1022183</v>
      </c>
      <c r="F23" t="inlineStr">
        <is>
          <t>agrosuper shanghai1022183</t>
        </is>
      </c>
      <c r="G23" s="12" t="n">
        <v>44968</v>
      </c>
      <c r="H23" s="10" t="inlineStr"/>
      <c r="I23" s="10" t="n"/>
      <c r="J23" s="10" t="n"/>
      <c r="K23" s="10" t="n"/>
      <c r="L23" s="13" t="n">
        <v>5.574109245612703</v>
      </c>
      <c r="M23" s="12" t="n">
        <v>44973</v>
      </c>
      <c r="N23" s="13" t="n">
        <v>5.5</v>
      </c>
      <c r="O23" s="12" t="n">
        <v>44978</v>
      </c>
      <c r="P23" t="n">
        <v>6</v>
      </c>
      <c r="Q23" s="14" t="inlineStr">
        <is>
          <t>SI</t>
        </is>
      </c>
      <c r="R23" s="10" t="n"/>
      <c r="S23" s="10" t="n"/>
      <c r="T23" s="10" t="n"/>
      <c r="U23" s="10" t="n"/>
      <c r="V23" s="13" t="n">
        <v>7.574109245612703</v>
      </c>
      <c r="W23" s="12" t="n">
        <v>44975</v>
      </c>
      <c r="X23" s="13" t="n">
        <v>7.5</v>
      </c>
      <c r="Y23" s="12" t="n">
        <v>44978</v>
      </c>
      <c r="Z23" t="n">
        <v>6</v>
      </c>
      <c r="AA23" s="14" t="inlineStr">
        <is>
          <t>SI</t>
        </is>
      </c>
    </row>
    <row r="24">
      <c r="B24" t="inlineStr">
        <is>
          <t>Venta Local</t>
        </is>
      </c>
      <c r="C24" t="n">
        <v>40357404</v>
      </c>
      <c r="D24" t="inlineStr">
        <is>
          <t>AGROSUPER SHANGHAI</t>
        </is>
      </c>
      <c r="E24" t="n">
        <v>1022183</v>
      </c>
      <c r="F24" t="inlineStr">
        <is>
          <t>agrosuper shanghai1022183</t>
        </is>
      </c>
      <c r="G24" s="12" t="n">
        <v>44968</v>
      </c>
      <c r="H24" s="10" t="inlineStr"/>
      <c r="I24" s="10" t="n"/>
      <c r="J24" s="10" t="n"/>
      <c r="K24" s="10" t="n"/>
      <c r="L24" s="13" t="n">
        <v>5.574109245612703</v>
      </c>
      <c r="M24" s="12" t="n">
        <v>44973</v>
      </c>
      <c r="N24" s="13" t="n">
        <v>5.5</v>
      </c>
      <c r="O24" s="12" t="n">
        <v>44978</v>
      </c>
      <c r="P24" t="n">
        <v>6</v>
      </c>
      <c r="Q24" s="14" t="inlineStr">
        <is>
          <t>SI</t>
        </is>
      </c>
      <c r="R24" s="10" t="n"/>
      <c r="S24" s="10" t="n"/>
      <c r="T24" s="10" t="n"/>
      <c r="U24" s="10" t="n"/>
      <c r="V24" s="13" t="n">
        <v>7.574109245612703</v>
      </c>
      <c r="W24" s="12" t="n">
        <v>44975</v>
      </c>
      <c r="X24" s="13" t="n">
        <v>7.5</v>
      </c>
      <c r="Y24" s="12" t="n">
        <v>44978</v>
      </c>
      <c r="Z24" t="n">
        <v>6</v>
      </c>
      <c r="AA24" s="14" t="inlineStr">
        <is>
          <t>SI</t>
        </is>
      </c>
    </row>
    <row r="25">
      <c r="B25" t="inlineStr">
        <is>
          <t>Venta Local</t>
        </is>
      </c>
      <c r="C25" t="n">
        <v>40357403</v>
      </c>
      <c r="D25" t="inlineStr">
        <is>
          <t>AGROSUPER SHANGHAI</t>
        </is>
      </c>
      <c r="E25" t="n">
        <v>1022183</v>
      </c>
      <c r="F25" t="inlineStr">
        <is>
          <t>agrosuper shanghai1022183</t>
        </is>
      </c>
      <c r="G25" s="12" t="n">
        <v>44962</v>
      </c>
      <c r="H25" s="10" t="inlineStr"/>
      <c r="I25" s="10" t="n"/>
      <c r="J25" s="10" t="n"/>
      <c r="K25" s="10" t="n"/>
      <c r="L25" s="13" t="n">
        <v>5.574109245612703</v>
      </c>
      <c r="M25" s="12" t="n">
        <v>44967</v>
      </c>
      <c r="N25" s="13" t="n">
        <v>5.5</v>
      </c>
      <c r="O25" s="12" t="n">
        <v>44972</v>
      </c>
      <c r="P25" t="n">
        <v>11</v>
      </c>
      <c r="Q25" s="14" t="inlineStr">
        <is>
          <t>SI</t>
        </is>
      </c>
      <c r="R25" s="10" t="n"/>
      <c r="S25" s="10" t="n"/>
      <c r="T25" s="10" t="n"/>
      <c r="U25" s="10" t="n"/>
      <c r="V25" s="13" t="n">
        <v>7.574109245612703</v>
      </c>
      <c r="W25" s="12" t="n">
        <v>44969</v>
      </c>
      <c r="X25" s="13" t="n">
        <v>7.5</v>
      </c>
      <c r="Y25" s="12" t="n">
        <v>44972</v>
      </c>
      <c r="Z25" t="n">
        <v>11</v>
      </c>
      <c r="AA25" s="14" t="inlineStr">
        <is>
          <t>SI</t>
        </is>
      </c>
    </row>
    <row r="26">
      <c r="B26" t="inlineStr">
        <is>
          <t>Venta Local</t>
        </is>
      </c>
      <c r="C26" t="n">
        <v>40357403</v>
      </c>
      <c r="D26" t="inlineStr">
        <is>
          <t>AGROSUPER SHANGHAI</t>
        </is>
      </c>
      <c r="E26" t="n">
        <v>1022183</v>
      </c>
      <c r="F26" t="inlineStr">
        <is>
          <t>agrosuper shanghai1022183</t>
        </is>
      </c>
      <c r="G26" s="12" t="n">
        <v>44962</v>
      </c>
      <c r="H26" s="10" t="inlineStr"/>
      <c r="I26" s="10" t="n"/>
      <c r="J26" s="10" t="n"/>
      <c r="K26" s="10" t="n"/>
      <c r="L26" s="13" t="n">
        <v>5.574109245612703</v>
      </c>
      <c r="M26" s="12" t="n">
        <v>44967</v>
      </c>
      <c r="N26" s="13" t="n">
        <v>5.5</v>
      </c>
      <c r="O26" s="12" t="n">
        <v>44972</v>
      </c>
      <c r="P26" t="n">
        <v>11</v>
      </c>
      <c r="Q26" s="14" t="inlineStr">
        <is>
          <t>SI</t>
        </is>
      </c>
      <c r="R26" s="10" t="n"/>
      <c r="S26" s="10" t="n"/>
      <c r="T26" s="10" t="n"/>
      <c r="U26" s="10" t="n"/>
      <c r="V26" s="13" t="n">
        <v>7.574109245612703</v>
      </c>
      <c r="W26" s="12" t="n">
        <v>44969</v>
      </c>
      <c r="X26" s="13" t="n">
        <v>7.5</v>
      </c>
      <c r="Y26" s="12" t="n">
        <v>44972</v>
      </c>
      <c r="Z26" t="n">
        <v>11</v>
      </c>
      <c r="AA26" s="14" t="inlineStr">
        <is>
          <t>SI</t>
        </is>
      </c>
    </row>
    <row r="27">
      <c r="B27" t="inlineStr">
        <is>
          <t>Venta Local</t>
        </is>
      </c>
      <c r="C27" t="n">
        <v>40357912</v>
      </c>
      <c r="D27" t="inlineStr">
        <is>
          <t>AGRO AMERICA</t>
        </is>
      </c>
      <c r="E27" t="n">
        <v>1012159</v>
      </c>
      <c r="F27" t="inlineStr">
        <is>
          <t>agro america1012159</t>
        </is>
      </c>
      <c r="G27" s="12" t="n">
        <v>44962</v>
      </c>
      <c r="H27" s="10" t="inlineStr"/>
      <c r="I27" s="10" t="n"/>
      <c r="J27" s="10" t="n"/>
      <c r="K27" s="10" t="n"/>
      <c r="L27" s="13" t="n">
        <v>7.5</v>
      </c>
      <c r="M27" s="12" t="n">
        <v>44969</v>
      </c>
      <c r="N27" s="13" t="n">
        <v>9.5</v>
      </c>
      <c r="O27" s="12" t="n">
        <v>44978</v>
      </c>
      <c r="P27" t="n">
        <v>6</v>
      </c>
      <c r="Q27" s="14" t="inlineStr">
        <is>
          <t>SI</t>
        </is>
      </c>
      <c r="R27" s="10" t="n"/>
      <c r="S27" s="10" t="n"/>
      <c r="T27" s="10" t="n"/>
      <c r="U27" s="10" t="n"/>
      <c r="V27" s="13" t="n">
        <v>9.5</v>
      </c>
      <c r="W27" s="12" t="n">
        <v>44971</v>
      </c>
      <c r="X27" s="13" t="n">
        <v>11.5</v>
      </c>
      <c r="Y27" s="12" t="n">
        <v>44978</v>
      </c>
      <c r="Z27" t="n">
        <v>6</v>
      </c>
      <c r="AA27" s="14" t="inlineStr">
        <is>
          <t>SI</t>
        </is>
      </c>
    </row>
    <row r="28">
      <c r="B28" t="inlineStr">
        <is>
          <t>Venta Local</t>
        </is>
      </c>
      <c r="C28" t="n">
        <v>40357909</v>
      </c>
      <c r="D28" t="inlineStr">
        <is>
          <t>AGRO AMERICA</t>
        </is>
      </c>
      <c r="E28" t="n">
        <v>1012148</v>
      </c>
      <c r="F28" t="inlineStr">
        <is>
          <t>agro america1012148</t>
        </is>
      </c>
      <c r="G28" s="12" t="n">
        <v>44961</v>
      </c>
      <c r="H28" s="10" t="inlineStr"/>
      <c r="I28" s="10" t="n"/>
      <c r="J28" s="10" t="n"/>
      <c r="K28" s="10" t="n"/>
      <c r="L28" s="13" t="n">
        <v>7.5</v>
      </c>
      <c r="M28" s="12" t="n">
        <v>44968</v>
      </c>
      <c r="N28" s="13" t="n">
        <v>9.5</v>
      </c>
      <c r="O28" s="12" t="n">
        <v>44977</v>
      </c>
      <c r="P28" t="n">
        <v>7</v>
      </c>
      <c r="Q28" s="14" t="inlineStr">
        <is>
          <t>SI</t>
        </is>
      </c>
      <c r="R28" s="10" t="n"/>
      <c r="S28" s="10" t="n"/>
      <c r="T28" s="10" t="n"/>
      <c r="U28" s="10" t="n"/>
      <c r="V28" s="13" t="n">
        <v>9.5</v>
      </c>
      <c r="W28" s="12" t="n">
        <v>44970</v>
      </c>
      <c r="X28" s="13" t="n">
        <v>11.5</v>
      </c>
      <c r="Y28" s="12" t="n">
        <v>44977</v>
      </c>
      <c r="Z28" t="n">
        <v>7</v>
      </c>
      <c r="AA28" s="14" t="inlineStr">
        <is>
          <t>SI</t>
        </is>
      </c>
    </row>
    <row r="29">
      <c r="B29" t="inlineStr">
        <is>
          <t>Venta Local</t>
        </is>
      </c>
      <c r="C29" t="n">
        <v>40357907</v>
      </c>
      <c r="D29" t="inlineStr">
        <is>
          <t>AGRO AMERICA</t>
        </is>
      </c>
      <c r="E29" t="n">
        <v>1012164</v>
      </c>
      <c r="F29" t="inlineStr">
        <is>
          <t>agro america1012164</t>
        </is>
      </c>
      <c r="G29" s="12" t="n">
        <v>44964</v>
      </c>
      <c r="H29" s="10" t="inlineStr"/>
      <c r="I29" s="10" t="n"/>
      <c r="J29" s="10" t="n"/>
      <c r="K29" s="10" t="n"/>
      <c r="L29" s="13" t="n">
        <v>7.5</v>
      </c>
      <c r="M29" s="12" t="n">
        <v>44971</v>
      </c>
      <c r="N29" s="13" t="n">
        <v>9.5</v>
      </c>
      <c r="O29" s="12" t="n">
        <v>44980</v>
      </c>
      <c r="P29" t="n">
        <v>4</v>
      </c>
      <c r="Q29" s="14" t="inlineStr">
        <is>
          <t>SI</t>
        </is>
      </c>
      <c r="R29" s="10" t="n"/>
      <c r="S29" s="10" t="n"/>
      <c r="T29" s="10" t="n"/>
      <c r="U29" s="10" t="n"/>
      <c r="V29" s="13" t="n">
        <v>9.5</v>
      </c>
      <c r="W29" s="12" t="n">
        <v>44973</v>
      </c>
      <c r="X29" s="13" t="n">
        <v>11.5</v>
      </c>
      <c r="Y29" s="12" t="n">
        <v>44980</v>
      </c>
      <c r="Z29" t="n">
        <v>4</v>
      </c>
      <c r="AA29" s="14" t="inlineStr">
        <is>
          <t>SI</t>
        </is>
      </c>
    </row>
    <row r="30">
      <c r="B30" t="inlineStr">
        <is>
          <t>Venta Local</t>
        </is>
      </c>
      <c r="C30" t="n">
        <v>40357896</v>
      </c>
      <c r="D30" t="inlineStr">
        <is>
          <t>AGRO AMERICA</t>
        </is>
      </c>
      <c r="E30" t="n">
        <v>1030379</v>
      </c>
      <c r="F30" t="inlineStr">
        <is>
          <t>agro america1030379</t>
        </is>
      </c>
      <c r="G30" s="12" t="n">
        <v>44964</v>
      </c>
      <c r="H30" s="10" t="inlineStr"/>
      <c r="I30" s="10" t="n"/>
      <c r="J30" s="10" t="n"/>
      <c r="K30" s="10" t="n"/>
      <c r="L30" s="13" t="n">
        <v>7.5</v>
      </c>
      <c r="M30" s="12" t="n">
        <v>44971</v>
      </c>
      <c r="N30" s="13" t="n">
        <v>9.5</v>
      </c>
      <c r="O30" s="12" t="n">
        <v>44980</v>
      </c>
      <c r="P30" t="n">
        <v>4</v>
      </c>
      <c r="Q30" s="14" t="inlineStr">
        <is>
          <t>SI</t>
        </is>
      </c>
      <c r="R30" s="10" t="n"/>
      <c r="S30" s="10" t="n"/>
      <c r="T30" s="10" t="n"/>
      <c r="U30" s="10" t="n"/>
      <c r="V30" s="13" t="n">
        <v>9.5</v>
      </c>
      <c r="W30" s="12" t="n">
        <v>44973</v>
      </c>
      <c r="X30" s="13" t="n">
        <v>11.5</v>
      </c>
      <c r="Y30" s="12" t="n">
        <v>44980</v>
      </c>
      <c r="Z30" t="n">
        <v>4</v>
      </c>
      <c r="AA30" s="14" t="inlineStr">
        <is>
          <t>SI</t>
        </is>
      </c>
    </row>
    <row r="31">
      <c r="B31" t="inlineStr">
        <is>
          <t>Venta Local</t>
        </is>
      </c>
      <c r="C31" t="n">
        <v>40357894</v>
      </c>
      <c r="D31" t="inlineStr">
        <is>
          <t>AGRO AMERICA</t>
        </is>
      </c>
      <c r="E31" t="n">
        <v>1030379</v>
      </c>
      <c r="F31" t="inlineStr">
        <is>
          <t>agro america1030379</t>
        </is>
      </c>
      <c r="G31" s="12" t="n">
        <v>44964</v>
      </c>
      <c r="H31" s="10" t="inlineStr"/>
      <c r="I31" s="10" t="n"/>
      <c r="J31" s="10" t="n"/>
      <c r="K31" s="10" t="n"/>
      <c r="L31" s="13" t="n">
        <v>7.5</v>
      </c>
      <c r="M31" s="12" t="n">
        <v>44971</v>
      </c>
      <c r="N31" s="13" t="n">
        <v>9.5</v>
      </c>
      <c r="O31" s="12" t="n">
        <v>44980</v>
      </c>
      <c r="P31" t="n">
        <v>4</v>
      </c>
      <c r="Q31" s="14" t="inlineStr">
        <is>
          <t>SI</t>
        </is>
      </c>
      <c r="R31" s="10" t="n"/>
      <c r="S31" s="10" t="n"/>
      <c r="T31" s="10" t="n"/>
      <c r="U31" s="10" t="n"/>
      <c r="V31" s="13" t="n">
        <v>9.5</v>
      </c>
      <c r="W31" s="12" t="n">
        <v>44973</v>
      </c>
      <c r="X31" s="13" t="n">
        <v>11.5</v>
      </c>
      <c r="Y31" s="12" t="n">
        <v>44980</v>
      </c>
      <c r="Z31" t="n">
        <v>4</v>
      </c>
      <c r="AA31" s="14" t="inlineStr">
        <is>
          <t>SI</t>
        </is>
      </c>
    </row>
    <row r="32">
      <c r="B32" t="inlineStr">
        <is>
          <t>Venta Local</t>
        </is>
      </c>
      <c r="C32" t="n">
        <v>40357889</v>
      </c>
      <c r="D32" t="inlineStr">
        <is>
          <t>AGRO AMERICA</t>
        </is>
      </c>
      <c r="E32" t="n">
        <v>1030379</v>
      </c>
      <c r="F32" t="inlineStr">
        <is>
          <t>agro america1030379</t>
        </is>
      </c>
      <c r="G32" s="12" t="n">
        <v>44964</v>
      </c>
      <c r="H32" s="10" t="inlineStr"/>
      <c r="I32" s="10" t="n"/>
      <c r="J32" s="10" t="n"/>
      <c r="K32" s="10" t="n"/>
      <c r="L32" s="13" t="n">
        <v>7.5</v>
      </c>
      <c r="M32" s="12" t="n">
        <v>44971</v>
      </c>
      <c r="N32" s="13" t="n">
        <v>9.5</v>
      </c>
      <c r="O32" s="12" t="n">
        <v>44980</v>
      </c>
      <c r="P32" t="n">
        <v>4</v>
      </c>
      <c r="Q32" s="14" t="inlineStr">
        <is>
          <t>SI</t>
        </is>
      </c>
      <c r="R32" s="10" t="n"/>
      <c r="S32" s="10" t="n"/>
      <c r="T32" s="10" t="n"/>
      <c r="U32" s="10" t="n"/>
      <c r="V32" s="13" t="n">
        <v>9.5</v>
      </c>
      <c r="W32" s="12" t="n">
        <v>44973</v>
      </c>
      <c r="X32" s="13" t="n">
        <v>11.5</v>
      </c>
      <c r="Y32" s="12" t="n">
        <v>44980</v>
      </c>
      <c r="Z32" t="n">
        <v>4</v>
      </c>
      <c r="AA32" s="14" t="inlineStr">
        <is>
          <t>SI</t>
        </is>
      </c>
    </row>
    <row r="33">
      <c r="B33" t="inlineStr">
        <is>
          <t>Venta Directa</t>
        </is>
      </c>
      <c r="C33" t="n">
        <v>40357819</v>
      </c>
      <c r="D33" t="inlineStr">
        <is>
          <t>AGRO SUDAMERICA</t>
        </is>
      </c>
      <c r="E33" t="n">
        <v>1020660</v>
      </c>
      <c r="F33" t="inlineStr">
        <is>
          <t>agro sudamerica1020660</t>
        </is>
      </c>
      <c r="G33" s="12" t="n">
        <v>44945</v>
      </c>
      <c r="H33" s="10" t="inlineStr"/>
      <c r="I33" s="10" t="n"/>
      <c r="J33" s="10" t="n"/>
      <c r="K33" s="10" t="n"/>
      <c r="L33" s="13" t="n"/>
      <c r="N33" s="13" t="n"/>
      <c r="Q33" s="14" t="n"/>
      <c r="R33" s="10" t="n"/>
      <c r="S33" s="10" t="n"/>
      <c r="T33" s="10" t="n"/>
      <c r="U33" s="10" t="n"/>
      <c r="V33" s="13" t="n"/>
      <c r="X33" s="13" t="n"/>
      <c r="AA33" s="14" t="n"/>
    </row>
    <row r="34">
      <c r="B34" t="inlineStr">
        <is>
          <t>Venta Directa</t>
        </is>
      </c>
      <c r="C34" t="n">
        <v>40357788</v>
      </c>
      <c r="D34" t="inlineStr">
        <is>
          <t>AGRO SUDAMERICA</t>
        </is>
      </c>
      <c r="E34" t="n">
        <v>1030817</v>
      </c>
      <c r="F34" t="inlineStr">
        <is>
          <t>agro sudamerica1030817</t>
        </is>
      </c>
      <c r="G34" s="12" t="n">
        <v>44938</v>
      </c>
      <c r="H34" s="10" t="inlineStr"/>
      <c r="I34" s="10" t="n"/>
      <c r="J34" s="10" t="n"/>
      <c r="K34" s="10" t="n"/>
      <c r="L34" s="13" t="n"/>
      <c r="N34" s="13" t="n"/>
      <c r="Q34" s="14" t="n"/>
      <c r="R34" s="10" t="n"/>
      <c r="S34" s="10" t="n"/>
      <c r="T34" s="10" t="n"/>
      <c r="U34" s="10" t="n"/>
      <c r="V34" s="13" t="n"/>
      <c r="X34" s="13" t="n"/>
      <c r="AA34" s="14" t="n"/>
    </row>
    <row r="35">
      <c r="B35" t="inlineStr">
        <is>
          <t>Venta Local</t>
        </is>
      </c>
      <c r="C35" t="n">
        <v>40357719</v>
      </c>
      <c r="D35" t="inlineStr">
        <is>
          <t>AGRO EUROPA</t>
        </is>
      </c>
      <c r="E35" t="n">
        <v>1030355</v>
      </c>
      <c r="F35" t="inlineStr">
        <is>
          <t>agro europa1030355</t>
        </is>
      </c>
      <c r="G35" s="12" t="n">
        <v>44983</v>
      </c>
      <c r="H35" s="10" t="n">
        <v>24000</v>
      </c>
      <c r="I35" s="10" t="n"/>
      <c r="J35" s="10" t="n"/>
      <c r="K35" s="10" t="n"/>
      <c r="L35" s="13" t="n">
        <v>5.142011834319526</v>
      </c>
      <c r="M35" s="12" t="n">
        <v>44988</v>
      </c>
      <c r="N35" s="13" t="n">
        <v>7.5</v>
      </c>
      <c r="O35" s="12" t="n">
        <v>44995</v>
      </c>
      <c r="P35" t="n">
        <v>18</v>
      </c>
      <c r="Q35" s="14" t="inlineStr">
        <is>
          <t>SI</t>
        </is>
      </c>
      <c r="R35" s="10" t="n">
        <v>24000</v>
      </c>
      <c r="S35" s="10" t="n"/>
      <c r="T35" s="10" t="n"/>
      <c r="U35" s="10" t="n"/>
      <c r="V35" s="13" t="n">
        <v>7.142011834319526</v>
      </c>
      <c r="W35" s="12" t="n">
        <v>44990</v>
      </c>
      <c r="X35" s="13" t="n">
        <v>9.5</v>
      </c>
      <c r="Y35" s="12" t="n">
        <v>44995</v>
      </c>
      <c r="Z35" t="n">
        <v>18</v>
      </c>
      <c r="AA35" s="14" t="inlineStr">
        <is>
          <t>SI</t>
        </is>
      </c>
    </row>
    <row r="36">
      <c r="B36" t="inlineStr">
        <is>
          <t>Venta Local</t>
        </is>
      </c>
      <c r="C36" t="n">
        <v>40357714</v>
      </c>
      <c r="D36" t="inlineStr">
        <is>
          <t>AGRO EUROPA</t>
        </is>
      </c>
      <c r="E36" t="n">
        <v>1010877</v>
      </c>
      <c r="F36" t="inlineStr">
        <is>
          <t>agro europa1010877</t>
        </is>
      </c>
      <c r="G36" s="12" t="n">
        <v>45015</v>
      </c>
      <c r="H36" s="10" t="inlineStr"/>
      <c r="I36" s="10" t="n">
        <v>24000</v>
      </c>
      <c r="J36" s="10" t="n"/>
      <c r="K36" s="10" t="n"/>
      <c r="L36" s="13" t="n">
        <v>5.142011834319526</v>
      </c>
      <c r="M36" s="12" t="n">
        <v>45020</v>
      </c>
      <c r="N36" s="13" t="n">
        <v>7.5</v>
      </c>
      <c r="O36" s="12" t="n">
        <v>45027</v>
      </c>
      <c r="P36" t="n">
        <v>15</v>
      </c>
      <c r="Q36" s="14" t="inlineStr">
        <is>
          <t>SI</t>
        </is>
      </c>
      <c r="R36" s="10" t="n"/>
      <c r="S36" s="10" t="n">
        <v>24000</v>
      </c>
      <c r="T36" s="10" t="n"/>
      <c r="U36" s="10" t="n"/>
      <c r="V36" s="13" t="n">
        <v>7.142011834319526</v>
      </c>
      <c r="W36" s="12" t="n">
        <v>45022</v>
      </c>
      <c r="X36" s="13" t="n">
        <v>9.5</v>
      </c>
      <c r="Y36" s="12" t="n">
        <v>45027</v>
      </c>
      <c r="Z36" t="n">
        <v>15</v>
      </c>
      <c r="AA36" s="14" t="inlineStr">
        <is>
          <t>SI</t>
        </is>
      </c>
    </row>
    <row r="37">
      <c r="B37" t="inlineStr">
        <is>
          <t>Venta Local</t>
        </is>
      </c>
      <c r="C37" t="n">
        <v>40357649</v>
      </c>
      <c r="D37" t="inlineStr">
        <is>
          <t>AGROSUPER SHANGHAI</t>
        </is>
      </c>
      <c r="E37" t="n">
        <v>1030525</v>
      </c>
      <c r="F37" t="inlineStr">
        <is>
          <t>agrosuper shanghai1030525</t>
        </is>
      </c>
      <c r="G37" s="12" t="n">
        <v>44972</v>
      </c>
      <c r="H37" s="10" t="inlineStr"/>
      <c r="I37" s="10" t="n"/>
      <c r="J37" s="10" t="n"/>
      <c r="K37" s="10" t="n"/>
      <c r="L37" s="13" t="n">
        <v>5.574109245612703</v>
      </c>
      <c r="M37" s="12" t="n">
        <v>44977</v>
      </c>
      <c r="N37" s="13" t="n">
        <v>5.5</v>
      </c>
      <c r="O37" s="12" t="n">
        <v>44982</v>
      </c>
      <c r="P37" t="n">
        <v>2</v>
      </c>
      <c r="Q37" s="14" t="inlineStr">
        <is>
          <t>Mes 3</t>
        </is>
      </c>
      <c r="R37" s="10" t="n"/>
      <c r="S37" s="10" t="n"/>
      <c r="T37" s="10" t="n"/>
      <c r="U37" s="10" t="n"/>
      <c r="V37" s="13" t="n">
        <v>7.574109245612703</v>
      </c>
      <c r="W37" s="12" t="n">
        <v>44979</v>
      </c>
      <c r="X37" s="13" t="n">
        <v>7.5</v>
      </c>
      <c r="Y37" s="12" t="n">
        <v>44982</v>
      </c>
      <c r="Z37" t="n">
        <v>2</v>
      </c>
      <c r="AA37" s="14" t="inlineStr">
        <is>
          <t>Mes 3</t>
        </is>
      </c>
    </row>
    <row r="38">
      <c r="B38" t="inlineStr">
        <is>
          <t>Venta Local</t>
        </is>
      </c>
      <c r="C38" t="n">
        <v>40357643</v>
      </c>
      <c r="D38" t="inlineStr">
        <is>
          <t>AGROSUPER SHANGHAI</t>
        </is>
      </c>
      <c r="E38" t="n">
        <v>1022851</v>
      </c>
      <c r="F38" t="inlineStr">
        <is>
          <t>agrosuper shanghai1022851</t>
        </is>
      </c>
      <c r="G38" s="12" t="n">
        <v>44988</v>
      </c>
      <c r="H38" s="10" t="n">
        <v>13855.76</v>
      </c>
      <c r="I38" s="10" t="n"/>
      <c r="J38" s="10" t="n"/>
      <c r="K38" s="10" t="n"/>
      <c r="L38" s="13" t="n">
        <v>5.574109245612703</v>
      </c>
      <c r="M38" s="12" t="n">
        <v>44993</v>
      </c>
      <c r="N38" s="13" t="n">
        <v>5.5</v>
      </c>
      <c r="O38" s="12" t="n">
        <v>44998</v>
      </c>
      <c r="P38" t="n">
        <v>16</v>
      </c>
      <c r="Q38" s="14" t="inlineStr">
        <is>
          <t>SI</t>
        </is>
      </c>
      <c r="R38" s="10" t="n">
        <v>13855.76</v>
      </c>
      <c r="S38" s="10" t="n"/>
      <c r="T38" s="10" t="n"/>
      <c r="U38" s="10" t="n"/>
      <c r="V38" s="13" t="n">
        <v>7.574109245612703</v>
      </c>
      <c r="W38" s="12" t="n">
        <v>44995</v>
      </c>
      <c r="X38" s="13" t="n">
        <v>7.5</v>
      </c>
      <c r="Y38" s="12" t="n">
        <v>44998</v>
      </c>
      <c r="Z38" t="n">
        <v>16</v>
      </c>
      <c r="AA38" s="14" t="inlineStr">
        <is>
          <t>SI</t>
        </is>
      </c>
    </row>
    <row r="39">
      <c r="B39" t="inlineStr">
        <is>
          <t>Venta Local</t>
        </is>
      </c>
      <c r="C39" t="n">
        <v>40357643</v>
      </c>
      <c r="D39" t="inlineStr">
        <is>
          <t>AGROSUPER SHANGHAI</t>
        </is>
      </c>
      <c r="E39" t="n">
        <v>1022851</v>
      </c>
      <c r="F39" t="inlineStr">
        <is>
          <t>agrosuper shanghai1022851</t>
        </is>
      </c>
      <c r="G39" s="12" t="n">
        <v>44988</v>
      </c>
      <c r="H39" s="10" t="n">
        <v>22829.29</v>
      </c>
      <c r="I39" s="10" t="n"/>
      <c r="J39" s="10" t="n"/>
      <c r="K39" s="10" t="n"/>
      <c r="L39" s="13" t="n">
        <v>5.574109245612703</v>
      </c>
      <c r="M39" s="12" t="n">
        <v>44993</v>
      </c>
      <c r="N39" s="13" t="n">
        <v>5.5</v>
      </c>
      <c r="O39" s="12" t="n">
        <v>44998</v>
      </c>
      <c r="P39" t="n">
        <v>16</v>
      </c>
      <c r="Q39" s="14" t="inlineStr">
        <is>
          <t>SI</t>
        </is>
      </c>
      <c r="R39" s="10" t="n">
        <v>22829.29</v>
      </c>
      <c r="S39" s="10" t="n"/>
      <c r="T39" s="10" t="n"/>
      <c r="U39" s="10" t="n"/>
      <c r="V39" s="13" t="n">
        <v>7.574109245612703</v>
      </c>
      <c r="W39" s="12" t="n">
        <v>44995</v>
      </c>
      <c r="X39" s="13" t="n">
        <v>7.5</v>
      </c>
      <c r="Y39" s="12" t="n">
        <v>44998</v>
      </c>
      <c r="Z39" t="n">
        <v>16</v>
      </c>
      <c r="AA39" s="14" t="inlineStr">
        <is>
          <t>SI</t>
        </is>
      </c>
    </row>
    <row r="40">
      <c r="B40" t="inlineStr">
        <is>
          <t>Venta Local</t>
        </is>
      </c>
      <c r="C40" t="n">
        <v>40357638</v>
      </c>
      <c r="D40" t="inlineStr">
        <is>
          <t>AGROSUPER SHANGHAI</t>
        </is>
      </c>
      <c r="E40" t="n">
        <v>1022851</v>
      </c>
      <c r="F40" t="inlineStr">
        <is>
          <t>agrosuper shanghai1022851</t>
        </is>
      </c>
      <c r="G40" s="12" t="n">
        <v>44964</v>
      </c>
      <c r="H40" s="10" t="inlineStr"/>
      <c r="I40" s="10" t="n"/>
      <c r="J40" s="10" t="n"/>
      <c r="K40" s="10" t="n"/>
      <c r="L40" s="13" t="n">
        <v>5.574109245612703</v>
      </c>
      <c r="M40" s="12" t="n">
        <v>44969</v>
      </c>
      <c r="N40" s="13" t="n">
        <v>5.5</v>
      </c>
      <c r="O40" s="12" t="n">
        <v>44974</v>
      </c>
      <c r="P40" t="n">
        <v>9</v>
      </c>
      <c r="Q40" s="14" t="inlineStr">
        <is>
          <t>SI</t>
        </is>
      </c>
      <c r="R40" s="10" t="n"/>
      <c r="S40" s="10" t="n"/>
      <c r="T40" s="10" t="n"/>
      <c r="U40" s="10" t="n"/>
      <c r="V40" s="13" t="n">
        <v>7.574109245612703</v>
      </c>
      <c r="W40" s="12" t="n">
        <v>44971</v>
      </c>
      <c r="X40" s="13" t="n">
        <v>7.5</v>
      </c>
      <c r="Y40" s="12" t="n">
        <v>44974</v>
      </c>
      <c r="Z40" t="n">
        <v>9</v>
      </c>
      <c r="AA40" s="14" t="inlineStr">
        <is>
          <t>SI</t>
        </is>
      </c>
    </row>
    <row r="41">
      <c r="B41" t="inlineStr">
        <is>
          <t>Venta Local</t>
        </is>
      </c>
      <c r="C41" t="n">
        <v>40357637</v>
      </c>
      <c r="D41" t="inlineStr">
        <is>
          <t>AGROSUPER SHANGHAI</t>
        </is>
      </c>
      <c r="E41" t="n">
        <v>1022851</v>
      </c>
      <c r="F41" t="inlineStr">
        <is>
          <t>agrosuper shanghai1022851</t>
        </is>
      </c>
      <c r="G41" s="12" t="n">
        <v>44966</v>
      </c>
      <c r="H41" s="10" t="inlineStr"/>
      <c r="I41" s="10" t="n"/>
      <c r="J41" s="10" t="n"/>
      <c r="K41" s="10" t="n"/>
      <c r="L41" s="13" t="n">
        <v>5.574109245612703</v>
      </c>
      <c r="M41" s="12" t="n">
        <v>44971</v>
      </c>
      <c r="N41" s="13" t="n">
        <v>5.5</v>
      </c>
      <c r="O41" s="12" t="n">
        <v>44976</v>
      </c>
      <c r="P41" t="n">
        <v>8</v>
      </c>
      <c r="Q41" s="14" t="inlineStr">
        <is>
          <t>SI</t>
        </is>
      </c>
      <c r="R41" s="10" t="n"/>
      <c r="S41" s="10" t="n"/>
      <c r="T41" s="10" t="n"/>
      <c r="U41" s="10" t="n"/>
      <c r="V41" s="13" t="n">
        <v>7.574109245612703</v>
      </c>
      <c r="W41" s="12" t="n">
        <v>44973</v>
      </c>
      <c r="X41" s="13" t="n">
        <v>7.5</v>
      </c>
      <c r="Y41" s="12" t="n">
        <v>44976</v>
      </c>
      <c r="Z41" t="n">
        <v>8</v>
      </c>
      <c r="AA41" s="14" t="inlineStr">
        <is>
          <t>SI</t>
        </is>
      </c>
    </row>
    <row r="42">
      <c r="B42" t="inlineStr">
        <is>
          <t>Venta Local</t>
        </is>
      </c>
      <c r="C42" t="n">
        <v>40357627</v>
      </c>
      <c r="D42" t="inlineStr">
        <is>
          <t>AGROSUPER SHANGHAI</t>
        </is>
      </c>
      <c r="E42" t="n">
        <v>1030686</v>
      </c>
      <c r="F42" t="inlineStr">
        <is>
          <t>agrosuper shanghai1030686</t>
        </is>
      </c>
      <c r="G42" s="12" t="n">
        <v>44964</v>
      </c>
      <c r="H42" s="10" t="inlineStr"/>
      <c r="I42" s="10" t="n"/>
      <c r="J42" s="10" t="n"/>
      <c r="K42" s="10" t="n"/>
      <c r="L42" s="13" t="n">
        <v>5.574109245612703</v>
      </c>
      <c r="M42" s="12" t="n">
        <v>44969</v>
      </c>
      <c r="N42" s="13" t="n">
        <v>5.5</v>
      </c>
      <c r="O42" s="12" t="n">
        <v>44974</v>
      </c>
      <c r="P42" t="n">
        <v>9</v>
      </c>
      <c r="Q42" s="14" t="inlineStr">
        <is>
          <t>SI</t>
        </is>
      </c>
      <c r="R42" s="10" t="n"/>
      <c r="S42" s="10" t="n"/>
      <c r="T42" s="10" t="n"/>
      <c r="U42" s="10" t="n"/>
      <c r="V42" s="13" t="n">
        <v>7.574109245612703</v>
      </c>
      <c r="W42" s="12" t="n">
        <v>44971</v>
      </c>
      <c r="X42" s="13" t="n">
        <v>7.5</v>
      </c>
      <c r="Y42" s="12" t="n">
        <v>44974</v>
      </c>
      <c r="Z42" t="n">
        <v>9</v>
      </c>
      <c r="AA42" s="14" t="inlineStr">
        <is>
          <t>SI</t>
        </is>
      </c>
    </row>
    <row r="43">
      <c r="B43" t="inlineStr">
        <is>
          <t>Venta Local</t>
        </is>
      </c>
      <c r="C43" t="n">
        <v>40357624</v>
      </c>
      <c r="D43" t="inlineStr">
        <is>
          <t>AGROSUPER SHANGHAI</t>
        </is>
      </c>
      <c r="E43" t="n">
        <v>1030685</v>
      </c>
      <c r="F43" t="inlineStr">
        <is>
          <t>agrosuper shanghai1030685</t>
        </is>
      </c>
      <c r="G43" s="12" t="n">
        <v>44972</v>
      </c>
      <c r="H43" s="10" t="inlineStr"/>
      <c r="I43" s="10" t="n"/>
      <c r="J43" s="10" t="n"/>
      <c r="K43" s="10" t="n"/>
      <c r="L43" s="13" t="n">
        <v>5.574109245612703</v>
      </c>
      <c r="M43" s="12" t="n">
        <v>44977</v>
      </c>
      <c r="N43" s="13" t="n">
        <v>5.5</v>
      </c>
      <c r="O43" s="12" t="n">
        <v>44982</v>
      </c>
      <c r="P43" t="n">
        <v>2</v>
      </c>
      <c r="Q43" s="14" t="inlineStr">
        <is>
          <t>Mes 3</t>
        </is>
      </c>
      <c r="R43" s="10" t="n"/>
      <c r="S43" s="10" t="n"/>
      <c r="T43" s="10" t="n"/>
      <c r="U43" s="10" t="n"/>
      <c r="V43" s="13" t="n">
        <v>7.574109245612703</v>
      </c>
      <c r="W43" s="12" t="n">
        <v>44979</v>
      </c>
      <c r="X43" s="13" t="n">
        <v>7.5</v>
      </c>
      <c r="Y43" s="12" t="n">
        <v>44982</v>
      </c>
      <c r="Z43" t="n">
        <v>2</v>
      </c>
      <c r="AA43" s="14" t="inlineStr">
        <is>
          <t>Mes 3</t>
        </is>
      </c>
    </row>
    <row r="44">
      <c r="B44" t="inlineStr">
        <is>
          <t>Venta Local</t>
        </is>
      </c>
      <c r="C44" t="n">
        <v>40357618</v>
      </c>
      <c r="D44" t="inlineStr">
        <is>
          <t>AGROSUPER SHANGHAI</t>
        </is>
      </c>
      <c r="E44" t="n">
        <v>1022378</v>
      </c>
      <c r="F44" t="inlineStr">
        <is>
          <t>agrosuper shanghai1022378</t>
        </is>
      </c>
      <c r="G44" s="12" t="n">
        <v>44968</v>
      </c>
      <c r="H44" s="10" t="inlineStr"/>
      <c r="I44" s="10" t="n"/>
      <c r="J44" s="10" t="n"/>
      <c r="K44" s="10" t="n"/>
      <c r="L44" s="13" t="n">
        <v>5.574109245612703</v>
      </c>
      <c r="M44" s="12" t="n">
        <v>44973</v>
      </c>
      <c r="N44" s="13" t="n">
        <v>5.5</v>
      </c>
      <c r="O44" s="12" t="n">
        <v>44978</v>
      </c>
      <c r="P44" t="n">
        <v>6</v>
      </c>
      <c r="Q44" s="14" t="inlineStr">
        <is>
          <t>SI</t>
        </is>
      </c>
      <c r="R44" s="10" t="n"/>
      <c r="S44" s="10" t="n"/>
      <c r="T44" s="10" t="n"/>
      <c r="U44" s="10" t="n"/>
      <c r="V44" s="13" t="n">
        <v>7.574109245612703</v>
      </c>
      <c r="W44" s="12" t="n">
        <v>44975</v>
      </c>
      <c r="X44" s="13" t="n">
        <v>7.5</v>
      </c>
      <c r="Y44" s="12" t="n">
        <v>44978</v>
      </c>
      <c r="Z44" t="n">
        <v>6</v>
      </c>
      <c r="AA44" s="14" t="inlineStr">
        <is>
          <t>SI</t>
        </is>
      </c>
    </row>
    <row r="45">
      <c r="B45" t="inlineStr">
        <is>
          <t>Venta Local</t>
        </is>
      </c>
      <c r="C45" t="n">
        <v>40357618</v>
      </c>
      <c r="D45" t="inlineStr">
        <is>
          <t>AGROSUPER SHANGHAI</t>
        </is>
      </c>
      <c r="E45" t="n">
        <v>1022378</v>
      </c>
      <c r="F45" t="inlineStr">
        <is>
          <t>agrosuper shanghai1022378</t>
        </is>
      </c>
      <c r="G45" s="12" t="n">
        <v>44968</v>
      </c>
      <c r="H45" s="10" t="inlineStr"/>
      <c r="I45" s="10" t="n"/>
      <c r="J45" s="10" t="n"/>
      <c r="K45" s="10" t="n"/>
      <c r="L45" s="13" t="n">
        <v>5.574109245612703</v>
      </c>
      <c r="M45" s="12" t="n">
        <v>44973</v>
      </c>
      <c r="N45" s="13" t="n">
        <v>5.5</v>
      </c>
      <c r="O45" s="12" t="n">
        <v>44978</v>
      </c>
      <c r="P45" t="n">
        <v>6</v>
      </c>
      <c r="Q45" s="14" t="inlineStr">
        <is>
          <t>SI</t>
        </is>
      </c>
      <c r="R45" s="10" t="n"/>
      <c r="S45" s="10" t="n"/>
      <c r="T45" s="10" t="n"/>
      <c r="U45" s="10" t="n"/>
      <c r="V45" s="13" t="n">
        <v>7.574109245612703</v>
      </c>
      <c r="W45" s="12" t="n">
        <v>44975</v>
      </c>
      <c r="X45" s="13" t="n">
        <v>7.5</v>
      </c>
      <c r="Y45" s="12" t="n">
        <v>44978</v>
      </c>
      <c r="Z45" t="n">
        <v>6</v>
      </c>
      <c r="AA45" s="14" t="inlineStr">
        <is>
          <t>SI</t>
        </is>
      </c>
    </row>
    <row r="46">
      <c r="B46" t="inlineStr">
        <is>
          <t>Venta Local</t>
        </is>
      </c>
      <c r="C46" t="n">
        <v>40357615</v>
      </c>
      <c r="D46" t="inlineStr">
        <is>
          <t>AGROSUPER SHANGHAI</t>
        </is>
      </c>
      <c r="E46" t="n">
        <v>1022639</v>
      </c>
      <c r="F46" t="inlineStr">
        <is>
          <t>agrosuper shanghai1022639</t>
        </is>
      </c>
      <c r="G46" s="12" t="n">
        <v>44985</v>
      </c>
      <c r="H46" s="10" t="n">
        <v>22436.66</v>
      </c>
      <c r="I46" s="10" t="n"/>
      <c r="J46" s="10" t="n"/>
      <c r="K46" s="10" t="n"/>
      <c r="L46" s="13" t="n">
        <v>5.574109245612703</v>
      </c>
      <c r="M46" s="12" t="n">
        <v>44990</v>
      </c>
      <c r="N46" s="13" t="n">
        <v>5.5</v>
      </c>
      <c r="O46" s="12" t="n">
        <v>44995</v>
      </c>
      <c r="P46" t="n">
        <v>18</v>
      </c>
      <c r="Q46" s="14" t="inlineStr">
        <is>
          <t>SI</t>
        </is>
      </c>
      <c r="R46" s="10" t="n">
        <v>22436.66</v>
      </c>
      <c r="S46" s="10" t="n"/>
      <c r="T46" s="10" t="n"/>
      <c r="U46" s="10" t="n"/>
      <c r="V46" s="13" t="n">
        <v>7.574109245612703</v>
      </c>
      <c r="W46" s="12" t="n">
        <v>44992</v>
      </c>
      <c r="X46" s="13" t="n">
        <v>7.5</v>
      </c>
      <c r="Y46" s="12" t="n">
        <v>44995</v>
      </c>
      <c r="Z46" t="n">
        <v>18</v>
      </c>
      <c r="AA46" s="14" t="inlineStr">
        <is>
          <t>SI</t>
        </is>
      </c>
    </row>
    <row r="47">
      <c r="B47" t="inlineStr">
        <is>
          <t>Venta Local</t>
        </is>
      </c>
      <c r="C47" t="n">
        <v>40357614</v>
      </c>
      <c r="D47" t="inlineStr">
        <is>
          <t>AGROSUPER SHANGHAI</t>
        </is>
      </c>
      <c r="E47" t="n">
        <v>1022639</v>
      </c>
      <c r="F47" t="inlineStr">
        <is>
          <t>agrosuper shanghai1022639</t>
        </is>
      </c>
      <c r="G47" s="12" t="n">
        <v>44988</v>
      </c>
      <c r="H47" s="10" t="n">
        <v>21995.73</v>
      </c>
      <c r="I47" s="10" t="n"/>
      <c r="J47" s="10" t="n"/>
      <c r="K47" s="10" t="n"/>
      <c r="L47" s="13" t="n">
        <v>5.574109245612703</v>
      </c>
      <c r="M47" s="12" t="n">
        <v>44993</v>
      </c>
      <c r="N47" s="13" t="n">
        <v>5.5</v>
      </c>
      <c r="O47" s="12" t="n">
        <v>44998</v>
      </c>
      <c r="P47" t="n">
        <v>16</v>
      </c>
      <c r="Q47" s="14" t="inlineStr">
        <is>
          <t>SI</t>
        </is>
      </c>
      <c r="R47" s="10" t="n">
        <v>21995.73</v>
      </c>
      <c r="S47" s="10" t="n"/>
      <c r="T47" s="10" t="n"/>
      <c r="U47" s="10" t="n"/>
      <c r="V47" s="13" t="n">
        <v>7.574109245612703</v>
      </c>
      <c r="W47" s="12" t="n">
        <v>44995</v>
      </c>
      <c r="X47" s="13" t="n">
        <v>7.5</v>
      </c>
      <c r="Y47" s="12" t="n">
        <v>44998</v>
      </c>
      <c r="Z47" t="n">
        <v>16</v>
      </c>
      <c r="AA47" s="14" t="inlineStr">
        <is>
          <t>SI</t>
        </is>
      </c>
    </row>
    <row r="48">
      <c r="B48" t="inlineStr">
        <is>
          <t>Venta Local</t>
        </is>
      </c>
      <c r="C48" t="n">
        <v>40357612</v>
      </c>
      <c r="D48" t="inlineStr">
        <is>
          <t>AGROSUPER SHANGHAI</t>
        </is>
      </c>
      <c r="E48" t="n">
        <v>1022639</v>
      </c>
      <c r="F48" t="inlineStr">
        <is>
          <t>agrosuper shanghai1022639</t>
        </is>
      </c>
      <c r="G48" s="12" t="n">
        <v>44990</v>
      </c>
      <c r="H48" s="10" t="n">
        <v>21912.93</v>
      </c>
      <c r="I48" s="10" t="n"/>
      <c r="J48" s="10" t="n"/>
      <c r="K48" s="10" t="n"/>
      <c r="L48" s="13" t="n">
        <v>5.574109245612703</v>
      </c>
      <c r="M48" s="12" t="n">
        <v>44995</v>
      </c>
      <c r="N48" s="13" t="n">
        <v>5.5</v>
      </c>
      <c r="O48" s="12" t="n">
        <v>45000</v>
      </c>
      <c r="P48" t="n">
        <v>14</v>
      </c>
      <c r="Q48" s="14" t="inlineStr">
        <is>
          <t>SI</t>
        </is>
      </c>
      <c r="R48" s="10" t="n">
        <v>21912.93</v>
      </c>
      <c r="S48" s="10" t="n"/>
      <c r="T48" s="10" t="n"/>
      <c r="U48" s="10" t="n"/>
      <c r="V48" s="13" t="n">
        <v>7.574109245612703</v>
      </c>
      <c r="W48" s="12" t="n">
        <v>44997</v>
      </c>
      <c r="X48" s="13" t="n">
        <v>7.5</v>
      </c>
      <c r="Y48" s="12" t="n">
        <v>45000</v>
      </c>
      <c r="Z48" t="n">
        <v>14</v>
      </c>
      <c r="AA48" s="14" t="inlineStr">
        <is>
          <t>SI</t>
        </is>
      </c>
    </row>
    <row r="49">
      <c r="B49" t="inlineStr">
        <is>
          <t>Venta Local</t>
        </is>
      </c>
      <c r="C49" t="n">
        <v>40357607</v>
      </c>
      <c r="D49" t="inlineStr">
        <is>
          <t>AGROSUPER SHANGHAI</t>
        </is>
      </c>
      <c r="E49" t="n">
        <v>1022639</v>
      </c>
      <c r="F49" t="inlineStr">
        <is>
          <t>agrosuper shanghai1022639</t>
        </is>
      </c>
      <c r="G49" s="12" t="n">
        <v>44985</v>
      </c>
      <c r="H49" s="10" t="n">
        <v>22511.85</v>
      </c>
      <c r="I49" s="10" t="n"/>
      <c r="J49" s="10" t="n"/>
      <c r="K49" s="10" t="n"/>
      <c r="L49" s="13" t="n">
        <v>5.574109245612703</v>
      </c>
      <c r="M49" s="12" t="n">
        <v>44990</v>
      </c>
      <c r="N49" s="13" t="n">
        <v>5.5</v>
      </c>
      <c r="O49" s="12" t="n">
        <v>44995</v>
      </c>
      <c r="P49" t="n">
        <v>18</v>
      </c>
      <c r="Q49" s="14" t="inlineStr">
        <is>
          <t>SI</t>
        </is>
      </c>
      <c r="R49" s="10" t="n">
        <v>22511.85</v>
      </c>
      <c r="S49" s="10" t="n"/>
      <c r="T49" s="10" t="n"/>
      <c r="U49" s="10" t="n"/>
      <c r="V49" s="13" t="n">
        <v>7.574109245612703</v>
      </c>
      <c r="W49" s="12" t="n">
        <v>44992</v>
      </c>
      <c r="X49" s="13" t="n">
        <v>7.5</v>
      </c>
      <c r="Y49" s="12" t="n">
        <v>44995</v>
      </c>
      <c r="Z49" t="n">
        <v>18</v>
      </c>
      <c r="AA49" s="14" t="inlineStr">
        <is>
          <t>SI</t>
        </is>
      </c>
    </row>
    <row r="50">
      <c r="B50" t="inlineStr">
        <is>
          <t>Venta Local</t>
        </is>
      </c>
      <c r="C50" t="n">
        <v>40357605</v>
      </c>
      <c r="D50" t="inlineStr">
        <is>
          <t>AGROSUPER SHANGHAI</t>
        </is>
      </c>
      <c r="E50" t="n">
        <v>1022639</v>
      </c>
      <c r="F50" t="inlineStr">
        <is>
          <t>agrosuper shanghai1022639</t>
        </is>
      </c>
      <c r="G50" s="12" t="n">
        <v>44985</v>
      </c>
      <c r="H50" s="10" t="n">
        <v>22393.47</v>
      </c>
      <c r="I50" s="10" t="n"/>
      <c r="J50" s="10" t="n"/>
      <c r="K50" s="10" t="n"/>
      <c r="L50" s="13" t="n">
        <v>5.574109245612703</v>
      </c>
      <c r="M50" s="12" t="n">
        <v>44990</v>
      </c>
      <c r="N50" s="13" t="n">
        <v>5.5</v>
      </c>
      <c r="O50" s="12" t="n">
        <v>44995</v>
      </c>
      <c r="P50" t="n">
        <v>18</v>
      </c>
      <c r="Q50" s="14" t="inlineStr">
        <is>
          <t>SI</t>
        </is>
      </c>
      <c r="R50" s="10" t="n">
        <v>22393.47</v>
      </c>
      <c r="S50" s="10" t="n"/>
      <c r="T50" s="10" t="n"/>
      <c r="U50" s="10" t="n"/>
      <c r="V50" s="13" t="n">
        <v>7.574109245612703</v>
      </c>
      <c r="W50" s="12" t="n">
        <v>44992</v>
      </c>
      <c r="X50" s="13" t="n">
        <v>7.5</v>
      </c>
      <c r="Y50" s="12" t="n">
        <v>44995</v>
      </c>
      <c r="Z50" t="n">
        <v>18</v>
      </c>
      <c r="AA50" s="14" t="inlineStr">
        <is>
          <t>SI</t>
        </is>
      </c>
    </row>
    <row r="51">
      <c r="B51" t="inlineStr">
        <is>
          <t>Venta Local</t>
        </is>
      </c>
      <c r="C51" t="n">
        <v>40357604</v>
      </c>
      <c r="D51" t="inlineStr">
        <is>
          <t>AGROSUPER SHANGHAI</t>
        </is>
      </c>
      <c r="E51" t="n">
        <v>1022639</v>
      </c>
      <c r="F51" t="inlineStr">
        <is>
          <t>agrosuper shanghai1022639</t>
        </is>
      </c>
      <c r="G51" s="12" t="n">
        <v>44972</v>
      </c>
      <c r="H51" s="10" t="inlineStr"/>
      <c r="I51" s="10" t="n"/>
      <c r="J51" s="10" t="n"/>
      <c r="K51" s="10" t="n"/>
      <c r="L51" s="13" t="n">
        <v>5.574109245612703</v>
      </c>
      <c r="M51" s="12" t="n">
        <v>44977</v>
      </c>
      <c r="N51" s="13" t="n">
        <v>5.5</v>
      </c>
      <c r="O51" s="12" t="n">
        <v>44982</v>
      </c>
      <c r="P51" t="n">
        <v>2</v>
      </c>
      <c r="Q51" s="14" t="inlineStr">
        <is>
          <t>Mes 3</t>
        </is>
      </c>
      <c r="R51" s="10" t="n"/>
      <c r="S51" s="10" t="n"/>
      <c r="T51" s="10" t="n"/>
      <c r="U51" s="10" t="n"/>
      <c r="V51" s="13" t="n">
        <v>7.574109245612703</v>
      </c>
      <c r="W51" s="12" t="n">
        <v>44979</v>
      </c>
      <c r="X51" s="13" t="n">
        <v>7.5</v>
      </c>
      <c r="Y51" s="12" t="n">
        <v>44982</v>
      </c>
      <c r="Z51" t="n">
        <v>2</v>
      </c>
      <c r="AA51" s="14" t="inlineStr">
        <is>
          <t>Mes 3</t>
        </is>
      </c>
    </row>
    <row r="52">
      <c r="B52" t="inlineStr">
        <is>
          <t>Venta Local</t>
        </is>
      </c>
      <c r="C52" t="n">
        <v>40357603</v>
      </c>
      <c r="D52" t="inlineStr">
        <is>
          <t>AGROSUPER SHANGHAI</t>
        </is>
      </c>
      <c r="E52" t="n">
        <v>1022639</v>
      </c>
      <c r="F52" t="inlineStr">
        <is>
          <t>agrosuper shanghai1022639</t>
        </is>
      </c>
      <c r="G52" s="12" t="n">
        <v>44972</v>
      </c>
      <c r="H52" s="10" t="inlineStr"/>
      <c r="I52" s="10" t="n"/>
      <c r="J52" s="10" t="n"/>
      <c r="K52" s="10" t="n"/>
      <c r="L52" s="13" t="n">
        <v>5.574109245612703</v>
      </c>
      <c r="M52" s="12" t="n">
        <v>44977</v>
      </c>
      <c r="N52" s="13" t="n">
        <v>5.5</v>
      </c>
      <c r="O52" s="12" t="n">
        <v>44982</v>
      </c>
      <c r="P52" t="n">
        <v>2</v>
      </c>
      <c r="Q52" s="14" t="inlineStr">
        <is>
          <t>Mes 3</t>
        </is>
      </c>
      <c r="R52" s="10" t="n"/>
      <c r="S52" s="10" t="n"/>
      <c r="T52" s="10" t="n"/>
      <c r="U52" s="10" t="n"/>
      <c r="V52" s="13" t="n">
        <v>7.574109245612703</v>
      </c>
      <c r="W52" s="12" t="n">
        <v>44979</v>
      </c>
      <c r="X52" s="13" t="n">
        <v>7.5</v>
      </c>
      <c r="Y52" s="12" t="n">
        <v>44982</v>
      </c>
      <c r="Z52" t="n">
        <v>2</v>
      </c>
      <c r="AA52" s="14" t="inlineStr">
        <is>
          <t>Mes 3</t>
        </is>
      </c>
    </row>
    <row r="53">
      <c r="B53" t="inlineStr">
        <is>
          <t>Venta Local</t>
        </is>
      </c>
      <c r="C53" t="n">
        <v>40357602</v>
      </c>
      <c r="D53" t="inlineStr">
        <is>
          <t>AGROSUPER SHANGHAI</t>
        </is>
      </c>
      <c r="E53" t="n">
        <v>1022639</v>
      </c>
      <c r="F53" t="inlineStr">
        <is>
          <t>agrosuper shanghai1022639</t>
        </is>
      </c>
      <c r="G53" s="12" t="n">
        <v>44964</v>
      </c>
      <c r="H53" s="10" t="inlineStr"/>
      <c r="I53" s="10" t="n"/>
      <c r="J53" s="10" t="n"/>
      <c r="K53" s="10" t="n"/>
      <c r="L53" s="13" t="n">
        <v>5.574109245612703</v>
      </c>
      <c r="M53" s="12" t="n">
        <v>44969</v>
      </c>
      <c r="N53" s="13" t="n">
        <v>5.5</v>
      </c>
      <c r="O53" s="12" t="n">
        <v>44974</v>
      </c>
      <c r="P53" t="n">
        <v>9</v>
      </c>
      <c r="Q53" s="14" t="inlineStr">
        <is>
          <t>SI</t>
        </is>
      </c>
      <c r="R53" s="10" t="n"/>
      <c r="S53" s="10" t="n"/>
      <c r="T53" s="10" t="n"/>
      <c r="U53" s="10" t="n"/>
      <c r="V53" s="13" t="n">
        <v>7.574109245612703</v>
      </c>
      <c r="W53" s="12" t="n">
        <v>44971</v>
      </c>
      <c r="X53" s="13" t="n">
        <v>7.5</v>
      </c>
      <c r="Y53" s="12" t="n">
        <v>44974</v>
      </c>
      <c r="Z53" t="n">
        <v>9</v>
      </c>
      <c r="AA53" s="14" t="inlineStr">
        <is>
          <t>SI</t>
        </is>
      </c>
    </row>
    <row r="54">
      <c r="B54" t="inlineStr">
        <is>
          <t>Venta Local</t>
        </is>
      </c>
      <c r="C54" t="n">
        <v>40357597</v>
      </c>
      <c r="D54" t="inlineStr">
        <is>
          <t>AGROSUPER SHANGHAI</t>
        </is>
      </c>
      <c r="E54" t="n">
        <v>1022639</v>
      </c>
      <c r="F54" t="inlineStr">
        <is>
          <t>agrosuper shanghai1022639</t>
        </is>
      </c>
      <c r="G54" s="12" t="n">
        <v>44966</v>
      </c>
      <c r="H54" s="10" t="inlineStr"/>
      <c r="I54" s="10" t="n"/>
      <c r="J54" s="10" t="n"/>
      <c r="K54" s="10" t="n"/>
      <c r="L54" s="13" t="n">
        <v>5.574109245612703</v>
      </c>
      <c r="M54" s="12" t="n">
        <v>44971</v>
      </c>
      <c r="N54" s="13" t="n">
        <v>5.5</v>
      </c>
      <c r="O54" s="12" t="n">
        <v>44976</v>
      </c>
      <c r="P54" t="n">
        <v>8</v>
      </c>
      <c r="Q54" s="14" t="inlineStr">
        <is>
          <t>SI</t>
        </is>
      </c>
      <c r="R54" s="10" t="n"/>
      <c r="S54" s="10" t="n"/>
      <c r="T54" s="10" t="n"/>
      <c r="U54" s="10" t="n"/>
      <c r="V54" s="13" t="n">
        <v>7.574109245612703</v>
      </c>
      <c r="W54" s="12" t="n">
        <v>44973</v>
      </c>
      <c r="X54" s="13" t="n">
        <v>7.5</v>
      </c>
      <c r="Y54" s="12" t="n">
        <v>44976</v>
      </c>
      <c r="Z54" t="n">
        <v>8</v>
      </c>
      <c r="AA54" s="14" t="inlineStr">
        <is>
          <t>SI</t>
        </is>
      </c>
    </row>
    <row r="55">
      <c r="B55" t="inlineStr">
        <is>
          <t>Venta Local</t>
        </is>
      </c>
      <c r="C55" t="n">
        <v>40357596</v>
      </c>
      <c r="D55" t="inlineStr">
        <is>
          <t>AGROSUPER SHANGHAI</t>
        </is>
      </c>
      <c r="E55" t="n">
        <v>1022639</v>
      </c>
      <c r="F55" t="inlineStr">
        <is>
          <t>agrosuper shanghai1022639</t>
        </is>
      </c>
      <c r="G55" s="12" t="n">
        <v>44966</v>
      </c>
      <c r="H55" s="10" t="inlineStr"/>
      <c r="I55" s="10" t="n"/>
      <c r="J55" s="10" t="n"/>
      <c r="K55" s="10" t="n"/>
      <c r="L55" s="13" t="n">
        <v>5.574109245612703</v>
      </c>
      <c r="M55" s="12" t="n">
        <v>44971</v>
      </c>
      <c r="N55" s="13" t="n">
        <v>5.5</v>
      </c>
      <c r="O55" s="12" t="n">
        <v>44976</v>
      </c>
      <c r="P55" t="n">
        <v>8</v>
      </c>
      <c r="Q55" s="14" t="inlineStr">
        <is>
          <t>SI</t>
        </is>
      </c>
      <c r="R55" s="10" t="n"/>
      <c r="S55" s="10" t="n"/>
      <c r="T55" s="10" t="n"/>
      <c r="U55" s="10" t="n"/>
      <c r="V55" s="13" t="n">
        <v>7.574109245612703</v>
      </c>
      <c r="W55" s="12" t="n">
        <v>44973</v>
      </c>
      <c r="X55" s="13" t="n">
        <v>7.5</v>
      </c>
      <c r="Y55" s="12" t="n">
        <v>44976</v>
      </c>
      <c r="Z55" t="n">
        <v>8</v>
      </c>
      <c r="AA55" s="14" t="inlineStr">
        <is>
          <t>SI</t>
        </is>
      </c>
    </row>
    <row r="56">
      <c r="B56" t="inlineStr">
        <is>
          <t>Venta Local</t>
        </is>
      </c>
      <c r="C56" t="n">
        <v>40357594</v>
      </c>
      <c r="D56" t="inlineStr">
        <is>
          <t>AGROSUPER SHANGHAI</t>
        </is>
      </c>
      <c r="E56" t="n">
        <v>1022639</v>
      </c>
      <c r="F56" t="inlineStr">
        <is>
          <t>agrosuper shanghai1022639</t>
        </is>
      </c>
      <c r="G56" s="12" t="n">
        <v>44964</v>
      </c>
      <c r="H56" s="10" t="inlineStr"/>
      <c r="I56" s="10" t="n"/>
      <c r="J56" s="10" t="n"/>
      <c r="K56" s="10" t="n"/>
      <c r="L56" s="13" t="n">
        <v>5.574109245612703</v>
      </c>
      <c r="M56" s="12" t="n">
        <v>44969</v>
      </c>
      <c r="N56" s="13" t="n">
        <v>5.5</v>
      </c>
      <c r="O56" s="12" t="n">
        <v>44974</v>
      </c>
      <c r="P56" t="n">
        <v>9</v>
      </c>
      <c r="Q56" s="14" t="inlineStr">
        <is>
          <t>SI</t>
        </is>
      </c>
      <c r="R56" s="10" t="n"/>
      <c r="S56" s="10" t="n"/>
      <c r="T56" s="10" t="n"/>
      <c r="U56" s="10" t="n"/>
      <c r="V56" s="13" t="n">
        <v>7.574109245612703</v>
      </c>
      <c r="W56" s="12" t="n">
        <v>44971</v>
      </c>
      <c r="X56" s="13" t="n">
        <v>7.5</v>
      </c>
      <c r="Y56" s="12" t="n">
        <v>44974</v>
      </c>
      <c r="Z56" t="n">
        <v>9</v>
      </c>
      <c r="AA56" s="14" t="inlineStr">
        <is>
          <t>SI</t>
        </is>
      </c>
    </row>
    <row r="57">
      <c r="B57" t="inlineStr">
        <is>
          <t>Venta Local</t>
        </is>
      </c>
      <c r="C57" t="n">
        <v>40351784</v>
      </c>
      <c r="D57" t="inlineStr">
        <is>
          <t>AGRO AMERICA</t>
        </is>
      </c>
      <c r="E57" t="n">
        <v>1030424</v>
      </c>
      <c r="F57" t="inlineStr">
        <is>
          <t>agro america1030424</t>
        </is>
      </c>
      <c r="G57" s="12" t="n">
        <v>44964</v>
      </c>
      <c r="H57" s="10" t="inlineStr"/>
      <c r="I57" s="10" t="n"/>
      <c r="J57" s="10" t="n"/>
      <c r="K57" s="10" t="n"/>
      <c r="L57" s="13" t="n">
        <v>7.5</v>
      </c>
      <c r="M57" s="12" t="n">
        <v>44971</v>
      </c>
      <c r="N57" s="13" t="n">
        <v>9.5</v>
      </c>
      <c r="O57" s="12" t="n">
        <v>44980</v>
      </c>
      <c r="P57" t="n">
        <v>4</v>
      </c>
      <c r="Q57" s="14" t="inlineStr">
        <is>
          <t>SI</t>
        </is>
      </c>
      <c r="R57" s="10" t="n"/>
      <c r="S57" s="10" t="n"/>
      <c r="T57" s="10" t="n"/>
      <c r="U57" s="10" t="n"/>
      <c r="V57" s="13" t="n">
        <v>9.5</v>
      </c>
      <c r="W57" s="12" t="n">
        <v>44973</v>
      </c>
      <c r="X57" s="13" t="n">
        <v>11.5</v>
      </c>
      <c r="Y57" s="12" t="n">
        <v>44980</v>
      </c>
      <c r="Z57" t="n">
        <v>4</v>
      </c>
      <c r="AA57" s="14" t="inlineStr">
        <is>
          <t>SI</t>
        </is>
      </c>
    </row>
    <row r="58">
      <c r="B58" t="inlineStr">
        <is>
          <t>Venta Local</t>
        </is>
      </c>
      <c r="C58" t="n">
        <v>40351673</v>
      </c>
      <c r="D58" t="inlineStr">
        <is>
          <t>AGROSUPER SHANGHAI</t>
        </is>
      </c>
      <c r="E58" t="n">
        <v>1030525</v>
      </c>
      <c r="F58" t="inlineStr">
        <is>
          <t>agrosuper shanghai1030525</t>
        </is>
      </c>
      <c r="G58" s="12" t="n">
        <v>44968</v>
      </c>
      <c r="H58" s="10" t="inlineStr"/>
      <c r="I58" s="10" t="n"/>
      <c r="J58" s="10" t="n"/>
      <c r="K58" s="10" t="n"/>
      <c r="L58" s="13" t="n">
        <v>5.574109245612703</v>
      </c>
      <c r="M58" s="12" t="n">
        <v>44973</v>
      </c>
      <c r="N58" s="13" t="n">
        <v>5.5</v>
      </c>
      <c r="O58" s="12" t="n">
        <v>44978</v>
      </c>
      <c r="P58" t="n">
        <v>6</v>
      </c>
      <c r="Q58" s="14" t="inlineStr">
        <is>
          <t>SI</t>
        </is>
      </c>
      <c r="R58" s="10" t="n"/>
      <c r="S58" s="10" t="n"/>
      <c r="T58" s="10" t="n"/>
      <c r="U58" s="10" t="n"/>
      <c r="V58" s="13" t="n">
        <v>7.574109245612703</v>
      </c>
      <c r="W58" s="12" t="n">
        <v>44975</v>
      </c>
      <c r="X58" s="13" t="n">
        <v>7.5</v>
      </c>
      <c r="Y58" s="12" t="n">
        <v>44978</v>
      </c>
      <c r="Z58" t="n">
        <v>6</v>
      </c>
      <c r="AA58" s="14" t="inlineStr">
        <is>
          <t>SI</t>
        </is>
      </c>
    </row>
    <row r="59">
      <c r="B59" t="inlineStr">
        <is>
          <t>Venta Local</t>
        </is>
      </c>
      <c r="C59" t="n">
        <v>40351668</v>
      </c>
      <c r="D59" t="inlineStr">
        <is>
          <t>AGROSUPER SHANGHAI</t>
        </is>
      </c>
      <c r="E59" t="n">
        <v>1030566</v>
      </c>
      <c r="F59" t="inlineStr">
        <is>
          <t>agrosuper shanghai1030566</t>
        </is>
      </c>
      <c r="G59" s="12" t="n">
        <v>44968</v>
      </c>
      <c r="H59" s="10" t="inlineStr"/>
      <c r="I59" s="10" t="n"/>
      <c r="J59" s="10" t="n"/>
      <c r="K59" s="10" t="n"/>
      <c r="L59" s="13" t="n">
        <v>5.574109245612703</v>
      </c>
      <c r="M59" s="12" t="n">
        <v>44973</v>
      </c>
      <c r="N59" s="13" t="n">
        <v>5.5</v>
      </c>
      <c r="O59" s="12" t="n">
        <v>44978</v>
      </c>
      <c r="P59" t="n">
        <v>6</v>
      </c>
      <c r="Q59" s="14" t="inlineStr">
        <is>
          <t>SI</t>
        </is>
      </c>
      <c r="R59" s="10" t="n"/>
      <c r="S59" s="10" t="n"/>
      <c r="T59" s="10" t="n"/>
      <c r="U59" s="10" t="n"/>
      <c r="V59" s="13" t="n">
        <v>7.574109245612703</v>
      </c>
      <c r="W59" s="12" t="n">
        <v>44975</v>
      </c>
      <c r="X59" s="13" t="n">
        <v>7.5</v>
      </c>
      <c r="Y59" s="12" t="n">
        <v>44978</v>
      </c>
      <c r="Z59" t="n">
        <v>6</v>
      </c>
      <c r="AA59" s="14" t="inlineStr">
        <is>
          <t>SI</t>
        </is>
      </c>
    </row>
    <row r="60">
      <c r="B60" t="inlineStr">
        <is>
          <t>Venta Local</t>
        </is>
      </c>
      <c r="C60" t="n">
        <v>40351652</v>
      </c>
      <c r="D60" t="inlineStr">
        <is>
          <t>AGROSUPER SHANGHAI</t>
        </is>
      </c>
      <c r="E60" t="n">
        <v>1022186</v>
      </c>
      <c r="F60" t="inlineStr">
        <is>
          <t>agrosuper shanghai1022186</t>
        </is>
      </c>
      <c r="G60" s="12" t="n">
        <v>44985</v>
      </c>
      <c r="H60" s="10" t="n">
        <v>15012</v>
      </c>
      <c r="I60" s="10" t="n"/>
      <c r="J60" s="10" t="n"/>
      <c r="K60" s="10" t="n"/>
      <c r="L60" s="13" t="n">
        <v>5.574109245612703</v>
      </c>
      <c r="M60" s="12" t="n">
        <v>44990</v>
      </c>
      <c r="N60" s="13" t="n">
        <v>5.5</v>
      </c>
      <c r="O60" s="12" t="n">
        <v>44995</v>
      </c>
      <c r="P60" t="n">
        <v>18</v>
      </c>
      <c r="Q60" s="14" t="inlineStr">
        <is>
          <t>SI</t>
        </is>
      </c>
      <c r="R60" s="10" t="n">
        <v>15012</v>
      </c>
      <c r="S60" s="10" t="n"/>
      <c r="T60" s="10" t="n"/>
      <c r="U60" s="10" t="n"/>
      <c r="V60" s="13" t="n">
        <v>7.574109245612703</v>
      </c>
      <c r="W60" s="12" t="n">
        <v>44992</v>
      </c>
      <c r="X60" s="13" t="n">
        <v>7.5</v>
      </c>
      <c r="Y60" s="12" t="n">
        <v>44995</v>
      </c>
      <c r="Z60" t="n">
        <v>18</v>
      </c>
      <c r="AA60" s="14" t="inlineStr">
        <is>
          <t>SI</t>
        </is>
      </c>
    </row>
    <row r="61">
      <c r="B61" t="inlineStr">
        <is>
          <t>Venta Local</t>
        </is>
      </c>
      <c r="C61" t="n">
        <v>40351652</v>
      </c>
      <c r="D61" t="inlineStr">
        <is>
          <t>AGROSUPER SHANGHAI</t>
        </is>
      </c>
      <c r="E61" t="n">
        <v>1022186</v>
      </c>
      <c r="F61" t="inlineStr">
        <is>
          <t>agrosuper shanghai1022186</t>
        </is>
      </c>
      <c r="G61" s="12" t="n">
        <v>44985</v>
      </c>
      <c r="H61" s="10" t="n">
        <v>23382</v>
      </c>
      <c r="I61" s="10" t="n"/>
      <c r="J61" s="10" t="n"/>
      <c r="K61" s="10" t="n"/>
      <c r="L61" s="13" t="n">
        <v>5.574109245612703</v>
      </c>
      <c r="M61" s="12" t="n">
        <v>44990</v>
      </c>
      <c r="N61" s="13" t="n">
        <v>5.5</v>
      </c>
      <c r="O61" s="12" t="n">
        <v>44995</v>
      </c>
      <c r="P61" t="n">
        <v>18</v>
      </c>
      <c r="Q61" s="14" t="inlineStr">
        <is>
          <t>SI</t>
        </is>
      </c>
      <c r="R61" s="10" t="n">
        <v>23382</v>
      </c>
      <c r="S61" s="10" t="n"/>
      <c r="T61" s="10" t="n"/>
      <c r="U61" s="10" t="n"/>
      <c r="V61" s="13" t="n">
        <v>7.574109245612703</v>
      </c>
      <c r="W61" s="12" t="n">
        <v>44992</v>
      </c>
      <c r="X61" s="13" t="n">
        <v>7.5</v>
      </c>
      <c r="Y61" s="12" t="n">
        <v>44995</v>
      </c>
      <c r="Z61" t="n">
        <v>18</v>
      </c>
      <c r="AA61" s="14" t="inlineStr">
        <is>
          <t>SI</t>
        </is>
      </c>
    </row>
    <row r="62">
      <c r="B62" t="inlineStr">
        <is>
          <t>Venta Local</t>
        </is>
      </c>
      <c r="C62" t="n">
        <v>40351648</v>
      </c>
      <c r="D62" t="inlineStr">
        <is>
          <t>AGROSUPER SHANGHAI</t>
        </is>
      </c>
      <c r="E62" t="n">
        <v>1023291</v>
      </c>
      <c r="F62" t="inlineStr">
        <is>
          <t>agrosuper shanghai1023291</t>
        </is>
      </c>
      <c r="G62" s="12" t="n">
        <v>44962</v>
      </c>
      <c r="H62" s="10" t="inlineStr"/>
      <c r="I62" s="10" t="n"/>
      <c r="J62" s="10" t="n"/>
      <c r="K62" s="10" t="n"/>
      <c r="L62" s="13" t="n">
        <v>5.574109245612703</v>
      </c>
      <c r="M62" s="12" t="n">
        <v>44967</v>
      </c>
      <c r="N62" s="13" t="n">
        <v>5.5</v>
      </c>
      <c r="O62" s="12" t="n">
        <v>44972</v>
      </c>
      <c r="P62" t="n">
        <v>11</v>
      </c>
      <c r="Q62" s="14" t="inlineStr">
        <is>
          <t>SI</t>
        </is>
      </c>
      <c r="R62" s="10" t="n"/>
      <c r="S62" s="10" t="n"/>
      <c r="T62" s="10" t="n"/>
      <c r="U62" s="10" t="n"/>
      <c r="V62" s="13" t="n">
        <v>7.574109245612703</v>
      </c>
      <c r="W62" s="12" t="n">
        <v>44969</v>
      </c>
      <c r="X62" s="13" t="n">
        <v>7.5</v>
      </c>
      <c r="Y62" s="12" t="n">
        <v>44972</v>
      </c>
      <c r="Z62" t="n">
        <v>11</v>
      </c>
      <c r="AA62" s="14" t="inlineStr">
        <is>
          <t>SI</t>
        </is>
      </c>
    </row>
    <row r="63">
      <c r="B63" t="inlineStr">
        <is>
          <t>Venta Local</t>
        </is>
      </c>
      <c r="C63" t="n">
        <v>40351645</v>
      </c>
      <c r="D63" t="inlineStr">
        <is>
          <t>AGROSUPER SHANGHAI</t>
        </is>
      </c>
      <c r="E63" t="n">
        <v>1022851</v>
      </c>
      <c r="F63" t="inlineStr">
        <is>
          <t>agrosuper shanghai1022851</t>
        </is>
      </c>
      <c r="G63" s="12" t="n">
        <v>44979</v>
      </c>
      <c r="H63" s="10" t="n">
        <v>24351.09</v>
      </c>
      <c r="I63" s="10" t="n"/>
      <c r="J63" s="10" t="n"/>
      <c r="K63" s="10" t="n"/>
      <c r="L63" s="13" t="n">
        <v>5.574109245612703</v>
      </c>
      <c r="M63" s="12" t="n">
        <v>44984</v>
      </c>
      <c r="N63" s="13" t="n">
        <v>5.5</v>
      </c>
      <c r="O63" s="12" t="n">
        <v>44989</v>
      </c>
      <c r="P63" t="n">
        <v>23</v>
      </c>
      <c r="Q63" s="14" t="inlineStr">
        <is>
          <t>SI</t>
        </is>
      </c>
      <c r="R63" s="10" t="n">
        <v>24351.09</v>
      </c>
      <c r="S63" s="10" t="n"/>
      <c r="T63" s="10" t="n"/>
      <c r="U63" s="10" t="n"/>
      <c r="V63" s="13" t="n">
        <v>7.574109245612703</v>
      </c>
      <c r="W63" s="12" t="n">
        <v>44986</v>
      </c>
      <c r="X63" s="13" t="n">
        <v>7.5</v>
      </c>
      <c r="Y63" s="12" t="n">
        <v>44989</v>
      </c>
      <c r="Z63" t="n">
        <v>23</v>
      </c>
      <c r="AA63" s="14" t="inlineStr">
        <is>
          <t>SI</t>
        </is>
      </c>
    </row>
    <row r="64">
      <c r="B64" t="inlineStr">
        <is>
          <t>Venta Local</t>
        </is>
      </c>
      <c r="C64" t="n">
        <v>40351644</v>
      </c>
      <c r="D64" t="inlineStr">
        <is>
          <t>AGROSUPER SHANGHAI</t>
        </is>
      </c>
      <c r="E64" t="n">
        <v>1022851</v>
      </c>
      <c r="F64" t="inlineStr">
        <is>
          <t>agrosuper shanghai1022851</t>
        </is>
      </c>
      <c r="G64" s="12" t="n">
        <v>44979</v>
      </c>
      <c r="H64" s="10" t="n">
        <v>23979.88</v>
      </c>
      <c r="I64" s="10" t="n"/>
      <c r="J64" s="10" t="n"/>
      <c r="K64" s="10" t="n"/>
      <c r="L64" s="13" t="n">
        <v>5.574109245612703</v>
      </c>
      <c r="M64" s="12" t="n">
        <v>44984</v>
      </c>
      <c r="N64" s="13" t="n">
        <v>5.5</v>
      </c>
      <c r="O64" s="12" t="n">
        <v>44989</v>
      </c>
      <c r="P64" t="n">
        <v>23</v>
      </c>
      <c r="Q64" s="14" t="inlineStr">
        <is>
          <t>SI</t>
        </is>
      </c>
      <c r="R64" s="10" t="n">
        <v>23979.88</v>
      </c>
      <c r="S64" s="10" t="n"/>
      <c r="T64" s="10" t="n"/>
      <c r="U64" s="10" t="n"/>
      <c r="V64" s="13" t="n">
        <v>7.574109245612703</v>
      </c>
      <c r="W64" s="12" t="n">
        <v>44986</v>
      </c>
      <c r="X64" s="13" t="n">
        <v>7.5</v>
      </c>
      <c r="Y64" s="12" t="n">
        <v>44989</v>
      </c>
      <c r="Z64" t="n">
        <v>23</v>
      </c>
      <c r="AA64" s="14" t="inlineStr">
        <is>
          <t>SI</t>
        </is>
      </c>
    </row>
    <row r="65">
      <c r="B65" t="inlineStr">
        <is>
          <t>Venta Local</t>
        </is>
      </c>
      <c r="C65" t="n">
        <v>40351599</v>
      </c>
      <c r="D65" t="inlineStr">
        <is>
          <t>AGROSUPER SHANGHAI</t>
        </is>
      </c>
      <c r="E65" t="n">
        <v>1022640</v>
      </c>
      <c r="F65" t="inlineStr">
        <is>
          <t>agrosuper shanghai1022640</t>
        </is>
      </c>
      <c r="G65" s="12" t="n">
        <v>44979</v>
      </c>
      <c r="H65" s="10" t="n">
        <v>22786.11</v>
      </c>
      <c r="I65" s="10" t="n"/>
      <c r="J65" s="10" t="n"/>
      <c r="K65" s="10" t="n"/>
      <c r="L65" s="13" t="n">
        <v>5.574109245612703</v>
      </c>
      <c r="M65" s="12" t="n">
        <v>44984</v>
      </c>
      <c r="N65" s="13" t="n">
        <v>5.5</v>
      </c>
      <c r="O65" s="12" t="n">
        <v>44989</v>
      </c>
      <c r="P65" t="n">
        <v>23</v>
      </c>
      <c r="Q65" s="14" t="inlineStr">
        <is>
          <t>SI</t>
        </is>
      </c>
      <c r="R65" s="10" t="n">
        <v>22786.11</v>
      </c>
      <c r="S65" s="10" t="n"/>
      <c r="T65" s="10" t="n"/>
      <c r="U65" s="10" t="n"/>
      <c r="V65" s="13" t="n">
        <v>7.574109245612703</v>
      </c>
      <c r="W65" s="12" t="n">
        <v>44986</v>
      </c>
      <c r="X65" s="13" t="n">
        <v>7.5</v>
      </c>
      <c r="Y65" s="12" t="n">
        <v>44989</v>
      </c>
      <c r="Z65" t="n">
        <v>23</v>
      </c>
      <c r="AA65" s="14" t="inlineStr">
        <is>
          <t>SI</t>
        </is>
      </c>
    </row>
    <row r="66">
      <c r="B66" t="inlineStr">
        <is>
          <t>Venta Local</t>
        </is>
      </c>
      <c r="C66" t="n">
        <v>40351594</v>
      </c>
      <c r="D66" t="inlineStr">
        <is>
          <t>AGROSUPER SHANGHAI</t>
        </is>
      </c>
      <c r="E66" t="n">
        <v>1022212</v>
      </c>
      <c r="F66" t="inlineStr">
        <is>
          <t>agrosuper shanghai1022212</t>
        </is>
      </c>
      <c r="G66" s="12" t="n">
        <v>44985</v>
      </c>
      <c r="H66" s="10" t="n">
        <v>24848.27</v>
      </c>
      <c r="I66" s="10" t="n"/>
      <c r="J66" s="10" t="n"/>
      <c r="K66" s="10" t="n"/>
      <c r="L66" s="13" t="n">
        <v>5.574109245612703</v>
      </c>
      <c r="M66" s="12" t="n">
        <v>44990</v>
      </c>
      <c r="N66" s="13" t="n">
        <v>5.5</v>
      </c>
      <c r="O66" s="12" t="n">
        <v>44995</v>
      </c>
      <c r="P66" t="n">
        <v>18</v>
      </c>
      <c r="Q66" s="14" t="inlineStr">
        <is>
          <t>SI</t>
        </is>
      </c>
      <c r="R66" s="10" t="n">
        <v>24848.27</v>
      </c>
      <c r="S66" s="10" t="n"/>
      <c r="T66" s="10" t="n"/>
      <c r="U66" s="10" t="n"/>
      <c r="V66" s="13" t="n">
        <v>7.574109245612703</v>
      </c>
      <c r="W66" s="12" t="n">
        <v>44992</v>
      </c>
      <c r="X66" s="13" t="n">
        <v>7.5</v>
      </c>
      <c r="Y66" s="12" t="n">
        <v>44995</v>
      </c>
      <c r="Z66" t="n">
        <v>18</v>
      </c>
      <c r="AA66" s="14" t="inlineStr">
        <is>
          <t>SI</t>
        </is>
      </c>
    </row>
    <row r="67">
      <c r="B67" t="inlineStr">
        <is>
          <t>Venta Local</t>
        </is>
      </c>
      <c r="C67" t="n">
        <v>40351576</v>
      </c>
      <c r="D67" t="inlineStr">
        <is>
          <t>AGROSUPER SHANGHAI</t>
        </is>
      </c>
      <c r="E67" t="n">
        <v>1022373</v>
      </c>
      <c r="F67" t="inlineStr">
        <is>
          <t>agrosuper shanghai1022373</t>
        </is>
      </c>
      <c r="G67" s="12" t="n">
        <v>44979</v>
      </c>
      <c r="H67" s="10" t="n">
        <v>4006.3</v>
      </c>
      <c r="I67" s="10" t="n"/>
      <c r="J67" s="10" t="n"/>
      <c r="K67" s="10" t="n"/>
      <c r="L67" s="13" t="n">
        <v>5.574109245612703</v>
      </c>
      <c r="M67" s="12" t="n">
        <v>44984</v>
      </c>
      <c r="N67" s="13" t="n">
        <v>5.5</v>
      </c>
      <c r="O67" s="12" t="n">
        <v>44989</v>
      </c>
      <c r="P67" t="n">
        <v>23</v>
      </c>
      <c r="Q67" s="14" t="inlineStr">
        <is>
          <t>SI</t>
        </is>
      </c>
      <c r="R67" s="10" t="n">
        <v>4006.3</v>
      </c>
      <c r="S67" s="10" t="n"/>
      <c r="T67" s="10" t="n"/>
      <c r="U67" s="10" t="n"/>
      <c r="V67" s="13" t="n">
        <v>7.574109245612703</v>
      </c>
      <c r="W67" s="12" t="n">
        <v>44986</v>
      </c>
      <c r="X67" s="13" t="n">
        <v>7.5</v>
      </c>
      <c r="Y67" s="12" t="n">
        <v>44989</v>
      </c>
      <c r="Z67" t="n">
        <v>23</v>
      </c>
      <c r="AA67" s="14" t="inlineStr">
        <is>
          <t>SI</t>
        </is>
      </c>
    </row>
    <row r="68">
      <c r="B68" t="inlineStr">
        <is>
          <t>Venta Local</t>
        </is>
      </c>
      <c r="C68" t="n">
        <v>40351576</v>
      </c>
      <c r="D68" t="inlineStr">
        <is>
          <t>AGROSUPER SHANGHAI</t>
        </is>
      </c>
      <c r="E68" t="n">
        <v>1022373</v>
      </c>
      <c r="F68" t="inlineStr">
        <is>
          <t>agrosuper shanghai1022373</t>
        </is>
      </c>
      <c r="G68" s="12" t="n">
        <v>44979</v>
      </c>
      <c r="H68" s="10" t="n">
        <v>24746.36</v>
      </c>
      <c r="I68" s="10" t="n"/>
      <c r="J68" s="10" t="n"/>
      <c r="K68" s="10" t="n"/>
      <c r="L68" s="13" t="n">
        <v>5.574109245612703</v>
      </c>
      <c r="M68" s="12" t="n">
        <v>44984</v>
      </c>
      <c r="N68" s="13" t="n">
        <v>5.5</v>
      </c>
      <c r="O68" s="12" t="n">
        <v>44989</v>
      </c>
      <c r="P68" t="n">
        <v>23</v>
      </c>
      <c r="Q68" s="14" t="inlineStr">
        <is>
          <t>SI</t>
        </is>
      </c>
      <c r="R68" s="10" t="n">
        <v>24746.36</v>
      </c>
      <c r="S68" s="10" t="n"/>
      <c r="T68" s="10" t="n"/>
      <c r="U68" s="10" t="n"/>
      <c r="V68" s="13" t="n">
        <v>7.574109245612703</v>
      </c>
      <c r="W68" s="12" t="n">
        <v>44986</v>
      </c>
      <c r="X68" s="13" t="n">
        <v>7.5</v>
      </c>
      <c r="Y68" s="12" t="n">
        <v>44989</v>
      </c>
      <c r="Z68" t="n">
        <v>23</v>
      </c>
      <c r="AA68" s="14" t="inlineStr">
        <is>
          <t>SI</t>
        </is>
      </c>
    </row>
    <row r="69">
      <c r="B69" t="inlineStr">
        <is>
          <t>Venta Local</t>
        </is>
      </c>
      <c r="C69" t="n">
        <v>40351547</v>
      </c>
      <c r="D69" t="inlineStr">
        <is>
          <t>AGROSUPER SHANGHAI</t>
        </is>
      </c>
      <c r="E69" t="n">
        <v>1022414</v>
      </c>
      <c r="F69" t="inlineStr">
        <is>
          <t>agrosuper shanghai1022414</t>
        </is>
      </c>
      <c r="G69" s="12" t="n">
        <v>44966</v>
      </c>
      <c r="H69" s="10" t="inlineStr"/>
      <c r="I69" s="10" t="n"/>
      <c r="J69" s="10" t="n"/>
      <c r="K69" s="10" t="n"/>
      <c r="L69" s="13" t="n">
        <v>5.574109245612703</v>
      </c>
      <c r="M69" s="12" t="n">
        <v>44971</v>
      </c>
      <c r="N69" s="13" t="n">
        <v>5.5</v>
      </c>
      <c r="O69" s="12" t="n">
        <v>44976</v>
      </c>
      <c r="P69" t="n">
        <v>8</v>
      </c>
      <c r="Q69" s="14" t="inlineStr">
        <is>
          <t>SI</t>
        </is>
      </c>
      <c r="R69" s="10" t="n"/>
      <c r="S69" s="10" t="n"/>
      <c r="T69" s="10" t="n"/>
      <c r="U69" s="10" t="n"/>
      <c r="V69" s="13" t="n">
        <v>7.574109245612703</v>
      </c>
      <c r="W69" s="12" t="n">
        <v>44973</v>
      </c>
      <c r="X69" s="13" t="n">
        <v>7.5</v>
      </c>
      <c r="Y69" s="12" t="n">
        <v>44976</v>
      </c>
      <c r="Z69" t="n">
        <v>8</v>
      </c>
      <c r="AA69" s="14" t="inlineStr">
        <is>
          <t>SI</t>
        </is>
      </c>
    </row>
    <row r="70">
      <c r="B70" t="inlineStr">
        <is>
          <t>Venta Local</t>
        </is>
      </c>
      <c r="C70" t="n">
        <v>40351534</v>
      </c>
      <c r="D70" t="inlineStr">
        <is>
          <t>AGROSUPER SHANGHAI</t>
        </is>
      </c>
      <c r="E70" t="n">
        <v>1022637</v>
      </c>
      <c r="F70" t="inlineStr">
        <is>
          <t>agrosuper shanghai1022637</t>
        </is>
      </c>
      <c r="G70" s="12" t="n">
        <v>44981</v>
      </c>
      <c r="H70" s="10" t="n">
        <v>23565</v>
      </c>
      <c r="I70" s="10" t="n"/>
      <c r="J70" s="10" t="n"/>
      <c r="K70" s="10" t="n"/>
      <c r="L70" s="13" t="n">
        <v>5.574109245612703</v>
      </c>
      <c r="M70" s="12" t="n">
        <v>44986</v>
      </c>
      <c r="N70" s="13" t="n">
        <v>5.5</v>
      </c>
      <c r="O70" s="12" t="n">
        <v>44991</v>
      </c>
      <c r="P70" t="n">
        <v>22</v>
      </c>
      <c r="Q70" s="14" t="inlineStr">
        <is>
          <t>SI</t>
        </is>
      </c>
      <c r="R70" s="10" t="n">
        <v>23565</v>
      </c>
      <c r="S70" s="10" t="n"/>
      <c r="T70" s="10" t="n"/>
      <c r="U70" s="10" t="n"/>
      <c r="V70" s="13" t="n">
        <v>7.574109245612703</v>
      </c>
      <c r="W70" s="12" t="n">
        <v>44988</v>
      </c>
      <c r="X70" s="13" t="n">
        <v>7.5</v>
      </c>
      <c r="Y70" s="12" t="n">
        <v>44991</v>
      </c>
      <c r="Z70" t="n">
        <v>22</v>
      </c>
      <c r="AA70" s="14" t="inlineStr">
        <is>
          <t>SI</t>
        </is>
      </c>
    </row>
    <row r="71">
      <c r="B71" t="inlineStr">
        <is>
          <t>Venta Local</t>
        </is>
      </c>
      <c r="C71" t="n">
        <v>40367490</v>
      </c>
      <c r="D71" t="inlineStr">
        <is>
          <t>AGRO AMERICA</t>
        </is>
      </c>
      <c r="E71" t="n">
        <v>1030379</v>
      </c>
      <c r="F71" t="inlineStr">
        <is>
          <t>agro america1030379</t>
        </is>
      </c>
      <c r="G71" s="12" t="n">
        <v>44978</v>
      </c>
      <c r="H71" s="10" t="n">
        <v>23985.94496</v>
      </c>
      <c r="I71" s="10" t="n"/>
      <c r="J71" s="10" t="n"/>
      <c r="K71" s="10" t="n"/>
      <c r="L71" s="13" t="n">
        <v>7.5</v>
      </c>
      <c r="M71" s="12" t="n">
        <v>44985</v>
      </c>
      <c r="N71" s="13" t="n">
        <v>9.5</v>
      </c>
      <c r="O71" s="12" t="n">
        <v>44994</v>
      </c>
      <c r="P71" t="n">
        <v>19</v>
      </c>
      <c r="Q71" s="14" t="inlineStr">
        <is>
          <t>SI</t>
        </is>
      </c>
      <c r="R71" s="10" t="n">
        <v>23985.94496</v>
      </c>
      <c r="S71" s="10" t="n"/>
      <c r="T71" s="10" t="n"/>
      <c r="U71" s="10" t="n"/>
      <c r="V71" s="13" t="n">
        <v>9.5</v>
      </c>
      <c r="W71" s="12" t="n">
        <v>44987</v>
      </c>
      <c r="X71" s="13" t="n">
        <v>11.5</v>
      </c>
      <c r="Y71" s="12" t="n">
        <v>44994</v>
      </c>
      <c r="Z71" t="n">
        <v>19</v>
      </c>
      <c r="AA71" s="14" t="inlineStr">
        <is>
          <t>SI</t>
        </is>
      </c>
    </row>
    <row r="72">
      <c r="B72" t="inlineStr">
        <is>
          <t>Venta Local</t>
        </is>
      </c>
      <c r="C72" t="n">
        <v>40364314</v>
      </c>
      <c r="D72" t="inlineStr">
        <is>
          <t>AGRO MEXICO</t>
        </is>
      </c>
      <c r="E72" t="n">
        <v>1011748</v>
      </c>
      <c r="F72" t="inlineStr">
        <is>
          <t>agro mexico1011748</t>
        </is>
      </c>
      <c r="G72" s="12" t="n">
        <v>44969</v>
      </c>
      <c r="H72" s="10" t="inlineStr"/>
      <c r="I72" s="10" t="n"/>
      <c r="J72" s="10" t="n"/>
      <c r="K72" s="10" t="n"/>
      <c r="L72" s="13" t="n">
        <v>5.449612403100775</v>
      </c>
      <c r="M72" s="12" t="n">
        <v>44974</v>
      </c>
      <c r="N72" s="13" t="n">
        <v>10</v>
      </c>
      <c r="O72" s="12" t="n">
        <v>44984</v>
      </c>
      <c r="P72" t="n">
        <v>1</v>
      </c>
      <c r="Q72" s="14" t="inlineStr">
        <is>
          <t>Mes 3</t>
        </is>
      </c>
      <c r="R72" s="10" t="n"/>
      <c r="S72" s="10" t="n"/>
      <c r="T72" s="10" t="n"/>
      <c r="U72" s="10" t="n"/>
      <c r="V72" s="13" t="n">
        <v>7.449612403100775</v>
      </c>
      <c r="W72" s="12" t="n">
        <v>44976</v>
      </c>
      <c r="X72" s="13" t="n">
        <v>12</v>
      </c>
      <c r="Y72" s="12" t="n">
        <v>44984</v>
      </c>
      <c r="Z72" t="n">
        <v>1</v>
      </c>
      <c r="AA72" s="14" t="inlineStr">
        <is>
          <t>Mes 3</t>
        </is>
      </c>
    </row>
    <row r="73">
      <c r="B73" t="inlineStr">
        <is>
          <t>Venta Local</t>
        </is>
      </c>
      <c r="C73" t="n">
        <v>40364313</v>
      </c>
      <c r="D73" t="inlineStr">
        <is>
          <t>AGRO MEXICO</t>
        </is>
      </c>
      <c r="E73" t="n">
        <v>1011748</v>
      </c>
      <c r="F73" t="inlineStr">
        <is>
          <t>agro mexico1011748</t>
        </is>
      </c>
      <c r="G73" s="12" t="n">
        <v>44969</v>
      </c>
      <c r="H73" s="10" t="inlineStr"/>
      <c r="I73" s="10" t="n"/>
      <c r="J73" s="10" t="n"/>
      <c r="K73" s="10" t="n"/>
      <c r="L73" s="13" t="n">
        <v>5.449612403100775</v>
      </c>
      <c r="M73" s="12" t="n">
        <v>44974</v>
      </c>
      <c r="N73" s="13" t="n">
        <v>10</v>
      </c>
      <c r="O73" s="12" t="n">
        <v>44984</v>
      </c>
      <c r="P73" t="n">
        <v>1</v>
      </c>
      <c r="Q73" s="14" t="inlineStr">
        <is>
          <t>Mes 3</t>
        </is>
      </c>
      <c r="R73" s="10" t="n"/>
      <c r="S73" s="10" t="n"/>
      <c r="T73" s="10" t="n"/>
      <c r="U73" s="10" t="n"/>
      <c r="V73" s="13" t="n">
        <v>7.449612403100775</v>
      </c>
      <c r="W73" s="12" t="n">
        <v>44976</v>
      </c>
      <c r="X73" s="13" t="n">
        <v>12</v>
      </c>
      <c r="Y73" s="12" t="n">
        <v>44984</v>
      </c>
      <c r="Z73" t="n">
        <v>1</v>
      </c>
      <c r="AA73" s="14" t="inlineStr">
        <is>
          <t>Mes 3</t>
        </is>
      </c>
    </row>
    <row r="74">
      <c r="B74" t="inlineStr">
        <is>
          <t>Venta Directa</t>
        </is>
      </c>
      <c r="C74" t="n">
        <v>40364012</v>
      </c>
      <c r="D74" t="inlineStr">
        <is>
          <t>AGRO SUDAMERICA</t>
        </is>
      </c>
      <c r="E74" t="n">
        <v>1022709</v>
      </c>
      <c r="F74" t="inlineStr">
        <is>
          <t>agro sudamerica1022709</t>
        </is>
      </c>
      <c r="G74" s="12" t="n">
        <v>44969</v>
      </c>
      <c r="H74" s="10" t="inlineStr"/>
      <c r="I74" s="10" t="n"/>
      <c r="J74" s="10" t="n"/>
      <c r="K74" s="10" t="n"/>
      <c r="L74" s="13" t="n"/>
      <c r="N74" s="13" t="n"/>
      <c r="Q74" s="14" t="n"/>
      <c r="R74" s="10" t="n"/>
      <c r="S74" s="10" t="n"/>
      <c r="T74" s="10" t="n"/>
      <c r="U74" s="10" t="n"/>
      <c r="V74" s="13" t="n"/>
      <c r="X74" s="13" t="n"/>
      <c r="AA74" s="14" t="n"/>
    </row>
    <row r="75">
      <c r="B75" t="inlineStr">
        <is>
          <t>Venta Local</t>
        </is>
      </c>
      <c r="C75" t="n">
        <v>40363907</v>
      </c>
      <c r="D75" t="inlineStr">
        <is>
          <t>ANDES ASIA</t>
        </is>
      </c>
      <c r="E75" t="n">
        <v>1021931</v>
      </c>
      <c r="F75" t="inlineStr">
        <is>
          <t>andes asia1021931</t>
        </is>
      </c>
      <c r="G75" s="12" t="n">
        <v>44990</v>
      </c>
      <c r="H75" s="10" t="n">
        <v>2000.18</v>
      </c>
      <c r="I75" s="10" t="n"/>
      <c r="J75" s="10" t="n"/>
      <c r="K75" s="10" t="n"/>
      <c r="L75" s="13" t="n">
        <v>4.830303030303031</v>
      </c>
      <c r="M75" s="12" t="n">
        <v>44994</v>
      </c>
      <c r="N75" s="13" t="n">
        <v>15</v>
      </c>
      <c r="O75" s="12" t="n">
        <v>45009</v>
      </c>
      <c r="P75" t="n">
        <v>6</v>
      </c>
      <c r="Q75" s="14" t="inlineStr">
        <is>
          <t>SI</t>
        </is>
      </c>
      <c r="R75" s="10" t="n">
        <v>2000.18</v>
      </c>
      <c r="S75" s="10" t="n"/>
      <c r="T75" s="10" t="n"/>
      <c r="U75" s="10" t="n"/>
      <c r="V75" s="13" t="n">
        <v>6.830303030303031</v>
      </c>
      <c r="W75" s="12" t="n">
        <v>44996</v>
      </c>
      <c r="X75" s="13" t="n">
        <v>17</v>
      </c>
      <c r="Y75" s="12" t="n">
        <v>45009</v>
      </c>
      <c r="Z75" t="n">
        <v>6</v>
      </c>
      <c r="AA75" s="14" t="inlineStr">
        <is>
          <t>SI</t>
        </is>
      </c>
    </row>
    <row r="76">
      <c r="B76" t="inlineStr">
        <is>
          <t>Venta Local</t>
        </is>
      </c>
      <c r="C76" t="n">
        <v>40363906</v>
      </c>
      <c r="D76" t="inlineStr">
        <is>
          <t>ANDES ASIA</t>
        </is>
      </c>
      <c r="E76" t="n">
        <v>1022865</v>
      </c>
      <c r="F76" t="inlineStr">
        <is>
          <t>andes asia1022865</t>
        </is>
      </c>
      <c r="G76" s="12" t="n">
        <v>44990</v>
      </c>
      <c r="H76" s="10" t="n">
        <v>7962.41</v>
      </c>
      <c r="I76" s="10" t="n"/>
      <c r="J76" s="10" t="n"/>
      <c r="K76" s="10" t="n"/>
      <c r="L76" s="13" t="n">
        <v>4.830303030303031</v>
      </c>
      <c r="M76" s="12" t="n">
        <v>44994</v>
      </c>
      <c r="N76" s="13" t="n">
        <v>15</v>
      </c>
      <c r="O76" s="12" t="n">
        <v>45009</v>
      </c>
      <c r="P76" t="n">
        <v>6</v>
      </c>
      <c r="Q76" s="14" t="inlineStr">
        <is>
          <t>SI</t>
        </is>
      </c>
      <c r="R76" s="10" t="n">
        <v>7962.41</v>
      </c>
      <c r="S76" s="10" t="n"/>
      <c r="T76" s="10" t="n"/>
      <c r="U76" s="10" t="n"/>
      <c r="V76" s="13" t="n">
        <v>6.830303030303031</v>
      </c>
      <c r="W76" s="12" t="n">
        <v>44996</v>
      </c>
      <c r="X76" s="13" t="n">
        <v>17</v>
      </c>
      <c r="Y76" s="12" t="n">
        <v>45009</v>
      </c>
      <c r="Z76" t="n">
        <v>6</v>
      </c>
      <c r="AA76" s="14" t="inlineStr">
        <is>
          <t>SI</t>
        </is>
      </c>
    </row>
    <row r="77">
      <c r="B77" t="inlineStr">
        <is>
          <t>Venta Local</t>
        </is>
      </c>
      <c r="C77" t="n">
        <v>40363906</v>
      </c>
      <c r="D77" t="inlineStr">
        <is>
          <t>ANDES ASIA</t>
        </is>
      </c>
      <c r="E77" t="n">
        <v>1022515</v>
      </c>
      <c r="F77" t="inlineStr">
        <is>
          <t>andes asia1022515</t>
        </is>
      </c>
      <c r="G77" s="12" t="n">
        <v>44990</v>
      </c>
      <c r="H77" s="10" t="n">
        <v>3012.41</v>
      </c>
      <c r="I77" s="10" t="n"/>
      <c r="J77" s="10" t="n"/>
      <c r="K77" s="10" t="n"/>
      <c r="L77" s="13" t="n">
        <v>4.830303030303031</v>
      </c>
      <c r="M77" s="12" t="n">
        <v>44994</v>
      </c>
      <c r="N77" s="13" t="n">
        <v>15</v>
      </c>
      <c r="O77" s="12" t="n">
        <v>45009</v>
      </c>
      <c r="P77" t="n">
        <v>6</v>
      </c>
      <c r="Q77" s="14" t="inlineStr">
        <is>
          <t>SI</t>
        </is>
      </c>
      <c r="R77" s="10" t="n">
        <v>3012.41</v>
      </c>
      <c r="S77" s="10" t="n"/>
      <c r="T77" s="10" t="n"/>
      <c r="U77" s="10" t="n"/>
      <c r="V77" s="13" t="n">
        <v>6.830303030303031</v>
      </c>
      <c r="W77" s="12" t="n">
        <v>44996</v>
      </c>
      <c r="X77" s="13" t="n">
        <v>17</v>
      </c>
      <c r="Y77" s="12" t="n">
        <v>45009</v>
      </c>
      <c r="Z77" t="n">
        <v>6</v>
      </c>
      <c r="AA77" s="14" t="inlineStr">
        <is>
          <t>SI</t>
        </is>
      </c>
    </row>
    <row r="78">
      <c r="B78" t="inlineStr">
        <is>
          <t>Venta Local</t>
        </is>
      </c>
      <c r="C78" t="n">
        <v>40363906</v>
      </c>
      <c r="D78" t="inlineStr">
        <is>
          <t>ANDES ASIA</t>
        </is>
      </c>
      <c r="E78" t="n">
        <v>1022142</v>
      </c>
      <c r="F78" t="inlineStr">
        <is>
          <t>andes asia1022142</t>
        </is>
      </c>
      <c r="G78" s="12" t="n">
        <v>44990</v>
      </c>
      <c r="H78" s="10" t="n">
        <v>5010.1</v>
      </c>
      <c r="I78" s="10" t="n"/>
      <c r="J78" s="10" t="n"/>
      <c r="K78" s="10" t="n"/>
      <c r="L78" s="13" t="n">
        <v>4.830303030303031</v>
      </c>
      <c r="M78" s="12" t="n">
        <v>44994</v>
      </c>
      <c r="N78" s="13" t="n">
        <v>15</v>
      </c>
      <c r="O78" s="12" t="n">
        <v>45009</v>
      </c>
      <c r="P78" t="n">
        <v>6</v>
      </c>
      <c r="Q78" s="14" t="inlineStr">
        <is>
          <t>SI</t>
        </is>
      </c>
      <c r="R78" s="10" t="n">
        <v>5010.1</v>
      </c>
      <c r="S78" s="10" t="n"/>
      <c r="T78" s="10" t="n"/>
      <c r="U78" s="10" t="n"/>
      <c r="V78" s="13" t="n">
        <v>6.830303030303031</v>
      </c>
      <c r="W78" s="12" t="n">
        <v>44996</v>
      </c>
      <c r="X78" s="13" t="n">
        <v>17</v>
      </c>
      <c r="Y78" s="12" t="n">
        <v>45009</v>
      </c>
      <c r="Z78" t="n">
        <v>6</v>
      </c>
      <c r="AA78" s="14" t="inlineStr">
        <is>
          <t>SI</t>
        </is>
      </c>
    </row>
    <row r="79">
      <c r="B79" t="inlineStr">
        <is>
          <t>Venta Local</t>
        </is>
      </c>
      <c r="C79" t="n">
        <v>40363906</v>
      </c>
      <c r="D79" t="inlineStr">
        <is>
          <t>ANDES ASIA</t>
        </is>
      </c>
      <c r="E79" t="n">
        <v>1022141</v>
      </c>
      <c r="F79" t="inlineStr">
        <is>
          <t>andes asia1022141</t>
        </is>
      </c>
      <c r="G79" s="12" t="n">
        <v>44990</v>
      </c>
      <c r="H79" s="10" t="n">
        <v>6014.36</v>
      </c>
      <c r="I79" s="10" t="n"/>
      <c r="J79" s="10" t="n"/>
      <c r="K79" s="10" t="n"/>
      <c r="L79" s="13" t="n">
        <v>4.830303030303031</v>
      </c>
      <c r="M79" s="12" t="n">
        <v>44994</v>
      </c>
      <c r="N79" s="13" t="n">
        <v>15</v>
      </c>
      <c r="O79" s="12" t="n">
        <v>45009</v>
      </c>
      <c r="P79" t="n">
        <v>6</v>
      </c>
      <c r="Q79" s="14" t="inlineStr">
        <is>
          <t>SI</t>
        </is>
      </c>
      <c r="R79" s="10" t="n">
        <v>6014.36</v>
      </c>
      <c r="S79" s="10" t="n"/>
      <c r="T79" s="10" t="n"/>
      <c r="U79" s="10" t="n"/>
      <c r="V79" s="13" t="n">
        <v>6.830303030303031</v>
      </c>
      <c r="W79" s="12" t="n">
        <v>44996</v>
      </c>
      <c r="X79" s="13" t="n">
        <v>17</v>
      </c>
      <c r="Y79" s="12" t="n">
        <v>45009</v>
      </c>
      <c r="Z79" t="n">
        <v>6</v>
      </c>
      <c r="AA79" s="14" t="inlineStr">
        <is>
          <t>SI</t>
        </is>
      </c>
    </row>
    <row r="80">
      <c r="B80" t="inlineStr">
        <is>
          <t>Venta Directa</t>
        </is>
      </c>
      <c r="C80" t="n">
        <v>40363829</v>
      </c>
      <c r="D80" t="inlineStr">
        <is>
          <t>AGRO SUDAMERICA</t>
        </is>
      </c>
      <c r="E80" t="n">
        <v>1022709</v>
      </c>
      <c r="F80" t="inlineStr">
        <is>
          <t>agro sudamerica1022709</t>
        </is>
      </c>
      <c r="G80" s="12" t="n">
        <v>44967</v>
      </c>
      <c r="H80" s="10" t="inlineStr"/>
      <c r="I80" s="10" t="n"/>
      <c r="J80" s="10" t="n"/>
      <c r="K80" s="10" t="n"/>
      <c r="L80" s="13" t="n"/>
      <c r="N80" s="13" t="n"/>
      <c r="Q80" s="14" t="n"/>
      <c r="R80" s="10" t="n"/>
      <c r="S80" s="10" t="n"/>
      <c r="T80" s="10" t="n"/>
      <c r="U80" s="10" t="n"/>
      <c r="V80" s="13" t="n"/>
      <c r="X80" s="13" t="n"/>
      <c r="AA80" s="14" t="n"/>
    </row>
    <row r="81">
      <c r="B81" t="inlineStr">
        <is>
          <t>Venta Directa</t>
        </is>
      </c>
      <c r="C81" t="n">
        <v>40363829</v>
      </c>
      <c r="D81" t="inlineStr">
        <is>
          <t>AGRO SUDAMERICA</t>
        </is>
      </c>
      <c r="E81" t="n">
        <v>1022709</v>
      </c>
      <c r="F81" t="inlineStr">
        <is>
          <t>agro sudamerica1022709</t>
        </is>
      </c>
      <c r="G81" s="12" t="n">
        <v>44967</v>
      </c>
      <c r="H81" s="10" t="inlineStr"/>
      <c r="I81" s="10" t="n"/>
      <c r="J81" s="10" t="n"/>
      <c r="K81" s="10" t="n"/>
      <c r="L81" s="13" t="n"/>
      <c r="N81" s="13" t="n"/>
      <c r="Q81" s="14" t="n"/>
      <c r="R81" s="10" t="n"/>
      <c r="S81" s="10" t="n"/>
      <c r="T81" s="10" t="n"/>
      <c r="U81" s="10" t="n"/>
      <c r="V81" s="13" t="n"/>
      <c r="X81" s="13" t="n"/>
      <c r="AA81" s="14" t="n"/>
    </row>
    <row r="82">
      <c r="B82" t="inlineStr">
        <is>
          <t>Venta Local</t>
        </is>
      </c>
      <c r="C82" t="n">
        <v>40363633</v>
      </c>
      <c r="D82" t="inlineStr">
        <is>
          <t>AGRO AMERICA</t>
        </is>
      </c>
      <c r="E82" t="n">
        <v>1030818</v>
      </c>
      <c r="F82" t="inlineStr">
        <is>
          <t>agro america1030818</t>
        </is>
      </c>
      <c r="G82" s="12" t="n">
        <v>44979</v>
      </c>
      <c r="H82" s="10" t="n">
        <v>24004.08864</v>
      </c>
      <c r="I82" s="10" t="n"/>
      <c r="J82" s="10" t="n"/>
      <c r="K82" s="10" t="n"/>
      <c r="L82" s="13" t="n">
        <v>7.5</v>
      </c>
      <c r="M82" s="12" t="n">
        <v>44986</v>
      </c>
      <c r="N82" s="13" t="n">
        <v>9.5</v>
      </c>
      <c r="O82" s="12" t="n">
        <v>44995</v>
      </c>
      <c r="P82" t="n">
        <v>18</v>
      </c>
      <c r="Q82" s="14" t="inlineStr">
        <is>
          <t>SI</t>
        </is>
      </c>
      <c r="R82" s="10" t="n">
        <v>24004.08864</v>
      </c>
      <c r="S82" s="10" t="n"/>
      <c r="T82" s="10" t="n"/>
      <c r="U82" s="10" t="n"/>
      <c r="V82" s="13" t="n">
        <v>9.5</v>
      </c>
      <c r="W82" s="12" t="n">
        <v>44988</v>
      </c>
      <c r="X82" s="13" t="n">
        <v>11.5</v>
      </c>
      <c r="Y82" s="12" t="n">
        <v>44995</v>
      </c>
      <c r="Z82" t="n">
        <v>18</v>
      </c>
      <c r="AA82" s="14" t="inlineStr">
        <is>
          <t>SI</t>
        </is>
      </c>
    </row>
    <row r="83">
      <c r="B83" t="inlineStr">
        <is>
          <t>Venta Local</t>
        </is>
      </c>
      <c r="C83" t="n">
        <v>40363601</v>
      </c>
      <c r="D83" t="inlineStr">
        <is>
          <t>AGROSUPER SHANGHAI</t>
        </is>
      </c>
      <c r="E83" t="n">
        <v>1022941</v>
      </c>
      <c r="F83" t="inlineStr">
        <is>
          <t>agrosuper shanghai1022941</t>
        </is>
      </c>
      <c r="G83" s="12" t="n">
        <v>44984</v>
      </c>
      <c r="H83" s="10" t="n">
        <v>25010</v>
      </c>
      <c r="I83" s="10" t="n"/>
      <c r="J83" s="10" t="n"/>
      <c r="K83" s="10" t="n"/>
      <c r="L83" s="13" t="n">
        <v>5.574109245612703</v>
      </c>
      <c r="M83" s="12" t="n">
        <v>44989</v>
      </c>
      <c r="N83" s="13" t="n">
        <v>5.5</v>
      </c>
      <c r="O83" s="12" t="n">
        <v>44994</v>
      </c>
      <c r="P83" t="n">
        <v>19</v>
      </c>
      <c r="Q83" s="14" t="inlineStr">
        <is>
          <t>SI</t>
        </is>
      </c>
      <c r="R83" s="10" t="n">
        <v>25010</v>
      </c>
      <c r="S83" s="10" t="n"/>
      <c r="T83" s="10" t="n"/>
      <c r="U83" s="10" t="n"/>
      <c r="V83" s="13" t="n">
        <v>7.574109245612703</v>
      </c>
      <c r="W83" s="12" t="n">
        <v>44991</v>
      </c>
      <c r="X83" s="13" t="n">
        <v>7.5</v>
      </c>
      <c r="Y83" s="12" t="n">
        <v>44994</v>
      </c>
      <c r="Z83" t="n">
        <v>19</v>
      </c>
      <c r="AA83" s="14" t="inlineStr">
        <is>
          <t>SI</t>
        </is>
      </c>
    </row>
    <row r="84">
      <c r="B84" t="inlineStr">
        <is>
          <t>Venta Local</t>
        </is>
      </c>
      <c r="C84" t="n">
        <v>40363593</v>
      </c>
      <c r="D84" t="inlineStr">
        <is>
          <t>ANDES ASIA</t>
        </is>
      </c>
      <c r="E84" t="n">
        <v>1021204</v>
      </c>
      <c r="F84" t="inlineStr">
        <is>
          <t>andes asia1021204</t>
        </is>
      </c>
      <c r="G84" s="12" t="n">
        <v>44990</v>
      </c>
      <c r="H84" s="10" t="n">
        <v>23980</v>
      </c>
      <c r="I84" s="10" t="n"/>
      <c r="J84" s="10" t="n"/>
      <c r="K84" s="10" t="n"/>
      <c r="L84" s="13" t="n">
        <v>4.830303030303031</v>
      </c>
      <c r="M84" s="12" t="n">
        <v>44994</v>
      </c>
      <c r="N84" s="13" t="n">
        <v>15</v>
      </c>
      <c r="O84" s="12" t="n">
        <v>45009</v>
      </c>
      <c r="P84" t="n">
        <v>6</v>
      </c>
      <c r="Q84" s="14" t="inlineStr">
        <is>
          <t>SI</t>
        </is>
      </c>
      <c r="R84" s="10" t="n">
        <v>23980</v>
      </c>
      <c r="S84" s="10" t="n"/>
      <c r="T84" s="10" t="n"/>
      <c r="U84" s="10" t="n"/>
      <c r="V84" s="13" t="n">
        <v>6.830303030303031</v>
      </c>
      <c r="W84" s="12" t="n">
        <v>44996</v>
      </c>
      <c r="X84" s="13" t="n">
        <v>17</v>
      </c>
      <c r="Y84" s="12" t="n">
        <v>45009</v>
      </c>
      <c r="Z84" t="n">
        <v>6</v>
      </c>
      <c r="AA84" s="14" t="inlineStr">
        <is>
          <t>SI</t>
        </is>
      </c>
    </row>
    <row r="85">
      <c r="B85" t="inlineStr">
        <is>
          <t>Venta Local</t>
        </is>
      </c>
      <c r="C85" t="n">
        <v>40363592</v>
      </c>
      <c r="D85" t="inlineStr">
        <is>
          <t>AGRO AMERICA</t>
        </is>
      </c>
      <c r="E85" t="n">
        <v>1012518</v>
      </c>
      <c r="F85" t="inlineStr">
        <is>
          <t>agro america1012518</t>
        </is>
      </c>
      <c r="G85" s="12" t="n">
        <v>44977</v>
      </c>
      <c r="H85" s="10" t="n">
        <v>18143.68</v>
      </c>
      <c r="I85" s="10" t="n"/>
      <c r="J85" s="10" t="n"/>
      <c r="K85" s="10" t="n"/>
      <c r="L85" s="13" t="n">
        <v>7.5</v>
      </c>
      <c r="M85" s="12" t="n">
        <v>44984</v>
      </c>
      <c r="N85" s="13" t="n">
        <v>9.5</v>
      </c>
      <c r="O85" s="12" t="n">
        <v>44993</v>
      </c>
      <c r="P85" t="n">
        <v>20</v>
      </c>
      <c r="Q85" s="14" t="inlineStr">
        <is>
          <t>SI</t>
        </is>
      </c>
      <c r="R85" s="10" t="n">
        <v>18143.68</v>
      </c>
      <c r="S85" s="10" t="n"/>
      <c r="T85" s="10" t="n"/>
      <c r="U85" s="10" t="n"/>
      <c r="V85" s="13" t="n">
        <v>9.5</v>
      </c>
      <c r="W85" s="12" t="n">
        <v>44986</v>
      </c>
      <c r="X85" s="13" t="n">
        <v>11.5</v>
      </c>
      <c r="Y85" s="12" t="n">
        <v>44993</v>
      </c>
      <c r="Z85" t="n">
        <v>20</v>
      </c>
      <c r="AA85" s="14" t="inlineStr">
        <is>
          <t>SI</t>
        </is>
      </c>
    </row>
    <row r="86">
      <c r="B86" t="inlineStr">
        <is>
          <t>Venta Directa</t>
        </is>
      </c>
      <c r="C86" t="n">
        <v>40363570</v>
      </c>
      <c r="D86" t="inlineStr">
        <is>
          <t>AGRO SUDAMERICA</t>
        </is>
      </c>
      <c r="E86" t="n">
        <v>1012556</v>
      </c>
      <c r="F86" t="inlineStr">
        <is>
          <t>agro sudamerica1012556</t>
        </is>
      </c>
      <c r="G86" s="12" t="n">
        <v>44968</v>
      </c>
      <c r="H86" s="10" t="inlineStr"/>
      <c r="I86" s="10" t="n"/>
      <c r="J86" s="10" t="n"/>
      <c r="K86" s="10" t="n"/>
      <c r="L86" s="13" t="n"/>
      <c r="N86" s="13" t="n"/>
      <c r="Q86" s="14" t="n"/>
      <c r="R86" s="10" t="n"/>
      <c r="S86" s="10" t="n"/>
      <c r="T86" s="10" t="n"/>
      <c r="U86" s="10" t="n"/>
      <c r="V86" s="13" t="n"/>
      <c r="X86" s="13" t="n"/>
      <c r="AA86" s="14" t="n"/>
    </row>
    <row r="87">
      <c r="B87" t="inlineStr">
        <is>
          <t>Venta Local</t>
        </is>
      </c>
      <c r="C87" t="n">
        <v>40363553</v>
      </c>
      <c r="D87" t="inlineStr">
        <is>
          <t>AGRO MEXICO</t>
        </is>
      </c>
      <c r="E87" t="n">
        <v>1011748</v>
      </c>
      <c r="F87" t="inlineStr">
        <is>
          <t>agro mexico1011748</t>
        </is>
      </c>
      <c r="G87" s="12" t="n">
        <v>44961</v>
      </c>
      <c r="H87" s="10" t="inlineStr"/>
      <c r="I87" s="10" t="n"/>
      <c r="J87" s="10" t="n"/>
      <c r="K87" s="10" t="n"/>
      <c r="L87" s="13" t="n">
        <v>5.449612403100775</v>
      </c>
      <c r="M87" s="12" t="n">
        <v>44966</v>
      </c>
      <c r="N87" s="13" t="n">
        <v>10</v>
      </c>
      <c r="O87" s="12" t="n">
        <v>44976</v>
      </c>
      <c r="P87" t="n">
        <v>8</v>
      </c>
      <c r="Q87" s="14" t="inlineStr">
        <is>
          <t>SI</t>
        </is>
      </c>
      <c r="R87" s="10" t="n"/>
      <c r="S87" s="10" t="n"/>
      <c r="T87" s="10" t="n"/>
      <c r="U87" s="10" t="n"/>
      <c r="V87" s="13" t="n">
        <v>7.449612403100775</v>
      </c>
      <c r="W87" s="12" t="n">
        <v>44968</v>
      </c>
      <c r="X87" s="13" t="n">
        <v>12</v>
      </c>
      <c r="Y87" s="12" t="n">
        <v>44976</v>
      </c>
      <c r="Z87" t="n">
        <v>8</v>
      </c>
      <c r="AA87" s="14" t="inlineStr">
        <is>
          <t>SI</t>
        </is>
      </c>
    </row>
    <row r="88">
      <c r="B88" t="inlineStr">
        <is>
          <t>Venta Local</t>
        </is>
      </c>
      <c r="C88" t="n">
        <v>40363552</v>
      </c>
      <c r="D88" t="inlineStr">
        <is>
          <t>AGRO MEXICO</t>
        </is>
      </c>
      <c r="E88" t="n">
        <v>1011748</v>
      </c>
      <c r="F88" t="inlineStr">
        <is>
          <t>agro mexico1011748</t>
        </is>
      </c>
      <c r="G88" s="12" t="n">
        <v>44961</v>
      </c>
      <c r="H88" s="10" t="inlineStr"/>
      <c r="I88" s="10" t="n"/>
      <c r="J88" s="10" t="n"/>
      <c r="K88" s="10" t="n"/>
      <c r="L88" s="13" t="n">
        <v>5.449612403100775</v>
      </c>
      <c r="M88" s="12" t="n">
        <v>44966</v>
      </c>
      <c r="N88" s="13" t="n">
        <v>10</v>
      </c>
      <c r="O88" s="12" t="n">
        <v>44976</v>
      </c>
      <c r="P88" t="n">
        <v>8</v>
      </c>
      <c r="Q88" s="14" t="inlineStr">
        <is>
          <t>SI</t>
        </is>
      </c>
      <c r="R88" s="10" t="n"/>
      <c r="S88" s="10" t="n"/>
      <c r="T88" s="10" t="n"/>
      <c r="U88" s="10" t="n"/>
      <c r="V88" s="13" t="n">
        <v>7.449612403100775</v>
      </c>
      <c r="W88" s="12" t="n">
        <v>44968</v>
      </c>
      <c r="X88" s="13" t="n">
        <v>12</v>
      </c>
      <c r="Y88" s="12" t="n">
        <v>44976</v>
      </c>
      <c r="Z88" t="n">
        <v>8</v>
      </c>
      <c r="AA88" s="14" t="inlineStr">
        <is>
          <t>SI</t>
        </is>
      </c>
    </row>
    <row r="89">
      <c r="B89" t="inlineStr">
        <is>
          <t>Venta Local</t>
        </is>
      </c>
      <c r="C89" t="n">
        <v>40363551</v>
      </c>
      <c r="D89" t="inlineStr">
        <is>
          <t>AGRO MEXICO</t>
        </is>
      </c>
      <c r="E89" t="n">
        <v>1011748</v>
      </c>
      <c r="F89" t="inlineStr">
        <is>
          <t>agro mexico1011748</t>
        </is>
      </c>
      <c r="G89" s="12" t="n">
        <v>44961</v>
      </c>
      <c r="H89" s="10" t="inlineStr"/>
      <c r="I89" s="10" t="n"/>
      <c r="J89" s="10" t="n"/>
      <c r="K89" s="10" t="n"/>
      <c r="L89" s="13" t="n">
        <v>5.449612403100775</v>
      </c>
      <c r="M89" s="12" t="n">
        <v>44966</v>
      </c>
      <c r="N89" s="13" t="n">
        <v>10</v>
      </c>
      <c r="O89" s="12" t="n">
        <v>44976</v>
      </c>
      <c r="P89" t="n">
        <v>8</v>
      </c>
      <c r="Q89" s="14" t="inlineStr">
        <is>
          <t>SI</t>
        </is>
      </c>
      <c r="R89" s="10" t="n"/>
      <c r="S89" s="10" t="n"/>
      <c r="T89" s="10" t="n"/>
      <c r="U89" s="10" t="n"/>
      <c r="V89" s="13" t="n">
        <v>7.449612403100775</v>
      </c>
      <c r="W89" s="12" t="n">
        <v>44968</v>
      </c>
      <c r="X89" s="13" t="n">
        <v>12</v>
      </c>
      <c r="Y89" s="12" t="n">
        <v>44976</v>
      </c>
      <c r="Z89" t="n">
        <v>8</v>
      </c>
      <c r="AA89" s="14" t="inlineStr">
        <is>
          <t>SI</t>
        </is>
      </c>
    </row>
    <row r="90">
      <c r="B90" t="inlineStr">
        <is>
          <t>Venta Directa</t>
        </is>
      </c>
      <c r="C90" t="n">
        <v>40363415</v>
      </c>
      <c r="D90" t="inlineStr">
        <is>
          <t>AGRO SUDAMERICA</t>
        </is>
      </c>
      <c r="E90" t="n">
        <v>1012556</v>
      </c>
      <c r="F90" t="inlineStr">
        <is>
          <t>agro sudamerica1012556</t>
        </is>
      </c>
      <c r="G90" s="12" t="n">
        <v>44968</v>
      </c>
      <c r="H90" s="10" t="inlineStr"/>
      <c r="I90" s="10" t="n"/>
      <c r="J90" s="10" t="n"/>
      <c r="K90" s="10" t="n"/>
      <c r="L90" s="13" t="n"/>
      <c r="N90" s="13" t="n"/>
      <c r="Q90" s="14" t="n"/>
      <c r="R90" s="10" t="n"/>
      <c r="S90" s="10" t="n"/>
      <c r="T90" s="10" t="n"/>
      <c r="U90" s="10" t="n"/>
      <c r="V90" s="13" t="n"/>
      <c r="X90" s="13" t="n"/>
      <c r="AA90" s="14" t="n"/>
    </row>
    <row r="91">
      <c r="B91" t="inlineStr">
        <is>
          <t>Venta Local</t>
        </is>
      </c>
      <c r="C91" t="n">
        <v>40363320</v>
      </c>
      <c r="D91" t="inlineStr">
        <is>
          <t>AGRO MEXICO</t>
        </is>
      </c>
      <c r="E91" t="n">
        <v>1030802</v>
      </c>
      <c r="F91" t="inlineStr">
        <is>
          <t>agro mexico1030802</t>
        </is>
      </c>
      <c r="G91" s="12" t="n">
        <v>44969</v>
      </c>
      <c r="H91" s="10" t="inlineStr"/>
      <c r="I91" s="10" t="n"/>
      <c r="J91" s="10" t="n"/>
      <c r="K91" s="10" t="n"/>
      <c r="L91" s="13" t="n">
        <v>5.449612403100775</v>
      </c>
      <c r="M91" s="12" t="n">
        <v>44974</v>
      </c>
      <c r="N91" s="13" t="n">
        <v>10</v>
      </c>
      <c r="O91" s="12" t="n">
        <v>44984</v>
      </c>
      <c r="P91" t="n">
        <v>1</v>
      </c>
      <c r="Q91" s="14" t="inlineStr">
        <is>
          <t>Mes 3</t>
        </is>
      </c>
      <c r="R91" s="10" t="n"/>
      <c r="S91" s="10" t="n"/>
      <c r="T91" s="10" t="n"/>
      <c r="U91" s="10" t="n"/>
      <c r="V91" s="13" t="n">
        <v>7.449612403100775</v>
      </c>
      <c r="W91" s="12" t="n">
        <v>44976</v>
      </c>
      <c r="X91" s="13" t="n">
        <v>12</v>
      </c>
      <c r="Y91" s="12" t="n">
        <v>44984</v>
      </c>
      <c r="Z91" t="n">
        <v>1</v>
      </c>
      <c r="AA91" s="14" t="inlineStr">
        <is>
          <t>Mes 3</t>
        </is>
      </c>
    </row>
    <row r="92">
      <c r="B92" t="inlineStr">
        <is>
          <t>Venta Local</t>
        </is>
      </c>
      <c r="C92" t="n">
        <v>40363319</v>
      </c>
      <c r="D92" t="inlineStr">
        <is>
          <t>AGRO MEXICO</t>
        </is>
      </c>
      <c r="E92" t="n">
        <v>1030802</v>
      </c>
      <c r="F92" t="inlineStr">
        <is>
          <t>agro mexico1030802</t>
        </is>
      </c>
      <c r="G92" s="12" t="n">
        <v>44969</v>
      </c>
      <c r="H92" s="10" t="inlineStr"/>
      <c r="I92" s="10" t="n"/>
      <c r="J92" s="10" t="n"/>
      <c r="K92" s="10" t="n"/>
      <c r="L92" s="13" t="n">
        <v>5.449612403100775</v>
      </c>
      <c r="M92" s="12" t="n">
        <v>44974</v>
      </c>
      <c r="N92" s="13" t="n">
        <v>10</v>
      </c>
      <c r="O92" s="12" t="n">
        <v>44984</v>
      </c>
      <c r="P92" t="n">
        <v>1</v>
      </c>
      <c r="Q92" s="14" t="inlineStr">
        <is>
          <t>Mes 3</t>
        </is>
      </c>
      <c r="R92" s="10" t="n"/>
      <c r="S92" s="10" t="n"/>
      <c r="T92" s="10" t="n"/>
      <c r="U92" s="10" t="n"/>
      <c r="V92" s="13" t="n">
        <v>7.449612403100775</v>
      </c>
      <c r="W92" s="12" t="n">
        <v>44976</v>
      </c>
      <c r="X92" s="13" t="n">
        <v>12</v>
      </c>
      <c r="Y92" s="12" t="n">
        <v>44984</v>
      </c>
      <c r="Z92" t="n">
        <v>1</v>
      </c>
      <c r="AA92" s="14" t="inlineStr">
        <is>
          <t>Mes 3</t>
        </is>
      </c>
    </row>
    <row r="93">
      <c r="B93" t="inlineStr">
        <is>
          <t>Venta Local</t>
        </is>
      </c>
      <c r="C93" t="n">
        <v>40363317</v>
      </c>
      <c r="D93" t="inlineStr">
        <is>
          <t>AGRO MEXICO</t>
        </is>
      </c>
      <c r="E93" t="n">
        <v>1030802</v>
      </c>
      <c r="F93" t="inlineStr">
        <is>
          <t>agro mexico1030802</t>
        </is>
      </c>
      <c r="G93" s="12" t="n">
        <v>44961</v>
      </c>
      <c r="H93" s="10" t="inlineStr"/>
      <c r="I93" s="10" t="n"/>
      <c r="J93" s="10" t="n"/>
      <c r="K93" s="10" t="n"/>
      <c r="L93" s="13" t="n">
        <v>5.449612403100775</v>
      </c>
      <c r="M93" s="12" t="n">
        <v>44966</v>
      </c>
      <c r="N93" s="13" t="n">
        <v>10</v>
      </c>
      <c r="O93" s="12" t="n">
        <v>44976</v>
      </c>
      <c r="P93" t="n">
        <v>8</v>
      </c>
      <c r="Q93" s="14" t="inlineStr">
        <is>
          <t>SI</t>
        </is>
      </c>
      <c r="R93" s="10" t="n"/>
      <c r="S93" s="10" t="n"/>
      <c r="T93" s="10" t="n"/>
      <c r="U93" s="10" t="n"/>
      <c r="V93" s="13" t="n">
        <v>7.449612403100775</v>
      </c>
      <c r="W93" s="12" t="n">
        <v>44968</v>
      </c>
      <c r="X93" s="13" t="n">
        <v>12</v>
      </c>
      <c r="Y93" s="12" t="n">
        <v>44976</v>
      </c>
      <c r="Z93" t="n">
        <v>8</v>
      </c>
      <c r="AA93" s="14" t="inlineStr">
        <is>
          <t>SI</t>
        </is>
      </c>
    </row>
    <row r="94">
      <c r="B94" t="inlineStr">
        <is>
          <t>Venta Directa</t>
        </is>
      </c>
      <c r="C94" t="n">
        <v>40363172</v>
      </c>
      <c r="D94" t="inlineStr">
        <is>
          <t>AGROSUPER ASIA</t>
        </is>
      </c>
      <c r="E94" t="n">
        <v>1030535</v>
      </c>
      <c r="F94" t="inlineStr">
        <is>
          <t>agrosuper asia1030535</t>
        </is>
      </c>
      <c r="G94" s="12" t="n">
        <v>44994</v>
      </c>
      <c r="H94" s="10" t="n">
        <v>21999.63</v>
      </c>
      <c r="I94" s="10" t="n"/>
      <c r="J94" s="10" t="n"/>
      <c r="K94" s="10" t="n"/>
      <c r="L94" s="13" t="n"/>
      <c r="N94" s="13" t="n"/>
      <c r="Q94" s="14" t="n"/>
      <c r="R94" s="10" t="n">
        <v>21999.63</v>
      </c>
      <c r="S94" s="10" t="n"/>
      <c r="T94" s="10" t="n"/>
      <c r="U94" s="10" t="n"/>
      <c r="V94" s="13" t="n"/>
      <c r="X94" s="13" t="n"/>
      <c r="AA94" s="14" t="n"/>
    </row>
    <row r="95">
      <c r="B95" t="inlineStr">
        <is>
          <t>Venta Directa</t>
        </is>
      </c>
      <c r="C95" t="n">
        <v>40363171</v>
      </c>
      <c r="D95" t="inlineStr">
        <is>
          <t>AGROSUPER ASIA</t>
        </is>
      </c>
      <c r="E95" t="n">
        <v>1023038</v>
      </c>
      <c r="F95" t="inlineStr">
        <is>
          <t>agrosuper asia1023038</t>
        </is>
      </c>
      <c r="G95" s="12" t="n">
        <v>44993</v>
      </c>
      <c r="H95" s="10" t="n">
        <v>14968.38</v>
      </c>
      <c r="I95" s="10" t="n"/>
      <c r="J95" s="10" t="n"/>
      <c r="K95" s="10" t="n"/>
      <c r="L95" s="13" t="n"/>
      <c r="N95" s="13" t="n"/>
      <c r="Q95" s="14" t="n"/>
      <c r="R95" s="10" t="n">
        <v>14968.38</v>
      </c>
      <c r="S95" s="10" t="n"/>
      <c r="T95" s="10" t="n"/>
      <c r="U95" s="10" t="n"/>
      <c r="V95" s="13" t="n"/>
      <c r="X95" s="13" t="n"/>
      <c r="AA95" s="14" t="n"/>
    </row>
    <row r="96">
      <c r="B96" t="inlineStr">
        <is>
          <t>Venta Directa</t>
        </is>
      </c>
      <c r="C96" t="n">
        <v>40363171</v>
      </c>
      <c r="D96" t="inlineStr">
        <is>
          <t>AGROSUPER ASIA</t>
        </is>
      </c>
      <c r="E96" t="n">
        <v>1023038</v>
      </c>
      <c r="F96" t="inlineStr">
        <is>
          <t>agrosuper asia1023038</t>
        </is>
      </c>
      <c r="G96" s="12" t="n">
        <v>44993</v>
      </c>
      <c r="H96" s="10" t="n">
        <v>22002.36</v>
      </c>
      <c r="I96" s="10" t="n"/>
      <c r="J96" s="10" t="n"/>
      <c r="K96" s="10" t="n"/>
      <c r="L96" s="13" t="n"/>
      <c r="N96" s="13" t="n"/>
      <c r="Q96" s="14" t="n"/>
      <c r="R96" s="10" t="n">
        <v>22002.36</v>
      </c>
      <c r="S96" s="10" t="n"/>
      <c r="T96" s="10" t="n"/>
      <c r="U96" s="10" t="n"/>
      <c r="V96" s="13" t="n"/>
      <c r="X96" s="13" t="n"/>
      <c r="AA96" s="14" t="n"/>
    </row>
    <row r="97">
      <c r="B97" t="inlineStr">
        <is>
          <t>Venta Directa</t>
        </is>
      </c>
      <c r="C97" t="n">
        <v>40363170</v>
      </c>
      <c r="D97" t="inlineStr">
        <is>
          <t>AGROSUPER ASIA</t>
        </is>
      </c>
      <c r="E97" t="n">
        <v>1023038</v>
      </c>
      <c r="F97" t="inlineStr">
        <is>
          <t>agrosuper asia1023038</t>
        </is>
      </c>
      <c r="G97" s="12" t="n">
        <v>44987</v>
      </c>
      <c r="H97" s="10" t="n">
        <v>22004.46</v>
      </c>
      <c r="I97" s="10" t="n"/>
      <c r="J97" s="10" t="n"/>
      <c r="K97" s="10" t="n"/>
      <c r="L97" s="13" t="n"/>
      <c r="N97" s="13" t="n"/>
      <c r="Q97" s="14" t="n"/>
      <c r="R97" s="10" t="n">
        <v>22004.46</v>
      </c>
      <c r="S97" s="10" t="n"/>
      <c r="T97" s="10" t="n"/>
      <c r="U97" s="10" t="n"/>
      <c r="V97" s="13" t="n"/>
      <c r="X97" s="13" t="n"/>
      <c r="AA97" s="14" t="n"/>
    </row>
    <row r="98">
      <c r="B98" t="inlineStr">
        <is>
          <t>Venta Directa</t>
        </is>
      </c>
      <c r="C98" t="n">
        <v>40363167</v>
      </c>
      <c r="D98" t="inlineStr">
        <is>
          <t>AGROSUPER ASIA</t>
        </is>
      </c>
      <c r="E98" t="n">
        <v>1021470</v>
      </c>
      <c r="F98" t="inlineStr">
        <is>
          <t>agrosuper asia1021470</t>
        </is>
      </c>
      <c r="G98" s="12" t="n">
        <v>44993</v>
      </c>
      <c r="H98" s="10" t="n">
        <v>9073.42</v>
      </c>
      <c r="I98" s="10" t="n"/>
      <c r="J98" s="10" t="n"/>
      <c r="K98" s="10" t="n"/>
      <c r="L98" s="13" t="n"/>
      <c r="N98" s="13" t="n"/>
      <c r="Q98" s="14" t="n"/>
      <c r="R98" s="10" t="n">
        <v>9073.42</v>
      </c>
      <c r="S98" s="10" t="n"/>
      <c r="T98" s="10" t="n"/>
      <c r="U98" s="10" t="n"/>
      <c r="V98" s="13" t="n"/>
      <c r="X98" s="13" t="n"/>
      <c r="AA98" s="14" t="n"/>
    </row>
    <row r="99">
      <c r="B99" t="inlineStr">
        <is>
          <t>Venta Directa</t>
        </is>
      </c>
      <c r="C99" t="n">
        <v>40363167</v>
      </c>
      <c r="D99" t="inlineStr">
        <is>
          <t>AGROSUPER ASIA</t>
        </is>
      </c>
      <c r="E99" t="n">
        <v>1021470</v>
      </c>
      <c r="F99" t="inlineStr">
        <is>
          <t>agrosuper asia1021470</t>
        </is>
      </c>
      <c r="G99" s="12" t="n">
        <v>44993</v>
      </c>
      <c r="H99" s="10" t="n">
        <v>22085.97</v>
      </c>
      <c r="I99" s="10" t="n"/>
      <c r="J99" s="10" t="n"/>
      <c r="K99" s="10" t="n"/>
      <c r="L99" s="13" t="n"/>
      <c r="N99" s="13" t="n"/>
      <c r="Q99" s="14" t="n"/>
      <c r="R99" s="10" t="n">
        <v>22085.97</v>
      </c>
      <c r="S99" s="10" t="n"/>
      <c r="T99" s="10" t="n"/>
      <c r="U99" s="10" t="n"/>
      <c r="V99" s="13" t="n"/>
      <c r="X99" s="13" t="n"/>
      <c r="AA99" s="14" t="n"/>
    </row>
    <row r="100">
      <c r="B100" t="inlineStr">
        <is>
          <t>Venta Directa</t>
        </is>
      </c>
      <c r="C100" t="n">
        <v>40363166</v>
      </c>
      <c r="D100" t="inlineStr">
        <is>
          <t>AGROSUPER ASIA</t>
        </is>
      </c>
      <c r="E100" t="n">
        <v>1023038</v>
      </c>
      <c r="F100" t="inlineStr">
        <is>
          <t>agrosuper asia1023038</t>
        </is>
      </c>
      <c r="G100" s="12" t="n">
        <v>44992</v>
      </c>
      <c r="H100" s="10" t="n">
        <v>22006.85</v>
      </c>
      <c r="I100" s="10" t="n"/>
      <c r="J100" s="10" t="n"/>
      <c r="K100" s="10" t="n"/>
      <c r="L100" s="13" t="n"/>
      <c r="N100" s="13" t="n"/>
      <c r="Q100" s="14" t="n"/>
      <c r="R100" s="10" t="n">
        <v>22006.85</v>
      </c>
      <c r="S100" s="10" t="n"/>
      <c r="T100" s="10" t="n"/>
      <c r="U100" s="10" t="n"/>
      <c r="V100" s="13" t="n"/>
      <c r="X100" s="13" t="n"/>
      <c r="AA100" s="14" t="n"/>
    </row>
    <row r="101">
      <c r="B101" t="inlineStr">
        <is>
          <t>Venta Directa</t>
        </is>
      </c>
      <c r="C101" t="n">
        <v>40363165</v>
      </c>
      <c r="D101" t="inlineStr">
        <is>
          <t>AGROSUPER ASIA</t>
        </is>
      </c>
      <c r="E101" t="n">
        <v>1023037</v>
      </c>
      <c r="F101" t="inlineStr">
        <is>
          <t>agrosuper asia1023037</t>
        </is>
      </c>
      <c r="G101" s="12" t="n">
        <v>44984</v>
      </c>
      <c r="H101" s="10" t="inlineStr"/>
      <c r="I101" s="10" t="n"/>
      <c r="J101" s="10" t="n"/>
      <c r="K101" s="10" t="n"/>
      <c r="L101" s="13" t="n"/>
      <c r="N101" s="13" t="n"/>
      <c r="Q101" s="14" t="n"/>
      <c r="R101" s="10" t="n"/>
      <c r="S101" s="10" t="n"/>
      <c r="T101" s="10" t="n"/>
      <c r="U101" s="10" t="n"/>
      <c r="V101" s="13" t="n"/>
      <c r="X101" s="13" t="n"/>
      <c r="AA101" s="14" t="n"/>
    </row>
    <row r="102">
      <c r="B102" t="inlineStr">
        <is>
          <t>Venta Directa</t>
        </is>
      </c>
      <c r="C102" t="n">
        <v>40363164</v>
      </c>
      <c r="D102" t="inlineStr">
        <is>
          <t>AGROSUPER ASIA</t>
        </is>
      </c>
      <c r="E102" t="n">
        <v>1021149</v>
      </c>
      <c r="F102" t="inlineStr">
        <is>
          <t>agrosuper asia1021149</t>
        </is>
      </c>
      <c r="G102" s="12" t="n">
        <v>44993</v>
      </c>
      <c r="H102" s="10" t="n">
        <v>8496</v>
      </c>
      <c r="I102" s="10" t="n"/>
      <c r="J102" s="10" t="n"/>
      <c r="K102" s="10" t="n"/>
      <c r="L102" s="13" t="n"/>
      <c r="N102" s="13" t="n"/>
      <c r="Q102" s="14" t="n"/>
      <c r="R102" s="10" t="n">
        <v>8496</v>
      </c>
      <c r="S102" s="10" t="n"/>
      <c r="T102" s="10" t="n"/>
      <c r="U102" s="10" t="n"/>
      <c r="V102" s="13" t="n"/>
      <c r="X102" s="13" t="n"/>
      <c r="AA102" s="14" t="n"/>
    </row>
    <row r="103">
      <c r="B103" t="inlineStr">
        <is>
          <t>Venta Directa</t>
        </is>
      </c>
      <c r="C103" t="n">
        <v>40363164</v>
      </c>
      <c r="D103" t="inlineStr">
        <is>
          <t>AGROSUPER ASIA</t>
        </is>
      </c>
      <c r="E103" t="n">
        <v>1021149</v>
      </c>
      <c r="F103" t="inlineStr">
        <is>
          <t>agrosuper asia1021149</t>
        </is>
      </c>
      <c r="G103" s="12" t="n">
        <v>44993</v>
      </c>
      <c r="H103" s="10" t="n">
        <v>21968</v>
      </c>
      <c r="I103" s="10" t="n"/>
      <c r="J103" s="10" t="n"/>
      <c r="K103" s="10" t="n"/>
      <c r="L103" s="13" t="n"/>
      <c r="N103" s="13" t="n"/>
      <c r="Q103" s="14" t="n"/>
      <c r="R103" s="10" t="n">
        <v>21968</v>
      </c>
      <c r="S103" s="10" t="n"/>
      <c r="T103" s="10" t="n"/>
      <c r="U103" s="10" t="n"/>
      <c r="V103" s="13" t="n"/>
      <c r="X103" s="13" t="n"/>
      <c r="AA103" s="14" t="n"/>
    </row>
    <row r="104">
      <c r="B104" t="inlineStr">
        <is>
          <t>Venta Directa</t>
        </is>
      </c>
      <c r="C104" t="n">
        <v>40363163</v>
      </c>
      <c r="D104" t="inlineStr">
        <is>
          <t>AGROSUPER ASIA</t>
        </is>
      </c>
      <c r="E104" t="n">
        <v>1021149</v>
      </c>
      <c r="F104" t="inlineStr">
        <is>
          <t>agrosuper asia1021149</t>
        </is>
      </c>
      <c r="G104" s="12" t="n">
        <v>44993</v>
      </c>
      <c r="H104" s="10" t="n">
        <v>13392</v>
      </c>
      <c r="I104" s="10" t="n"/>
      <c r="J104" s="10" t="n"/>
      <c r="K104" s="10" t="n"/>
      <c r="L104" s="13" t="n"/>
      <c r="N104" s="13" t="n"/>
      <c r="Q104" s="14" t="n"/>
      <c r="R104" s="10" t="n">
        <v>13392</v>
      </c>
      <c r="S104" s="10" t="n"/>
      <c r="T104" s="10" t="n"/>
      <c r="U104" s="10" t="n"/>
      <c r="V104" s="13" t="n"/>
      <c r="X104" s="13" t="n"/>
      <c r="AA104" s="14" t="n"/>
    </row>
    <row r="105">
      <c r="B105" t="inlineStr">
        <is>
          <t>Venta Directa</t>
        </is>
      </c>
      <c r="C105" t="n">
        <v>40363163</v>
      </c>
      <c r="D105" t="inlineStr">
        <is>
          <t>AGROSUPER ASIA</t>
        </is>
      </c>
      <c r="E105" t="n">
        <v>1021149</v>
      </c>
      <c r="F105" t="inlineStr">
        <is>
          <t>agrosuper asia1021149</t>
        </is>
      </c>
      <c r="G105" s="12" t="n">
        <v>44993</v>
      </c>
      <c r="H105" s="10" t="n">
        <v>22000</v>
      </c>
      <c r="I105" s="10" t="n"/>
      <c r="J105" s="10" t="n"/>
      <c r="K105" s="10" t="n"/>
      <c r="L105" s="13" t="n"/>
      <c r="N105" s="13" t="n"/>
      <c r="Q105" s="14" t="n"/>
      <c r="R105" s="10" t="n">
        <v>22000</v>
      </c>
      <c r="S105" s="10" t="n"/>
      <c r="T105" s="10" t="n"/>
      <c r="U105" s="10" t="n"/>
      <c r="V105" s="13" t="n"/>
      <c r="X105" s="13" t="n"/>
      <c r="AA105" s="14" t="n"/>
    </row>
    <row r="106">
      <c r="B106" t="inlineStr">
        <is>
          <t>Venta Directa</t>
        </is>
      </c>
      <c r="C106" t="n">
        <v>40363162</v>
      </c>
      <c r="D106" t="inlineStr">
        <is>
          <t>AGROSUPER ASIA</t>
        </is>
      </c>
      <c r="E106" t="n">
        <v>1021149</v>
      </c>
      <c r="F106" t="inlineStr">
        <is>
          <t>agrosuper asia1021149</t>
        </is>
      </c>
      <c r="G106" s="12" t="n">
        <v>44987</v>
      </c>
      <c r="H106" s="10" t="n">
        <v>22000</v>
      </c>
      <c r="I106" s="10" t="n"/>
      <c r="J106" s="10" t="n"/>
      <c r="K106" s="10" t="n"/>
      <c r="L106" s="13" t="n"/>
      <c r="N106" s="13" t="n"/>
      <c r="Q106" s="14" t="n"/>
      <c r="R106" s="10" t="n">
        <v>22000</v>
      </c>
      <c r="S106" s="10" t="n"/>
      <c r="T106" s="10" t="n"/>
      <c r="U106" s="10" t="n"/>
      <c r="V106" s="13" t="n"/>
      <c r="X106" s="13" t="n"/>
      <c r="AA106" s="14" t="n"/>
    </row>
    <row r="107">
      <c r="B107" t="inlineStr">
        <is>
          <t>Venta Directa</t>
        </is>
      </c>
      <c r="C107" t="n">
        <v>40363158</v>
      </c>
      <c r="D107" t="inlineStr">
        <is>
          <t>AGROSUPER ASIA</t>
        </is>
      </c>
      <c r="E107" t="n">
        <v>1020861</v>
      </c>
      <c r="F107" t="inlineStr">
        <is>
          <t>agrosuper asia1020861</t>
        </is>
      </c>
      <c r="G107" s="12" t="n">
        <v>44994</v>
      </c>
      <c r="H107" s="10" t="n">
        <v>22001.79</v>
      </c>
      <c r="I107" s="10" t="n"/>
      <c r="J107" s="10" t="n"/>
      <c r="K107" s="10" t="n"/>
      <c r="L107" s="13" t="n"/>
      <c r="N107" s="13" t="n"/>
      <c r="Q107" s="14" t="n"/>
      <c r="R107" s="10" t="n">
        <v>22001.79</v>
      </c>
      <c r="S107" s="10" t="n"/>
      <c r="T107" s="10" t="n"/>
      <c r="U107" s="10" t="n"/>
      <c r="V107" s="13" t="n"/>
      <c r="X107" s="13" t="n"/>
      <c r="AA107" s="14" t="n"/>
    </row>
    <row r="108">
      <c r="B108" t="inlineStr">
        <is>
          <t>Venta Directa</t>
        </is>
      </c>
      <c r="C108" t="n">
        <v>40363157</v>
      </c>
      <c r="D108" t="inlineStr">
        <is>
          <t>AGROSUPER ASIA</t>
        </is>
      </c>
      <c r="E108" t="n">
        <v>1022885</v>
      </c>
      <c r="F108" t="inlineStr">
        <is>
          <t>agrosuper asia1022885</t>
        </is>
      </c>
      <c r="G108" s="12" t="n">
        <v>44993</v>
      </c>
      <c r="H108" s="10" t="n">
        <v>22014.69</v>
      </c>
      <c r="I108" s="10" t="n"/>
      <c r="J108" s="10" t="n"/>
      <c r="K108" s="10" t="n"/>
      <c r="L108" s="13" t="n"/>
      <c r="N108" s="13" t="n"/>
      <c r="Q108" s="14" t="n"/>
      <c r="R108" s="10" t="n">
        <v>22014.69</v>
      </c>
      <c r="S108" s="10" t="n"/>
      <c r="T108" s="10" t="n"/>
      <c r="U108" s="10" t="n"/>
      <c r="V108" s="13" t="n"/>
      <c r="X108" s="13" t="n"/>
      <c r="AA108" s="14" t="n"/>
    </row>
    <row r="109">
      <c r="B109" t="inlineStr">
        <is>
          <t>Venta Directa</t>
        </is>
      </c>
      <c r="C109" t="n">
        <v>40363156</v>
      </c>
      <c r="D109" t="inlineStr">
        <is>
          <t>AGROSUPER ASIA</t>
        </is>
      </c>
      <c r="E109" t="n">
        <v>1022885</v>
      </c>
      <c r="F109" t="inlineStr">
        <is>
          <t>agrosuper asia1022885</t>
        </is>
      </c>
      <c r="G109" s="12" t="n">
        <v>44992</v>
      </c>
      <c r="H109" s="10" t="n">
        <v>22014.73</v>
      </c>
      <c r="I109" s="10" t="n"/>
      <c r="J109" s="10" t="n"/>
      <c r="K109" s="10" t="n"/>
      <c r="L109" s="13" t="n"/>
      <c r="N109" s="13" t="n"/>
      <c r="Q109" s="14" t="n"/>
      <c r="R109" s="10" t="n">
        <v>22014.73</v>
      </c>
      <c r="S109" s="10" t="n"/>
      <c r="T109" s="10" t="n"/>
      <c r="U109" s="10" t="n"/>
      <c r="V109" s="13" t="n"/>
      <c r="X109" s="13" t="n"/>
      <c r="AA109" s="14" t="n"/>
    </row>
    <row r="110">
      <c r="B110" t="inlineStr">
        <is>
          <t>Venta Directa</t>
        </is>
      </c>
      <c r="C110" t="n">
        <v>40363155</v>
      </c>
      <c r="D110" t="inlineStr">
        <is>
          <t>AGROSUPER ASIA</t>
        </is>
      </c>
      <c r="E110" t="n">
        <v>1022885</v>
      </c>
      <c r="F110" t="inlineStr">
        <is>
          <t>agrosuper asia1022885</t>
        </is>
      </c>
      <c r="G110" s="12" t="n">
        <v>44992</v>
      </c>
      <c r="H110" s="10" t="n">
        <v>22009.94</v>
      </c>
      <c r="I110" s="10" t="n"/>
      <c r="J110" s="10" t="n"/>
      <c r="K110" s="10" t="n"/>
      <c r="L110" s="13" t="n"/>
      <c r="N110" s="13" t="n"/>
      <c r="Q110" s="14" t="n"/>
      <c r="R110" s="10" t="n">
        <v>22009.94</v>
      </c>
      <c r="S110" s="10" t="n"/>
      <c r="T110" s="10" t="n"/>
      <c r="U110" s="10" t="n"/>
      <c r="V110" s="13" t="n"/>
      <c r="X110" s="13" t="n"/>
      <c r="AA110" s="14" t="n"/>
    </row>
    <row r="111">
      <c r="B111" t="inlineStr">
        <is>
          <t>Venta Directa</t>
        </is>
      </c>
      <c r="C111" t="n">
        <v>40363154</v>
      </c>
      <c r="D111" t="inlineStr">
        <is>
          <t>AGROSUPER ASIA</t>
        </is>
      </c>
      <c r="E111" t="n">
        <v>1022885</v>
      </c>
      <c r="F111" t="inlineStr">
        <is>
          <t>agrosuper asia1022885</t>
        </is>
      </c>
      <c r="G111" s="12" t="n">
        <v>44993</v>
      </c>
      <c r="H111" s="10" t="n">
        <v>22013.92</v>
      </c>
      <c r="I111" s="10" t="n"/>
      <c r="J111" s="10" t="n"/>
      <c r="K111" s="10" t="n"/>
      <c r="L111" s="13" t="n"/>
      <c r="N111" s="13" t="n"/>
      <c r="Q111" s="14" t="n"/>
      <c r="R111" s="10" t="n">
        <v>22013.92</v>
      </c>
      <c r="S111" s="10" t="n"/>
      <c r="T111" s="10" t="n"/>
      <c r="U111" s="10" t="n"/>
      <c r="V111" s="13" t="n"/>
      <c r="X111" s="13" t="n"/>
      <c r="AA111" s="14" t="n"/>
    </row>
    <row r="112">
      <c r="B112" t="inlineStr">
        <is>
          <t>Venta Directa</t>
        </is>
      </c>
      <c r="C112" t="n">
        <v>40363153</v>
      </c>
      <c r="D112" t="inlineStr">
        <is>
          <t>AGROSUPER ASIA</t>
        </is>
      </c>
      <c r="E112" t="n">
        <v>1022885</v>
      </c>
      <c r="F112" t="inlineStr">
        <is>
          <t>agrosuper asia1022885</t>
        </is>
      </c>
      <c r="G112" s="12" t="n">
        <v>44993</v>
      </c>
      <c r="H112" s="10" t="n">
        <v>22007.5</v>
      </c>
      <c r="I112" s="10" t="n"/>
      <c r="J112" s="10" t="n"/>
      <c r="K112" s="10" t="n"/>
      <c r="L112" s="13" t="n"/>
      <c r="N112" s="13" t="n"/>
      <c r="Q112" s="14" t="n"/>
      <c r="R112" s="10" t="n">
        <v>22007.5</v>
      </c>
      <c r="S112" s="10" t="n"/>
      <c r="T112" s="10" t="n"/>
      <c r="U112" s="10" t="n"/>
      <c r="V112" s="13" t="n"/>
      <c r="X112" s="13" t="n"/>
      <c r="AA112" s="14" t="n"/>
    </row>
    <row r="113">
      <c r="B113" t="inlineStr">
        <is>
          <t>Venta Directa</t>
        </is>
      </c>
      <c r="C113" t="n">
        <v>40363152</v>
      </c>
      <c r="D113" t="inlineStr">
        <is>
          <t>AGROSUPER ASIA</t>
        </is>
      </c>
      <c r="E113" t="n">
        <v>1022885</v>
      </c>
      <c r="F113" t="inlineStr">
        <is>
          <t>agrosuper asia1022885</t>
        </is>
      </c>
      <c r="G113" s="12" t="n">
        <v>44987</v>
      </c>
      <c r="H113" s="10" t="n">
        <v>22009.13</v>
      </c>
      <c r="I113" s="10" t="n"/>
      <c r="J113" s="10" t="n"/>
      <c r="K113" s="10" t="n"/>
      <c r="L113" s="13" t="n"/>
      <c r="N113" s="13" t="n"/>
      <c r="Q113" s="14" t="n"/>
      <c r="R113" s="10" t="n">
        <v>22009.13</v>
      </c>
      <c r="S113" s="10" t="n"/>
      <c r="T113" s="10" t="n"/>
      <c r="U113" s="10" t="n"/>
      <c r="V113" s="13" t="n"/>
      <c r="X113" s="13" t="n"/>
      <c r="AA113" s="14" t="n"/>
    </row>
    <row r="114">
      <c r="B114" t="inlineStr">
        <is>
          <t>Venta Directa</t>
        </is>
      </c>
      <c r="C114" t="n">
        <v>40363151</v>
      </c>
      <c r="D114" t="inlineStr">
        <is>
          <t>AGROSUPER ASIA</t>
        </is>
      </c>
      <c r="E114" t="n">
        <v>1022885</v>
      </c>
      <c r="F114" t="inlineStr">
        <is>
          <t>agrosuper asia1022885</t>
        </is>
      </c>
      <c r="G114" s="12" t="n">
        <v>44987</v>
      </c>
      <c r="H114" s="10" t="n">
        <v>22007.23</v>
      </c>
      <c r="I114" s="10" t="n"/>
      <c r="J114" s="10" t="n"/>
      <c r="K114" s="10" t="n"/>
      <c r="L114" s="13" t="n"/>
      <c r="N114" s="13" t="n"/>
      <c r="Q114" s="14" t="n"/>
      <c r="R114" s="10" t="n">
        <v>22007.23</v>
      </c>
      <c r="S114" s="10" t="n"/>
      <c r="T114" s="10" t="n"/>
      <c r="U114" s="10" t="n"/>
      <c r="V114" s="13" t="n"/>
      <c r="X114" s="13" t="n"/>
      <c r="AA114" s="14" t="n"/>
    </row>
    <row r="115">
      <c r="B115" t="inlineStr">
        <is>
          <t>Venta Directa</t>
        </is>
      </c>
      <c r="C115" t="n">
        <v>40363150</v>
      </c>
      <c r="D115" t="inlineStr">
        <is>
          <t>AGROSUPER ASIA</t>
        </is>
      </c>
      <c r="E115" t="n">
        <v>1022885</v>
      </c>
      <c r="F115" t="inlineStr">
        <is>
          <t>agrosuper asia1022885</t>
        </is>
      </c>
      <c r="G115" s="12" t="n">
        <v>44987</v>
      </c>
      <c r="H115" s="10" t="n">
        <v>22000.97</v>
      </c>
      <c r="I115" s="10" t="n"/>
      <c r="J115" s="10" t="n"/>
      <c r="K115" s="10" t="n"/>
      <c r="L115" s="13" t="n"/>
      <c r="N115" s="13" t="n"/>
      <c r="Q115" s="14" t="n"/>
      <c r="R115" s="10" t="n">
        <v>22000.97</v>
      </c>
      <c r="S115" s="10" t="n"/>
      <c r="T115" s="10" t="n"/>
      <c r="U115" s="10" t="n"/>
      <c r="V115" s="13" t="n"/>
      <c r="X115" s="13" t="n"/>
      <c r="AA115" s="14" t="n"/>
    </row>
    <row r="116">
      <c r="B116" t="inlineStr">
        <is>
          <t>Venta Directa</t>
        </is>
      </c>
      <c r="C116" t="n">
        <v>40363149</v>
      </c>
      <c r="D116" t="inlineStr">
        <is>
          <t>AGROSUPER ASIA</t>
        </is>
      </c>
      <c r="E116" t="n">
        <v>1022885</v>
      </c>
      <c r="F116" t="inlineStr">
        <is>
          <t>agrosuper asia1022885</t>
        </is>
      </c>
      <c r="G116" s="12" t="n">
        <v>44985</v>
      </c>
      <c r="H116" s="10" t="inlineStr"/>
      <c r="I116" s="10" t="n"/>
      <c r="J116" s="10" t="n"/>
      <c r="K116" s="10" t="n"/>
      <c r="L116" s="13" t="n"/>
      <c r="N116" s="13" t="n"/>
      <c r="Q116" s="14" t="n"/>
      <c r="R116" s="10" t="n"/>
      <c r="S116" s="10" t="n"/>
      <c r="T116" s="10" t="n"/>
      <c r="U116" s="10" t="n"/>
      <c r="V116" s="13" t="n"/>
      <c r="X116" s="13" t="n"/>
      <c r="AA116" s="14" t="n"/>
    </row>
    <row r="117">
      <c r="B117" t="inlineStr">
        <is>
          <t>Venta Directa</t>
        </is>
      </c>
      <c r="C117" t="n">
        <v>40363148</v>
      </c>
      <c r="D117" t="inlineStr">
        <is>
          <t>AGROSUPER ASIA</t>
        </is>
      </c>
      <c r="E117" t="n">
        <v>1022885</v>
      </c>
      <c r="F117" t="inlineStr">
        <is>
          <t>agrosuper asia1022885</t>
        </is>
      </c>
      <c r="G117" s="12" t="n">
        <v>44985</v>
      </c>
      <c r="H117" s="10" t="inlineStr"/>
      <c r="I117" s="10" t="n"/>
      <c r="J117" s="10" t="n"/>
      <c r="K117" s="10" t="n"/>
      <c r="L117" s="13" t="n"/>
      <c r="N117" s="13" t="n"/>
      <c r="Q117" s="14" t="n"/>
      <c r="R117" s="10" t="n"/>
      <c r="S117" s="10" t="n"/>
      <c r="T117" s="10" t="n"/>
      <c r="U117" s="10" t="n"/>
      <c r="V117" s="13" t="n"/>
      <c r="X117" s="13" t="n"/>
      <c r="AA117" s="14" t="n"/>
    </row>
    <row r="118">
      <c r="B118" t="inlineStr">
        <is>
          <t>Venta Directa</t>
        </is>
      </c>
      <c r="C118" t="n">
        <v>40363147</v>
      </c>
      <c r="D118" t="inlineStr">
        <is>
          <t>AGROSUPER ASIA</t>
        </is>
      </c>
      <c r="E118" t="n">
        <v>1022885</v>
      </c>
      <c r="F118" t="inlineStr">
        <is>
          <t>agrosuper asia1022885</t>
        </is>
      </c>
      <c r="G118" s="12" t="n">
        <v>44985</v>
      </c>
      <c r="H118" s="10" t="inlineStr"/>
      <c r="I118" s="10" t="n"/>
      <c r="J118" s="10" t="n"/>
      <c r="K118" s="10" t="n"/>
      <c r="L118" s="13" t="n"/>
      <c r="N118" s="13" t="n"/>
      <c r="Q118" s="14" t="n"/>
      <c r="R118" s="10" t="n"/>
      <c r="S118" s="10" t="n"/>
      <c r="T118" s="10" t="n"/>
      <c r="U118" s="10" t="n"/>
      <c r="V118" s="13" t="n"/>
      <c r="X118" s="13" t="n"/>
      <c r="AA118" s="14" t="n"/>
    </row>
    <row r="119">
      <c r="B119" t="inlineStr">
        <is>
          <t>Venta Directa</t>
        </is>
      </c>
      <c r="C119" t="n">
        <v>40363146</v>
      </c>
      <c r="D119" t="inlineStr">
        <is>
          <t>AGROSUPER ASIA</t>
        </is>
      </c>
      <c r="E119" t="n">
        <v>1022885</v>
      </c>
      <c r="F119" t="inlineStr">
        <is>
          <t>agrosuper asia1022885</t>
        </is>
      </c>
      <c r="G119" s="12" t="n">
        <v>44985</v>
      </c>
      <c r="H119" s="10" t="inlineStr"/>
      <c r="I119" s="10" t="n"/>
      <c r="J119" s="10" t="n"/>
      <c r="K119" s="10" t="n"/>
      <c r="L119" s="13" t="n"/>
      <c r="N119" s="13" t="n"/>
      <c r="Q119" s="14" t="n"/>
      <c r="R119" s="10" t="n"/>
      <c r="S119" s="10" t="n"/>
      <c r="T119" s="10" t="n"/>
      <c r="U119" s="10" t="n"/>
      <c r="V119" s="13" t="n"/>
      <c r="X119" s="13" t="n"/>
      <c r="AA119" s="14" t="n"/>
    </row>
    <row r="120">
      <c r="B120" t="inlineStr">
        <is>
          <t>Venta Directa</t>
        </is>
      </c>
      <c r="C120" t="n">
        <v>40363145</v>
      </c>
      <c r="D120" t="inlineStr">
        <is>
          <t>AGROSUPER ASIA</t>
        </is>
      </c>
      <c r="E120" t="n">
        <v>1022885</v>
      </c>
      <c r="F120" t="inlineStr">
        <is>
          <t>agrosuper asia1022885</t>
        </is>
      </c>
      <c r="G120" s="12" t="n">
        <v>44985</v>
      </c>
      <c r="H120" s="10" t="inlineStr"/>
      <c r="I120" s="10" t="n"/>
      <c r="J120" s="10" t="n"/>
      <c r="K120" s="10" t="n"/>
      <c r="L120" s="13" t="n"/>
      <c r="N120" s="13" t="n"/>
      <c r="Q120" s="14" t="n"/>
      <c r="R120" s="10" t="n"/>
      <c r="S120" s="10" t="n"/>
      <c r="T120" s="10" t="n"/>
      <c r="U120" s="10" t="n"/>
      <c r="V120" s="13" t="n"/>
      <c r="X120" s="13" t="n"/>
      <c r="AA120" s="14" t="n"/>
    </row>
    <row r="121">
      <c r="B121" t="inlineStr">
        <is>
          <t>Venta Directa</t>
        </is>
      </c>
      <c r="C121" t="n">
        <v>40363144</v>
      </c>
      <c r="D121" t="inlineStr">
        <is>
          <t>AGROSUPER ASIA</t>
        </is>
      </c>
      <c r="E121" t="n">
        <v>1022885</v>
      </c>
      <c r="F121" t="inlineStr">
        <is>
          <t>agrosuper asia1022885</t>
        </is>
      </c>
      <c r="G121" s="12" t="n">
        <v>44985</v>
      </c>
      <c r="H121" s="10" t="inlineStr"/>
      <c r="I121" s="10" t="n"/>
      <c r="J121" s="10" t="n"/>
      <c r="K121" s="10" t="n"/>
      <c r="L121" s="13" t="n"/>
      <c r="N121" s="13" t="n"/>
      <c r="Q121" s="14" t="n"/>
      <c r="R121" s="10" t="n"/>
      <c r="S121" s="10" t="n"/>
      <c r="T121" s="10" t="n"/>
      <c r="U121" s="10" t="n"/>
      <c r="V121" s="13" t="n"/>
      <c r="X121" s="13" t="n"/>
      <c r="AA121" s="14" t="n"/>
    </row>
    <row r="122">
      <c r="B122" t="inlineStr">
        <is>
          <t>Venta Directa</t>
        </is>
      </c>
      <c r="C122" t="n">
        <v>40363143</v>
      </c>
      <c r="D122" t="inlineStr">
        <is>
          <t>AGROSUPER ASIA</t>
        </is>
      </c>
      <c r="E122" t="n">
        <v>1022885</v>
      </c>
      <c r="F122" t="inlineStr">
        <is>
          <t>agrosuper asia1022885</t>
        </is>
      </c>
      <c r="G122" s="12" t="n">
        <v>44985</v>
      </c>
      <c r="H122" s="10" t="inlineStr"/>
      <c r="I122" s="10" t="n"/>
      <c r="J122" s="10" t="n"/>
      <c r="K122" s="10" t="n"/>
      <c r="L122" s="13" t="n"/>
      <c r="N122" s="13" t="n"/>
      <c r="Q122" s="14" t="n"/>
      <c r="R122" s="10" t="n"/>
      <c r="S122" s="10" t="n"/>
      <c r="T122" s="10" t="n"/>
      <c r="U122" s="10" t="n"/>
      <c r="V122" s="13" t="n"/>
      <c r="X122" s="13" t="n"/>
      <c r="AA122" s="14" t="n"/>
    </row>
    <row r="123">
      <c r="B123" t="inlineStr">
        <is>
          <t>Venta Directa</t>
        </is>
      </c>
      <c r="C123" t="n">
        <v>40363142</v>
      </c>
      <c r="D123" t="inlineStr">
        <is>
          <t>AGROSUPER ASIA</t>
        </is>
      </c>
      <c r="E123" t="n">
        <v>1022885</v>
      </c>
      <c r="F123" t="inlineStr">
        <is>
          <t>agrosuper asia1022885</t>
        </is>
      </c>
      <c r="G123" s="12" t="n">
        <v>44987</v>
      </c>
      <c r="H123" s="10" t="n">
        <v>22013.85</v>
      </c>
      <c r="I123" s="10" t="n"/>
      <c r="J123" s="10" t="n"/>
      <c r="K123" s="10" t="n"/>
      <c r="L123" s="13" t="n"/>
      <c r="N123" s="13" t="n"/>
      <c r="Q123" s="14" t="n"/>
      <c r="R123" s="10" t="n">
        <v>22013.85</v>
      </c>
      <c r="S123" s="10" t="n"/>
      <c r="T123" s="10" t="n"/>
      <c r="U123" s="10" t="n"/>
      <c r="V123" s="13" t="n"/>
      <c r="X123" s="13" t="n"/>
      <c r="AA123" s="14" t="n"/>
    </row>
    <row r="124">
      <c r="B124" t="inlineStr">
        <is>
          <t>Venta Directa</t>
        </is>
      </c>
      <c r="C124" t="n">
        <v>40363141</v>
      </c>
      <c r="D124" t="inlineStr">
        <is>
          <t>AGROSUPER ASIA</t>
        </is>
      </c>
      <c r="E124" t="n">
        <v>1022885</v>
      </c>
      <c r="F124" t="inlineStr">
        <is>
          <t>agrosuper asia1022885</t>
        </is>
      </c>
      <c r="G124" s="12" t="n">
        <v>44987</v>
      </c>
      <c r="H124" s="10" t="n">
        <v>22012.74</v>
      </c>
      <c r="I124" s="10" t="n"/>
      <c r="J124" s="10" t="n"/>
      <c r="K124" s="10" t="n"/>
      <c r="L124" s="13" t="n"/>
      <c r="N124" s="13" t="n"/>
      <c r="Q124" s="14" t="n"/>
      <c r="R124" s="10" t="n">
        <v>22012.74</v>
      </c>
      <c r="S124" s="10" t="n"/>
      <c r="T124" s="10" t="n"/>
      <c r="U124" s="10" t="n"/>
      <c r="V124" s="13" t="n"/>
      <c r="X124" s="13" t="n"/>
      <c r="AA124" s="14" t="n"/>
    </row>
    <row r="125">
      <c r="B125" t="inlineStr">
        <is>
          <t>Venta Directa</t>
        </is>
      </c>
      <c r="C125" t="n">
        <v>40363131</v>
      </c>
      <c r="D125" t="inlineStr">
        <is>
          <t>AGROSUPER ASIA</t>
        </is>
      </c>
      <c r="E125" t="n">
        <v>1021470</v>
      </c>
      <c r="F125" t="inlineStr">
        <is>
          <t>agrosuper asia1021470</t>
        </is>
      </c>
      <c r="G125" s="12" t="n">
        <v>44985</v>
      </c>
      <c r="H125" s="10" t="inlineStr"/>
      <c r="I125" s="10" t="n"/>
      <c r="J125" s="10" t="n"/>
      <c r="K125" s="10" t="n"/>
      <c r="L125" s="13" t="n"/>
      <c r="N125" s="13" t="n"/>
      <c r="Q125" s="14" t="n"/>
      <c r="R125" s="10" t="n"/>
      <c r="S125" s="10" t="n"/>
      <c r="T125" s="10" t="n"/>
      <c r="U125" s="10" t="n"/>
      <c r="V125" s="13" t="n"/>
      <c r="X125" s="13" t="n"/>
      <c r="AA125" s="14" t="n"/>
    </row>
    <row r="126">
      <c r="B126" t="inlineStr">
        <is>
          <t>Venta Directa</t>
        </is>
      </c>
      <c r="C126" t="n">
        <v>40363128</v>
      </c>
      <c r="D126" t="inlineStr">
        <is>
          <t>AGROSUPER ASIA</t>
        </is>
      </c>
      <c r="E126" t="n">
        <v>1021150</v>
      </c>
      <c r="F126" t="inlineStr">
        <is>
          <t>agrosuper asia1021150</t>
        </is>
      </c>
      <c r="G126" s="12" t="n">
        <v>44994</v>
      </c>
      <c r="H126" s="10" t="n">
        <v>21984</v>
      </c>
      <c r="I126" s="10" t="n"/>
      <c r="J126" s="10" t="n"/>
      <c r="K126" s="10" t="n"/>
      <c r="L126" s="13" t="n"/>
      <c r="N126" s="13" t="n"/>
      <c r="Q126" s="14" t="n"/>
      <c r="R126" s="10" t="n">
        <v>21984</v>
      </c>
      <c r="S126" s="10" t="n"/>
      <c r="T126" s="10" t="n"/>
      <c r="U126" s="10" t="n"/>
      <c r="V126" s="13" t="n"/>
      <c r="X126" s="13" t="n"/>
      <c r="AA126" s="14" t="n"/>
    </row>
    <row r="127">
      <c r="B127" t="inlineStr">
        <is>
          <t>Venta Directa</t>
        </is>
      </c>
      <c r="C127" t="n">
        <v>40363126</v>
      </c>
      <c r="D127" t="inlineStr">
        <is>
          <t>AGROSUPER ASIA</t>
        </is>
      </c>
      <c r="E127" t="n">
        <v>1020860</v>
      </c>
      <c r="F127" t="inlineStr">
        <is>
          <t>agrosuper asia1020860</t>
        </is>
      </c>
      <c r="G127" s="12" t="n">
        <v>44994</v>
      </c>
      <c r="H127" s="10" t="n">
        <v>17919.47</v>
      </c>
      <c r="I127" s="10" t="n"/>
      <c r="J127" s="10" t="n"/>
      <c r="K127" s="10" t="n"/>
      <c r="L127" s="13" t="n"/>
      <c r="N127" s="13" t="n"/>
      <c r="Q127" s="14" t="n"/>
      <c r="R127" s="10" t="n">
        <v>17919.47</v>
      </c>
      <c r="S127" s="10" t="n"/>
      <c r="T127" s="10" t="n"/>
      <c r="U127" s="10" t="n"/>
      <c r="V127" s="13" t="n"/>
      <c r="X127" s="13" t="n"/>
      <c r="AA127" s="14" t="n"/>
    </row>
    <row r="128">
      <c r="B128" t="inlineStr">
        <is>
          <t>Venta Directa</t>
        </is>
      </c>
      <c r="C128" t="n">
        <v>40363126</v>
      </c>
      <c r="D128" t="inlineStr">
        <is>
          <t>AGROSUPER ASIA</t>
        </is>
      </c>
      <c r="E128" t="n">
        <v>1020860</v>
      </c>
      <c r="F128" t="inlineStr">
        <is>
          <t>agrosuper asia1020860</t>
        </is>
      </c>
      <c r="G128" s="12" t="n">
        <v>44994</v>
      </c>
      <c r="H128" s="10" t="n">
        <v>22001.43</v>
      </c>
      <c r="I128" s="10" t="n"/>
      <c r="J128" s="10" t="n"/>
      <c r="K128" s="10" t="n"/>
      <c r="L128" s="13" t="n"/>
      <c r="N128" s="13" t="n"/>
      <c r="Q128" s="14" t="n"/>
      <c r="R128" s="10" t="n">
        <v>22001.43</v>
      </c>
      <c r="S128" s="10" t="n"/>
      <c r="T128" s="10" t="n"/>
      <c r="U128" s="10" t="n"/>
      <c r="V128" s="13" t="n"/>
      <c r="X128" s="13" t="n"/>
      <c r="AA128" s="14" t="n"/>
    </row>
    <row r="129">
      <c r="B129" t="inlineStr">
        <is>
          <t>Venta Directa</t>
        </is>
      </c>
      <c r="C129" t="n">
        <v>40363125</v>
      </c>
      <c r="D129" t="inlineStr">
        <is>
          <t>AGROSUPER ASIA</t>
        </is>
      </c>
      <c r="E129" t="n">
        <v>1020860</v>
      </c>
      <c r="F129" t="inlineStr">
        <is>
          <t>agrosuper asia1020860</t>
        </is>
      </c>
      <c r="G129" s="12" t="n">
        <v>44993</v>
      </c>
      <c r="H129" s="10" t="n">
        <v>11730.85</v>
      </c>
      <c r="I129" s="10" t="n"/>
      <c r="J129" s="10" t="n"/>
      <c r="K129" s="10" t="n"/>
      <c r="L129" s="13" t="n"/>
      <c r="N129" s="13" t="n"/>
      <c r="Q129" s="14" t="n"/>
      <c r="R129" s="10" t="n">
        <v>11730.85</v>
      </c>
      <c r="S129" s="10" t="n"/>
      <c r="T129" s="10" t="n"/>
      <c r="U129" s="10" t="n"/>
      <c r="V129" s="13" t="n"/>
      <c r="X129" s="13" t="n"/>
      <c r="AA129" s="14" t="n"/>
    </row>
    <row r="130">
      <c r="B130" t="inlineStr">
        <is>
          <t>Venta Directa</t>
        </is>
      </c>
      <c r="C130" t="n">
        <v>40363125</v>
      </c>
      <c r="D130" t="inlineStr">
        <is>
          <t>AGROSUPER ASIA</t>
        </is>
      </c>
      <c r="E130" t="n">
        <v>1020860</v>
      </c>
      <c r="F130" t="inlineStr">
        <is>
          <t>agrosuper asia1020860</t>
        </is>
      </c>
      <c r="G130" s="12" t="n">
        <v>44993</v>
      </c>
      <c r="H130" s="10" t="n">
        <v>22008.92</v>
      </c>
      <c r="I130" s="10" t="n"/>
      <c r="J130" s="10" t="n"/>
      <c r="K130" s="10" t="n"/>
      <c r="L130" s="13" t="n"/>
      <c r="N130" s="13" t="n"/>
      <c r="Q130" s="14" t="n"/>
      <c r="R130" s="10" t="n">
        <v>22008.92</v>
      </c>
      <c r="S130" s="10" t="n"/>
      <c r="T130" s="10" t="n"/>
      <c r="U130" s="10" t="n"/>
      <c r="V130" s="13" t="n"/>
      <c r="X130" s="13" t="n"/>
      <c r="AA130" s="14" t="n"/>
    </row>
    <row r="131">
      <c r="B131" t="inlineStr">
        <is>
          <t>Venta Directa</t>
        </is>
      </c>
      <c r="C131" t="n">
        <v>40363124</v>
      </c>
      <c r="D131" t="inlineStr">
        <is>
          <t>AGROSUPER ASIA</t>
        </is>
      </c>
      <c r="E131" t="n">
        <v>1020860</v>
      </c>
      <c r="F131" t="inlineStr">
        <is>
          <t>agrosuper asia1020860</t>
        </is>
      </c>
      <c r="G131" s="12" t="n">
        <v>44985</v>
      </c>
      <c r="H131" s="10" t="inlineStr"/>
      <c r="I131" s="10" t="n"/>
      <c r="J131" s="10" t="n"/>
      <c r="K131" s="10" t="n"/>
      <c r="L131" s="13" t="n"/>
      <c r="N131" s="13" t="n"/>
      <c r="Q131" s="14" t="n"/>
      <c r="R131" s="10" t="n"/>
      <c r="S131" s="10" t="n"/>
      <c r="T131" s="10" t="n"/>
      <c r="U131" s="10" t="n"/>
      <c r="V131" s="13" t="n"/>
      <c r="X131" s="13" t="n"/>
      <c r="AA131" s="14" t="n"/>
    </row>
    <row r="132">
      <c r="B132" t="inlineStr">
        <is>
          <t>Venta Directa</t>
        </is>
      </c>
      <c r="C132" t="n">
        <v>40363117</v>
      </c>
      <c r="D132" t="inlineStr">
        <is>
          <t>AGROSUPER ASIA</t>
        </is>
      </c>
      <c r="E132" t="n">
        <v>1022887</v>
      </c>
      <c r="F132" t="inlineStr">
        <is>
          <t>agrosuper asia1022887</t>
        </is>
      </c>
      <c r="G132" s="12" t="n">
        <v>44994</v>
      </c>
      <c r="H132" s="10" t="n">
        <v>22013.23</v>
      </c>
      <c r="I132" s="10" t="n"/>
      <c r="J132" s="10" t="n"/>
      <c r="K132" s="10" t="n"/>
      <c r="L132" s="13" t="n"/>
      <c r="N132" s="13" t="n"/>
      <c r="Q132" s="14" t="n"/>
      <c r="R132" s="10" t="n">
        <v>22013.23</v>
      </c>
      <c r="S132" s="10" t="n"/>
      <c r="T132" s="10" t="n"/>
      <c r="U132" s="10" t="n"/>
      <c r="V132" s="13" t="n"/>
      <c r="X132" s="13" t="n"/>
      <c r="AA132" s="14" t="n"/>
    </row>
    <row r="133">
      <c r="B133" t="inlineStr">
        <is>
          <t>Venta Directa</t>
        </is>
      </c>
      <c r="C133" t="n">
        <v>40363116</v>
      </c>
      <c r="D133" t="inlineStr">
        <is>
          <t>AGROSUPER ASIA</t>
        </is>
      </c>
      <c r="E133" t="n">
        <v>1022887</v>
      </c>
      <c r="F133" t="inlineStr">
        <is>
          <t>agrosuper asia1022887</t>
        </is>
      </c>
      <c r="G133" s="12" t="n">
        <v>44994</v>
      </c>
      <c r="H133" s="10" t="n">
        <v>22003.16</v>
      </c>
      <c r="I133" s="10" t="n"/>
      <c r="J133" s="10" t="n"/>
      <c r="K133" s="10" t="n"/>
      <c r="L133" s="13" t="n"/>
      <c r="N133" s="13" t="n"/>
      <c r="Q133" s="14" t="n"/>
      <c r="R133" s="10" t="n">
        <v>22003.16</v>
      </c>
      <c r="S133" s="10" t="n"/>
      <c r="T133" s="10" t="n"/>
      <c r="U133" s="10" t="n"/>
      <c r="V133" s="13" t="n"/>
      <c r="X133" s="13" t="n"/>
      <c r="AA133" s="14" t="n"/>
    </row>
    <row r="134">
      <c r="B134" t="inlineStr">
        <is>
          <t>Venta Directa</t>
        </is>
      </c>
      <c r="C134" t="n">
        <v>40363115</v>
      </c>
      <c r="D134" t="inlineStr">
        <is>
          <t>AGROSUPER ASIA</t>
        </is>
      </c>
      <c r="E134" t="n">
        <v>1022887</v>
      </c>
      <c r="F134" t="inlineStr">
        <is>
          <t>agrosuper asia1022887</t>
        </is>
      </c>
      <c r="G134" s="12" t="n">
        <v>44994</v>
      </c>
      <c r="H134" s="10" t="n">
        <v>22013.88</v>
      </c>
      <c r="I134" s="10" t="n"/>
      <c r="J134" s="10" t="n"/>
      <c r="K134" s="10" t="n"/>
      <c r="L134" s="13" t="n"/>
      <c r="N134" s="13" t="n"/>
      <c r="Q134" s="14" t="n"/>
      <c r="R134" s="10" t="n">
        <v>22013.88</v>
      </c>
      <c r="S134" s="10" t="n"/>
      <c r="T134" s="10" t="n"/>
      <c r="U134" s="10" t="n"/>
      <c r="V134" s="13" t="n"/>
      <c r="X134" s="13" t="n"/>
      <c r="AA134" s="14" t="n"/>
    </row>
    <row r="135">
      <c r="B135" t="inlineStr">
        <is>
          <t>Venta Directa</t>
        </is>
      </c>
      <c r="C135" t="n">
        <v>40363114</v>
      </c>
      <c r="D135" t="inlineStr">
        <is>
          <t>AGROSUPER ASIA</t>
        </is>
      </c>
      <c r="E135" t="n">
        <v>1022887</v>
      </c>
      <c r="F135" t="inlineStr">
        <is>
          <t>agrosuper asia1022887</t>
        </is>
      </c>
      <c r="G135" s="12" t="n">
        <v>44994</v>
      </c>
      <c r="H135" s="10" t="n">
        <v>22006.05</v>
      </c>
      <c r="I135" s="10" t="n"/>
      <c r="J135" s="10" t="n"/>
      <c r="K135" s="10" t="n"/>
      <c r="L135" s="13" t="n"/>
      <c r="N135" s="13" t="n"/>
      <c r="Q135" s="14" t="n"/>
      <c r="R135" s="10" t="n">
        <v>22006.05</v>
      </c>
      <c r="S135" s="10" t="n"/>
      <c r="T135" s="10" t="n"/>
      <c r="U135" s="10" t="n"/>
      <c r="V135" s="13" t="n"/>
      <c r="X135" s="13" t="n"/>
      <c r="AA135" s="14" t="n"/>
    </row>
    <row r="136">
      <c r="B136" t="inlineStr">
        <is>
          <t>Venta Directa</t>
        </is>
      </c>
      <c r="C136" t="n">
        <v>40363113</v>
      </c>
      <c r="D136" t="inlineStr">
        <is>
          <t>AGROSUPER ASIA</t>
        </is>
      </c>
      <c r="E136" t="n">
        <v>1022607</v>
      </c>
      <c r="F136" t="inlineStr">
        <is>
          <t>agrosuper asia1022607</t>
        </is>
      </c>
      <c r="G136" s="12" t="n">
        <v>44987</v>
      </c>
      <c r="H136" s="10" t="n">
        <v>14003.4</v>
      </c>
      <c r="I136" s="10" t="n"/>
      <c r="J136" s="10" t="n"/>
      <c r="K136" s="10" t="n"/>
      <c r="L136" s="13" t="n"/>
      <c r="N136" s="13" t="n"/>
      <c r="Q136" s="14" t="n"/>
      <c r="R136" s="10" t="n">
        <v>14003.4</v>
      </c>
      <c r="S136" s="10" t="n"/>
      <c r="T136" s="10" t="n"/>
      <c r="U136" s="10" t="n"/>
      <c r="V136" s="13" t="n"/>
      <c r="X136" s="13" t="n"/>
      <c r="AA136" s="14" t="n"/>
    </row>
    <row r="137">
      <c r="B137" t="inlineStr">
        <is>
          <t>Venta Directa</t>
        </is>
      </c>
      <c r="C137" t="n">
        <v>40363113</v>
      </c>
      <c r="D137" t="inlineStr">
        <is>
          <t>AGROSUPER ASIA</t>
        </is>
      </c>
      <c r="E137" t="n">
        <v>1021152</v>
      </c>
      <c r="F137" t="inlineStr">
        <is>
          <t>agrosuper asia1021152</t>
        </is>
      </c>
      <c r="G137" s="12" t="n">
        <v>44987</v>
      </c>
      <c r="H137" s="10" t="n">
        <v>4736</v>
      </c>
      <c r="I137" s="10" t="n"/>
      <c r="J137" s="10" t="n"/>
      <c r="K137" s="10" t="n"/>
      <c r="L137" s="13" t="n"/>
      <c r="N137" s="13" t="n"/>
      <c r="Q137" s="14" t="n"/>
      <c r="R137" s="10" t="n">
        <v>4736</v>
      </c>
      <c r="S137" s="10" t="n"/>
      <c r="T137" s="10" t="n"/>
      <c r="U137" s="10" t="n"/>
      <c r="V137" s="13" t="n"/>
      <c r="X137" s="13" t="n"/>
      <c r="AA137" s="14" t="n"/>
    </row>
    <row r="138">
      <c r="B138" t="inlineStr">
        <is>
          <t>Venta Directa</t>
        </is>
      </c>
      <c r="C138" t="n">
        <v>40363113</v>
      </c>
      <c r="D138" t="inlineStr">
        <is>
          <t>AGROSUPER ASIA</t>
        </is>
      </c>
      <c r="E138" t="n">
        <v>1022887</v>
      </c>
      <c r="F138" t="inlineStr">
        <is>
          <t>agrosuper asia1022887</t>
        </is>
      </c>
      <c r="G138" s="12" t="n">
        <v>44987</v>
      </c>
      <c r="H138" s="10" t="n">
        <v>3275.7</v>
      </c>
      <c r="I138" s="10" t="n"/>
      <c r="J138" s="10" t="n"/>
      <c r="K138" s="10" t="n"/>
      <c r="L138" s="13" t="n"/>
      <c r="N138" s="13" t="n"/>
      <c r="Q138" s="14" t="n"/>
      <c r="R138" s="10" t="n">
        <v>3275.7</v>
      </c>
      <c r="S138" s="10" t="n"/>
      <c r="T138" s="10" t="n"/>
      <c r="U138" s="10" t="n"/>
      <c r="V138" s="13" t="n"/>
      <c r="X138" s="13" t="n"/>
      <c r="AA138" s="14" t="n"/>
    </row>
    <row r="139">
      <c r="B139" t="inlineStr">
        <is>
          <t>Venta Local</t>
        </is>
      </c>
      <c r="C139" t="n">
        <v>40363097</v>
      </c>
      <c r="D139" t="inlineStr">
        <is>
          <t>AGRO MEXICO</t>
        </is>
      </c>
      <c r="E139" t="n">
        <v>1023421</v>
      </c>
      <c r="F139" t="inlineStr">
        <is>
          <t>agro mexico1023421</t>
        </is>
      </c>
      <c r="G139" s="12" t="n">
        <v>44961</v>
      </c>
      <c r="H139" s="10" t="inlineStr"/>
      <c r="I139" s="10" t="n"/>
      <c r="J139" s="10" t="n"/>
      <c r="K139" s="10" t="n"/>
      <c r="L139" s="13" t="n">
        <v>5.449612403100775</v>
      </c>
      <c r="M139" s="12" t="n">
        <v>44966</v>
      </c>
      <c r="N139" s="13" t="n">
        <v>10</v>
      </c>
      <c r="O139" s="12" t="n">
        <v>44976</v>
      </c>
      <c r="P139" t="n">
        <v>8</v>
      </c>
      <c r="Q139" s="14" t="inlineStr">
        <is>
          <t>SI</t>
        </is>
      </c>
      <c r="R139" s="10" t="n"/>
      <c r="S139" s="10" t="n"/>
      <c r="T139" s="10" t="n"/>
      <c r="U139" s="10" t="n"/>
      <c r="V139" s="13" t="n">
        <v>7.449612403100775</v>
      </c>
      <c r="W139" s="12" t="n">
        <v>44968</v>
      </c>
      <c r="X139" s="13" t="n">
        <v>12</v>
      </c>
      <c r="Y139" s="12" t="n">
        <v>44976</v>
      </c>
      <c r="Z139" t="n">
        <v>8</v>
      </c>
      <c r="AA139" s="14" t="inlineStr">
        <is>
          <t>SI</t>
        </is>
      </c>
    </row>
    <row r="140">
      <c r="B140" t="inlineStr">
        <is>
          <t>Venta Directa</t>
        </is>
      </c>
      <c r="C140" t="n">
        <v>40363083</v>
      </c>
      <c r="D140" t="inlineStr">
        <is>
          <t>AGRO SUDAMERICA</t>
        </is>
      </c>
      <c r="E140" t="n">
        <v>1020412</v>
      </c>
      <c r="F140" t="inlineStr">
        <is>
          <t>agro sudamerica1020412</t>
        </is>
      </c>
      <c r="G140" s="12" t="n">
        <v>44954</v>
      </c>
      <c r="H140" s="10" t="inlineStr"/>
      <c r="I140" s="10" t="n"/>
      <c r="J140" s="10" t="n"/>
      <c r="K140" s="10" t="n"/>
      <c r="L140" s="13" t="n"/>
      <c r="N140" s="13" t="n"/>
      <c r="Q140" s="14" t="n"/>
      <c r="R140" s="10" t="n"/>
      <c r="S140" s="10" t="n"/>
      <c r="T140" s="10" t="n"/>
      <c r="U140" s="10" t="n"/>
      <c r="V140" s="13" t="n"/>
      <c r="X140" s="13" t="n"/>
      <c r="AA140" s="14" t="n"/>
    </row>
    <row r="141">
      <c r="B141" t="inlineStr">
        <is>
          <t>Venta Directa</t>
        </is>
      </c>
      <c r="C141" t="n">
        <v>40363082</v>
      </c>
      <c r="D141" t="inlineStr">
        <is>
          <t>AGRO SUDAMERICA</t>
        </is>
      </c>
      <c r="E141" t="n">
        <v>1021385</v>
      </c>
      <c r="F141" t="inlineStr">
        <is>
          <t>agro sudamerica1021385</t>
        </is>
      </c>
      <c r="G141" s="12" t="n">
        <v>44961</v>
      </c>
      <c r="H141" s="10" t="inlineStr"/>
      <c r="I141" s="10" t="n"/>
      <c r="J141" s="10" t="n"/>
      <c r="K141" s="10" t="n"/>
      <c r="L141" s="13" t="n"/>
      <c r="N141" s="13" t="n"/>
      <c r="Q141" s="14" t="n"/>
      <c r="R141" s="10" t="n"/>
      <c r="S141" s="10" t="n"/>
      <c r="T141" s="10" t="n"/>
      <c r="U141" s="10" t="n"/>
      <c r="V141" s="13" t="n"/>
      <c r="X141" s="13" t="n"/>
      <c r="AA141" s="14" t="n"/>
    </row>
    <row r="142">
      <c r="B142" t="inlineStr">
        <is>
          <t>Venta Directa</t>
        </is>
      </c>
      <c r="C142" t="n">
        <v>40363079</v>
      </c>
      <c r="D142" t="inlineStr">
        <is>
          <t>AGRO SUDAMERICA</t>
        </is>
      </c>
      <c r="E142" t="n">
        <v>1020944</v>
      </c>
      <c r="F142" t="inlineStr">
        <is>
          <t>agro sudamerica1020944</t>
        </is>
      </c>
      <c r="G142" s="12" t="n">
        <v>44961</v>
      </c>
      <c r="H142" s="10" t="inlineStr"/>
      <c r="I142" s="10" t="n"/>
      <c r="J142" s="10" t="n"/>
      <c r="K142" s="10" t="n"/>
      <c r="L142" s="13" t="n"/>
      <c r="N142" s="13" t="n"/>
      <c r="Q142" s="14" t="n"/>
      <c r="R142" s="10" t="n"/>
      <c r="S142" s="10" t="n"/>
      <c r="T142" s="10" t="n"/>
      <c r="U142" s="10" t="n"/>
      <c r="V142" s="13" t="n"/>
      <c r="X142" s="13" t="n"/>
      <c r="AA142" s="14" t="n"/>
    </row>
    <row r="143">
      <c r="B143" t="inlineStr">
        <is>
          <t>Venta Directa</t>
        </is>
      </c>
      <c r="C143" t="n">
        <v>40363079</v>
      </c>
      <c r="D143" t="inlineStr">
        <is>
          <t>AGRO SUDAMERICA</t>
        </is>
      </c>
      <c r="E143" t="n">
        <v>1020944</v>
      </c>
      <c r="F143" t="inlineStr">
        <is>
          <t>agro sudamerica1020944</t>
        </is>
      </c>
      <c r="G143" s="12" t="n">
        <v>44961</v>
      </c>
      <c r="H143" s="10" t="inlineStr"/>
      <c r="I143" s="10" t="n"/>
      <c r="J143" s="10" t="n"/>
      <c r="K143" s="10" t="n"/>
      <c r="L143" s="13" t="n"/>
      <c r="N143" s="13" t="n"/>
      <c r="Q143" s="14" t="n"/>
      <c r="R143" s="10" t="n"/>
      <c r="S143" s="10" t="n"/>
      <c r="T143" s="10" t="n"/>
      <c r="U143" s="10" t="n"/>
      <c r="V143" s="13" t="n"/>
      <c r="X143" s="13" t="n"/>
      <c r="AA143" s="14" t="n"/>
    </row>
    <row r="144">
      <c r="B144" t="inlineStr">
        <is>
          <t>Venta Directa</t>
        </is>
      </c>
      <c r="C144" t="n">
        <v>40363078</v>
      </c>
      <c r="D144" t="inlineStr">
        <is>
          <t>AGRO SUDAMERICA</t>
        </is>
      </c>
      <c r="E144" t="n">
        <v>1022709</v>
      </c>
      <c r="F144" t="inlineStr">
        <is>
          <t>agro sudamerica1022709</t>
        </is>
      </c>
      <c r="G144" s="12" t="n">
        <v>44962</v>
      </c>
      <c r="H144" s="10" t="inlineStr"/>
      <c r="I144" s="10" t="n"/>
      <c r="J144" s="10" t="n"/>
      <c r="K144" s="10" t="n"/>
      <c r="L144" s="13" t="n"/>
      <c r="N144" s="13" t="n"/>
      <c r="Q144" s="14" t="n"/>
      <c r="R144" s="10" t="n"/>
      <c r="S144" s="10" t="n"/>
      <c r="T144" s="10" t="n"/>
      <c r="U144" s="10" t="n"/>
      <c r="V144" s="13" t="n"/>
      <c r="X144" s="13" t="n"/>
      <c r="AA144" s="14" t="n"/>
    </row>
    <row r="145">
      <c r="B145" t="inlineStr">
        <is>
          <t>Venta Directa</t>
        </is>
      </c>
      <c r="C145" t="n">
        <v>40363078</v>
      </c>
      <c r="D145" t="inlineStr">
        <is>
          <t>AGRO SUDAMERICA</t>
        </is>
      </c>
      <c r="E145" t="n">
        <v>1021868</v>
      </c>
      <c r="F145" t="inlineStr">
        <is>
          <t>agro sudamerica1021868</t>
        </is>
      </c>
      <c r="G145" s="12" t="n">
        <v>44962</v>
      </c>
      <c r="H145" s="10" t="inlineStr"/>
      <c r="I145" s="10" t="n"/>
      <c r="J145" s="10" t="n"/>
      <c r="K145" s="10" t="n"/>
      <c r="L145" s="13" t="n"/>
      <c r="N145" s="13" t="n"/>
      <c r="Q145" s="14" t="n"/>
      <c r="R145" s="10" t="n"/>
      <c r="S145" s="10" t="n"/>
      <c r="T145" s="10" t="n"/>
      <c r="U145" s="10" t="n"/>
      <c r="V145" s="13" t="n"/>
      <c r="X145" s="13" t="n"/>
      <c r="AA145" s="14" t="n"/>
    </row>
    <row r="146">
      <c r="B146" t="inlineStr">
        <is>
          <t>Venta Directa</t>
        </is>
      </c>
      <c r="C146" t="n">
        <v>40363078</v>
      </c>
      <c r="D146" t="inlineStr">
        <is>
          <t>AGRO SUDAMERICA</t>
        </is>
      </c>
      <c r="E146" t="n">
        <v>1020944</v>
      </c>
      <c r="F146" t="inlineStr">
        <is>
          <t>agro sudamerica1020944</t>
        </is>
      </c>
      <c r="G146" s="12" t="n">
        <v>44962</v>
      </c>
      <c r="H146" s="10" t="inlineStr"/>
      <c r="I146" s="10" t="n"/>
      <c r="J146" s="10" t="n"/>
      <c r="K146" s="10" t="n"/>
      <c r="L146" s="13" t="n"/>
      <c r="N146" s="13" t="n"/>
      <c r="Q146" s="14" t="n"/>
      <c r="R146" s="10" t="n"/>
      <c r="S146" s="10" t="n"/>
      <c r="T146" s="10" t="n"/>
      <c r="U146" s="10" t="n"/>
      <c r="V146" s="13" t="n"/>
      <c r="X146" s="13" t="n"/>
      <c r="AA146" s="14" t="n"/>
    </row>
    <row r="147">
      <c r="B147" t="inlineStr">
        <is>
          <t>Venta Local</t>
        </is>
      </c>
      <c r="C147" t="n">
        <v>40363070</v>
      </c>
      <c r="D147" t="inlineStr">
        <is>
          <t>AGRO MEXICO</t>
        </is>
      </c>
      <c r="E147" t="n">
        <v>1011748</v>
      </c>
      <c r="F147" t="inlineStr">
        <is>
          <t>agro mexico1011748</t>
        </is>
      </c>
      <c r="G147" s="12" t="n">
        <v>44961</v>
      </c>
      <c r="H147" s="10" t="inlineStr"/>
      <c r="I147" s="10" t="n"/>
      <c r="J147" s="10" t="n"/>
      <c r="K147" s="10" t="n"/>
      <c r="L147" s="13" t="n">
        <v>5.449612403100775</v>
      </c>
      <c r="M147" s="12" t="n">
        <v>44966</v>
      </c>
      <c r="N147" s="13" t="n">
        <v>10</v>
      </c>
      <c r="O147" s="12" t="n">
        <v>44976</v>
      </c>
      <c r="P147" t="n">
        <v>8</v>
      </c>
      <c r="Q147" s="14" t="inlineStr">
        <is>
          <t>SI</t>
        </is>
      </c>
      <c r="R147" s="10" t="n"/>
      <c r="S147" s="10" t="n"/>
      <c r="T147" s="10" t="n"/>
      <c r="U147" s="10" t="n"/>
      <c r="V147" s="13" t="n">
        <v>7.449612403100775</v>
      </c>
      <c r="W147" s="12" t="n">
        <v>44968</v>
      </c>
      <c r="X147" s="13" t="n">
        <v>12</v>
      </c>
      <c r="Y147" s="12" t="n">
        <v>44976</v>
      </c>
      <c r="Z147" t="n">
        <v>8</v>
      </c>
      <c r="AA147" s="14" t="inlineStr">
        <is>
          <t>SI</t>
        </is>
      </c>
    </row>
    <row r="148">
      <c r="B148" t="inlineStr">
        <is>
          <t>Venta Directa</t>
        </is>
      </c>
      <c r="C148" t="n">
        <v>40363026</v>
      </c>
      <c r="D148" t="inlineStr">
        <is>
          <t>AGRO SUDAMERICA</t>
        </is>
      </c>
      <c r="E148" t="n">
        <v>1011042</v>
      </c>
      <c r="F148" t="inlineStr">
        <is>
          <t>agro sudamerica1011042</t>
        </is>
      </c>
      <c r="G148" s="12" t="n">
        <v>44954</v>
      </c>
      <c r="H148" s="10" t="inlineStr"/>
      <c r="I148" s="10" t="n"/>
      <c r="J148" s="10" t="n"/>
      <c r="K148" s="10" t="n"/>
      <c r="L148" s="13" t="n"/>
      <c r="N148" s="13" t="n"/>
      <c r="Q148" s="14" t="n"/>
      <c r="R148" s="10" t="n"/>
      <c r="S148" s="10" t="n"/>
      <c r="T148" s="10" t="n"/>
      <c r="U148" s="10" t="n"/>
      <c r="V148" s="13" t="n"/>
      <c r="X148" s="13" t="n"/>
      <c r="AA148" s="14" t="n"/>
    </row>
    <row r="149">
      <c r="B149" t="inlineStr">
        <is>
          <t>Venta Directa</t>
        </is>
      </c>
      <c r="C149" t="n">
        <v>40363025</v>
      </c>
      <c r="D149" t="inlineStr">
        <is>
          <t>AGRO SUDAMERICA</t>
        </is>
      </c>
      <c r="E149" t="n">
        <v>1010877</v>
      </c>
      <c r="F149" t="inlineStr">
        <is>
          <t>agro sudamerica1010877</t>
        </is>
      </c>
      <c r="G149" s="12" t="n">
        <v>44961</v>
      </c>
      <c r="H149" s="10" t="inlineStr"/>
      <c r="I149" s="10" t="n"/>
      <c r="J149" s="10" t="n"/>
      <c r="K149" s="10" t="n"/>
      <c r="L149" s="13" t="n"/>
      <c r="N149" s="13" t="n"/>
      <c r="Q149" s="14" t="n"/>
      <c r="R149" s="10" t="n"/>
      <c r="S149" s="10" t="n"/>
      <c r="T149" s="10" t="n"/>
      <c r="U149" s="10" t="n"/>
      <c r="V149" s="13" t="n"/>
      <c r="X149" s="13" t="n"/>
      <c r="AA149" s="14" t="n"/>
    </row>
    <row r="150">
      <c r="B150" t="inlineStr">
        <is>
          <t>Venta Directa</t>
        </is>
      </c>
      <c r="C150" t="n">
        <v>40363024</v>
      </c>
      <c r="D150" t="inlineStr">
        <is>
          <t>AGRO SUDAMERICA</t>
        </is>
      </c>
      <c r="E150" t="n">
        <v>1020367</v>
      </c>
      <c r="F150" t="inlineStr">
        <is>
          <t>agro sudamerica1020367</t>
        </is>
      </c>
      <c r="G150" s="12" t="n">
        <v>44961</v>
      </c>
      <c r="H150" s="10" t="inlineStr"/>
      <c r="I150" s="10" t="n"/>
      <c r="J150" s="10" t="n"/>
      <c r="K150" s="10" t="n"/>
      <c r="L150" s="13" t="n"/>
      <c r="N150" s="13" t="n"/>
      <c r="Q150" s="14" t="n"/>
      <c r="R150" s="10" t="n"/>
      <c r="S150" s="10" t="n"/>
      <c r="T150" s="10" t="n"/>
      <c r="U150" s="10" t="n"/>
      <c r="V150" s="13" t="n"/>
      <c r="X150" s="13" t="n"/>
      <c r="AA150" s="14" t="n"/>
    </row>
    <row r="151">
      <c r="B151" t="inlineStr">
        <is>
          <t>Venta Directa</t>
        </is>
      </c>
      <c r="C151" t="n">
        <v>40363024</v>
      </c>
      <c r="D151" t="inlineStr">
        <is>
          <t>AGRO SUDAMERICA</t>
        </is>
      </c>
      <c r="E151" t="n">
        <v>1020367</v>
      </c>
      <c r="F151" t="inlineStr">
        <is>
          <t>agro sudamerica1020367</t>
        </is>
      </c>
      <c r="G151" s="12" t="n">
        <v>44961</v>
      </c>
      <c r="H151" s="10" t="inlineStr"/>
      <c r="I151" s="10" t="n"/>
      <c r="J151" s="10" t="n"/>
      <c r="K151" s="10" t="n"/>
      <c r="L151" s="13" t="n"/>
      <c r="N151" s="13" t="n"/>
      <c r="Q151" s="14" t="n"/>
      <c r="R151" s="10" t="n"/>
      <c r="S151" s="10" t="n"/>
      <c r="T151" s="10" t="n"/>
      <c r="U151" s="10" t="n"/>
      <c r="V151" s="13" t="n"/>
      <c r="X151" s="13" t="n"/>
      <c r="AA151" s="14" t="n"/>
    </row>
    <row r="152">
      <c r="B152" t="inlineStr">
        <is>
          <t>Venta Local</t>
        </is>
      </c>
      <c r="C152" t="n">
        <v>40362974</v>
      </c>
      <c r="D152" t="inlineStr">
        <is>
          <t>AGRO AMERICA</t>
        </is>
      </c>
      <c r="E152" t="n">
        <v>1020828</v>
      </c>
      <c r="F152" t="inlineStr">
        <is>
          <t>agro america1020828</t>
        </is>
      </c>
      <c r="G152" s="12" t="n">
        <v>44997</v>
      </c>
      <c r="H152" s="10" t="n">
        <v>9360.324511999999</v>
      </c>
      <c r="I152" s="10" t="n"/>
      <c r="J152" s="10" t="n"/>
      <c r="K152" s="10" t="n"/>
      <c r="L152" s="13" t="n">
        <v>7.5</v>
      </c>
      <c r="M152" s="12" t="n">
        <v>45004</v>
      </c>
      <c r="N152" s="13" t="n">
        <v>9.5</v>
      </c>
      <c r="O152" s="12" t="n">
        <v>45013</v>
      </c>
      <c r="P152" t="n">
        <v>3</v>
      </c>
      <c r="Q152" s="14" t="inlineStr">
        <is>
          <t>SI</t>
        </is>
      </c>
      <c r="R152" s="10" t="n">
        <v>9360.324511999999</v>
      </c>
      <c r="S152" s="10" t="n"/>
      <c r="T152" s="10" t="n"/>
      <c r="U152" s="10" t="n"/>
      <c r="V152" s="13" t="n">
        <v>9.5</v>
      </c>
      <c r="W152" s="12" t="n">
        <v>45006</v>
      </c>
      <c r="X152" s="13" t="n">
        <v>11.5</v>
      </c>
      <c r="Y152" s="12" t="n">
        <v>45013</v>
      </c>
      <c r="Z152" t="n">
        <v>3</v>
      </c>
      <c r="AA152" s="14" t="inlineStr">
        <is>
          <t>SI</t>
        </is>
      </c>
    </row>
    <row r="153">
      <c r="B153" t="inlineStr">
        <is>
          <t>Venta Local</t>
        </is>
      </c>
      <c r="C153" t="n">
        <v>40362974</v>
      </c>
      <c r="D153" t="inlineStr">
        <is>
          <t>AGRO AMERICA</t>
        </is>
      </c>
      <c r="E153" t="n">
        <v>1020828</v>
      </c>
      <c r="F153" t="inlineStr">
        <is>
          <t>agro america1020828</t>
        </is>
      </c>
      <c r="G153" s="12" t="n">
        <v>44997</v>
      </c>
      <c r="H153" s="10" t="n">
        <v>19239.558272</v>
      </c>
      <c r="I153" s="10" t="n"/>
      <c r="J153" s="10" t="n"/>
      <c r="K153" s="10" t="n"/>
      <c r="L153" s="13" t="n">
        <v>7.5</v>
      </c>
      <c r="M153" s="12" t="n">
        <v>45004</v>
      </c>
      <c r="N153" s="13" t="n">
        <v>9.5</v>
      </c>
      <c r="O153" s="12" t="n">
        <v>45013</v>
      </c>
      <c r="P153" t="n">
        <v>3</v>
      </c>
      <c r="Q153" s="14" t="inlineStr">
        <is>
          <t>SI</t>
        </is>
      </c>
      <c r="R153" s="10" t="n">
        <v>19239.558272</v>
      </c>
      <c r="S153" s="10" t="n"/>
      <c r="T153" s="10" t="n"/>
      <c r="U153" s="10" t="n"/>
      <c r="V153" s="13" t="n">
        <v>9.5</v>
      </c>
      <c r="W153" s="12" t="n">
        <v>45006</v>
      </c>
      <c r="X153" s="13" t="n">
        <v>11.5</v>
      </c>
      <c r="Y153" s="12" t="n">
        <v>45013</v>
      </c>
      <c r="Z153" t="n">
        <v>3</v>
      </c>
      <c r="AA153" s="14" t="inlineStr">
        <is>
          <t>SI</t>
        </is>
      </c>
    </row>
    <row r="154">
      <c r="B154" t="inlineStr">
        <is>
          <t>Venta Local</t>
        </is>
      </c>
      <c r="C154" t="n">
        <v>40362973</v>
      </c>
      <c r="D154" t="inlineStr">
        <is>
          <t>AGRO AMERICA</t>
        </is>
      </c>
      <c r="E154" t="n">
        <v>1020828</v>
      </c>
      <c r="F154" t="inlineStr">
        <is>
          <t>agro america1020828</t>
        </is>
      </c>
      <c r="G154" s="12" t="n">
        <v>44985</v>
      </c>
      <c r="H154" s="10" t="n">
        <v>9759.485472</v>
      </c>
      <c r="I154" s="10" t="n"/>
      <c r="J154" s="10" t="n"/>
      <c r="K154" s="10" t="n"/>
      <c r="L154" s="13" t="n">
        <v>7.5</v>
      </c>
      <c r="M154" s="12" t="n">
        <v>44992</v>
      </c>
      <c r="N154" s="13" t="n">
        <v>9.5</v>
      </c>
      <c r="O154" s="12" t="n">
        <v>45001</v>
      </c>
      <c r="P154" t="n">
        <v>13</v>
      </c>
      <c r="Q154" s="14" t="inlineStr">
        <is>
          <t>SI</t>
        </is>
      </c>
      <c r="R154" s="10" t="n">
        <v>9759.485472</v>
      </c>
      <c r="S154" s="10" t="n"/>
      <c r="T154" s="10" t="n"/>
      <c r="U154" s="10" t="n"/>
      <c r="V154" s="13" t="n">
        <v>9.5</v>
      </c>
      <c r="W154" s="12" t="n">
        <v>44994</v>
      </c>
      <c r="X154" s="13" t="n">
        <v>11.5</v>
      </c>
      <c r="Y154" s="12" t="n">
        <v>45001</v>
      </c>
      <c r="Z154" t="n">
        <v>13</v>
      </c>
      <c r="AA154" s="14" t="inlineStr">
        <is>
          <t>SI</t>
        </is>
      </c>
    </row>
    <row r="155">
      <c r="B155" t="inlineStr">
        <is>
          <t>Venta Local</t>
        </is>
      </c>
      <c r="C155" t="n">
        <v>40362973</v>
      </c>
      <c r="D155" t="inlineStr">
        <is>
          <t>AGRO AMERICA</t>
        </is>
      </c>
      <c r="E155" t="n">
        <v>1020828</v>
      </c>
      <c r="F155" t="inlineStr">
        <is>
          <t>agro america1020828</t>
        </is>
      </c>
      <c r="G155" s="12" t="n">
        <v>44985</v>
      </c>
      <c r="H155" s="10" t="n">
        <v>22951.755202</v>
      </c>
      <c r="I155" s="10" t="n"/>
      <c r="J155" s="10" t="n"/>
      <c r="K155" s="10" t="n"/>
      <c r="L155" s="13" t="n">
        <v>7.5</v>
      </c>
      <c r="M155" s="12" t="n">
        <v>44992</v>
      </c>
      <c r="N155" s="13" t="n">
        <v>9.5</v>
      </c>
      <c r="O155" s="12" t="n">
        <v>45001</v>
      </c>
      <c r="P155" t="n">
        <v>13</v>
      </c>
      <c r="Q155" s="14" t="inlineStr">
        <is>
          <t>SI</t>
        </is>
      </c>
      <c r="R155" s="10" t="n">
        <v>22951.755202</v>
      </c>
      <c r="S155" s="10" t="n"/>
      <c r="T155" s="10" t="n"/>
      <c r="U155" s="10" t="n"/>
      <c r="V155" s="13" t="n">
        <v>9.5</v>
      </c>
      <c r="W155" s="12" t="n">
        <v>44994</v>
      </c>
      <c r="X155" s="13" t="n">
        <v>11.5</v>
      </c>
      <c r="Y155" s="12" t="n">
        <v>45001</v>
      </c>
      <c r="Z155" t="n">
        <v>13</v>
      </c>
      <c r="AA155" s="14" t="inlineStr">
        <is>
          <t>SI</t>
        </is>
      </c>
    </row>
    <row r="156">
      <c r="B156" t="inlineStr">
        <is>
          <t>Venta Directa</t>
        </is>
      </c>
      <c r="C156" t="n">
        <v>40362966</v>
      </c>
      <c r="D156" t="inlineStr">
        <is>
          <t>AGROSUPER ASIA</t>
        </is>
      </c>
      <c r="E156" t="n">
        <v>1023144</v>
      </c>
      <c r="F156" t="inlineStr">
        <is>
          <t>agrosuper asia1023144</t>
        </is>
      </c>
      <c r="G156" s="12" t="n">
        <v>44998</v>
      </c>
      <c r="H156" s="10" t="n">
        <v>24005.18</v>
      </c>
      <c r="I156" s="10" t="n"/>
      <c r="J156" s="10" t="n"/>
      <c r="K156" s="10" t="n"/>
      <c r="L156" s="13" t="n"/>
      <c r="N156" s="13" t="n"/>
      <c r="Q156" s="14" t="n"/>
      <c r="R156" s="10" t="n">
        <v>24005.18</v>
      </c>
      <c r="S156" s="10" t="n"/>
      <c r="T156" s="10" t="n"/>
      <c r="U156" s="10" t="n"/>
      <c r="V156" s="13" t="n"/>
      <c r="X156" s="13" t="n"/>
      <c r="AA156" s="14" t="n"/>
    </row>
    <row r="157">
      <c r="B157" t="inlineStr">
        <is>
          <t>Venta Local</t>
        </is>
      </c>
      <c r="C157" t="n">
        <v>40362944</v>
      </c>
      <c r="D157" t="inlineStr">
        <is>
          <t>AGRO AMERICA</t>
        </is>
      </c>
      <c r="E157" t="n">
        <v>1012165</v>
      </c>
      <c r="F157" t="inlineStr">
        <is>
          <t>agro america1012165</t>
        </is>
      </c>
      <c r="G157" s="12" t="n">
        <v>44985</v>
      </c>
      <c r="H157" s="10" t="n">
        <v>19958.048</v>
      </c>
      <c r="I157" s="10" t="n"/>
      <c r="J157" s="10" t="n"/>
      <c r="K157" s="10" t="n"/>
      <c r="L157" s="13" t="n">
        <v>7.5</v>
      </c>
      <c r="M157" s="12" t="n">
        <v>44992</v>
      </c>
      <c r="N157" s="13" t="n">
        <v>9.5</v>
      </c>
      <c r="O157" s="12" t="n">
        <v>45001</v>
      </c>
      <c r="P157" t="n">
        <v>13</v>
      </c>
      <c r="Q157" s="14" t="inlineStr">
        <is>
          <t>SI</t>
        </is>
      </c>
      <c r="R157" s="10" t="n">
        <v>19958.048</v>
      </c>
      <c r="S157" s="10" t="n"/>
      <c r="T157" s="10" t="n"/>
      <c r="U157" s="10" t="n"/>
      <c r="V157" s="13" t="n">
        <v>9.5</v>
      </c>
      <c r="W157" s="12" t="n">
        <v>44994</v>
      </c>
      <c r="X157" s="13" t="n">
        <v>11.5</v>
      </c>
      <c r="Y157" s="12" t="n">
        <v>45001</v>
      </c>
      <c r="Z157" t="n">
        <v>13</v>
      </c>
      <c r="AA157" s="14" t="inlineStr">
        <is>
          <t>SI</t>
        </is>
      </c>
    </row>
    <row r="158">
      <c r="B158" t="inlineStr">
        <is>
          <t>Venta Local</t>
        </is>
      </c>
      <c r="C158" t="n">
        <v>40362938</v>
      </c>
      <c r="D158" t="inlineStr">
        <is>
          <t>AGRO AMERICA</t>
        </is>
      </c>
      <c r="E158" t="n">
        <v>1030837</v>
      </c>
      <c r="F158" t="inlineStr">
        <is>
          <t>agro america1030837</t>
        </is>
      </c>
      <c r="G158" s="12" t="n">
        <v>44978</v>
      </c>
      <c r="H158" s="10" t="n">
        <v>18.13914408</v>
      </c>
      <c r="I158" s="10" t="n"/>
      <c r="J158" s="10" t="n"/>
      <c r="K158" s="10" t="n"/>
      <c r="L158" s="13" t="n">
        <v>7.5</v>
      </c>
      <c r="M158" s="12" t="n">
        <v>44985</v>
      </c>
      <c r="N158" s="13" t="n">
        <v>9.5</v>
      </c>
      <c r="O158" s="12" t="n">
        <v>44994</v>
      </c>
      <c r="P158" t="n">
        <v>19</v>
      </c>
      <c r="Q158" s="14" t="inlineStr">
        <is>
          <t>SI</t>
        </is>
      </c>
      <c r="R158" s="10" t="n">
        <v>18.13914408</v>
      </c>
      <c r="S158" s="10" t="n"/>
      <c r="T158" s="10" t="n"/>
      <c r="U158" s="10" t="n"/>
      <c r="V158" s="13" t="n">
        <v>9.5</v>
      </c>
      <c r="W158" s="12" t="n">
        <v>44987</v>
      </c>
      <c r="X158" s="13" t="n">
        <v>11.5</v>
      </c>
      <c r="Y158" s="12" t="n">
        <v>44994</v>
      </c>
      <c r="Z158" t="n">
        <v>19</v>
      </c>
      <c r="AA158" s="14" t="inlineStr">
        <is>
          <t>SI</t>
        </is>
      </c>
    </row>
    <row r="159">
      <c r="B159" t="inlineStr">
        <is>
          <t>Venta Local</t>
        </is>
      </c>
      <c r="C159" t="n">
        <v>40362924</v>
      </c>
      <c r="D159" t="inlineStr">
        <is>
          <t>AGRO MEXICO</t>
        </is>
      </c>
      <c r="E159" t="n">
        <v>1023324</v>
      </c>
      <c r="F159" t="inlineStr">
        <is>
          <t>agro mexico1023324</t>
        </is>
      </c>
      <c r="G159" s="12" t="n">
        <v>44969</v>
      </c>
      <c r="H159" s="10" t="inlineStr"/>
      <c r="I159" s="10" t="n"/>
      <c r="J159" s="10" t="n"/>
      <c r="K159" s="10" t="n"/>
      <c r="L159" s="13" t="n">
        <v>5.449612403100775</v>
      </c>
      <c r="M159" s="12" t="n">
        <v>44974</v>
      </c>
      <c r="N159" s="13" t="n">
        <v>10</v>
      </c>
      <c r="O159" s="12" t="n">
        <v>44984</v>
      </c>
      <c r="P159" t="n">
        <v>1</v>
      </c>
      <c r="Q159" s="14" t="inlineStr">
        <is>
          <t>Mes 3</t>
        </is>
      </c>
      <c r="R159" s="10" t="n"/>
      <c r="S159" s="10" t="n"/>
      <c r="T159" s="10" t="n"/>
      <c r="U159" s="10" t="n"/>
      <c r="V159" s="13" t="n">
        <v>7.449612403100775</v>
      </c>
      <c r="W159" s="12" t="n">
        <v>44976</v>
      </c>
      <c r="X159" s="13" t="n">
        <v>12</v>
      </c>
      <c r="Y159" s="12" t="n">
        <v>44984</v>
      </c>
      <c r="Z159" t="n">
        <v>1</v>
      </c>
      <c r="AA159" s="14" t="inlineStr">
        <is>
          <t>Mes 3</t>
        </is>
      </c>
    </row>
    <row r="160">
      <c r="B160" t="inlineStr">
        <is>
          <t>Venta Local</t>
        </is>
      </c>
      <c r="C160" t="n">
        <v>40362916</v>
      </c>
      <c r="D160" t="inlineStr">
        <is>
          <t>AGRO MEXICO</t>
        </is>
      </c>
      <c r="E160" t="n">
        <v>1012534</v>
      </c>
      <c r="F160" t="inlineStr">
        <is>
          <t>agro mexico1012534</t>
        </is>
      </c>
      <c r="G160" s="12" t="n">
        <v>44967</v>
      </c>
      <c r="H160" s="10" t="inlineStr"/>
      <c r="I160" s="10" t="n"/>
      <c r="J160" s="10" t="n"/>
      <c r="K160" s="10" t="n"/>
      <c r="L160" s="13" t="n">
        <v>5.449612403100775</v>
      </c>
      <c r="M160" s="12" t="n">
        <v>44972</v>
      </c>
      <c r="N160" s="13" t="n">
        <v>10</v>
      </c>
      <c r="O160" s="12" t="n">
        <v>44982</v>
      </c>
      <c r="P160" t="n">
        <v>2</v>
      </c>
      <c r="Q160" s="14" t="inlineStr">
        <is>
          <t>Mes 3</t>
        </is>
      </c>
      <c r="R160" s="10" t="n"/>
      <c r="S160" s="10" t="n"/>
      <c r="T160" s="10" t="n"/>
      <c r="U160" s="10" t="n"/>
      <c r="V160" s="13" t="n">
        <v>7.449612403100775</v>
      </c>
      <c r="W160" s="12" t="n">
        <v>44974</v>
      </c>
      <c r="X160" s="13" t="n">
        <v>12</v>
      </c>
      <c r="Y160" s="12" t="n">
        <v>44982</v>
      </c>
      <c r="Z160" t="n">
        <v>2</v>
      </c>
      <c r="AA160" s="14" t="inlineStr">
        <is>
          <t>Mes 3</t>
        </is>
      </c>
    </row>
    <row r="161">
      <c r="B161" t="inlineStr">
        <is>
          <t>Venta Local</t>
        </is>
      </c>
      <c r="C161" t="n">
        <v>40362915</v>
      </c>
      <c r="D161" t="inlineStr">
        <is>
          <t>AGRO MEXICO</t>
        </is>
      </c>
      <c r="E161" t="n">
        <v>1012534</v>
      </c>
      <c r="F161" t="inlineStr">
        <is>
          <t>agro mexico1012534</t>
        </is>
      </c>
      <c r="G161" s="12" t="n">
        <v>44961</v>
      </c>
      <c r="H161" s="10" t="inlineStr"/>
      <c r="I161" s="10" t="n"/>
      <c r="J161" s="10" t="n"/>
      <c r="K161" s="10" t="n"/>
      <c r="L161" s="13" t="n">
        <v>5.449612403100775</v>
      </c>
      <c r="M161" s="12" t="n">
        <v>44966</v>
      </c>
      <c r="N161" s="13" t="n">
        <v>10</v>
      </c>
      <c r="O161" s="12" t="n">
        <v>44976</v>
      </c>
      <c r="P161" t="n">
        <v>8</v>
      </c>
      <c r="Q161" s="14" t="inlineStr">
        <is>
          <t>SI</t>
        </is>
      </c>
      <c r="R161" s="10" t="n"/>
      <c r="S161" s="10" t="n"/>
      <c r="T161" s="10" t="n"/>
      <c r="U161" s="10" t="n"/>
      <c r="V161" s="13" t="n">
        <v>7.449612403100775</v>
      </c>
      <c r="W161" s="12" t="n">
        <v>44968</v>
      </c>
      <c r="X161" s="13" t="n">
        <v>12</v>
      </c>
      <c r="Y161" s="12" t="n">
        <v>44976</v>
      </c>
      <c r="Z161" t="n">
        <v>8</v>
      </c>
      <c r="AA161" s="14" t="inlineStr">
        <is>
          <t>SI</t>
        </is>
      </c>
    </row>
    <row r="162">
      <c r="B162" t="inlineStr">
        <is>
          <t>Venta Local</t>
        </is>
      </c>
      <c r="C162" t="n">
        <v>40362914</v>
      </c>
      <c r="D162" t="inlineStr">
        <is>
          <t>AGRO MEXICO</t>
        </is>
      </c>
      <c r="E162" t="n">
        <v>1012534</v>
      </c>
      <c r="F162" t="inlineStr">
        <is>
          <t>agro mexico1012534</t>
        </is>
      </c>
      <c r="G162" s="12" t="n">
        <v>44961</v>
      </c>
      <c r="H162" s="10" t="inlineStr"/>
      <c r="I162" s="10" t="n"/>
      <c r="J162" s="10" t="n"/>
      <c r="K162" s="10" t="n"/>
      <c r="L162" s="13" t="n">
        <v>5.449612403100775</v>
      </c>
      <c r="M162" s="12" t="n">
        <v>44966</v>
      </c>
      <c r="N162" s="13" t="n">
        <v>10</v>
      </c>
      <c r="O162" s="12" t="n">
        <v>44976</v>
      </c>
      <c r="P162" t="n">
        <v>8</v>
      </c>
      <c r="Q162" s="14" t="inlineStr">
        <is>
          <t>SI</t>
        </is>
      </c>
      <c r="R162" s="10" t="n"/>
      <c r="S162" s="10" t="n"/>
      <c r="T162" s="10" t="n"/>
      <c r="U162" s="10" t="n"/>
      <c r="V162" s="13" t="n">
        <v>7.449612403100775</v>
      </c>
      <c r="W162" s="12" t="n">
        <v>44968</v>
      </c>
      <c r="X162" s="13" t="n">
        <v>12</v>
      </c>
      <c r="Y162" s="12" t="n">
        <v>44976</v>
      </c>
      <c r="Z162" t="n">
        <v>8</v>
      </c>
      <c r="AA162" s="14" t="inlineStr">
        <is>
          <t>SI</t>
        </is>
      </c>
    </row>
    <row r="163">
      <c r="B163" t="inlineStr">
        <is>
          <t>Venta Local</t>
        </is>
      </c>
      <c r="C163" t="n">
        <v>40362913</v>
      </c>
      <c r="D163" t="inlineStr">
        <is>
          <t>AGRO MEXICO</t>
        </is>
      </c>
      <c r="E163" t="n">
        <v>1012534</v>
      </c>
      <c r="F163" t="inlineStr">
        <is>
          <t>agro mexico1012534</t>
        </is>
      </c>
      <c r="G163" s="12" t="n">
        <v>44961</v>
      </c>
      <c r="H163" s="10" t="inlineStr"/>
      <c r="I163" s="10" t="n"/>
      <c r="J163" s="10" t="n"/>
      <c r="K163" s="10" t="n"/>
      <c r="L163" s="13" t="n">
        <v>5.449612403100775</v>
      </c>
      <c r="M163" s="12" t="n">
        <v>44966</v>
      </c>
      <c r="N163" s="13" t="n">
        <v>10</v>
      </c>
      <c r="O163" s="12" t="n">
        <v>44976</v>
      </c>
      <c r="P163" t="n">
        <v>8</v>
      </c>
      <c r="Q163" s="14" t="inlineStr">
        <is>
          <t>SI</t>
        </is>
      </c>
      <c r="R163" s="10" t="n"/>
      <c r="S163" s="10" t="n"/>
      <c r="T163" s="10" t="n"/>
      <c r="U163" s="10" t="n"/>
      <c r="V163" s="13" t="n">
        <v>7.449612403100775</v>
      </c>
      <c r="W163" s="12" t="n">
        <v>44968</v>
      </c>
      <c r="X163" s="13" t="n">
        <v>12</v>
      </c>
      <c r="Y163" s="12" t="n">
        <v>44976</v>
      </c>
      <c r="Z163" t="n">
        <v>8</v>
      </c>
      <c r="AA163" s="14" t="inlineStr">
        <is>
          <t>SI</t>
        </is>
      </c>
    </row>
    <row r="164">
      <c r="B164" t="inlineStr">
        <is>
          <t>Venta Directa</t>
        </is>
      </c>
      <c r="C164" t="n">
        <v>40362903</v>
      </c>
      <c r="D164" t="inlineStr">
        <is>
          <t>AGRO SUDAMERICA</t>
        </is>
      </c>
      <c r="E164" t="n">
        <v>1021976</v>
      </c>
      <c r="F164" t="inlineStr">
        <is>
          <t>agro sudamerica1021976</t>
        </is>
      </c>
      <c r="G164" s="12" t="n">
        <v>44973</v>
      </c>
      <c r="H164" s="10" t="inlineStr"/>
      <c r="I164" s="10" t="n"/>
      <c r="J164" s="10" t="n"/>
      <c r="K164" s="10" t="n"/>
      <c r="L164" s="13" t="n"/>
      <c r="N164" s="13" t="n"/>
      <c r="Q164" s="14" t="n"/>
      <c r="R164" s="10" t="n"/>
      <c r="S164" s="10" t="n"/>
      <c r="T164" s="10" t="n"/>
      <c r="U164" s="10" t="n"/>
      <c r="V164" s="13" t="n"/>
      <c r="X164" s="13" t="n"/>
      <c r="AA164" s="14" t="n"/>
    </row>
    <row r="165">
      <c r="B165" t="inlineStr">
        <is>
          <t>Venta Directa</t>
        </is>
      </c>
      <c r="C165" t="n">
        <v>40362902</v>
      </c>
      <c r="D165" t="inlineStr">
        <is>
          <t>AGRO SUDAMERICA</t>
        </is>
      </c>
      <c r="E165" t="n">
        <v>1030545</v>
      </c>
      <c r="F165" t="inlineStr">
        <is>
          <t>agro sudamerica1030545</t>
        </is>
      </c>
      <c r="G165" s="12" t="n">
        <v>44966</v>
      </c>
      <c r="H165" s="10" t="inlineStr"/>
      <c r="I165" s="10" t="n"/>
      <c r="J165" s="10" t="n"/>
      <c r="K165" s="10" t="n"/>
      <c r="L165" s="13" t="n"/>
      <c r="N165" s="13" t="n"/>
      <c r="Q165" s="14" t="n"/>
      <c r="R165" s="10" t="n"/>
      <c r="S165" s="10" t="n"/>
      <c r="T165" s="10" t="n"/>
      <c r="U165" s="10" t="n"/>
      <c r="V165" s="13" t="n"/>
      <c r="X165" s="13" t="n"/>
      <c r="AA165" s="14" t="n"/>
    </row>
    <row r="166">
      <c r="B166" t="inlineStr">
        <is>
          <t>Venta Directa</t>
        </is>
      </c>
      <c r="C166" t="n">
        <v>40362900</v>
      </c>
      <c r="D166" t="inlineStr">
        <is>
          <t>AGRO SUDAMERICA</t>
        </is>
      </c>
      <c r="E166" t="n">
        <v>1020017</v>
      </c>
      <c r="F166" t="inlineStr">
        <is>
          <t>agro sudamerica1020017</t>
        </is>
      </c>
      <c r="G166" s="12" t="n">
        <v>44973</v>
      </c>
      <c r="H166" s="10" t="inlineStr"/>
      <c r="I166" s="10" t="n"/>
      <c r="J166" s="10" t="n"/>
      <c r="K166" s="10" t="n"/>
      <c r="L166" s="13" t="n"/>
      <c r="N166" s="13" t="n"/>
      <c r="Q166" s="14" t="n"/>
      <c r="R166" s="10" t="n"/>
      <c r="S166" s="10" t="n"/>
      <c r="T166" s="10" t="n"/>
      <c r="U166" s="10" t="n"/>
      <c r="V166" s="13" t="n"/>
      <c r="X166" s="13" t="n"/>
      <c r="AA166" s="14" t="n"/>
    </row>
    <row r="167">
      <c r="B167" t="inlineStr">
        <is>
          <t>Venta Directa</t>
        </is>
      </c>
      <c r="C167" t="n">
        <v>40362900</v>
      </c>
      <c r="D167" t="inlineStr">
        <is>
          <t>AGRO SUDAMERICA</t>
        </is>
      </c>
      <c r="E167" t="n">
        <v>1020017</v>
      </c>
      <c r="F167" t="inlineStr">
        <is>
          <t>agro sudamerica1020017</t>
        </is>
      </c>
      <c r="G167" s="12" t="n">
        <v>44973</v>
      </c>
      <c r="H167" s="10" t="inlineStr"/>
      <c r="I167" s="10" t="n"/>
      <c r="J167" s="10" t="n"/>
      <c r="K167" s="10" t="n"/>
      <c r="L167" s="13" t="n"/>
      <c r="N167" s="13" t="n"/>
      <c r="Q167" s="14" t="n"/>
      <c r="R167" s="10" t="n"/>
      <c r="S167" s="10" t="n"/>
      <c r="T167" s="10" t="n"/>
      <c r="U167" s="10" t="n"/>
      <c r="V167" s="13" t="n"/>
      <c r="X167" s="13" t="n"/>
      <c r="AA167" s="14" t="n"/>
    </row>
    <row r="168">
      <c r="B168" t="inlineStr">
        <is>
          <t>Venta Local</t>
        </is>
      </c>
      <c r="C168" t="n">
        <v>40362621</v>
      </c>
      <c r="D168" t="inlineStr">
        <is>
          <t>AGRO AMERICA</t>
        </is>
      </c>
      <c r="E168" t="n">
        <v>1030379</v>
      </c>
      <c r="F168" t="inlineStr">
        <is>
          <t>agro america1030379</t>
        </is>
      </c>
      <c r="G168" s="12" t="n">
        <v>44985</v>
      </c>
      <c r="H168" s="10" t="n">
        <v>24004.08864</v>
      </c>
      <c r="I168" s="10" t="n"/>
      <c r="J168" s="10" t="n"/>
      <c r="K168" s="10" t="n"/>
      <c r="L168" s="13" t="n">
        <v>7.5</v>
      </c>
      <c r="M168" s="12" t="n">
        <v>44992</v>
      </c>
      <c r="N168" s="13" t="n">
        <v>9.5</v>
      </c>
      <c r="O168" s="12" t="n">
        <v>45001</v>
      </c>
      <c r="P168" t="n">
        <v>13</v>
      </c>
      <c r="Q168" s="14" t="inlineStr">
        <is>
          <t>SI</t>
        </is>
      </c>
      <c r="R168" s="10" t="n">
        <v>24004.08864</v>
      </c>
      <c r="S168" s="10" t="n"/>
      <c r="T168" s="10" t="n"/>
      <c r="U168" s="10" t="n"/>
      <c r="V168" s="13" t="n">
        <v>9.5</v>
      </c>
      <c r="W168" s="12" t="n">
        <v>44994</v>
      </c>
      <c r="X168" s="13" t="n">
        <v>11.5</v>
      </c>
      <c r="Y168" s="12" t="n">
        <v>45001</v>
      </c>
      <c r="Z168" t="n">
        <v>13</v>
      </c>
      <c r="AA168" s="14" t="inlineStr">
        <is>
          <t>SI</t>
        </is>
      </c>
    </row>
    <row r="169">
      <c r="B169" t="inlineStr">
        <is>
          <t>Venta Local</t>
        </is>
      </c>
      <c r="C169" t="n">
        <v>40362620</v>
      </c>
      <c r="D169" t="inlineStr">
        <is>
          <t>AGRO AMERICA</t>
        </is>
      </c>
      <c r="E169" t="n">
        <v>1030379</v>
      </c>
      <c r="F169" t="inlineStr">
        <is>
          <t>agro america1030379</t>
        </is>
      </c>
      <c r="G169" s="12" t="n">
        <v>44985</v>
      </c>
      <c r="H169" s="10" t="n">
        <v>24004.08864</v>
      </c>
      <c r="I169" s="10" t="n"/>
      <c r="J169" s="10" t="n"/>
      <c r="K169" s="10" t="n"/>
      <c r="L169" s="13" t="n">
        <v>7.5</v>
      </c>
      <c r="M169" s="12" t="n">
        <v>44992</v>
      </c>
      <c r="N169" s="13" t="n">
        <v>9.5</v>
      </c>
      <c r="O169" s="12" t="n">
        <v>45001</v>
      </c>
      <c r="P169" t="n">
        <v>13</v>
      </c>
      <c r="Q169" s="14" t="inlineStr">
        <is>
          <t>SI</t>
        </is>
      </c>
      <c r="R169" s="10" t="n">
        <v>24004.08864</v>
      </c>
      <c r="S169" s="10" t="n"/>
      <c r="T169" s="10" t="n"/>
      <c r="U169" s="10" t="n"/>
      <c r="V169" s="13" t="n">
        <v>9.5</v>
      </c>
      <c r="W169" s="12" t="n">
        <v>44994</v>
      </c>
      <c r="X169" s="13" t="n">
        <v>11.5</v>
      </c>
      <c r="Y169" s="12" t="n">
        <v>45001</v>
      </c>
      <c r="Z169" t="n">
        <v>13</v>
      </c>
      <c r="AA169" s="14" t="inlineStr">
        <is>
          <t>SI</t>
        </is>
      </c>
    </row>
    <row r="170">
      <c r="B170" t="inlineStr">
        <is>
          <t>Venta Local</t>
        </is>
      </c>
      <c r="C170" t="n">
        <v>40362619</v>
      </c>
      <c r="D170" t="inlineStr">
        <is>
          <t>AGRO AMERICA</t>
        </is>
      </c>
      <c r="E170" t="n">
        <v>1030379</v>
      </c>
      <c r="F170" t="inlineStr">
        <is>
          <t>agro america1030379</t>
        </is>
      </c>
      <c r="G170" s="12" t="n">
        <v>44985</v>
      </c>
      <c r="H170" s="10" t="n">
        <v>24004.08864</v>
      </c>
      <c r="I170" s="10" t="n"/>
      <c r="J170" s="10" t="n"/>
      <c r="K170" s="10" t="n"/>
      <c r="L170" s="13" t="n">
        <v>7.5</v>
      </c>
      <c r="M170" s="12" t="n">
        <v>44992</v>
      </c>
      <c r="N170" s="13" t="n">
        <v>9.5</v>
      </c>
      <c r="O170" s="12" t="n">
        <v>45001</v>
      </c>
      <c r="P170" t="n">
        <v>13</v>
      </c>
      <c r="Q170" s="14" t="inlineStr">
        <is>
          <t>SI</t>
        </is>
      </c>
      <c r="R170" s="10" t="n">
        <v>24004.08864</v>
      </c>
      <c r="S170" s="10" t="n"/>
      <c r="T170" s="10" t="n"/>
      <c r="U170" s="10" t="n"/>
      <c r="V170" s="13" t="n">
        <v>9.5</v>
      </c>
      <c r="W170" s="12" t="n">
        <v>44994</v>
      </c>
      <c r="X170" s="13" t="n">
        <v>11.5</v>
      </c>
      <c r="Y170" s="12" t="n">
        <v>45001</v>
      </c>
      <c r="Z170" t="n">
        <v>13</v>
      </c>
      <c r="AA170" s="14" t="inlineStr">
        <is>
          <t>SI</t>
        </is>
      </c>
    </row>
    <row r="171">
      <c r="B171" t="inlineStr">
        <is>
          <t>Venta Local</t>
        </is>
      </c>
      <c r="C171" t="n">
        <v>40362618</v>
      </c>
      <c r="D171" t="inlineStr">
        <is>
          <t>AGRO AMERICA</t>
        </is>
      </c>
      <c r="E171" t="n">
        <v>1030379</v>
      </c>
      <c r="F171" t="inlineStr">
        <is>
          <t>agro america1030379</t>
        </is>
      </c>
      <c r="G171" s="12" t="n">
        <v>44978</v>
      </c>
      <c r="H171" s="10" t="n">
        <v>23995.0168</v>
      </c>
      <c r="I171" s="10" t="n"/>
      <c r="J171" s="10" t="n"/>
      <c r="K171" s="10" t="n"/>
      <c r="L171" s="13" t="n">
        <v>7.5</v>
      </c>
      <c r="M171" s="12" t="n">
        <v>44985</v>
      </c>
      <c r="N171" s="13" t="n">
        <v>9.5</v>
      </c>
      <c r="O171" s="12" t="n">
        <v>44994</v>
      </c>
      <c r="P171" t="n">
        <v>19</v>
      </c>
      <c r="Q171" s="14" t="inlineStr">
        <is>
          <t>SI</t>
        </is>
      </c>
      <c r="R171" s="10" t="n">
        <v>23995.0168</v>
      </c>
      <c r="S171" s="10" t="n"/>
      <c r="T171" s="10" t="n"/>
      <c r="U171" s="10" t="n"/>
      <c r="V171" s="13" t="n">
        <v>9.5</v>
      </c>
      <c r="W171" s="12" t="n">
        <v>44987</v>
      </c>
      <c r="X171" s="13" t="n">
        <v>11.5</v>
      </c>
      <c r="Y171" s="12" t="n">
        <v>44994</v>
      </c>
      <c r="Z171" t="n">
        <v>19</v>
      </c>
      <c r="AA171" s="14" t="inlineStr">
        <is>
          <t>SI</t>
        </is>
      </c>
    </row>
    <row r="172">
      <c r="B172" t="inlineStr">
        <is>
          <t>Venta Local</t>
        </is>
      </c>
      <c r="C172" t="n">
        <v>40362617</v>
      </c>
      <c r="D172" t="inlineStr">
        <is>
          <t>AGRO AMERICA</t>
        </is>
      </c>
      <c r="E172" t="n">
        <v>1030379</v>
      </c>
      <c r="F172" t="inlineStr">
        <is>
          <t>agro america1030379</t>
        </is>
      </c>
      <c r="G172" s="12" t="n">
        <v>44985</v>
      </c>
      <c r="H172" s="10" t="n">
        <v>23985.94496</v>
      </c>
      <c r="I172" s="10" t="n"/>
      <c r="J172" s="10" t="n"/>
      <c r="K172" s="10" t="n"/>
      <c r="L172" s="13" t="n">
        <v>7.5</v>
      </c>
      <c r="M172" s="12" t="n">
        <v>44992</v>
      </c>
      <c r="N172" s="13" t="n">
        <v>9.5</v>
      </c>
      <c r="O172" s="12" t="n">
        <v>45001</v>
      </c>
      <c r="P172" t="n">
        <v>13</v>
      </c>
      <c r="Q172" s="14" t="inlineStr">
        <is>
          <t>SI</t>
        </is>
      </c>
      <c r="R172" s="10" t="n">
        <v>23985.94496</v>
      </c>
      <c r="S172" s="10" t="n"/>
      <c r="T172" s="10" t="n"/>
      <c r="U172" s="10" t="n"/>
      <c r="V172" s="13" t="n">
        <v>9.5</v>
      </c>
      <c r="W172" s="12" t="n">
        <v>44994</v>
      </c>
      <c r="X172" s="13" t="n">
        <v>11.5</v>
      </c>
      <c r="Y172" s="12" t="n">
        <v>45001</v>
      </c>
      <c r="Z172" t="n">
        <v>13</v>
      </c>
      <c r="AA172" s="14" t="inlineStr">
        <is>
          <t>SI</t>
        </is>
      </c>
    </row>
    <row r="173">
      <c r="B173" t="inlineStr">
        <is>
          <t>Venta Local</t>
        </is>
      </c>
      <c r="C173" t="n">
        <v>40362616</v>
      </c>
      <c r="D173" t="inlineStr">
        <is>
          <t>AGRO AMERICA</t>
        </is>
      </c>
      <c r="E173" t="n">
        <v>1030379</v>
      </c>
      <c r="F173" t="inlineStr">
        <is>
          <t>agro america1030379</t>
        </is>
      </c>
      <c r="G173" s="12" t="n">
        <v>44985</v>
      </c>
      <c r="H173" s="10" t="n">
        <v>24004.08864</v>
      </c>
      <c r="I173" s="10" t="n"/>
      <c r="J173" s="10" t="n"/>
      <c r="K173" s="10" t="n"/>
      <c r="L173" s="13" t="n">
        <v>7.5</v>
      </c>
      <c r="M173" s="12" t="n">
        <v>44992</v>
      </c>
      <c r="N173" s="13" t="n">
        <v>9.5</v>
      </c>
      <c r="O173" s="12" t="n">
        <v>45001</v>
      </c>
      <c r="P173" t="n">
        <v>13</v>
      </c>
      <c r="Q173" s="14" t="inlineStr">
        <is>
          <t>SI</t>
        </is>
      </c>
      <c r="R173" s="10" t="n">
        <v>24004.08864</v>
      </c>
      <c r="S173" s="10" t="n"/>
      <c r="T173" s="10" t="n"/>
      <c r="U173" s="10" t="n"/>
      <c r="V173" s="13" t="n">
        <v>9.5</v>
      </c>
      <c r="W173" s="12" t="n">
        <v>44994</v>
      </c>
      <c r="X173" s="13" t="n">
        <v>11.5</v>
      </c>
      <c r="Y173" s="12" t="n">
        <v>45001</v>
      </c>
      <c r="Z173" t="n">
        <v>13</v>
      </c>
      <c r="AA173" s="14" t="inlineStr">
        <is>
          <t>SI</t>
        </is>
      </c>
    </row>
    <row r="174">
      <c r="B174" t="inlineStr">
        <is>
          <t>Venta Local</t>
        </is>
      </c>
      <c r="C174" t="n">
        <v>40362615</v>
      </c>
      <c r="D174" t="inlineStr">
        <is>
          <t>AGRO AMERICA</t>
        </is>
      </c>
      <c r="E174" t="n">
        <v>1030379</v>
      </c>
      <c r="F174" t="inlineStr">
        <is>
          <t>agro america1030379</t>
        </is>
      </c>
      <c r="G174" s="12" t="n">
        <v>44985</v>
      </c>
      <c r="H174" s="10" t="n">
        <v>23985.94496</v>
      </c>
      <c r="I174" s="10" t="n"/>
      <c r="J174" s="10" t="n"/>
      <c r="K174" s="10" t="n"/>
      <c r="L174" s="13" t="n">
        <v>7.5</v>
      </c>
      <c r="M174" s="12" t="n">
        <v>44992</v>
      </c>
      <c r="N174" s="13" t="n">
        <v>9.5</v>
      </c>
      <c r="O174" s="12" t="n">
        <v>45001</v>
      </c>
      <c r="P174" t="n">
        <v>13</v>
      </c>
      <c r="Q174" s="14" t="inlineStr">
        <is>
          <t>SI</t>
        </is>
      </c>
      <c r="R174" s="10" t="n">
        <v>23985.94496</v>
      </c>
      <c r="S174" s="10" t="n"/>
      <c r="T174" s="10" t="n"/>
      <c r="U174" s="10" t="n"/>
      <c r="V174" s="13" t="n">
        <v>9.5</v>
      </c>
      <c r="W174" s="12" t="n">
        <v>44994</v>
      </c>
      <c r="X174" s="13" t="n">
        <v>11.5</v>
      </c>
      <c r="Y174" s="12" t="n">
        <v>45001</v>
      </c>
      <c r="Z174" t="n">
        <v>13</v>
      </c>
      <c r="AA174" s="14" t="inlineStr">
        <is>
          <t>SI</t>
        </is>
      </c>
    </row>
    <row r="175">
      <c r="B175" t="inlineStr">
        <is>
          <t>Venta Local</t>
        </is>
      </c>
      <c r="C175" t="n">
        <v>40362614</v>
      </c>
      <c r="D175" t="inlineStr">
        <is>
          <t>AGRO AMERICA</t>
        </is>
      </c>
      <c r="E175" t="n">
        <v>1030379</v>
      </c>
      <c r="F175" t="inlineStr">
        <is>
          <t>agro america1030379</t>
        </is>
      </c>
      <c r="G175" s="12" t="n">
        <v>44985</v>
      </c>
      <c r="H175" s="10" t="n">
        <v>24004.08864</v>
      </c>
      <c r="I175" s="10" t="n"/>
      <c r="J175" s="10" t="n"/>
      <c r="K175" s="10" t="n"/>
      <c r="L175" s="13" t="n">
        <v>7.5</v>
      </c>
      <c r="M175" s="12" t="n">
        <v>44992</v>
      </c>
      <c r="N175" s="13" t="n">
        <v>9.5</v>
      </c>
      <c r="O175" s="12" t="n">
        <v>45001</v>
      </c>
      <c r="P175" t="n">
        <v>13</v>
      </c>
      <c r="Q175" s="14" t="inlineStr">
        <is>
          <t>SI</t>
        </is>
      </c>
      <c r="R175" s="10" t="n">
        <v>24004.08864</v>
      </c>
      <c r="S175" s="10" t="n"/>
      <c r="T175" s="10" t="n"/>
      <c r="U175" s="10" t="n"/>
      <c r="V175" s="13" t="n">
        <v>9.5</v>
      </c>
      <c r="W175" s="12" t="n">
        <v>44994</v>
      </c>
      <c r="X175" s="13" t="n">
        <v>11.5</v>
      </c>
      <c r="Y175" s="12" t="n">
        <v>45001</v>
      </c>
      <c r="Z175" t="n">
        <v>13</v>
      </c>
      <c r="AA175" s="14" t="inlineStr">
        <is>
          <t>SI</t>
        </is>
      </c>
    </row>
    <row r="176">
      <c r="B176" t="inlineStr">
        <is>
          <t>Venta Local</t>
        </is>
      </c>
      <c r="C176" t="n">
        <v>40362613</v>
      </c>
      <c r="D176" t="inlineStr">
        <is>
          <t>AGRO AMERICA</t>
        </is>
      </c>
      <c r="E176" t="n">
        <v>1030379</v>
      </c>
      <c r="F176" t="inlineStr">
        <is>
          <t>agro america1030379</t>
        </is>
      </c>
      <c r="G176" s="12" t="n">
        <v>44985</v>
      </c>
      <c r="H176" s="10" t="n">
        <v>24004.08864</v>
      </c>
      <c r="I176" s="10" t="n"/>
      <c r="J176" s="10" t="n"/>
      <c r="K176" s="10" t="n"/>
      <c r="L176" s="13" t="n">
        <v>7.5</v>
      </c>
      <c r="M176" s="12" t="n">
        <v>44992</v>
      </c>
      <c r="N176" s="13" t="n">
        <v>9.5</v>
      </c>
      <c r="O176" s="12" t="n">
        <v>45001</v>
      </c>
      <c r="P176" t="n">
        <v>13</v>
      </c>
      <c r="Q176" s="14" t="inlineStr">
        <is>
          <t>SI</t>
        </is>
      </c>
      <c r="R176" s="10" t="n">
        <v>24004.08864</v>
      </c>
      <c r="S176" s="10" t="n"/>
      <c r="T176" s="10" t="n"/>
      <c r="U176" s="10" t="n"/>
      <c r="V176" s="13" t="n">
        <v>9.5</v>
      </c>
      <c r="W176" s="12" t="n">
        <v>44994</v>
      </c>
      <c r="X176" s="13" t="n">
        <v>11.5</v>
      </c>
      <c r="Y176" s="12" t="n">
        <v>45001</v>
      </c>
      <c r="Z176" t="n">
        <v>13</v>
      </c>
      <c r="AA176" s="14" t="inlineStr">
        <is>
          <t>SI</t>
        </is>
      </c>
    </row>
    <row r="177">
      <c r="B177" t="inlineStr">
        <is>
          <t>Venta Local</t>
        </is>
      </c>
      <c r="C177" t="n">
        <v>40362612</v>
      </c>
      <c r="D177" t="inlineStr">
        <is>
          <t>AGRO AMERICA</t>
        </is>
      </c>
      <c r="E177" t="n">
        <v>1030379</v>
      </c>
      <c r="F177" t="inlineStr">
        <is>
          <t>agro america1030379</t>
        </is>
      </c>
      <c r="G177" s="12" t="n">
        <v>44985</v>
      </c>
      <c r="H177" s="10" t="n">
        <v>23985.94496</v>
      </c>
      <c r="I177" s="10" t="n"/>
      <c r="J177" s="10" t="n"/>
      <c r="K177" s="10" t="n"/>
      <c r="L177" s="13" t="n">
        <v>7.5</v>
      </c>
      <c r="M177" s="12" t="n">
        <v>44992</v>
      </c>
      <c r="N177" s="13" t="n">
        <v>9.5</v>
      </c>
      <c r="O177" s="12" t="n">
        <v>45001</v>
      </c>
      <c r="P177" t="n">
        <v>13</v>
      </c>
      <c r="Q177" s="14" t="inlineStr">
        <is>
          <t>SI</t>
        </is>
      </c>
      <c r="R177" s="10" t="n">
        <v>23985.94496</v>
      </c>
      <c r="S177" s="10" t="n"/>
      <c r="T177" s="10" t="n"/>
      <c r="U177" s="10" t="n"/>
      <c r="V177" s="13" t="n">
        <v>9.5</v>
      </c>
      <c r="W177" s="12" t="n">
        <v>44994</v>
      </c>
      <c r="X177" s="13" t="n">
        <v>11.5</v>
      </c>
      <c r="Y177" s="12" t="n">
        <v>45001</v>
      </c>
      <c r="Z177" t="n">
        <v>13</v>
      </c>
      <c r="AA177" s="14" t="inlineStr">
        <is>
          <t>SI</t>
        </is>
      </c>
    </row>
    <row r="178">
      <c r="B178" t="inlineStr">
        <is>
          <t>Venta Local</t>
        </is>
      </c>
      <c r="C178" t="n">
        <v>40362611</v>
      </c>
      <c r="D178" t="inlineStr">
        <is>
          <t>AGRO AMERICA</t>
        </is>
      </c>
      <c r="E178" t="n">
        <v>1030379</v>
      </c>
      <c r="F178" t="inlineStr">
        <is>
          <t>agro america1030379</t>
        </is>
      </c>
      <c r="G178" s="12" t="n">
        <v>44978</v>
      </c>
      <c r="H178" s="10" t="n">
        <v>24004.08864</v>
      </c>
      <c r="I178" s="10" t="n"/>
      <c r="J178" s="10" t="n"/>
      <c r="K178" s="10" t="n"/>
      <c r="L178" s="13" t="n">
        <v>7.5</v>
      </c>
      <c r="M178" s="12" t="n">
        <v>44985</v>
      </c>
      <c r="N178" s="13" t="n">
        <v>9.5</v>
      </c>
      <c r="O178" s="12" t="n">
        <v>44994</v>
      </c>
      <c r="P178" t="n">
        <v>19</v>
      </c>
      <c r="Q178" s="14" t="inlineStr">
        <is>
          <t>SI</t>
        </is>
      </c>
      <c r="R178" s="10" t="n">
        <v>24004.08864</v>
      </c>
      <c r="S178" s="10" t="n"/>
      <c r="T178" s="10" t="n"/>
      <c r="U178" s="10" t="n"/>
      <c r="V178" s="13" t="n">
        <v>9.5</v>
      </c>
      <c r="W178" s="12" t="n">
        <v>44987</v>
      </c>
      <c r="X178" s="13" t="n">
        <v>11.5</v>
      </c>
      <c r="Y178" s="12" t="n">
        <v>44994</v>
      </c>
      <c r="Z178" t="n">
        <v>19</v>
      </c>
      <c r="AA178" s="14" t="inlineStr">
        <is>
          <t>SI</t>
        </is>
      </c>
    </row>
    <row r="179">
      <c r="B179" t="inlineStr">
        <is>
          <t>Venta Local</t>
        </is>
      </c>
      <c r="C179" t="n">
        <v>40362610</v>
      </c>
      <c r="D179" t="inlineStr">
        <is>
          <t>AGRO AMERICA</t>
        </is>
      </c>
      <c r="E179" t="n">
        <v>1030379</v>
      </c>
      <c r="F179" t="inlineStr">
        <is>
          <t>agro america1030379</t>
        </is>
      </c>
      <c r="G179" s="12" t="n">
        <v>44967</v>
      </c>
      <c r="H179" s="10" t="inlineStr"/>
      <c r="I179" s="10" t="n"/>
      <c r="J179" s="10" t="n"/>
      <c r="K179" s="10" t="n"/>
      <c r="L179" s="13" t="n">
        <v>7.5</v>
      </c>
      <c r="M179" s="12" t="n">
        <v>44974</v>
      </c>
      <c r="N179" s="13" t="n">
        <v>9.5</v>
      </c>
      <c r="O179" s="12" t="n">
        <v>44983</v>
      </c>
      <c r="P179" t="n">
        <v>2</v>
      </c>
      <c r="Q179" s="14" t="inlineStr">
        <is>
          <t>Mes 3</t>
        </is>
      </c>
      <c r="R179" s="10" t="n"/>
      <c r="S179" s="10" t="n"/>
      <c r="T179" s="10" t="n"/>
      <c r="U179" s="10" t="n"/>
      <c r="V179" s="13" t="n">
        <v>9.5</v>
      </c>
      <c r="W179" s="12" t="n">
        <v>44976</v>
      </c>
      <c r="X179" s="13" t="n">
        <v>11.5</v>
      </c>
      <c r="Y179" s="12" t="n">
        <v>44983</v>
      </c>
      <c r="Z179" t="n">
        <v>2</v>
      </c>
      <c r="AA179" s="14" t="inlineStr">
        <is>
          <t>Mes 3</t>
        </is>
      </c>
    </row>
    <row r="180">
      <c r="B180" t="inlineStr">
        <is>
          <t>Venta Local</t>
        </is>
      </c>
      <c r="C180" t="n">
        <v>40362609</v>
      </c>
      <c r="D180" t="inlineStr">
        <is>
          <t>AGRO AMERICA</t>
        </is>
      </c>
      <c r="E180" t="n">
        <v>1030379</v>
      </c>
      <c r="F180" t="inlineStr">
        <is>
          <t>agro america1030379</t>
        </is>
      </c>
      <c r="G180" s="12" t="n">
        <v>44966</v>
      </c>
      <c r="H180" s="10" t="inlineStr"/>
      <c r="I180" s="10" t="n"/>
      <c r="J180" s="10" t="n"/>
      <c r="K180" s="10" t="n"/>
      <c r="L180" s="13" t="n">
        <v>7.5</v>
      </c>
      <c r="M180" s="12" t="n">
        <v>44973</v>
      </c>
      <c r="N180" s="13" t="n">
        <v>9.5</v>
      </c>
      <c r="O180" s="12" t="n">
        <v>44982</v>
      </c>
      <c r="P180" t="n">
        <v>2</v>
      </c>
      <c r="Q180" s="14" t="inlineStr">
        <is>
          <t>Mes 3</t>
        </is>
      </c>
      <c r="R180" s="10" t="n"/>
      <c r="S180" s="10" t="n"/>
      <c r="T180" s="10" t="n"/>
      <c r="U180" s="10" t="n"/>
      <c r="V180" s="13" t="n">
        <v>9.5</v>
      </c>
      <c r="W180" s="12" t="n">
        <v>44975</v>
      </c>
      <c r="X180" s="13" t="n">
        <v>11.5</v>
      </c>
      <c r="Y180" s="12" t="n">
        <v>44982</v>
      </c>
      <c r="Z180" t="n">
        <v>2</v>
      </c>
      <c r="AA180" s="14" t="inlineStr">
        <is>
          <t>Mes 3</t>
        </is>
      </c>
    </row>
    <row r="181">
      <c r="B181" t="inlineStr">
        <is>
          <t>Venta Local</t>
        </is>
      </c>
      <c r="C181" t="n">
        <v>40362608</v>
      </c>
      <c r="D181" t="inlineStr">
        <is>
          <t>AGRO AMERICA</t>
        </is>
      </c>
      <c r="E181" t="n">
        <v>1030379</v>
      </c>
      <c r="F181" t="inlineStr">
        <is>
          <t>agro america1030379</t>
        </is>
      </c>
      <c r="G181" s="12" t="n">
        <v>44985</v>
      </c>
      <c r="H181" s="10" t="n">
        <v>24004.08864</v>
      </c>
      <c r="I181" s="10" t="n"/>
      <c r="J181" s="10" t="n"/>
      <c r="K181" s="10" t="n"/>
      <c r="L181" s="13" t="n">
        <v>7.5</v>
      </c>
      <c r="M181" s="12" t="n">
        <v>44992</v>
      </c>
      <c r="N181" s="13" t="n">
        <v>9.5</v>
      </c>
      <c r="O181" s="12" t="n">
        <v>45001</v>
      </c>
      <c r="P181" t="n">
        <v>13</v>
      </c>
      <c r="Q181" s="14" t="inlineStr">
        <is>
          <t>SI</t>
        </is>
      </c>
      <c r="R181" s="10" t="n">
        <v>24004.08864</v>
      </c>
      <c r="S181" s="10" t="n"/>
      <c r="T181" s="10" t="n"/>
      <c r="U181" s="10" t="n"/>
      <c r="V181" s="13" t="n">
        <v>9.5</v>
      </c>
      <c r="W181" s="12" t="n">
        <v>44994</v>
      </c>
      <c r="X181" s="13" t="n">
        <v>11.5</v>
      </c>
      <c r="Y181" s="12" t="n">
        <v>45001</v>
      </c>
      <c r="Z181" t="n">
        <v>13</v>
      </c>
      <c r="AA181" s="14" t="inlineStr">
        <is>
          <t>SI</t>
        </is>
      </c>
    </row>
    <row r="182">
      <c r="B182" t="inlineStr">
        <is>
          <t>Venta Local</t>
        </is>
      </c>
      <c r="C182" t="n">
        <v>40362607</v>
      </c>
      <c r="D182" t="inlineStr">
        <is>
          <t>AGRO AMERICA</t>
        </is>
      </c>
      <c r="E182" t="n">
        <v>1030379</v>
      </c>
      <c r="F182" t="inlineStr">
        <is>
          <t>agro america1030379</t>
        </is>
      </c>
      <c r="G182" s="12" t="n">
        <v>44972</v>
      </c>
      <c r="H182" s="10" t="n">
        <v>24004.08864</v>
      </c>
      <c r="I182" s="10" t="n"/>
      <c r="J182" s="10" t="n"/>
      <c r="K182" s="10" t="n"/>
      <c r="L182" s="13" t="n">
        <v>7.5</v>
      </c>
      <c r="M182" s="12" t="n">
        <v>44979</v>
      </c>
      <c r="N182" s="13" t="n">
        <v>9.5</v>
      </c>
      <c r="O182" s="12" t="n">
        <v>44988</v>
      </c>
      <c r="P182" t="n">
        <v>24</v>
      </c>
      <c r="Q182" s="14" t="inlineStr">
        <is>
          <t>SI</t>
        </is>
      </c>
      <c r="R182" s="10" t="n">
        <v>24004.08864</v>
      </c>
      <c r="S182" s="10" t="n"/>
      <c r="T182" s="10" t="n"/>
      <c r="U182" s="10" t="n"/>
      <c r="V182" s="13" t="n">
        <v>9.5</v>
      </c>
      <c r="W182" s="12" t="n">
        <v>44981</v>
      </c>
      <c r="X182" s="13" t="n">
        <v>11.5</v>
      </c>
      <c r="Y182" s="12" t="n">
        <v>44988</v>
      </c>
      <c r="Z182" t="n">
        <v>24</v>
      </c>
      <c r="AA182" s="14" t="inlineStr">
        <is>
          <t>SI</t>
        </is>
      </c>
    </row>
    <row r="183">
      <c r="B183" t="inlineStr">
        <is>
          <t>Venta Local</t>
        </is>
      </c>
      <c r="C183" t="n">
        <v>40362606</v>
      </c>
      <c r="D183" t="inlineStr">
        <is>
          <t>AGRO AMERICA</t>
        </is>
      </c>
      <c r="E183" t="n">
        <v>1030379</v>
      </c>
      <c r="F183" t="inlineStr">
        <is>
          <t>agro america1030379</t>
        </is>
      </c>
      <c r="G183" s="12" t="n">
        <v>44972</v>
      </c>
      <c r="H183" s="10" t="n">
        <v>24004.08864</v>
      </c>
      <c r="I183" s="10" t="n"/>
      <c r="J183" s="10" t="n"/>
      <c r="K183" s="10" t="n"/>
      <c r="L183" s="13" t="n">
        <v>7.5</v>
      </c>
      <c r="M183" s="12" t="n">
        <v>44979</v>
      </c>
      <c r="N183" s="13" t="n">
        <v>9.5</v>
      </c>
      <c r="O183" s="12" t="n">
        <v>44988</v>
      </c>
      <c r="P183" t="n">
        <v>24</v>
      </c>
      <c r="Q183" s="14" t="inlineStr">
        <is>
          <t>SI</t>
        </is>
      </c>
      <c r="R183" s="10" t="n">
        <v>24004.08864</v>
      </c>
      <c r="S183" s="10" t="n"/>
      <c r="T183" s="10" t="n"/>
      <c r="U183" s="10" t="n"/>
      <c r="V183" s="13" t="n">
        <v>9.5</v>
      </c>
      <c r="W183" s="12" t="n">
        <v>44981</v>
      </c>
      <c r="X183" s="13" t="n">
        <v>11.5</v>
      </c>
      <c r="Y183" s="12" t="n">
        <v>44988</v>
      </c>
      <c r="Z183" t="n">
        <v>24</v>
      </c>
      <c r="AA183" s="14" t="inlineStr">
        <is>
          <t>SI</t>
        </is>
      </c>
    </row>
    <row r="184">
      <c r="B184" t="inlineStr">
        <is>
          <t>Venta Local</t>
        </is>
      </c>
      <c r="C184" t="n">
        <v>40362605</v>
      </c>
      <c r="D184" t="inlineStr">
        <is>
          <t>AGRO AMERICA</t>
        </is>
      </c>
      <c r="E184" t="n">
        <v>1030379</v>
      </c>
      <c r="F184" t="inlineStr">
        <is>
          <t>agro america1030379</t>
        </is>
      </c>
      <c r="G184" s="12" t="n">
        <v>44972</v>
      </c>
      <c r="H184" s="10" t="n">
        <v>24004.08864</v>
      </c>
      <c r="I184" s="10" t="n"/>
      <c r="J184" s="10" t="n"/>
      <c r="K184" s="10" t="n"/>
      <c r="L184" s="13" t="n">
        <v>7.5</v>
      </c>
      <c r="M184" s="12" t="n">
        <v>44979</v>
      </c>
      <c r="N184" s="13" t="n">
        <v>9.5</v>
      </c>
      <c r="O184" s="12" t="n">
        <v>44988</v>
      </c>
      <c r="P184" t="n">
        <v>24</v>
      </c>
      <c r="Q184" s="14" t="inlineStr">
        <is>
          <t>SI</t>
        </is>
      </c>
      <c r="R184" s="10" t="n">
        <v>24004.08864</v>
      </c>
      <c r="S184" s="10" t="n"/>
      <c r="T184" s="10" t="n"/>
      <c r="U184" s="10" t="n"/>
      <c r="V184" s="13" t="n">
        <v>9.5</v>
      </c>
      <c r="W184" s="12" t="n">
        <v>44981</v>
      </c>
      <c r="X184" s="13" t="n">
        <v>11.5</v>
      </c>
      <c r="Y184" s="12" t="n">
        <v>44988</v>
      </c>
      <c r="Z184" t="n">
        <v>24</v>
      </c>
      <c r="AA184" s="14" t="inlineStr">
        <is>
          <t>SI</t>
        </is>
      </c>
    </row>
    <row r="185">
      <c r="B185" t="inlineStr">
        <is>
          <t>Venta Local</t>
        </is>
      </c>
      <c r="C185" t="n">
        <v>40362595</v>
      </c>
      <c r="D185" t="inlineStr">
        <is>
          <t>AGRO AMERICA</t>
        </is>
      </c>
      <c r="E185" t="n">
        <v>1021539</v>
      </c>
      <c r="F185" t="inlineStr">
        <is>
          <t>agro america1021539</t>
        </is>
      </c>
      <c r="G185" s="12" t="n">
        <v>44966</v>
      </c>
      <c r="H185" s="10" t="inlineStr"/>
      <c r="I185" s="10" t="n"/>
      <c r="J185" s="10" t="n"/>
      <c r="K185" s="10" t="n"/>
      <c r="L185" s="13" t="n">
        <v>7.5</v>
      </c>
      <c r="M185" s="12" t="n">
        <v>44973</v>
      </c>
      <c r="N185" s="13" t="n">
        <v>9.5</v>
      </c>
      <c r="O185" s="12" t="n">
        <v>44982</v>
      </c>
      <c r="P185" t="n">
        <v>2</v>
      </c>
      <c r="Q185" s="14" t="inlineStr">
        <is>
          <t>Mes 3</t>
        </is>
      </c>
      <c r="R185" s="10" t="n"/>
      <c r="S185" s="10" t="n"/>
      <c r="T185" s="10" t="n"/>
      <c r="U185" s="10" t="n"/>
      <c r="V185" s="13" t="n">
        <v>9.5</v>
      </c>
      <c r="W185" s="12" t="n">
        <v>44975</v>
      </c>
      <c r="X185" s="13" t="n">
        <v>11.5</v>
      </c>
      <c r="Y185" s="12" t="n">
        <v>44982</v>
      </c>
      <c r="Z185" t="n">
        <v>2</v>
      </c>
      <c r="AA185" s="14" t="inlineStr">
        <is>
          <t>Mes 3</t>
        </is>
      </c>
    </row>
    <row r="186">
      <c r="B186" t="inlineStr">
        <is>
          <t>Venta Local</t>
        </is>
      </c>
      <c r="C186" t="n">
        <v>40362592</v>
      </c>
      <c r="D186" t="inlineStr">
        <is>
          <t>AGRO AMERICA</t>
        </is>
      </c>
      <c r="E186" t="n">
        <v>1012111</v>
      </c>
      <c r="F186" t="inlineStr">
        <is>
          <t>agro america1012111</t>
        </is>
      </c>
      <c r="G186" s="12" t="n">
        <v>44985</v>
      </c>
      <c r="H186" s="10" t="n">
        <v>19958.048</v>
      </c>
      <c r="I186" s="10" t="n"/>
      <c r="J186" s="10" t="n"/>
      <c r="K186" s="10" t="n"/>
      <c r="L186" s="13" t="n">
        <v>7.5</v>
      </c>
      <c r="M186" s="12" t="n">
        <v>44992</v>
      </c>
      <c r="N186" s="13" t="n">
        <v>9.5</v>
      </c>
      <c r="O186" s="12" t="n">
        <v>45001</v>
      </c>
      <c r="P186" t="n">
        <v>13</v>
      </c>
      <c r="Q186" s="14" t="inlineStr">
        <is>
          <t>SI</t>
        </is>
      </c>
      <c r="R186" s="10" t="n">
        <v>19958.048</v>
      </c>
      <c r="S186" s="10" t="n"/>
      <c r="T186" s="10" t="n"/>
      <c r="U186" s="10" t="n"/>
      <c r="V186" s="13" t="n">
        <v>9.5</v>
      </c>
      <c r="W186" s="12" t="n">
        <v>44994</v>
      </c>
      <c r="X186" s="13" t="n">
        <v>11.5</v>
      </c>
      <c r="Y186" s="12" t="n">
        <v>45001</v>
      </c>
      <c r="Z186" t="n">
        <v>13</v>
      </c>
      <c r="AA186" s="14" t="inlineStr">
        <is>
          <t>SI</t>
        </is>
      </c>
    </row>
    <row r="187">
      <c r="B187" t="inlineStr">
        <is>
          <t>Venta Local</t>
        </is>
      </c>
      <c r="C187" t="n">
        <v>40362585</v>
      </c>
      <c r="D187" t="inlineStr">
        <is>
          <t>AGRO AMERICA</t>
        </is>
      </c>
      <c r="E187" t="n">
        <v>1012521</v>
      </c>
      <c r="F187" t="inlineStr">
        <is>
          <t>agro america1012521</t>
        </is>
      </c>
      <c r="G187" s="12" t="n">
        <v>44978</v>
      </c>
      <c r="H187" s="10" t="n">
        <v>18143.68</v>
      </c>
      <c r="I187" s="10" t="n"/>
      <c r="J187" s="10" t="n"/>
      <c r="K187" s="10" t="n"/>
      <c r="L187" s="13" t="n">
        <v>7.5</v>
      </c>
      <c r="M187" s="12" t="n">
        <v>44985</v>
      </c>
      <c r="N187" s="13" t="n">
        <v>9.5</v>
      </c>
      <c r="O187" s="12" t="n">
        <v>44994</v>
      </c>
      <c r="P187" t="n">
        <v>19</v>
      </c>
      <c r="Q187" s="14" t="inlineStr">
        <is>
          <t>SI</t>
        </is>
      </c>
      <c r="R187" s="10" t="n">
        <v>18143.68</v>
      </c>
      <c r="S187" s="10" t="n"/>
      <c r="T187" s="10" t="n"/>
      <c r="U187" s="10" t="n"/>
      <c r="V187" s="13" t="n">
        <v>9.5</v>
      </c>
      <c r="W187" s="12" t="n">
        <v>44987</v>
      </c>
      <c r="X187" s="13" t="n">
        <v>11.5</v>
      </c>
      <c r="Y187" s="12" t="n">
        <v>44994</v>
      </c>
      <c r="Z187" t="n">
        <v>19</v>
      </c>
      <c r="AA187" s="14" t="inlineStr">
        <is>
          <t>SI</t>
        </is>
      </c>
    </row>
    <row r="188">
      <c r="B188" t="inlineStr">
        <is>
          <t>Venta Local</t>
        </is>
      </c>
      <c r="C188" t="n">
        <v>40362574</v>
      </c>
      <c r="D188" t="inlineStr">
        <is>
          <t>AGRO AMERICA</t>
        </is>
      </c>
      <c r="E188" t="n">
        <v>1012109</v>
      </c>
      <c r="F188" t="inlineStr">
        <is>
          <t>agro america1012109</t>
        </is>
      </c>
      <c r="G188" s="12" t="n">
        <v>44984</v>
      </c>
      <c r="H188" s="10" t="n">
        <v>19958.048</v>
      </c>
      <c r="I188" s="10" t="n"/>
      <c r="J188" s="10" t="n"/>
      <c r="K188" s="10" t="n"/>
      <c r="L188" s="13" t="n">
        <v>7.5</v>
      </c>
      <c r="M188" s="12" t="n">
        <v>44991</v>
      </c>
      <c r="N188" s="13" t="n">
        <v>9.5</v>
      </c>
      <c r="O188" s="12" t="n">
        <v>45000</v>
      </c>
      <c r="P188" t="n">
        <v>14</v>
      </c>
      <c r="Q188" s="14" t="inlineStr">
        <is>
          <t>SI</t>
        </is>
      </c>
      <c r="R188" s="10" t="n">
        <v>19958.048</v>
      </c>
      <c r="S188" s="10" t="n"/>
      <c r="T188" s="10" t="n"/>
      <c r="U188" s="10" t="n"/>
      <c r="V188" s="13" t="n">
        <v>9.5</v>
      </c>
      <c r="W188" s="12" t="n">
        <v>44993</v>
      </c>
      <c r="X188" s="13" t="n">
        <v>11.5</v>
      </c>
      <c r="Y188" s="12" t="n">
        <v>45000</v>
      </c>
      <c r="Z188" t="n">
        <v>14</v>
      </c>
      <c r="AA188" s="14" t="inlineStr">
        <is>
          <t>SI</t>
        </is>
      </c>
    </row>
    <row r="189">
      <c r="B189" t="inlineStr">
        <is>
          <t>Venta Local</t>
        </is>
      </c>
      <c r="C189" t="n">
        <v>40362571</v>
      </c>
      <c r="D189" t="inlineStr">
        <is>
          <t>AGRO AMERICA</t>
        </is>
      </c>
      <c r="E189" t="n">
        <v>1012109</v>
      </c>
      <c r="F189" t="inlineStr">
        <is>
          <t>agro america1012109</t>
        </is>
      </c>
      <c r="G189" s="12" t="n">
        <v>44986</v>
      </c>
      <c r="H189" s="10" t="n">
        <v>19958.048</v>
      </c>
      <c r="I189" s="10" t="n"/>
      <c r="J189" s="10" t="n"/>
      <c r="K189" s="10" t="n"/>
      <c r="L189" s="13" t="n">
        <v>7.5</v>
      </c>
      <c r="M189" s="12" t="n">
        <v>44993</v>
      </c>
      <c r="N189" s="13" t="n">
        <v>9.5</v>
      </c>
      <c r="O189" s="12" t="n">
        <v>45002</v>
      </c>
      <c r="P189" t="n">
        <v>12</v>
      </c>
      <c r="Q189" s="14" t="inlineStr">
        <is>
          <t>SI</t>
        </is>
      </c>
      <c r="R189" s="10" t="n">
        <v>19958.048</v>
      </c>
      <c r="S189" s="10" t="n"/>
      <c r="T189" s="10" t="n"/>
      <c r="U189" s="10" t="n"/>
      <c r="V189" s="13" t="n">
        <v>9.5</v>
      </c>
      <c r="W189" s="12" t="n">
        <v>44995</v>
      </c>
      <c r="X189" s="13" t="n">
        <v>11.5</v>
      </c>
      <c r="Y189" s="12" t="n">
        <v>45002</v>
      </c>
      <c r="Z189" t="n">
        <v>12</v>
      </c>
      <c r="AA189" s="14" t="inlineStr">
        <is>
          <t>SI</t>
        </is>
      </c>
    </row>
    <row r="190">
      <c r="B190" t="inlineStr">
        <is>
          <t>Venta Local</t>
        </is>
      </c>
      <c r="C190" t="n">
        <v>40362570</v>
      </c>
      <c r="D190" t="inlineStr">
        <is>
          <t>AGRO AMERICA</t>
        </is>
      </c>
      <c r="E190" t="n">
        <v>1012109</v>
      </c>
      <c r="F190" t="inlineStr">
        <is>
          <t>agro america1012109</t>
        </is>
      </c>
      <c r="G190" s="12" t="n">
        <v>44986</v>
      </c>
      <c r="H190" s="10" t="n">
        <v>19958.048</v>
      </c>
      <c r="I190" s="10" t="n"/>
      <c r="J190" s="10" t="n"/>
      <c r="K190" s="10" t="n"/>
      <c r="L190" s="13" t="n">
        <v>7.5</v>
      </c>
      <c r="M190" s="12" t="n">
        <v>44993</v>
      </c>
      <c r="N190" s="13" t="n">
        <v>9.5</v>
      </c>
      <c r="O190" s="12" t="n">
        <v>45002</v>
      </c>
      <c r="P190" t="n">
        <v>12</v>
      </c>
      <c r="Q190" s="14" t="inlineStr">
        <is>
          <t>SI</t>
        </is>
      </c>
      <c r="R190" s="10" t="n">
        <v>19958.048</v>
      </c>
      <c r="S190" s="10" t="n"/>
      <c r="T190" s="10" t="n"/>
      <c r="U190" s="10" t="n"/>
      <c r="V190" s="13" t="n">
        <v>9.5</v>
      </c>
      <c r="W190" s="12" t="n">
        <v>44995</v>
      </c>
      <c r="X190" s="13" t="n">
        <v>11.5</v>
      </c>
      <c r="Y190" s="12" t="n">
        <v>45002</v>
      </c>
      <c r="Z190" t="n">
        <v>12</v>
      </c>
      <c r="AA190" s="14" t="inlineStr">
        <is>
          <t>SI</t>
        </is>
      </c>
    </row>
    <row r="191">
      <c r="B191" t="inlineStr">
        <is>
          <t>Venta Local</t>
        </is>
      </c>
      <c r="C191" t="n">
        <v>40362569</v>
      </c>
      <c r="D191" t="inlineStr">
        <is>
          <t>AGRO AMERICA</t>
        </is>
      </c>
      <c r="E191" t="n">
        <v>1012109</v>
      </c>
      <c r="F191" t="inlineStr">
        <is>
          <t>agro america1012109</t>
        </is>
      </c>
      <c r="G191" s="12" t="n">
        <v>44979</v>
      </c>
      <c r="H191" s="10" t="n">
        <v>19958.048</v>
      </c>
      <c r="I191" s="10" t="n"/>
      <c r="J191" s="10" t="n"/>
      <c r="K191" s="10" t="n"/>
      <c r="L191" s="13" t="n">
        <v>7.5</v>
      </c>
      <c r="M191" s="12" t="n">
        <v>44986</v>
      </c>
      <c r="N191" s="13" t="n">
        <v>9.5</v>
      </c>
      <c r="O191" s="12" t="n">
        <v>44995</v>
      </c>
      <c r="P191" t="n">
        <v>18</v>
      </c>
      <c r="Q191" s="14" t="inlineStr">
        <is>
          <t>SI</t>
        </is>
      </c>
      <c r="R191" s="10" t="n">
        <v>19958.048</v>
      </c>
      <c r="S191" s="10" t="n"/>
      <c r="T191" s="10" t="n"/>
      <c r="U191" s="10" t="n"/>
      <c r="V191" s="13" t="n">
        <v>9.5</v>
      </c>
      <c r="W191" s="12" t="n">
        <v>44988</v>
      </c>
      <c r="X191" s="13" t="n">
        <v>11.5</v>
      </c>
      <c r="Y191" s="12" t="n">
        <v>44995</v>
      </c>
      <c r="Z191" t="n">
        <v>18</v>
      </c>
      <c r="AA191" s="14" t="inlineStr">
        <is>
          <t>SI</t>
        </is>
      </c>
    </row>
    <row r="192">
      <c r="B192" t="inlineStr">
        <is>
          <t>Venta Local</t>
        </is>
      </c>
      <c r="C192" t="n">
        <v>40362565</v>
      </c>
      <c r="D192" t="inlineStr">
        <is>
          <t>AGRO AMERICA</t>
        </is>
      </c>
      <c r="E192" t="n">
        <v>1012107</v>
      </c>
      <c r="F192" t="inlineStr">
        <is>
          <t>agro america1012107</t>
        </is>
      </c>
      <c r="G192" s="12" t="n">
        <v>44985</v>
      </c>
      <c r="H192" s="10" t="n">
        <v>9979.023999999999</v>
      </c>
      <c r="I192" s="10" t="n"/>
      <c r="J192" s="10" t="n"/>
      <c r="K192" s="10" t="n"/>
      <c r="L192" s="13" t="n">
        <v>7.5</v>
      </c>
      <c r="M192" s="12" t="n">
        <v>44992</v>
      </c>
      <c r="N192" s="13" t="n">
        <v>9.5</v>
      </c>
      <c r="O192" s="12" t="n">
        <v>45001</v>
      </c>
      <c r="P192" t="n">
        <v>13</v>
      </c>
      <c r="Q192" s="14" t="inlineStr">
        <is>
          <t>SI</t>
        </is>
      </c>
      <c r="R192" s="10" t="n">
        <v>9979.023999999999</v>
      </c>
      <c r="S192" s="10" t="n"/>
      <c r="T192" s="10" t="n"/>
      <c r="U192" s="10" t="n"/>
      <c r="V192" s="13" t="n">
        <v>9.5</v>
      </c>
      <c r="W192" s="12" t="n">
        <v>44994</v>
      </c>
      <c r="X192" s="13" t="n">
        <v>11.5</v>
      </c>
      <c r="Y192" s="12" t="n">
        <v>45001</v>
      </c>
      <c r="Z192" t="n">
        <v>13</v>
      </c>
      <c r="AA192" s="14" t="inlineStr">
        <is>
          <t>SI</t>
        </is>
      </c>
    </row>
    <row r="193">
      <c r="B193" t="inlineStr">
        <is>
          <t>Venta Local</t>
        </is>
      </c>
      <c r="C193" t="n">
        <v>40362565</v>
      </c>
      <c r="D193" t="inlineStr">
        <is>
          <t>AGRO AMERICA</t>
        </is>
      </c>
      <c r="E193" t="n">
        <v>1012108</v>
      </c>
      <c r="F193" t="inlineStr">
        <is>
          <t>agro america1012108</t>
        </is>
      </c>
      <c r="G193" s="12" t="n">
        <v>44985</v>
      </c>
      <c r="H193" s="10" t="n">
        <v>9979.023999999999</v>
      </c>
      <c r="I193" s="10" t="n"/>
      <c r="J193" s="10" t="n"/>
      <c r="K193" s="10" t="n"/>
      <c r="L193" s="13" t="n">
        <v>7.5</v>
      </c>
      <c r="M193" s="12" t="n">
        <v>44992</v>
      </c>
      <c r="N193" s="13" t="n">
        <v>9.5</v>
      </c>
      <c r="O193" s="12" t="n">
        <v>45001</v>
      </c>
      <c r="P193" t="n">
        <v>13</v>
      </c>
      <c r="Q193" s="14" t="inlineStr">
        <is>
          <t>SI</t>
        </is>
      </c>
      <c r="R193" s="10" t="n">
        <v>9979.023999999999</v>
      </c>
      <c r="S193" s="10" t="n"/>
      <c r="T193" s="10" t="n"/>
      <c r="U193" s="10" t="n"/>
      <c r="V193" s="13" t="n">
        <v>9.5</v>
      </c>
      <c r="W193" s="12" t="n">
        <v>44994</v>
      </c>
      <c r="X193" s="13" t="n">
        <v>11.5</v>
      </c>
      <c r="Y193" s="12" t="n">
        <v>45001</v>
      </c>
      <c r="Z193" t="n">
        <v>13</v>
      </c>
      <c r="AA193" s="14" t="inlineStr">
        <is>
          <t>SI</t>
        </is>
      </c>
    </row>
    <row r="194">
      <c r="B194" t="inlineStr">
        <is>
          <t>Venta Local</t>
        </is>
      </c>
      <c r="C194" t="n">
        <v>40362563</v>
      </c>
      <c r="D194" t="inlineStr">
        <is>
          <t>AGRO AMERICA</t>
        </is>
      </c>
      <c r="E194" t="n">
        <v>1012111</v>
      </c>
      <c r="F194" t="inlineStr">
        <is>
          <t>agro america1012111</t>
        </is>
      </c>
      <c r="G194" s="12" t="n">
        <v>44985</v>
      </c>
      <c r="H194" s="10" t="n">
        <v>9979.023999999999</v>
      </c>
      <c r="I194" s="10" t="n"/>
      <c r="J194" s="10" t="n"/>
      <c r="K194" s="10" t="n"/>
      <c r="L194" s="13" t="n">
        <v>7.5</v>
      </c>
      <c r="M194" s="12" t="n">
        <v>44992</v>
      </c>
      <c r="N194" s="13" t="n">
        <v>9.5</v>
      </c>
      <c r="O194" s="12" t="n">
        <v>45001</v>
      </c>
      <c r="P194" t="n">
        <v>13</v>
      </c>
      <c r="Q194" s="14" t="inlineStr">
        <is>
          <t>SI</t>
        </is>
      </c>
      <c r="R194" s="10" t="n">
        <v>9979.023999999999</v>
      </c>
      <c r="S194" s="10" t="n"/>
      <c r="T194" s="10" t="n"/>
      <c r="U194" s="10" t="n"/>
      <c r="V194" s="13" t="n">
        <v>9.5</v>
      </c>
      <c r="W194" s="12" t="n">
        <v>44994</v>
      </c>
      <c r="X194" s="13" t="n">
        <v>11.5</v>
      </c>
      <c r="Y194" s="12" t="n">
        <v>45001</v>
      </c>
      <c r="Z194" t="n">
        <v>13</v>
      </c>
      <c r="AA194" s="14" t="inlineStr">
        <is>
          <t>SI</t>
        </is>
      </c>
    </row>
    <row r="195">
      <c r="B195" t="inlineStr">
        <is>
          <t>Venta Local</t>
        </is>
      </c>
      <c r="C195" t="n">
        <v>40362563</v>
      </c>
      <c r="D195" t="inlineStr">
        <is>
          <t>AGRO AMERICA</t>
        </is>
      </c>
      <c r="E195" t="n">
        <v>1012108</v>
      </c>
      <c r="F195" t="inlineStr">
        <is>
          <t>agro america1012108</t>
        </is>
      </c>
      <c r="G195" s="12" t="n">
        <v>44985</v>
      </c>
      <c r="H195" s="10" t="n">
        <v>9979.023999999999</v>
      </c>
      <c r="I195" s="10" t="n"/>
      <c r="J195" s="10" t="n"/>
      <c r="K195" s="10" t="n"/>
      <c r="L195" s="13" t="n">
        <v>7.5</v>
      </c>
      <c r="M195" s="12" t="n">
        <v>44992</v>
      </c>
      <c r="N195" s="13" t="n">
        <v>9.5</v>
      </c>
      <c r="O195" s="12" t="n">
        <v>45001</v>
      </c>
      <c r="P195" t="n">
        <v>13</v>
      </c>
      <c r="Q195" s="14" t="inlineStr">
        <is>
          <t>SI</t>
        </is>
      </c>
      <c r="R195" s="10" t="n">
        <v>9979.023999999999</v>
      </c>
      <c r="S195" s="10" t="n"/>
      <c r="T195" s="10" t="n"/>
      <c r="U195" s="10" t="n"/>
      <c r="V195" s="13" t="n">
        <v>9.5</v>
      </c>
      <c r="W195" s="12" t="n">
        <v>44994</v>
      </c>
      <c r="X195" s="13" t="n">
        <v>11.5</v>
      </c>
      <c r="Y195" s="12" t="n">
        <v>45001</v>
      </c>
      <c r="Z195" t="n">
        <v>13</v>
      </c>
      <c r="AA195" s="14" t="inlineStr">
        <is>
          <t>SI</t>
        </is>
      </c>
    </row>
    <row r="196">
      <c r="B196" t="inlineStr">
        <is>
          <t>Venta Local</t>
        </is>
      </c>
      <c r="C196" t="n">
        <v>40362562</v>
      </c>
      <c r="D196" t="inlineStr">
        <is>
          <t>AGRO AMERICA</t>
        </is>
      </c>
      <c r="E196" t="n">
        <v>1012108</v>
      </c>
      <c r="F196" t="inlineStr">
        <is>
          <t>agro america1012108</t>
        </is>
      </c>
      <c r="G196" s="12" t="n">
        <v>44984</v>
      </c>
      <c r="H196" s="10" t="n">
        <v>18143.68</v>
      </c>
      <c r="I196" s="10" t="n"/>
      <c r="J196" s="10" t="n"/>
      <c r="K196" s="10" t="n"/>
      <c r="L196" s="13" t="n">
        <v>7.5</v>
      </c>
      <c r="M196" s="12" t="n">
        <v>44991</v>
      </c>
      <c r="N196" s="13" t="n">
        <v>9.5</v>
      </c>
      <c r="O196" s="12" t="n">
        <v>45000</v>
      </c>
      <c r="P196" t="n">
        <v>14</v>
      </c>
      <c r="Q196" s="14" t="inlineStr">
        <is>
          <t>SI</t>
        </is>
      </c>
      <c r="R196" s="10" t="n">
        <v>18143.68</v>
      </c>
      <c r="S196" s="10" t="n"/>
      <c r="T196" s="10" t="n"/>
      <c r="U196" s="10" t="n"/>
      <c r="V196" s="13" t="n">
        <v>9.5</v>
      </c>
      <c r="W196" s="12" t="n">
        <v>44993</v>
      </c>
      <c r="X196" s="13" t="n">
        <v>11.5</v>
      </c>
      <c r="Y196" s="12" t="n">
        <v>45000</v>
      </c>
      <c r="Z196" t="n">
        <v>14</v>
      </c>
      <c r="AA196" s="14" t="inlineStr">
        <is>
          <t>SI</t>
        </is>
      </c>
    </row>
    <row r="197">
      <c r="B197" t="inlineStr">
        <is>
          <t>Venta Local</t>
        </is>
      </c>
      <c r="C197" t="n">
        <v>40362561</v>
      </c>
      <c r="D197" t="inlineStr">
        <is>
          <t>AGRO AMERICA</t>
        </is>
      </c>
      <c r="E197" t="n">
        <v>1012108</v>
      </c>
      <c r="F197" t="inlineStr">
        <is>
          <t>agro america1012108</t>
        </is>
      </c>
      <c r="G197" s="12" t="n">
        <v>44985</v>
      </c>
      <c r="H197" s="10" t="n">
        <v>19958.048</v>
      </c>
      <c r="I197" s="10" t="n"/>
      <c r="J197" s="10" t="n"/>
      <c r="K197" s="10" t="n"/>
      <c r="L197" s="13" t="n">
        <v>7.5</v>
      </c>
      <c r="M197" s="12" t="n">
        <v>44992</v>
      </c>
      <c r="N197" s="13" t="n">
        <v>9.5</v>
      </c>
      <c r="O197" s="12" t="n">
        <v>45001</v>
      </c>
      <c r="P197" t="n">
        <v>13</v>
      </c>
      <c r="Q197" s="14" t="inlineStr">
        <is>
          <t>SI</t>
        </is>
      </c>
      <c r="R197" s="10" t="n">
        <v>19958.048</v>
      </c>
      <c r="S197" s="10" t="n"/>
      <c r="T197" s="10" t="n"/>
      <c r="U197" s="10" t="n"/>
      <c r="V197" s="13" t="n">
        <v>9.5</v>
      </c>
      <c r="W197" s="12" t="n">
        <v>44994</v>
      </c>
      <c r="X197" s="13" t="n">
        <v>11.5</v>
      </c>
      <c r="Y197" s="12" t="n">
        <v>45001</v>
      </c>
      <c r="Z197" t="n">
        <v>13</v>
      </c>
      <c r="AA197" s="14" t="inlineStr">
        <is>
          <t>SI</t>
        </is>
      </c>
    </row>
    <row r="198">
      <c r="B198" t="inlineStr">
        <is>
          <t>Venta Local</t>
        </is>
      </c>
      <c r="C198" t="n">
        <v>40362557</v>
      </c>
      <c r="D198" t="inlineStr">
        <is>
          <t>AGRO AMERICA</t>
        </is>
      </c>
      <c r="E198" t="n">
        <v>1012111</v>
      </c>
      <c r="F198" t="inlineStr">
        <is>
          <t>agro america1012111</t>
        </is>
      </c>
      <c r="G198" s="12" t="n">
        <v>44979</v>
      </c>
      <c r="H198" s="10" t="n">
        <v>9997.16768</v>
      </c>
      <c r="I198" s="10" t="n"/>
      <c r="J198" s="10" t="n"/>
      <c r="K198" s="10" t="n"/>
      <c r="L198" s="13" t="n">
        <v>7.5</v>
      </c>
      <c r="M198" s="12" t="n">
        <v>44986</v>
      </c>
      <c r="N198" s="13" t="n">
        <v>9.5</v>
      </c>
      <c r="O198" s="12" t="n">
        <v>44995</v>
      </c>
      <c r="P198" t="n">
        <v>18</v>
      </c>
      <c r="Q198" s="14" t="inlineStr">
        <is>
          <t>SI</t>
        </is>
      </c>
      <c r="R198" s="10" t="n">
        <v>9997.16768</v>
      </c>
      <c r="S198" s="10" t="n"/>
      <c r="T198" s="10" t="n"/>
      <c r="U198" s="10" t="n"/>
      <c r="V198" s="13" t="n">
        <v>9.5</v>
      </c>
      <c r="W198" s="12" t="n">
        <v>44988</v>
      </c>
      <c r="X198" s="13" t="n">
        <v>11.5</v>
      </c>
      <c r="Y198" s="12" t="n">
        <v>44995</v>
      </c>
      <c r="Z198" t="n">
        <v>18</v>
      </c>
      <c r="AA198" s="14" t="inlineStr">
        <is>
          <t>SI</t>
        </is>
      </c>
    </row>
    <row r="199">
      <c r="B199" t="inlineStr">
        <is>
          <t>Venta Local</t>
        </is>
      </c>
      <c r="C199" t="n">
        <v>40362557</v>
      </c>
      <c r="D199" t="inlineStr">
        <is>
          <t>AGRO AMERICA</t>
        </is>
      </c>
      <c r="E199" t="n">
        <v>1012519</v>
      </c>
      <c r="F199" t="inlineStr">
        <is>
          <t>agro america1012519</t>
        </is>
      </c>
      <c r="G199" s="12" t="n">
        <v>44979</v>
      </c>
      <c r="H199" s="10" t="n">
        <v>4517.77632</v>
      </c>
      <c r="I199" s="10" t="n"/>
      <c r="J199" s="10" t="n"/>
      <c r="K199" s="10" t="n"/>
      <c r="L199" s="13" t="n">
        <v>7.5</v>
      </c>
      <c r="M199" s="12" t="n">
        <v>44986</v>
      </c>
      <c r="N199" s="13" t="n">
        <v>9.5</v>
      </c>
      <c r="O199" s="12" t="n">
        <v>44995</v>
      </c>
      <c r="P199" t="n">
        <v>18</v>
      </c>
      <c r="Q199" s="14" t="inlineStr">
        <is>
          <t>SI</t>
        </is>
      </c>
      <c r="R199" s="10" t="n">
        <v>4517.77632</v>
      </c>
      <c r="S199" s="10" t="n"/>
      <c r="T199" s="10" t="n"/>
      <c r="U199" s="10" t="n"/>
      <c r="V199" s="13" t="n">
        <v>9.5</v>
      </c>
      <c r="W199" s="12" t="n">
        <v>44988</v>
      </c>
      <c r="X199" s="13" t="n">
        <v>11.5</v>
      </c>
      <c r="Y199" s="12" t="n">
        <v>44995</v>
      </c>
      <c r="Z199" t="n">
        <v>18</v>
      </c>
      <c r="AA199" s="14" t="inlineStr">
        <is>
          <t>SI</t>
        </is>
      </c>
    </row>
    <row r="200">
      <c r="B200" t="inlineStr">
        <is>
          <t>Venta Local</t>
        </is>
      </c>
      <c r="C200" t="n">
        <v>40362557</v>
      </c>
      <c r="D200" t="inlineStr">
        <is>
          <t>AGRO AMERICA</t>
        </is>
      </c>
      <c r="E200" t="n">
        <v>1012107</v>
      </c>
      <c r="F200" t="inlineStr">
        <is>
          <t>agro america1012107</t>
        </is>
      </c>
      <c r="G200" s="12" t="n">
        <v>44979</v>
      </c>
      <c r="H200" s="10" t="n">
        <v>5443.104</v>
      </c>
      <c r="I200" s="10" t="n"/>
      <c r="J200" s="10" t="n"/>
      <c r="K200" s="10" t="n"/>
      <c r="L200" s="13" t="n">
        <v>7.5</v>
      </c>
      <c r="M200" s="12" t="n">
        <v>44986</v>
      </c>
      <c r="N200" s="13" t="n">
        <v>9.5</v>
      </c>
      <c r="O200" s="12" t="n">
        <v>44995</v>
      </c>
      <c r="P200" t="n">
        <v>18</v>
      </c>
      <c r="Q200" s="14" t="inlineStr">
        <is>
          <t>SI</t>
        </is>
      </c>
      <c r="R200" s="10" t="n">
        <v>5443.104</v>
      </c>
      <c r="S200" s="10" t="n"/>
      <c r="T200" s="10" t="n"/>
      <c r="U200" s="10" t="n"/>
      <c r="V200" s="13" t="n">
        <v>9.5</v>
      </c>
      <c r="W200" s="12" t="n">
        <v>44988</v>
      </c>
      <c r="X200" s="13" t="n">
        <v>11.5</v>
      </c>
      <c r="Y200" s="12" t="n">
        <v>44995</v>
      </c>
      <c r="Z200" t="n">
        <v>18</v>
      </c>
      <c r="AA200" s="14" t="inlineStr">
        <is>
          <t>SI</t>
        </is>
      </c>
    </row>
    <row r="201">
      <c r="B201" t="inlineStr">
        <is>
          <t>Venta Local</t>
        </is>
      </c>
      <c r="C201" t="n">
        <v>40362555</v>
      </c>
      <c r="D201" t="inlineStr">
        <is>
          <t>AGRO AMERICA</t>
        </is>
      </c>
      <c r="E201" t="n">
        <v>1012107</v>
      </c>
      <c r="F201" t="inlineStr">
        <is>
          <t>agro america1012107</t>
        </is>
      </c>
      <c r="G201" s="12" t="n">
        <v>44973</v>
      </c>
      <c r="H201" s="10" t="n">
        <v>19958.048</v>
      </c>
      <c r="I201" s="10" t="n"/>
      <c r="J201" s="10" t="n"/>
      <c r="K201" s="10" t="n"/>
      <c r="L201" s="13" t="n">
        <v>7.5</v>
      </c>
      <c r="M201" s="12" t="n">
        <v>44980</v>
      </c>
      <c r="N201" s="13" t="n">
        <v>9.5</v>
      </c>
      <c r="O201" s="12" t="n">
        <v>44989</v>
      </c>
      <c r="P201" t="n">
        <v>23</v>
      </c>
      <c r="Q201" s="14" t="inlineStr">
        <is>
          <t>SI</t>
        </is>
      </c>
      <c r="R201" s="10" t="n">
        <v>19958.048</v>
      </c>
      <c r="S201" s="10" t="n"/>
      <c r="T201" s="10" t="n"/>
      <c r="U201" s="10" t="n"/>
      <c r="V201" s="13" t="n">
        <v>9.5</v>
      </c>
      <c r="W201" s="12" t="n">
        <v>44982</v>
      </c>
      <c r="X201" s="13" t="n">
        <v>11.5</v>
      </c>
      <c r="Y201" s="12" t="n">
        <v>44989</v>
      </c>
      <c r="Z201" t="n">
        <v>23</v>
      </c>
      <c r="AA201" s="14" t="inlineStr">
        <is>
          <t>SI</t>
        </is>
      </c>
    </row>
    <row r="202">
      <c r="B202" t="inlineStr">
        <is>
          <t>Venta Local</t>
        </is>
      </c>
      <c r="C202" t="n">
        <v>40362554</v>
      </c>
      <c r="D202" t="inlineStr">
        <is>
          <t>AGRO AMERICA</t>
        </is>
      </c>
      <c r="E202" t="n">
        <v>1012111</v>
      </c>
      <c r="F202" t="inlineStr">
        <is>
          <t>agro america1012111</t>
        </is>
      </c>
      <c r="G202" s="12" t="n">
        <v>44973</v>
      </c>
      <c r="H202" s="10" t="n">
        <v>9725.012479999999</v>
      </c>
      <c r="I202" s="10" t="n"/>
      <c r="J202" s="10" t="n"/>
      <c r="K202" s="10" t="n"/>
      <c r="L202" s="13" t="n">
        <v>7.5</v>
      </c>
      <c r="M202" s="12" t="n">
        <v>44980</v>
      </c>
      <c r="N202" s="13" t="n">
        <v>9.5</v>
      </c>
      <c r="O202" s="12" t="n">
        <v>44989</v>
      </c>
      <c r="P202" t="n">
        <v>23</v>
      </c>
      <c r="Q202" s="14" t="inlineStr">
        <is>
          <t>SI</t>
        </is>
      </c>
      <c r="R202" s="10" t="n">
        <v>9725.012479999999</v>
      </c>
      <c r="S202" s="10" t="n"/>
      <c r="T202" s="10" t="n"/>
      <c r="U202" s="10" t="n"/>
      <c r="V202" s="13" t="n">
        <v>9.5</v>
      </c>
      <c r="W202" s="12" t="n">
        <v>44982</v>
      </c>
      <c r="X202" s="13" t="n">
        <v>11.5</v>
      </c>
      <c r="Y202" s="12" t="n">
        <v>44989</v>
      </c>
      <c r="Z202" t="n">
        <v>23</v>
      </c>
      <c r="AA202" s="14" t="inlineStr">
        <is>
          <t>SI</t>
        </is>
      </c>
    </row>
    <row r="203">
      <c r="B203" t="inlineStr">
        <is>
          <t>Venta Local</t>
        </is>
      </c>
      <c r="C203" t="n">
        <v>40362554</v>
      </c>
      <c r="D203" t="inlineStr">
        <is>
          <t>AGRO AMERICA</t>
        </is>
      </c>
      <c r="E203" t="n">
        <v>1012107</v>
      </c>
      <c r="F203" t="inlineStr">
        <is>
          <t>agro america1012107</t>
        </is>
      </c>
      <c r="G203" s="12" t="n">
        <v>44973</v>
      </c>
      <c r="H203" s="10" t="n">
        <v>8509.385920000001</v>
      </c>
      <c r="I203" s="10" t="n"/>
      <c r="J203" s="10" t="n"/>
      <c r="K203" s="10" t="n"/>
      <c r="L203" s="13" t="n">
        <v>7.5</v>
      </c>
      <c r="M203" s="12" t="n">
        <v>44980</v>
      </c>
      <c r="N203" s="13" t="n">
        <v>9.5</v>
      </c>
      <c r="O203" s="12" t="n">
        <v>44989</v>
      </c>
      <c r="P203" t="n">
        <v>23</v>
      </c>
      <c r="Q203" s="14" t="inlineStr">
        <is>
          <t>SI</t>
        </is>
      </c>
      <c r="R203" s="10" t="n">
        <v>8509.385920000001</v>
      </c>
      <c r="S203" s="10" t="n"/>
      <c r="T203" s="10" t="n"/>
      <c r="U203" s="10" t="n"/>
      <c r="V203" s="13" t="n">
        <v>9.5</v>
      </c>
      <c r="W203" s="12" t="n">
        <v>44982</v>
      </c>
      <c r="X203" s="13" t="n">
        <v>11.5</v>
      </c>
      <c r="Y203" s="12" t="n">
        <v>44989</v>
      </c>
      <c r="Z203" t="n">
        <v>23</v>
      </c>
      <c r="AA203" s="14" t="inlineStr">
        <is>
          <t>SI</t>
        </is>
      </c>
    </row>
    <row r="204">
      <c r="B204" t="inlineStr">
        <is>
          <t>Venta Local</t>
        </is>
      </c>
      <c r="C204" t="n">
        <v>40362542</v>
      </c>
      <c r="D204" t="inlineStr">
        <is>
          <t>AGRO AMERICA</t>
        </is>
      </c>
      <c r="E204" t="n">
        <v>1011701</v>
      </c>
      <c r="F204" t="inlineStr">
        <is>
          <t>agro america1011701</t>
        </is>
      </c>
      <c r="G204" s="12" t="n">
        <v>44974</v>
      </c>
      <c r="H204" s="10" t="n">
        <v>18129.75473</v>
      </c>
      <c r="I204" s="10" t="n"/>
      <c r="J204" s="10" t="n"/>
      <c r="K204" s="10" t="n"/>
      <c r="L204" s="13" t="n">
        <v>7.5</v>
      </c>
      <c r="M204" s="12" t="n">
        <v>44981</v>
      </c>
      <c r="N204" s="13" t="n">
        <v>9.5</v>
      </c>
      <c r="O204" s="12" t="n">
        <v>44990</v>
      </c>
      <c r="P204" t="n">
        <v>23</v>
      </c>
      <c r="Q204" s="14" t="inlineStr">
        <is>
          <t>SI</t>
        </is>
      </c>
      <c r="R204" s="10" t="n">
        <v>18129.75473</v>
      </c>
      <c r="S204" s="10" t="n"/>
      <c r="T204" s="10" t="n"/>
      <c r="U204" s="10" t="n"/>
      <c r="V204" s="13" t="n">
        <v>9.5</v>
      </c>
      <c r="W204" s="12" t="n">
        <v>44983</v>
      </c>
      <c r="X204" s="13" t="n">
        <v>11.5</v>
      </c>
      <c r="Y204" s="12" t="n">
        <v>44990</v>
      </c>
      <c r="Z204" t="n">
        <v>23</v>
      </c>
      <c r="AA204" s="14" t="inlineStr">
        <is>
          <t>SI</t>
        </is>
      </c>
    </row>
    <row r="205">
      <c r="B205" t="inlineStr">
        <is>
          <t>Venta Local</t>
        </is>
      </c>
      <c r="C205" t="n">
        <v>40362537</v>
      </c>
      <c r="D205" t="inlineStr">
        <is>
          <t>AGRO AMERICA</t>
        </is>
      </c>
      <c r="E205" t="n">
        <v>1012518</v>
      </c>
      <c r="F205" t="inlineStr">
        <is>
          <t>agro america1012518</t>
        </is>
      </c>
      <c r="G205" s="12" t="n">
        <v>44977</v>
      </c>
      <c r="H205" s="10" t="n">
        <v>18143.68</v>
      </c>
      <c r="I205" s="10" t="n"/>
      <c r="J205" s="10" t="n"/>
      <c r="K205" s="10" t="n"/>
      <c r="L205" s="13" t="n">
        <v>7.5</v>
      </c>
      <c r="M205" s="12" t="n">
        <v>44984</v>
      </c>
      <c r="N205" s="13" t="n">
        <v>9.5</v>
      </c>
      <c r="O205" s="12" t="n">
        <v>44993</v>
      </c>
      <c r="P205" t="n">
        <v>20</v>
      </c>
      <c r="Q205" s="14" t="inlineStr">
        <is>
          <t>SI</t>
        </is>
      </c>
      <c r="R205" s="10" t="n">
        <v>18143.68</v>
      </c>
      <c r="S205" s="10" t="n"/>
      <c r="T205" s="10" t="n"/>
      <c r="U205" s="10" t="n"/>
      <c r="V205" s="13" t="n">
        <v>9.5</v>
      </c>
      <c r="W205" s="12" t="n">
        <v>44986</v>
      </c>
      <c r="X205" s="13" t="n">
        <v>11.5</v>
      </c>
      <c r="Y205" s="12" t="n">
        <v>44993</v>
      </c>
      <c r="Z205" t="n">
        <v>20</v>
      </c>
      <c r="AA205" s="14" t="inlineStr">
        <is>
          <t>SI</t>
        </is>
      </c>
    </row>
    <row r="206">
      <c r="B206" t="inlineStr">
        <is>
          <t>Venta Local</t>
        </is>
      </c>
      <c r="C206" t="n">
        <v>40362536</v>
      </c>
      <c r="D206" t="inlineStr">
        <is>
          <t>AGRO AMERICA</t>
        </is>
      </c>
      <c r="E206" t="n">
        <v>1012518</v>
      </c>
      <c r="F206" t="inlineStr">
        <is>
          <t>agro america1012518</t>
        </is>
      </c>
      <c r="G206" s="12" t="n">
        <v>44977</v>
      </c>
      <c r="H206" s="10" t="n">
        <v>18143.68</v>
      </c>
      <c r="I206" s="10" t="n"/>
      <c r="J206" s="10" t="n"/>
      <c r="K206" s="10" t="n"/>
      <c r="L206" s="13" t="n">
        <v>7.5</v>
      </c>
      <c r="M206" s="12" t="n">
        <v>44984</v>
      </c>
      <c r="N206" s="13" t="n">
        <v>9.5</v>
      </c>
      <c r="O206" s="12" t="n">
        <v>44993</v>
      </c>
      <c r="P206" t="n">
        <v>20</v>
      </c>
      <c r="Q206" s="14" t="inlineStr">
        <is>
          <t>SI</t>
        </is>
      </c>
      <c r="R206" s="10" t="n">
        <v>18143.68</v>
      </c>
      <c r="S206" s="10" t="n"/>
      <c r="T206" s="10" t="n"/>
      <c r="U206" s="10" t="n"/>
      <c r="V206" s="13" t="n">
        <v>9.5</v>
      </c>
      <c r="W206" s="12" t="n">
        <v>44986</v>
      </c>
      <c r="X206" s="13" t="n">
        <v>11.5</v>
      </c>
      <c r="Y206" s="12" t="n">
        <v>44993</v>
      </c>
      <c r="Z206" t="n">
        <v>20</v>
      </c>
      <c r="AA206" s="14" t="inlineStr">
        <is>
          <t>SI</t>
        </is>
      </c>
    </row>
    <row r="207">
      <c r="B207" t="inlineStr">
        <is>
          <t>Venta Local</t>
        </is>
      </c>
      <c r="C207" t="n">
        <v>40362535</v>
      </c>
      <c r="D207" t="inlineStr">
        <is>
          <t>AGRO AMERICA</t>
        </is>
      </c>
      <c r="E207" t="n">
        <v>1012518</v>
      </c>
      <c r="F207" t="inlineStr">
        <is>
          <t>agro america1012518</t>
        </is>
      </c>
      <c r="G207" s="12" t="n">
        <v>44985</v>
      </c>
      <c r="H207" s="10" t="n">
        <v>18143.68</v>
      </c>
      <c r="I207" s="10" t="n"/>
      <c r="J207" s="10" t="n"/>
      <c r="K207" s="10" t="n"/>
      <c r="L207" s="13" t="n">
        <v>7.5</v>
      </c>
      <c r="M207" s="12" t="n">
        <v>44992</v>
      </c>
      <c r="N207" s="13" t="n">
        <v>9.5</v>
      </c>
      <c r="O207" s="12" t="n">
        <v>45001</v>
      </c>
      <c r="P207" t="n">
        <v>13</v>
      </c>
      <c r="Q207" s="14" t="inlineStr">
        <is>
          <t>SI</t>
        </is>
      </c>
      <c r="R207" s="10" t="n">
        <v>18143.68</v>
      </c>
      <c r="S207" s="10" t="n"/>
      <c r="T207" s="10" t="n"/>
      <c r="U207" s="10" t="n"/>
      <c r="V207" s="13" t="n">
        <v>9.5</v>
      </c>
      <c r="W207" s="12" t="n">
        <v>44994</v>
      </c>
      <c r="X207" s="13" t="n">
        <v>11.5</v>
      </c>
      <c r="Y207" s="12" t="n">
        <v>45001</v>
      </c>
      <c r="Z207" t="n">
        <v>13</v>
      </c>
      <c r="AA207" s="14" t="inlineStr">
        <is>
          <t>SI</t>
        </is>
      </c>
    </row>
    <row r="208">
      <c r="B208" t="inlineStr">
        <is>
          <t>Venta Local</t>
        </is>
      </c>
      <c r="C208" t="n">
        <v>40362534</v>
      </c>
      <c r="D208" t="inlineStr">
        <is>
          <t>AGRO AMERICA</t>
        </is>
      </c>
      <c r="E208" t="n">
        <v>1012518</v>
      </c>
      <c r="F208" t="inlineStr">
        <is>
          <t>agro america1012518</t>
        </is>
      </c>
      <c r="G208" s="12" t="n">
        <v>44979</v>
      </c>
      <c r="H208" s="10" t="n">
        <v>18143.68</v>
      </c>
      <c r="I208" s="10" t="n"/>
      <c r="J208" s="10" t="n"/>
      <c r="K208" s="10" t="n"/>
      <c r="L208" s="13" t="n">
        <v>7.5</v>
      </c>
      <c r="M208" s="12" t="n">
        <v>44986</v>
      </c>
      <c r="N208" s="13" t="n">
        <v>9.5</v>
      </c>
      <c r="O208" s="12" t="n">
        <v>44995</v>
      </c>
      <c r="P208" t="n">
        <v>18</v>
      </c>
      <c r="Q208" s="14" t="inlineStr">
        <is>
          <t>SI</t>
        </is>
      </c>
      <c r="R208" s="10" t="n">
        <v>18143.68</v>
      </c>
      <c r="S208" s="10" t="n"/>
      <c r="T208" s="10" t="n"/>
      <c r="U208" s="10" t="n"/>
      <c r="V208" s="13" t="n">
        <v>9.5</v>
      </c>
      <c r="W208" s="12" t="n">
        <v>44988</v>
      </c>
      <c r="X208" s="13" t="n">
        <v>11.5</v>
      </c>
      <c r="Y208" s="12" t="n">
        <v>44995</v>
      </c>
      <c r="Z208" t="n">
        <v>18</v>
      </c>
      <c r="AA208" s="14" t="inlineStr">
        <is>
          <t>SI</t>
        </is>
      </c>
    </row>
    <row r="209">
      <c r="B209" t="inlineStr">
        <is>
          <t>Venta Local</t>
        </is>
      </c>
      <c r="C209" t="n">
        <v>40362533</v>
      </c>
      <c r="D209" t="inlineStr">
        <is>
          <t>AGRO AMERICA</t>
        </is>
      </c>
      <c r="E209" t="n">
        <v>1012518</v>
      </c>
      <c r="F209" t="inlineStr">
        <is>
          <t>agro america1012518</t>
        </is>
      </c>
      <c r="G209" s="12" t="n">
        <v>44971</v>
      </c>
      <c r="H209" s="10" t="n">
        <v>18143.68</v>
      </c>
      <c r="I209" s="10" t="n"/>
      <c r="J209" s="10" t="n"/>
      <c r="K209" s="10" t="n"/>
      <c r="L209" s="13" t="n">
        <v>7.5</v>
      </c>
      <c r="M209" s="12" t="n">
        <v>44978</v>
      </c>
      <c r="N209" s="13" t="n">
        <v>9.5</v>
      </c>
      <c r="O209" s="12" t="n">
        <v>44987</v>
      </c>
      <c r="P209" t="n">
        <v>25</v>
      </c>
      <c r="Q209" s="14" t="inlineStr">
        <is>
          <t>SI</t>
        </is>
      </c>
      <c r="R209" s="10" t="n">
        <v>18143.68</v>
      </c>
      <c r="S209" s="10" t="n"/>
      <c r="T209" s="10" t="n"/>
      <c r="U209" s="10" t="n"/>
      <c r="V209" s="13" t="n">
        <v>9.5</v>
      </c>
      <c r="W209" s="12" t="n">
        <v>44980</v>
      </c>
      <c r="X209" s="13" t="n">
        <v>11.5</v>
      </c>
      <c r="Y209" s="12" t="n">
        <v>44987</v>
      </c>
      <c r="Z209" t="n">
        <v>25</v>
      </c>
      <c r="AA209" s="14" t="inlineStr">
        <is>
          <t>SI</t>
        </is>
      </c>
    </row>
    <row r="210">
      <c r="B210" t="inlineStr">
        <is>
          <t>Venta Local</t>
        </is>
      </c>
      <c r="C210" t="n">
        <v>40362530</v>
      </c>
      <c r="D210" t="inlineStr">
        <is>
          <t>AGRO AMERICA</t>
        </is>
      </c>
      <c r="E210" t="n">
        <v>1012163</v>
      </c>
      <c r="F210" t="inlineStr">
        <is>
          <t>agro america1012163</t>
        </is>
      </c>
      <c r="G210" s="12" t="n">
        <v>44986</v>
      </c>
      <c r="H210" s="10" t="n">
        <v>19958.048</v>
      </c>
      <c r="I210" s="10" t="n"/>
      <c r="J210" s="10" t="n"/>
      <c r="K210" s="10" t="n"/>
      <c r="L210" s="13" t="n">
        <v>7.5</v>
      </c>
      <c r="M210" s="12" t="n">
        <v>44993</v>
      </c>
      <c r="N210" s="13" t="n">
        <v>9.5</v>
      </c>
      <c r="O210" s="12" t="n">
        <v>45002</v>
      </c>
      <c r="P210" t="n">
        <v>12</v>
      </c>
      <c r="Q210" s="14" t="inlineStr">
        <is>
          <t>SI</t>
        </is>
      </c>
      <c r="R210" s="10" t="n">
        <v>19958.048</v>
      </c>
      <c r="S210" s="10" t="n"/>
      <c r="T210" s="10" t="n"/>
      <c r="U210" s="10" t="n"/>
      <c r="V210" s="13" t="n">
        <v>9.5</v>
      </c>
      <c r="W210" s="12" t="n">
        <v>44995</v>
      </c>
      <c r="X210" s="13" t="n">
        <v>11.5</v>
      </c>
      <c r="Y210" s="12" t="n">
        <v>45002</v>
      </c>
      <c r="Z210" t="n">
        <v>12</v>
      </c>
      <c r="AA210" s="14" t="inlineStr">
        <is>
          <t>SI</t>
        </is>
      </c>
    </row>
    <row r="211">
      <c r="B211" t="inlineStr">
        <is>
          <t>Venta Local</t>
        </is>
      </c>
      <c r="C211" t="n">
        <v>40362529</v>
      </c>
      <c r="D211" t="inlineStr">
        <is>
          <t>AGRO AMERICA</t>
        </is>
      </c>
      <c r="E211" t="n">
        <v>1012163</v>
      </c>
      <c r="F211" t="inlineStr">
        <is>
          <t>agro america1012163</t>
        </is>
      </c>
      <c r="G211" s="12" t="n">
        <v>44986</v>
      </c>
      <c r="H211" s="10" t="n">
        <v>19958.048</v>
      </c>
      <c r="I211" s="10" t="n"/>
      <c r="J211" s="10" t="n"/>
      <c r="K211" s="10" t="n"/>
      <c r="L211" s="13" t="n">
        <v>7.5</v>
      </c>
      <c r="M211" s="12" t="n">
        <v>44993</v>
      </c>
      <c r="N211" s="13" t="n">
        <v>9.5</v>
      </c>
      <c r="O211" s="12" t="n">
        <v>45002</v>
      </c>
      <c r="P211" t="n">
        <v>12</v>
      </c>
      <c r="Q211" s="14" t="inlineStr">
        <is>
          <t>SI</t>
        </is>
      </c>
      <c r="R211" s="10" t="n">
        <v>19958.048</v>
      </c>
      <c r="S211" s="10" t="n"/>
      <c r="T211" s="10" t="n"/>
      <c r="U211" s="10" t="n"/>
      <c r="V211" s="13" t="n">
        <v>9.5</v>
      </c>
      <c r="W211" s="12" t="n">
        <v>44995</v>
      </c>
      <c r="X211" s="13" t="n">
        <v>11.5</v>
      </c>
      <c r="Y211" s="12" t="n">
        <v>45002</v>
      </c>
      <c r="Z211" t="n">
        <v>12</v>
      </c>
      <c r="AA211" s="14" t="inlineStr">
        <is>
          <t>SI</t>
        </is>
      </c>
    </row>
    <row r="212">
      <c r="B212" t="inlineStr">
        <is>
          <t>Venta Local</t>
        </is>
      </c>
      <c r="C212" t="n">
        <v>40362526</v>
      </c>
      <c r="D212" t="inlineStr">
        <is>
          <t>AGRO AMERICA</t>
        </is>
      </c>
      <c r="E212" t="n">
        <v>1012163</v>
      </c>
      <c r="F212" t="inlineStr">
        <is>
          <t>agro america1012163</t>
        </is>
      </c>
      <c r="G212" s="12" t="n">
        <v>44986</v>
      </c>
      <c r="H212" s="10" t="n">
        <v>19958.048</v>
      </c>
      <c r="I212" s="10" t="n"/>
      <c r="J212" s="10" t="n"/>
      <c r="K212" s="10" t="n"/>
      <c r="L212" s="13" t="n">
        <v>7.5</v>
      </c>
      <c r="M212" s="12" t="n">
        <v>44993</v>
      </c>
      <c r="N212" s="13" t="n">
        <v>9.5</v>
      </c>
      <c r="O212" s="12" t="n">
        <v>45002</v>
      </c>
      <c r="P212" t="n">
        <v>12</v>
      </c>
      <c r="Q212" s="14" t="inlineStr">
        <is>
          <t>SI</t>
        </is>
      </c>
      <c r="R212" s="10" t="n">
        <v>19958.048</v>
      </c>
      <c r="S212" s="10" t="n"/>
      <c r="T212" s="10" t="n"/>
      <c r="U212" s="10" t="n"/>
      <c r="V212" s="13" t="n">
        <v>9.5</v>
      </c>
      <c r="W212" s="12" t="n">
        <v>44995</v>
      </c>
      <c r="X212" s="13" t="n">
        <v>11.5</v>
      </c>
      <c r="Y212" s="12" t="n">
        <v>45002</v>
      </c>
      <c r="Z212" t="n">
        <v>12</v>
      </c>
      <c r="AA212" s="14" t="inlineStr">
        <is>
          <t>SI</t>
        </is>
      </c>
    </row>
    <row r="213">
      <c r="B213" t="inlineStr">
        <is>
          <t>Venta Local</t>
        </is>
      </c>
      <c r="C213" t="n">
        <v>40362525</v>
      </c>
      <c r="D213" t="inlineStr">
        <is>
          <t>AGRO AMERICA</t>
        </is>
      </c>
      <c r="E213" t="n">
        <v>1012163</v>
      </c>
      <c r="F213" t="inlineStr">
        <is>
          <t>agro america1012163</t>
        </is>
      </c>
      <c r="G213" s="12" t="n">
        <v>44985</v>
      </c>
      <c r="H213" s="10" t="n">
        <v>19958.048</v>
      </c>
      <c r="I213" s="10" t="n"/>
      <c r="J213" s="10" t="n"/>
      <c r="K213" s="10" t="n"/>
      <c r="L213" s="13" t="n">
        <v>7.5</v>
      </c>
      <c r="M213" s="12" t="n">
        <v>44992</v>
      </c>
      <c r="N213" s="13" t="n">
        <v>9.5</v>
      </c>
      <c r="O213" s="12" t="n">
        <v>45001</v>
      </c>
      <c r="P213" t="n">
        <v>13</v>
      </c>
      <c r="Q213" s="14" t="inlineStr">
        <is>
          <t>SI</t>
        </is>
      </c>
      <c r="R213" s="10" t="n">
        <v>19958.048</v>
      </c>
      <c r="S213" s="10" t="n"/>
      <c r="T213" s="10" t="n"/>
      <c r="U213" s="10" t="n"/>
      <c r="V213" s="13" t="n">
        <v>9.5</v>
      </c>
      <c r="W213" s="12" t="n">
        <v>44994</v>
      </c>
      <c r="X213" s="13" t="n">
        <v>11.5</v>
      </c>
      <c r="Y213" s="12" t="n">
        <v>45001</v>
      </c>
      <c r="Z213" t="n">
        <v>13</v>
      </c>
      <c r="AA213" s="14" t="inlineStr">
        <is>
          <t>SI</t>
        </is>
      </c>
    </row>
    <row r="214">
      <c r="B214" t="inlineStr">
        <is>
          <t>Venta Local</t>
        </is>
      </c>
      <c r="C214" t="n">
        <v>40362524</v>
      </c>
      <c r="D214" t="inlineStr">
        <is>
          <t>AGRO AMERICA</t>
        </is>
      </c>
      <c r="E214" t="n">
        <v>1012163</v>
      </c>
      <c r="F214" t="inlineStr">
        <is>
          <t>agro america1012163</t>
        </is>
      </c>
      <c r="G214" s="12" t="n">
        <v>44985</v>
      </c>
      <c r="H214" s="10" t="n">
        <v>19958.048</v>
      </c>
      <c r="I214" s="10" t="n"/>
      <c r="J214" s="10" t="n"/>
      <c r="K214" s="10" t="n"/>
      <c r="L214" s="13" t="n">
        <v>7.5</v>
      </c>
      <c r="M214" s="12" t="n">
        <v>44992</v>
      </c>
      <c r="N214" s="13" t="n">
        <v>9.5</v>
      </c>
      <c r="O214" s="12" t="n">
        <v>45001</v>
      </c>
      <c r="P214" t="n">
        <v>13</v>
      </c>
      <c r="Q214" s="14" t="inlineStr">
        <is>
          <t>SI</t>
        </is>
      </c>
      <c r="R214" s="10" t="n">
        <v>19958.048</v>
      </c>
      <c r="S214" s="10" t="n"/>
      <c r="T214" s="10" t="n"/>
      <c r="U214" s="10" t="n"/>
      <c r="V214" s="13" t="n">
        <v>9.5</v>
      </c>
      <c r="W214" s="12" t="n">
        <v>44994</v>
      </c>
      <c r="X214" s="13" t="n">
        <v>11.5</v>
      </c>
      <c r="Y214" s="12" t="n">
        <v>45001</v>
      </c>
      <c r="Z214" t="n">
        <v>13</v>
      </c>
      <c r="AA214" s="14" t="inlineStr">
        <is>
          <t>SI</t>
        </is>
      </c>
    </row>
    <row r="215">
      <c r="B215" t="inlineStr">
        <is>
          <t>Venta Local</t>
        </is>
      </c>
      <c r="C215" t="n">
        <v>40362523</v>
      </c>
      <c r="D215" t="inlineStr">
        <is>
          <t>AGRO AMERICA</t>
        </is>
      </c>
      <c r="E215" t="n">
        <v>1012163</v>
      </c>
      <c r="F215" t="inlineStr">
        <is>
          <t>agro america1012163</t>
        </is>
      </c>
      <c r="G215" s="12" t="n">
        <v>44978</v>
      </c>
      <c r="H215" s="10" t="n">
        <v>19958.048</v>
      </c>
      <c r="I215" s="10" t="n"/>
      <c r="J215" s="10" t="n"/>
      <c r="K215" s="10" t="n"/>
      <c r="L215" s="13" t="n">
        <v>7.5</v>
      </c>
      <c r="M215" s="12" t="n">
        <v>44985</v>
      </c>
      <c r="N215" s="13" t="n">
        <v>9.5</v>
      </c>
      <c r="O215" s="12" t="n">
        <v>44994</v>
      </c>
      <c r="P215" t="n">
        <v>19</v>
      </c>
      <c r="Q215" s="14" t="inlineStr">
        <is>
          <t>SI</t>
        </is>
      </c>
      <c r="R215" s="10" t="n">
        <v>19958.048</v>
      </c>
      <c r="S215" s="10" t="n"/>
      <c r="T215" s="10" t="n"/>
      <c r="U215" s="10" t="n"/>
      <c r="V215" s="13" t="n">
        <v>9.5</v>
      </c>
      <c r="W215" s="12" t="n">
        <v>44987</v>
      </c>
      <c r="X215" s="13" t="n">
        <v>11.5</v>
      </c>
      <c r="Y215" s="12" t="n">
        <v>44994</v>
      </c>
      <c r="Z215" t="n">
        <v>19</v>
      </c>
      <c r="AA215" s="14" t="inlineStr">
        <is>
          <t>SI</t>
        </is>
      </c>
    </row>
    <row r="216">
      <c r="B216" t="inlineStr">
        <is>
          <t>Venta Local</t>
        </is>
      </c>
      <c r="C216" t="n">
        <v>40362512</v>
      </c>
      <c r="D216" t="inlineStr">
        <is>
          <t>AGRO AMERICA</t>
        </is>
      </c>
      <c r="E216" t="n">
        <v>1012483</v>
      </c>
      <c r="F216" t="inlineStr">
        <is>
          <t>agro america1012483</t>
        </is>
      </c>
      <c r="G216" s="12" t="n">
        <v>44974</v>
      </c>
      <c r="H216" s="10" t="n">
        <v>19958.048</v>
      </c>
      <c r="I216" s="10" t="n"/>
      <c r="J216" s="10" t="n"/>
      <c r="K216" s="10" t="n"/>
      <c r="L216" s="13" t="n">
        <v>7.5</v>
      </c>
      <c r="M216" s="12" t="n">
        <v>44981</v>
      </c>
      <c r="N216" s="13" t="n">
        <v>9.5</v>
      </c>
      <c r="O216" s="12" t="n">
        <v>44990</v>
      </c>
      <c r="P216" t="n">
        <v>23</v>
      </c>
      <c r="Q216" s="14" t="inlineStr">
        <is>
          <t>SI</t>
        </is>
      </c>
      <c r="R216" s="10" t="n">
        <v>19958.048</v>
      </c>
      <c r="S216" s="10" t="n"/>
      <c r="T216" s="10" t="n"/>
      <c r="U216" s="10" t="n"/>
      <c r="V216" s="13" t="n">
        <v>9.5</v>
      </c>
      <c r="W216" s="12" t="n">
        <v>44983</v>
      </c>
      <c r="X216" s="13" t="n">
        <v>11.5</v>
      </c>
      <c r="Y216" s="12" t="n">
        <v>44990</v>
      </c>
      <c r="Z216" t="n">
        <v>23</v>
      </c>
      <c r="AA216" s="14" t="inlineStr">
        <is>
          <t>SI</t>
        </is>
      </c>
    </row>
    <row r="217">
      <c r="B217" t="inlineStr">
        <is>
          <t>Venta Local</t>
        </is>
      </c>
      <c r="C217" t="n">
        <v>40362511</v>
      </c>
      <c r="D217" t="inlineStr">
        <is>
          <t>AGRO AMERICA</t>
        </is>
      </c>
      <c r="E217" t="n">
        <v>1012483</v>
      </c>
      <c r="F217" t="inlineStr">
        <is>
          <t>agro america1012483</t>
        </is>
      </c>
      <c r="G217" s="12" t="n">
        <v>44974</v>
      </c>
      <c r="H217" s="10" t="n">
        <v>19958.048</v>
      </c>
      <c r="I217" s="10" t="n"/>
      <c r="J217" s="10" t="n"/>
      <c r="K217" s="10" t="n"/>
      <c r="L217" s="13" t="n">
        <v>7.5</v>
      </c>
      <c r="M217" s="12" t="n">
        <v>44981</v>
      </c>
      <c r="N217" s="13" t="n">
        <v>9.5</v>
      </c>
      <c r="O217" s="12" t="n">
        <v>44990</v>
      </c>
      <c r="P217" t="n">
        <v>23</v>
      </c>
      <c r="Q217" s="14" t="inlineStr">
        <is>
          <t>SI</t>
        </is>
      </c>
      <c r="R217" s="10" t="n">
        <v>19958.048</v>
      </c>
      <c r="S217" s="10" t="n"/>
      <c r="T217" s="10" t="n"/>
      <c r="U217" s="10" t="n"/>
      <c r="V217" s="13" t="n">
        <v>9.5</v>
      </c>
      <c r="W217" s="12" t="n">
        <v>44983</v>
      </c>
      <c r="X217" s="13" t="n">
        <v>11.5</v>
      </c>
      <c r="Y217" s="12" t="n">
        <v>44990</v>
      </c>
      <c r="Z217" t="n">
        <v>23</v>
      </c>
      <c r="AA217" s="14" t="inlineStr">
        <is>
          <t>SI</t>
        </is>
      </c>
    </row>
    <row r="218">
      <c r="B218" t="inlineStr">
        <is>
          <t>Venta Local</t>
        </is>
      </c>
      <c r="C218" t="n">
        <v>40362510</v>
      </c>
      <c r="D218" t="inlineStr">
        <is>
          <t>AGRO AMERICA</t>
        </is>
      </c>
      <c r="E218" t="n">
        <v>1012483</v>
      </c>
      <c r="F218" t="inlineStr">
        <is>
          <t>agro america1012483</t>
        </is>
      </c>
      <c r="G218" s="12" t="n">
        <v>44974</v>
      </c>
      <c r="H218" s="10" t="n">
        <v>19958.048</v>
      </c>
      <c r="I218" s="10" t="n"/>
      <c r="J218" s="10" t="n"/>
      <c r="K218" s="10" t="n"/>
      <c r="L218" s="13" t="n">
        <v>7.5</v>
      </c>
      <c r="M218" s="12" t="n">
        <v>44981</v>
      </c>
      <c r="N218" s="13" t="n">
        <v>9.5</v>
      </c>
      <c r="O218" s="12" t="n">
        <v>44990</v>
      </c>
      <c r="P218" t="n">
        <v>23</v>
      </c>
      <c r="Q218" s="14" t="inlineStr">
        <is>
          <t>SI</t>
        </is>
      </c>
      <c r="R218" s="10" t="n">
        <v>19958.048</v>
      </c>
      <c r="S218" s="10" t="n"/>
      <c r="T218" s="10" t="n"/>
      <c r="U218" s="10" t="n"/>
      <c r="V218" s="13" t="n">
        <v>9.5</v>
      </c>
      <c r="W218" s="12" t="n">
        <v>44983</v>
      </c>
      <c r="X218" s="13" t="n">
        <v>11.5</v>
      </c>
      <c r="Y218" s="12" t="n">
        <v>44990</v>
      </c>
      <c r="Z218" t="n">
        <v>23</v>
      </c>
      <c r="AA218" s="14" t="inlineStr">
        <is>
          <t>SI</t>
        </is>
      </c>
    </row>
    <row r="219">
      <c r="B219" t="inlineStr">
        <is>
          <t>Venta Local</t>
        </is>
      </c>
      <c r="C219" t="n">
        <v>40362509</v>
      </c>
      <c r="D219" t="inlineStr">
        <is>
          <t>AGRO AMERICA</t>
        </is>
      </c>
      <c r="E219" t="n">
        <v>1012483</v>
      </c>
      <c r="F219" t="inlineStr">
        <is>
          <t>agro america1012483</t>
        </is>
      </c>
      <c r="G219" s="12" t="n">
        <v>44969</v>
      </c>
      <c r="H219" s="10" t="inlineStr"/>
      <c r="I219" s="10" t="n"/>
      <c r="J219" s="10" t="n"/>
      <c r="K219" s="10" t="n"/>
      <c r="L219" s="13" t="n">
        <v>7.5</v>
      </c>
      <c r="M219" s="12" t="n">
        <v>44976</v>
      </c>
      <c r="N219" s="13" t="n">
        <v>9.5</v>
      </c>
      <c r="O219" s="12" t="n">
        <v>44985</v>
      </c>
      <c r="P219" t="n">
        <v>0</v>
      </c>
      <c r="Q219" s="14" t="inlineStr">
        <is>
          <t>Mes 3</t>
        </is>
      </c>
      <c r="R219" s="10" t="n"/>
      <c r="S219" s="10" t="n"/>
      <c r="T219" s="10" t="n"/>
      <c r="U219" s="10" t="n"/>
      <c r="V219" s="13" t="n">
        <v>9.5</v>
      </c>
      <c r="W219" s="12" t="n">
        <v>44978</v>
      </c>
      <c r="X219" s="13" t="n">
        <v>11.5</v>
      </c>
      <c r="Y219" s="12" t="n">
        <v>44985</v>
      </c>
      <c r="Z219" t="n">
        <v>0</v>
      </c>
      <c r="AA219" s="14" t="inlineStr">
        <is>
          <t>Mes 3</t>
        </is>
      </c>
    </row>
    <row r="220">
      <c r="B220" t="inlineStr">
        <is>
          <t>Venta Local</t>
        </is>
      </c>
      <c r="C220" t="n">
        <v>40362508</v>
      </c>
      <c r="D220" t="inlineStr">
        <is>
          <t>AGRO AMERICA</t>
        </is>
      </c>
      <c r="E220" t="n">
        <v>1012483</v>
      </c>
      <c r="F220" t="inlineStr">
        <is>
          <t>agro america1012483</t>
        </is>
      </c>
      <c r="G220" s="12" t="n">
        <v>44978</v>
      </c>
      <c r="H220" s="10" t="n">
        <v>19958.048</v>
      </c>
      <c r="I220" s="10" t="n"/>
      <c r="J220" s="10" t="n"/>
      <c r="K220" s="10" t="n"/>
      <c r="L220" s="13" t="n">
        <v>7.5</v>
      </c>
      <c r="M220" s="12" t="n">
        <v>44985</v>
      </c>
      <c r="N220" s="13" t="n">
        <v>9.5</v>
      </c>
      <c r="O220" s="12" t="n">
        <v>44994</v>
      </c>
      <c r="P220" t="n">
        <v>19</v>
      </c>
      <c r="Q220" s="14" t="inlineStr">
        <is>
          <t>SI</t>
        </is>
      </c>
      <c r="R220" s="10" t="n">
        <v>19958.048</v>
      </c>
      <c r="S220" s="10" t="n"/>
      <c r="T220" s="10" t="n"/>
      <c r="U220" s="10" t="n"/>
      <c r="V220" s="13" t="n">
        <v>9.5</v>
      </c>
      <c r="W220" s="12" t="n">
        <v>44987</v>
      </c>
      <c r="X220" s="13" t="n">
        <v>11.5</v>
      </c>
      <c r="Y220" s="12" t="n">
        <v>44994</v>
      </c>
      <c r="Z220" t="n">
        <v>19</v>
      </c>
      <c r="AA220" s="14" t="inlineStr">
        <is>
          <t>SI</t>
        </is>
      </c>
    </row>
    <row r="221">
      <c r="B221" t="inlineStr">
        <is>
          <t>Venta Local</t>
        </is>
      </c>
      <c r="C221" t="n">
        <v>40362507</v>
      </c>
      <c r="D221" t="inlineStr">
        <is>
          <t>AGRO AMERICA</t>
        </is>
      </c>
      <c r="E221" t="n">
        <v>1012483</v>
      </c>
      <c r="F221" t="inlineStr">
        <is>
          <t>agro america1012483</t>
        </is>
      </c>
      <c r="G221" s="12" t="n">
        <v>44986</v>
      </c>
      <c r="H221" s="10" t="n">
        <v>19958.048</v>
      </c>
      <c r="I221" s="10" t="n"/>
      <c r="J221" s="10" t="n"/>
      <c r="K221" s="10" t="n"/>
      <c r="L221" s="13" t="n">
        <v>7.5</v>
      </c>
      <c r="M221" s="12" t="n">
        <v>44993</v>
      </c>
      <c r="N221" s="13" t="n">
        <v>9.5</v>
      </c>
      <c r="O221" s="12" t="n">
        <v>45002</v>
      </c>
      <c r="P221" t="n">
        <v>12</v>
      </c>
      <c r="Q221" s="14" t="inlineStr">
        <is>
          <t>SI</t>
        </is>
      </c>
      <c r="R221" s="10" t="n">
        <v>19958.048</v>
      </c>
      <c r="S221" s="10" t="n"/>
      <c r="T221" s="10" t="n"/>
      <c r="U221" s="10" t="n"/>
      <c r="V221" s="13" t="n">
        <v>9.5</v>
      </c>
      <c r="W221" s="12" t="n">
        <v>44995</v>
      </c>
      <c r="X221" s="13" t="n">
        <v>11.5</v>
      </c>
      <c r="Y221" s="12" t="n">
        <v>45002</v>
      </c>
      <c r="Z221" t="n">
        <v>12</v>
      </c>
      <c r="AA221" s="14" t="inlineStr">
        <is>
          <t>SI</t>
        </is>
      </c>
    </row>
    <row r="222">
      <c r="B222" t="inlineStr">
        <is>
          <t>Venta Local</t>
        </is>
      </c>
      <c r="C222" t="n">
        <v>40362506</v>
      </c>
      <c r="D222" t="inlineStr">
        <is>
          <t>AGRO AMERICA</t>
        </is>
      </c>
      <c r="E222" t="n">
        <v>1012483</v>
      </c>
      <c r="F222" t="inlineStr">
        <is>
          <t>agro america1012483</t>
        </is>
      </c>
      <c r="G222" s="12" t="n">
        <v>44969</v>
      </c>
      <c r="H222" s="10" t="inlineStr"/>
      <c r="I222" s="10" t="n"/>
      <c r="J222" s="10" t="n"/>
      <c r="K222" s="10" t="n"/>
      <c r="L222" s="13" t="n">
        <v>7.5</v>
      </c>
      <c r="M222" s="12" t="n">
        <v>44976</v>
      </c>
      <c r="N222" s="13" t="n">
        <v>9.5</v>
      </c>
      <c r="O222" s="12" t="n">
        <v>44985</v>
      </c>
      <c r="P222" t="n">
        <v>0</v>
      </c>
      <c r="Q222" s="14" t="inlineStr">
        <is>
          <t>Mes 3</t>
        </is>
      </c>
      <c r="R222" s="10" t="n"/>
      <c r="S222" s="10" t="n"/>
      <c r="T222" s="10" t="n"/>
      <c r="U222" s="10" t="n"/>
      <c r="V222" s="13" t="n">
        <v>9.5</v>
      </c>
      <c r="W222" s="12" t="n">
        <v>44978</v>
      </c>
      <c r="X222" s="13" t="n">
        <v>11.5</v>
      </c>
      <c r="Y222" s="12" t="n">
        <v>44985</v>
      </c>
      <c r="Z222" t="n">
        <v>0</v>
      </c>
      <c r="AA222" s="14" t="inlineStr">
        <is>
          <t>Mes 3</t>
        </is>
      </c>
    </row>
    <row r="223">
      <c r="B223" t="inlineStr">
        <is>
          <t>Venta Local</t>
        </is>
      </c>
      <c r="C223" t="n">
        <v>40362504</v>
      </c>
      <c r="D223" t="inlineStr">
        <is>
          <t>AGRO AMERICA</t>
        </is>
      </c>
      <c r="E223" t="n">
        <v>1012165</v>
      </c>
      <c r="F223" t="inlineStr">
        <is>
          <t>agro america1012165</t>
        </is>
      </c>
      <c r="G223" s="12" t="n">
        <v>44984</v>
      </c>
      <c r="H223" s="10" t="n">
        <v>19958.048</v>
      </c>
      <c r="I223" s="10" t="n"/>
      <c r="J223" s="10" t="n"/>
      <c r="K223" s="10" t="n"/>
      <c r="L223" s="13" t="n">
        <v>7.5</v>
      </c>
      <c r="M223" s="12" t="n">
        <v>44991</v>
      </c>
      <c r="N223" s="13" t="n">
        <v>9.5</v>
      </c>
      <c r="O223" s="12" t="n">
        <v>45000</v>
      </c>
      <c r="P223" t="n">
        <v>14</v>
      </c>
      <c r="Q223" s="14" t="inlineStr">
        <is>
          <t>SI</t>
        </is>
      </c>
      <c r="R223" s="10" t="n">
        <v>19958.048</v>
      </c>
      <c r="S223" s="10" t="n"/>
      <c r="T223" s="10" t="n"/>
      <c r="U223" s="10" t="n"/>
      <c r="V223" s="13" t="n">
        <v>9.5</v>
      </c>
      <c r="W223" s="12" t="n">
        <v>44993</v>
      </c>
      <c r="X223" s="13" t="n">
        <v>11.5</v>
      </c>
      <c r="Y223" s="12" t="n">
        <v>45000</v>
      </c>
      <c r="Z223" t="n">
        <v>14</v>
      </c>
      <c r="AA223" s="14" t="inlineStr">
        <is>
          <t>SI</t>
        </is>
      </c>
    </row>
    <row r="224">
      <c r="B224" t="inlineStr">
        <is>
          <t>Venta Local</t>
        </is>
      </c>
      <c r="C224" t="n">
        <v>40362502</v>
      </c>
      <c r="D224" t="inlineStr">
        <is>
          <t>AGRO AMERICA</t>
        </is>
      </c>
      <c r="E224" t="n">
        <v>1012165</v>
      </c>
      <c r="F224" t="inlineStr">
        <is>
          <t>agro america1012165</t>
        </is>
      </c>
      <c r="G224" s="12" t="n">
        <v>44993</v>
      </c>
      <c r="H224" s="10" t="n">
        <v>19958.048</v>
      </c>
      <c r="I224" s="10" t="n"/>
      <c r="J224" s="10" t="n"/>
      <c r="K224" s="10" t="n"/>
      <c r="L224" s="13" t="n">
        <v>7.5</v>
      </c>
      <c r="M224" s="12" t="n">
        <v>45000</v>
      </c>
      <c r="N224" s="13" t="n">
        <v>9.5</v>
      </c>
      <c r="O224" s="12" t="n">
        <v>45009</v>
      </c>
      <c r="P224" t="n">
        <v>6</v>
      </c>
      <c r="Q224" s="14" t="inlineStr">
        <is>
          <t>SI</t>
        </is>
      </c>
      <c r="R224" s="10" t="n">
        <v>19958.048</v>
      </c>
      <c r="S224" s="10" t="n"/>
      <c r="T224" s="10" t="n"/>
      <c r="U224" s="10" t="n"/>
      <c r="V224" s="13" t="n">
        <v>9.5</v>
      </c>
      <c r="W224" s="12" t="n">
        <v>45002</v>
      </c>
      <c r="X224" s="13" t="n">
        <v>11.5</v>
      </c>
      <c r="Y224" s="12" t="n">
        <v>45009</v>
      </c>
      <c r="Z224" t="n">
        <v>6</v>
      </c>
      <c r="AA224" s="14" t="inlineStr">
        <is>
          <t>SI</t>
        </is>
      </c>
    </row>
    <row r="225">
      <c r="B225" t="inlineStr">
        <is>
          <t>Venta Local</t>
        </is>
      </c>
      <c r="C225" t="n">
        <v>40362501</v>
      </c>
      <c r="D225" t="inlineStr">
        <is>
          <t>AGRO AMERICA</t>
        </is>
      </c>
      <c r="E225" t="n">
        <v>1012165</v>
      </c>
      <c r="F225" t="inlineStr">
        <is>
          <t>agro america1012165</t>
        </is>
      </c>
      <c r="G225" s="12" t="n">
        <v>44985</v>
      </c>
      <c r="H225" s="10" t="n">
        <v>19958.048</v>
      </c>
      <c r="I225" s="10" t="n"/>
      <c r="J225" s="10" t="n"/>
      <c r="K225" s="10" t="n"/>
      <c r="L225" s="13" t="n">
        <v>7.5</v>
      </c>
      <c r="M225" s="12" t="n">
        <v>44992</v>
      </c>
      <c r="N225" s="13" t="n">
        <v>9.5</v>
      </c>
      <c r="O225" s="12" t="n">
        <v>45001</v>
      </c>
      <c r="P225" t="n">
        <v>13</v>
      </c>
      <c r="Q225" s="14" t="inlineStr">
        <is>
          <t>SI</t>
        </is>
      </c>
      <c r="R225" s="10" t="n">
        <v>19958.048</v>
      </c>
      <c r="S225" s="10" t="n"/>
      <c r="T225" s="10" t="n"/>
      <c r="U225" s="10" t="n"/>
      <c r="V225" s="13" t="n">
        <v>9.5</v>
      </c>
      <c r="W225" s="12" t="n">
        <v>44994</v>
      </c>
      <c r="X225" s="13" t="n">
        <v>11.5</v>
      </c>
      <c r="Y225" s="12" t="n">
        <v>45001</v>
      </c>
      <c r="Z225" t="n">
        <v>13</v>
      </c>
      <c r="AA225" s="14" t="inlineStr">
        <is>
          <t>SI</t>
        </is>
      </c>
    </row>
    <row r="226">
      <c r="B226" t="inlineStr">
        <is>
          <t>Venta Local</t>
        </is>
      </c>
      <c r="C226" t="n">
        <v>40362499</v>
      </c>
      <c r="D226" t="inlineStr">
        <is>
          <t>AGRO AMERICA</t>
        </is>
      </c>
      <c r="E226" t="n">
        <v>1012165</v>
      </c>
      <c r="F226" t="inlineStr">
        <is>
          <t>agro america1012165</t>
        </is>
      </c>
      <c r="G226" s="12" t="n">
        <v>44985</v>
      </c>
      <c r="H226" s="10" t="n">
        <v>19958.048</v>
      </c>
      <c r="I226" s="10" t="n"/>
      <c r="J226" s="10" t="n"/>
      <c r="K226" s="10" t="n"/>
      <c r="L226" s="13" t="n">
        <v>7.5</v>
      </c>
      <c r="M226" s="12" t="n">
        <v>44992</v>
      </c>
      <c r="N226" s="13" t="n">
        <v>9.5</v>
      </c>
      <c r="O226" s="12" t="n">
        <v>45001</v>
      </c>
      <c r="P226" t="n">
        <v>13</v>
      </c>
      <c r="Q226" s="14" t="inlineStr">
        <is>
          <t>SI</t>
        </is>
      </c>
      <c r="R226" s="10" t="n">
        <v>19958.048</v>
      </c>
      <c r="S226" s="10" t="n"/>
      <c r="T226" s="10" t="n"/>
      <c r="U226" s="10" t="n"/>
      <c r="V226" s="13" t="n">
        <v>9.5</v>
      </c>
      <c r="W226" s="12" t="n">
        <v>44994</v>
      </c>
      <c r="X226" s="13" t="n">
        <v>11.5</v>
      </c>
      <c r="Y226" s="12" t="n">
        <v>45001</v>
      </c>
      <c r="Z226" t="n">
        <v>13</v>
      </c>
      <c r="AA226" s="14" t="inlineStr">
        <is>
          <t>SI</t>
        </is>
      </c>
    </row>
    <row r="227">
      <c r="B227" t="inlineStr">
        <is>
          <t>Venta Local</t>
        </is>
      </c>
      <c r="C227" t="n">
        <v>40362497</v>
      </c>
      <c r="D227" t="inlineStr">
        <is>
          <t>AGRO AMERICA</t>
        </is>
      </c>
      <c r="E227" t="n">
        <v>1012165</v>
      </c>
      <c r="F227" t="inlineStr">
        <is>
          <t>agro america1012165</t>
        </is>
      </c>
      <c r="G227" s="12" t="n">
        <v>44985</v>
      </c>
      <c r="H227" s="10" t="n">
        <v>19958.048</v>
      </c>
      <c r="I227" s="10" t="n"/>
      <c r="J227" s="10" t="n"/>
      <c r="K227" s="10" t="n"/>
      <c r="L227" s="13" t="n">
        <v>7.5</v>
      </c>
      <c r="M227" s="12" t="n">
        <v>44992</v>
      </c>
      <c r="N227" s="13" t="n">
        <v>9.5</v>
      </c>
      <c r="O227" s="12" t="n">
        <v>45001</v>
      </c>
      <c r="P227" t="n">
        <v>13</v>
      </c>
      <c r="Q227" s="14" t="inlineStr">
        <is>
          <t>SI</t>
        </is>
      </c>
      <c r="R227" s="10" t="n">
        <v>19958.048</v>
      </c>
      <c r="S227" s="10" t="n"/>
      <c r="T227" s="10" t="n"/>
      <c r="U227" s="10" t="n"/>
      <c r="V227" s="13" t="n">
        <v>9.5</v>
      </c>
      <c r="W227" s="12" t="n">
        <v>44994</v>
      </c>
      <c r="X227" s="13" t="n">
        <v>11.5</v>
      </c>
      <c r="Y227" s="12" t="n">
        <v>45001</v>
      </c>
      <c r="Z227" t="n">
        <v>13</v>
      </c>
      <c r="AA227" s="14" t="inlineStr">
        <is>
          <t>SI</t>
        </is>
      </c>
    </row>
    <row r="228">
      <c r="B228" t="inlineStr">
        <is>
          <t>Venta Local</t>
        </is>
      </c>
      <c r="C228" t="n">
        <v>40362495</v>
      </c>
      <c r="D228" t="inlineStr">
        <is>
          <t>AGRO AMERICA</t>
        </is>
      </c>
      <c r="E228" t="n">
        <v>1012157</v>
      </c>
      <c r="F228" t="inlineStr">
        <is>
          <t>agro america1012157</t>
        </is>
      </c>
      <c r="G228" s="12" t="n">
        <v>44978</v>
      </c>
      <c r="H228" s="10" t="n">
        <v>19958.048</v>
      </c>
      <c r="I228" s="10" t="n"/>
      <c r="J228" s="10" t="n"/>
      <c r="K228" s="10" t="n"/>
      <c r="L228" s="13" t="n">
        <v>7.5</v>
      </c>
      <c r="M228" s="12" t="n">
        <v>44985</v>
      </c>
      <c r="N228" s="13" t="n">
        <v>9.5</v>
      </c>
      <c r="O228" s="12" t="n">
        <v>44994</v>
      </c>
      <c r="P228" t="n">
        <v>19</v>
      </c>
      <c r="Q228" s="14" t="inlineStr">
        <is>
          <t>SI</t>
        </is>
      </c>
      <c r="R228" s="10" t="n">
        <v>19958.048</v>
      </c>
      <c r="S228" s="10" t="n"/>
      <c r="T228" s="10" t="n"/>
      <c r="U228" s="10" t="n"/>
      <c r="V228" s="13" t="n">
        <v>9.5</v>
      </c>
      <c r="W228" s="12" t="n">
        <v>44987</v>
      </c>
      <c r="X228" s="13" t="n">
        <v>11.5</v>
      </c>
      <c r="Y228" s="12" t="n">
        <v>44994</v>
      </c>
      <c r="Z228" t="n">
        <v>19</v>
      </c>
      <c r="AA228" s="14" t="inlineStr">
        <is>
          <t>SI</t>
        </is>
      </c>
    </row>
    <row r="229">
      <c r="B229" t="inlineStr">
        <is>
          <t>Venta Local</t>
        </is>
      </c>
      <c r="C229" t="n">
        <v>40362492</v>
      </c>
      <c r="D229" t="inlineStr">
        <is>
          <t>AGRO AMERICA</t>
        </is>
      </c>
      <c r="E229" t="n">
        <v>1012161</v>
      </c>
      <c r="F229" t="inlineStr">
        <is>
          <t>agro america1012161</t>
        </is>
      </c>
      <c r="G229" s="12" t="n">
        <v>44985</v>
      </c>
      <c r="H229" s="10" t="n">
        <v>19958.048</v>
      </c>
      <c r="I229" s="10" t="n"/>
      <c r="J229" s="10" t="n"/>
      <c r="K229" s="10" t="n"/>
      <c r="L229" s="13" t="n">
        <v>7.5</v>
      </c>
      <c r="M229" s="12" t="n">
        <v>44992</v>
      </c>
      <c r="N229" s="13" t="n">
        <v>9.5</v>
      </c>
      <c r="O229" s="12" t="n">
        <v>45001</v>
      </c>
      <c r="P229" t="n">
        <v>13</v>
      </c>
      <c r="Q229" s="14" t="inlineStr">
        <is>
          <t>SI</t>
        </is>
      </c>
      <c r="R229" s="10" t="n">
        <v>19958.048</v>
      </c>
      <c r="S229" s="10" t="n"/>
      <c r="T229" s="10" t="n"/>
      <c r="U229" s="10" t="n"/>
      <c r="V229" s="13" t="n">
        <v>9.5</v>
      </c>
      <c r="W229" s="12" t="n">
        <v>44994</v>
      </c>
      <c r="X229" s="13" t="n">
        <v>11.5</v>
      </c>
      <c r="Y229" s="12" t="n">
        <v>45001</v>
      </c>
      <c r="Z229" t="n">
        <v>13</v>
      </c>
      <c r="AA229" s="14" t="inlineStr">
        <is>
          <t>SI</t>
        </is>
      </c>
    </row>
    <row r="230">
      <c r="B230" t="inlineStr">
        <is>
          <t>Venta Local</t>
        </is>
      </c>
      <c r="C230" t="n">
        <v>40362484</v>
      </c>
      <c r="D230" t="inlineStr">
        <is>
          <t>ANDES ASIA</t>
        </is>
      </c>
      <c r="E230" t="n">
        <v>1022918</v>
      </c>
      <c r="F230" t="inlineStr">
        <is>
          <t>andes asia1022918</t>
        </is>
      </c>
      <c r="G230" s="12" t="n">
        <v>44990</v>
      </c>
      <c r="H230" s="10" t="n">
        <v>24000</v>
      </c>
      <c r="I230" s="10" t="n"/>
      <c r="J230" s="10" t="n"/>
      <c r="K230" s="10" t="n"/>
      <c r="L230" s="13" t="n">
        <v>4.830303030303031</v>
      </c>
      <c r="M230" s="12" t="n">
        <v>44994</v>
      </c>
      <c r="N230" s="13" t="n">
        <v>15</v>
      </c>
      <c r="O230" s="12" t="n">
        <v>45009</v>
      </c>
      <c r="P230" t="n">
        <v>6</v>
      </c>
      <c r="Q230" s="14" t="inlineStr">
        <is>
          <t>SI</t>
        </is>
      </c>
      <c r="R230" s="10" t="n">
        <v>24000</v>
      </c>
      <c r="S230" s="10" t="n"/>
      <c r="T230" s="10" t="n"/>
      <c r="U230" s="10" t="n"/>
      <c r="V230" s="13" t="n">
        <v>6.830303030303031</v>
      </c>
      <c r="W230" s="12" t="n">
        <v>44996</v>
      </c>
      <c r="X230" s="13" t="n">
        <v>17</v>
      </c>
      <c r="Y230" s="12" t="n">
        <v>45009</v>
      </c>
      <c r="Z230" t="n">
        <v>6</v>
      </c>
      <c r="AA230" s="14" t="inlineStr">
        <is>
          <t>SI</t>
        </is>
      </c>
    </row>
    <row r="231">
      <c r="B231" t="inlineStr">
        <is>
          <t>Venta Local</t>
        </is>
      </c>
      <c r="C231" t="n">
        <v>40362483</v>
      </c>
      <c r="D231" t="inlineStr">
        <is>
          <t>ANDES ASIA</t>
        </is>
      </c>
      <c r="E231" t="n">
        <v>1022918</v>
      </c>
      <c r="F231" t="inlineStr">
        <is>
          <t>andes asia1022918</t>
        </is>
      </c>
      <c r="G231" s="12" t="n">
        <v>44982</v>
      </c>
      <c r="H231" s="10" t="n">
        <v>24000</v>
      </c>
      <c r="I231" s="10" t="n"/>
      <c r="J231" s="10" t="n"/>
      <c r="K231" s="10" t="n"/>
      <c r="L231" s="13" t="n">
        <v>4.830303030303031</v>
      </c>
      <c r="M231" s="12" t="n">
        <v>44986</v>
      </c>
      <c r="N231" s="13" t="n">
        <v>15</v>
      </c>
      <c r="O231" s="12" t="n">
        <v>45001</v>
      </c>
      <c r="P231" t="n">
        <v>13</v>
      </c>
      <c r="Q231" s="14" t="inlineStr">
        <is>
          <t>SI</t>
        </is>
      </c>
      <c r="R231" s="10" t="n">
        <v>24000</v>
      </c>
      <c r="S231" s="10" t="n"/>
      <c r="T231" s="10" t="n"/>
      <c r="U231" s="10" t="n"/>
      <c r="V231" s="13" t="n">
        <v>6.830303030303031</v>
      </c>
      <c r="W231" s="12" t="n">
        <v>44988</v>
      </c>
      <c r="X231" s="13" t="n">
        <v>17</v>
      </c>
      <c r="Y231" s="12" t="n">
        <v>45001</v>
      </c>
      <c r="Z231" t="n">
        <v>13</v>
      </c>
      <c r="AA231" s="14" t="inlineStr">
        <is>
          <t>SI</t>
        </is>
      </c>
    </row>
    <row r="232">
      <c r="B232" t="inlineStr">
        <is>
          <t>Venta Local</t>
        </is>
      </c>
      <c r="C232" t="n">
        <v>40362482</v>
      </c>
      <c r="D232" t="inlineStr">
        <is>
          <t>ANDES ASIA</t>
        </is>
      </c>
      <c r="E232" t="n">
        <v>1022918</v>
      </c>
      <c r="F232" t="inlineStr">
        <is>
          <t>andes asia1022918</t>
        </is>
      </c>
      <c r="G232" s="12" t="n">
        <v>44997</v>
      </c>
      <c r="H232" s="10" t="n">
        <v>24000</v>
      </c>
      <c r="I232" s="10" t="n"/>
      <c r="J232" s="10" t="n"/>
      <c r="K232" s="10" t="n"/>
      <c r="L232" s="13" t="n">
        <v>4.830303030303031</v>
      </c>
      <c r="M232" s="12" t="n">
        <v>45001</v>
      </c>
      <c r="N232" s="13" t="n">
        <v>15</v>
      </c>
      <c r="O232" s="12" t="n">
        <v>45016</v>
      </c>
      <c r="P232" t="n">
        <v>0</v>
      </c>
      <c r="Q232" s="14" t="inlineStr">
        <is>
          <t>Mes 4</t>
        </is>
      </c>
      <c r="R232" s="10" t="n">
        <v>24000</v>
      </c>
      <c r="S232" s="10" t="n"/>
      <c r="T232" s="10" t="n"/>
      <c r="U232" s="10" t="n"/>
      <c r="V232" s="13" t="n">
        <v>6.830303030303031</v>
      </c>
      <c r="W232" s="12" t="n">
        <v>45003</v>
      </c>
      <c r="X232" s="13" t="n">
        <v>17</v>
      </c>
      <c r="Y232" s="12" t="n">
        <v>45016</v>
      </c>
      <c r="Z232" t="n">
        <v>0</v>
      </c>
      <c r="AA232" s="14" t="inlineStr">
        <is>
          <t>Mes 4</t>
        </is>
      </c>
    </row>
    <row r="233">
      <c r="B233" t="inlineStr">
        <is>
          <t>Venta Local</t>
        </is>
      </c>
      <c r="C233" t="n">
        <v>40362475</v>
      </c>
      <c r="D233" t="inlineStr">
        <is>
          <t>ANDES ASIA</t>
        </is>
      </c>
      <c r="E233" t="n">
        <v>1021936</v>
      </c>
      <c r="F233" t="inlineStr">
        <is>
          <t>andes asia1021936</t>
        </is>
      </c>
      <c r="G233" s="12" t="n">
        <v>45007</v>
      </c>
      <c r="H233" s="10" t="inlineStr"/>
      <c r="I233" s="10" t="n">
        <v>24000</v>
      </c>
      <c r="J233" s="10" t="n"/>
      <c r="K233" s="10" t="n"/>
      <c r="L233" s="13" t="n">
        <v>4.830303030303031</v>
      </c>
      <c r="M233" s="12" t="n">
        <v>45011</v>
      </c>
      <c r="N233" s="13" t="n">
        <v>15</v>
      </c>
      <c r="O233" s="12" t="n">
        <v>45026</v>
      </c>
      <c r="P233" t="n">
        <v>17</v>
      </c>
      <c r="Q233" s="14" t="inlineStr">
        <is>
          <t>SI</t>
        </is>
      </c>
      <c r="R233" s="10" t="n"/>
      <c r="S233" s="10" t="n">
        <v>24000</v>
      </c>
      <c r="T233" s="10" t="n"/>
      <c r="U233" s="10" t="n"/>
      <c r="V233" s="13" t="n">
        <v>6.830303030303031</v>
      </c>
      <c r="W233" s="12" t="n">
        <v>45013</v>
      </c>
      <c r="X233" s="13" t="n">
        <v>17</v>
      </c>
      <c r="Y233" s="12" t="n">
        <v>45026</v>
      </c>
      <c r="Z233" t="n">
        <v>17</v>
      </c>
      <c r="AA233" s="14" t="inlineStr">
        <is>
          <t>SI</t>
        </is>
      </c>
    </row>
    <row r="234">
      <c r="B234" t="inlineStr">
        <is>
          <t>Venta Local</t>
        </is>
      </c>
      <c r="C234" t="n">
        <v>40362474</v>
      </c>
      <c r="D234" t="inlineStr">
        <is>
          <t>ANDES ASIA</t>
        </is>
      </c>
      <c r="E234" t="n">
        <v>1021936</v>
      </c>
      <c r="F234" t="inlineStr">
        <is>
          <t>andes asia1021936</t>
        </is>
      </c>
      <c r="G234" s="12" t="n">
        <v>45007</v>
      </c>
      <c r="H234" s="10" t="inlineStr"/>
      <c r="I234" s="10" t="n">
        <v>24000</v>
      </c>
      <c r="J234" s="10" t="n"/>
      <c r="K234" s="10" t="n"/>
      <c r="L234" s="13" t="n">
        <v>4.830303030303031</v>
      </c>
      <c r="M234" s="12" t="n">
        <v>45011</v>
      </c>
      <c r="N234" s="13" t="n">
        <v>15</v>
      </c>
      <c r="O234" s="12" t="n">
        <v>45026</v>
      </c>
      <c r="P234" t="n">
        <v>17</v>
      </c>
      <c r="Q234" s="14" t="inlineStr">
        <is>
          <t>SI</t>
        </is>
      </c>
      <c r="R234" s="10" t="n"/>
      <c r="S234" s="10" t="n">
        <v>24000</v>
      </c>
      <c r="T234" s="10" t="n"/>
      <c r="U234" s="10" t="n"/>
      <c r="V234" s="13" t="n">
        <v>6.830303030303031</v>
      </c>
      <c r="W234" s="12" t="n">
        <v>45013</v>
      </c>
      <c r="X234" s="13" t="n">
        <v>17</v>
      </c>
      <c r="Y234" s="12" t="n">
        <v>45026</v>
      </c>
      <c r="Z234" t="n">
        <v>17</v>
      </c>
      <c r="AA234" s="14" t="inlineStr">
        <is>
          <t>SI</t>
        </is>
      </c>
    </row>
    <row r="235">
      <c r="B235" t="inlineStr">
        <is>
          <t>Venta Local</t>
        </is>
      </c>
      <c r="C235" t="n">
        <v>40362473</v>
      </c>
      <c r="D235" t="inlineStr">
        <is>
          <t>ANDES ASIA</t>
        </is>
      </c>
      <c r="E235" t="n">
        <v>1021936</v>
      </c>
      <c r="F235" t="inlineStr">
        <is>
          <t>andes asia1021936</t>
        </is>
      </c>
      <c r="G235" s="12" t="n">
        <v>44999</v>
      </c>
      <c r="H235" s="10" t="inlineStr"/>
      <c r="I235" s="10" t="n">
        <v>24000</v>
      </c>
      <c r="J235" s="10" t="n"/>
      <c r="K235" s="10" t="n"/>
      <c r="L235" s="13" t="n">
        <v>4.830303030303031</v>
      </c>
      <c r="M235" s="12" t="n">
        <v>45003</v>
      </c>
      <c r="N235" s="13" t="n">
        <v>15</v>
      </c>
      <c r="O235" s="12" t="n">
        <v>45018</v>
      </c>
      <c r="P235" t="n">
        <v>24</v>
      </c>
      <c r="Q235" s="14" t="inlineStr">
        <is>
          <t>SI</t>
        </is>
      </c>
      <c r="R235" s="10" t="n"/>
      <c r="S235" s="10" t="n">
        <v>24000</v>
      </c>
      <c r="T235" s="10" t="n"/>
      <c r="U235" s="10" t="n"/>
      <c r="V235" s="13" t="n">
        <v>6.830303030303031</v>
      </c>
      <c r="W235" s="12" t="n">
        <v>45005</v>
      </c>
      <c r="X235" s="13" t="n">
        <v>17</v>
      </c>
      <c r="Y235" s="12" t="n">
        <v>45018</v>
      </c>
      <c r="Z235" t="n">
        <v>24</v>
      </c>
      <c r="AA235" s="14" t="inlineStr">
        <is>
          <t>SI</t>
        </is>
      </c>
    </row>
    <row r="236">
      <c r="B236" t="inlineStr">
        <is>
          <t>Venta Local</t>
        </is>
      </c>
      <c r="C236" t="n">
        <v>40362472</v>
      </c>
      <c r="D236" t="inlineStr">
        <is>
          <t>ANDES ASIA</t>
        </is>
      </c>
      <c r="E236" t="n">
        <v>1021936</v>
      </c>
      <c r="F236" t="inlineStr">
        <is>
          <t>andes asia1021936</t>
        </is>
      </c>
      <c r="G236" s="12" t="n">
        <v>44982</v>
      </c>
      <c r="H236" s="10" t="n">
        <v>24000</v>
      </c>
      <c r="I236" s="10" t="n"/>
      <c r="J236" s="10" t="n"/>
      <c r="K236" s="10" t="n"/>
      <c r="L236" s="13" t="n">
        <v>4.830303030303031</v>
      </c>
      <c r="M236" s="12" t="n">
        <v>44986</v>
      </c>
      <c r="N236" s="13" t="n">
        <v>15</v>
      </c>
      <c r="O236" s="12" t="n">
        <v>45001</v>
      </c>
      <c r="P236" t="n">
        <v>13</v>
      </c>
      <c r="Q236" s="14" t="inlineStr">
        <is>
          <t>SI</t>
        </is>
      </c>
      <c r="R236" s="10" t="n">
        <v>24000</v>
      </c>
      <c r="S236" s="10" t="n"/>
      <c r="T236" s="10" t="n"/>
      <c r="U236" s="10" t="n"/>
      <c r="V236" s="13" t="n">
        <v>6.830303030303031</v>
      </c>
      <c r="W236" s="12" t="n">
        <v>44988</v>
      </c>
      <c r="X236" s="13" t="n">
        <v>17</v>
      </c>
      <c r="Y236" s="12" t="n">
        <v>45001</v>
      </c>
      <c r="Z236" t="n">
        <v>13</v>
      </c>
      <c r="AA236" s="14" t="inlineStr">
        <is>
          <t>SI</t>
        </is>
      </c>
    </row>
    <row r="237">
      <c r="B237" t="inlineStr">
        <is>
          <t>Venta Local</t>
        </is>
      </c>
      <c r="C237" t="n">
        <v>40362471</v>
      </c>
      <c r="D237" t="inlineStr">
        <is>
          <t>ANDES ASIA</t>
        </is>
      </c>
      <c r="E237" t="n">
        <v>1021936</v>
      </c>
      <c r="F237" t="inlineStr">
        <is>
          <t>andes asia1021936</t>
        </is>
      </c>
      <c r="G237" s="12" t="n">
        <v>44999</v>
      </c>
      <c r="H237" s="10" t="inlineStr"/>
      <c r="I237" s="10" t="n">
        <v>24000</v>
      </c>
      <c r="J237" s="10" t="n"/>
      <c r="K237" s="10" t="n"/>
      <c r="L237" s="13" t="n">
        <v>4.830303030303031</v>
      </c>
      <c r="M237" s="12" t="n">
        <v>45003</v>
      </c>
      <c r="N237" s="13" t="n">
        <v>15</v>
      </c>
      <c r="O237" s="12" t="n">
        <v>45018</v>
      </c>
      <c r="P237" t="n">
        <v>24</v>
      </c>
      <c r="Q237" s="14" t="inlineStr">
        <is>
          <t>SI</t>
        </is>
      </c>
      <c r="R237" s="10" t="n"/>
      <c r="S237" s="10" t="n">
        <v>24000</v>
      </c>
      <c r="T237" s="10" t="n"/>
      <c r="U237" s="10" t="n"/>
      <c r="V237" s="13" t="n">
        <v>6.830303030303031</v>
      </c>
      <c r="W237" s="12" t="n">
        <v>45005</v>
      </c>
      <c r="X237" s="13" t="n">
        <v>17</v>
      </c>
      <c r="Y237" s="12" t="n">
        <v>45018</v>
      </c>
      <c r="Z237" t="n">
        <v>24</v>
      </c>
      <c r="AA237" s="14" t="inlineStr">
        <is>
          <t>SI</t>
        </is>
      </c>
    </row>
    <row r="238">
      <c r="B238" t="inlineStr">
        <is>
          <t>Venta Local</t>
        </is>
      </c>
      <c r="C238" t="n">
        <v>40362470</v>
      </c>
      <c r="D238" t="inlineStr">
        <is>
          <t>ANDES ASIA</t>
        </is>
      </c>
      <c r="E238" t="n">
        <v>1021936</v>
      </c>
      <c r="F238" t="inlineStr">
        <is>
          <t>andes asia1021936</t>
        </is>
      </c>
      <c r="G238" s="12" t="n">
        <v>44999</v>
      </c>
      <c r="H238" s="10" t="inlineStr"/>
      <c r="I238" s="10" t="n">
        <v>24000</v>
      </c>
      <c r="J238" s="10" t="n"/>
      <c r="K238" s="10" t="n"/>
      <c r="L238" s="13" t="n">
        <v>4.830303030303031</v>
      </c>
      <c r="M238" s="12" t="n">
        <v>45003</v>
      </c>
      <c r="N238" s="13" t="n">
        <v>15</v>
      </c>
      <c r="O238" s="12" t="n">
        <v>45018</v>
      </c>
      <c r="P238" t="n">
        <v>24</v>
      </c>
      <c r="Q238" s="14" t="inlineStr">
        <is>
          <t>SI</t>
        </is>
      </c>
      <c r="R238" s="10" t="n"/>
      <c r="S238" s="10" t="n">
        <v>24000</v>
      </c>
      <c r="T238" s="10" t="n"/>
      <c r="U238" s="10" t="n"/>
      <c r="V238" s="13" t="n">
        <v>6.830303030303031</v>
      </c>
      <c r="W238" s="12" t="n">
        <v>45005</v>
      </c>
      <c r="X238" s="13" t="n">
        <v>17</v>
      </c>
      <c r="Y238" s="12" t="n">
        <v>45018</v>
      </c>
      <c r="Z238" t="n">
        <v>24</v>
      </c>
      <c r="AA238" s="14" t="inlineStr">
        <is>
          <t>SI</t>
        </is>
      </c>
    </row>
    <row r="239">
      <c r="B239" t="inlineStr">
        <is>
          <t>Venta Local</t>
        </is>
      </c>
      <c r="C239" t="n">
        <v>40362469</v>
      </c>
      <c r="D239" t="inlineStr">
        <is>
          <t>ANDES ASIA</t>
        </is>
      </c>
      <c r="E239" t="n">
        <v>1021936</v>
      </c>
      <c r="F239" t="inlineStr">
        <is>
          <t>andes asia1021936</t>
        </is>
      </c>
      <c r="G239" s="12" t="n">
        <v>44997</v>
      </c>
      <c r="H239" s="10" t="n">
        <v>24000</v>
      </c>
      <c r="I239" s="10" t="n"/>
      <c r="J239" s="10" t="n"/>
      <c r="K239" s="10" t="n"/>
      <c r="L239" s="13" t="n">
        <v>4.830303030303031</v>
      </c>
      <c r="M239" s="12" t="n">
        <v>45001</v>
      </c>
      <c r="N239" s="13" t="n">
        <v>15</v>
      </c>
      <c r="O239" s="12" t="n">
        <v>45016</v>
      </c>
      <c r="P239" t="n">
        <v>0</v>
      </c>
      <c r="Q239" s="14" t="inlineStr">
        <is>
          <t>Mes 4</t>
        </is>
      </c>
      <c r="R239" s="10" t="n">
        <v>24000</v>
      </c>
      <c r="S239" s="10" t="n"/>
      <c r="T239" s="10" t="n"/>
      <c r="U239" s="10" t="n"/>
      <c r="V239" s="13" t="n">
        <v>6.830303030303031</v>
      </c>
      <c r="W239" s="12" t="n">
        <v>45003</v>
      </c>
      <c r="X239" s="13" t="n">
        <v>17</v>
      </c>
      <c r="Y239" s="12" t="n">
        <v>45016</v>
      </c>
      <c r="Z239" t="n">
        <v>0</v>
      </c>
      <c r="AA239" s="14" t="inlineStr">
        <is>
          <t>Mes 4</t>
        </is>
      </c>
    </row>
    <row r="240">
      <c r="B240" t="inlineStr">
        <is>
          <t>Venta Local</t>
        </is>
      </c>
      <c r="C240" t="n">
        <v>40362468</v>
      </c>
      <c r="D240" t="inlineStr">
        <is>
          <t>ANDES ASIA</t>
        </is>
      </c>
      <c r="E240" t="n">
        <v>1021936</v>
      </c>
      <c r="F240" t="inlineStr">
        <is>
          <t>andes asia1021936</t>
        </is>
      </c>
      <c r="G240" s="12" t="n">
        <v>44985</v>
      </c>
      <c r="H240" s="10" t="n">
        <v>24000</v>
      </c>
      <c r="I240" s="10" t="n"/>
      <c r="J240" s="10" t="n"/>
      <c r="K240" s="10" t="n"/>
      <c r="L240" s="13" t="n">
        <v>4.830303030303031</v>
      </c>
      <c r="M240" s="12" t="n">
        <v>44989</v>
      </c>
      <c r="N240" s="13" t="n">
        <v>15</v>
      </c>
      <c r="O240" s="12" t="n">
        <v>45004</v>
      </c>
      <c r="P240" t="n">
        <v>11</v>
      </c>
      <c r="Q240" s="14" t="inlineStr">
        <is>
          <t>SI</t>
        </is>
      </c>
      <c r="R240" s="10" t="n">
        <v>24000</v>
      </c>
      <c r="S240" s="10" t="n"/>
      <c r="T240" s="10" t="n"/>
      <c r="U240" s="10" t="n"/>
      <c r="V240" s="13" t="n">
        <v>6.830303030303031</v>
      </c>
      <c r="W240" s="12" t="n">
        <v>44991</v>
      </c>
      <c r="X240" s="13" t="n">
        <v>17</v>
      </c>
      <c r="Y240" s="12" t="n">
        <v>45004</v>
      </c>
      <c r="Z240" t="n">
        <v>11</v>
      </c>
      <c r="AA240" s="14" t="inlineStr">
        <is>
          <t>SI</t>
        </is>
      </c>
    </row>
    <row r="241">
      <c r="B241" t="inlineStr">
        <is>
          <t>Venta Local</t>
        </is>
      </c>
      <c r="C241" t="n">
        <v>40362467</v>
      </c>
      <c r="D241" t="inlineStr">
        <is>
          <t>ANDES ASIA</t>
        </is>
      </c>
      <c r="E241" t="n">
        <v>1021936</v>
      </c>
      <c r="F241" t="inlineStr">
        <is>
          <t>andes asia1021936</t>
        </is>
      </c>
      <c r="G241" s="12" t="n">
        <v>44982</v>
      </c>
      <c r="H241" s="10" t="n">
        <v>24000</v>
      </c>
      <c r="I241" s="10" t="n"/>
      <c r="J241" s="10" t="n"/>
      <c r="K241" s="10" t="n"/>
      <c r="L241" s="13" t="n">
        <v>4.830303030303031</v>
      </c>
      <c r="M241" s="12" t="n">
        <v>44986</v>
      </c>
      <c r="N241" s="13" t="n">
        <v>15</v>
      </c>
      <c r="O241" s="12" t="n">
        <v>45001</v>
      </c>
      <c r="P241" t="n">
        <v>13</v>
      </c>
      <c r="Q241" s="14" t="inlineStr">
        <is>
          <t>SI</t>
        </is>
      </c>
      <c r="R241" s="10" t="n">
        <v>24000</v>
      </c>
      <c r="S241" s="10" t="n"/>
      <c r="T241" s="10" t="n"/>
      <c r="U241" s="10" t="n"/>
      <c r="V241" s="13" t="n">
        <v>6.830303030303031</v>
      </c>
      <c r="W241" s="12" t="n">
        <v>44988</v>
      </c>
      <c r="X241" s="13" t="n">
        <v>17</v>
      </c>
      <c r="Y241" s="12" t="n">
        <v>45001</v>
      </c>
      <c r="Z241" t="n">
        <v>13</v>
      </c>
      <c r="AA241" s="14" t="inlineStr">
        <is>
          <t>SI</t>
        </is>
      </c>
    </row>
    <row r="242">
      <c r="B242" t="inlineStr">
        <is>
          <t>Venta Local</t>
        </is>
      </c>
      <c r="C242" t="n">
        <v>40362466</v>
      </c>
      <c r="D242" t="inlineStr">
        <is>
          <t>ANDES ASIA</t>
        </is>
      </c>
      <c r="E242" t="n">
        <v>1021936</v>
      </c>
      <c r="F242" t="inlineStr">
        <is>
          <t>andes asia1021936</t>
        </is>
      </c>
      <c r="G242" s="12" t="n">
        <v>44997</v>
      </c>
      <c r="H242" s="10" t="n">
        <v>24000</v>
      </c>
      <c r="I242" s="10" t="n"/>
      <c r="J242" s="10" t="n"/>
      <c r="K242" s="10" t="n"/>
      <c r="L242" s="13" t="n">
        <v>4.830303030303031</v>
      </c>
      <c r="M242" s="12" t="n">
        <v>45001</v>
      </c>
      <c r="N242" s="13" t="n">
        <v>15</v>
      </c>
      <c r="O242" s="12" t="n">
        <v>45016</v>
      </c>
      <c r="P242" t="n">
        <v>0</v>
      </c>
      <c r="Q242" s="14" t="inlineStr">
        <is>
          <t>Mes 4</t>
        </is>
      </c>
      <c r="R242" s="10" t="n">
        <v>24000</v>
      </c>
      <c r="S242" s="10" t="n"/>
      <c r="T242" s="10" t="n"/>
      <c r="U242" s="10" t="n"/>
      <c r="V242" s="13" t="n">
        <v>6.830303030303031</v>
      </c>
      <c r="W242" s="12" t="n">
        <v>45003</v>
      </c>
      <c r="X242" s="13" t="n">
        <v>17</v>
      </c>
      <c r="Y242" s="12" t="n">
        <v>45016</v>
      </c>
      <c r="Z242" t="n">
        <v>0</v>
      </c>
      <c r="AA242" s="14" t="inlineStr">
        <is>
          <t>Mes 4</t>
        </is>
      </c>
    </row>
    <row r="243">
      <c r="B243" t="inlineStr">
        <is>
          <t>Venta Local</t>
        </is>
      </c>
      <c r="C243" t="n">
        <v>40362465</v>
      </c>
      <c r="D243" t="inlineStr">
        <is>
          <t>ANDES ASIA</t>
        </is>
      </c>
      <c r="E243" t="n">
        <v>1021936</v>
      </c>
      <c r="F243" t="inlineStr">
        <is>
          <t>andes asia1021936</t>
        </is>
      </c>
      <c r="G243" s="12" t="n">
        <v>44997</v>
      </c>
      <c r="H243" s="10" t="n">
        <v>24000</v>
      </c>
      <c r="I243" s="10" t="n"/>
      <c r="J243" s="10" t="n"/>
      <c r="K243" s="10" t="n"/>
      <c r="L243" s="13" t="n">
        <v>4.830303030303031</v>
      </c>
      <c r="M243" s="12" t="n">
        <v>45001</v>
      </c>
      <c r="N243" s="13" t="n">
        <v>15</v>
      </c>
      <c r="O243" s="12" t="n">
        <v>45016</v>
      </c>
      <c r="P243" t="n">
        <v>0</v>
      </c>
      <c r="Q243" s="14" t="inlineStr">
        <is>
          <t>Mes 4</t>
        </is>
      </c>
      <c r="R243" s="10" t="n">
        <v>24000</v>
      </c>
      <c r="S243" s="10" t="n"/>
      <c r="T243" s="10" t="n"/>
      <c r="U243" s="10" t="n"/>
      <c r="V243" s="13" t="n">
        <v>6.830303030303031</v>
      </c>
      <c r="W243" s="12" t="n">
        <v>45003</v>
      </c>
      <c r="X243" s="13" t="n">
        <v>17</v>
      </c>
      <c r="Y243" s="12" t="n">
        <v>45016</v>
      </c>
      <c r="Z243" t="n">
        <v>0</v>
      </c>
      <c r="AA243" s="14" t="inlineStr">
        <is>
          <t>Mes 4</t>
        </is>
      </c>
    </row>
    <row r="244">
      <c r="B244" t="inlineStr">
        <is>
          <t>Venta Local</t>
        </is>
      </c>
      <c r="C244" t="n">
        <v>40362464</v>
      </c>
      <c r="D244" t="inlineStr">
        <is>
          <t>ANDES ASIA</t>
        </is>
      </c>
      <c r="E244" t="n">
        <v>1021936</v>
      </c>
      <c r="F244" t="inlineStr">
        <is>
          <t>andes asia1021936</t>
        </is>
      </c>
      <c r="G244" s="12" t="n">
        <v>44994</v>
      </c>
      <c r="H244" s="10" t="n">
        <v>24000</v>
      </c>
      <c r="I244" s="10" t="n"/>
      <c r="J244" s="10" t="n"/>
      <c r="K244" s="10" t="n"/>
      <c r="L244" s="13" t="n">
        <v>4.830303030303031</v>
      </c>
      <c r="M244" s="12" t="n">
        <v>44998</v>
      </c>
      <c r="N244" s="13" t="n">
        <v>15</v>
      </c>
      <c r="O244" s="12" t="n">
        <v>45013</v>
      </c>
      <c r="P244" t="n">
        <v>3</v>
      </c>
      <c r="Q244" s="14" t="inlineStr">
        <is>
          <t>SI</t>
        </is>
      </c>
      <c r="R244" s="10" t="n">
        <v>24000</v>
      </c>
      <c r="S244" s="10" t="n"/>
      <c r="T244" s="10" t="n"/>
      <c r="U244" s="10" t="n"/>
      <c r="V244" s="13" t="n">
        <v>6.830303030303031</v>
      </c>
      <c r="W244" s="12" t="n">
        <v>45000</v>
      </c>
      <c r="X244" s="13" t="n">
        <v>17</v>
      </c>
      <c r="Y244" s="12" t="n">
        <v>45013</v>
      </c>
      <c r="Z244" t="n">
        <v>3</v>
      </c>
      <c r="AA244" s="14" t="inlineStr">
        <is>
          <t>SI</t>
        </is>
      </c>
    </row>
    <row r="245">
      <c r="B245" t="inlineStr">
        <is>
          <t>Venta Directa</t>
        </is>
      </c>
      <c r="C245" t="n">
        <v>40362462</v>
      </c>
      <c r="D245" t="inlineStr">
        <is>
          <t>AGRO SUDAMERICA</t>
        </is>
      </c>
      <c r="E245" t="n">
        <v>1020944</v>
      </c>
      <c r="F245" t="inlineStr">
        <is>
          <t>agro sudamerica1020944</t>
        </is>
      </c>
      <c r="G245" s="12" t="n">
        <v>44961</v>
      </c>
      <c r="H245" s="10" t="inlineStr"/>
      <c r="I245" s="10" t="n"/>
      <c r="J245" s="10" t="n"/>
      <c r="K245" s="10" t="n"/>
      <c r="L245" s="13" t="n"/>
      <c r="N245" s="13" t="n"/>
      <c r="Q245" s="14" t="n"/>
      <c r="R245" s="10" t="n"/>
      <c r="S245" s="10" t="n"/>
      <c r="T245" s="10" t="n"/>
      <c r="U245" s="10" t="n"/>
      <c r="V245" s="13" t="n"/>
      <c r="X245" s="13" t="n"/>
      <c r="AA245" s="14" t="n"/>
    </row>
    <row r="246">
      <c r="B246" t="inlineStr">
        <is>
          <t>Venta Directa</t>
        </is>
      </c>
      <c r="C246" t="n">
        <v>40362461</v>
      </c>
      <c r="D246" t="inlineStr">
        <is>
          <t>AGRO SUDAMERICA</t>
        </is>
      </c>
      <c r="E246" t="n">
        <v>1020944</v>
      </c>
      <c r="F246" t="inlineStr">
        <is>
          <t>agro sudamerica1020944</t>
        </is>
      </c>
      <c r="G246" s="12" t="n">
        <v>44961</v>
      </c>
      <c r="H246" s="10" t="inlineStr"/>
      <c r="I246" s="10" t="n"/>
      <c r="J246" s="10" t="n"/>
      <c r="K246" s="10" t="n"/>
      <c r="L246" s="13" t="n"/>
      <c r="N246" s="13" t="n"/>
      <c r="Q246" s="14" t="n"/>
      <c r="R246" s="10" t="n"/>
      <c r="S246" s="10" t="n"/>
      <c r="T246" s="10" t="n"/>
      <c r="U246" s="10" t="n"/>
      <c r="V246" s="13" t="n"/>
      <c r="X246" s="13" t="n"/>
      <c r="AA246" s="14" t="n"/>
    </row>
    <row r="247">
      <c r="B247" t="inlineStr">
        <is>
          <t>Venta Local</t>
        </is>
      </c>
      <c r="C247" t="n">
        <v>40362455</v>
      </c>
      <c r="D247" t="inlineStr">
        <is>
          <t>AGRO AMERICA</t>
        </is>
      </c>
      <c r="E247" t="n">
        <v>1012165</v>
      </c>
      <c r="F247" t="inlineStr">
        <is>
          <t>agro america1012165</t>
        </is>
      </c>
      <c r="G247" s="12" t="n">
        <v>44978</v>
      </c>
      <c r="H247" s="10" t="n">
        <v>19958.048</v>
      </c>
      <c r="I247" s="10" t="n"/>
      <c r="J247" s="10" t="n"/>
      <c r="K247" s="10" t="n"/>
      <c r="L247" s="13" t="n">
        <v>7.5</v>
      </c>
      <c r="M247" s="12" t="n">
        <v>44985</v>
      </c>
      <c r="N247" s="13" t="n">
        <v>9.5</v>
      </c>
      <c r="O247" s="12" t="n">
        <v>44994</v>
      </c>
      <c r="P247" t="n">
        <v>19</v>
      </c>
      <c r="Q247" s="14" t="inlineStr">
        <is>
          <t>SI</t>
        </is>
      </c>
      <c r="R247" s="10" t="n">
        <v>19958.048</v>
      </c>
      <c r="S247" s="10" t="n"/>
      <c r="T247" s="10" t="n"/>
      <c r="U247" s="10" t="n"/>
      <c r="V247" s="13" t="n">
        <v>9.5</v>
      </c>
      <c r="W247" s="12" t="n">
        <v>44987</v>
      </c>
      <c r="X247" s="13" t="n">
        <v>11.5</v>
      </c>
      <c r="Y247" s="12" t="n">
        <v>44994</v>
      </c>
      <c r="Z247" t="n">
        <v>19</v>
      </c>
      <c r="AA247" s="14" t="inlineStr">
        <is>
          <t>SI</t>
        </is>
      </c>
    </row>
    <row r="248">
      <c r="B248" t="inlineStr">
        <is>
          <t>Venta Local</t>
        </is>
      </c>
      <c r="C248" t="n">
        <v>40362454</v>
      </c>
      <c r="D248" t="inlineStr">
        <is>
          <t>AGRO AMERICA</t>
        </is>
      </c>
      <c r="E248" t="n">
        <v>1012165</v>
      </c>
      <c r="F248" t="inlineStr">
        <is>
          <t>agro america1012165</t>
        </is>
      </c>
      <c r="G248" s="12" t="n">
        <v>44971</v>
      </c>
      <c r="H248" s="10" t="n">
        <v>19958.048</v>
      </c>
      <c r="I248" s="10" t="n"/>
      <c r="J248" s="10" t="n"/>
      <c r="K248" s="10" t="n"/>
      <c r="L248" s="13" t="n">
        <v>7.5</v>
      </c>
      <c r="M248" s="12" t="n">
        <v>44978</v>
      </c>
      <c r="N248" s="13" t="n">
        <v>9.5</v>
      </c>
      <c r="O248" s="12" t="n">
        <v>44987</v>
      </c>
      <c r="P248" t="n">
        <v>25</v>
      </c>
      <c r="Q248" s="14" t="inlineStr">
        <is>
          <t>SI</t>
        </is>
      </c>
      <c r="R248" s="10" t="n">
        <v>19958.048</v>
      </c>
      <c r="S248" s="10" t="n"/>
      <c r="T248" s="10" t="n"/>
      <c r="U248" s="10" t="n"/>
      <c r="V248" s="13" t="n">
        <v>9.5</v>
      </c>
      <c r="W248" s="12" t="n">
        <v>44980</v>
      </c>
      <c r="X248" s="13" t="n">
        <v>11.5</v>
      </c>
      <c r="Y248" s="12" t="n">
        <v>44987</v>
      </c>
      <c r="Z248" t="n">
        <v>25</v>
      </c>
      <c r="AA248" s="14" t="inlineStr">
        <is>
          <t>SI</t>
        </is>
      </c>
    </row>
    <row r="249">
      <c r="B249" t="inlineStr">
        <is>
          <t>Venta Local</t>
        </is>
      </c>
      <c r="C249" t="n">
        <v>40362453</v>
      </c>
      <c r="D249" t="inlineStr">
        <is>
          <t>AGRO AMERICA</t>
        </is>
      </c>
      <c r="E249" t="n">
        <v>1012165</v>
      </c>
      <c r="F249" t="inlineStr">
        <is>
          <t>agro america1012165</t>
        </is>
      </c>
      <c r="G249" s="12" t="n">
        <v>44971</v>
      </c>
      <c r="H249" s="10" t="n">
        <v>19958.048</v>
      </c>
      <c r="I249" s="10" t="n"/>
      <c r="J249" s="10" t="n"/>
      <c r="K249" s="10" t="n"/>
      <c r="L249" s="13" t="n">
        <v>7.5</v>
      </c>
      <c r="M249" s="12" t="n">
        <v>44978</v>
      </c>
      <c r="N249" s="13" t="n">
        <v>9.5</v>
      </c>
      <c r="O249" s="12" t="n">
        <v>44987</v>
      </c>
      <c r="P249" t="n">
        <v>25</v>
      </c>
      <c r="Q249" s="14" t="inlineStr">
        <is>
          <t>SI</t>
        </is>
      </c>
      <c r="R249" s="10" t="n">
        <v>19958.048</v>
      </c>
      <c r="S249" s="10" t="n"/>
      <c r="T249" s="10" t="n"/>
      <c r="U249" s="10" t="n"/>
      <c r="V249" s="13" t="n">
        <v>9.5</v>
      </c>
      <c r="W249" s="12" t="n">
        <v>44980</v>
      </c>
      <c r="X249" s="13" t="n">
        <v>11.5</v>
      </c>
      <c r="Y249" s="12" t="n">
        <v>44987</v>
      </c>
      <c r="Z249" t="n">
        <v>25</v>
      </c>
      <c r="AA249" s="14" t="inlineStr">
        <is>
          <t>SI</t>
        </is>
      </c>
    </row>
    <row r="250">
      <c r="B250" t="inlineStr">
        <is>
          <t>Venta Local</t>
        </is>
      </c>
      <c r="C250" t="n">
        <v>40362452</v>
      </c>
      <c r="D250" t="inlineStr">
        <is>
          <t>AGRO AMERICA</t>
        </is>
      </c>
      <c r="E250" t="n">
        <v>1012165</v>
      </c>
      <c r="F250" t="inlineStr">
        <is>
          <t>agro america1012165</t>
        </is>
      </c>
      <c r="G250" s="12" t="n">
        <v>44978</v>
      </c>
      <c r="H250" s="10" t="n">
        <v>19958.048</v>
      </c>
      <c r="I250" s="10" t="n"/>
      <c r="J250" s="10" t="n"/>
      <c r="K250" s="10" t="n"/>
      <c r="L250" s="13" t="n">
        <v>7.5</v>
      </c>
      <c r="M250" s="12" t="n">
        <v>44985</v>
      </c>
      <c r="N250" s="13" t="n">
        <v>9.5</v>
      </c>
      <c r="O250" s="12" t="n">
        <v>44994</v>
      </c>
      <c r="P250" t="n">
        <v>19</v>
      </c>
      <c r="Q250" s="14" t="inlineStr">
        <is>
          <t>SI</t>
        </is>
      </c>
      <c r="R250" s="10" t="n">
        <v>19958.048</v>
      </c>
      <c r="S250" s="10" t="n"/>
      <c r="T250" s="10" t="n"/>
      <c r="U250" s="10" t="n"/>
      <c r="V250" s="13" t="n">
        <v>9.5</v>
      </c>
      <c r="W250" s="12" t="n">
        <v>44987</v>
      </c>
      <c r="X250" s="13" t="n">
        <v>11.5</v>
      </c>
      <c r="Y250" s="12" t="n">
        <v>44994</v>
      </c>
      <c r="Z250" t="n">
        <v>19</v>
      </c>
      <c r="AA250" s="14" t="inlineStr">
        <is>
          <t>SI</t>
        </is>
      </c>
    </row>
    <row r="251">
      <c r="B251" t="inlineStr">
        <is>
          <t>Venta Local</t>
        </is>
      </c>
      <c r="C251" t="n">
        <v>40362451</v>
      </c>
      <c r="D251" t="inlineStr">
        <is>
          <t>AGRO AMERICA</t>
        </is>
      </c>
      <c r="E251" t="n">
        <v>1012165</v>
      </c>
      <c r="F251" t="inlineStr">
        <is>
          <t>agro america1012165</t>
        </is>
      </c>
      <c r="G251" s="12" t="n">
        <v>44970</v>
      </c>
      <c r="H251" s="10" t="n">
        <v>19958.048</v>
      </c>
      <c r="I251" s="10" t="n"/>
      <c r="J251" s="10" t="n"/>
      <c r="K251" s="10" t="n"/>
      <c r="L251" s="13" t="n">
        <v>7.5</v>
      </c>
      <c r="M251" s="12" t="n">
        <v>44977</v>
      </c>
      <c r="N251" s="13" t="n">
        <v>9.5</v>
      </c>
      <c r="O251" s="12" t="n">
        <v>44986</v>
      </c>
      <c r="P251" t="n">
        <v>26</v>
      </c>
      <c r="Q251" s="14" t="inlineStr">
        <is>
          <t>SI</t>
        </is>
      </c>
      <c r="R251" s="10" t="n">
        <v>19958.048</v>
      </c>
      <c r="S251" s="10" t="n"/>
      <c r="T251" s="10" t="n"/>
      <c r="U251" s="10" t="n"/>
      <c r="V251" s="13" t="n">
        <v>9.5</v>
      </c>
      <c r="W251" s="12" t="n">
        <v>44979</v>
      </c>
      <c r="X251" s="13" t="n">
        <v>11.5</v>
      </c>
      <c r="Y251" s="12" t="n">
        <v>44986</v>
      </c>
      <c r="Z251" t="n">
        <v>26</v>
      </c>
      <c r="AA251" s="14" t="inlineStr">
        <is>
          <t>SI</t>
        </is>
      </c>
    </row>
    <row r="252">
      <c r="B252" t="inlineStr">
        <is>
          <t>Venta Local</t>
        </is>
      </c>
      <c r="C252" t="n">
        <v>40362443</v>
      </c>
      <c r="D252" t="inlineStr">
        <is>
          <t>AGRO AMERICA</t>
        </is>
      </c>
      <c r="E252" t="n">
        <v>1012148</v>
      </c>
      <c r="F252" t="inlineStr">
        <is>
          <t>agro america1012148</t>
        </is>
      </c>
      <c r="G252" s="12" t="n">
        <v>44965</v>
      </c>
      <c r="H252" s="10" t="inlineStr"/>
      <c r="I252" s="10" t="n"/>
      <c r="J252" s="10" t="n"/>
      <c r="K252" s="10" t="n"/>
      <c r="L252" s="13" t="n">
        <v>7.5</v>
      </c>
      <c r="M252" s="12" t="n">
        <v>44972</v>
      </c>
      <c r="N252" s="13" t="n">
        <v>9.5</v>
      </c>
      <c r="O252" s="12" t="n">
        <v>44981</v>
      </c>
      <c r="P252" t="n">
        <v>3</v>
      </c>
      <c r="Q252" s="14" t="inlineStr">
        <is>
          <t>SI</t>
        </is>
      </c>
      <c r="R252" s="10" t="n"/>
      <c r="S252" s="10" t="n"/>
      <c r="T252" s="10" t="n"/>
      <c r="U252" s="10" t="n"/>
      <c r="V252" s="13" t="n">
        <v>9.5</v>
      </c>
      <c r="W252" s="12" t="n">
        <v>44974</v>
      </c>
      <c r="X252" s="13" t="n">
        <v>11.5</v>
      </c>
      <c r="Y252" s="12" t="n">
        <v>44981</v>
      </c>
      <c r="Z252" t="n">
        <v>3</v>
      </c>
      <c r="AA252" s="14" t="inlineStr">
        <is>
          <t>SI</t>
        </is>
      </c>
    </row>
    <row r="253">
      <c r="B253" t="inlineStr">
        <is>
          <t>Venta Local</t>
        </is>
      </c>
      <c r="C253" t="n">
        <v>40362442</v>
      </c>
      <c r="D253" t="inlineStr">
        <is>
          <t>AGRO AMERICA</t>
        </is>
      </c>
      <c r="E253" t="n">
        <v>1012148</v>
      </c>
      <c r="F253" t="inlineStr">
        <is>
          <t>agro america1012148</t>
        </is>
      </c>
      <c r="G253" s="12" t="n">
        <v>44971</v>
      </c>
      <c r="H253" s="10" t="n">
        <v>19758.46752</v>
      </c>
      <c r="I253" s="10" t="n"/>
      <c r="J253" s="10" t="n"/>
      <c r="K253" s="10" t="n"/>
      <c r="L253" s="13" t="n">
        <v>7.5</v>
      </c>
      <c r="M253" s="12" t="n">
        <v>44978</v>
      </c>
      <c r="N253" s="13" t="n">
        <v>9.5</v>
      </c>
      <c r="O253" s="12" t="n">
        <v>44987</v>
      </c>
      <c r="P253" t="n">
        <v>25</v>
      </c>
      <c r="Q253" s="14" t="inlineStr">
        <is>
          <t>SI</t>
        </is>
      </c>
      <c r="R253" s="10" t="n">
        <v>19758.46752</v>
      </c>
      <c r="S253" s="10" t="n"/>
      <c r="T253" s="10" t="n"/>
      <c r="U253" s="10" t="n"/>
      <c r="V253" s="13" t="n">
        <v>9.5</v>
      </c>
      <c r="W253" s="12" t="n">
        <v>44980</v>
      </c>
      <c r="X253" s="13" t="n">
        <v>11.5</v>
      </c>
      <c r="Y253" s="12" t="n">
        <v>44987</v>
      </c>
      <c r="Z253" t="n">
        <v>25</v>
      </c>
      <c r="AA253" s="14" t="inlineStr">
        <is>
          <t>SI</t>
        </is>
      </c>
    </row>
    <row r="254">
      <c r="B254" t="inlineStr">
        <is>
          <t>Venta Local</t>
        </is>
      </c>
      <c r="C254" t="n">
        <v>40362441</v>
      </c>
      <c r="D254" t="inlineStr">
        <is>
          <t>AGRO AMERICA</t>
        </is>
      </c>
      <c r="E254" t="n">
        <v>1012148</v>
      </c>
      <c r="F254" t="inlineStr">
        <is>
          <t>agro america1012148</t>
        </is>
      </c>
      <c r="G254" s="12" t="n">
        <v>44978</v>
      </c>
      <c r="H254" s="10" t="n">
        <v>19758.46752</v>
      </c>
      <c r="I254" s="10" t="n"/>
      <c r="J254" s="10" t="n"/>
      <c r="K254" s="10" t="n"/>
      <c r="L254" s="13" t="n">
        <v>7.5</v>
      </c>
      <c r="M254" s="12" t="n">
        <v>44985</v>
      </c>
      <c r="N254" s="13" t="n">
        <v>9.5</v>
      </c>
      <c r="O254" s="12" t="n">
        <v>44994</v>
      </c>
      <c r="P254" t="n">
        <v>19</v>
      </c>
      <c r="Q254" s="14" t="inlineStr">
        <is>
          <t>SI</t>
        </is>
      </c>
      <c r="R254" s="10" t="n">
        <v>19758.46752</v>
      </c>
      <c r="S254" s="10" t="n"/>
      <c r="T254" s="10" t="n"/>
      <c r="U254" s="10" t="n"/>
      <c r="V254" s="13" t="n">
        <v>9.5</v>
      </c>
      <c r="W254" s="12" t="n">
        <v>44987</v>
      </c>
      <c r="X254" s="13" t="n">
        <v>11.5</v>
      </c>
      <c r="Y254" s="12" t="n">
        <v>44994</v>
      </c>
      <c r="Z254" t="n">
        <v>19</v>
      </c>
      <c r="AA254" s="14" t="inlineStr">
        <is>
          <t>SI</t>
        </is>
      </c>
    </row>
    <row r="255">
      <c r="B255" t="inlineStr">
        <is>
          <t>Venta Local</t>
        </is>
      </c>
      <c r="C255" t="n">
        <v>40362438</v>
      </c>
      <c r="D255" t="inlineStr">
        <is>
          <t>AGRO AMERICA</t>
        </is>
      </c>
      <c r="E255" t="n">
        <v>1012163</v>
      </c>
      <c r="F255" t="inlineStr">
        <is>
          <t>agro america1012163</t>
        </is>
      </c>
      <c r="G255" s="12" t="n">
        <v>44965</v>
      </c>
      <c r="H255" s="10" t="inlineStr"/>
      <c r="I255" s="10" t="n"/>
      <c r="J255" s="10" t="n"/>
      <c r="K255" s="10" t="n"/>
      <c r="L255" s="13" t="n">
        <v>7.5</v>
      </c>
      <c r="M255" s="12" t="n">
        <v>44972</v>
      </c>
      <c r="N255" s="13" t="n">
        <v>9.5</v>
      </c>
      <c r="O255" s="12" t="n">
        <v>44981</v>
      </c>
      <c r="P255" t="n">
        <v>3</v>
      </c>
      <c r="Q255" s="14" t="inlineStr">
        <is>
          <t>SI</t>
        </is>
      </c>
      <c r="R255" s="10" t="n"/>
      <c r="S255" s="10" t="n"/>
      <c r="T255" s="10" t="n"/>
      <c r="U255" s="10" t="n"/>
      <c r="V255" s="13" t="n">
        <v>9.5</v>
      </c>
      <c r="W255" s="12" t="n">
        <v>44974</v>
      </c>
      <c r="X255" s="13" t="n">
        <v>11.5</v>
      </c>
      <c r="Y255" s="12" t="n">
        <v>44981</v>
      </c>
      <c r="Z255" t="n">
        <v>3</v>
      </c>
      <c r="AA255" s="14" t="inlineStr">
        <is>
          <t>SI</t>
        </is>
      </c>
    </row>
    <row r="256">
      <c r="B256" t="inlineStr">
        <is>
          <t>Venta Local</t>
        </is>
      </c>
      <c r="C256" t="n">
        <v>40362437</v>
      </c>
      <c r="D256" t="inlineStr">
        <is>
          <t>AGRO AMERICA</t>
        </is>
      </c>
      <c r="E256" t="n">
        <v>1012163</v>
      </c>
      <c r="F256" t="inlineStr">
        <is>
          <t>agro america1012163</t>
        </is>
      </c>
      <c r="G256" s="12" t="n">
        <v>44971</v>
      </c>
      <c r="H256" s="10" t="n">
        <v>19958.048</v>
      </c>
      <c r="I256" s="10" t="n"/>
      <c r="J256" s="10" t="n"/>
      <c r="K256" s="10" t="n"/>
      <c r="L256" s="13" t="n">
        <v>7.5</v>
      </c>
      <c r="M256" s="12" t="n">
        <v>44978</v>
      </c>
      <c r="N256" s="13" t="n">
        <v>9.5</v>
      </c>
      <c r="O256" s="12" t="n">
        <v>44987</v>
      </c>
      <c r="P256" t="n">
        <v>25</v>
      </c>
      <c r="Q256" s="14" t="inlineStr">
        <is>
          <t>SI</t>
        </is>
      </c>
      <c r="R256" s="10" t="n">
        <v>19958.048</v>
      </c>
      <c r="S256" s="10" t="n"/>
      <c r="T256" s="10" t="n"/>
      <c r="U256" s="10" t="n"/>
      <c r="V256" s="13" t="n">
        <v>9.5</v>
      </c>
      <c r="W256" s="12" t="n">
        <v>44980</v>
      </c>
      <c r="X256" s="13" t="n">
        <v>11.5</v>
      </c>
      <c r="Y256" s="12" t="n">
        <v>44987</v>
      </c>
      <c r="Z256" t="n">
        <v>25</v>
      </c>
      <c r="AA256" s="14" t="inlineStr">
        <is>
          <t>SI</t>
        </is>
      </c>
    </row>
    <row r="257">
      <c r="B257" t="inlineStr">
        <is>
          <t>Venta Local</t>
        </is>
      </c>
      <c r="C257" t="n">
        <v>40362435</v>
      </c>
      <c r="D257" t="inlineStr">
        <is>
          <t>AGRO AMERICA</t>
        </is>
      </c>
      <c r="E257" t="n">
        <v>1012158</v>
      </c>
      <c r="F257" t="inlineStr">
        <is>
          <t>agro america1012158</t>
        </is>
      </c>
      <c r="G257" s="12" t="n">
        <v>44971</v>
      </c>
      <c r="H257" s="10" t="n">
        <v>19958.048</v>
      </c>
      <c r="I257" s="10" t="n"/>
      <c r="J257" s="10" t="n"/>
      <c r="K257" s="10" t="n"/>
      <c r="L257" s="13" t="n">
        <v>7.5</v>
      </c>
      <c r="M257" s="12" t="n">
        <v>44978</v>
      </c>
      <c r="N257" s="13" t="n">
        <v>9.5</v>
      </c>
      <c r="O257" s="12" t="n">
        <v>44987</v>
      </c>
      <c r="P257" t="n">
        <v>25</v>
      </c>
      <c r="Q257" s="14" t="inlineStr">
        <is>
          <t>SI</t>
        </is>
      </c>
      <c r="R257" s="10" t="n">
        <v>19958.048</v>
      </c>
      <c r="S257" s="10" t="n"/>
      <c r="T257" s="10" t="n"/>
      <c r="U257" s="10" t="n"/>
      <c r="V257" s="13" t="n">
        <v>9.5</v>
      </c>
      <c r="W257" s="12" t="n">
        <v>44980</v>
      </c>
      <c r="X257" s="13" t="n">
        <v>11.5</v>
      </c>
      <c r="Y257" s="12" t="n">
        <v>44987</v>
      </c>
      <c r="Z257" t="n">
        <v>25</v>
      </c>
      <c r="AA257" s="14" t="inlineStr">
        <is>
          <t>SI</t>
        </is>
      </c>
    </row>
    <row r="258">
      <c r="B258" t="inlineStr">
        <is>
          <t>Venta Local</t>
        </is>
      </c>
      <c r="C258" t="n">
        <v>40362433</v>
      </c>
      <c r="D258" t="inlineStr">
        <is>
          <t>AGRO AMERICA</t>
        </is>
      </c>
      <c r="E258" t="n">
        <v>1012158</v>
      </c>
      <c r="F258" t="inlineStr">
        <is>
          <t>agro america1012158</t>
        </is>
      </c>
      <c r="G258" s="12" t="n">
        <v>44978</v>
      </c>
      <c r="H258" s="10" t="n">
        <v>19958.048</v>
      </c>
      <c r="I258" s="10" t="n"/>
      <c r="J258" s="10" t="n"/>
      <c r="K258" s="10" t="n"/>
      <c r="L258" s="13" t="n">
        <v>7.5</v>
      </c>
      <c r="M258" s="12" t="n">
        <v>44985</v>
      </c>
      <c r="N258" s="13" t="n">
        <v>9.5</v>
      </c>
      <c r="O258" s="12" t="n">
        <v>44994</v>
      </c>
      <c r="P258" t="n">
        <v>19</v>
      </c>
      <c r="Q258" s="14" t="inlineStr">
        <is>
          <t>SI</t>
        </is>
      </c>
      <c r="R258" s="10" t="n">
        <v>19958.048</v>
      </c>
      <c r="S258" s="10" t="n"/>
      <c r="T258" s="10" t="n"/>
      <c r="U258" s="10" t="n"/>
      <c r="V258" s="13" t="n">
        <v>9.5</v>
      </c>
      <c r="W258" s="12" t="n">
        <v>44987</v>
      </c>
      <c r="X258" s="13" t="n">
        <v>11.5</v>
      </c>
      <c r="Y258" s="12" t="n">
        <v>44994</v>
      </c>
      <c r="Z258" t="n">
        <v>19</v>
      </c>
      <c r="AA258" s="14" t="inlineStr">
        <is>
          <t>SI</t>
        </is>
      </c>
    </row>
    <row r="259">
      <c r="B259" t="inlineStr">
        <is>
          <t>Venta Local</t>
        </is>
      </c>
      <c r="C259" t="n">
        <v>40362431</v>
      </c>
      <c r="D259" t="inlineStr">
        <is>
          <t>AGRO AMERICA</t>
        </is>
      </c>
      <c r="E259" t="n">
        <v>1012147</v>
      </c>
      <c r="F259" t="inlineStr">
        <is>
          <t>agro america1012147</t>
        </is>
      </c>
      <c r="G259" s="12" t="n">
        <v>44971</v>
      </c>
      <c r="H259" s="10" t="n">
        <v>18660.77488</v>
      </c>
      <c r="I259" s="10" t="n"/>
      <c r="J259" s="10" t="n"/>
      <c r="K259" s="10" t="n"/>
      <c r="L259" s="13" t="n">
        <v>7.5</v>
      </c>
      <c r="M259" s="12" t="n">
        <v>44978</v>
      </c>
      <c r="N259" s="13" t="n">
        <v>9.5</v>
      </c>
      <c r="O259" s="12" t="n">
        <v>44987</v>
      </c>
      <c r="P259" t="n">
        <v>25</v>
      </c>
      <c r="Q259" s="14" t="inlineStr">
        <is>
          <t>SI</t>
        </is>
      </c>
      <c r="R259" s="10" t="n">
        <v>18660.77488</v>
      </c>
      <c r="S259" s="10" t="n"/>
      <c r="T259" s="10" t="n"/>
      <c r="U259" s="10" t="n"/>
      <c r="V259" s="13" t="n">
        <v>9.5</v>
      </c>
      <c r="W259" s="12" t="n">
        <v>44980</v>
      </c>
      <c r="X259" s="13" t="n">
        <v>11.5</v>
      </c>
      <c r="Y259" s="12" t="n">
        <v>44987</v>
      </c>
      <c r="Z259" t="n">
        <v>25</v>
      </c>
      <c r="AA259" s="14" t="inlineStr">
        <is>
          <t>SI</t>
        </is>
      </c>
    </row>
    <row r="260">
      <c r="B260" t="inlineStr">
        <is>
          <t>Venta Local</t>
        </is>
      </c>
      <c r="C260" t="n">
        <v>40362430</v>
      </c>
      <c r="D260" t="inlineStr">
        <is>
          <t>AGRO AMERICA</t>
        </is>
      </c>
      <c r="E260" t="n">
        <v>1012147</v>
      </c>
      <c r="F260" t="inlineStr">
        <is>
          <t>agro america1012147</t>
        </is>
      </c>
      <c r="G260" s="12" t="n">
        <v>44971</v>
      </c>
      <c r="H260" s="10" t="n">
        <v>18660.77488</v>
      </c>
      <c r="I260" s="10" t="n"/>
      <c r="J260" s="10" t="n"/>
      <c r="K260" s="10" t="n"/>
      <c r="L260" s="13" t="n">
        <v>7.5</v>
      </c>
      <c r="M260" s="12" t="n">
        <v>44978</v>
      </c>
      <c r="N260" s="13" t="n">
        <v>9.5</v>
      </c>
      <c r="O260" s="12" t="n">
        <v>44987</v>
      </c>
      <c r="P260" t="n">
        <v>25</v>
      </c>
      <c r="Q260" s="14" t="inlineStr">
        <is>
          <t>SI</t>
        </is>
      </c>
      <c r="R260" s="10" t="n">
        <v>18660.77488</v>
      </c>
      <c r="S260" s="10" t="n"/>
      <c r="T260" s="10" t="n"/>
      <c r="U260" s="10" t="n"/>
      <c r="V260" s="13" t="n">
        <v>9.5</v>
      </c>
      <c r="W260" s="12" t="n">
        <v>44980</v>
      </c>
      <c r="X260" s="13" t="n">
        <v>11.5</v>
      </c>
      <c r="Y260" s="12" t="n">
        <v>44987</v>
      </c>
      <c r="Z260" t="n">
        <v>25</v>
      </c>
      <c r="AA260" s="14" t="inlineStr">
        <is>
          <t>SI</t>
        </is>
      </c>
    </row>
    <row r="261">
      <c r="B261" t="inlineStr">
        <is>
          <t>Venta Local</t>
        </is>
      </c>
      <c r="C261" t="n">
        <v>40362429</v>
      </c>
      <c r="D261" t="inlineStr">
        <is>
          <t>AGRO AMERICA</t>
        </is>
      </c>
      <c r="E261" t="n">
        <v>1012147</v>
      </c>
      <c r="F261" t="inlineStr">
        <is>
          <t>agro america1012147</t>
        </is>
      </c>
      <c r="G261" s="12" t="n">
        <v>44977</v>
      </c>
      <c r="H261" s="10" t="n">
        <v>18660.77488</v>
      </c>
      <c r="I261" s="10" t="n"/>
      <c r="J261" s="10" t="n"/>
      <c r="K261" s="10" t="n"/>
      <c r="L261" s="13" t="n">
        <v>7.5</v>
      </c>
      <c r="M261" s="12" t="n">
        <v>44984</v>
      </c>
      <c r="N261" s="13" t="n">
        <v>9.5</v>
      </c>
      <c r="O261" s="12" t="n">
        <v>44993</v>
      </c>
      <c r="P261" t="n">
        <v>20</v>
      </c>
      <c r="Q261" s="14" t="inlineStr">
        <is>
          <t>SI</t>
        </is>
      </c>
      <c r="R261" s="10" t="n">
        <v>18660.77488</v>
      </c>
      <c r="S261" s="10" t="n"/>
      <c r="T261" s="10" t="n"/>
      <c r="U261" s="10" t="n"/>
      <c r="V261" s="13" t="n">
        <v>9.5</v>
      </c>
      <c r="W261" s="12" t="n">
        <v>44986</v>
      </c>
      <c r="X261" s="13" t="n">
        <v>11.5</v>
      </c>
      <c r="Y261" s="12" t="n">
        <v>44993</v>
      </c>
      <c r="Z261" t="n">
        <v>20</v>
      </c>
      <c r="AA261" s="14" t="inlineStr">
        <is>
          <t>SI</t>
        </is>
      </c>
    </row>
    <row r="262">
      <c r="B262" t="inlineStr">
        <is>
          <t>Venta Local</t>
        </is>
      </c>
      <c r="C262" t="n">
        <v>40362428</v>
      </c>
      <c r="D262" t="inlineStr">
        <is>
          <t>AGRO AMERICA</t>
        </is>
      </c>
      <c r="E262" t="n">
        <v>1012147</v>
      </c>
      <c r="F262" t="inlineStr">
        <is>
          <t>agro america1012147</t>
        </is>
      </c>
      <c r="G262" s="12" t="n">
        <v>44978</v>
      </c>
      <c r="H262" s="10" t="n">
        <v>18660.77488</v>
      </c>
      <c r="I262" s="10" t="n"/>
      <c r="J262" s="10" t="n"/>
      <c r="K262" s="10" t="n"/>
      <c r="L262" s="13" t="n">
        <v>7.5</v>
      </c>
      <c r="M262" s="12" t="n">
        <v>44985</v>
      </c>
      <c r="N262" s="13" t="n">
        <v>9.5</v>
      </c>
      <c r="O262" s="12" t="n">
        <v>44994</v>
      </c>
      <c r="P262" t="n">
        <v>19</v>
      </c>
      <c r="Q262" s="14" t="inlineStr">
        <is>
          <t>SI</t>
        </is>
      </c>
      <c r="R262" s="10" t="n">
        <v>18660.77488</v>
      </c>
      <c r="S262" s="10" t="n"/>
      <c r="T262" s="10" t="n"/>
      <c r="U262" s="10" t="n"/>
      <c r="V262" s="13" t="n">
        <v>9.5</v>
      </c>
      <c r="W262" s="12" t="n">
        <v>44987</v>
      </c>
      <c r="X262" s="13" t="n">
        <v>11.5</v>
      </c>
      <c r="Y262" s="12" t="n">
        <v>44994</v>
      </c>
      <c r="Z262" t="n">
        <v>19</v>
      </c>
      <c r="AA262" s="14" t="inlineStr">
        <is>
          <t>SI</t>
        </is>
      </c>
    </row>
    <row r="263">
      <c r="B263" t="inlineStr">
        <is>
          <t>Venta Local</t>
        </is>
      </c>
      <c r="C263" t="n">
        <v>40362427</v>
      </c>
      <c r="D263" t="inlineStr">
        <is>
          <t>AGRO AMERICA</t>
        </is>
      </c>
      <c r="E263" t="n">
        <v>1012147</v>
      </c>
      <c r="F263" t="inlineStr">
        <is>
          <t>agro america1012147</t>
        </is>
      </c>
      <c r="G263" s="12" t="n">
        <v>44978</v>
      </c>
      <c r="H263" s="10" t="n">
        <v>18660.77488</v>
      </c>
      <c r="I263" s="10" t="n"/>
      <c r="J263" s="10" t="n"/>
      <c r="K263" s="10" t="n"/>
      <c r="L263" s="13" t="n">
        <v>7.5</v>
      </c>
      <c r="M263" s="12" t="n">
        <v>44985</v>
      </c>
      <c r="N263" s="13" t="n">
        <v>9.5</v>
      </c>
      <c r="O263" s="12" t="n">
        <v>44994</v>
      </c>
      <c r="P263" t="n">
        <v>19</v>
      </c>
      <c r="Q263" s="14" t="inlineStr">
        <is>
          <t>SI</t>
        </is>
      </c>
      <c r="R263" s="10" t="n">
        <v>18660.77488</v>
      </c>
      <c r="S263" s="10" t="n"/>
      <c r="T263" s="10" t="n"/>
      <c r="U263" s="10" t="n"/>
      <c r="V263" s="13" t="n">
        <v>9.5</v>
      </c>
      <c r="W263" s="12" t="n">
        <v>44987</v>
      </c>
      <c r="X263" s="13" t="n">
        <v>11.5</v>
      </c>
      <c r="Y263" s="12" t="n">
        <v>44994</v>
      </c>
      <c r="Z263" t="n">
        <v>19</v>
      </c>
      <c r="AA263" s="14" t="inlineStr">
        <is>
          <t>SI</t>
        </is>
      </c>
    </row>
    <row r="264">
      <c r="B264" t="inlineStr">
        <is>
          <t>Venta Local</t>
        </is>
      </c>
      <c r="C264" t="n">
        <v>40362426</v>
      </c>
      <c r="D264" t="inlineStr">
        <is>
          <t>AGRO AMERICA</t>
        </is>
      </c>
      <c r="E264" t="n">
        <v>1012147</v>
      </c>
      <c r="F264" t="inlineStr">
        <is>
          <t>agro america1012147</t>
        </is>
      </c>
      <c r="G264" s="12" t="n">
        <v>44978</v>
      </c>
      <c r="H264" s="10" t="n">
        <v>18660.77488</v>
      </c>
      <c r="I264" s="10" t="n"/>
      <c r="J264" s="10" t="n"/>
      <c r="K264" s="10" t="n"/>
      <c r="L264" s="13" t="n">
        <v>7.5</v>
      </c>
      <c r="M264" s="12" t="n">
        <v>44985</v>
      </c>
      <c r="N264" s="13" t="n">
        <v>9.5</v>
      </c>
      <c r="O264" s="12" t="n">
        <v>44994</v>
      </c>
      <c r="P264" t="n">
        <v>19</v>
      </c>
      <c r="Q264" s="14" t="inlineStr">
        <is>
          <t>SI</t>
        </is>
      </c>
      <c r="R264" s="10" t="n">
        <v>18660.77488</v>
      </c>
      <c r="S264" s="10" t="n"/>
      <c r="T264" s="10" t="n"/>
      <c r="U264" s="10" t="n"/>
      <c r="V264" s="13" t="n">
        <v>9.5</v>
      </c>
      <c r="W264" s="12" t="n">
        <v>44987</v>
      </c>
      <c r="X264" s="13" t="n">
        <v>11.5</v>
      </c>
      <c r="Y264" s="12" t="n">
        <v>44994</v>
      </c>
      <c r="Z264" t="n">
        <v>19</v>
      </c>
      <c r="AA264" s="14" t="inlineStr">
        <is>
          <t>SI</t>
        </is>
      </c>
    </row>
    <row r="265">
      <c r="B265" t="inlineStr">
        <is>
          <t>Venta Local</t>
        </is>
      </c>
      <c r="C265" t="n">
        <v>40362420</v>
      </c>
      <c r="D265" t="inlineStr">
        <is>
          <t>AGRO AMERICA</t>
        </is>
      </c>
      <c r="E265" t="n">
        <v>1012167</v>
      </c>
      <c r="F265" t="inlineStr">
        <is>
          <t>agro america1012167</t>
        </is>
      </c>
      <c r="G265" s="12" t="n">
        <v>44971</v>
      </c>
      <c r="H265" s="10" t="n">
        <v>19958.048</v>
      </c>
      <c r="I265" s="10" t="n"/>
      <c r="J265" s="10" t="n"/>
      <c r="K265" s="10" t="n"/>
      <c r="L265" s="13" t="n">
        <v>7.5</v>
      </c>
      <c r="M265" s="12" t="n">
        <v>44978</v>
      </c>
      <c r="N265" s="13" t="n">
        <v>9.5</v>
      </c>
      <c r="O265" s="12" t="n">
        <v>44987</v>
      </c>
      <c r="P265" t="n">
        <v>25</v>
      </c>
      <c r="Q265" s="14" t="inlineStr">
        <is>
          <t>SI</t>
        </is>
      </c>
      <c r="R265" s="10" t="n">
        <v>19958.048</v>
      </c>
      <c r="S265" s="10" t="n"/>
      <c r="T265" s="10" t="n"/>
      <c r="U265" s="10" t="n"/>
      <c r="V265" s="13" t="n">
        <v>9.5</v>
      </c>
      <c r="W265" s="12" t="n">
        <v>44980</v>
      </c>
      <c r="X265" s="13" t="n">
        <v>11.5</v>
      </c>
      <c r="Y265" s="12" t="n">
        <v>44987</v>
      </c>
      <c r="Z265" t="n">
        <v>25</v>
      </c>
      <c r="AA265" s="14" t="inlineStr">
        <is>
          <t>SI</t>
        </is>
      </c>
    </row>
    <row r="266">
      <c r="B266" t="inlineStr">
        <is>
          <t>Venta Local</t>
        </is>
      </c>
      <c r="C266" t="n">
        <v>40362419</v>
      </c>
      <c r="D266" t="inlineStr">
        <is>
          <t>AGRO AMERICA</t>
        </is>
      </c>
      <c r="E266" t="n">
        <v>1012167</v>
      </c>
      <c r="F266" t="inlineStr">
        <is>
          <t>agro america1012167</t>
        </is>
      </c>
      <c r="G266" s="12" t="n">
        <v>44978</v>
      </c>
      <c r="H266" s="10" t="n">
        <v>19958.048</v>
      </c>
      <c r="I266" s="10" t="n"/>
      <c r="J266" s="10" t="n"/>
      <c r="K266" s="10" t="n"/>
      <c r="L266" s="13" t="n">
        <v>7.5</v>
      </c>
      <c r="M266" s="12" t="n">
        <v>44985</v>
      </c>
      <c r="N266" s="13" t="n">
        <v>9.5</v>
      </c>
      <c r="O266" s="12" t="n">
        <v>44994</v>
      </c>
      <c r="P266" t="n">
        <v>19</v>
      </c>
      <c r="Q266" s="14" t="inlineStr">
        <is>
          <t>SI</t>
        </is>
      </c>
      <c r="R266" s="10" t="n">
        <v>19958.048</v>
      </c>
      <c r="S266" s="10" t="n"/>
      <c r="T266" s="10" t="n"/>
      <c r="U266" s="10" t="n"/>
      <c r="V266" s="13" t="n">
        <v>9.5</v>
      </c>
      <c r="W266" s="12" t="n">
        <v>44987</v>
      </c>
      <c r="X266" s="13" t="n">
        <v>11.5</v>
      </c>
      <c r="Y266" s="12" t="n">
        <v>44994</v>
      </c>
      <c r="Z266" t="n">
        <v>19</v>
      </c>
      <c r="AA266" s="14" t="inlineStr">
        <is>
          <t>SI</t>
        </is>
      </c>
    </row>
    <row r="267">
      <c r="B267" t="inlineStr">
        <is>
          <t>Venta Local</t>
        </is>
      </c>
      <c r="C267" t="n">
        <v>40362418</v>
      </c>
      <c r="D267" t="inlineStr">
        <is>
          <t>AGRO AMERICA</t>
        </is>
      </c>
      <c r="E267" t="n">
        <v>1012167</v>
      </c>
      <c r="F267" t="inlineStr">
        <is>
          <t>agro america1012167</t>
        </is>
      </c>
      <c r="G267" s="12" t="n">
        <v>44978</v>
      </c>
      <c r="H267" s="10" t="n">
        <v>19958.048</v>
      </c>
      <c r="I267" s="10" t="n"/>
      <c r="J267" s="10" t="n"/>
      <c r="K267" s="10" t="n"/>
      <c r="L267" s="13" t="n">
        <v>7.5</v>
      </c>
      <c r="M267" s="12" t="n">
        <v>44985</v>
      </c>
      <c r="N267" s="13" t="n">
        <v>9.5</v>
      </c>
      <c r="O267" s="12" t="n">
        <v>44994</v>
      </c>
      <c r="P267" t="n">
        <v>19</v>
      </c>
      <c r="Q267" s="14" t="inlineStr">
        <is>
          <t>SI</t>
        </is>
      </c>
      <c r="R267" s="10" t="n">
        <v>19958.048</v>
      </c>
      <c r="S267" s="10" t="n"/>
      <c r="T267" s="10" t="n"/>
      <c r="U267" s="10" t="n"/>
      <c r="V267" s="13" t="n">
        <v>9.5</v>
      </c>
      <c r="W267" s="12" t="n">
        <v>44987</v>
      </c>
      <c r="X267" s="13" t="n">
        <v>11.5</v>
      </c>
      <c r="Y267" s="12" t="n">
        <v>44994</v>
      </c>
      <c r="Z267" t="n">
        <v>19</v>
      </c>
      <c r="AA267" s="14" t="inlineStr">
        <is>
          <t>SI</t>
        </is>
      </c>
    </row>
    <row r="268">
      <c r="B268" t="inlineStr">
        <is>
          <t>Venta Local</t>
        </is>
      </c>
      <c r="C268" t="n">
        <v>40362415</v>
      </c>
      <c r="D268" t="inlineStr">
        <is>
          <t>AGRO AMERICA</t>
        </is>
      </c>
      <c r="E268" t="n">
        <v>1012167</v>
      </c>
      <c r="F268" t="inlineStr">
        <is>
          <t>agro america1012167</t>
        </is>
      </c>
      <c r="G268" s="12" t="n">
        <v>44978</v>
      </c>
      <c r="H268" s="10" t="n">
        <v>19958.048</v>
      </c>
      <c r="I268" s="10" t="n"/>
      <c r="J268" s="10" t="n"/>
      <c r="K268" s="10" t="n"/>
      <c r="L268" s="13" t="n">
        <v>7.5</v>
      </c>
      <c r="M268" s="12" t="n">
        <v>44985</v>
      </c>
      <c r="N268" s="13" t="n">
        <v>9.5</v>
      </c>
      <c r="O268" s="12" t="n">
        <v>44994</v>
      </c>
      <c r="P268" t="n">
        <v>19</v>
      </c>
      <c r="Q268" s="14" t="inlineStr">
        <is>
          <t>SI</t>
        </is>
      </c>
      <c r="R268" s="10" t="n">
        <v>19958.048</v>
      </c>
      <c r="S268" s="10" t="n"/>
      <c r="T268" s="10" t="n"/>
      <c r="U268" s="10" t="n"/>
      <c r="V268" s="13" t="n">
        <v>9.5</v>
      </c>
      <c r="W268" s="12" t="n">
        <v>44987</v>
      </c>
      <c r="X268" s="13" t="n">
        <v>11.5</v>
      </c>
      <c r="Y268" s="12" t="n">
        <v>44994</v>
      </c>
      <c r="Z268" t="n">
        <v>19</v>
      </c>
      <c r="AA268" s="14" t="inlineStr">
        <is>
          <t>SI</t>
        </is>
      </c>
    </row>
    <row r="269">
      <c r="B269" t="inlineStr">
        <is>
          <t>Venta Local</t>
        </is>
      </c>
      <c r="C269" t="n">
        <v>40362414</v>
      </c>
      <c r="D269" t="inlineStr">
        <is>
          <t>AGRO AMERICA</t>
        </is>
      </c>
      <c r="E269" t="n">
        <v>1012167</v>
      </c>
      <c r="F269" t="inlineStr">
        <is>
          <t>agro america1012167</t>
        </is>
      </c>
      <c r="G269" s="12" t="n">
        <v>44971</v>
      </c>
      <c r="H269" s="10" t="n">
        <v>19958.048</v>
      </c>
      <c r="I269" s="10" t="n"/>
      <c r="J269" s="10" t="n"/>
      <c r="K269" s="10" t="n"/>
      <c r="L269" s="13" t="n">
        <v>7.5</v>
      </c>
      <c r="M269" s="12" t="n">
        <v>44978</v>
      </c>
      <c r="N269" s="13" t="n">
        <v>9.5</v>
      </c>
      <c r="O269" s="12" t="n">
        <v>44987</v>
      </c>
      <c r="P269" t="n">
        <v>25</v>
      </c>
      <c r="Q269" s="14" t="inlineStr">
        <is>
          <t>SI</t>
        </is>
      </c>
      <c r="R269" s="10" t="n">
        <v>19958.048</v>
      </c>
      <c r="S269" s="10" t="n"/>
      <c r="T269" s="10" t="n"/>
      <c r="U269" s="10" t="n"/>
      <c r="V269" s="13" t="n">
        <v>9.5</v>
      </c>
      <c r="W269" s="12" t="n">
        <v>44980</v>
      </c>
      <c r="X269" s="13" t="n">
        <v>11.5</v>
      </c>
      <c r="Y269" s="12" t="n">
        <v>44987</v>
      </c>
      <c r="Z269" t="n">
        <v>25</v>
      </c>
      <c r="AA269" s="14" t="inlineStr">
        <is>
          <t>SI</t>
        </is>
      </c>
    </row>
    <row r="270">
      <c r="B270" t="inlineStr">
        <is>
          <t>Venta Local</t>
        </is>
      </c>
      <c r="C270" t="n">
        <v>40362409</v>
      </c>
      <c r="D270" t="inlineStr">
        <is>
          <t>AGRO AMERICA</t>
        </is>
      </c>
      <c r="E270" t="n">
        <v>1012167</v>
      </c>
      <c r="F270" t="inlineStr">
        <is>
          <t>agro america1012167</t>
        </is>
      </c>
      <c r="G270" s="12" t="n">
        <v>44978</v>
      </c>
      <c r="H270" s="10" t="n">
        <v>19958.048</v>
      </c>
      <c r="I270" s="10" t="n"/>
      <c r="J270" s="10" t="n"/>
      <c r="K270" s="10" t="n"/>
      <c r="L270" s="13" t="n">
        <v>7.5</v>
      </c>
      <c r="M270" s="12" t="n">
        <v>44985</v>
      </c>
      <c r="N270" s="13" t="n">
        <v>9.5</v>
      </c>
      <c r="O270" s="12" t="n">
        <v>44994</v>
      </c>
      <c r="P270" t="n">
        <v>19</v>
      </c>
      <c r="Q270" s="14" t="inlineStr">
        <is>
          <t>SI</t>
        </is>
      </c>
      <c r="R270" s="10" t="n">
        <v>19958.048</v>
      </c>
      <c r="S270" s="10" t="n"/>
      <c r="T270" s="10" t="n"/>
      <c r="U270" s="10" t="n"/>
      <c r="V270" s="13" t="n">
        <v>9.5</v>
      </c>
      <c r="W270" s="12" t="n">
        <v>44987</v>
      </c>
      <c r="X270" s="13" t="n">
        <v>11.5</v>
      </c>
      <c r="Y270" s="12" t="n">
        <v>44994</v>
      </c>
      <c r="Z270" t="n">
        <v>19</v>
      </c>
      <c r="AA270" s="14" t="inlineStr">
        <is>
          <t>SI</t>
        </is>
      </c>
    </row>
    <row r="271">
      <c r="B271" t="inlineStr">
        <is>
          <t>Venta Local</t>
        </is>
      </c>
      <c r="C271" t="n">
        <v>40362402</v>
      </c>
      <c r="D271" t="inlineStr">
        <is>
          <t>AGRO AMERICA</t>
        </is>
      </c>
      <c r="E271" t="n">
        <v>1012145</v>
      </c>
      <c r="F271" t="inlineStr">
        <is>
          <t>agro america1012145</t>
        </is>
      </c>
      <c r="G271" s="12" t="n">
        <v>44971</v>
      </c>
      <c r="H271" s="10" t="n">
        <v>19758.46752</v>
      </c>
      <c r="I271" s="10" t="n"/>
      <c r="J271" s="10" t="n"/>
      <c r="K271" s="10" t="n"/>
      <c r="L271" s="13" t="n">
        <v>7.5</v>
      </c>
      <c r="M271" s="12" t="n">
        <v>44978</v>
      </c>
      <c r="N271" s="13" t="n">
        <v>9.5</v>
      </c>
      <c r="O271" s="12" t="n">
        <v>44987</v>
      </c>
      <c r="P271" t="n">
        <v>25</v>
      </c>
      <c r="Q271" s="14" t="inlineStr">
        <is>
          <t>SI</t>
        </is>
      </c>
      <c r="R271" s="10" t="n">
        <v>19758.46752</v>
      </c>
      <c r="S271" s="10" t="n"/>
      <c r="T271" s="10" t="n"/>
      <c r="U271" s="10" t="n"/>
      <c r="V271" s="13" t="n">
        <v>9.5</v>
      </c>
      <c r="W271" s="12" t="n">
        <v>44980</v>
      </c>
      <c r="X271" s="13" t="n">
        <v>11.5</v>
      </c>
      <c r="Y271" s="12" t="n">
        <v>44987</v>
      </c>
      <c r="Z271" t="n">
        <v>25</v>
      </c>
      <c r="AA271" s="14" t="inlineStr">
        <is>
          <t>SI</t>
        </is>
      </c>
    </row>
    <row r="272">
      <c r="B272" t="inlineStr">
        <is>
          <t>Venta Local</t>
        </is>
      </c>
      <c r="C272" t="n">
        <v>40362400</v>
      </c>
      <c r="D272" t="inlineStr">
        <is>
          <t>AGRO AMERICA</t>
        </is>
      </c>
      <c r="E272" t="n">
        <v>1012145</v>
      </c>
      <c r="F272" t="inlineStr">
        <is>
          <t>agro america1012145</t>
        </is>
      </c>
      <c r="G272" s="12" t="n">
        <v>44970</v>
      </c>
      <c r="H272" s="10" t="n">
        <v>19758.46752</v>
      </c>
      <c r="I272" s="10" t="n"/>
      <c r="J272" s="10" t="n"/>
      <c r="K272" s="10" t="n"/>
      <c r="L272" s="13" t="n">
        <v>7.5</v>
      </c>
      <c r="M272" s="12" t="n">
        <v>44977</v>
      </c>
      <c r="N272" s="13" t="n">
        <v>9.5</v>
      </c>
      <c r="O272" s="12" t="n">
        <v>44986</v>
      </c>
      <c r="P272" t="n">
        <v>26</v>
      </c>
      <c r="Q272" s="14" t="inlineStr">
        <is>
          <t>SI</t>
        </is>
      </c>
      <c r="R272" s="10" t="n">
        <v>19758.46752</v>
      </c>
      <c r="S272" s="10" t="n"/>
      <c r="T272" s="10" t="n"/>
      <c r="U272" s="10" t="n"/>
      <c r="V272" s="13" t="n">
        <v>9.5</v>
      </c>
      <c r="W272" s="12" t="n">
        <v>44979</v>
      </c>
      <c r="X272" s="13" t="n">
        <v>11.5</v>
      </c>
      <c r="Y272" s="12" t="n">
        <v>44986</v>
      </c>
      <c r="Z272" t="n">
        <v>26</v>
      </c>
      <c r="AA272" s="14" t="inlineStr">
        <is>
          <t>SI</t>
        </is>
      </c>
    </row>
    <row r="273">
      <c r="B273" t="inlineStr">
        <is>
          <t>Venta Local</t>
        </is>
      </c>
      <c r="C273" t="n">
        <v>40362392</v>
      </c>
      <c r="D273" t="inlineStr">
        <is>
          <t>AGRO AMERICA</t>
        </is>
      </c>
      <c r="E273" t="n">
        <v>1012111</v>
      </c>
      <c r="F273" t="inlineStr">
        <is>
          <t>agro america1012111</t>
        </is>
      </c>
      <c r="G273" s="12" t="n">
        <v>44965</v>
      </c>
      <c r="H273" s="10" t="inlineStr"/>
      <c r="I273" s="10" t="n"/>
      <c r="J273" s="10" t="n"/>
      <c r="K273" s="10" t="n"/>
      <c r="L273" s="13" t="n">
        <v>7.5</v>
      </c>
      <c r="M273" s="12" t="n">
        <v>44972</v>
      </c>
      <c r="N273" s="13" t="n">
        <v>9.5</v>
      </c>
      <c r="O273" s="12" t="n">
        <v>44981</v>
      </c>
      <c r="P273" t="n">
        <v>3</v>
      </c>
      <c r="Q273" s="14" t="inlineStr">
        <is>
          <t>SI</t>
        </is>
      </c>
      <c r="R273" s="10" t="n"/>
      <c r="S273" s="10" t="n"/>
      <c r="T273" s="10" t="n"/>
      <c r="U273" s="10" t="n"/>
      <c r="V273" s="13" t="n">
        <v>9.5</v>
      </c>
      <c r="W273" s="12" t="n">
        <v>44974</v>
      </c>
      <c r="X273" s="13" t="n">
        <v>11.5</v>
      </c>
      <c r="Y273" s="12" t="n">
        <v>44981</v>
      </c>
      <c r="Z273" t="n">
        <v>3</v>
      </c>
      <c r="AA273" s="14" t="inlineStr">
        <is>
          <t>SI</t>
        </is>
      </c>
    </row>
    <row r="274">
      <c r="B274" t="inlineStr">
        <is>
          <t>Venta Local</t>
        </is>
      </c>
      <c r="C274" t="n">
        <v>40362391</v>
      </c>
      <c r="D274" t="inlineStr">
        <is>
          <t>AGRO AMERICA</t>
        </is>
      </c>
      <c r="E274" t="n">
        <v>1012522</v>
      </c>
      <c r="F274" t="inlineStr">
        <is>
          <t>agro america1012522</t>
        </is>
      </c>
      <c r="G274" s="12" t="n">
        <v>44971</v>
      </c>
      <c r="H274" s="10" t="n">
        <v>18143.68</v>
      </c>
      <c r="I274" s="10" t="n"/>
      <c r="J274" s="10" t="n"/>
      <c r="K274" s="10" t="n"/>
      <c r="L274" s="13" t="n">
        <v>7.5</v>
      </c>
      <c r="M274" s="12" t="n">
        <v>44978</v>
      </c>
      <c r="N274" s="13" t="n">
        <v>9.5</v>
      </c>
      <c r="O274" s="12" t="n">
        <v>44987</v>
      </c>
      <c r="P274" t="n">
        <v>25</v>
      </c>
      <c r="Q274" s="14" t="inlineStr">
        <is>
          <t>SI</t>
        </is>
      </c>
      <c r="R274" s="10" t="n">
        <v>18143.68</v>
      </c>
      <c r="S274" s="10" t="n"/>
      <c r="T274" s="10" t="n"/>
      <c r="U274" s="10" t="n"/>
      <c r="V274" s="13" t="n">
        <v>9.5</v>
      </c>
      <c r="W274" s="12" t="n">
        <v>44980</v>
      </c>
      <c r="X274" s="13" t="n">
        <v>11.5</v>
      </c>
      <c r="Y274" s="12" t="n">
        <v>44987</v>
      </c>
      <c r="Z274" t="n">
        <v>25</v>
      </c>
      <c r="AA274" s="14" t="inlineStr">
        <is>
          <t>SI</t>
        </is>
      </c>
    </row>
    <row r="275">
      <c r="B275" t="inlineStr">
        <is>
          <t>Venta Local</t>
        </is>
      </c>
      <c r="C275" t="n">
        <v>40362382</v>
      </c>
      <c r="D275" t="inlineStr">
        <is>
          <t>AGRO AMERICA</t>
        </is>
      </c>
      <c r="E275" t="n">
        <v>1012522</v>
      </c>
      <c r="F275" t="inlineStr">
        <is>
          <t>agro america1012522</t>
        </is>
      </c>
      <c r="G275" s="12" t="n">
        <v>44965</v>
      </c>
      <c r="H275" s="10" t="inlineStr"/>
      <c r="I275" s="10" t="n"/>
      <c r="J275" s="10" t="n"/>
      <c r="K275" s="10" t="n"/>
      <c r="L275" s="13" t="n">
        <v>7.5</v>
      </c>
      <c r="M275" s="12" t="n">
        <v>44972</v>
      </c>
      <c r="N275" s="13" t="n">
        <v>9.5</v>
      </c>
      <c r="O275" s="12" t="n">
        <v>44981</v>
      </c>
      <c r="P275" t="n">
        <v>3</v>
      </c>
      <c r="Q275" s="14" t="inlineStr">
        <is>
          <t>SI</t>
        </is>
      </c>
      <c r="R275" s="10" t="n"/>
      <c r="S275" s="10" t="n"/>
      <c r="T275" s="10" t="n"/>
      <c r="U275" s="10" t="n"/>
      <c r="V275" s="13" t="n">
        <v>9.5</v>
      </c>
      <c r="W275" s="12" t="n">
        <v>44974</v>
      </c>
      <c r="X275" s="13" t="n">
        <v>11.5</v>
      </c>
      <c r="Y275" s="12" t="n">
        <v>44981</v>
      </c>
      <c r="Z275" t="n">
        <v>3</v>
      </c>
      <c r="AA275" s="14" t="inlineStr">
        <is>
          <t>SI</t>
        </is>
      </c>
    </row>
    <row r="276">
      <c r="B276" t="inlineStr">
        <is>
          <t>Venta Local</t>
        </is>
      </c>
      <c r="C276" t="n">
        <v>40362380</v>
      </c>
      <c r="D276" t="inlineStr">
        <is>
          <t>AGRO AMERICA</t>
        </is>
      </c>
      <c r="E276" t="n">
        <v>1012109</v>
      </c>
      <c r="F276" t="inlineStr">
        <is>
          <t>agro america1012109</t>
        </is>
      </c>
      <c r="G276" s="12" t="n">
        <v>44971</v>
      </c>
      <c r="H276" s="10" t="n">
        <v>19958.048</v>
      </c>
      <c r="I276" s="10" t="n"/>
      <c r="J276" s="10" t="n"/>
      <c r="K276" s="10" t="n"/>
      <c r="L276" s="13" t="n">
        <v>7.5</v>
      </c>
      <c r="M276" s="12" t="n">
        <v>44978</v>
      </c>
      <c r="N276" s="13" t="n">
        <v>9.5</v>
      </c>
      <c r="O276" s="12" t="n">
        <v>44987</v>
      </c>
      <c r="P276" t="n">
        <v>25</v>
      </c>
      <c r="Q276" s="14" t="inlineStr">
        <is>
          <t>SI</t>
        </is>
      </c>
      <c r="R276" s="10" t="n">
        <v>19958.048</v>
      </c>
      <c r="S276" s="10" t="n"/>
      <c r="T276" s="10" t="n"/>
      <c r="U276" s="10" t="n"/>
      <c r="V276" s="13" t="n">
        <v>9.5</v>
      </c>
      <c r="W276" s="12" t="n">
        <v>44980</v>
      </c>
      <c r="X276" s="13" t="n">
        <v>11.5</v>
      </c>
      <c r="Y276" s="12" t="n">
        <v>44987</v>
      </c>
      <c r="Z276" t="n">
        <v>25</v>
      </c>
      <c r="AA276" s="14" t="inlineStr">
        <is>
          <t>SI</t>
        </is>
      </c>
    </row>
    <row r="277">
      <c r="B277" t="inlineStr">
        <is>
          <t>Venta Local</t>
        </is>
      </c>
      <c r="C277" t="n">
        <v>40362379</v>
      </c>
      <c r="D277" t="inlineStr">
        <is>
          <t>AGRO AMERICA</t>
        </is>
      </c>
      <c r="E277" t="n">
        <v>1012109</v>
      </c>
      <c r="F277" t="inlineStr">
        <is>
          <t>agro america1012109</t>
        </is>
      </c>
      <c r="G277" s="12" t="n">
        <v>44971</v>
      </c>
      <c r="H277" s="10" t="n">
        <v>19958.048</v>
      </c>
      <c r="I277" s="10" t="n"/>
      <c r="J277" s="10" t="n"/>
      <c r="K277" s="10" t="n"/>
      <c r="L277" s="13" t="n">
        <v>7.5</v>
      </c>
      <c r="M277" s="12" t="n">
        <v>44978</v>
      </c>
      <c r="N277" s="13" t="n">
        <v>9.5</v>
      </c>
      <c r="O277" s="12" t="n">
        <v>44987</v>
      </c>
      <c r="P277" t="n">
        <v>25</v>
      </c>
      <c r="Q277" s="14" t="inlineStr">
        <is>
          <t>SI</t>
        </is>
      </c>
      <c r="R277" s="10" t="n">
        <v>19958.048</v>
      </c>
      <c r="S277" s="10" t="n"/>
      <c r="T277" s="10" t="n"/>
      <c r="U277" s="10" t="n"/>
      <c r="V277" s="13" t="n">
        <v>9.5</v>
      </c>
      <c r="W277" s="12" t="n">
        <v>44980</v>
      </c>
      <c r="X277" s="13" t="n">
        <v>11.5</v>
      </c>
      <c r="Y277" s="12" t="n">
        <v>44987</v>
      </c>
      <c r="Z277" t="n">
        <v>25</v>
      </c>
      <c r="AA277" s="14" t="inlineStr">
        <is>
          <t>SI</t>
        </is>
      </c>
    </row>
    <row r="278">
      <c r="B278" t="inlineStr">
        <is>
          <t>Venta Local</t>
        </is>
      </c>
      <c r="C278" t="n">
        <v>40362375</v>
      </c>
      <c r="D278" t="inlineStr">
        <is>
          <t>AGRO AMERICA</t>
        </is>
      </c>
      <c r="E278" t="n">
        <v>1021140</v>
      </c>
      <c r="F278" t="inlineStr">
        <is>
          <t>agro america1021140</t>
        </is>
      </c>
      <c r="G278" s="12" t="n">
        <v>44975</v>
      </c>
      <c r="H278" s="10" t="n">
        <v>81.40615624</v>
      </c>
      <c r="I278" s="10" t="n"/>
      <c r="J278" s="10" t="n"/>
      <c r="K278" s="10" t="n"/>
      <c r="L278" s="13" t="n">
        <v>7.5</v>
      </c>
      <c r="M278" s="12" t="n">
        <v>44982</v>
      </c>
      <c r="N278" s="13" t="n">
        <v>9.5</v>
      </c>
      <c r="O278" s="12" t="n">
        <v>44991</v>
      </c>
      <c r="P278" t="n">
        <v>22</v>
      </c>
      <c r="Q278" s="14" t="inlineStr">
        <is>
          <t>SI</t>
        </is>
      </c>
      <c r="R278" s="10" t="n">
        <v>81.40615624</v>
      </c>
      <c r="S278" s="10" t="n"/>
      <c r="T278" s="10" t="n"/>
      <c r="U278" s="10" t="n"/>
      <c r="V278" s="13" t="n">
        <v>9.5</v>
      </c>
      <c r="W278" s="12" t="n">
        <v>44984</v>
      </c>
      <c r="X278" s="13" t="n">
        <v>11.5</v>
      </c>
      <c r="Y278" s="12" t="n">
        <v>44991</v>
      </c>
      <c r="Z278" t="n">
        <v>22</v>
      </c>
      <c r="AA278" s="14" t="inlineStr">
        <is>
          <t>SI</t>
        </is>
      </c>
    </row>
    <row r="279">
      <c r="B279" t="inlineStr">
        <is>
          <t>Venta Directa</t>
        </is>
      </c>
      <c r="C279" t="n">
        <v>40362340</v>
      </c>
      <c r="D279" t="inlineStr">
        <is>
          <t>AGRO SUDAMERICA</t>
        </is>
      </c>
      <c r="E279" t="n">
        <v>1020848</v>
      </c>
      <c r="F279" t="inlineStr">
        <is>
          <t>agro sudamerica1020848</t>
        </is>
      </c>
      <c r="G279" s="12" t="n">
        <v>44969</v>
      </c>
      <c r="H279" s="10" t="inlineStr"/>
      <c r="I279" s="10" t="n"/>
      <c r="J279" s="10" t="n"/>
      <c r="K279" s="10" t="n"/>
      <c r="L279" s="13" t="n"/>
      <c r="N279" s="13" t="n"/>
      <c r="Q279" s="14" t="n"/>
      <c r="R279" s="10" t="n"/>
      <c r="S279" s="10" t="n"/>
      <c r="T279" s="10" t="n"/>
      <c r="U279" s="10" t="n"/>
      <c r="V279" s="13" t="n"/>
      <c r="X279" s="13" t="n"/>
      <c r="AA279" s="14" t="n"/>
    </row>
    <row r="280">
      <c r="B280" t="inlineStr">
        <is>
          <t>Venta Directa</t>
        </is>
      </c>
      <c r="C280" t="n">
        <v>40362338</v>
      </c>
      <c r="D280" t="inlineStr">
        <is>
          <t>AGRO SUDAMERICA</t>
        </is>
      </c>
      <c r="E280" t="n">
        <v>1020944</v>
      </c>
      <c r="F280" t="inlineStr">
        <is>
          <t>agro sudamerica1020944</t>
        </is>
      </c>
      <c r="G280" s="12" t="n">
        <v>44969</v>
      </c>
      <c r="H280" s="10" t="inlineStr"/>
      <c r="I280" s="10" t="n"/>
      <c r="J280" s="10" t="n"/>
      <c r="K280" s="10" t="n"/>
      <c r="L280" s="13" t="n"/>
      <c r="N280" s="13" t="n"/>
      <c r="Q280" s="14" t="n"/>
      <c r="R280" s="10" t="n"/>
      <c r="S280" s="10" t="n"/>
      <c r="T280" s="10" t="n"/>
      <c r="U280" s="10" t="n"/>
      <c r="V280" s="13" t="n"/>
      <c r="X280" s="13" t="n"/>
      <c r="AA280" s="14" t="n"/>
    </row>
    <row r="281">
      <c r="B281" t="inlineStr">
        <is>
          <t>Venta Directa</t>
        </is>
      </c>
      <c r="C281" t="n">
        <v>40362326</v>
      </c>
      <c r="D281" t="inlineStr">
        <is>
          <t>AGRO SUDAMERICA</t>
        </is>
      </c>
      <c r="E281" t="n">
        <v>1030817</v>
      </c>
      <c r="F281" t="inlineStr">
        <is>
          <t>agro sudamerica1030817</t>
        </is>
      </c>
      <c r="G281" s="12" t="n">
        <v>44961</v>
      </c>
      <c r="H281" s="10" t="inlineStr"/>
      <c r="I281" s="10" t="n"/>
      <c r="J281" s="10" t="n"/>
      <c r="K281" s="10" t="n"/>
      <c r="L281" s="13" t="n"/>
      <c r="N281" s="13" t="n"/>
      <c r="Q281" s="14" t="n"/>
      <c r="R281" s="10" t="n"/>
      <c r="S281" s="10" t="n"/>
      <c r="T281" s="10" t="n"/>
      <c r="U281" s="10" t="n"/>
      <c r="V281" s="13" t="n"/>
      <c r="X281" s="13" t="n"/>
      <c r="AA281" s="14" t="n"/>
    </row>
    <row r="282">
      <c r="B282" t="inlineStr">
        <is>
          <t>Venta Directa</t>
        </is>
      </c>
      <c r="C282" t="n">
        <v>40362307</v>
      </c>
      <c r="D282" t="inlineStr">
        <is>
          <t>AGRO SUDAMERICA</t>
        </is>
      </c>
      <c r="E282" t="n">
        <v>1021385</v>
      </c>
      <c r="F282" t="inlineStr">
        <is>
          <t>agro sudamerica1021385</t>
        </is>
      </c>
      <c r="G282" s="12" t="n">
        <v>44960</v>
      </c>
      <c r="H282" s="10" t="inlineStr"/>
      <c r="I282" s="10" t="n"/>
      <c r="J282" s="10" t="n"/>
      <c r="K282" s="10" t="n"/>
      <c r="L282" s="13" t="n"/>
      <c r="N282" s="13" t="n"/>
      <c r="Q282" s="14" t="n"/>
      <c r="R282" s="10" t="n"/>
      <c r="S282" s="10" t="n"/>
      <c r="T282" s="10" t="n"/>
      <c r="U282" s="10" t="n"/>
      <c r="V282" s="13" t="n"/>
      <c r="X282" s="13" t="n"/>
      <c r="AA282" s="14" t="n"/>
    </row>
    <row r="283">
      <c r="B283" t="inlineStr">
        <is>
          <t>Venta Directa</t>
        </is>
      </c>
      <c r="C283" t="n">
        <v>40362306</v>
      </c>
      <c r="D283" t="inlineStr">
        <is>
          <t>AGRO SUDAMERICA</t>
        </is>
      </c>
      <c r="E283" t="n">
        <v>1020412</v>
      </c>
      <c r="F283" t="inlineStr">
        <is>
          <t>agro sudamerica1020412</t>
        </is>
      </c>
      <c r="G283" s="12" t="n">
        <v>44962</v>
      </c>
      <c r="H283" s="10" t="inlineStr"/>
      <c r="I283" s="10" t="n"/>
      <c r="J283" s="10" t="n"/>
      <c r="K283" s="10" t="n"/>
      <c r="L283" s="13" t="n"/>
      <c r="N283" s="13" t="n"/>
      <c r="Q283" s="14" t="n"/>
      <c r="R283" s="10" t="n"/>
      <c r="S283" s="10" t="n"/>
      <c r="T283" s="10" t="n"/>
      <c r="U283" s="10" t="n"/>
      <c r="V283" s="13" t="n"/>
      <c r="X283" s="13" t="n"/>
      <c r="AA283" s="14" t="n"/>
    </row>
    <row r="284">
      <c r="B284" t="inlineStr">
        <is>
          <t>Venta Directa</t>
        </is>
      </c>
      <c r="C284" t="n">
        <v>40362305</v>
      </c>
      <c r="D284" t="inlineStr">
        <is>
          <t>AGRO SUDAMERICA</t>
        </is>
      </c>
      <c r="E284" t="n">
        <v>1020412</v>
      </c>
      <c r="F284" t="inlineStr">
        <is>
          <t>agro sudamerica1020412</t>
        </is>
      </c>
      <c r="G284" s="12" t="n">
        <v>44954</v>
      </c>
      <c r="H284" s="10" t="inlineStr"/>
      <c r="I284" s="10" t="n"/>
      <c r="J284" s="10" t="n"/>
      <c r="K284" s="10" t="n"/>
      <c r="L284" s="13" t="n"/>
      <c r="N284" s="13" t="n"/>
      <c r="Q284" s="14" t="n"/>
      <c r="R284" s="10" t="n"/>
      <c r="S284" s="10" t="n"/>
      <c r="T284" s="10" t="n"/>
      <c r="U284" s="10" t="n"/>
      <c r="V284" s="13" t="n"/>
      <c r="X284" s="13" t="n"/>
      <c r="AA284" s="14" t="n"/>
    </row>
    <row r="285">
      <c r="B285" t="inlineStr">
        <is>
          <t>Venta Directa</t>
        </is>
      </c>
      <c r="C285" t="n">
        <v>40362302</v>
      </c>
      <c r="D285" t="inlineStr">
        <is>
          <t>AGRO SUDAMERICA</t>
        </is>
      </c>
      <c r="E285" t="n">
        <v>1020339</v>
      </c>
      <c r="F285" t="inlineStr">
        <is>
          <t>agro sudamerica1020339</t>
        </is>
      </c>
      <c r="G285" s="12" t="n">
        <v>44961</v>
      </c>
      <c r="H285" s="10" t="inlineStr"/>
      <c r="I285" s="10" t="n"/>
      <c r="J285" s="10" t="n"/>
      <c r="K285" s="10" t="n"/>
      <c r="L285" s="13" t="n"/>
      <c r="N285" s="13" t="n"/>
      <c r="Q285" s="14" t="n"/>
      <c r="R285" s="10" t="n"/>
      <c r="S285" s="10" t="n"/>
      <c r="T285" s="10" t="n"/>
      <c r="U285" s="10" t="n"/>
      <c r="V285" s="13" t="n"/>
      <c r="X285" s="13" t="n"/>
      <c r="AA285" s="14" t="n"/>
    </row>
    <row r="286">
      <c r="B286" t="inlineStr">
        <is>
          <t>Venta Local</t>
        </is>
      </c>
      <c r="C286" t="n">
        <v>40362295</v>
      </c>
      <c r="D286" t="inlineStr">
        <is>
          <t>AGRO AMERICA</t>
        </is>
      </c>
      <c r="E286" t="n">
        <v>1012158</v>
      </c>
      <c r="F286" t="inlineStr">
        <is>
          <t>agro america1012158</t>
        </is>
      </c>
      <c r="G286" s="12" t="n">
        <v>44972</v>
      </c>
      <c r="H286" s="10" t="n">
        <v>19958.048</v>
      </c>
      <c r="I286" s="10" t="n"/>
      <c r="J286" s="10" t="n"/>
      <c r="K286" s="10" t="n"/>
      <c r="L286" s="13" t="n">
        <v>7.5</v>
      </c>
      <c r="M286" s="12" t="n">
        <v>44979</v>
      </c>
      <c r="N286" s="13" t="n">
        <v>9.5</v>
      </c>
      <c r="O286" s="12" t="n">
        <v>44988</v>
      </c>
      <c r="P286" t="n">
        <v>24</v>
      </c>
      <c r="Q286" s="14" t="inlineStr">
        <is>
          <t>SI</t>
        </is>
      </c>
      <c r="R286" s="10" t="n">
        <v>19958.048</v>
      </c>
      <c r="S286" s="10" t="n"/>
      <c r="T286" s="10" t="n"/>
      <c r="U286" s="10" t="n"/>
      <c r="V286" s="13" t="n">
        <v>9.5</v>
      </c>
      <c r="W286" s="12" t="n">
        <v>44981</v>
      </c>
      <c r="X286" s="13" t="n">
        <v>11.5</v>
      </c>
      <c r="Y286" s="12" t="n">
        <v>44988</v>
      </c>
      <c r="Z286" t="n">
        <v>24</v>
      </c>
      <c r="AA286" s="14" t="inlineStr">
        <is>
          <t>SI</t>
        </is>
      </c>
    </row>
    <row r="287">
      <c r="B287" t="inlineStr">
        <is>
          <t>Venta Local</t>
        </is>
      </c>
      <c r="C287" t="n">
        <v>40362270</v>
      </c>
      <c r="D287" t="inlineStr">
        <is>
          <t>AGROSUPER SHANGHAI</t>
        </is>
      </c>
      <c r="E287" t="n">
        <v>1030525</v>
      </c>
      <c r="F287" t="inlineStr">
        <is>
          <t>agrosuper shanghai1030525</t>
        </is>
      </c>
      <c r="G287" s="12" t="n">
        <v>44989</v>
      </c>
      <c r="H287" s="10" t="n">
        <v>24000</v>
      </c>
      <c r="I287" s="10" t="n"/>
      <c r="J287" s="10" t="n"/>
      <c r="K287" s="10" t="n"/>
      <c r="L287" s="13" t="n">
        <v>5.574109245612703</v>
      </c>
      <c r="M287" s="12" t="n">
        <v>44994</v>
      </c>
      <c r="N287" s="13" t="n">
        <v>5.5</v>
      </c>
      <c r="O287" s="12" t="n">
        <v>44999</v>
      </c>
      <c r="P287" t="n">
        <v>15</v>
      </c>
      <c r="Q287" s="14" t="inlineStr">
        <is>
          <t>SI</t>
        </is>
      </c>
      <c r="R287" s="10" t="n">
        <v>24000</v>
      </c>
      <c r="S287" s="10" t="n"/>
      <c r="T287" s="10" t="n"/>
      <c r="U287" s="10" t="n"/>
      <c r="V287" s="13" t="n">
        <v>7.574109245612703</v>
      </c>
      <c r="W287" s="12" t="n">
        <v>44996</v>
      </c>
      <c r="X287" s="13" t="n">
        <v>7.5</v>
      </c>
      <c r="Y287" s="12" t="n">
        <v>44999</v>
      </c>
      <c r="Z287" t="n">
        <v>15</v>
      </c>
      <c r="AA287" s="14" t="inlineStr">
        <is>
          <t>SI</t>
        </is>
      </c>
    </row>
    <row r="288">
      <c r="B288" t="inlineStr">
        <is>
          <t>Venta Local</t>
        </is>
      </c>
      <c r="C288" t="n">
        <v>40362253</v>
      </c>
      <c r="D288" t="inlineStr">
        <is>
          <t>AGROSUPER SHANGHAI</t>
        </is>
      </c>
      <c r="E288" t="n">
        <v>1030685</v>
      </c>
      <c r="F288" t="inlineStr">
        <is>
          <t>agrosuper shanghai1030685</t>
        </is>
      </c>
      <c r="G288" s="12" t="n">
        <v>44984</v>
      </c>
      <c r="H288" s="10" t="n">
        <v>24000</v>
      </c>
      <c r="I288" s="10" t="n"/>
      <c r="J288" s="10" t="n"/>
      <c r="K288" s="10" t="n"/>
      <c r="L288" s="13" t="n">
        <v>5.574109245612703</v>
      </c>
      <c r="M288" s="12" t="n">
        <v>44989</v>
      </c>
      <c r="N288" s="13" t="n">
        <v>5.5</v>
      </c>
      <c r="O288" s="12" t="n">
        <v>44994</v>
      </c>
      <c r="P288" t="n">
        <v>19</v>
      </c>
      <c r="Q288" s="14" t="inlineStr">
        <is>
          <t>SI</t>
        </is>
      </c>
      <c r="R288" s="10" t="n">
        <v>24000</v>
      </c>
      <c r="S288" s="10" t="n"/>
      <c r="T288" s="10" t="n"/>
      <c r="U288" s="10" t="n"/>
      <c r="V288" s="13" t="n">
        <v>7.574109245612703</v>
      </c>
      <c r="W288" s="12" t="n">
        <v>44991</v>
      </c>
      <c r="X288" s="13" t="n">
        <v>7.5</v>
      </c>
      <c r="Y288" s="12" t="n">
        <v>44994</v>
      </c>
      <c r="Z288" t="n">
        <v>19</v>
      </c>
      <c r="AA288" s="14" t="inlineStr">
        <is>
          <t>SI</t>
        </is>
      </c>
    </row>
    <row r="289">
      <c r="B289" t="inlineStr">
        <is>
          <t>Venta Local</t>
        </is>
      </c>
      <c r="C289" t="n">
        <v>40362252</v>
      </c>
      <c r="D289" t="inlineStr">
        <is>
          <t>AGROSUPER SHANGHAI</t>
        </is>
      </c>
      <c r="E289" t="n">
        <v>1030685</v>
      </c>
      <c r="F289" t="inlineStr">
        <is>
          <t>agrosuper shanghai1030685</t>
        </is>
      </c>
      <c r="G289" s="12" t="n">
        <v>44978</v>
      </c>
      <c r="H289" s="10" t="n">
        <v>24000</v>
      </c>
      <c r="I289" s="10" t="n"/>
      <c r="J289" s="10" t="n"/>
      <c r="K289" s="10" t="n"/>
      <c r="L289" s="13" t="n">
        <v>5.574109245612703</v>
      </c>
      <c r="M289" s="12" t="n">
        <v>44983</v>
      </c>
      <c r="N289" s="13" t="n">
        <v>5.5</v>
      </c>
      <c r="O289" s="12" t="n">
        <v>44988</v>
      </c>
      <c r="P289" t="n">
        <v>24</v>
      </c>
      <c r="Q289" s="14" t="inlineStr">
        <is>
          <t>SI</t>
        </is>
      </c>
      <c r="R289" s="10" t="n">
        <v>24000</v>
      </c>
      <c r="S289" s="10" t="n"/>
      <c r="T289" s="10" t="n"/>
      <c r="U289" s="10" t="n"/>
      <c r="V289" s="13" t="n">
        <v>7.574109245612703</v>
      </c>
      <c r="W289" s="12" t="n">
        <v>44985</v>
      </c>
      <c r="X289" s="13" t="n">
        <v>7.5</v>
      </c>
      <c r="Y289" s="12" t="n">
        <v>44988</v>
      </c>
      <c r="Z289" t="n">
        <v>24</v>
      </c>
      <c r="AA289" s="14" t="inlineStr">
        <is>
          <t>SI</t>
        </is>
      </c>
    </row>
    <row r="290">
      <c r="B290" t="inlineStr">
        <is>
          <t>Venta Local</t>
        </is>
      </c>
      <c r="C290" t="n">
        <v>40362251</v>
      </c>
      <c r="D290" t="inlineStr">
        <is>
          <t>AGROSUPER SHANGHAI</t>
        </is>
      </c>
      <c r="E290" t="n">
        <v>1030685</v>
      </c>
      <c r="F290" t="inlineStr">
        <is>
          <t>agrosuper shanghai1030685</t>
        </is>
      </c>
      <c r="G290" s="12" t="n">
        <v>44978</v>
      </c>
      <c r="H290" s="10" t="n">
        <v>24000</v>
      </c>
      <c r="I290" s="10" t="n"/>
      <c r="J290" s="10" t="n"/>
      <c r="K290" s="10" t="n"/>
      <c r="L290" s="13" t="n">
        <v>5.574109245612703</v>
      </c>
      <c r="M290" s="12" t="n">
        <v>44983</v>
      </c>
      <c r="N290" s="13" t="n">
        <v>5.5</v>
      </c>
      <c r="O290" s="12" t="n">
        <v>44988</v>
      </c>
      <c r="P290" t="n">
        <v>24</v>
      </c>
      <c r="Q290" s="14" t="inlineStr">
        <is>
          <t>SI</t>
        </is>
      </c>
      <c r="R290" s="10" t="n">
        <v>24000</v>
      </c>
      <c r="S290" s="10" t="n"/>
      <c r="T290" s="10" t="n"/>
      <c r="U290" s="10" t="n"/>
      <c r="V290" s="13" t="n">
        <v>7.574109245612703</v>
      </c>
      <c r="W290" s="12" t="n">
        <v>44985</v>
      </c>
      <c r="X290" s="13" t="n">
        <v>7.5</v>
      </c>
      <c r="Y290" s="12" t="n">
        <v>44988</v>
      </c>
      <c r="Z290" t="n">
        <v>24</v>
      </c>
      <c r="AA290" s="14" t="inlineStr">
        <is>
          <t>SI</t>
        </is>
      </c>
    </row>
    <row r="291">
      <c r="B291" t="inlineStr">
        <is>
          <t>Venta Local</t>
        </is>
      </c>
      <c r="C291" t="n">
        <v>40362247</v>
      </c>
      <c r="D291" t="inlineStr">
        <is>
          <t>AGROSUPER SHANGHAI</t>
        </is>
      </c>
      <c r="E291" t="n">
        <v>1022378</v>
      </c>
      <c r="F291" t="inlineStr">
        <is>
          <t>agrosuper shanghai1022378</t>
        </is>
      </c>
      <c r="G291" s="12" t="n">
        <v>44985</v>
      </c>
      <c r="H291" s="10" t="n">
        <v>14000</v>
      </c>
      <c r="I291" s="10" t="n"/>
      <c r="J291" s="10" t="n"/>
      <c r="K291" s="10" t="n"/>
      <c r="L291" s="13" t="n">
        <v>5.574109245612703</v>
      </c>
      <c r="M291" s="12" t="n">
        <v>44990</v>
      </c>
      <c r="N291" s="13" t="n">
        <v>5.5</v>
      </c>
      <c r="O291" s="12" t="n">
        <v>44995</v>
      </c>
      <c r="P291" t="n">
        <v>18</v>
      </c>
      <c r="Q291" s="14" t="inlineStr">
        <is>
          <t>SI</t>
        </is>
      </c>
      <c r="R291" s="10" t="n">
        <v>14000</v>
      </c>
      <c r="S291" s="10" t="n"/>
      <c r="T291" s="10" t="n"/>
      <c r="U291" s="10" t="n"/>
      <c r="V291" s="13" t="n">
        <v>7.574109245612703</v>
      </c>
      <c r="W291" s="12" t="n">
        <v>44992</v>
      </c>
      <c r="X291" s="13" t="n">
        <v>7.5</v>
      </c>
      <c r="Y291" s="12" t="n">
        <v>44995</v>
      </c>
      <c r="Z291" t="n">
        <v>18</v>
      </c>
      <c r="AA291" s="14" t="inlineStr">
        <is>
          <t>SI</t>
        </is>
      </c>
    </row>
    <row r="292">
      <c r="B292" t="inlineStr">
        <is>
          <t>Venta Local</t>
        </is>
      </c>
      <c r="C292" t="n">
        <v>40362247</v>
      </c>
      <c r="D292" t="inlineStr">
        <is>
          <t>AGROSUPER SHANGHAI</t>
        </is>
      </c>
      <c r="E292" t="n">
        <v>1022378</v>
      </c>
      <c r="F292" t="inlineStr">
        <is>
          <t>agrosuper shanghai1022378</t>
        </is>
      </c>
      <c r="G292" s="12" t="n">
        <v>44985</v>
      </c>
      <c r="H292" s="10" t="n">
        <v>24000</v>
      </c>
      <c r="I292" s="10" t="n"/>
      <c r="J292" s="10" t="n"/>
      <c r="K292" s="10" t="n"/>
      <c r="L292" s="13" t="n">
        <v>5.574109245612703</v>
      </c>
      <c r="M292" s="12" t="n">
        <v>44990</v>
      </c>
      <c r="N292" s="13" t="n">
        <v>5.5</v>
      </c>
      <c r="O292" s="12" t="n">
        <v>44995</v>
      </c>
      <c r="P292" t="n">
        <v>18</v>
      </c>
      <c r="Q292" s="14" t="inlineStr">
        <is>
          <t>SI</t>
        </is>
      </c>
      <c r="R292" s="10" t="n">
        <v>24000</v>
      </c>
      <c r="S292" s="10" t="n"/>
      <c r="T292" s="10" t="n"/>
      <c r="U292" s="10" t="n"/>
      <c r="V292" s="13" t="n">
        <v>7.574109245612703</v>
      </c>
      <c r="W292" s="12" t="n">
        <v>44992</v>
      </c>
      <c r="X292" s="13" t="n">
        <v>7.5</v>
      </c>
      <c r="Y292" s="12" t="n">
        <v>44995</v>
      </c>
      <c r="Z292" t="n">
        <v>18</v>
      </c>
      <c r="AA292" s="14" t="inlineStr">
        <is>
          <t>SI</t>
        </is>
      </c>
    </row>
    <row r="293">
      <c r="B293" t="inlineStr">
        <is>
          <t>Venta Local</t>
        </is>
      </c>
      <c r="C293" t="n">
        <v>40362246</v>
      </c>
      <c r="D293" t="inlineStr">
        <is>
          <t>AGROSUPER SHANGHAI</t>
        </is>
      </c>
      <c r="E293" t="n">
        <v>1022186</v>
      </c>
      <c r="F293" t="inlineStr">
        <is>
          <t>agrosuper shanghai1022186</t>
        </is>
      </c>
      <c r="G293" s="12" t="n">
        <v>45003</v>
      </c>
      <c r="H293" s="10" t="n">
        <v>20538</v>
      </c>
      <c r="I293" s="10" t="n"/>
      <c r="J293" s="10" t="n"/>
      <c r="K293" s="10" t="n"/>
      <c r="L293" s="13" t="n">
        <v>5.574109245612703</v>
      </c>
      <c r="M293" s="12" t="n">
        <v>45008</v>
      </c>
      <c r="N293" s="13" t="n">
        <v>5.5</v>
      </c>
      <c r="O293" s="12" t="n">
        <v>45013</v>
      </c>
      <c r="P293" t="n">
        <v>3</v>
      </c>
      <c r="Q293" s="14" t="inlineStr">
        <is>
          <t>SI</t>
        </is>
      </c>
      <c r="R293" s="10" t="n">
        <v>20538</v>
      </c>
      <c r="S293" s="10" t="n"/>
      <c r="T293" s="10" t="n"/>
      <c r="U293" s="10" t="n"/>
      <c r="V293" s="13" t="n">
        <v>7.574109245612703</v>
      </c>
      <c r="W293" s="12" t="n">
        <v>45010</v>
      </c>
      <c r="X293" s="13" t="n">
        <v>7.5</v>
      </c>
      <c r="Y293" s="12" t="n">
        <v>45013</v>
      </c>
      <c r="Z293" t="n">
        <v>3</v>
      </c>
      <c r="AA293" s="14" t="inlineStr">
        <is>
          <t>SI</t>
        </is>
      </c>
    </row>
    <row r="294">
      <c r="B294" t="inlineStr">
        <is>
          <t>Venta Local</t>
        </is>
      </c>
      <c r="C294" t="n">
        <v>40362246</v>
      </c>
      <c r="D294" t="inlineStr">
        <is>
          <t>AGROSUPER SHANGHAI</t>
        </is>
      </c>
      <c r="E294" t="n">
        <v>1022186</v>
      </c>
      <c r="F294" t="inlineStr">
        <is>
          <t>agrosuper shanghai1022186</t>
        </is>
      </c>
      <c r="G294" s="12" t="n">
        <v>45003</v>
      </c>
      <c r="H294" s="10" t="n">
        <v>24012</v>
      </c>
      <c r="I294" s="10" t="n"/>
      <c r="J294" s="10" t="n"/>
      <c r="K294" s="10" t="n"/>
      <c r="L294" s="13" t="n">
        <v>5.574109245612703</v>
      </c>
      <c r="M294" s="12" t="n">
        <v>45008</v>
      </c>
      <c r="N294" s="13" t="n">
        <v>5.5</v>
      </c>
      <c r="O294" s="12" t="n">
        <v>45013</v>
      </c>
      <c r="P294" t="n">
        <v>3</v>
      </c>
      <c r="Q294" s="14" t="inlineStr">
        <is>
          <t>SI</t>
        </is>
      </c>
      <c r="R294" s="10" t="n">
        <v>24012</v>
      </c>
      <c r="S294" s="10" t="n"/>
      <c r="T294" s="10" t="n"/>
      <c r="U294" s="10" t="n"/>
      <c r="V294" s="13" t="n">
        <v>7.574109245612703</v>
      </c>
      <c r="W294" s="12" t="n">
        <v>45010</v>
      </c>
      <c r="X294" s="13" t="n">
        <v>7.5</v>
      </c>
      <c r="Y294" s="12" t="n">
        <v>45013</v>
      </c>
      <c r="Z294" t="n">
        <v>3</v>
      </c>
      <c r="AA294" s="14" t="inlineStr">
        <is>
          <t>SI</t>
        </is>
      </c>
    </row>
    <row r="295">
      <c r="B295" t="inlineStr">
        <is>
          <t>Venta Local</t>
        </is>
      </c>
      <c r="C295" t="n">
        <v>40362244</v>
      </c>
      <c r="D295" t="inlineStr">
        <is>
          <t>AGROSUPER SHANGHAI</t>
        </is>
      </c>
      <c r="E295" t="n">
        <v>1022291</v>
      </c>
      <c r="F295" t="inlineStr">
        <is>
          <t>agrosuper shanghai1022291</t>
        </is>
      </c>
      <c r="G295" s="12" t="n">
        <v>44981</v>
      </c>
      <c r="H295" s="10" t="n">
        <v>8796.459999999999</v>
      </c>
      <c r="I295" s="10" t="n"/>
      <c r="J295" s="10" t="n"/>
      <c r="K295" s="10" t="n"/>
      <c r="L295" s="13" t="n">
        <v>5.574109245612703</v>
      </c>
      <c r="M295" s="12" t="n">
        <v>44986</v>
      </c>
      <c r="N295" s="13" t="n">
        <v>5.5</v>
      </c>
      <c r="O295" s="12" t="n">
        <v>44991</v>
      </c>
      <c r="P295" t="n">
        <v>22</v>
      </c>
      <c r="Q295" s="14" t="inlineStr">
        <is>
          <t>SI</t>
        </is>
      </c>
      <c r="R295" s="10" t="n">
        <v>8796.459999999999</v>
      </c>
      <c r="S295" s="10" t="n"/>
      <c r="T295" s="10" t="n"/>
      <c r="U295" s="10" t="n"/>
      <c r="V295" s="13" t="n">
        <v>7.574109245612703</v>
      </c>
      <c r="W295" s="12" t="n">
        <v>44988</v>
      </c>
      <c r="X295" s="13" t="n">
        <v>7.5</v>
      </c>
      <c r="Y295" s="12" t="n">
        <v>44991</v>
      </c>
      <c r="Z295" t="n">
        <v>22</v>
      </c>
      <c r="AA295" s="14" t="inlineStr">
        <is>
          <t>SI</t>
        </is>
      </c>
    </row>
    <row r="296">
      <c r="B296" t="inlineStr">
        <is>
          <t>Venta Local</t>
        </is>
      </c>
      <c r="C296" t="n">
        <v>40362244</v>
      </c>
      <c r="D296" t="inlineStr">
        <is>
          <t>AGROSUPER SHANGHAI</t>
        </is>
      </c>
      <c r="E296" t="n">
        <v>1022291</v>
      </c>
      <c r="F296" t="inlineStr">
        <is>
          <t>agrosuper shanghai1022291</t>
        </is>
      </c>
      <c r="G296" s="12" t="n">
        <v>44981</v>
      </c>
      <c r="H296" s="10" t="n">
        <v>24277.37</v>
      </c>
      <c r="I296" s="10" t="n"/>
      <c r="J296" s="10" t="n"/>
      <c r="K296" s="10" t="n"/>
      <c r="L296" s="13" t="n">
        <v>5.574109245612703</v>
      </c>
      <c r="M296" s="12" t="n">
        <v>44986</v>
      </c>
      <c r="N296" s="13" t="n">
        <v>5.5</v>
      </c>
      <c r="O296" s="12" t="n">
        <v>44991</v>
      </c>
      <c r="P296" t="n">
        <v>22</v>
      </c>
      <c r="Q296" s="14" t="inlineStr">
        <is>
          <t>SI</t>
        </is>
      </c>
      <c r="R296" s="10" t="n">
        <v>24277.37</v>
      </c>
      <c r="S296" s="10" t="n"/>
      <c r="T296" s="10" t="n"/>
      <c r="U296" s="10" t="n"/>
      <c r="V296" s="13" t="n">
        <v>7.574109245612703</v>
      </c>
      <c r="W296" s="12" t="n">
        <v>44988</v>
      </c>
      <c r="X296" s="13" t="n">
        <v>7.5</v>
      </c>
      <c r="Y296" s="12" t="n">
        <v>44991</v>
      </c>
      <c r="Z296" t="n">
        <v>22</v>
      </c>
      <c r="AA296" s="14" t="inlineStr">
        <is>
          <t>SI</t>
        </is>
      </c>
    </row>
    <row r="297">
      <c r="B297" t="inlineStr">
        <is>
          <t>Venta Local</t>
        </is>
      </c>
      <c r="C297" t="n">
        <v>40362234</v>
      </c>
      <c r="D297" t="inlineStr">
        <is>
          <t>AGROSUPER SHANGHAI</t>
        </is>
      </c>
      <c r="E297" t="n">
        <v>1022639</v>
      </c>
      <c r="F297" t="inlineStr">
        <is>
          <t>agrosuper shanghai1022639</t>
        </is>
      </c>
      <c r="G297" s="12" t="n">
        <v>45004</v>
      </c>
      <c r="H297" s="10" t="n">
        <v>22415.66</v>
      </c>
      <c r="I297" s="10" t="n"/>
      <c r="J297" s="10" t="n"/>
      <c r="K297" s="10" t="n"/>
      <c r="L297" s="13" t="n">
        <v>5.574109245612703</v>
      </c>
      <c r="M297" s="12" t="n">
        <v>45009</v>
      </c>
      <c r="N297" s="13" t="n">
        <v>5.5</v>
      </c>
      <c r="O297" s="12" t="n">
        <v>45014</v>
      </c>
      <c r="P297" t="n">
        <v>2</v>
      </c>
      <c r="Q297" s="14" t="inlineStr">
        <is>
          <t>Mes 4</t>
        </is>
      </c>
      <c r="R297" s="10" t="n">
        <v>22415.66</v>
      </c>
      <c r="S297" s="10" t="n"/>
      <c r="T297" s="10" t="n"/>
      <c r="U297" s="10" t="n"/>
      <c r="V297" s="13" t="n">
        <v>7.574109245612703</v>
      </c>
      <c r="W297" s="12" t="n">
        <v>45011</v>
      </c>
      <c r="X297" s="13" t="n">
        <v>7.5</v>
      </c>
      <c r="Y297" s="12" t="n">
        <v>45014</v>
      </c>
      <c r="Z297" t="n">
        <v>2</v>
      </c>
      <c r="AA297" s="14" t="inlineStr">
        <is>
          <t>Mes 4</t>
        </is>
      </c>
    </row>
    <row r="298">
      <c r="B298" t="inlineStr">
        <is>
          <t>Venta Local</t>
        </is>
      </c>
      <c r="C298" t="n">
        <v>40362233</v>
      </c>
      <c r="D298" t="inlineStr">
        <is>
          <t>AGROSUPER SHANGHAI</t>
        </is>
      </c>
      <c r="E298" t="n">
        <v>1022639</v>
      </c>
      <c r="F298" t="inlineStr">
        <is>
          <t>agrosuper shanghai1022639</t>
        </is>
      </c>
      <c r="G298" s="12" t="n">
        <v>44991</v>
      </c>
      <c r="H298" s="10" t="n">
        <v>22264.42</v>
      </c>
      <c r="I298" s="10" t="n"/>
      <c r="J298" s="10" t="n"/>
      <c r="K298" s="10" t="n"/>
      <c r="L298" s="13" t="n">
        <v>5.574109245612703</v>
      </c>
      <c r="M298" s="12" t="n">
        <v>44996</v>
      </c>
      <c r="N298" s="13" t="n">
        <v>5.5</v>
      </c>
      <c r="O298" s="12" t="n">
        <v>45001</v>
      </c>
      <c r="P298" t="n">
        <v>13</v>
      </c>
      <c r="Q298" s="14" t="inlineStr">
        <is>
          <t>SI</t>
        </is>
      </c>
      <c r="R298" s="10" t="n">
        <v>22264.42</v>
      </c>
      <c r="S298" s="10" t="n"/>
      <c r="T298" s="10" t="n"/>
      <c r="U298" s="10" t="n"/>
      <c r="V298" s="13" t="n">
        <v>7.574109245612703</v>
      </c>
      <c r="W298" s="12" t="n">
        <v>44998</v>
      </c>
      <c r="X298" s="13" t="n">
        <v>7.5</v>
      </c>
      <c r="Y298" s="12" t="n">
        <v>45001</v>
      </c>
      <c r="Z298" t="n">
        <v>13</v>
      </c>
      <c r="AA298" s="14" t="inlineStr">
        <is>
          <t>SI</t>
        </is>
      </c>
    </row>
    <row r="299">
      <c r="B299" t="inlineStr">
        <is>
          <t>Venta Local</t>
        </is>
      </c>
      <c r="C299" t="n">
        <v>40362232</v>
      </c>
      <c r="D299" t="inlineStr">
        <is>
          <t>AGROSUPER SHANGHAI</t>
        </is>
      </c>
      <c r="E299" t="n">
        <v>1022639</v>
      </c>
      <c r="F299" t="inlineStr">
        <is>
          <t>agrosuper shanghai1022639</t>
        </is>
      </c>
      <c r="G299" s="12" t="n">
        <v>44991</v>
      </c>
      <c r="H299" s="10" t="n">
        <v>22448.8</v>
      </c>
      <c r="I299" s="10" t="n"/>
      <c r="J299" s="10" t="n"/>
      <c r="K299" s="10" t="n"/>
      <c r="L299" s="13" t="n">
        <v>5.574109245612703</v>
      </c>
      <c r="M299" s="12" t="n">
        <v>44996</v>
      </c>
      <c r="N299" s="13" t="n">
        <v>5.5</v>
      </c>
      <c r="O299" s="12" t="n">
        <v>45001</v>
      </c>
      <c r="P299" t="n">
        <v>13</v>
      </c>
      <c r="Q299" s="14" t="inlineStr">
        <is>
          <t>SI</t>
        </is>
      </c>
      <c r="R299" s="10" t="n">
        <v>22448.8</v>
      </c>
      <c r="S299" s="10" t="n"/>
      <c r="T299" s="10" t="n"/>
      <c r="U299" s="10" t="n"/>
      <c r="V299" s="13" t="n">
        <v>7.574109245612703</v>
      </c>
      <c r="W299" s="12" t="n">
        <v>44998</v>
      </c>
      <c r="X299" s="13" t="n">
        <v>7.5</v>
      </c>
      <c r="Y299" s="12" t="n">
        <v>45001</v>
      </c>
      <c r="Z299" t="n">
        <v>13</v>
      </c>
      <c r="AA299" s="14" t="inlineStr">
        <is>
          <t>SI</t>
        </is>
      </c>
    </row>
    <row r="300">
      <c r="B300" t="inlineStr">
        <is>
          <t>Venta Local</t>
        </is>
      </c>
      <c r="C300" t="n">
        <v>40362231</v>
      </c>
      <c r="D300" t="inlineStr">
        <is>
          <t>AGROSUPER SHANGHAI</t>
        </is>
      </c>
      <c r="E300" t="n">
        <v>1022639</v>
      </c>
      <c r="F300" t="inlineStr">
        <is>
          <t>agrosuper shanghai1022639</t>
        </is>
      </c>
      <c r="G300" s="12" t="n">
        <v>44990</v>
      </c>
      <c r="H300" s="10" t="n">
        <v>22340.85</v>
      </c>
      <c r="I300" s="10" t="n"/>
      <c r="J300" s="10" t="n"/>
      <c r="K300" s="10" t="n"/>
      <c r="L300" s="13" t="n">
        <v>5.574109245612703</v>
      </c>
      <c r="M300" s="12" t="n">
        <v>44995</v>
      </c>
      <c r="N300" s="13" t="n">
        <v>5.5</v>
      </c>
      <c r="O300" s="12" t="n">
        <v>45000</v>
      </c>
      <c r="P300" t="n">
        <v>14</v>
      </c>
      <c r="Q300" s="14" t="inlineStr">
        <is>
          <t>SI</t>
        </is>
      </c>
      <c r="R300" s="10" t="n">
        <v>22340.85</v>
      </c>
      <c r="S300" s="10" t="n"/>
      <c r="T300" s="10" t="n"/>
      <c r="U300" s="10" t="n"/>
      <c r="V300" s="13" t="n">
        <v>7.574109245612703</v>
      </c>
      <c r="W300" s="12" t="n">
        <v>44997</v>
      </c>
      <c r="X300" s="13" t="n">
        <v>7.5</v>
      </c>
      <c r="Y300" s="12" t="n">
        <v>45000</v>
      </c>
      <c r="Z300" t="n">
        <v>14</v>
      </c>
      <c r="AA300" s="14" t="inlineStr">
        <is>
          <t>SI</t>
        </is>
      </c>
    </row>
    <row r="301">
      <c r="B301" t="inlineStr">
        <is>
          <t>Venta Local</t>
        </is>
      </c>
      <c r="C301" t="n">
        <v>40362229</v>
      </c>
      <c r="D301" t="inlineStr">
        <is>
          <t>AGROSUPER SHANGHAI</t>
        </is>
      </c>
      <c r="E301" t="n">
        <v>1022639</v>
      </c>
      <c r="F301" t="inlineStr">
        <is>
          <t>agrosuper shanghai1022639</t>
        </is>
      </c>
      <c r="G301" s="12" t="n">
        <v>44991</v>
      </c>
      <c r="H301" s="10" t="n">
        <v>22286.38</v>
      </c>
      <c r="I301" s="10" t="n"/>
      <c r="J301" s="10" t="n"/>
      <c r="K301" s="10" t="n"/>
      <c r="L301" s="13" t="n">
        <v>5.574109245612703</v>
      </c>
      <c r="M301" s="12" t="n">
        <v>44996</v>
      </c>
      <c r="N301" s="13" t="n">
        <v>5.5</v>
      </c>
      <c r="O301" s="12" t="n">
        <v>45001</v>
      </c>
      <c r="P301" t="n">
        <v>13</v>
      </c>
      <c r="Q301" s="14" t="inlineStr">
        <is>
          <t>SI</t>
        </is>
      </c>
      <c r="R301" s="10" t="n">
        <v>22286.38</v>
      </c>
      <c r="S301" s="10" t="n"/>
      <c r="T301" s="10" t="n"/>
      <c r="U301" s="10" t="n"/>
      <c r="V301" s="13" t="n">
        <v>7.574109245612703</v>
      </c>
      <c r="W301" s="12" t="n">
        <v>44998</v>
      </c>
      <c r="X301" s="13" t="n">
        <v>7.5</v>
      </c>
      <c r="Y301" s="12" t="n">
        <v>45001</v>
      </c>
      <c r="Z301" t="n">
        <v>13</v>
      </c>
      <c r="AA301" s="14" t="inlineStr">
        <is>
          <t>SI</t>
        </is>
      </c>
    </row>
    <row r="302">
      <c r="B302" t="inlineStr">
        <is>
          <t>Venta Local</t>
        </is>
      </c>
      <c r="C302" t="n">
        <v>40362228</v>
      </c>
      <c r="D302" t="inlineStr">
        <is>
          <t>AGROSUPER SHANGHAI</t>
        </is>
      </c>
      <c r="E302" t="n">
        <v>1022639</v>
      </c>
      <c r="F302" t="inlineStr">
        <is>
          <t>agrosuper shanghai1022639</t>
        </is>
      </c>
      <c r="G302" s="12" t="n">
        <v>44991</v>
      </c>
      <c r="H302" s="10" t="n">
        <v>22122.74</v>
      </c>
      <c r="I302" s="10" t="n"/>
      <c r="J302" s="10" t="n"/>
      <c r="K302" s="10" t="n"/>
      <c r="L302" s="13" t="n">
        <v>5.574109245612703</v>
      </c>
      <c r="M302" s="12" t="n">
        <v>44996</v>
      </c>
      <c r="N302" s="13" t="n">
        <v>5.5</v>
      </c>
      <c r="O302" s="12" t="n">
        <v>45001</v>
      </c>
      <c r="P302" t="n">
        <v>13</v>
      </c>
      <c r="Q302" s="14" t="inlineStr">
        <is>
          <t>SI</t>
        </is>
      </c>
      <c r="R302" s="10" t="n">
        <v>22122.74</v>
      </c>
      <c r="S302" s="10" t="n"/>
      <c r="T302" s="10" t="n"/>
      <c r="U302" s="10" t="n"/>
      <c r="V302" s="13" t="n">
        <v>7.574109245612703</v>
      </c>
      <c r="W302" s="12" t="n">
        <v>44998</v>
      </c>
      <c r="X302" s="13" t="n">
        <v>7.5</v>
      </c>
      <c r="Y302" s="12" t="n">
        <v>45001</v>
      </c>
      <c r="Z302" t="n">
        <v>13</v>
      </c>
      <c r="AA302" s="14" t="inlineStr">
        <is>
          <t>SI</t>
        </is>
      </c>
    </row>
    <row r="303">
      <c r="B303" t="inlineStr">
        <is>
          <t>Venta Local</t>
        </is>
      </c>
      <c r="C303" t="n">
        <v>40362225</v>
      </c>
      <c r="D303" t="inlineStr">
        <is>
          <t>AGROSUPER SHANGHAI</t>
        </is>
      </c>
      <c r="E303" t="n">
        <v>1022639</v>
      </c>
      <c r="F303" t="inlineStr">
        <is>
          <t>agrosuper shanghai1022639</t>
        </is>
      </c>
      <c r="G303" s="12" t="n">
        <v>44987</v>
      </c>
      <c r="H303" s="10" t="n">
        <v>21758.22</v>
      </c>
      <c r="I303" s="10" t="n"/>
      <c r="J303" s="10" t="n"/>
      <c r="K303" s="10" t="n"/>
      <c r="L303" s="13" t="n">
        <v>5.574109245612703</v>
      </c>
      <c r="M303" s="12" t="n">
        <v>44992</v>
      </c>
      <c r="N303" s="13" t="n">
        <v>5.5</v>
      </c>
      <c r="O303" s="12" t="n">
        <v>44997</v>
      </c>
      <c r="P303" t="n">
        <v>17</v>
      </c>
      <c r="Q303" s="14" t="inlineStr">
        <is>
          <t>SI</t>
        </is>
      </c>
      <c r="R303" s="10" t="n">
        <v>21758.22</v>
      </c>
      <c r="S303" s="10" t="n"/>
      <c r="T303" s="10" t="n"/>
      <c r="U303" s="10" t="n"/>
      <c r="V303" s="13" t="n">
        <v>7.574109245612703</v>
      </c>
      <c r="W303" s="12" t="n">
        <v>44994</v>
      </c>
      <c r="X303" s="13" t="n">
        <v>7.5</v>
      </c>
      <c r="Y303" s="12" t="n">
        <v>44997</v>
      </c>
      <c r="Z303" t="n">
        <v>17</v>
      </c>
      <c r="AA303" s="14" t="inlineStr">
        <is>
          <t>SI</t>
        </is>
      </c>
    </row>
    <row r="304">
      <c r="B304" t="inlineStr">
        <is>
          <t>Venta Local</t>
        </is>
      </c>
      <c r="C304" t="n">
        <v>40362224</v>
      </c>
      <c r="D304" t="inlineStr">
        <is>
          <t>AGROSUPER SHANGHAI</t>
        </is>
      </c>
      <c r="E304" t="n">
        <v>1022639</v>
      </c>
      <c r="F304" t="inlineStr">
        <is>
          <t>agrosuper shanghai1022639</t>
        </is>
      </c>
      <c r="G304" s="12" t="n">
        <v>44987</v>
      </c>
      <c r="H304" s="10" t="n">
        <v>22042.31</v>
      </c>
      <c r="I304" s="10" t="n"/>
      <c r="J304" s="10" t="n"/>
      <c r="K304" s="10" t="n"/>
      <c r="L304" s="13" t="n">
        <v>5.574109245612703</v>
      </c>
      <c r="M304" s="12" t="n">
        <v>44992</v>
      </c>
      <c r="N304" s="13" t="n">
        <v>5.5</v>
      </c>
      <c r="O304" s="12" t="n">
        <v>44997</v>
      </c>
      <c r="P304" t="n">
        <v>17</v>
      </c>
      <c r="Q304" s="14" t="inlineStr">
        <is>
          <t>SI</t>
        </is>
      </c>
      <c r="R304" s="10" t="n">
        <v>22042.31</v>
      </c>
      <c r="S304" s="10" t="n"/>
      <c r="T304" s="10" t="n"/>
      <c r="U304" s="10" t="n"/>
      <c r="V304" s="13" t="n">
        <v>7.574109245612703</v>
      </c>
      <c r="W304" s="12" t="n">
        <v>44994</v>
      </c>
      <c r="X304" s="13" t="n">
        <v>7.5</v>
      </c>
      <c r="Y304" s="12" t="n">
        <v>44997</v>
      </c>
      <c r="Z304" t="n">
        <v>17</v>
      </c>
      <c r="AA304" s="14" t="inlineStr">
        <is>
          <t>SI</t>
        </is>
      </c>
    </row>
    <row r="305">
      <c r="B305" t="inlineStr">
        <is>
          <t>Venta Local</t>
        </is>
      </c>
      <c r="C305" t="n">
        <v>40362223</v>
      </c>
      <c r="D305" t="inlineStr">
        <is>
          <t>AGROSUPER SHANGHAI</t>
        </is>
      </c>
      <c r="E305" t="n">
        <v>1022639</v>
      </c>
      <c r="F305" t="inlineStr">
        <is>
          <t>agrosuper shanghai1022639</t>
        </is>
      </c>
      <c r="G305" s="12" t="n">
        <v>44987</v>
      </c>
      <c r="H305" s="10" t="n">
        <v>21974.71</v>
      </c>
      <c r="I305" s="10" t="n"/>
      <c r="J305" s="10" t="n"/>
      <c r="K305" s="10" t="n"/>
      <c r="L305" s="13" t="n">
        <v>5.574109245612703</v>
      </c>
      <c r="M305" s="12" t="n">
        <v>44992</v>
      </c>
      <c r="N305" s="13" t="n">
        <v>5.5</v>
      </c>
      <c r="O305" s="12" t="n">
        <v>44997</v>
      </c>
      <c r="P305" t="n">
        <v>17</v>
      </c>
      <c r="Q305" s="14" t="inlineStr">
        <is>
          <t>SI</t>
        </is>
      </c>
      <c r="R305" s="10" t="n">
        <v>21974.71</v>
      </c>
      <c r="S305" s="10" t="n"/>
      <c r="T305" s="10" t="n"/>
      <c r="U305" s="10" t="n"/>
      <c r="V305" s="13" t="n">
        <v>7.574109245612703</v>
      </c>
      <c r="W305" s="12" t="n">
        <v>44994</v>
      </c>
      <c r="X305" s="13" t="n">
        <v>7.5</v>
      </c>
      <c r="Y305" s="12" t="n">
        <v>44997</v>
      </c>
      <c r="Z305" t="n">
        <v>17</v>
      </c>
      <c r="AA305" s="14" t="inlineStr">
        <is>
          <t>SI</t>
        </is>
      </c>
    </row>
    <row r="306">
      <c r="B306" t="inlineStr">
        <is>
          <t>Venta Local</t>
        </is>
      </c>
      <c r="C306" t="n">
        <v>40362220</v>
      </c>
      <c r="D306" t="inlineStr">
        <is>
          <t>AGROSUPER SHANGHAI</t>
        </is>
      </c>
      <c r="E306" t="n">
        <v>1022639</v>
      </c>
      <c r="F306" t="inlineStr">
        <is>
          <t>agrosuper shanghai1022639</t>
        </is>
      </c>
      <c r="G306" s="12" t="n">
        <v>44987</v>
      </c>
      <c r="H306" s="10" t="n">
        <v>22230.31</v>
      </c>
      <c r="I306" s="10" t="n"/>
      <c r="J306" s="10" t="n"/>
      <c r="K306" s="10" t="n"/>
      <c r="L306" s="13" t="n">
        <v>5.574109245612703</v>
      </c>
      <c r="M306" s="12" t="n">
        <v>44992</v>
      </c>
      <c r="N306" s="13" t="n">
        <v>5.5</v>
      </c>
      <c r="O306" s="12" t="n">
        <v>44997</v>
      </c>
      <c r="P306" t="n">
        <v>17</v>
      </c>
      <c r="Q306" s="14" t="inlineStr">
        <is>
          <t>SI</t>
        </is>
      </c>
      <c r="R306" s="10" t="n">
        <v>22230.31</v>
      </c>
      <c r="S306" s="10" t="n"/>
      <c r="T306" s="10" t="n"/>
      <c r="U306" s="10" t="n"/>
      <c r="V306" s="13" t="n">
        <v>7.574109245612703</v>
      </c>
      <c r="W306" s="12" t="n">
        <v>44994</v>
      </c>
      <c r="X306" s="13" t="n">
        <v>7.5</v>
      </c>
      <c r="Y306" s="12" t="n">
        <v>44997</v>
      </c>
      <c r="Z306" t="n">
        <v>17</v>
      </c>
      <c r="AA306" s="14" t="inlineStr">
        <is>
          <t>SI</t>
        </is>
      </c>
    </row>
    <row r="307">
      <c r="B307" t="inlineStr">
        <is>
          <t>Venta Local</t>
        </is>
      </c>
      <c r="C307" t="n">
        <v>40362219</v>
      </c>
      <c r="D307" t="inlineStr">
        <is>
          <t>AGROSUPER SHANGHAI</t>
        </is>
      </c>
      <c r="E307" t="n">
        <v>1022639</v>
      </c>
      <c r="F307" t="inlineStr">
        <is>
          <t>agrosuper shanghai1022639</t>
        </is>
      </c>
      <c r="G307" s="12" t="n">
        <v>44987</v>
      </c>
      <c r="H307" s="10" t="n">
        <v>3193.27</v>
      </c>
      <c r="I307" s="10" t="n"/>
      <c r="J307" s="10" t="n"/>
      <c r="K307" s="10" t="n"/>
      <c r="L307" s="13" t="n">
        <v>5.574109245612703</v>
      </c>
      <c r="M307" s="12" t="n">
        <v>44992</v>
      </c>
      <c r="N307" s="13" t="n">
        <v>5.5</v>
      </c>
      <c r="O307" s="12" t="n">
        <v>44997</v>
      </c>
      <c r="P307" t="n">
        <v>17</v>
      </c>
      <c r="Q307" s="14" t="inlineStr">
        <is>
          <t>SI</t>
        </is>
      </c>
      <c r="R307" s="10" t="n">
        <v>3193.27</v>
      </c>
      <c r="S307" s="10" t="n"/>
      <c r="T307" s="10" t="n"/>
      <c r="U307" s="10" t="n"/>
      <c r="V307" s="13" t="n">
        <v>7.574109245612703</v>
      </c>
      <c r="W307" s="12" t="n">
        <v>44994</v>
      </c>
      <c r="X307" s="13" t="n">
        <v>7.5</v>
      </c>
      <c r="Y307" s="12" t="n">
        <v>44997</v>
      </c>
      <c r="Z307" t="n">
        <v>17</v>
      </c>
      <c r="AA307" s="14" t="inlineStr">
        <is>
          <t>SI</t>
        </is>
      </c>
    </row>
    <row r="308">
      <c r="B308" t="inlineStr">
        <is>
          <t>Venta Local</t>
        </is>
      </c>
      <c r="C308" t="n">
        <v>40362219</v>
      </c>
      <c r="D308" t="inlineStr">
        <is>
          <t>AGROSUPER SHANGHAI</t>
        </is>
      </c>
      <c r="E308" t="n">
        <v>1022639</v>
      </c>
      <c r="F308" t="inlineStr">
        <is>
          <t>agrosuper shanghai1022639</t>
        </is>
      </c>
      <c r="G308" s="12" t="n">
        <v>44987</v>
      </c>
      <c r="H308" s="10" t="n">
        <v>22372.85</v>
      </c>
      <c r="I308" s="10" t="n"/>
      <c r="J308" s="10" t="n"/>
      <c r="K308" s="10" t="n"/>
      <c r="L308" s="13" t="n">
        <v>5.574109245612703</v>
      </c>
      <c r="M308" s="12" t="n">
        <v>44992</v>
      </c>
      <c r="N308" s="13" t="n">
        <v>5.5</v>
      </c>
      <c r="O308" s="12" t="n">
        <v>44997</v>
      </c>
      <c r="P308" t="n">
        <v>17</v>
      </c>
      <c r="Q308" s="14" t="inlineStr">
        <is>
          <t>SI</t>
        </is>
      </c>
      <c r="R308" s="10" t="n">
        <v>22372.85</v>
      </c>
      <c r="S308" s="10" t="n"/>
      <c r="T308" s="10" t="n"/>
      <c r="U308" s="10" t="n"/>
      <c r="V308" s="13" t="n">
        <v>7.574109245612703</v>
      </c>
      <c r="W308" s="12" t="n">
        <v>44994</v>
      </c>
      <c r="X308" s="13" t="n">
        <v>7.5</v>
      </c>
      <c r="Y308" s="12" t="n">
        <v>44997</v>
      </c>
      <c r="Z308" t="n">
        <v>17</v>
      </c>
      <c r="AA308" s="14" t="inlineStr">
        <is>
          <t>SI</t>
        </is>
      </c>
    </row>
    <row r="309">
      <c r="B309" t="inlineStr">
        <is>
          <t>Venta Local</t>
        </is>
      </c>
      <c r="C309" t="n">
        <v>40362218</v>
      </c>
      <c r="D309" t="inlineStr">
        <is>
          <t>AGROSUPER SHANGHAI</t>
        </is>
      </c>
      <c r="E309" t="n">
        <v>1022639</v>
      </c>
      <c r="F309" t="inlineStr">
        <is>
          <t>agrosuper shanghai1022639</t>
        </is>
      </c>
      <c r="G309" s="12" t="n">
        <v>44980</v>
      </c>
      <c r="H309" s="10" t="n">
        <v>22273.29</v>
      </c>
      <c r="I309" s="10" t="n"/>
      <c r="J309" s="10" t="n"/>
      <c r="K309" s="10" t="n"/>
      <c r="L309" s="13" t="n">
        <v>5.574109245612703</v>
      </c>
      <c r="M309" s="12" t="n">
        <v>44985</v>
      </c>
      <c r="N309" s="13" t="n">
        <v>5.5</v>
      </c>
      <c r="O309" s="12" t="n">
        <v>44990</v>
      </c>
      <c r="P309" t="n">
        <v>23</v>
      </c>
      <c r="Q309" s="14" t="inlineStr">
        <is>
          <t>SI</t>
        </is>
      </c>
      <c r="R309" s="10" t="n">
        <v>22273.29</v>
      </c>
      <c r="S309" s="10" t="n"/>
      <c r="T309" s="10" t="n"/>
      <c r="U309" s="10" t="n"/>
      <c r="V309" s="13" t="n">
        <v>7.574109245612703</v>
      </c>
      <c r="W309" s="12" t="n">
        <v>44987</v>
      </c>
      <c r="X309" s="13" t="n">
        <v>7.5</v>
      </c>
      <c r="Y309" s="12" t="n">
        <v>44990</v>
      </c>
      <c r="Z309" t="n">
        <v>23</v>
      </c>
      <c r="AA309" s="14" t="inlineStr">
        <is>
          <t>SI</t>
        </is>
      </c>
    </row>
    <row r="310">
      <c r="B310" t="inlineStr">
        <is>
          <t>Venta Local</t>
        </is>
      </c>
      <c r="C310" t="n">
        <v>40362217</v>
      </c>
      <c r="D310" t="inlineStr">
        <is>
          <t>AGROSUPER SHANGHAI</t>
        </is>
      </c>
      <c r="E310" t="n">
        <v>1022639</v>
      </c>
      <c r="F310" t="inlineStr">
        <is>
          <t>agrosuper shanghai1022639</t>
        </is>
      </c>
      <c r="G310" s="12" t="n">
        <v>44989</v>
      </c>
      <c r="H310" s="10" t="n">
        <v>22202.52</v>
      </c>
      <c r="I310" s="10" t="n"/>
      <c r="J310" s="10" t="n"/>
      <c r="K310" s="10" t="n"/>
      <c r="L310" s="13" t="n">
        <v>5.574109245612703</v>
      </c>
      <c r="M310" s="12" t="n">
        <v>44994</v>
      </c>
      <c r="N310" s="13" t="n">
        <v>5.5</v>
      </c>
      <c r="O310" s="12" t="n">
        <v>44999</v>
      </c>
      <c r="P310" t="n">
        <v>15</v>
      </c>
      <c r="Q310" s="14" t="inlineStr">
        <is>
          <t>SI</t>
        </is>
      </c>
      <c r="R310" s="10" t="n">
        <v>22202.52</v>
      </c>
      <c r="S310" s="10" t="n"/>
      <c r="T310" s="10" t="n"/>
      <c r="U310" s="10" t="n"/>
      <c r="V310" s="13" t="n">
        <v>7.574109245612703</v>
      </c>
      <c r="W310" s="12" t="n">
        <v>44996</v>
      </c>
      <c r="X310" s="13" t="n">
        <v>7.5</v>
      </c>
      <c r="Y310" s="12" t="n">
        <v>44999</v>
      </c>
      <c r="Z310" t="n">
        <v>15</v>
      </c>
      <c r="AA310" s="14" t="inlineStr">
        <is>
          <t>SI</t>
        </is>
      </c>
    </row>
    <row r="311">
      <c r="B311" t="inlineStr">
        <is>
          <t>Venta Local</t>
        </is>
      </c>
      <c r="C311" t="n">
        <v>40362216</v>
      </c>
      <c r="D311" t="inlineStr">
        <is>
          <t>AGROSUPER SHANGHAI</t>
        </is>
      </c>
      <c r="E311" t="n">
        <v>1022639</v>
      </c>
      <c r="F311" t="inlineStr">
        <is>
          <t>agrosuper shanghai1022639</t>
        </is>
      </c>
      <c r="G311" s="12" t="n">
        <v>44989</v>
      </c>
      <c r="H311" s="10" t="n">
        <v>22820.09</v>
      </c>
      <c r="I311" s="10" t="n"/>
      <c r="J311" s="10" t="n"/>
      <c r="K311" s="10" t="n"/>
      <c r="L311" s="13" t="n">
        <v>5.574109245612703</v>
      </c>
      <c r="M311" s="12" t="n">
        <v>44994</v>
      </c>
      <c r="N311" s="13" t="n">
        <v>5.5</v>
      </c>
      <c r="O311" s="12" t="n">
        <v>44999</v>
      </c>
      <c r="P311" t="n">
        <v>15</v>
      </c>
      <c r="Q311" s="14" t="inlineStr">
        <is>
          <t>SI</t>
        </is>
      </c>
      <c r="R311" s="10" t="n">
        <v>22820.09</v>
      </c>
      <c r="S311" s="10" t="n"/>
      <c r="T311" s="10" t="n"/>
      <c r="U311" s="10" t="n"/>
      <c r="V311" s="13" t="n">
        <v>7.574109245612703</v>
      </c>
      <c r="W311" s="12" t="n">
        <v>44996</v>
      </c>
      <c r="X311" s="13" t="n">
        <v>7.5</v>
      </c>
      <c r="Y311" s="12" t="n">
        <v>44999</v>
      </c>
      <c r="Z311" t="n">
        <v>15</v>
      </c>
      <c r="AA311" s="14" t="inlineStr">
        <is>
          <t>SI</t>
        </is>
      </c>
    </row>
    <row r="312">
      <c r="B312" t="inlineStr">
        <is>
          <t>Venta Local</t>
        </is>
      </c>
      <c r="C312" t="n">
        <v>40362215</v>
      </c>
      <c r="D312" t="inlineStr">
        <is>
          <t>AGROSUPER SHANGHAI</t>
        </is>
      </c>
      <c r="E312" t="n">
        <v>1022639</v>
      </c>
      <c r="F312" t="inlineStr">
        <is>
          <t>agrosuper shanghai1022639</t>
        </is>
      </c>
      <c r="G312" s="12" t="n">
        <v>44980</v>
      </c>
      <c r="H312" s="10" t="n">
        <v>22089.41</v>
      </c>
      <c r="I312" s="10" t="n"/>
      <c r="J312" s="10" t="n"/>
      <c r="K312" s="10" t="n"/>
      <c r="L312" s="13" t="n">
        <v>5.574109245612703</v>
      </c>
      <c r="M312" s="12" t="n">
        <v>44985</v>
      </c>
      <c r="N312" s="13" t="n">
        <v>5.5</v>
      </c>
      <c r="O312" s="12" t="n">
        <v>44990</v>
      </c>
      <c r="P312" t="n">
        <v>23</v>
      </c>
      <c r="Q312" s="14" t="inlineStr">
        <is>
          <t>SI</t>
        </is>
      </c>
      <c r="R312" s="10" t="n">
        <v>22089.41</v>
      </c>
      <c r="S312" s="10" t="n"/>
      <c r="T312" s="10" t="n"/>
      <c r="U312" s="10" t="n"/>
      <c r="V312" s="13" t="n">
        <v>7.574109245612703</v>
      </c>
      <c r="W312" s="12" t="n">
        <v>44987</v>
      </c>
      <c r="X312" s="13" t="n">
        <v>7.5</v>
      </c>
      <c r="Y312" s="12" t="n">
        <v>44990</v>
      </c>
      <c r="Z312" t="n">
        <v>23</v>
      </c>
      <c r="AA312" s="14" t="inlineStr">
        <is>
          <t>SI</t>
        </is>
      </c>
    </row>
    <row r="313">
      <c r="B313" t="inlineStr">
        <is>
          <t>Venta Local</t>
        </is>
      </c>
      <c r="C313" t="n">
        <v>40362214</v>
      </c>
      <c r="D313" t="inlineStr">
        <is>
          <t>AGROSUPER SHANGHAI</t>
        </is>
      </c>
      <c r="E313" t="n">
        <v>1022639</v>
      </c>
      <c r="F313" t="inlineStr">
        <is>
          <t>agrosuper shanghai1022639</t>
        </is>
      </c>
      <c r="G313" s="12" t="n">
        <v>44989</v>
      </c>
      <c r="H313" s="10" t="n">
        <v>22190.41</v>
      </c>
      <c r="I313" s="10" t="n"/>
      <c r="J313" s="10" t="n"/>
      <c r="K313" s="10" t="n"/>
      <c r="L313" s="13" t="n">
        <v>5.574109245612703</v>
      </c>
      <c r="M313" s="12" t="n">
        <v>44994</v>
      </c>
      <c r="N313" s="13" t="n">
        <v>5.5</v>
      </c>
      <c r="O313" s="12" t="n">
        <v>44999</v>
      </c>
      <c r="P313" t="n">
        <v>15</v>
      </c>
      <c r="Q313" s="14" t="inlineStr">
        <is>
          <t>SI</t>
        </is>
      </c>
      <c r="R313" s="10" t="n">
        <v>22190.41</v>
      </c>
      <c r="S313" s="10" t="n"/>
      <c r="T313" s="10" t="n"/>
      <c r="U313" s="10" t="n"/>
      <c r="V313" s="13" t="n">
        <v>7.574109245612703</v>
      </c>
      <c r="W313" s="12" t="n">
        <v>44996</v>
      </c>
      <c r="X313" s="13" t="n">
        <v>7.5</v>
      </c>
      <c r="Y313" s="12" t="n">
        <v>44999</v>
      </c>
      <c r="Z313" t="n">
        <v>15</v>
      </c>
      <c r="AA313" s="14" t="inlineStr">
        <is>
          <t>SI</t>
        </is>
      </c>
    </row>
    <row r="314">
      <c r="B314" t="inlineStr">
        <is>
          <t>Venta Local</t>
        </is>
      </c>
      <c r="C314" t="n">
        <v>40362213</v>
      </c>
      <c r="D314" t="inlineStr">
        <is>
          <t>AGROSUPER SHANGHAI</t>
        </is>
      </c>
      <c r="E314" t="n">
        <v>1022639</v>
      </c>
      <c r="F314" t="inlineStr">
        <is>
          <t>agrosuper shanghai1022639</t>
        </is>
      </c>
      <c r="G314" s="12" t="n">
        <v>44985</v>
      </c>
      <c r="H314" s="10" t="n">
        <v>22451.81</v>
      </c>
      <c r="I314" s="10" t="n"/>
      <c r="J314" s="10" t="n"/>
      <c r="K314" s="10" t="n"/>
      <c r="L314" s="13" t="n">
        <v>5.574109245612703</v>
      </c>
      <c r="M314" s="12" t="n">
        <v>44990</v>
      </c>
      <c r="N314" s="13" t="n">
        <v>5.5</v>
      </c>
      <c r="O314" s="12" t="n">
        <v>44995</v>
      </c>
      <c r="P314" t="n">
        <v>18</v>
      </c>
      <c r="Q314" s="14" t="inlineStr">
        <is>
          <t>SI</t>
        </is>
      </c>
      <c r="R314" s="10" t="n">
        <v>22451.81</v>
      </c>
      <c r="S314" s="10" t="n"/>
      <c r="T314" s="10" t="n"/>
      <c r="U314" s="10" t="n"/>
      <c r="V314" s="13" t="n">
        <v>7.574109245612703</v>
      </c>
      <c r="W314" s="12" t="n">
        <v>44992</v>
      </c>
      <c r="X314" s="13" t="n">
        <v>7.5</v>
      </c>
      <c r="Y314" s="12" t="n">
        <v>44995</v>
      </c>
      <c r="Z314" t="n">
        <v>18</v>
      </c>
      <c r="AA314" s="14" t="inlineStr">
        <is>
          <t>SI</t>
        </is>
      </c>
    </row>
    <row r="315">
      <c r="B315" t="inlineStr">
        <is>
          <t>Venta Local</t>
        </is>
      </c>
      <c r="C315" t="n">
        <v>40362212</v>
      </c>
      <c r="D315" t="inlineStr">
        <is>
          <t>AGROSUPER SHANGHAI</t>
        </is>
      </c>
      <c r="E315" t="n">
        <v>1022639</v>
      </c>
      <c r="F315" t="inlineStr">
        <is>
          <t>agrosuper shanghai1022639</t>
        </is>
      </c>
      <c r="G315" s="12" t="n">
        <v>44985</v>
      </c>
      <c r="H315" s="10" t="n">
        <v>22115.13</v>
      </c>
      <c r="I315" s="10" t="n"/>
      <c r="J315" s="10" t="n"/>
      <c r="K315" s="10" t="n"/>
      <c r="L315" s="13" t="n">
        <v>5.574109245612703</v>
      </c>
      <c r="M315" s="12" t="n">
        <v>44990</v>
      </c>
      <c r="N315" s="13" t="n">
        <v>5.5</v>
      </c>
      <c r="O315" s="12" t="n">
        <v>44995</v>
      </c>
      <c r="P315" t="n">
        <v>18</v>
      </c>
      <c r="Q315" s="14" t="inlineStr">
        <is>
          <t>SI</t>
        </is>
      </c>
      <c r="R315" s="10" t="n">
        <v>22115.13</v>
      </c>
      <c r="S315" s="10" t="n"/>
      <c r="T315" s="10" t="n"/>
      <c r="U315" s="10" t="n"/>
      <c r="V315" s="13" t="n">
        <v>7.574109245612703</v>
      </c>
      <c r="W315" s="12" t="n">
        <v>44992</v>
      </c>
      <c r="X315" s="13" t="n">
        <v>7.5</v>
      </c>
      <c r="Y315" s="12" t="n">
        <v>44995</v>
      </c>
      <c r="Z315" t="n">
        <v>18</v>
      </c>
      <c r="AA315" s="14" t="inlineStr">
        <is>
          <t>SI</t>
        </is>
      </c>
    </row>
    <row r="316">
      <c r="B316" t="inlineStr">
        <is>
          <t>Venta Local</t>
        </is>
      </c>
      <c r="C316" t="n">
        <v>40362211</v>
      </c>
      <c r="D316" t="inlineStr">
        <is>
          <t>AGROSUPER SHANGHAI</t>
        </is>
      </c>
      <c r="E316" t="n">
        <v>1022639</v>
      </c>
      <c r="F316" t="inlineStr">
        <is>
          <t>agrosuper shanghai1022639</t>
        </is>
      </c>
      <c r="G316" s="12" t="n">
        <v>44983</v>
      </c>
      <c r="H316" s="10" t="n">
        <v>22349.51</v>
      </c>
      <c r="I316" s="10" t="n"/>
      <c r="J316" s="10" t="n"/>
      <c r="K316" s="10" t="n"/>
      <c r="L316" s="13" t="n">
        <v>5.574109245612703</v>
      </c>
      <c r="M316" s="12" t="n">
        <v>44988</v>
      </c>
      <c r="N316" s="13" t="n">
        <v>5.5</v>
      </c>
      <c r="O316" s="12" t="n">
        <v>44993</v>
      </c>
      <c r="P316" t="n">
        <v>20</v>
      </c>
      <c r="Q316" s="14" t="inlineStr">
        <is>
          <t>SI</t>
        </is>
      </c>
      <c r="R316" s="10" t="n">
        <v>22349.51</v>
      </c>
      <c r="S316" s="10" t="n"/>
      <c r="T316" s="10" t="n"/>
      <c r="U316" s="10" t="n"/>
      <c r="V316" s="13" t="n">
        <v>7.574109245612703</v>
      </c>
      <c r="W316" s="12" t="n">
        <v>44990</v>
      </c>
      <c r="X316" s="13" t="n">
        <v>7.5</v>
      </c>
      <c r="Y316" s="12" t="n">
        <v>44993</v>
      </c>
      <c r="Z316" t="n">
        <v>20</v>
      </c>
      <c r="AA316" s="14" t="inlineStr">
        <is>
          <t>SI</t>
        </is>
      </c>
    </row>
    <row r="317">
      <c r="B317" t="inlineStr">
        <is>
          <t>Venta Local</t>
        </is>
      </c>
      <c r="C317" t="n">
        <v>40362210</v>
      </c>
      <c r="D317" t="inlineStr">
        <is>
          <t>AGROSUPER SHANGHAI</t>
        </is>
      </c>
      <c r="E317" t="n">
        <v>1022639</v>
      </c>
      <c r="F317" t="inlineStr">
        <is>
          <t>agrosuper shanghai1022639</t>
        </is>
      </c>
      <c r="G317" s="12" t="n">
        <v>44981</v>
      </c>
      <c r="H317" s="10" t="n">
        <v>22163.46</v>
      </c>
      <c r="I317" s="10" t="n"/>
      <c r="J317" s="10" t="n"/>
      <c r="K317" s="10" t="n"/>
      <c r="L317" s="13" t="n">
        <v>5.574109245612703</v>
      </c>
      <c r="M317" s="12" t="n">
        <v>44986</v>
      </c>
      <c r="N317" s="13" t="n">
        <v>5.5</v>
      </c>
      <c r="O317" s="12" t="n">
        <v>44991</v>
      </c>
      <c r="P317" t="n">
        <v>22</v>
      </c>
      <c r="Q317" s="14" t="inlineStr">
        <is>
          <t>SI</t>
        </is>
      </c>
      <c r="R317" s="10" t="n">
        <v>22163.46</v>
      </c>
      <c r="S317" s="10" t="n"/>
      <c r="T317" s="10" t="n"/>
      <c r="U317" s="10" t="n"/>
      <c r="V317" s="13" t="n">
        <v>7.574109245612703</v>
      </c>
      <c r="W317" s="12" t="n">
        <v>44988</v>
      </c>
      <c r="X317" s="13" t="n">
        <v>7.5</v>
      </c>
      <c r="Y317" s="12" t="n">
        <v>44991</v>
      </c>
      <c r="Z317" t="n">
        <v>22</v>
      </c>
      <c r="AA317" s="14" t="inlineStr">
        <is>
          <t>SI</t>
        </is>
      </c>
    </row>
    <row r="318">
      <c r="B318" t="inlineStr">
        <is>
          <t>Venta Local</t>
        </is>
      </c>
      <c r="C318" t="n">
        <v>40362209</v>
      </c>
      <c r="D318" t="inlineStr">
        <is>
          <t>AGROSUPER SHANGHAI</t>
        </is>
      </c>
      <c r="E318" t="n">
        <v>1022639</v>
      </c>
      <c r="F318" t="inlineStr">
        <is>
          <t>agrosuper shanghai1022639</t>
        </is>
      </c>
      <c r="G318" s="12" t="n">
        <v>44981</v>
      </c>
      <c r="H318" s="10" t="n">
        <v>21958.88</v>
      </c>
      <c r="I318" s="10" t="n"/>
      <c r="J318" s="10" t="n"/>
      <c r="K318" s="10" t="n"/>
      <c r="L318" s="13" t="n">
        <v>5.574109245612703</v>
      </c>
      <c r="M318" s="12" t="n">
        <v>44986</v>
      </c>
      <c r="N318" s="13" t="n">
        <v>5.5</v>
      </c>
      <c r="O318" s="12" t="n">
        <v>44991</v>
      </c>
      <c r="P318" t="n">
        <v>22</v>
      </c>
      <c r="Q318" s="14" t="inlineStr">
        <is>
          <t>SI</t>
        </is>
      </c>
      <c r="R318" s="10" t="n">
        <v>21958.88</v>
      </c>
      <c r="S318" s="10" t="n"/>
      <c r="T318" s="10" t="n"/>
      <c r="U318" s="10" t="n"/>
      <c r="V318" s="13" t="n">
        <v>7.574109245612703</v>
      </c>
      <c r="W318" s="12" t="n">
        <v>44988</v>
      </c>
      <c r="X318" s="13" t="n">
        <v>7.5</v>
      </c>
      <c r="Y318" s="12" t="n">
        <v>44991</v>
      </c>
      <c r="Z318" t="n">
        <v>22</v>
      </c>
      <c r="AA318" s="14" t="inlineStr">
        <is>
          <t>SI</t>
        </is>
      </c>
    </row>
    <row r="319">
      <c r="B319" t="inlineStr">
        <is>
          <t>Venta Local</t>
        </is>
      </c>
      <c r="C319" t="n">
        <v>40362208</v>
      </c>
      <c r="D319" t="inlineStr">
        <is>
          <t>AGROSUPER SHANGHAI</t>
        </is>
      </c>
      <c r="E319" t="n">
        <v>1022639</v>
      </c>
      <c r="F319" t="inlineStr">
        <is>
          <t>agrosuper shanghai1022639</t>
        </is>
      </c>
      <c r="G319" s="12" t="n">
        <v>44987</v>
      </c>
      <c r="H319" s="10" t="n">
        <v>21852.11</v>
      </c>
      <c r="I319" s="10" t="n"/>
      <c r="J319" s="10" t="n"/>
      <c r="K319" s="10" t="n"/>
      <c r="L319" s="13" t="n">
        <v>5.574109245612703</v>
      </c>
      <c r="M319" s="12" t="n">
        <v>44992</v>
      </c>
      <c r="N319" s="13" t="n">
        <v>5.5</v>
      </c>
      <c r="O319" s="12" t="n">
        <v>44997</v>
      </c>
      <c r="P319" t="n">
        <v>17</v>
      </c>
      <c r="Q319" s="14" t="inlineStr">
        <is>
          <t>SI</t>
        </is>
      </c>
      <c r="R319" s="10" t="n">
        <v>21852.11</v>
      </c>
      <c r="S319" s="10" t="n"/>
      <c r="T319" s="10" t="n"/>
      <c r="U319" s="10" t="n"/>
      <c r="V319" s="13" t="n">
        <v>7.574109245612703</v>
      </c>
      <c r="W319" s="12" t="n">
        <v>44994</v>
      </c>
      <c r="X319" s="13" t="n">
        <v>7.5</v>
      </c>
      <c r="Y319" s="12" t="n">
        <v>44997</v>
      </c>
      <c r="Z319" t="n">
        <v>17</v>
      </c>
      <c r="AA319" s="14" t="inlineStr">
        <is>
          <t>SI</t>
        </is>
      </c>
    </row>
    <row r="320">
      <c r="B320" t="inlineStr">
        <is>
          <t>Venta Local</t>
        </is>
      </c>
      <c r="C320" t="n">
        <v>40362207</v>
      </c>
      <c r="D320" t="inlineStr">
        <is>
          <t>AGROSUPER SHANGHAI</t>
        </is>
      </c>
      <c r="E320" t="n">
        <v>1022639</v>
      </c>
      <c r="F320" t="inlineStr">
        <is>
          <t>agrosuper shanghai1022639</t>
        </is>
      </c>
      <c r="G320" s="12" t="n">
        <v>44980</v>
      </c>
      <c r="H320" s="10" t="n">
        <v>21996.93</v>
      </c>
      <c r="I320" s="10" t="n"/>
      <c r="J320" s="10" t="n"/>
      <c r="K320" s="10" t="n"/>
      <c r="L320" s="13" t="n">
        <v>5.574109245612703</v>
      </c>
      <c r="M320" s="12" t="n">
        <v>44985</v>
      </c>
      <c r="N320" s="13" t="n">
        <v>5.5</v>
      </c>
      <c r="O320" s="12" t="n">
        <v>44990</v>
      </c>
      <c r="P320" t="n">
        <v>23</v>
      </c>
      <c r="Q320" s="14" t="inlineStr">
        <is>
          <t>SI</t>
        </is>
      </c>
      <c r="R320" s="10" t="n">
        <v>21996.93</v>
      </c>
      <c r="S320" s="10" t="n"/>
      <c r="T320" s="10" t="n"/>
      <c r="U320" s="10" t="n"/>
      <c r="V320" s="13" t="n">
        <v>7.574109245612703</v>
      </c>
      <c r="W320" s="12" t="n">
        <v>44987</v>
      </c>
      <c r="X320" s="13" t="n">
        <v>7.5</v>
      </c>
      <c r="Y320" s="12" t="n">
        <v>44990</v>
      </c>
      <c r="Z320" t="n">
        <v>23</v>
      </c>
      <c r="AA320" s="14" t="inlineStr">
        <is>
          <t>SI</t>
        </is>
      </c>
    </row>
    <row r="321">
      <c r="B321" t="inlineStr">
        <is>
          <t>Venta Local</t>
        </is>
      </c>
      <c r="C321" t="n">
        <v>40362206</v>
      </c>
      <c r="D321" t="inlineStr">
        <is>
          <t>AGROSUPER SHANGHAI</t>
        </is>
      </c>
      <c r="E321" t="n">
        <v>1022639</v>
      </c>
      <c r="F321" t="inlineStr">
        <is>
          <t>agrosuper shanghai1022639</t>
        </is>
      </c>
      <c r="G321" s="12" t="n">
        <v>44977</v>
      </c>
      <c r="H321" s="10" t="n">
        <v>21996.62</v>
      </c>
      <c r="I321" s="10" t="n"/>
      <c r="J321" s="10" t="n"/>
      <c r="K321" s="10" t="n"/>
      <c r="L321" s="13" t="n">
        <v>5.574109245612703</v>
      </c>
      <c r="M321" s="12" t="n">
        <v>44982</v>
      </c>
      <c r="N321" s="13" t="n">
        <v>5.5</v>
      </c>
      <c r="O321" s="12" t="n">
        <v>44987</v>
      </c>
      <c r="P321" t="n">
        <v>25</v>
      </c>
      <c r="Q321" s="14" t="inlineStr">
        <is>
          <t>SI</t>
        </is>
      </c>
      <c r="R321" s="10" t="n">
        <v>21996.62</v>
      </c>
      <c r="S321" s="10" t="n"/>
      <c r="T321" s="10" t="n"/>
      <c r="U321" s="10" t="n"/>
      <c r="V321" s="13" t="n">
        <v>7.574109245612703</v>
      </c>
      <c r="W321" s="12" t="n">
        <v>44984</v>
      </c>
      <c r="X321" s="13" t="n">
        <v>7.5</v>
      </c>
      <c r="Y321" s="12" t="n">
        <v>44987</v>
      </c>
      <c r="Z321" t="n">
        <v>25</v>
      </c>
      <c r="AA321" s="14" t="inlineStr">
        <is>
          <t>SI</t>
        </is>
      </c>
    </row>
    <row r="322">
      <c r="B322" t="inlineStr">
        <is>
          <t>Venta Local</t>
        </is>
      </c>
      <c r="C322" t="n">
        <v>40362192</v>
      </c>
      <c r="D322" t="inlineStr">
        <is>
          <t>AGROSUPER SHANGHAI</t>
        </is>
      </c>
      <c r="E322" t="n">
        <v>1022212</v>
      </c>
      <c r="F322" t="inlineStr">
        <is>
          <t>agrosuper shanghai1022212</t>
        </is>
      </c>
      <c r="G322" s="12" t="n">
        <v>44991</v>
      </c>
      <c r="H322" s="10" t="n">
        <v>24001.74</v>
      </c>
      <c r="I322" s="10" t="n"/>
      <c r="J322" s="10" t="n"/>
      <c r="K322" s="10" t="n"/>
      <c r="L322" s="13" t="n">
        <v>5.574109245612703</v>
      </c>
      <c r="M322" s="12" t="n">
        <v>44996</v>
      </c>
      <c r="N322" s="13" t="n">
        <v>5.5</v>
      </c>
      <c r="O322" s="12" t="n">
        <v>45001</v>
      </c>
      <c r="P322" t="n">
        <v>13</v>
      </c>
      <c r="Q322" s="14" t="inlineStr">
        <is>
          <t>SI</t>
        </is>
      </c>
      <c r="R322" s="10" t="n">
        <v>24001.74</v>
      </c>
      <c r="S322" s="10" t="n"/>
      <c r="T322" s="10" t="n"/>
      <c r="U322" s="10" t="n"/>
      <c r="V322" s="13" t="n">
        <v>7.574109245612703</v>
      </c>
      <c r="W322" s="12" t="n">
        <v>44998</v>
      </c>
      <c r="X322" s="13" t="n">
        <v>7.5</v>
      </c>
      <c r="Y322" s="12" t="n">
        <v>45001</v>
      </c>
      <c r="Z322" t="n">
        <v>13</v>
      </c>
      <c r="AA322" s="14" t="inlineStr">
        <is>
          <t>SI</t>
        </is>
      </c>
    </row>
    <row r="323">
      <c r="B323" t="inlineStr">
        <is>
          <t>Venta Local</t>
        </is>
      </c>
      <c r="C323" t="n">
        <v>40362191</v>
      </c>
      <c r="D323" t="inlineStr">
        <is>
          <t>AGROSUPER SHANGHAI</t>
        </is>
      </c>
      <c r="E323" t="n">
        <v>1022212</v>
      </c>
      <c r="F323" t="inlineStr">
        <is>
          <t>agrosuper shanghai1022212</t>
        </is>
      </c>
      <c r="G323" s="12" t="n">
        <v>44991</v>
      </c>
      <c r="H323" s="10" t="n">
        <v>23670.38</v>
      </c>
      <c r="I323" s="10" t="n"/>
      <c r="J323" s="10" t="n"/>
      <c r="K323" s="10" t="n"/>
      <c r="L323" s="13" t="n">
        <v>5.574109245612703</v>
      </c>
      <c r="M323" s="12" t="n">
        <v>44996</v>
      </c>
      <c r="N323" s="13" t="n">
        <v>5.5</v>
      </c>
      <c r="O323" s="12" t="n">
        <v>45001</v>
      </c>
      <c r="P323" t="n">
        <v>13</v>
      </c>
      <c r="Q323" s="14" t="inlineStr">
        <is>
          <t>SI</t>
        </is>
      </c>
      <c r="R323" s="10" t="n">
        <v>23670.38</v>
      </c>
      <c r="S323" s="10" t="n"/>
      <c r="T323" s="10" t="n"/>
      <c r="U323" s="10" t="n"/>
      <c r="V323" s="13" t="n">
        <v>7.574109245612703</v>
      </c>
      <c r="W323" s="12" t="n">
        <v>44998</v>
      </c>
      <c r="X323" s="13" t="n">
        <v>7.5</v>
      </c>
      <c r="Y323" s="12" t="n">
        <v>45001</v>
      </c>
      <c r="Z323" t="n">
        <v>13</v>
      </c>
      <c r="AA323" s="14" t="inlineStr">
        <is>
          <t>SI</t>
        </is>
      </c>
    </row>
    <row r="324">
      <c r="B324" t="inlineStr">
        <is>
          <t>Venta Local</t>
        </is>
      </c>
      <c r="C324" t="n">
        <v>40362189</v>
      </c>
      <c r="D324" t="inlineStr">
        <is>
          <t>AGROSUPER SHANGHAI</t>
        </is>
      </c>
      <c r="E324" t="n">
        <v>1022212</v>
      </c>
      <c r="F324" t="inlineStr">
        <is>
          <t>agrosuper shanghai1022212</t>
        </is>
      </c>
      <c r="G324" s="12" t="n">
        <v>44989</v>
      </c>
      <c r="H324" s="10" t="n">
        <v>24300.47</v>
      </c>
      <c r="I324" s="10" t="n"/>
      <c r="J324" s="10" t="n"/>
      <c r="K324" s="10" t="n"/>
      <c r="L324" s="13" t="n">
        <v>5.574109245612703</v>
      </c>
      <c r="M324" s="12" t="n">
        <v>44994</v>
      </c>
      <c r="N324" s="13" t="n">
        <v>5.5</v>
      </c>
      <c r="O324" s="12" t="n">
        <v>44999</v>
      </c>
      <c r="P324" t="n">
        <v>15</v>
      </c>
      <c r="Q324" s="14" t="inlineStr">
        <is>
          <t>SI</t>
        </is>
      </c>
      <c r="R324" s="10" t="n">
        <v>24300.47</v>
      </c>
      <c r="S324" s="10" t="n"/>
      <c r="T324" s="10" t="n"/>
      <c r="U324" s="10" t="n"/>
      <c r="V324" s="13" t="n">
        <v>7.574109245612703</v>
      </c>
      <c r="W324" s="12" t="n">
        <v>44996</v>
      </c>
      <c r="X324" s="13" t="n">
        <v>7.5</v>
      </c>
      <c r="Y324" s="12" t="n">
        <v>44999</v>
      </c>
      <c r="Z324" t="n">
        <v>15</v>
      </c>
      <c r="AA324" s="14" t="inlineStr">
        <is>
          <t>SI</t>
        </is>
      </c>
    </row>
    <row r="325">
      <c r="B325" t="inlineStr">
        <is>
          <t>Venta Local</t>
        </is>
      </c>
      <c r="C325" t="n">
        <v>40362185</v>
      </c>
      <c r="D325" t="inlineStr">
        <is>
          <t>AGROSUPER SHANGHAI</t>
        </is>
      </c>
      <c r="E325" t="n">
        <v>1022212</v>
      </c>
      <c r="F325" t="inlineStr">
        <is>
          <t>agrosuper shanghai1022212</t>
        </is>
      </c>
      <c r="G325" s="12" t="n">
        <v>44983</v>
      </c>
      <c r="H325" s="10" t="n">
        <v>23491.56</v>
      </c>
      <c r="I325" s="10" t="n"/>
      <c r="J325" s="10" t="n"/>
      <c r="K325" s="10" t="n"/>
      <c r="L325" s="13" t="n">
        <v>5.574109245612703</v>
      </c>
      <c r="M325" s="12" t="n">
        <v>44988</v>
      </c>
      <c r="N325" s="13" t="n">
        <v>5.5</v>
      </c>
      <c r="O325" s="12" t="n">
        <v>44993</v>
      </c>
      <c r="P325" t="n">
        <v>20</v>
      </c>
      <c r="Q325" s="14" t="inlineStr">
        <is>
          <t>SI</t>
        </is>
      </c>
      <c r="R325" s="10" t="n">
        <v>23491.56</v>
      </c>
      <c r="S325" s="10" t="n"/>
      <c r="T325" s="10" t="n"/>
      <c r="U325" s="10" t="n"/>
      <c r="V325" s="13" t="n">
        <v>7.574109245612703</v>
      </c>
      <c r="W325" s="12" t="n">
        <v>44990</v>
      </c>
      <c r="X325" s="13" t="n">
        <v>7.5</v>
      </c>
      <c r="Y325" s="12" t="n">
        <v>44993</v>
      </c>
      <c r="Z325" t="n">
        <v>20</v>
      </c>
      <c r="AA325" s="14" t="inlineStr">
        <is>
          <t>SI</t>
        </is>
      </c>
    </row>
    <row r="326">
      <c r="B326" t="inlineStr">
        <is>
          <t>Venta Local</t>
        </is>
      </c>
      <c r="C326" t="n">
        <v>40362182</v>
      </c>
      <c r="D326" t="inlineStr">
        <is>
          <t>AGROSUPER SHANGHAI</t>
        </is>
      </c>
      <c r="E326" t="n">
        <v>1022212</v>
      </c>
      <c r="F326" t="inlineStr">
        <is>
          <t>agrosuper shanghai1022212</t>
        </is>
      </c>
      <c r="G326" s="12" t="n">
        <v>44981</v>
      </c>
      <c r="H326" s="10" t="n">
        <v>23670.92</v>
      </c>
      <c r="I326" s="10" t="n"/>
      <c r="J326" s="10" t="n"/>
      <c r="K326" s="10" t="n"/>
      <c r="L326" s="13" t="n">
        <v>5.574109245612703</v>
      </c>
      <c r="M326" s="12" t="n">
        <v>44986</v>
      </c>
      <c r="N326" s="13" t="n">
        <v>5.5</v>
      </c>
      <c r="O326" s="12" t="n">
        <v>44991</v>
      </c>
      <c r="P326" t="n">
        <v>22</v>
      </c>
      <c r="Q326" s="14" t="inlineStr">
        <is>
          <t>SI</t>
        </is>
      </c>
      <c r="R326" s="10" t="n">
        <v>23670.92</v>
      </c>
      <c r="S326" s="10" t="n"/>
      <c r="T326" s="10" t="n"/>
      <c r="U326" s="10" t="n"/>
      <c r="V326" s="13" t="n">
        <v>7.574109245612703</v>
      </c>
      <c r="W326" s="12" t="n">
        <v>44988</v>
      </c>
      <c r="X326" s="13" t="n">
        <v>7.5</v>
      </c>
      <c r="Y326" s="12" t="n">
        <v>44991</v>
      </c>
      <c r="Z326" t="n">
        <v>22</v>
      </c>
      <c r="AA326" s="14" t="inlineStr">
        <is>
          <t>SI</t>
        </is>
      </c>
    </row>
    <row r="327">
      <c r="B327" t="inlineStr">
        <is>
          <t>Venta Local</t>
        </is>
      </c>
      <c r="C327" t="n">
        <v>40362181</v>
      </c>
      <c r="D327" t="inlineStr">
        <is>
          <t>AGROSUPER SHANGHAI</t>
        </is>
      </c>
      <c r="E327" t="n">
        <v>1022212</v>
      </c>
      <c r="F327" t="inlineStr">
        <is>
          <t>agrosuper shanghai1022212</t>
        </is>
      </c>
      <c r="G327" s="12" t="n">
        <v>44987</v>
      </c>
      <c r="H327" s="10" t="n">
        <v>23516.27</v>
      </c>
      <c r="I327" s="10" t="n"/>
      <c r="J327" s="10" t="n"/>
      <c r="K327" s="10" t="n"/>
      <c r="L327" s="13" t="n">
        <v>5.574109245612703</v>
      </c>
      <c r="M327" s="12" t="n">
        <v>44992</v>
      </c>
      <c r="N327" s="13" t="n">
        <v>5.5</v>
      </c>
      <c r="O327" s="12" t="n">
        <v>44997</v>
      </c>
      <c r="P327" t="n">
        <v>17</v>
      </c>
      <c r="Q327" s="14" t="inlineStr">
        <is>
          <t>SI</t>
        </is>
      </c>
      <c r="R327" s="10" t="n">
        <v>23516.27</v>
      </c>
      <c r="S327" s="10" t="n"/>
      <c r="T327" s="10" t="n"/>
      <c r="U327" s="10" t="n"/>
      <c r="V327" s="13" t="n">
        <v>7.574109245612703</v>
      </c>
      <c r="W327" s="12" t="n">
        <v>44994</v>
      </c>
      <c r="X327" s="13" t="n">
        <v>7.5</v>
      </c>
      <c r="Y327" s="12" t="n">
        <v>44997</v>
      </c>
      <c r="Z327" t="n">
        <v>17</v>
      </c>
      <c r="AA327" s="14" t="inlineStr">
        <is>
          <t>SI</t>
        </is>
      </c>
    </row>
    <row r="328">
      <c r="B328" t="inlineStr">
        <is>
          <t>Venta Local</t>
        </is>
      </c>
      <c r="C328" t="n">
        <v>40362180</v>
      </c>
      <c r="D328" t="inlineStr">
        <is>
          <t>AGROSUPER SHANGHAI</t>
        </is>
      </c>
      <c r="E328" t="n">
        <v>1022212</v>
      </c>
      <c r="F328" t="inlineStr">
        <is>
          <t>agrosuper shanghai1022212</t>
        </is>
      </c>
      <c r="G328" s="12" t="n">
        <v>44989</v>
      </c>
      <c r="H328" s="10" t="n">
        <v>23950.03</v>
      </c>
      <c r="I328" s="10" t="n"/>
      <c r="J328" s="10" t="n"/>
      <c r="K328" s="10" t="n"/>
      <c r="L328" s="13" t="n">
        <v>5.574109245612703</v>
      </c>
      <c r="M328" s="12" t="n">
        <v>44994</v>
      </c>
      <c r="N328" s="13" t="n">
        <v>5.5</v>
      </c>
      <c r="O328" s="12" t="n">
        <v>44999</v>
      </c>
      <c r="P328" t="n">
        <v>15</v>
      </c>
      <c r="Q328" s="14" t="inlineStr">
        <is>
          <t>SI</t>
        </is>
      </c>
      <c r="R328" s="10" t="n">
        <v>23950.03</v>
      </c>
      <c r="S328" s="10" t="n"/>
      <c r="T328" s="10" t="n"/>
      <c r="U328" s="10" t="n"/>
      <c r="V328" s="13" t="n">
        <v>7.574109245612703</v>
      </c>
      <c r="W328" s="12" t="n">
        <v>44996</v>
      </c>
      <c r="X328" s="13" t="n">
        <v>7.5</v>
      </c>
      <c r="Y328" s="12" t="n">
        <v>44999</v>
      </c>
      <c r="Z328" t="n">
        <v>15</v>
      </c>
      <c r="AA328" s="14" t="inlineStr">
        <is>
          <t>SI</t>
        </is>
      </c>
    </row>
    <row r="329">
      <c r="B329" t="inlineStr">
        <is>
          <t>Venta Local</t>
        </is>
      </c>
      <c r="C329" t="n">
        <v>40362179</v>
      </c>
      <c r="D329" t="inlineStr">
        <is>
          <t>AGROSUPER SHANGHAI</t>
        </is>
      </c>
      <c r="E329" t="n">
        <v>1022212</v>
      </c>
      <c r="F329" t="inlineStr">
        <is>
          <t>agrosuper shanghai1022212</t>
        </is>
      </c>
      <c r="G329" s="12" t="n">
        <v>44989</v>
      </c>
      <c r="H329" s="10" t="n">
        <v>23652.98</v>
      </c>
      <c r="I329" s="10" t="n"/>
      <c r="J329" s="10" t="n"/>
      <c r="K329" s="10" t="n"/>
      <c r="L329" s="13" t="n">
        <v>5.574109245612703</v>
      </c>
      <c r="M329" s="12" t="n">
        <v>44994</v>
      </c>
      <c r="N329" s="13" t="n">
        <v>5.5</v>
      </c>
      <c r="O329" s="12" t="n">
        <v>44999</v>
      </c>
      <c r="P329" t="n">
        <v>15</v>
      </c>
      <c r="Q329" s="14" t="inlineStr">
        <is>
          <t>SI</t>
        </is>
      </c>
      <c r="R329" s="10" t="n">
        <v>23652.98</v>
      </c>
      <c r="S329" s="10" t="n"/>
      <c r="T329" s="10" t="n"/>
      <c r="U329" s="10" t="n"/>
      <c r="V329" s="13" t="n">
        <v>7.574109245612703</v>
      </c>
      <c r="W329" s="12" t="n">
        <v>44996</v>
      </c>
      <c r="X329" s="13" t="n">
        <v>7.5</v>
      </c>
      <c r="Y329" s="12" t="n">
        <v>44999</v>
      </c>
      <c r="Z329" t="n">
        <v>15</v>
      </c>
      <c r="AA329" s="14" t="inlineStr">
        <is>
          <t>SI</t>
        </is>
      </c>
    </row>
    <row r="330">
      <c r="B330" t="inlineStr">
        <is>
          <t>Venta Local</t>
        </is>
      </c>
      <c r="C330" t="n">
        <v>40362178</v>
      </c>
      <c r="D330" t="inlineStr">
        <is>
          <t>AGROSUPER SHANGHAI</t>
        </is>
      </c>
      <c r="E330" t="n">
        <v>1022212</v>
      </c>
      <c r="F330" t="inlineStr">
        <is>
          <t>agrosuper shanghai1022212</t>
        </is>
      </c>
      <c r="G330" s="12" t="n">
        <v>44987</v>
      </c>
      <c r="H330" s="10" t="n">
        <v>23693.23</v>
      </c>
      <c r="I330" s="10" t="n"/>
      <c r="J330" s="10" t="n"/>
      <c r="K330" s="10" t="n"/>
      <c r="L330" s="13" t="n">
        <v>5.574109245612703</v>
      </c>
      <c r="M330" s="12" t="n">
        <v>44992</v>
      </c>
      <c r="N330" s="13" t="n">
        <v>5.5</v>
      </c>
      <c r="O330" s="12" t="n">
        <v>44997</v>
      </c>
      <c r="P330" t="n">
        <v>17</v>
      </c>
      <c r="Q330" s="14" t="inlineStr">
        <is>
          <t>SI</t>
        </is>
      </c>
      <c r="R330" s="10" t="n">
        <v>23693.23</v>
      </c>
      <c r="S330" s="10" t="n"/>
      <c r="T330" s="10" t="n"/>
      <c r="U330" s="10" t="n"/>
      <c r="V330" s="13" t="n">
        <v>7.574109245612703</v>
      </c>
      <c r="W330" s="12" t="n">
        <v>44994</v>
      </c>
      <c r="X330" s="13" t="n">
        <v>7.5</v>
      </c>
      <c r="Y330" s="12" t="n">
        <v>44997</v>
      </c>
      <c r="Z330" t="n">
        <v>17</v>
      </c>
      <c r="AA330" s="14" t="inlineStr">
        <is>
          <t>SI</t>
        </is>
      </c>
    </row>
    <row r="331">
      <c r="B331" t="inlineStr">
        <is>
          <t>Venta Local</t>
        </is>
      </c>
      <c r="C331" t="n">
        <v>40362175</v>
      </c>
      <c r="D331" t="inlineStr">
        <is>
          <t>AGROSUPER SHANGHAI</t>
        </is>
      </c>
      <c r="E331" t="n">
        <v>1022033</v>
      </c>
      <c r="F331" t="inlineStr">
        <is>
          <t>agrosuper shanghai1022033</t>
        </is>
      </c>
      <c r="G331" s="12" t="n">
        <v>44989</v>
      </c>
      <c r="H331" s="10" t="n">
        <v>24000</v>
      </c>
      <c r="I331" s="10" t="n"/>
      <c r="J331" s="10" t="n"/>
      <c r="K331" s="10" t="n"/>
      <c r="L331" s="13" t="n">
        <v>5.574109245612703</v>
      </c>
      <c r="M331" s="12" t="n">
        <v>44994</v>
      </c>
      <c r="N331" s="13" t="n">
        <v>5.5</v>
      </c>
      <c r="O331" s="12" t="n">
        <v>44999</v>
      </c>
      <c r="P331" t="n">
        <v>15</v>
      </c>
      <c r="Q331" s="14" t="inlineStr">
        <is>
          <t>SI</t>
        </is>
      </c>
      <c r="R331" s="10" t="n">
        <v>24000</v>
      </c>
      <c r="S331" s="10" t="n"/>
      <c r="T331" s="10" t="n"/>
      <c r="U331" s="10" t="n"/>
      <c r="V331" s="13" t="n">
        <v>7.574109245612703</v>
      </c>
      <c r="W331" s="12" t="n">
        <v>44996</v>
      </c>
      <c r="X331" s="13" t="n">
        <v>7.5</v>
      </c>
      <c r="Y331" s="12" t="n">
        <v>44999</v>
      </c>
      <c r="Z331" t="n">
        <v>15</v>
      </c>
      <c r="AA331" s="14" t="inlineStr">
        <is>
          <t>SI</t>
        </is>
      </c>
    </row>
    <row r="332">
      <c r="B332" t="inlineStr">
        <is>
          <t>Venta Local</t>
        </is>
      </c>
      <c r="C332" t="n">
        <v>40362167</v>
      </c>
      <c r="D332" t="inlineStr">
        <is>
          <t>AGROSUPER SHANGHAI</t>
        </is>
      </c>
      <c r="E332" t="n">
        <v>1022414</v>
      </c>
      <c r="F332" t="inlineStr">
        <is>
          <t>agrosuper shanghai1022414</t>
        </is>
      </c>
      <c r="G332" s="12" t="n">
        <v>44987</v>
      </c>
      <c r="H332" s="10" t="n">
        <v>24120</v>
      </c>
      <c r="I332" s="10" t="n"/>
      <c r="J332" s="10" t="n"/>
      <c r="K332" s="10" t="n"/>
      <c r="L332" s="13" t="n">
        <v>5.574109245612703</v>
      </c>
      <c r="M332" s="12" t="n">
        <v>44992</v>
      </c>
      <c r="N332" s="13" t="n">
        <v>5.5</v>
      </c>
      <c r="O332" s="12" t="n">
        <v>44997</v>
      </c>
      <c r="P332" t="n">
        <v>17</v>
      </c>
      <c r="Q332" s="14" t="inlineStr">
        <is>
          <t>SI</t>
        </is>
      </c>
      <c r="R332" s="10" t="n">
        <v>24120</v>
      </c>
      <c r="S332" s="10" t="n"/>
      <c r="T332" s="10" t="n"/>
      <c r="U332" s="10" t="n"/>
      <c r="V332" s="13" t="n">
        <v>7.574109245612703</v>
      </c>
      <c r="W332" s="12" t="n">
        <v>44994</v>
      </c>
      <c r="X332" s="13" t="n">
        <v>7.5</v>
      </c>
      <c r="Y332" s="12" t="n">
        <v>44997</v>
      </c>
      <c r="Z332" t="n">
        <v>17</v>
      </c>
      <c r="AA332" s="14" t="inlineStr">
        <is>
          <t>SI</t>
        </is>
      </c>
    </row>
    <row r="333">
      <c r="B333" t="inlineStr">
        <is>
          <t>Venta Local</t>
        </is>
      </c>
      <c r="C333" t="n">
        <v>40362166</v>
      </c>
      <c r="D333" t="inlineStr">
        <is>
          <t>AGROSUPER SHANGHAI</t>
        </is>
      </c>
      <c r="E333" t="n">
        <v>1022414</v>
      </c>
      <c r="F333" t="inlineStr">
        <is>
          <t>agrosuper shanghai1022414</t>
        </is>
      </c>
      <c r="G333" s="12" t="n">
        <v>44984</v>
      </c>
      <c r="H333" s="10" t="n">
        <v>24430</v>
      </c>
      <c r="I333" s="10" t="n"/>
      <c r="J333" s="10" t="n"/>
      <c r="K333" s="10" t="n"/>
      <c r="L333" s="13" t="n">
        <v>5.574109245612703</v>
      </c>
      <c r="M333" s="12" t="n">
        <v>44989</v>
      </c>
      <c r="N333" s="13" t="n">
        <v>5.5</v>
      </c>
      <c r="O333" s="12" t="n">
        <v>44994</v>
      </c>
      <c r="P333" t="n">
        <v>19</v>
      </c>
      <c r="Q333" s="14" t="inlineStr">
        <is>
          <t>SI</t>
        </is>
      </c>
      <c r="R333" s="10" t="n">
        <v>24430</v>
      </c>
      <c r="S333" s="10" t="n"/>
      <c r="T333" s="10" t="n"/>
      <c r="U333" s="10" t="n"/>
      <c r="V333" s="13" t="n">
        <v>7.574109245612703</v>
      </c>
      <c r="W333" s="12" t="n">
        <v>44991</v>
      </c>
      <c r="X333" s="13" t="n">
        <v>7.5</v>
      </c>
      <c r="Y333" s="12" t="n">
        <v>44994</v>
      </c>
      <c r="Z333" t="n">
        <v>19</v>
      </c>
      <c r="AA333" s="14" t="inlineStr">
        <is>
          <t>SI</t>
        </is>
      </c>
    </row>
    <row r="334">
      <c r="B334" t="inlineStr">
        <is>
          <t>Venta Local</t>
        </is>
      </c>
      <c r="C334" t="n">
        <v>40362141</v>
      </c>
      <c r="D334" t="inlineStr">
        <is>
          <t>AGROSUPER SHANGHAI</t>
        </is>
      </c>
      <c r="E334" t="n">
        <v>1021766</v>
      </c>
      <c r="F334" t="inlineStr">
        <is>
          <t>agrosuper shanghai1021766</t>
        </is>
      </c>
      <c r="G334" s="12" t="n">
        <v>45004</v>
      </c>
      <c r="H334" s="10" t="n">
        <v>24300</v>
      </c>
      <c r="I334" s="10" t="n"/>
      <c r="J334" s="10" t="n"/>
      <c r="K334" s="10" t="n"/>
      <c r="L334" s="13" t="n">
        <v>5.574109245612703</v>
      </c>
      <c r="M334" s="12" t="n">
        <v>45009</v>
      </c>
      <c r="N334" s="13" t="n">
        <v>5.5</v>
      </c>
      <c r="O334" s="12" t="n">
        <v>45014</v>
      </c>
      <c r="P334" t="n">
        <v>2</v>
      </c>
      <c r="Q334" s="14" t="inlineStr">
        <is>
          <t>Mes 4</t>
        </is>
      </c>
      <c r="R334" s="10" t="n">
        <v>24300</v>
      </c>
      <c r="S334" s="10" t="n"/>
      <c r="T334" s="10" t="n"/>
      <c r="U334" s="10" t="n"/>
      <c r="V334" s="13" t="n">
        <v>7.574109245612703</v>
      </c>
      <c r="W334" s="12" t="n">
        <v>45011</v>
      </c>
      <c r="X334" s="13" t="n">
        <v>7.5</v>
      </c>
      <c r="Y334" s="12" t="n">
        <v>45014</v>
      </c>
      <c r="Z334" t="n">
        <v>2</v>
      </c>
      <c r="AA334" s="14" t="inlineStr">
        <is>
          <t>Mes 4</t>
        </is>
      </c>
    </row>
    <row r="335">
      <c r="B335" t="inlineStr">
        <is>
          <t>Venta Local</t>
        </is>
      </c>
      <c r="C335" t="n">
        <v>40362138</v>
      </c>
      <c r="D335" t="inlineStr">
        <is>
          <t>AGROSUPER SHANGHAI</t>
        </is>
      </c>
      <c r="E335" t="n">
        <v>1021766</v>
      </c>
      <c r="F335" t="inlineStr">
        <is>
          <t>agrosuper shanghai1021766</t>
        </is>
      </c>
      <c r="G335" s="12" t="n">
        <v>44987</v>
      </c>
      <c r="H335" s="10" t="n">
        <v>23400</v>
      </c>
      <c r="I335" s="10" t="n"/>
      <c r="J335" s="10" t="n"/>
      <c r="K335" s="10" t="n"/>
      <c r="L335" s="13" t="n">
        <v>5.574109245612703</v>
      </c>
      <c r="M335" s="12" t="n">
        <v>44992</v>
      </c>
      <c r="N335" s="13" t="n">
        <v>5.5</v>
      </c>
      <c r="O335" s="12" t="n">
        <v>44997</v>
      </c>
      <c r="P335" t="n">
        <v>17</v>
      </c>
      <c r="Q335" s="14" t="inlineStr">
        <is>
          <t>SI</t>
        </is>
      </c>
      <c r="R335" s="10" t="n">
        <v>23400</v>
      </c>
      <c r="S335" s="10" t="n"/>
      <c r="T335" s="10" t="n"/>
      <c r="U335" s="10" t="n"/>
      <c r="V335" s="13" t="n">
        <v>7.574109245612703</v>
      </c>
      <c r="W335" s="12" t="n">
        <v>44994</v>
      </c>
      <c r="X335" s="13" t="n">
        <v>7.5</v>
      </c>
      <c r="Y335" s="12" t="n">
        <v>44997</v>
      </c>
      <c r="Z335" t="n">
        <v>17</v>
      </c>
      <c r="AA335" s="14" t="inlineStr">
        <is>
          <t>SI</t>
        </is>
      </c>
    </row>
    <row r="336">
      <c r="B336" t="inlineStr">
        <is>
          <t>Venta Local</t>
        </is>
      </c>
      <c r="C336" t="n">
        <v>40362137</v>
      </c>
      <c r="D336" t="inlineStr">
        <is>
          <t>AGROSUPER SHANGHAI</t>
        </is>
      </c>
      <c r="E336" t="n">
        <v>1021766</v>
      </c>
      <c r="F336" t="inlineStr">
        <is>
          <t>agrosuper shanghai1021766</t>
        </is>
      </c>
      <c r="G336" s="12" t="n">
        <v>44989</v>
      </c>
      <c r="H336" s="10" t="n">
        <v>24192</v>
      </c>
      <c r="I336" s="10" t="n"/>
      <c r="J336" s="10" t="n"/>
      <c r="K336" s="10" t="n"/>
      <c r="L336" s="13" t="n">
        <v>5.574109245612703</v>
      </c>
      <c r="M336" s="12" t="n">
        <v>44994</v>
      </c>
      <c r="N336" s="13" t="n">
        <v>5.5</v>
      </c>
      <c r="O336" s="12" t="n">
        <v>44999</v>
      </c>
      <c r="P336" t="n">
        <v>15</v>
      </c>
      <c r="Q336" s="14" t="inlineStr">
        <is>
          <t>SI</t>
        </is>
      </c>
      <c r="R336" s="10" t="n">
        <v>24192</v>
      </c>
      <c r="S336" s="10" t="n"/>
      <c r="T336" s="10" t="n"/>
      <c r="U336" s="10" t="n"/>
      <c r="V336" s="13" t="n">
        <v>7.574109245612703</v>
      </c>
      <c r="W336" s="12" t="n">
        <v>44996</v>
      </c>
      <c r="X336" s="13" t="n">
        <v>7.5</v>
      </c>
      <c r="Y336" s="12" t="n">
        <v>44999</v>
      </c>
      <c r="Z336" t="n">
        <v>15</v>
      </c>
      <c r="AA336" s="14" t="inlineStr">
        <is>
          <t>SI</t>
        </is>
      </c>
    </row>
    <row r="337">
      <c r="B337" t="inlineStr">
        <is>
          <t>Venta Local</t>
        </is>
      </c>
      <c r="C337" t="n">
        <v>40362136</v>
      </c>
      <c r="D337" t="inlineStr">
        <is>
          <t>AGROSUPER SHANGHAI</t>
        </is>
      </c>
      <c r="E337" t="n">
        <v>1021766</v>
      </c>
      <c r="F337" t="inlineStr">
        <is>
          <t>agrosuper shanghai1021766</t>
        </is>
      </c>
      <c r="G337" s="12" t="n">
        <v>44987</v>
      </c>
      <c r="H337" s="10" t="n">
        <v>24696</v>
      </c>
      <c r="I337" s="10" t="n"/>
      <c r="J337" s="10" t="n"/>
      <c r="K337" s="10" t="n"/>
      <c r="L337" s="13" t="n">
        <v>5.574109245612703</v>
      </c>
      <c r="M337" s="12" t="n">
        <v>44992</v>
      </c>
      <c r="N337" s="13" t="n">
        <v>5.5</v>
      </c>
      <c r="O337" s="12" t="n">
        <v>44997</v>
      </c>
      <c r="P337" t="n">
        <v>17</v>
      </c>
      <c r="Q337" s="14" t="inlineStr">
        <is>
          <t>SI</t>
        </is>
      </c>
      <c r="R337" s="10" t="n">
        <v>24696</v>
      </c>
      <c r="S337" s="10" t="n"/>
      <c r="T337" s="10" t="n"/>
      <c r="U337" s="10" t="n"/>
      <c r="V337" s="13" t="n">
        <v>7.574109245612703</v>
      </c>
      <c r="W337" s="12" t="n">
        <v>44994</v>
      </c>
      <c r="X337" s="13" t="n">
        <v>7.5</v>
      </c>
      <c r="Y337" s="12" t="n">
        <v>44997</v>
      </c>
      <c r="Z337" t="n">
        <v>17</v>
      </c>
      <c r="AA337" s="14" t="inlineStr">
        <is>
          <t>SI</t>
        </is>
      </c>
    </row>
    <row r="338">
      <c r="B338" t="inlineStr">
        <is>
          <t>Venta Local</t>
        </is>
      </c>
      <c r="C338" t="n">
        <v>40362135</v>
      </c>
      <c r="D338" t="inlineStr">
        <is>
          <t>AGROSUPER SHANGHAI</t>
        </is>
      </c>
      <c r="E338" t="n">
        <v>1021766</v>
      </c>
      <c r="F338" t="inlineStr">
        <is>
          <t>agrosuper shanghai1021766</t>
        </is>
      </c>
      <c r="G338" s="12" t="n">
        <v>44977</v>
      </c>
      <c r="H338" s="10" t="n">
        <v>11700</v>
      </c>
      <c r="I338" s="10" t="n"/>
      <c r="J338" s="10" t="n"/>
      <c r="K338" s="10" t="n"/>
      <c r="L338" s="13" t="n">
        <v>5.574109245612703</v>
      </c>
      <c r="M338" s="12" t="n">
        <v>44982</v>
      </c>
      <c r="N338" s="13" t="n">
        <v>5.5</v>
      </c>
      <c r="O338" s="12" t="n">
        <v>44987</v>
      </c>
      <c r="P338" t="n">
        <v>25</v>
      </c>
      <c r="Q338" s="14" t="inlineStr">
        <is>
          <t>SI</t>
        </is>
      </c>
      <c r="R338" s="10" t="n">
        <v>11700</v>
      </c>
      <c r="S338" s="10" t="n"/>
      <c r="T338" s="10" t="n"/>
      <c r="U338" s="10" t="n"/>
      <c r="V338" s="13" t="n">
        <v>7.574109245612703</v>
      </c>
      <c r="W338" s="12" t="n">
        <v>44984</v>
      </c>
      <c r="X338" s="13" t="n">
        <v>7.5</v>
      </c>
      <c r="Y338" s="12" t="n">
        <v>44987</v>
      </c>
      <c r="Z338" t="n">
        <v>25</v>
      </c>
      <c r="AA338" s="14" t="inlineStr">
        <is>
          <t>SI</t>
        </is>
      </c>
    </row>
    <row r="339">
      <c r="B339" t="inlineStr">
        <is>
          <t>Venta Local</t>
        </is>
      </c>
      <c r="C339" t="n">
        <v>40362135</v>
      </c>
      <c r="D339" t="inlineStr">
        <is>
          <t>AGROSUPER SHANGHAI</t>
        </is>
      </c>
      <c r="E339" t="n">
        <v>1021766</v>
      </c>
      <c r="F339" t="inlineStr">
        <is>
          <t>agrosuper shanghai1021766</t>
        </is>
      </c>
      <c r="G339" s="12" t="n">
        <v>44977</v>
      </c>
      <c r="H339" s="10" t="n">
        <v>24498</v>
      </c>
      <c r="I339" s="10" t="n"/>
      <c r="J339" s="10" t="n"/>
      <c r="K339" s="10" t="n"/>
      <c r="L339" s="13" t="n">
        <v>5.574109245612703</v>
      </c>
      <c r="M339" s="12" t="n">
        <v>44982</v>
      </c>
      <c r="N339" s="13" t="n">
        <v>5.5</v>
      </c>
      <c r="O339" s="12" t="n">
        <v>44987</v>
      </c>
      <c r="P339" t="n">
        <v>25</v>
      </c>
      <c r="Q339" s="14" t="inlineStr">
        <is>
          <t>SI</t>
        </is>
      </c>
      <c r="R339" s="10" t="n">
        <v>24498</v>
      </c>
      <c r="S339" s="10" t="n"/>
      <c r="T339" s="10" t="n"/>
      <c r="U339" s="10" t="n"/>
      <c r="V339" s="13" t="n">
        <v>7.574109245612703</v>
      </c>
      <c r="W339" s="12" t="n">
        <v>44984</v>
      </c>
      <c r="X339" s="13" t="n">
        <v>7.5</v>
      </c>
      <c r="Y339" s="12" t="n">
        <v>44987</v>
      </c>
      <c r="Z339" t="n">
        <v>25</v>
      </c>
      <c r="AA339" s="14" t="inlineStr">
        <is>
          <t>SI</t>
        </is>
      </c>
    </row>
    <row r="340">
      <c r="B340" t="inlineStr">
        <is>
          <t>Venta Local</t>
        </is>
      </c>
      <c r="C340" t="n">
        <v>40362134</v>
      </c>
      <c r="D340" t="inlineStr">
        <is>
          <t>AGROSUPER SHANGHAI</t>
        </is>
      </c>
      <c r="E340" t="n">
        <v>1021766</v>
      </c>
      <c r="F340" t="inlineStr">
        <is>
          <t>agrosuper shanghai1021766</t>
        </is>
      </c>
      <c r="G340" s="12" t="n">
        <v>44977</v>
      </c>
      <c r="H340" s="10" t="n">
        <v>24084</v>
      </c>
      <c r="I340" s="10" t="n"/>
      <c r="J340" s="10" t="n"/>
      <c r="K340" s="10" t="n"/>
      <c r="L340" s="13" t="n">
        <v>5.574109245612703</v>
      </c>
      <c r="M340" s="12" t="n">
        <v>44982</v>
      </c>
      <c r="N340" s="13" t="n">
        <v>5.5</v>
      </c>
      <c r="O340" s="12" t="n">
        <v>44987</v>
      </c>
      <c r="P340" t="n">
        <v>25</v>
      </c>
      <c r="Q340" s="14" t="inlineStr">
        <is>
          <t>SI</t>
        </is>
      </c>
      <c r="R340" s="10" t="n">
        <v>24084</v>
      </c>
      <c r="S340" s="10" t="n"/>
      <c r="T340" s="10" t="n"/>
      <c r="U340" s="10" t="n"/>
      <c r="V340" s="13" t="n">
        <v>7.574109245612703</v>
      </c>
      <c r="W340" s="12" t="n">
        <v>44984</v>
      </c>
      <c r="X340" s="13" t="n">
        <v>7.5</v>
      </c>
      <c r="Y340" s="12" t="n">
        <v>44987</v>
      </c>
      <c r="Z340" t="n">
        <v>25</v>
      </c>
      <c r="AA340" s="14" t="inlineStr">
        <is>
          <t>SI</t>
        </is>
      </c>
    </row>
    <row r="341">
      <c r="B341" t="inlineStr">
        <is>
          <t>Venta Local</t>
        </is>
      </c>
      <c r="C341" t="n">
        <v>40362121</v>
      </c>
      <c r="D341" t="inlineStr">
        <is>
          <t>AGROSUPER SHANGHAI</t>
        </is>
      </c>
      <c r="E341" t="n">
        <v>1023306</v>
      </c>
      <c r="F341" t="inlineStr">
        <is>
          <t>agrosuper shanghai1023306</t>
        </is>
      </c>
      <c r="G341" s="12" t="n">
        <v>44991</v>
      </c>
      <c r="H341" s="10" t="n">
        <v>23980</v>
      </c>
      <c r="I341" s="10" t="n"/>
      <c r="J341" s="10" t="n"/>
      <c r="K341" s="10" t="n"/>
      <c r="L341" s="13" t="n">
        <v>5.574109245612703</v>
      </c>
      <c r="M341" s="12" t="n">
        <v>44996</v>
      </c>
      <c r="N341" s="13" t="n">
        <v>5.5</v>
      </c>
      <c r="O341" s="12" t="n">
        <v>45001</v>
      </c>
      <c r="P341" t="n">
        <v>13</v>
      </c>
      <c r="Q341" s="14" t="inlineStr">
        <is>
          <t>SI</t>
        </is>
      </c>
      <c r="R341" s="10" t="n">
        <v>23980</v>
      </c>
      <c r="S341" s="10" t="n"/>
      <c r="T341" s="10" t="n"/>
      <c r="U341" s="10" t="n"/>
      <c r="V341" s="13" t="n">
        <v>7.574109245612703</v>
      </c>
      <c r="W341" s="12" t="n">
        <v>44998</v>
      </c>
      <c r="X341" s="13" t="n">
        <v>7.5</v>
      </c>
      <c r="Y341" s="12" t="n">
        <v>45001</v>
      </c>
      <c r="Z341" t="n">
        <v>13</v>
      </c>
      <c r="AA341" s="14" t="inlineStr">
        <is>
          <t>SI</t>
        </is>
      </c>
    </row>
    <row r="342">
      <c r="B342" t="inlineStr">
        <is>
          <t>Venta Local</t>
        </is>
      </c>
      <c r="C342" t="n">
        <v>40362118</v>
      </c>
      <c r="D342" t="inlineStr">
        <is>
          <t>AGROSUPER SHANGHAI</t>
        </is>
      </c>
      <c r="E342" t="n">
        <v>1023306</v>
      </c>
      <c r="F342" t="inlineStr">
        <is>
          <t>agrosuper shanghai1023306</t>
        </is>
      </c>
      <c r="G342" s="12" t="n">
        <v>44989</v>
      </c>
      <c r="H342" s="10" t="n">
        <v>24200</v>
      </c>
      <c r="I342" s="10" t="n"/>
      <c r="J342" s="10" t="n"/>
      <c r="K342" s="10" t="n"/>
      <c r="L342" s="13" t="n">
        <v>5.574109245612703</v>
      </c>
      <c r="M342" s="12" t="n">
        <v>44994</v>
      </c>
      <c r="N342" s="13" t="n">
        <v>5.5</v>
      </c>
      <c r="O342" s="12" t="n">
        <v>44999</v>
      </c>
      <c r="P342" t="n">
        <v>15</v>
      </c>
      <c r="Q342" s="14" t="inlineStr">
        <is>
          <t>SI</t>
        </is>
      </c>
      <c r="R342" s="10" t="n">
        <v>24200</v>
      </c>
      <c r="S342" s="10" t="n"/>
      <c r="T342" s="10" t="n"/>
      <c r="U342" s="10" t="n"/>
      <c r="V342" s="13" t="n">
        <v>7.574109245612703</v>
      </c>
      <c r="W342" s="12" t="n">
        <v>44996</v>
      </c>
      <c r="X342" s="13" t="n">
        <v>7.5</v>
      </c>
      <c r="Y342" s="12" t="n">
        <v>44999</v>
      </c>
      <c r="Z342" t="n">
        <v>15</v>
      </c>
      <c r="AA342" s="14" t="inlineStr">
        <is>
          <t>SI</t>
        </is>
      </c>
    </row>
    <row r="343">
      <c r="B343" t="inlineStr">
        <is>
          <t>Venta Local</t>
        </is>
      </c>
      <c r="C343" t="n">
        <v>40362115</v>
      </c>
      <c r="D343" t="inlineStr">
        <is>
          <t>AGROSUPER SHANGHAI</t>
        </is>
      </c>
      <c r="E343" t="n">
        <v>1022388</v>
      </c>
      <c r="F343" t="inlineStr">
        <is>
          <t>agrosuper shanghai1022388</t>
        </is>
      </c>
      <c r="G343" s="12" t="n">
        <v>44983</v>
      </c>
      <c r="H343" s="10" t="n">
        <v>15170</v>
      </c>
      <c r="I343" s="10" t="n"/>
      <c r="J343" s="10" t="n"/>
      <c r="K343" s="10" t="n"/>
      <c r="L343" s="13" t="n">
        <v>5.574109245612703</v>
      </c>
      <c r="M343" s="12" t="n">
        <v>44988</v>
      </c>
      <c r="N343" s="13" t="n">
        <v>5.5</v>
      </c>
      <c r="O343" s="12" t="n">
        <v>44993</v>
      </c>
      <c r="P343" t="n">
        <v>20</v>
      </c>
      <c r="Q343" s="14" t="inlineStr">
        <is>
          <t>SI</t>
        </is>
      </c>
      <c r="R343" s="10" t="n">
        <v>15170</v>
      </c>
      <c r="S343" s="10" t="n"/>
      <c r="T343" s="10" t="n"/>
      <c r="U343" s="10" t="n"/>
      <c r="V343" s="13" t="n">
        <v>7.574109245612703</v>
      </c>
      <c r="W343" s="12" t="n">
        <v>44990</v>
      </c>
      <c r="X343" s="13" t="n">
        <v>7.5</v>
      </c>
      <c r="Y343" s="12" t="n">
        <v>44993</v>
      </c>
      <c r="Z343" t="n">
        <v>20</v>
      </c>
      <c r="AA343" s="14" t="inlineStr">
        <is>
          <t>SI</t>
        </is>
      </c>
    </row>
    <row r="344">
      <c r="B344" t="inlineStr">
        <is>
          <t>Venta Local</t>
        </is>
      </c>
      <c r="C344" t="n">
        <v>40362115</v>
      </c>
      <c r="D344" t="inlineStr">
        <is>
          <t>AGROSUPER SHANGHAI</t>
        </is>
      </c>
      <c r="E344" t="n">
        <v>1022388</v>
      </c>
      <c r="F344" t="inlineStr">
        <is>
          <t>agrosuper shanghai1022388</t>
        </is>
      </c>
      <c r="G344" s="12" t="n">
        <v>44983</v>
      </c>
      <c r="H344" s="10" t="n">
        <v>24000</v>
      </c>
      <c r="I344" s="10" t="n"/>
      <c r="J344" s="10" t="n"/>
      <c r="K344" s="10" t="n"/>
      <c r="L344" s="13" t="n">
        <v>5.574109245612703</v>
      </c>
      <c r="M344" s="12" t="n">
        <v>44988</v>
      </c>
      <c r="N344" s="13" t="n">
        <v>5.5</v>
      </c>
      <c r="O344" s="12" t="n">
        <v>44993</v>
      </c>
      <c r="P344" t="n">
        <v>20</v>
      </c>
      <c r="Q344" s="14" t="inlineStr">
        <is>
          <t>SI</t>
        </is>
      </c>
      <c r="R344" s="10" t="n">
        <v>24000</v>
      </c>
      <c r="S344" s="10" t="n"/>
      <c r="T344" s="10" t="n"/>
      <c r="U344" s="10" t="n"/>
      <c r="V344" s="13" t="n">
        <v>7.574109245612703</v>
      </c>
      <c r="W344" s="12" t="n">
        <v>44990</v>
      </c>
      <c r="X344" s="13" t="n">
        <v>7.5</v>
      </c>
      <c r="Y344" s="12" t="n">
        <v>44993</v>
      </c>
      <c r="Z344" t="n">
        <v>20</v>
      </c>
      <c r="AA344" s="14" t="inlineStr">
        <is>
          <t>SI</t>
        </is>
      </c>
    </row>
    <row r="345">
      <c r="B345" t="inlineStr">
        <is>
          <t>Venta Local</t>
        </is>
      </c>
      <c r="C345" t="n">
        <v>40362113</v>
      </c>
      <c r="D345" t="inlineStr">
        <is>
          <t>AGROSUPER SHANGHAI</t>
        </is>
      </c>
      <c r="E345" t="n">
        <v>1022388</v>
      </c>
      <c r="F345" t="inlineStr">
        <is>
          <t>agrosuper shanghai1022388</t>
        </is>
      </c>
      <c r="G345" s="12" t="n">
        <v>44983</v>
      </c>
      <c r="H345" s="10" t="n">
        <v>24190</v>
      </c>
      <c r="I345" s="10" t="n"/>
      <c r="J345" s="10" t="n"/>
      <c r="K345" s="10" t="n"/>
      <c r="L345" s="13" t="n">
        <v>5.574109245612703</v>
      </c>
      <c r="M345" s="12" t="n">
        <v>44988</v>
      </c>
      <c r="N345" s="13" t="n">
        <v>5.5</v>
      </c>
      <c r="O345" s="12" t="n">
        <v>44993</v>
      </c>
      <c r="P345" t="n">
        <v>20</v>
      </c>
      <c r="Q345" s="14" t="inlineStr">
        <is>
          <t>SI</t>
        </is>
      </c>
      <c r="R345" s="10" t="n">
        <v>24190</v>
      </c>
      <c r="S345" s="10" t="n"/>
      <c r="T345" s="10" t="n"/>
      <c r="U345" s="10" t="n"/>
      <c r="V345" s="13" t="n">
        <v>7.574109245612703</v>
      </c>
      <c r="W345" s="12" t="n">
        <v>44990</v>
      </c>
      <c r="X345" s="13" t="n">
        <v>7.5</v>
      </c>
      <c r="Y345" s="12" t="n">
        <v>44993</v>
      </c>
      <c r="Z345" t="n">
        <v>20</v>
      </c>
      <c r="AA345" s="14" t="inlineStr">
        <is>
          <t>SI</t>
        </is>
      </c>
    </row>
    <row r="346">
      <c r="B346" t="inlineStr">
        <is>
          <t>Venta Local</t>
        </is>
      </c>
      <c r="C346" t="n">
        <v>40362100</v>
      </c>
      <c r="D346" t="inlineStr">
        <is>
          <t>AGROSUPER SHANGHAI</t>
        </is>
      </c>
      <c r="E346" t="n">
        <v>1022943</v>
      </c>
      <c r="F346" t="inlineStr">
        <is>
          <t>agrosuper shanghai1022943</t>
        </is>
      </c>
      <c r="G346" s="12" t="n">
        <v>44991</v>
      </c>
      <c r="H346" s="10" t="n">
        <v>23906.1</v>
      </c>
      <c r="I346" s="10" t="n"/>
      <c r="J346" s="10" t="n"/>
      <c r="K346" s="10" t="n"/>
      <c r="L346" s="13" t="n">
        <v>5.574109245612703</v>
      </c>
      <c r="M346" s="12" t="n">
        <v>44996</v>
      </c>
      <c r="N346" s="13" t="n">
        <v>5.5</v>
      </c>
      <c r="O346" s="12" t="n">
        <v>45001</v>
      </c>
      <c r="P346" t="n">
        <v>13</v>
      </c>
      <c r="Q346" s="14" t="inlineStr">
        <is>
          <t>SI</t>
        </is>
      </c>
      <c r="R346" s="10" t="n">
        <v>23906.1</v>
      </c>
      <c r="S346" s="10" t="n"/>
      <c r="T346" s="10" t="n"/>
      <c r="U346" s="10" t="n"/>
      <c r="V346" s="13" t="n">
        <v>7.574109245612703</v>
      </c>
      <c r="W346" s="12" t="n">
        <v>44998</v>
      </c>
      <c r="X346" s="13" t="n">
        <v>7.5</v>
      </c>
      <c r="Y346" s="12" t="n">
        <v>45001</v>
      </c>
      <c r="Z346" t="n">
        <v>13</v>
      </c>
      <c r="AA346" s="14" t="inlineStr">
        <is>
          <t>SI</t>
        </is>
      </c>
    </row>
    <row r="347">
      <c r="B347" t="inlineStr">
        <is>
          <t>Venta Local</t>
        </is>
      </c>
      <c r="C347" t="n">
        <v>40362099</v>
      </c>
      <c r="D347" t="inlineStr">
        <is>
          <t>AGROSUPER SHANGHAI</t>
        </is>
      </c>
      <c r="E347" t="n">
        <v>1022943</v>
      </c>
      <c r="F347" t="inlineStr">
        <is>
          <t>agrosuper shanghai1022943</t>
        </is>
      </c>
      <c r="G347" s="12" t="n">
        <v>44978</v>
      </c>
      <c r="H347" s="10" t="n">
        <v>7420.66</v>
      </c>
      <c r="I347" s="10" t="n"/>
      <c r="J347" s="10" t="n"/>
      <c r="K347" s="10" t="n"/>
      <c r="L347" s="13" t="n">
        <v>5.574109245612703</v>
      </c>
      <c r="M347" s="12" t="n">
        <v>44983</v>
      </c>
      <c r="N347" s="13" t="n">
        <v>5.5</v>
      </c>
      <c r="O347" s="12" t="n">
        <v>44988</v>
      </c>
      <c r="P347" t="n">
        <v>24</v>
      </c>
      <c r="Q347" s="14" t="inlineStr">
        <is>
          <t>SI</t>
        </is>
      </c>
      <c r="R347" s="10" t="n">
        <v>7420.66</v>
      </c>
      <c r="S347" s="10" t="n"/>
      <c r="T347" s="10" t="n"/>
      <c r="U347" s="10" t="n"/>
      <c r="V347" s="13" t="n">
        <v>7.574109245612703</v>
      </c>
      <c r="W347" s="12" t="n">
        <v>44985</v>
      </c>
      <c r="X347" s="13" t="n">
        <v>7.5</v>
      </c>
      <c r="Y347" s="12" t="n">
        <v>44988</v>
      </c>
      <c r="Z347" t="n">
        <v>24</v>
      </c>
      <c r="AA347" s="14" t="inlineStr">
        <is>
          <t>SI</t>
        </is>
      </c>
    </row>
    <row r="348">
      <c r="B348" t="inlineStr">
        <is>
          <t>Venta Local</t>
        </is>
      </c>
      <c r="C348" t="n">
        <v>40362099</v>
      </c>
      <c r="D348" t="inlineStr">
        <is>
          <t>AGROSUPER SHANGHAI</t>
        </is>
      </c>
      <c r="E348" t="n">
        <v>1022943</v>
      </c>
      <c r="F348" t="inlineStr">
        <is>
          <t>agrosuper shanghai1022943</t>
        </is>
      </c>
      <c r="G348" s="12" t="n">
        <v>44978</v>
      </c>
      <c r="H348" s="10" t="n">
        <v>24004.28</v>
      </c>
      <c r="I348" s="10" t="n"/>
      <c r="J348" s="10" t="n"/>
      <c r="K348" s="10" t="n"/>
      <c r="L348" s="13" t="n">
        <v>5.574109245612703</v>
      </c>
      <c r="M348" s="12" t="n">
        <v>44983</v>
      </c>
      <c r="N348" s="13" t="n">
        <v>5.5</v>
      </c>
      <c r="O348" s="12" t="n">
        <v>44988</v>
      </c>
      <c r="P348" t="n">
        <v>24</v>
      </c>
      <c r="Q348" s="14" t="inlineStr">
        <is>
          <t>SI</t>
        </is>
      </c>
      <c r="R348" s="10" t="n">
        <v>24004.28</v>
      </c>
      <c r="S348" s="10" t="n"/>
      <c r="T348" s="10" t="n"/>
      <c r="U348" s="10" t="n"/>
      <c r="V348" s="13" t="n">
        <v>7.574109245612703</v>
      </c>
      <c r="W348" s="12" t="n">
        <v>44985</v>
      </c>
      <c r="X348" s="13" t="n">
        <v>7.5</v>
      </c>
      <c r="Y348" s="12" t="n">
        <v>44988</v>
      </c>
      <c r="Z348" t="n">
        <v>24</v>
      </c>
      <c r="AA348" s="14" t="inlineStr">
        <is>
          <t>SI</t>
        </is>
      </c>
    </row>
    <row r="349">
      <c r="B349" t="inlineStr">
        <is>
          <t>Venta Local</t>
        </is>
      </c>
      <c r="C349" t="n">
        <v>40362094</v>
      </c>
      <c r="D349" t="inlineStr">
        <is>
          <t>AGROSUPER SHANGHAI</t>
        </is>
      </c>
      <c r="E349" t="n">
        <v>1023411</v>
      </c>
      <c r="F349" t="inlineStr">
        <is>
          <t>agrosuper shanghai1023411</t>
        </is>
      </c>
      <c r="G349" s="12" t="n">
        <v>44991</v>
      </c>
      <c r="H349" s="10" t="n">
        <v>24377.06</v>
      </c>
      <c r="I349" s="10" t="n"/>
      <c r="J349" s="10" t="n"/>
      <c r="K349" s="10" t="n"/>
      <c r="L349" s="13" t="n">
        <v>5.574109245612703</v>
      </c>
      <c r="M349" s="12" t="n">
        <v>44996</v>
      </c>
      <c r="N349" s="13" t="n">
        <v>5.5</v>
      </c>
      <c r="O349" s="12" t="n">
        <v>45001</v>
      </c>
      <c r="P349" t="n">
        <v>13</v>
      </c>
      <c r="Q349" s="14" t="inlineStr">
        <is>
          <t>SI</t>
        </is>
      </c>
      <c r="R349" s="10" t="n">
        <v>24377.06</v>
      </c>
      <c r="S349" s="10" t="n"/>
      <c r="T349" s="10" t="n"/>
      <c r="U349" s="10" t="n"/>
      <c r="V349" s="13" t="n">
        <v>7.574109245612703</v>
      </c>
      <c r="W349" s="12" t="n">
        <v>44998</v>
      </c>
      <c r="X349" s="13" t="n">
        <v>7.5</v>
      </c>
      <c r="Y349" s="12" t="n">
        <v>45001</v>
      </c>
      <c r="Z349" t="n">
        <v>13</v>
      </c>
      <c r="AA349" s="14" t="inlineStr">
        <is>
          <t>SI</t>
        </is>
      </c>
    </row>
    <row r="350">
      <c r="B350" t="inlineStr">
        <is>
          <t>Venta Local</t>
        </is>
      </c>
      <c r="C350" t="n">
        <v>40362089</v>
      </c>
      <c r="D350" t="inlineStr">
        <is>
          <t>AGROSUPER SHANGHAI</t>
        </is>
      </c>
      <c r="E350" t="n">
        <v>1023412</v>
      </c>
      <c r="F350" t="inlineStr">
        <is>
          <t>agrosuper shanghai1023412</t>
        </is>
      </c>
      <c r="G350" s="12" t="n">
        <v>44989</v>
      </c>
      <c r="H350" s="10" t="n">
        <v>24285.08</v>
      </c>
      <c r="I350" s="10" t="n"/>
      <c r="J350" s="10" t="n"/>
      <c r="K350" s="10" t="n"/>
      <c r="L350" s="13" t="n">
        <v>5.574109245612703</v>
      </c>
      <c r="M350" s="12" t="n">
        <v>44994</v>
      </c>
      <c r="N350" s="13" t="n">
        <v>5.5</v>
      </c>
      <c r="O350" s="12" t="n">
        <v>44999</v>
      </c>
      <c r="P350" t="n">
        <v>15</v>
      </c>
      <c r="Q350" s="14" t="inlineStr">
        <is>
          <t>SI</t>
        </is>
      </c>
      <c r="R350" s="10" t="n">
        <v>24285.08</v>
      </c>
      <c r="S350" s="10" t="n"/>
      <c r="T350" s="10" t="n"/>
      <c r="U350" s="10" t="n"/>
      <c r="V350" s="13" t="n">
        <v>7.574109245612703</v>
      </c>
      <c r="W350" s="12" t="n">
        <v>44996</v>
      </c>
      <c r="X350" s="13" t="n">
        <v>7.5</v>
      </c>
      <c r="Y350" s="12" t="n">
        <v>44999</v>
      </c>
      <c r="Z350" t="n">
        <v>15</v>
      </c>
      <c r="AA350" s="14" t="inlineStr">
        <is>
          <t>SI</t>
        </is>
      </c>
    </row>
    <row r="351">
      <c r="B351" t="inlineStr">
        <is>
          <t>Venta Local</t>
        </is>
      </c>
      <c r="C351" t="n">
        <v>40362053</v>
      </c>
      <c r="D351" t="inlineStr">
        <is>
          <t>AGROSUPER SHANGHAI</t>
        </is>
      </c>
      <c r="E351" t="n">
        <v>1021733</v>
      </c>
      <c r="F351" t="inlineStr">
        <is>
          <t>agrosuper shanghai1021733</t>
        </is>
      </c>
      <c r="G351" s="12" t="n">
        <v>44989</v>
      </c>
      <c r="H351" s="10" t="n">
        <v>24427.61</v>
      </c>
      <c r="I351" s="10" t="n"/>
      <c r="J351" s="10" t="n"/>
      <c r="K351" s="10" t="n"/>
      <c r="L351" s="13" t="n">
        <v>5.574109245612703</v>
      </c>
      <c r="M351" s="12" t="n">
        <v>44994</v>
      </c>
      <c r="N351" s="13" t="n">
        <v>5.5</v>
      </c>
      <c r="O351" s="12" t="n">
        <v>44999</v>
      </c>
      <c r="P351" t="n">
        <v>15</v>
      </c>
      <c r="Q351" s="14" t="inlineStr">
        <is>
          <t>SI</t>
        </is>
      </c>
      <c r="R351" s="10" t="n">
        <v>24427.61</v>
      </c>
      <c r="S351" s="10" t="n"/>
      <c r="T351" s="10" t="n"/>
      <c r="U351" s="10" t="n"/>
      <c r="V351" s="13" t="n">
        <v>7.574109245612703</v>
      </c>
      <c r="W351" s="12" t="n">
        <v>44996</v>
      </c>
      <c r="X351" s="13" t="n">
        <v>7.5</v>
      </c>
      <c r="Y351" s="12" t="n">
        <v>44999</v>
      </c>
      <c r="Z351" t="n">
        <v>15</v>
      </c>
      <c r="AA351" s="14" t="inlineStr">
        <is>
          <t>SI</t>
        </is>
      </c>
    </row>
    <row r="352">
      <c r="B352" t="inlineStr">
        <is>
          <t>Venta Local</t>
        </is>
      </c>
      <c r="C352" t="n">
        <v>40362052</v>
      </c>
      <c r="D352" t="inlineStr">
        <is>
          <t>AGROSUPER SHANGHAI</t>
        </is>
      </c>
      <c r="E352" t="n">
        <v>1021733</v>
      </c>
      <c r="F352" t="inlineStr">
        <is>
          <t>agrosuper shanghai1021733</t>
        </is>
      </c>
      <c r="G352" s="12" t="n">
        <v>44989</v>
      </c>
      <c r="H352" s="10" t="n">
        <v>23613.67</v>
      </c>
      <c r="I352" s="10" t="n"/>
      <c r="J352" s="10" t="n"/>
      <c r="K352" s="10" t="n"/>
      <c r="L352" s="13" t="n">
        <v>5.574109245612703</v>
      </c>
      <c r="M352" s="12" t="n">
        <v>44994</v>
      </c>
      <c r="N352" s="13" t="n">
        <v>5.5</v>
      </c>
      <c r="O352" s="12" t="n">
        <v>44999</v>
      </c>
      <c r="P352" t="n">
        <v>15</v>
      </c>
      <c r="Q352" s="14" t="inlineStr">
        <is>
          <t>SI</t>
        </is>
      </c>
      <c r="R352" s="10" t="n">
        <v>23613.67</v>
      </c>
      <c r="S352" s="10" t="n"/>
      <c r="T352" s="10" t="n"/>
      <c r="U352" s="10" t="n"/>
      <c r="V352" s="13" t="n">
        <v>7.574109245612703</v>
      </c>
      <c r="W352" s="12" t="n">
        <v>44996</v>
      </c>
      <c r="X352" s="13" t="n">
        <v>7.5</v>
      </c>
      <c r="Y352" s="12" t="n">
        <v>44999</v>
      </c>
      <c r="Z352" t="n">
        <v>15</v>
      </c>
      <c r="AA352" s="14" t="inlineStr">
        <is>
          <t>SI</t>
        </is>
      </c>
    </row>
    <row r="353">
      <c r="B353" t="inlineStr">
        <is>
          <t>Venta Local</t>
        </is>
      </c>
      <c r="C353" t="n">
        <v>40362051</v>
      </c>
      <c r="D353" t="inlineStr">
        <is>
          <t>AGROSUPER SHANGHAI</t>
        </is>
      </c>
      <c r="E353" t="n">
        <v>1021733</v>
      </c>
      <c r="F353" t="inlineStr">
        <is>
          <t>agrosuper shanghai1021733</t>
        </is>
      </c>
      <c r="G353" s="12" t="n">
        <v>44989</v>
      </c>
      <c r="H353" s="10" t="n">
        <v>24020.05</v>
      </c>
      <c r="I353" s="10" t="n"/>
      <c r="J353" s="10" t="n"/>
      <c r="K353" s="10" t="n"/>
      <c r="L353" s="13" t="n">
        <v>5.574109245612703</v>
      </c>
      <c r="M353" s="12" t="n">
        <v>44994</v>
      </c>
      <c r="N353" s="13" t="n">
        <v>5.5</v>
      </c>
      <c r="O353" s="12" t="n">
        <v>44999</v>
      </c>
      <c r="P353" t="n">
        <v>15</v>
      </c>
      <c r="Q353" s="14" t="inlineStr">
        <is>
          <t>SI</t>
        </is>
      </c>
      <c r="R353" s="10" t="n">
        <v>24020.05</v>
      </c>
      <c r="S353" s="10" t="n"/>
      <c r="T353" s="10" t="n"/>
      <c r="U353" s="10" t="n"/>
      <c r="V353" s="13" t="n">
        <v>7.574109245612703</v>
      </c>
      <c r="W353" s="12" t="n">
        <v>44996</v>
      </c>
      <c r="X353" s="13" t="n">
        <v>7.5</v>
      </c>
      <c r="Y353" s="12" t="n">
        <v>44999</v>
      </c>
      <c r="Z353" t="n">
        <v>15</v>
      </c>
      <c r="AA353" s="14" t="inlineStr">
        <is>
          <t>SI</t>
        </is>
      </c>
    </row>
    <row r="354">
      <c r="B354" t="inlineStr">
        <is>
          <t>Venta Local</t>
        </is>
      </c>
      <c r="C354" t="n">
        <v>40362050</v>
      </c>
      <c r="D354" t="inlineStr">
        <is>
          <t>AGROSUPER SHANGHAI</t>
        </is>
      </c>
      <c r="E354" t="n">
        <v>1021733</v>
      </c>
      <c r="F354" t="inlineStr">
        <is>
          <t>agrosuper shanghai1021733</t>
        </is>
      </c>
      <c r="G354" s="12" t="n">
        <v>44989</v>
      </c>
      <c r="H354" s="10" t="n">
        <v>24415.24</v>
      </c>
      <c r="I354" s="10" t="n"/>
      <c r="J354" s="10" t="n"/>
      <c r="K354" s="10" t="n"/>
      <c r="L354" s="13" t="n">
        <v>5.574109245612703</v>
      </c>
      <c r="M354" s="12" t="n">
        <v>44994</v>
      </c>
      <c r="N354" s="13" t="n">
        <v>5.5</v>
      </c>
      <c r="O354" s="12" t="n">
        <v>44999</v>
      </c>
      <c r="P354" t="n">
        <v>15</v>
      </c>
      <c r="Q354" s="14" t="inlineStr">
        <is>
          <t>SI</t>
        </is>
      </c>
      <c r="R354" s="10" t="n">
        <v>24415.24</v>
      </c>
      <c r="S354" s="10" t="n"/>
      <c r="T354" s="10" t="n"/>
      <c r="U354" s="10" t="n"/>
      <c r="V354" s="13" t="n">
        <v>7.574109245612703</v>
      </c>
      <c r="W354" s="12" t="n">
        <v>44996</v>
      </c>
      <c r="X354" s="13" t="n">
        <v>7.5</v>
      </c>
      <c r="Y354" s="12" t="n">
        <v>44999</v>
      </c>
      <c r="Z354" t="n">
        <v>15</v>
      </c>
      <c r="AA354" s="14" t="inlineStr">
        <is>
          <t>SI</t>
        </is>
      </c>
    </row>
    <row r="355">
      <c r="B355" t="inlineStr">
        <is>
          <t>Venta Local</t>
        </is>
      </c>
      <c r="C355" t="n">
        <v>40362049</v>
      </c>
      <c r="D355" t="inlineStr">
        <is>
          <t>AGROSUPER SHANGHAI</t>
        </is>
      </c>
      <c r="E355" t="n">
        <v>1021733</v>
      </c>
      <c r="F355" t="inlineStr">
        <is>
          <t>agrosuper shanghai1021733</t>
        </is>
      </c>
      <c r="G355" s="12" t="n">
        <v>44989</v>
      </c>
      <c r="H355" s="10" t="n">
        <v>24282.11</v>
      </c>
      <c r="I355" s="10" t="n"/>
      <c r="J355" s="10" t="n"/>
      <c r="K355" s="10" t="n"/>
      <c r="L355" s="13" t="n">
        <v>5.574109245612703</v>
      </c>
      <c r="M355" s="12" t="n">
        <v>44994</v>
      </c>
      <c r="N355" s="13" t="n">
        <v>5.5</v>
      </c>
      <c r="O355" s="12" t="n">
        <v>44999</v>
      </c>
      <c r="P355" t="n">
        <v>15</v>
      </c>
      <c r="Q355" s="14" t="inlineStr">
        <is>
          <t>SI</t>
        </is>
      </c>
      <c r="R355" s="10" t="n">
        <v>24282.11</v>
      </c>
      <c r="S355" s="10" t="n"/>
      <c r="T355" s="10" t="n"/>
      <c r="U355" s="10" t="n"/>
      <c r="V355" s="13" t="n">
        <v>7.574109245612703</v>
      </c>
      <c r="W355" s="12" t="n">
        <v>44996</v>
      </c>
      <c r="X355" s="13" t="n">
        <v>7.5</v>
      </c>
      <c r="Y355" s="12" t="n">
        <v>44999</v>
      </c>
      <c r="Z355" t="n">
        <v>15</v>
      </c>
      <c r="AA355" s="14" t="inlineStr">
        <is>
          <t>SI</t>
        </is>
      </c>
    </row>
    <row r="356">
      <c r="B356" t="inlineStr">
        <is>
          <t>Venta Local</t>
        </is>
      </c>
      <c r="C356" t="n">
        <v>40362044</v>
      </c>
      <c r="D356" t="inlineStr">
        <is>
          <t>AGROSUPER SHANGHAI</t>
        </is>
      </c>
      <c r="E356" t="n">
        <v>1021733</v>
      </c>
      <c r="F356" t="inlineStr">
        <is>
          <t>agrosuper shanghai1021733</t>
        </is>
      </c>
      <c r="G356" s="12" t="n">
        <v>44977</v>
      </c>
      <c r="H356" s="10" t="n">
        <v>11748.91</v>
      </c>
      <c r="I356" s="10" t="n"/>
      <c r="J356" s="10" t="n"/>
      <c r="K356" s="10" t="n"/>
      <c r="L356" s="13" t="n">
        <v>5.574109245612703</v>
      </c>
      <c r="M356" s="12" t="n">
        <v>44982</v>
      </c>
      <c r="N356" s="13" t="n">
        <v>5.5</v>
      </c>
      <c r="O356" s="12" t="n">
        <v>44987</v>
      </c>
      <c r="P356" t="n">
        <v>25</v>
      </c>
      <c r="Q356" s="14" t="inlineStr">
        <is>
          <t>SI</t>
        </is>
      </c>
      <c r="R356" s="10" t="n">
        <v>11748.91</v>
      </c>
      <c r="S356" s="10" t="n"/>
      <c r="T356" s="10" t="n"/>
      <c r="U356" s="10" t="n"/>
      <c r="V356" s="13" t="n">
        <v>7.574109245612703</v>
      </c>
      <c r="W356" s="12" t="n">
        <v>44984</v>
      </c>
      <c r="X356" s="13" t="n">
        <v>7.5</v>
      </c>
      <c r="Y356" s="12" t="n">
        <v>44987</v>
      </c>
      <c r="Z356" t="n">
        <v>25</v>
      </c>
      <c r="AA356" s="14" t="inlineStr">
        <is>
          <t>SI</t>
        </is>
      </c>
    </row>
    <row r="357">
      <c r="B357" t="inlineStr">
        <is>
          <t>Venta Local</t>
        </is>
      </c>
      <c r="C357" t="n">
        <v>40362044</v>
      </c>
      <c r="D357" t="inlineStr">
        <is>
          <t>AGROSUPER SHANGHAI</t>
        </is>
      </c>
      <c r="E357" t="n">
        <v>1021733</v>
      </c>
      <c r="F357" t="inlineStr">
        <is>
          <t>agrosuper shanghai1021733</t>
        </is>
      </c>
      <c r="G357" s="12" t="n">
        <v>44977</v>
      </c>
      <c r="H357" s="10" t="n">
        <v>23959.34</v>
      </c>
      <c r="I357" s="10" t="n"/>
      <c r="J357" s="10" t="n"/>
      <c r="K357" s="10" t="n"/>
      <c r="L357" s="13" t="n">
        <v>5.574109245612703</v>
      </c>
      <c r="M357" s="12" t="n">
        <v>44982</v>
      </c>
      <c r="N357" s="13" t="n">
        <v>5.5</v>
      </c>
      <c r="O357" s="12" t="n">
        <v>44987</v>
      </c>
      <c r="P357" t="n">
        <v>25</v>
      </c>
      <c r="Q357" s="14" t="inlineStr">
        <is>
          <t>SI</t>
        </is>
      </c>
      <c r="R357" s="10" t="n">
        <v>23959.34</v>
      </c>
      <c r="S357" s="10" t="n"/>
      <c r="T357" s="10" t="n"/>
      <c r="U357" s="10" t="n"/>
      <c r="V357" s="13" t="n">
        <v>7.574109245612703</v>
      </c>
      <c r="W357" s="12" t="n">
        <v>44984</v>
      </c>
      <c r="X357" s="13" t="n">
        <v>7.5</v>
      </c>
      <c r="Y357" s="12" t="n">
        <v>44987</v>
      </c>
      <c r="Z357" t="n">
        <v>25</v>
      </c>
      <c r="AA357" s="14" t="inlineStr">
        <is>
          <t>SI</t>
        </is>
      </c>
    </row>
    <row r="358">
      <c r="B358" t="inlineStr">
        <is>
          <t>Venta Local</t>
        </is>
      </c>
      <c r="C358" t="n">
        <v>40362042</v>
      </c>
      <c r="D358" t="inlineStr">
        <is>
          <t>AGROSUPER SHANGHAI</t>
        </is>
      </c>
      <c r="E358" t="n">
        <v>1022073</v>
      </c>
      <c r="F358" t="inlineStr">
        <is>
          <t>agrosuper shanghai1022073</t>
        </is>
      </c>
      <c r="G358" s="12" t="n">
        <v>44989</v>
      </c>
      <c r="H358" s="10" t="n">
        <v>3343.47</v>
      </c>
      <c r="I358" s="10" t="n"/>
      <c r="J358" s="10" t="n"/>
      <c r="K358" s="10" t="n"/>
      <c r="L358" s="13" t="n">
        <v>5.574109245612703</v>
      </c>
      <c r="M358" s="12" t="n">
        <v>44994</v>
      </c>
      <c r="N358" s="13" t="n">
        <v>5.5</v>
      </c>
      <c r="O358" s="12" t="n">
        <v>44999</v>
      </c>
      <c r="P358" t="n">
        <v>15</v>
      </c>
      <c r="Q358" s="14" t="inlineStr">
        <is>
          <t>SI</t>
        </is>
      </c>
      <c r="R358" s="10" t="n">
        <v>3343.47</v>
      </c>
      <c r="S358" s="10" t="n"/>
      <c r="T358" s="10" t="n"/>
      <c r="U358" s="10" t="n"/>
      <c r="V358" s="13" t="n">
        <v>7.574109245612703</v>
      </c>
      <c r="W358" s="12" t="n">
        <v>44996</v>
      </c>
      <c r="X358" s="13" t="n">
        <v>7.5</v>
      </c>
      <c r="Y358" s="12" t="n">
        <v>44999</v>
      </c>
      <c r="Z358" t="n">
        <v>15</v>
      </c>
      <c r="AA358" s="14" t="inlineStr">
        <is>
          <t>SI</t>
        </is>
      </c>
    </row>
    <row r="359">
      <c r="B359" t="inlineStr">
        <is>
          <t>Venta Local</t>
        </is>
      </c>
      <c r="C359" t="n">
        <v>40362042</v>
      </c>
      <c r="D359" t="inlineStr">
        <is>
          <t>AGROSUPER SHANGHAI</t>
        </is>
      </c>
      <c r="E359" t="n">
        <v>1022073</v>
      </c>
      <c r="F359" t="inlineStr">
        <is>
          <t>agrosuper shanghai1022073</t>
        </is>
      </c>
      <c r="G359" s="12" t="n">
        <v>44989</v>
      </c>
      <c r="H359" s="10" t="n">
        <v>24053.29</v>
      </c>
      <c r="I359" s="10" t="n"/>
      <c r="J359" s="10" t="n"/>
      <c r="K359" s="10" t="n"/>
      <c r="L359" s="13" t="n">
        <v>5.574109245612703</v>
      </c>
      <c r="M359" s="12" t="n">
        <v>44994</v>
      </c>
      <c r="N359" s="13" t="n">
        <v>5.5</v>
      </c>
      <c r="O359" s="12" t="n">
        <v>44999</v>
      </c>
      <c r="P359" t="n">
        <v>15</v>
      </c>
      <c r="Q359" s="14" t="inlineStr">
        <is>
          <t>SI</t>
        </is>
      </c>
      <c r="R359" s="10" t="n">
        <v>24053.29</v>
      </c>
      <c r="S359" s="10" t="n"/>
      <c r="T359" s="10" t="n"/>
      <c r="U359" s="10" t="n"/>
      <c r="V359" s="13" t="n">
        <v>7.574109245612703</v>
      </c>
      <c r="W359" s="12" t="n">
        <v>44996</v>
      </c>
      <c r="X359" s="13" t="n">
        <v>7.5</v>
      </c>
      <c r="Y359" s="12" t="n">
        <v>44999</v>
      </c>
      <c r="Z359" t="n">
        <v>15</v>
      </c>
      <c r="AA359" s="14" t="inlineStr">
        <is>
          <t>SI</t>
        </is>
      </c>
    </row>
    <row r="360">
      <c r="B360" t="inlineStr">
        <is>
          <t>Venta Local</t>
        </is>
      </c>
      <c r="C360" t="n">
        <v>40362041</v>
      </c>
      <c r="D360" t="inlineStr">
        <is>
          <t>AGROSUPER SHANGHAI</t>
        </is>
      </c>
      <c r="E360" t="n">
        <v>1022073</v>
      </c>
      <c r="F360" t="inlineStr">
        <is>
          <t>agrosuper shanghai1022073</t>
        </is>
      </c>
      <c r="G360" s="12" t="n">
        <v>44977</v>
      </c>
      <c r="H360" s="10" t="n">
        <v>24134.37</v>
      </c>
      <c r="I360" s="10" t="n"/>
      <c r="J360" s="10" t="n"/>
      <c r="K360" s="10" t="n"/>
      <c r="L360" s="13" t="n">
        <v>5.574109245612703</v>
      </c>
      <c r="M360" s="12" t="n">
        <v>44982</v>
      </c>
      <c r="N360" s="13" t="n">
        <v>5.5</v>
      </c>
      <c r="O360" s="12" t="n">
        <v>44987</v>
      </c>
      <c r="P360" t="n">
        <v>25</v>
      </c>
      <c r="Q360" s="14" t="inlineStr">
        <is>
          <t>SI</t>
        </is>
      </c>
      <c r="R360" s="10" t="n">
        <v>24134.37</v>
      </c>
      <c r="S360" s="10" t="n"/>
      <c r="T360" s="10" t="n"/>
      <c r="U360" s="10" t="n"/>
      <c r="V360" s="13" t="n">
        <v>7.574109245612703</v>
      </c>
      <c r="W360" s="12" t="n">
        <v>44984</v>
      </c>
      <c r="X360" s="13" t="n">
        <v>7.5</v>
      </c>
      <c r="Y360" s="12" t="n">
        <v>44987</v>
      </c>
      <c r="Z360" t="n">
        <v>25</v>
      </c>
      <c r="AA360" s="14" t="inlineStr">
        <is>
          <t>SI</t>
        </is>
      </c>
    </row>
    <row r="361">
      <c r="B361" t="inlineStr">
        <is>
          <t>Venta Local</t>
        </is>
      </c>
      <c r="C361" t="n">
        <v>40362040</v>
      </c>
      <c r="D361" t="inlineStr">
        <is>
          <t>AGROSUPER SHANGHAI</t>
        </is>
      </c>
      <c r="E361" t="n">
        <v>1022073</v>
      </c>
      <c r="F361" t="inlineStr">
        <is>
          <t>agrosuper shanghai1022073</t>
        </is>
      </c>
      <c r="G361" s="12" t="n">
        <v>44976</v>
      </c>
      <c r="H361" s="10" t="n">
        <v>24014</v>
      </c>
      <c r="I361" s="10" t="n"/>
      <c r="J361" s="10" t="n"/>
      <c r="K361" s="10" t="n"/>
      <c r="L361" s="13" t="n">
        <v>5.574109245612703</v>
      </c>
      <c r="M361" s="12" t="n">
        <v>44981</v>
      </c>
      <c r="N361" s="13" t="n">
        <v>5.5</v>
      </c>
      <c r="O361" s="12" t="n">
        <v>44986</v>
      </c>
      <c r="P361" t="n">
        <v>26</v>
      </c>
      <c r="Q361" s="14" t="inlineStr">
        <is>
          <t>SI</t>
        </is>
      </c>
      <c r="R361" s="10" t="n">
        <v>24014</v>
      </c>
      <c r="S361" s="10" t="n"/>
      <c r="T361" s="10" t="n"/>
      <c r="U361" s="10" t="n"/>
      <c r="V361" s="13" t="n">
        <v>7.574109245612703</v>
      </c>
      <c r="W361" s="12" t="n">
        <v>44983</v>
      </c>
      <c r="X361" s="13" t="n">
        <v>7.5</v>
      </c>
      <c r="Y361" s="12" t="n">
        <v>44986</v>
      </c>
      <c r="Z361" t="n">
        <v>26</v>
      </c>
      <c r="AA361" s="14" t="inlineStr">
        <is>
          <t>SI</t>
        </is>
      </c>
    </row>
    <row r="362">
      <c r="B362" t="inlineStr">
        <is>
          <t>Venta Local</t>
        </is>
      </c>
      <c r="C362" t="n">
        <v>40362034</v>
      </c>
      <c r="D362" t="inlineStr">
        <is>
          <t>AGROSUPER SHANGHAI</t>
        </is>
      </c>
      <c r="E362" t="n">
        <v>1022636</v>
      </c>
      <c r="F362" t="inlineStr">
        <is>
          <t>agrosuper shanghai1022636</t>
        </is>
      </c>
      <c r="G362" s="12" t="n">
        <v>45008</v>
      </c>
      <c r="H362" s="10" t="inlineStr"/>
      <c r="I362" s="10" t="n">
        <v>21630</v>
      </c>
      <c r="J362" s="10" t="n"/>
      <c r="K362" s="10" t="n"/>
      <c r="L362" s="13" t="n">
        <v>5.574109245612703</v>
      </c>
      <c r="M362" s="12" t="n">
        <v>45013</v>
      </c>
      <c r="N362" s="13" t="n">
        <v>5.5</v>
      </c>
      <c r="O362" s="12" t="n">
        <v>45018</v>
      </c>
      <c r="P362" t="n">
        <v>23</v>
      </c>
      <c r="Q362" s="14" t="inlineStr">
        <is>
          <t>SI</t>
        </is>
      </c>
      <c r="R362" s="10" t="n"/>
      <c r="S362" s="10" t="n">
        <v>21630</v>
      </c>
      <c r="T362" s="10" t="n"/>
      <c r="U362" s="10" t="n"/>
      <c r="V362" s="13" t="n">
        <v>7.574109245612703</v>
      </c>
      <c r="W362" s="12" t="n">
        <v>45015</v>
      </c>
      <c r="X362" s="13" t="n">
        <v>7.5</v>
      </c>
      <c r="Y362" s="12" t="n">
        <v>45018</v>
      </c>
      <c r="Z362" t="n">
        <v>23</v>
      </c>
      <c r="AA362" s="14" t="inlineStr">
        <is>
          <t>SI</t>
        </is>
      </c>
    </row>
    <row r="363">
      <c r="B363" t="inlineStr">
        <is>
          <t>Venta Local</t>
        </is>
      </c>
      <c r="C363" t="n">
        <v>40362032</v>
      </c>
      <c r="D363" t="inlineStr">
        <is>
          <t>AGROSUPER SHANGHAI</t>
        </is>
      </c>
      <c r="E363" t="n">
        <v>1022636</v>
      </c>
      <c r="F363" t="inlineStr">
        <is>
          <t>agrosuper shanghai1022636</t>
        </is>
      </c>
      <c r="G363" s="12" t="n">
        <v>45008</v>
      </c>
      <c r="H363" s="10" t="inlineStr"/>
      <c r="I363" s="10" t="n">
        <v>21870</v>
      </c>
      <c r="J363" s="10" t="n"/>
      <c r="K363" s="10" t="n"/>
      <c r="L363" s="13" t="n">
        <v>5.574109245612703</v>
      </c>
      <c r="M363" s="12" t="n">
        <v>45013</v>
      </c>
      <c r="N363" s="13" t="n">
        <v>5.5</v>
      </c>
      <c r="O363" s="12" t="n">
        <v>45018</v>
      </c>
      <c r="P363" t="n">
        <v>23</v>
      </c>
      <c r="Q363" s="14" t="inlineStr">
        <is>
          <t>SI</t>
        </is>
      </c>
      <c r="R363" s="10" t="n"/>
      <c r="S363" s="10" t="n">
        <v>21870</v>
      </c>
      <c r="T363" s="10" t="n"/>
      <c r="U363" s="10" t="n"/>
      <c r="V363" s="13" t="n">
        <v>7.574109245612703</v>
      </c>
      <c r="W363" s="12" t="n">
        <v>45015</v>
      </c>
      <c r="X363" s="13" t="n">
        <v>7.5</v>
      </c>
      <c r="Y363" s="12" t="n">
        <v>45018</v>
      </c>
      <c r="Z363" t="n">
        <v>23</v>
      </c>
      <c r="AA363" s="14" t="inlineStr">
        <is>
          <t>SI</t>
        </is>
      </c>
    </row>
    <row r="364">
      <c r="B364" t="inlineStr">
        <is>
          <t>Venta Local</t>
        </is>
      </c>
      <c r="C364" t="n">
        <v>40362031</v>
      </c>
      <c r="D364" t="inlineStr">
        <is>
          <t>AGROSUPER SHANGHAI</t>
        </is>
      </c>
      <c r="E364" t="n">
        <v>1022636</v>
      </c>
      <c r="F364" t="inlineStr">
        <is>
          <t>agrosuper shanghai1022636</t>
        </is>
      </c>
      <c r="G364" s="12" t="n">
        <v>45007</v>
      </c>
      <c r="H364" s="10" t="inlineStr"/>
      <c r="I364" s="10" t="n">
        <v>21510</v>
      </c>
      <c r="J364" s="10" t="n"/>
      <c r="K364" s="10" t="n"/>
      <c r="L364" s="13" t="n">
        <v>5.574109245612703</v>
      </c>
      <c r="M364" s="12" t="n">
        <v>45012</v>
      </c>
      <c r="N364" s="13" t="n">
        <v>5.5</v>
      </c>
      <c r="O364" s="12" t="n">
        <v>45017</v>
      </c>
      <c r="P364" t="n">
        <v>23</v>
      </c>
      <c r="Q364" s="14" t="inlineStr">
        <is>
          <t>SI</t>
        </is>
      </c>
      <c r="R364" s="10" t="n"/>
      <c r="S364" s="10" t="n">
        <v>21510</v>
      </c>
      <c r="T364" s="10" t="n"/>
      <c r="U364" s="10" t="n"/>
      <c r="V364" s="13" t="n">
        <v>7.574109245612703</v>
      </c>
      <c r="W364" s="12" t="n">
        <v>45014</v>
      </c>
      <c r="X364" s="13" t="n">
        <v>7.5</v>
      </c>
      <c r="Y364" s="12" t="n">
        <v>45017</v>
      </c>
      <c r="Z364" t="n">
        <v>23</v>
      </c>
      <c r="AA364" s="14" t="inlineStr">
        <is>
          <t>SI</t>
        </is>
      </c>
    </row>
    <row r="365">
      <c r="B365" t="inlineStr">
        <is>
          <t>Venta Local</t>
        </is>
      </c>
      <c r="C365" t="n">
        <v>40362029</v>
      </c>
      <c r="D365" t="inlineStr">
        <is>
          <t>AGROSUPER SHANGHAI</t>
        </is>
      </c>
      <c r="E365" t="n">
        <v>1022183</v>
      </c>
      <c r="F365" t="inlineStr">
        <is>
          <t>agrosuper shanghai1022183</t>
        </is>
      </c>
      <c r="G365" s="12" t="n">
        <v>44991</v>
      </c>
      <c r="H365" s="10" t="n">
        <v>24574.52</v>
      </c>
      <c r="I365" s="10" t="n"/>
      <c r="J365" s="10" t="n"/>
      <c r="K365" s="10" t="n"/>
      <c r="L365" s="13" t="n">
        <v>5.574109245612703</v>
      </c>
      <c r="M365" s="12" t="n">
        <v>44996</v>
      </c>
      <c r="N365" s="13" t="n">
        <v>5.5</v>
      </c>
      <c r="O365" s="12" t="n">
        <v>45001</v>
      </c>
      <c r="P365" t="n">
        <v>13</v>
      </c>
      <c r="Q365" s="14" t="inlineStr">
        <is>
          <t>SI</t>
        </is>
      </c>
      <c r="R365" s="10" t="n">
        <v>24574.52</v>
      </c>
      <c r="S365" s="10" t="n"/>
      <c r="T365" s="10" t="n"/>
      <c r="U365" s="10" t="n"/>
      <c r="V365" s="13" t="n">
        <v>7.574109245612703</v>
      </c>
      <c r="W365" s="12" t="n">
        <v>44998</v>
      </c>
      <c r="X365" s="13" t="n">
        <v>7.5</v>
      </c>
      <c r="Y365" s="12" t="n">
        <v>45001</v>
      </c>
      <c r="Z365" t="n">
        <v>13</v>
      </c>
      <c r="AA365" s="14" t="inlineStr">
        <is>
          <t>SI</t>
        </is>
      </c>
    </row>
    <row r="366">
      <c r="B366" t="inlineStr">
        <is>
          <t>Venta Local</t>
        </is>
      </c>
      <c r="C366" t="n">
        <v>40362027</v>
      </c>
      <c r="D366" t="inlineStr">
        <is>
          <t>AGROSUPER SHANGHAI</t>
        </is>
      </c>
      <c r="E366" t="n">
        <v>1022183</v>
      </c>
      <c r="F366" t="inlineStr">
        <is>
          <t>agrosuper shanghai1022183</t>
        </is>
      </c>
      <c r="G366" s="12" t="n">
        <v>44984</v>
      </c>
      <c r="H366" s="10" t="n">
        <v>24266</v>
      </c>
      <c r="I366" s="10" t="n"/>
      <c r="J366" s="10" t="n"/>
      <c r="K366" s="10" t="n"/>
      <c r="L366" s="13" t="n">
        <v>5.574109245612703</v>
      </c>
      <c r="M366" s="12" t="n">
        <v>44989</v>
      </c>
      <c r="N366" s="13" t="n">
        <v>5.5</v>
      </c>
      <c r="O366" s="12" t="n">
        <v>44994</v>
      </c>
      <c r="P366" t="n">
        <v>19</v>
      </c>
      <c r="Q366" s="14" t="inlineStr">
        <is>
          <t>SI</t>
        </is>
      </c>
      <c r="R366" s="10" t="n">
        <v>24266</v>
      </c>
      <c r="S366" s="10" t="n"/>
      <c r="T366" s="10" t="n"/>
      <c r="U366" s="10" t="n"/>
      <c r="V366" s="13" t="n">
        <v>7.574109245612703</v>
      </c>
      <c r="W366" s="12" t="n">
        <v>44991</v>
      </c>
      <c r="X366" s="13" t="n">
        <v>7.5</v>
      </c>
      <c r="Y366" s="12" t="n">
        <v>44994</v>
      </c>
      <c r="Z366" t="n">
        <v>19</v>
      </c>
      <c r="AA366" s="14" t="inlineStr">
        <is>
          <t>SI</t>
        </is>
      </c>
    </row>
    <row r="367">
      <c r="B367" t="inlineStr">
        <is>
          <t>Venta Local</t>
        </is>
      </c>
      <c r="C367" t="n">
        <v>40362026</v>
      </c>
      <c r="D367" t="inlineStr">
        <is>
          <t>AGROSUPER SHANGHAI</t>
        </is>
      </c>
      <c r="E367" t="n">
        <v>1022183</v>
      </c>
      <c r="F367" t="inlineStr">
        <is>
          <t>agrosuper shanghai1022183</t>
        </is>
      </c>
      <c r="G367" s="12" t="n">
        <v>44991</v>
      </c>
      <c r="H367" s="10" t="n">
        <v>25001.18</v>
      </c>
      <c r="I367" s="10" t="n"/>
      <c r="J367" s="10" t="n"/>
      <c r="K367" s="10" t="n"/>
      <c r="L367" s="13" t="n">
        <v>5.574109245612703</v>
      </c>
      <c r="M367" s="12" t="n">
        <v>44996</v>
      </c>
      <c r="N367" s="13" t="n">
        <v>5.5</v>
      </c>
      <c r="O367" s="12" t="n">
        <v>45001</v>
      </c>
      <c r="P367" t="n">
        <v>13</v>
      </c>
      <c r="Q367" s="14" t="inlineStr">
        <is>
          <t>SI</t>
        </is>
      </c>
      <c r="R367" s="10" t="n">
        <v>25001.18</v>
      </c>
      <c r="S367" s="10" t="n"/>
      <c r="T367" s="10" t="n"/>
      <c r="U367" s="10" t="n"/>
      <c r="V367" s="13" t="n">
        <v>7.574109245612703</v>
      </c>
      <c r="W367" s="12" t="n">
        <v>44998</v>
      </c>
      <c r="X367" s="13" t="n">
        <v>7.5</v>
      </c>
      <c r="Y367" s="12" t="n">
        <v>45001</v>
      </c>
      <c r="Z367" t="n">
        <v>13</v>
      </c>
      <c r="AA367" s="14" t="inlineStr">
        <is>
          <t>SI</t>
        </is>
      </c>
    </row>
    <row r="368">
      <c r="B368" t="inlineStr">
        <is>
          <t>Venta Local</t>
        </is>
      </c>
      <c r="C368" t="n">
        <v>40362025</v>
      </c>
      <c r="D368" t="inlineStr">
        <is>
          <t>AGROSUPER SHANGHAI</t>
        </is>
      </c>
      <c r="E368" t="n">
        <v>1022183</v>
      </c>
      <c r="F368" t="inlineStr">
        <is>
          <t>agrosuper shanghai1022183</t>
        </is>
      </c>
      <c r="G368" s="12" t="n">
        <v>44991</v>
      </c>
      <c r="H368" s="10" t="n">
        <v>25001.35</v>
      </c>
      <c r="I368" s="10" t="n"/>
      <c r="J368" s="10" t="n"/>
      <c r="K368" s="10" t="n"/>
      <c r="L368" s="13" t="n">
        <v>5.574109245612703</v>
      </c>
      <c r="M368" s="12" t="n">
        <v>44996</v>
      </c>
      <c r="N368" s="13" t="n">
        <v>5.5</v>
      </c>
      <c r="O368" s="12" t="n">
        <v>45001</v>
      </c>
      <c r="P368" t="n">
        <v>13</v>
      </c>
      <c r="Q368" s="14" t="inlineStr">
        <is>
          <t>SI</t>
        </is>
      </c>
      <c r="R368" s="10" t="n">
        <v>25001.35</v>
      </c>
      <c r="S368" s="10" t="n"/>
      <c r="T368" s="10" t="n"/>
      <c r="U368" s="10" t="n"/>
      <c r="V368" s="13" t="n">
        <v>7.574109245612703</v>
      </c>
      <c r="W368" s="12" t="n">
        <v>44998</v>
      </c>
      <c r="X368" s="13" t="n">
        <v>7.5</v>
      </c>
      <c r="Y368" s="12" t="n">
        <v>45001</v>
      </c>
      <c r="Z368" t="n">
        <v>13</v>
      </c>
      <c r="AA368" s="14" t="inlineStr">
        <is>
          <t>SI</t>
        </is>
      </c>
    </row>
    <row r="369">
      <c r="B369" t="inlineStr">
        <is>
          <t>Venta Local</t>
        </is>
      </c>
      <c r="C369" t="n">
        <v>40362023</v>
      </c>
      <c r="D369" t="inlineStr">
        <is>
          <t>AGROSUPER SHANGHAI</t>
        </is>
      </c>
      <c r="E369" t="n">
        <v>1022183</v>
      </c>
      <c r="F369" t="inlineStr">
        <is>
          <t>agrosuper shanghai1022183</t>
        </is>
      </c>
      <c r="G369" s="12" t="n">
        <v>44991</v>
      </c>
      <c r="H369" s="10" t="n">
        <v>24941.33</v>
      </c>
      <c r="I369" s="10" t="n"/>
      <c r="J369" s="10" t="n"/>
      <c r="K369" s="10" t="n"/>
      <c r="L369" s="13" t="n">
        <v>5.574109245612703</v>
      </c>
      <c r="M369" s="12" t="n">
        <v>44996</v>
      </c>
      <c r="N369" s="13" t="n">
        <v>5.5</v>
      </c>
      <c r="O369" s="12" t="n">
        <v>45001</v>
      </c>
      <c r="P369" t="n">
        <v>13</v>
      </c>
      <c r="Q369" s="14" t="inlineStr">
        <is>
          <t>SI</t>
        </is>
      </c>
      <c r="R369" s="10" t="n">
        <v>24941.33</v>
      </c>
      <c r="S369" s="10" t="n"/>
      <c r="T369" s="10" t="n"/>
      <c r="U369" s="10" t="n"/>
      <c r="V369" s="13" t="n">
        <v>7.574109245612703</v>
      </c>
      <c r="W369" s="12" t="n">
        <v>44998</v>
      </c>
      <c r="X369" s="13" t="n">
        <v>7.5</v>
      </c>
      <c r="Y369" s="12" t="n">
        <v>45001</v>
      </c>
      <c r="Z369" t="n">
        <v>13</v>
      </c>
      <c r="AA369" s="14" t="inlineStr">
        <is>
          <t>SI</t>
        </is>
      </c>
    </row>
    <row r="370">
      <c r="B370" t="inlineStr">
        <is>
          <t>Venta Local</t>
        </is>
      </c>
      <c r="C370" t="n">
        <v>40362021</v>
      </c>
      <c r="D370" t="inlineStr">
        <is>
          <t>AGROSUPER SHANGHAI</t>
        </is>
      </c>
      <c r="E370" t="n">
        <v>1022183</v>
      </c>
      <c r="F370" t="inlineStr">
        <is>
          <t>agrosuper shanghai1022183</t>
        </is>
      </c>
      <c r="G370" s="12" t="n">
        <v>44991</v>
      </c>
      <c r="H370" s="10" t="n">
        <v>24467.5</v>
      </c>
      <c r="I370" s="10" t="n"/>
      <c r="J370" s="10" t="n"/>
      <c r="K370" s="10" t="n"/>
      <c r="L370" s="13" t="n">
        <v>5.574109245612703</v>
      </c>
      <c r="M370" s="12" t="n">
        <v>44996</v>
      </c>
      <c r="N370" s="13" t="n">
        <v>5.5</v>
      </c>
      <c r="O370" s="12" t="n">
        <v>45001</v>
      </c>
      <c r="P370" t="n">
        <v>13</v>
      </c>
      <c r="Q370" s="14" t="inlineStr">
        <is>
          <t>SI</t>
        </is>
      </c>
      <c r="R370" s="10" t="n">
        <v>24467.5</v>
      </c>
      <c r="S370" s="10" t="n"/>
      <c r="T370" s="10" t="n"/>
      <c r="U370" s="10" t="n"/>
      <c r="V370" s="13" t="n">
        <v>7.574109245612703</v>
      </c>
      <c r="W370" s="12" t="n">
        <v>44998</v>
      </c>
      <c r="X370" s="13" t="n">
        <v>7.5</v>
      </c>
      <c r="Y370" s="12" t="n">
        <v>45001</v>
      </c>
      <c r="Z370" t="n">
        <v>13</v>
      </c>
      <c r="AA370" s="14" t="inlineStr">
        <is>
          <t>SI</t>
        </is>
      </c>
    </row>
    <row r="371">
      <c r="B371" t="inlineStr">
        <is>
          <t>Venta Local</t>
        </is>
      </c>
      <c r="C371" t="n">
        <v>40362014</v>
      </c>
      <c r="D371" t="inlineStr">
        <is>
          <t>AGROSUPER SHANGHAI</t>
        </is>
      </c>
      <c r="E371" t="n">
        <v>1022183</v>
      </c>
      <c r="F371" t="inlineStr">
        <is>
          <t>agrosuper shanghai1022183</t>
        </is>
      </c>
      <c r="G371" s="12" t="n">
        <v>44985</v>
      </c>
      <c r="H371" s="10" t="n">
        <v>24601.97</v>
      </c>
      <c r="I371" s="10" t="n"/>
      <c r="J371" s="10" t="n"/>
      <c r="K371" s="10" t="n"/>
      <c r="L371" s="13" t="n">
        <v>5.574109245612703</v>
      </c>
      <c r="M371" s="12" t="n">
        <v>44990</v>
      </c>
      <c r="N371" s="13" t="n">
        <v>5.5</v>
      </c>
      <c r="O371" s="12" t="n">
        <v>44995</v>
      </c>
      <c r="P371" t="n">
        <v>18</v>
      </c>
      <c r="Q371" s="14" t="inlineStr">
        <is>
          <t>SI</t>
        </is>
      </c>
      <c r="R371" s="10" t="n">
        <v>24601.97</v>
      </c>
      <c r="S371" s="10" t="n"/>
      <c r="T371" s="10" t="n"/>
      <c r="U371" s="10" t="n"/>
      <c r="V371" s="13" t="n">
        <v>7.574109245612703</v>
      </c>
      <c r="W371" s="12" t="n">
        <v>44992</v>
      </c>
      <c r="X371" s="13" t="n">
        <v>7.5</v>
      </c>
      <c r="Y371" s="12" t="n">
        <v>44995</v>
      </c>
      <c r="Z371" t="n">
        <v>18</v>
      </c>
      <c r="AA371" s="14" t="inlineStr">
        <is>
          <t>SI</t>
        </is>
      </c>
    </row>
    <row r="372">
      <c r="B372" t="inlineStr">
        <is>
          <t>Venta Local</t>
        </is>
      </c>
      <c r="C372" t="n">
        <v>40362013</v>
      </c>
      <c r="D372" t="inlineStr">
        <is>
          <t>AGROSUPER SHANGHAI</t>
        </is>
      </c>
      <c r="E372" t="n">
        <v>1022183</v>
      </c>
      <c r="F372" t="inlineStr">
        <is>
          <t>agrosuper shanghai1022183</t>
        </is>
      </c>
      <c r="G372" s="12" t="n">
        <v>44983</v>
      </c>
      <c r="H372" s="10" t="n">
        <v>25005.43</v>
      </c>
      <c r="I372" s="10" t="n"/>
      <c r="J372" s="10" t="n"/>
      <c r="K372" s="10" t="n"/>
      <c r="L372" s="13" t="n">
        <v>5.574109245612703</v>
      </c>
      <c r="M372" s="12" t="n">
        <v>44988</v>
      </c>
      <c r="N372" s="13" t="n">
        <v>5.5</v>
      </c>
      <c r="O372" s="12" t="n">
        <v>44993</v>
      </c>
      <c r="P372" t="n">
        <v>20</v>
      </c>
      <c r="Q372" s="14" t="inlineStr">
        <is>
          <t>SI</t>
        </is>
      </c>
      <c r="R372" s="10" t="n">
        <v>25005.43</v>
      </c>
      <c r="S372" s="10" t="n"/>
      <c r="T372" s="10" t="n"/>
      <c r="U372" s="10" t="n"/>
      <c r="V372" s="13" t="n">
        <v>7.574109245612703</v>
      </c>
      <c r="W372" s="12" t="n">
        <v>44990</v>
      </c>
      <c r="X372" s="13" t="n">
        <v>7.5</v>
      </c>
      <c r="Y372" s="12" t="n">
        <v>44993</v>
      </c>
      <c r="Z372" t="n">
        <v>20</v>
      </c>
      <c r="AA372" s="14" t="inlineStr">
        <is>
          <t>SI</t>
        </is>
      </c>
    </row>
    <row r="373">
      <c r="B373" t="inlineStr">
        <is>
          <t>Venta Local</t>
        </is>
      </c>
      <c r="C373" t="n">
        <v>40362012</v>
      </c>
      <c r="D373" t="inlineStr">
        <is>
          <t>AGROSUPER SHANGHAI</t>
        </is>
      </c>
      <c r="E373" t="n">
        <v>1022183</v>
      </c>
      <c r="F373" t="inlineStr">
        <is>
          <t>agrosuper shanghai1022183</t>
        </is>
      </c>
      <c r="G373" s="12" t="n">
        <v>44977</v>
      </c>
      <c r="H373" s="10" t="n">
        <v>24429.08</v>
      </c>
      <c r="I373" s="10" t="n"/>
      <c r="J373" s="10" t="n"/>
      <c r="K373" s="10" t="n"/>
      <c r="L373" s="13" t="n">
        <v>5.574109245612703</v>
      </c>
      <c r="M373" s="12" t="n">
        <v>44982</v>
      </c>
      <c r="N373" s="13" t="n">
        <v>5.5</v>
      </c>
      <c r="O373" s="12" t="n">
        <v>44987</v>
      </c>
      <c r="P373" t="n">
        <v>25</v>
      </c>
      <c r="Q373" s="14" t="inlineStr">
        <is>
          <t>SI</t>
        </is>
      </c>
      <c r="R373" s="10" t="n">
        <v>24429.08</v>
      </c>
      <c r="S373" s="10" t="n"/>
      <c r="T373" s="10" t="n"/>
      <c r="U373" s="10" t="n"/>
      <c r="V373" s="13" t="n">
        <v>7.574109245612703</v>
      </c>
      <c r="W373" s="12" t="n">
        <v>44984</v>
      </c>
      <c r="X373" s="13" t="n">
        <v>7.5</v>
      </c>
      <c r="Y373" s="12" t="n">
        <v>44987</v>
      </c>
      <c r="Z373" t="n">
        <v>25</v>
      </c>
      <c r="AA373" s="14" t="inlineStr">
        <is>
          <t>SI</t>
        </is>
      </c>
    </row>
    <row r="374">
      <c r="B374" t="inlineStr">
        <is>
          <t>Venta Local</t>
        </is>
      </c>
      <c r="C374" t="n">
        <v>40362011</v>
      </c>
      <c r="D374" t="inlineStr">
        <is>
          <t>AGROSUPER SHANGHAI</t>
        </is>
      </c>
      <c r="E374" t="n">
        <v>1022183</v>
      </c>
      <c r="F374" t="inlineStr">
        <is>
          <t>agrosuper shanghai1022183</t>
        </is>
      </c>
      <c r="G374" s="12" t="n">
        <v>44977</v>
      </c>
      <c r="H374" s="10" t="n">
        <v>24221.09</v>
      </c>
      <c r="I374" s="10" t="n"/>
      <c r="J374" s="10" t="n"/>
      <c r="K374" s="10" t="n"/>
      <c r="L374" s="13" t="n">
        <v>5.574109245612703</v>
      </c>
      <c r="M374" s="12" t="n">
        <v>44982</v>
      </c>
      <c r="N374" s="13" t="n">
        <v>5.5</v>
      </c>
      <c r="O374" s="12" t="n">
        <v>44987</v>
      </c>
      <c r="P374" t="n">
        <v>25</v>
      </c>
      <c r="Q374" s="14" t="inlineStr">
        <is>
          <t>SI</t>
        </is>
      </c>
      <c r="R374" s="10" t="n">
        <v>24221.09</v>
      </c>
      <c r="S374" s="10" t="n"/>
      <c r="T374" s="10" t="n"/>
      <c r="U374" s="10" t="n"/>
      <c r="V374" s="13" t="n">
        <v>7.574109245612703</v>
      </c>
      <c r="W374" s="12" t="n">
        <v>44984</v>
      </c>
      <c r="X374" s="13" t="n">
        <v>7.5</v>
      </c>
      <c r="Y374" s="12" t="n">
        <v>44987</v>
      </c>
      <c r="Z374" t="n">
        <v>25</v>
      </c>
      <c r="AA374" s="14" t="inlineStr">
        <is>
          <t>SI</t>
        </is>
      </c>
    </row>
    <row r="375">
      <c r="B375" t="inlineStr">
        <is>
          <t>Venta Local</t>
        </is>
      </c>
      <c r="C375" t="n">
        <v>40362009</v>
      </c>
      <c r="D375" t="inlineStr">
        <is>
          <t>AGROSUPER SHANGHAI</t>
        </is>
      </c>
      <c r="E375" t="n">
        <v>1022183</v>
      </c>
      <c r="F375" t="inlineStr">
        <is>
          <t>agrosuper shanghai1022183</t>
        </is>
      </c>
      <c r="G375" s="12" t="n">
        <v>44985</v>
      </c>
      <c r="H375" s="10" t="n">
        <v>25016.27</v>
      </c>
      <c r="I375" s="10" t="n"/>
      <c r="J375" s="10" t="n"/>
      <c r="K375" s="10" t="n"/>
      <c r="L375" s="13" t="n">
        <v>5.574109245612703</v>
      </c>
      <c r="M375" s="12" t="n">
        <v>44990</v>
      </c>
      <c r="N375" s="13" t="n">
        <v>5.5</v>
      </c>
      <c r="O375" s="12" t="n">
        <v>44995</v>
      </c>
      <c r="P375" t="n">
        <v>18</v>
      </c>
      <c r="Q375" s="14" t="inlineStr">
        <is>
          <t>SI</t>
        </is>
      </c>
      <c r="R375" s="10" t="n">
        <v>25016.27</v>
      </c>
      <c r="S375" s="10" t="n"/>
      <c r="T375" s="10" t="n"/>
      <c r="U375" s="10" t="n"/>
      <c r="V375" s="13" t="n">
        <v>7.574109245612703</v>
      </c>
      <c r="W375" s="12" t="n">
        <v>44992</v>
      </c>
      <c r="X375" s="13" t="n">
        <v>7.5</v>
      </c>
      <c r="Y375" s="12" t="n">
        <v>44995</v>
      </c>
      <c r="Z375" t="n">
        <v>18</v>
      </c>
      <c r="AA375" s="14" t="inlineStr">
        <is>
          <t>SI</t>
        </is>
      </c>
    </row>
    <row r="376">
      <c r="B376" t="inlineStr">
        <is>
          <t>Venta Local</t>
        </is>
      </c>
      <c r="C376" t="n">
        <v>40362008</v>
      </c>
      <c r="D376" t="inlineStr">
        <is>
          <t>AGROSUPER SHANGHAI</t>
        </is>
      </c>
      <c r="E376" t="n">
        <v>1022183</v>
      </c>
      <c r="F376" t="inlineStr">
        <is>
          <t>agrosuper shanghai1022183</t>
        </is>
      </c>
      <c r="G376" s="12" t="n">
        <v>44985</v>
      </c>
      <c r="H376" s="10" t="n">
        <v>24521.6</v>
      </c>
      <c r="I376" s="10" t="n"/>
      <c r="J376" s="10" t="n"/>
      <c r="K376" s="10" t="n"/>
      <c r="L376" s="13" t="n">
        <v>5.574109245612703</v>
      </c>
      <c r="M376" s="12" t="n">
        <v>44990</v>
      </c>
      <c r="N376" s="13" t="n">
        <v>5.5</v>
      </c>
      <c r="O376" s="12" t="n">
        <v>44995</v>
      </c>
      <c r="P376" t="n">
        <v>18</v>
      </c>
      <c r="Q376" s="14" t="inlineStr">
        <is>
          <t>SI</t>
        </is>
      </c>
      <c r="R376" s="10" t="n">
        <v>24521.6</v>
      </c>
      <c r="S376" s="10" t="n"/>
      <c r="T376" s="10" t="n"/>
      <c r="U376" s="10" t="n"/>
      <c r="V376" s="13" t="n">
        <v>7.574109245612703</v>
      </c>
      <c r="W376" s="12" t="n">
        <v>44992</v>
      </c>
      <c r="X376" s="13" t="n">
        <v>7.5</v>
      </c>
      <c r="Y376" s="12" t="n">
        <v>44995</v>
      </c>
      <c r="Z376" t="n">
        <v>18</v>
      </c>
      <c r="AA376" s="14" t="inlineStr">
        <is>
          <t>SI</t>
        </is>
      </c>
    </row>
    <row r="377">
      <c r="B377" t="inlineStr">
        <is>
          <t>Venta Local</t>
        </is>
      </c>
      <c r="C377" t="n">
        <v>40362006</v>
      </c>
      <c r="D377" t="inlineStr">
        <is>
          <t>AGROSUPER SHANGHAI</t>
        </is>
      </c>
      <c r="E377" t="n">
        <v>1022183</v>
      </c>
      <c r="F377" t="inlineStr">
        <is>
          <t>agrosuper shanghai1022183</t>
        </is>
      </c>
      <c r="G377" s="12" t="n">
        <v>44977</v>
      </c>
      <c r="H377" s="10" t="n">
        <v>11281.11</v>
      </c>
      <c r="I377" s="10" t="n"/>
      <c r="J377" s="10" t="n"/>
      <c r="K377" s="10" t="n"/>
      <c r="L377" s="13" t="n">
        <v>5.574109245612703</v>
      </c>
      <c r="M377" s="12" t="n">
        <v>44982</v>
      </c>
      <c r="N377" s="13" t="n">
        <v>5.5</v>
      </c>
      <c r="O377" s="12" t="n">
        <v>44987</v>
      </c>
      <c r="P377" t="n">
        <v>25</v>
      </c>
      <c r="Q377" s="14" t="inlineStr">
        <is>
          <t>SI</t>
        </is>
      </c>
      <c r="R377" s="10" t="n">
        <v>11281.11</v>
      </c>
      <c r="S377" s="10" t="n"/>
      <c r="T377" s="10" t="n"/>
      <c r="U377" s="10" t="n"/>
      <c r="V377" s="13" t="n">
        <v>7.574109245612703</v>
      </c>
      <c r="W377" s="12" t="n">
        <v>44984</v>
      </c>
      <c r="X377" s="13" t="n">
        <v>7.5</v>
      </c>
      <c r="Y377" s="12" t="n">
        <v>44987</v>
      </c>
      <c r="Z377" t="n">
        <v>25</v>
      </c>
      <c r="AA377" s="14" t="inlineStr">
        <is>
          <t>SI</t>
        </is>
      </c>
    </row>
    <row r="378">
      <c r="B378" t="inlineStr">
        <is>
          <t>Venta Local</t>
        </is>
      </c>
      <c r="C378" t="n">
        <v>40362006</v>
      </c>
      <c r="D378" t="inlineStr">
        <is>
          <t>AGROSUPER SHANGHAI</t>
        </is>
      </c>
      <c r="E378" t="n">
        <v>1022183</v>
      </c>
      <c r="F378" t="inlineStr">
        <is>
          <t>agrosuper shanghai1022183</t>
        </is>
      </c>
      <c r="G378" s="12" t="n">
        <v>44977</v>
      </c>
      <c r="H378" s="10" t="n">
        <v>24812.53</v>
      </c>
      <c r="I378" s="10" t="n"/>
      <c r="J378" s="10" t="n"/>
      <c r="K378" s="10" t="n"/>
      <c r="L378" s="13" t="n">
        <v>5.574109245612703</v>
      </c>
      <c r="M378" s="12" t="n">
        <v>44982</v>
      </c>
      <c r="N378" s="13" t="n">
        <v>5.5</v>
      </c>
      <c r="O378" s="12" t="n">
        <v>44987</v>
      </c>
      <c r="P378" t="n">
        <v>25</v>
      </c>
      <c r="Q378" s="14" t="inlineStr">
        <is>
          <t>SI</t>
        </is>
      </c>
      <c r="R378" s="10" t="n">
        <v>24812.53</v>
      </c>
      <c r="S378" s="10" t="n"/>
      <c r="T378" s="10" t="n"/>
      <c r="U378" s="10" t="n"/>
      <c r="V378" s="13" t="n">
        <v>7.574109245612703</v>
      </c>
      <c r="W378" s="12" t="n">
        <v>44984</v>
      </c>
      <c r="X378" s="13" t="n">
        <v>7.5</v>
      </c>
      <c r="Y378" s="12" t="n">
        <v>44987</v>
      </c>
      <c r="Z378" t="n">
        <v>25</v>
      </c>
      <c r="AA378" s="14" t="inlineStr">
        <is>
          <t>SI</t>
        </is>
      </c>
    </row>
    <row r="379">
      <c r="B379" t="inlineStr">
        <is>
          <t>Venta Local</t>
        </is>
      </c>
      <c r="C379" t="n">
        <v>40362005</v>
      </c>
      <c r="D379" t="inlineStr">
        <is>
          <t>AGROSUPER SHANGHAI</t>
        </is>
      </c>
      <c r="E379" t="n">
        <v>1022183</v>
      </c>
      <c r="F379" t="inlineStr">
        <is>
          <t>agrosuper shanghai1022183</t>
        </is>
      </c>
      <c r="G379" s="12" t="n">
        <v>44976</v>
      </c>
      <c r="H379" s="10" t="n">
        <v>25015.55</v>
      </c>
      <c r="I379" s="10" t="n"/>
      <c r="J379" s="10" t="n"/>
      <c r="K379" s="10" t="n"/>
      <c r="L379" s="13" t="n">
        <v>5.574109245612703</v>
      </c>
      <c r="M379" s="12" t="n">
        <v>44981</v>
      </c>
      <c r="N379" s="13" t="n">
        <v>5.5</v>
      </c>
      <c r="O379" s="12" t="n">
        <v>44986</v>
      </c>
      <c r="P379" t="n">
        <v>26</v>
      </c>
      <c r="Q379" s="14" t="inlineStr">
        <is>
          <t>SI</t>
        </is>
      </c>
      <c r="R379" s="10" t="n">
        <v>25015.55</v>
      </c>
      <c r="S379" s="10" t="n"/>
      <c r="T379" s="10" t="n"/>
      <c r="U379" s="10" t="n"/>
      <c r="V379" s="13" t="n">
        <v>7.574109245612703</v>
      </c>
      <c r="W379" s="12" t="n">
        <v>44983</v>
      </c>
      <c r="X379" s="13" t="n">
        <v>7.5</v>
      </c>
      <c r="Y379" s="12" t="n">
        <v>44986</v>
      </c>
      <c r="Z379" t="n">
        <v>26</v>
      </c>
      <c r="AA379" s="14" t="inlineStr">
        <is>
          <t>SI</t>
        </is>
      </c>
    </row>
    <row r="380">
      <c r="B380" t="inlineStr">
        <is>
          <t>Venta Local</t>
        </is>
      </c>
      <c r="C380" t="n">
        <v>40362004</v>
      </c>
      <c r="D380" t="inlineStr">
        <is>
          <t>AGROSUPER SHANGHAI</t>
        </is>
      </c>
      <c r="E380" t="n">
        <v>1022183</v>
      </c>
      <c r="F380" t="inlineStr">
        <is>
          <t>agrosuper shanghai1022183</t>
        </is>
      </c>
      <c r="G380" s="12" t="n">
        <v>44976</v>
      </c>
      <c r="H380" s="10" t="n">
        <v>25009.24</v>
      </c>
      <c r="I380" s="10" t="n"/>
      <c r="J380" s="10" t="n"/>
      <c r="K380" s="10" t="n"/>
      <c r="L380" s="13" t="n">
        <v>5.574109245612703</v>
      </c>
      <c r="M380" s="12" t="n">
        <v>44981</v>
      </c>
      <c r="N380" s="13" t="n">
        <v>5.5</v>
      </c>
      <c r="O380" s="12" t="n">
        <v>44986</v>
      </c>
      <c r="P380" t="n">
        <v>26</v>
      </c>
      <c r="Q380" s="14" t="inlineStr">
        <is>
          <t>SI</t>
        </is>
      </c>
      <c r="R380" s="10" t="n">
        <v>25009.24</v>
      </c>
      <c r="S380" s="10" t="n"/>
      <c r="T380" s="10" t="n"/>
      <c r="U380" s="10" t="n"/>
      <c r="V380" s="13" t="n">
        <v>7.574109245612703</v>
      </c>
      <c r="W380" s="12" t="n">
        <v>44983</v>
      </c>
      <c r="X380" s="13" t="n">
        <v>7.5</v>
      </c>
      <c r="Y380" s="12" t="n">
        <v>44986</v>
      </c>
      <c r="Z380" t="n">
        <v>26</v>
      </c>
      <c r="AA380" s="14" t="inlineStr">
        <is>
          <t>SI</t>
        </is>
      </c>
    </row>
    <row r="381">
      <c r="B381" t="inlineStr">
        <is>
          <t>Venta Local</t>
        </is>
      </c>
      <c r="C381" t="n">
        <v>40362003</v>
      </c>
      <c r="D381" t="inlineStr">
        <is>
          <t>AGROSUPER SHANGHAI</t>
        </is>
      </c>
      <c r="E381" t="n">
        <v>1022183</v>
      </c>
      <c r="F381" t="inlineStr">
        <is>
          <t>agrosuper shanghai1022183</t>
        </is>
      </c>
      <c r="G381" s="12" t="n">
        <v>44985</v>
      </c>
      <c r="H381" s="10" t="n">
        <v>24296.68</v>
      </c>
      <c r="I381" s="10" t="n"/>
      <c r="J381" s="10" t="n"/>
      <c r="K381" s="10" t="n"/>
      <c r="L381" s="13" t="n">
        <v>5.574109245612703</v>
      </c>
      <c r="M381" s="12" t="n">
        <v>44990</v>
      </c>
      <c r="N381" s="13" t="n">
        <v>5.5</v>
      </c>
      <c r="O381" s="12" t="n">
        <v>44995</v>
      </c>
      <c r="P381" t="n">
        <v>18</v>
      </c>
      <c r="Q381" s="14" t="inlineStr">
        <is>
          <t>SI</t>
        </is>
      </c>
      <c r="R381" s="10" t="n">
        <v>24296.68</v>
      </c>
      <c r="S381" s="10" t="n"/>
      <c r="T381" s="10" t="n"/>
      <c r="U381" s="10" t="n"/>
      <c r="V381" s="13" t="n">
        <v>7.574109245612703</v>
      </c>
      <c r="W381" s="12" t="n">
        <v>44992</v>
      </c>
      <c r="X381" s="13" t="n">
        <v>7.5</v>
      </c>
      <c r="Y381" s="12" t="n">
        <v>44995</v>
      </c>
      <c r="Z381" t="n">
        <v>18</v>
      </c>
      <c r="AA381" s="14" t="inlineStr">
        <is>
          <t>SI</t>
        </is>
      </c>
    </row>
    <row r="382">
      <c r="B382" t="inlineStr">
        <is>
          <t>Venta Local</t>
        </is>
      </c>
      <c r="C382" t="n">
        <v>40362002</v>
      </c>
      <c r="D382" t="inlineStr">
        <is>
          <t>AGROSUPER SHANGHAI</t>
        </is>
      </c>
      <c r="E382" t="n">
        <v>1022183</v>
      </c>
      <c r="F382" t="inlineStr">
        <is>
          <t>agrosuper shanghai1022183</t>
        </is>
      </c>
      <c r="G382" s="12" t="n">
        <v>44976</v>
      </c>
      <c r="H382" s="10" t="n">
        <v>22494.75</v>
      </c>
      <c r="I382" s="10" t="n"/>
      <c r="J382" s="10" t="n"/>
      <c r="K382" s="10" t="n"/>
      <c r="L382" s="13" t="n">
        <v>5.574109245612703</v>
      </c>
      <c r="M382" s="12" t="n">
        <v>44981</v>
      </c>
      <c r="N382" s="13" t="n">
        <v>5.5</v>
      </c>
      <c r="O382" s="12" t="n">
        <v>44986</v>
      </c>
      <c r="P382" t="n">
        <v>26</v>
      </c>
      <c r="Q382" s="14" t="inlineStr">
        <is>
          <t>SI</t>
        </is>
      </c>
      <c r="R382" s="10" t="n">
        <v>22494.75</v>
      </c>
      <c r="S382" s="10" t="n"/>
      <c r="T382" s="10" t="n"/>
      <c r="U382" s="10" t="n"/>
      <c r="V382" s="13" t="n">
        <v>7.574109245612703</v>
      </c>
      <c r="W382" s="12" t="n">
        <v>44983</v>
      </c>
      <c r="X382" s="13" t="n">
        <v>7.5</v>
      </c>
      <c r="Y382" s="12" t="n">
        <v>44986</v>
      </c>
      <c r="Z382" t="n">
        <v>26</v>
      </c>
      <c r="AA382" s="14" t="inlineStr">
        <is>
          <t>SI</t>
        </is>
      </c>
    </row>
    <row r="383">
      <c r="B383" t="inlineStr">
        <is>
          <t>Venta Local</t>
        </is>
      </c>
      <c r="C383" t="n">
        <v>40362001</v>
      </c>
      <c r="D383" t="inlineStr">
        <is>
          <t>AGROSUPER SHANGHAI</t>
        </is>
      </c>
      <c r="E383" t="n">
        <v>1022183</v>
      </c>
      <c r="F383" t="inlineStr">
        <is>
          <t>agrosuper shanghai1022183</t>
        </is>
      </c>
      <c r="G383" s="12" t="n">
        <v>44976</v>
      </c>
      <c r="H383" s="10" t="n">
        <v>24094.29</v>
      </c>
      <c r="I383" s="10" t="n"/>
      <c r="J383" s="10" t="n"/>
      <c r="K383" s="10" t="n"/>
      <c r="L383" s="13" t="n">
        <v>5.574109245612703</v>
      </c>
      <c r="M383" s="12" t="n">
        <v>44981</v>
      </c>
      <c r="N383" s="13" t="n">
        <v>5.5</v>
      </c>
      <c r="O383" s="12" t="n">
        <v>44986</v>
      </c>
      <c r="P383" t="n">
        <v>26</v>
      </c>
      <c r="Q383" s="14" t="inlineStr">
        <is>
          <t>SI</t>
        </is>
      </c>
      <c r="R383" s="10" t="n">
        <v>24094.29</v>
      </c>
      <c r="S383" s="10" t="n"/>
      <c r="T383" s="10" t="n"/>
      <c r="U383" s="10" t="n"/>
      <c r="V383" s="13" t="n">
        <v>7.574109245612703</v>
      </c>
      <c r="W383" s="12" t="n">
        <v>44983</v>
      </c>
      <c r="X383" s="13" t="n">
        <v>7.5</v>
      </c>
      <c r="Y383" s="12" t="n">
        <v>44986</v>
      </c>
      <c r="Z383" t="n">
        <v>26</v>
      </c>
      <c r="AA383" s="14" t="inlineStr">
        <is>
          <t>SI</t>
        </is>
      </c>
    </row>
    <row r="384">
      <c r="B384" t="inlineStr">
        <is>
          <t>Venta Local</t>
        </is>
      </c>
      <c r="C384" t="n">
        <v>40361999</v>
      </c>
      <c r="D384" t="inlineStr">
        <is>
          <t>AGROSUPER SHANGHAI</t>
        </is>
      </c>
      <c r="E384" t="n">
        <v>1021738</v>
      </c>
      <c r="F384" t="inlineStr">
        <is>
          <t>agrosuper shanghai1021738</t>
        </is>
      </c>
      <c r="G384" s="12" t="n">
        <v>44989</v>
      </c>
      <c r="H384" s="10" t="n">
        <v>12700</v>
      </c>
      <c r="I384" s="10" t="n"/>
      <c r="J384" s="10" t="n"/>
      <c r="K384" s="10" t="n"/>
      <c r="L384" s="13" t="n">
        <v>5.574109245612703</v>
      </c>
      <c r="M384" s="12" t="n">
        <v>44994</v>
      </c>
      <c r="N384" s="13" t="n">
        <v>5.5</v>
      </c>
      <c r="O384" s="12" t="n">
        <v>44999</v>
      </c>
      <c r="P384" t="n">
        <v>15</v>
      </c>
      <c r="Q384" s="14" t="inlineStr">
        <is>
          <t>SI</t>
        </is>
      </c>
      <c r="R384" s="10" t="n">
        <v>12700</v>
      </c>
      <c r="S384" s="10" t="n"/>
      <c r="T384" s="10" t="n"/>
      <c r="U384" s="10" t="n"/>
      <c r="V384" s="13" t="n">
        <v>7.574109245612703</v>
      </c>
      <c r="W384" s="12" t="n">
        <v>44996</v>
      </c>
      <c r="X384" s="13" t="n">
        <v>7.5</v>
      </c>
      <c r="Y384" s="12" t="n">
        <v>44999</v>
      </c>
      <c r="Z384" t="n">
        <v>15</v>
      </c>
      <c r="AA384" s="14" t="inlineStr">
        <is>
          <t>SI</t>
        </is>
      </c>
    </row>
    <row r="385">
      <c r="B385" t="inlineStr">
        <is>
          <t>Venta Local</t>
        </is>
      </c>
      <c r="C385" t="n">
        <v>40361999</v>
      </c>
      <c r="D385" t="inlineStr">
        <is>
          <t>AGROSUPER SHANGHAI</t>
        </is>
      </c>
      <c r="E385" t="n">
        <v>1021738</v>
      </c>
      <c r="F385" t="inlineStr">
        <is>
          <t>agrosuper shanghai1021738</t>
        </is>
      </c>
      <c r="G385" s="12" t="n">
        <v>44989</v>
      </c>
      <c r="H385" s="10" t="n">
        <v>24060</v>
      </c>
      <c r="I385" s="10" t="n"/>
      <c r="J385" s="10" t="n"/>
      <c r="K385" s="10" t="n"/>
      <c r="L385" s="13" t="n">
        <v>5.574109245612703</v>
      </c>
      <c r="M385" s="12" t="n">
        <v>44994</v>
      </c>
      <c r="N385" s="13" t="n">
        <v>5.5</v>
      </c>
      <c r="O385" s="12" t="n">
        <v>44999</v>
      </c>
      <c r="P385" t="n">
        <v>15</v>
      </c>
      <c r="Q385" s="14" t="inlineStr">
        <is>
          <t>SI</t>
        </is>
      </c>
      <c r="R385" s="10" t="n">
        <v>24060</v>
      </c>
      <c r="S385" s="10" t="n"/>
      <c r="T385" s="10" t="n"/>
      <c r="U385" s="10" t="n"/>
      <c r="V385" s="13" t="n">
        <v>7.574109245612703</v>
      </c>
      <c r="W385" s="12" t="n">
        <v>44996</v>
      </c>
      <c r="X385" s="13" t="n">
        <v>7.5</v>
      </c>
      <c r="Y385" s="12" t="n">
        <v>44999</v>
      </c>
      <c r="Z385" t="n">
        <v>15</v>
      </c>
      <c r="AA385" s="14" t="inlineStr">
        <is>
          <t>SI</t>
        </is>
      </c>
    </row>
    <row r="386">
      <c r="B386" t="inlineStr">
        <is>
          <t>Venta Local</t>
        </is>
      </c>
      <c r="C386" t="n">
        <v>40361998</v>
      </c>
      <c r="D386" t="inlineStr">
        <is>
          <t>AGROSUPER SHANGHAI</t>
        </is>
      </c>
      <c r="E386" t="n">
        <v>1021738</v>
      </c>
      <c r="F386" t="inlineStr">
        <is>
          <t>agrosuper shanghai1021738</t>
        </is>
      </c>
      <c r="G386" s="12" t="n">
        <v>44981</v>
      </c>
      <c r="H386" s="10" t="n">
        <v>24140</v>
      </c>
      <c r="I386" s="10" t="n"/>
      <c r="J386" s="10" t="n"/>
      <c r="K386" s="10" t="n"/>
      <c r="L386" s="13" t="n">
        <v>5.574109245612703</v>
      </c>
      <c r="M386" s="12" t="n">
        <v>44986</v>
      </c>
      <c r="N386" s="13" t="n">
        <v>5.5</v>
      </c>
      <c r="O386" s="12" t="n">
        <v>44991</v>
      </c>
      <c r="P386" t="n">
        <v>22</v>
      </c>
      <c r="Q386" s="14" t="inlineStr">
        <is>
          <t>SI</t>
        </is>
      </c>
      <c r="R386" s="10" t="n">
        <v>24140</v>
      </c>
      <c r="S386" s="10" t="n"/>
      <c r="T386" s="10" t="n"/>
      <c r="U386" s="10" t="n"/>
      <c r="V386" s="13" t="n">
        <v>7.574109245612703</v>
      </c>
      <c r="W386" s="12" t="n">
        <v>44988</v>
      </c>
      <c r="X386" s="13" t="n">
        <v>7.5</v>
      </c>
      <c r="Y386" s="12" t="n">
        <v>44991</v>
      </c>
      <c r="Z386" t="n">
        <v>22</v>
      </c>
      <c r="AA386" s="14" t="inlineStr">
        <is>
          <t>SI</t>
        </is>
      </c>
    </row>
    <row r="387">
      <c r="B387" t="inlineStr">
        <is>
          <t>Venta Local</t>
        </is>
      </c>
      <c r="C387" t="n">
        <v>40361997</v>
      </c>
      <c r="D387" t="inlineStr">
        <is>
          <t>AGROSUPER SHANGHAI</t>
        </is>
      </c>
      <c r="E387" t="n">
        <v>1021738</v>
      </c>
      <c r="F387" t="inlineStr">
        <is>
          <t>agrosuper shanghai1021738</t>
        </is>
      </c>
      <c r="G387" s="12" t="n">
        <v>44976</v>
      </c>
      <c r="H387" s="10" t="n">
        <v>24240</v>
      </c>
      <c r="I387" s="10" t="n"/>
      <c r="J387" s="10" t="n"/>
      <c r="K387" s="10" t="n"/>
      <c r="L387" s="13" t="n">
        <v>5.574109245612703</v>
      </c>
      <c r="M387" s="12" t="n">
        <v>44981</v>
      </c>
      <c r="N387" s="13" t="n">
        <v>5.5</v>
      </c>
      <c r="O387" s="12" t="n">
        <v>44986</v>
      </c>
      <c r="P387" t="n">
        <v>26</v>
      </c>
      <c r="Q387" s="14" t="inlineStr">
        <is>
          <t>SI</t>
        </is>
      </c>
      <c r="R387" s="10" t="n">
        <v>24240</v>
      </c>
      <c r="S387" s="10" t="n"/>
      <c r="T387" s="10" t="n"/>
      <c r="U387" s="10" t="n"/>
      <c r="V387" s="13" t="n">
        <v>7.574109245612703</v>
      </c>
      <c r="W387" s="12" t="n">
        <v>44983</v>
      </c>
      <c r="X387" s="13" t="n">
        <v>7.5</v>
      </c>
      <c r="Y387" s="12" t="n">
        <v>44986</v>
      </c>
      <c r="Z387" t="n">
        <v>26</v>
      </c>
      <c r="AA387" s="14" t="inlineStr">
        <is>
          <t>SI</t>
        </is>
      </c>
    </row>
    <row r="388">
      <c r="B388" t="inlineStr">
        <is>
          <t>Venta Local</t>
        </is>
      </c>
      <c r="C388" t="n">
        <v>40361996</v>
      </c>
      <c r="D388" t="inlineStr">
        <is>
          <t>AGROSUPER SHANGHAI</t>
        </is>
      </c>
      <c r="E388" t="n">
        <v>1021738</v>
      </c>
      <c r="F388" t="inlineStr">
        <is>
          <t>agrosuper shanghai1021738</t>
        </is>
      </c>
      <c r="G388" s="12" t="n">
        <v>44971</v>
      </c>
      <c r="H388" s="10" t="inlineStr"/>
      <c r="I388" s="10" t="n"/>
      <c r="J388" s="10" t="n"/>
      <c r="K388" s="10" t="n"/>
      <c r="L388" s="13" t="n">
        <v>5.574109245612703</v>
      </c>
      <c r="M388" s="12" t="n">
        <v>44976</v>
      </c>
      <c r="N388" s="13" t="n">
        <v>5.5</v>
      </c>
      <c r="O388" s="12" t="n">
        <v>44981</v>
      </c>
      <c r="P388" t="n">
        <v>3</v>
      </c>
      <c r="Q388" s="14" t="inlineStr">
        <is>
          <t>SI</t>
        </is>
      </c>
      <c r="R388" s="10" t="n"/>
      <c r="S388" s="10" t="n"/>
      <c r="T388" s="10" t="n"/>
      <c r="U388" s="10" t="n"/>
      <c r="V388" s="13" t="n">
        <v>7.574109245612703</v>
      </c>
      <c r="W388" s="12" t="n">
        <v>44978</v>
      </c>
      <c r="X388" s="13" t="n">
        <v>7.5</v>
      </c>
      <c r="Y388" s="12" t="n">
        <v>44981</v>
      </c>
      <c r="Z388" t="n">
        <v>3</v>
      </c>
      <c r="AA388" s="14" t="inlineStr">
        <is>
          <t>SI</t>
        </is>
      </c>
    </row>
    <row r="389">
      <c r="B389" t="inlineStr">
        <is>
          <t>Venta Local</t>
        </is>
      </c>
      <c r="C389" t="n">
        <v>40361990</v>
      </c>
      <c r="D389" t="inlineStr">
        <is>
          <t>AGROSUPER SHANGHAI</t>
        </is>
      </c>
      <c r="E389" t="n">
        <v>1021739</v>
      </c>
      <c r="F389" t="inlineStr">
        <is>
          <t>agrosuper shanghai1021739</t>
        </is>
      </c>
      <c r="G389" s="12" t="n">
        <v>44993</v>
      </c>
      <c r="H389" s="10" t="n">
        <v>6548.76</v>
      </c>
      <c r="I389" s="10" t="n"/>
      <c r="J389" s="10" t="n"/>
      <c r="K389" s="10" t="n"/>
      <c r="L389" s="13" t="n">
        <v>5.574109245612703</v>
      </c>
      <c r="M389" s="12" t="n">
        <v>44998</v>
      </c>
      <c r="N389" s="13" t="n">
        <v>5.5</v>
      </c>
      <c r="O389" s="12" t="n">
        <v>45003</v>
      </c>
      <c r="P389" t="n">
        <v>11</v>
      </c>
      <c r="Q389" s="14" t="inlineStr">
        <is>
          <t>SI</t>
        </is>
      </c>
      <c r="R389" s="10" t="n">
        <v>6548.76</v>
      </c>
      <c r="S389" s="10" t="n"/>
      <c r="T389" s="10" t="n"/>
      <c r="U389" s="10" t="n"/>
      <c r="V389" s="13" t="n">
        <v>7.574109245612703</v>
      </c>
      <c r="W389" s="12" t="n">
        <v>45000</v>
      </c>
      <c r="X389" s="13" t="n">
        <v>7.5</v>
      </c>
      <c r="Y389" s="12" t="n">
        <v>45003</v>
      </c>
      <c r="Z389" t="n">
        <v>11</v>
      </c>
      <c r="AA389" s="14" t="inlineStr">
        <is>
          <t>SI</t>
        </is>
      </c>
    </row>
    <row r="390">
      <c r="B390" t="inlineStr">
        <is>
          <t>Venta Local</t>
        </is>
      </c>
      <c r="C390" t="n">
        <v>40361990</v>
      </c>
      <c r="D390" t="inlineStr">
        <is>
          <t>AGROSUPER SHANGHAI</t>
        </is>
      </c>
      <c r="E390" t="n">
        <v>1021739</v>
      </c>
      <c r="F390" t="inlineStr">
        <is>
          <t>agrosuper shanghai1021739</t>
        </is>
      </c>
      <c r="G390" s="12" t="n">
        <v>44993</v>
      </c>
      <c r="H390" s="10" t="n">
        <v>24158.17</v>
      </c>
      <c r="I390" s="10" t="n"/>
      <c r="J390" s="10" t="n"/>
      <c r="K390" s="10" t="n"/>
      <c r="L390" s="13" t="n">
        <v>5.574109245612703</v>
      </c>
      <c r="M390" s="12" t="n">
        <v>44998</v>
      </c>
      <c r="N390" s="13" t="n">
        <v>5.5</v>
      </c>
      <c r="O390" s="12" t="n">
        <v>45003</v>
      </c>
      <c r="P390" t="n">
        <v>11</v>
      </c>
      <c r="Q390" s="14" t="inlineStr">
        <is>
          <t>SI</t>
        </is>
      </c>
      <c r="R390" s="10" t="n">
        <v>24158.17</v>
      </c>
      <c r="S390" s="10" t="n"/>
      <c r="T390" s="10" t="n"/>
      <c r="U390" s="10" t="n"/>
      <c r="V390" s="13" t="n">
        <v>7.574109245612703</v>
      </c>
      <c r="W390" s="12" t="n">
        <v>45000</v>
      </c>
      <c r="X390" s="13" t="n">
        <v>7.5</v>
      </c>
      <c r="Y390" s="12" t="n">
        <v>45003</v>
      </c>
      <c r="Z390" t="n">
        <v>11</v>
      </c>
      <c r="AA390" s="14" t="inlineStr">
        <is>
          <t>SI</t>
        </is>
      </c>
    </row>
    <row r="391">
      <c r="B391" t="inlineStr">
        <is>
          <t>Venta Local</t>
        </is>
      </c>
      <c r="C391" t="n">
        <v>40361988</v>
      </c>
      <c r="D391" t="inlineStr">
        <is>
          <t>AGROSUPER SHANGHAI</t>
        </is>
      </c>
      <c r="E391" t="n">
        <v>1021737</v>
      </c>
      <c r="F391" t="inlineStr">
        <is>
          <t>agrosuper shanghai1021737</t>
        </is>
      </c>
      <c r="G391" s="12" t="n">
        <v>44995</v>
      </c>
      <c r="H391" s="10" t="n">
        <v>25000</v>
      </c>
      <c r="I391" s="10" t="n"/>
      <c r="J391" s="10" t="n"/>
      <c r="K391" s="10" t="n"/>
      <c r="L391" s="13" t="n">
        <v>5.574109245612703</v>
      </c>
      <c r="M391" s="12" t="n">
        <v>45000</v>
      </c>
      <c r="N391" s="13" t="n">
        <v>5.5</v>
      </c>
      <c r="O391" s="12" t="n">
        <v>45005</v>
      </c>
      <c r="P391" t="n">
        <v>10</v>
      </c>
      <c r="Q391" s="14" t="inlineStr">
        <is>
          <t>SI</t>
        </is>
      </c>
      <c r="R391" s="10" t="n">
        <v>25000</v>
      </c>
      <c r="S391" s="10" t="n"/>
      <c r="T391" s="10" t="n"/>
      <c r="U391" s="10" t="n"/>
      <c r="V391" s="13" t="n">
        <v>7.574109245612703</v>
      </c>
      <c r="W391" s="12" t="n">
        <v>45002</v>
      </c>
      <c r="X391" s="13" t="n">
        <v>7.5</v>
      </c>
      <c r="Y391" s="12" t="n">
        <v>45005</v>
      </c>
      <c r="Z391" t="n">
        <v>10</v>
      </c>
      <c r="AA391" s="14" t="inlineStr">
        <is>
          <t>SI</t>
        </is>
      </c>
    </row>
    <row r="392">
      <c r="B392" t="inlineStr">
        <is>
          <t>Venta Local</t>
        </is>
      </c>
      <c r="C392" t="n">
        <v>40361972</v>
      </c>
      <c r="D392" t="inlineStr">
        <is>
          <t>AGROSUPER SHANGHAI</t>
        </is>
      </c>
      <c r="E392" t="n">
        <v>1022099</v>
      </c>
      <c r="F392" t="inlineStr">
        <is>
          <t>agrosuper shanghai1022099</t>
        </is>
      </c>
      <c r="G392" s="12" t="n">
        <v>44983</v>
      </c>
      <c r="H392" s="10" t="n">
        <v>24192</v>
      </c>
      <c r="I392" s="10" t="n"/>
      <c r="J392" s="10" t="n"/>
      <c r="K392" s="10" t="n"/>
      <c r="L392" s="13" t="n">
        <v>5.574109245612703</v>
      </c>
      <c r="M392" s="12" t="n">
        <v>44988</v>
      </c>
      <c r="N392" s="13" t="n">
        <v>5.5</v>
      </c>
      <c r="O392" s="12" t="n">
        <v>44993</v>
      </c>
      <c r="P392" t="n">
        <v>20</v>
      </c>
      <c r="Q392" s="14" t="inlineStr">
        <is>
          <t>SI</t>
        </is>
      </c>
      <c r="R392" s="10" t="n">
        <v>24192</v>
      </c>
      <c r="S392" s="10" t="n"/>
      <c r="T392" s="10" t="n"/>
      <c r="U392" s="10" t="n"/>
      <c r="V392" s="13" t="n">
        <v>7.574109245612703</v>
      </c>
      <c r="W392" s="12" t="n">
        <v>44990</v>
      </c>
      <c r="X392" s="13" t="n">
        <v>7.5</v>
      </c>
      <c r="Y392" s="12" t="n">
        <v>44993</v>
      </c>
      <c r="Z392" t="n">
        <v>20</v>
      </c>
      <c r="AA392" s="14" t="inlineStr">
        <is>
          <t>SI</t>
        </is>
      </c>
    </row>
    <row r="393">
      <c r="B393" t="inlineStr">
        <is>
          <t>Venta Local</t>
        </is>
      </c>
      <c r="C393" t="n">
        <v>40361966</v>
      </c>
      <c r="D393" t="inlineStr">
        <is>
          <t>AGROSUPER SHANGHAI</t>
        </is>
      </c>
      <c r="E393" t="n">
        <v>1021732</v>
      </c>
      <c r="F393" t="inlineStr">
        <is>
          <t>agrosuper shanghai1021732</t>
        </is>
      </c>
      <c r="G393" s="12" t="n">
        <v>45004</v>
      </c>
      <c r="H393" s="10" t="n">
        <v>25000</v>
      </c>
      <c r="I393" s="10" t="n"/>
      <c r="J393" s="10" t="n"/>
      <c r="K393" s="10" t="n"/>
      <c r="L393" s="13" t="n">
        <v>5.574109245612703</v>
      </c>
      <c r="M393" s="12" t="n">
        <v>45009</v>
      </c>
      <c r="N393" s="13" t="n">
        <v>5.5</v>
      </c>
      <c r="O393" s="12" t="n">
        <v>45014</v>
      </c>
      <c r="P393" t="n">
        <v>2</v>
      </c>
      <c r="Q393" s="14" t="inlineStr">
        <is>
          <t>Mes 4</t>
        </is>
      </c>
      <c r="R393" s="10" t="n">
        <v>25000</v>
      </c>
      <c r="S393" s="10" t="n"/>
      <c r="T393" s="10" t="n"/>
      <c r="U393" s="10" t="n"/>
      <c r="V393" s="13" t="n">
        <v>7.574109245612703</v>
      </c>
      <c r="W393" s="12" t="n">
        <v>45011</v>
      </c>
      <c r="X393" s="13" t="n">
        <v>7.5</v>
      </c>
      <c r="Y393" s="12" t="n">
        <v>45014</v>
      </c>
      <c r="Z393" t="n">
        <v>2</v>
      </c>
      <c r="AA393" s="14" t="inlineStr">
        <is>
          <t>Mes 4</t>
        </is>
      </c>
    </row>
    <row r="394">
      <c r="B394" t="inlineStr">
        <is>
          <t>Venta Local</t>
        </is>
      </c>
      <c r="C394" t="n">
        <v>40361964</v>
      </c>
      <c r="D394" t="inlineStr">
        <is>
          <t>AGROSUPER SHANGHAI</t>
        </is>
      </c>
      <c r="E394" t="n">
        <v>1021732</v>
      </c>
      <c r="F394" t="inlineStr">
        <is>
          <t>agrosuper shanghai1021732</t>
        </is>
      </c>
      <c r="G394" s="12" t="n">
        <v>45000</v>
      </c>
      <c r="H394" s="10" t="n">
        <v>25000</v>
      </c>
      <c r="I394" s="10" t="n"/>
      <c r="J394" s="10" t="n"/>
      <c r="K394" s="10" t="n"/>
      <c r="L394" s="13" t="n">
        <v>5.574109245612703</v>
      </c>
      <c r="M394" s="12" t="n">
        <v>45005</v>
      </c>
      <c r="N394" s="13" t="n">
        <v>5.5</v>
      </c>
      <c r="O394" s="12" t="n">
        <v>45010</v>
      </c>
      <c r="P394" t="n">
        <v>5</v>
      </c>
      <c r="Q394" s="14" t="inlineStr">
        <is>
          <t>SI</t>
        </is>
      </c>
      <c r="R394" s="10" t="n">
        <v>25000</v>
      </c>
      <c r="S394" s="10" t="n"/>
      <c r="T394" s="10" t="n"/>
      <c r="U394" s="10" t="n"/>
      <c r="V394" s="13" t="n">
        <v>7.574109245612703</v>
      </c>
      <c r="W394" s="12" t="n">
        <v>45007</v>
      </c>
      <c r="X394" s="13" t="n">
        <v>7.5</v>
      </c>
      <c r="Y394" s="12" t="n">
        <v>45010</v>
      </c>
      <c r="Z394" t="n">
        <v>5</v>
      </c>
      <c r="AA394" s="14" t="inlineStr">
        <is>
          <t>SI</t>
        </is>
      </c>
    </row>
    <row r="395">
      <c r="B395" t="inlineStr">
        <is>
          <t>Venta Local</t>
        </is>
      </c>
      <c r="C395" t="n">
        <v>40361963</v>
      </c>
      <c r="D395" t="inlineStr">
        <is>
          <t>AGROSUPER SHANGHAI</t>
        </is>
      </c>
      <c r="E395" t="n">
        <v>1021732</v>
      </c>
      <c r="F395" t="inlineStr">
        <is>
          <t>agrosuper shanghai1021732</t>
        </is>
      </c>
      <c r="G395" s="12" t="n">
        <v>45000</v>
      </c>
      <c r="H395" s="10" t="n">
        <v>25000</v>
      </c>
      <c r="I395" s="10" t="n"/>
      <c r="J395" s="10" t="n"/>
      <c r="K395" s="10" t="n"/>
      <c r="L395" s="13" t="n">
        <v>5.574109245612703</v>
      </c>
      <c r="M395" s="12" t="n">
        <v>45005</v>
      </c>
      <c r="N395" s="13" t="n">
        <v>5.5</v>
      </c>
      <c r="O395" s="12" t="n">
        <v>45010</v>
      </c>
      <c r="P395" t="n">
        <v>5</v>
      </c>
      <c r="Q395" s="14" t="inlineStr">
        <is>
          <t>SI</t>
        </is>
      </c>
      <c r="R395" s="10" t="n">
        <v>25000</v>
      </c>
      <c r="S395" s="10" t="n"/>
      <c r="T395" s="10" t="n"/>
      <c r="U395" s="10" t="n"/>
      <c r="V395" s="13" t="n">
        <v>7.574109245612703</v>
      </c>
      <c r="W395" s="12" t="n">
        <v>45007</v>
      </c>
      <c r="X395" s="13" t="n">
        <v>7.5</v>
      </c>
      <c r="Y395" s="12" t="n">
        <v>45010</v>
      </c>
      <c r="Z395" t="n">
        <v>5</v>
      </c>
      <c r="AA395" s="14" t="inlineStr">
        <is>
          <t>SI</t>
        </is>
      </c>
    </row>
    <row r="396">
      <c r="B396" t="inlineStr">
        <is>
          <t>Venta Local</t>
        </is>
      </c>
      <c r="C396" t="n">
        <v>40361962</v>
      </c>
      <c r="D396" t="inlineStr">
        <is>
          <t>AGROSUPER SHANGHAI</t>
        </is>
      </c>
      <c r="E396" t="n">
        <v>1021732</v>
      </c>
      <c r="F396" t="inlineStr">
        <is>
          <t>agrosuper shanghai1021732</t>
        </is>
      </c>
      <c r="G396" s="12" t="n">
        <v>45000</v>
      </c>
      <c r="H396" s="10" t="n">
        <v>24260</v>
      </c>
      <c r="I396" s="10" t="n"/>
      <c r="J396" s="10" t="n"/>
      <c r="K396" s="10" t="n"/>
      <c r="L396" s="13" t="n">
        <v>5.574109245612703</v>
      </c>
      <c r="M396" s="12" t="n">
        <v>45005</v>
      </c>
      <c r="N396" s="13" t="n">
        <v>5.5</v>
      </c>
      <c r="O396" s="12" t="n">
        <v>45010</v>
      </c>
      <c r="P396" t="n">
        <v>5</v>
      </c>
      <c r="Q396" s="14" t="inlineStr">
        <is>
          <t>SI</t>
        </is>
      </c>
      <c r="R396" s="10" t="n">
        <v>24260</v>
      </c>
      <c r="S396" s="10" t="n"/>
      <c r="T396" s="10" t="n"/>
      <c r="U396" s="10" t="n"/>
      <c r="V396" s="13" t="n">
        <v>7.574109245612703</v>
      </c>
      <c r="W396" s="12" t="n">
        <v>45007</v>
      </c>
      <c r="X396" s="13" t="n">
        <v>7.5</v>
      </c>
      <c r="Y396" s="12" t="n">
        <v>45010</v>
      </c>
      <c r="Z396" t="n">
        <v>5</v>
      </c>
      <c r="AA396" s="14" t="inlineStr">
        <is>
          <t>SI</t>
        </is>
      </c>
    </row>
    <row r="397">
      <c r="B397" t="inlineStr">
        <is>
          <t>Venta Local</t>
        </is>
      </c>
      <c r="C397" t="n">
        <v>40361961</v>
      </c>
      <c r="D397" t="inlineStr">
        <is>
          <t>AGROSUPER SHANGHAI</t>
        </is>
      </c>
      <c r="E397" t="n">
        <v>1021732</v>
      </c>
      <c r="F397" t="inlineStr">
        <is>
          <t>agrosuper shanghai1021732</t>
        </is>
      </c>
      <c r="G397" s="12" t="n">
        <v>45003</v>
      </c>
      <c r="H397" s="10" t="n">
        <v>18100</v>
      </c>
      <c r="I397" s="10" t="n"/>
      <c r="J397" s="10" t="n"/>
      <c r="K397" s="10" t="n"/>
      <c r="L397" s="13" t="n">
        <v>5.574109245612703</v>
      </c>
      <c r="M397" s="12" t="n">
        <v>45008</v>
      </c>
      <c r="N397" s="13" t="n">
        <v>5.5</v>
      </c>
      <c r="O397" s="12" t="n">
        <v>45013</v>
      </c>
      <c r="P397" t="n">
        <v>3</v>
      </c>
      <c r="Q397" s="14" t="inlineStr">
        <is>
          <t>SI</t>
        </is>
      </c>
      <c r="R397" s="10" t="n">
        <v>18100</v>
      </c>
      <c r="S397" s="10" t="n"/>
      <c r="T397" s="10" t="n"/>
      <c r="U397" s="10" t="n"/>
      <c r="V397" s="13" t="n">
        <v>7.574109245612703</v>
      </c>
      <c r="W397" s="12" t="n">
        <v>45010</v>
      </c>
      <c r="X397" s="13" t="n">
        <v>7.5</v>
      </c>
      <c r="Y397" s="12" t="n">
        <v>45013</v>
      </c>
      <c r="Z397" t="n">
        <v>3</v>
      </c>
      <c r="AA397" s="14" t="inlineStr">
        <is>
          <t>SI</t>
        </is>
      </c>
    </row>
    <row r="398">
      <c r="B398" t="inlineStr">
        <is>
          <t>Venta Local</t>
        </is>
      </c>
      <c r="C398" t="n">
        <v>40361961</v>
      </c>
      <c r="D398" t="inlineStr">
        <is>
          <t>AGROSUPER SHANGHAI</t>
        </is>
      </c>
      <c r="E398" t="n">
        <v>1021732</v>
      </c>
      <c r="F398" t="inlineStr">
        <is>
          <t>agrosuper shanghai1021732</t>
        </is>
      </c>
      <c r="G398" s="12" t="n">
        <v>45003</v>
      </c>
      <c r="H398" s="10" t="n">
        <v>24440</v>
      </c>
      <c r="I398" s="10" t="n"/>
      <c r="J398" s="10" t="n"/>
      <c r="K398" s="10" t="n"/>
      <c r="L398" s="13" t="n">
        <v>5.574109245612703</v>
      </c>
      <c r="M398" s="12" t="n">
        <v>45008</v>
      </c>
      <c r="N398" s="13" t="n">
        <v>5.5</v>
      </c>
      <c r="O398" s="12" t="n">
        <v>45013</v>
      </c>
      <c r="P398" t="n">
        <v>3</v>
      </c>
      <c r="Q398" s="14" t="inlineStr">
        <is>
          <t>SI</t>
        </is>
      </c>
      <c r="R398" s="10" t="n">
        <v>24440</v>
      </c>
      <c r="S398" s="10" t="n"/>
      <c r="T398" s="10" t="n"/>
      <c r="U398" s="10" t="n"/>
      <c r="V398" s="13" t="n">
        <v>7.574109245612703</v>
      </c>
      <c r="W398" s="12" t="n">
        <v>45010</v>
      </c>
      <c r="X398" s="13" t="n">
        <v>7.5</v>
      </c>
      <c r="Y398" s="12" t="n">
        <v>45013</v>
      </c>
      <c r="Z398" t="n">
        <v>3</v>
      </c>
      <c r="AA398" s="14" t="inlineStr">
        <is>
          <t>SI</t>
        </is>
      </c>
    </row>
    <row r="399">
      <c r="B399" t="inlineStr">
        <is>
          <t>Venta Local</t>
        </is>
      </c>
      <c r="C399" t="n">
        <v>40361960</v>
      </c>
      <c r="D399" t="inlineStr">
        <is>
          <t>AGROSUPER SHANGHAI</t>
        </is>
      </c>
      <c r="E399" t="n">
        <v>1021732</v>
      </c>
      <c r="F399" t="inlineStr">
        <is>
          <t>agrosuper shanghai1021732</t>
        </is>
      </c>
      <c r="G399" s="12" t="n">
        <v>44980</v>
      </c>
      <c r="H399" s="10" t="n">
        <v>14820</v>
      </c>
      <c r="I399" s="10" t="n"/>
      <c r="J399" s="10" t="n"/>
      <c r="K399" s="10" t="n"/>
      <c r="L399" s="13" t="n">
        <v>5.574109245612703</v>
      </c>
      <c r="M399" s="12" t="n">
        <v>44985</v>
      </c>
      <c r="N399" s="13" t="n">
        <v>5.5</v>
      </c>
      <c r="O399" s="12" t="n">
        <v>44990</v>
      </c>
      <c r="P399" t="n">
        <v>23</v>
      </c>
      <c r="Q399" s="14" t="inlineStr">
        <is>
          <t>SI</t>
        </is>
      </c>
      <c r="R399" s="10" t="n">
        <v>14820</v>
      </c>
      <c r="S399" s="10" t="n"/>
      <c r="T399" s="10" t="n"/>
      <c r="U399" s="10" t="n"/>
      <c r="V399" s="13" t="n">
        <v>7.574109245612703</v>
      </c>
      <c r="W399" s="12" t="n">
        <v>44987</v>
      </c>
      <c r="X399" s="13" t="n">
        <v>7.5</v>
      </c>
      <c r="Y399" s="12" t="n">
        <v>44990</v>
      </c>
      <c r="Z399" t="n">
        <v>23</v>
      </c>
      <c r="AA399" s="14" t="inlineStr">
        <is>
          <t>SI</t>
        </is>
      </c>
    </row>
    <row r="400">
      <c r="B400" t="inlineStr">
        <is>
          <t>Venta Local</t>
        </is>
      </c>
      <c r="C400" t="n">
        <v>40361960</v>
      </c>
      <c r="D400" t="inlineStr">
        <is>
          <t>AGROSUPER SHANGHAI</t>
        </is>
      </c>
      <c r="E400" t="n">
        <v>1021732</v>
      </c>
      <c r="F400" t="inlineStr">
        <is>
          <t>agrosuper shanghai1021732</t>
        </is>
      </c>
      <c r="G400" s="12" t="n">
        <v>44980</v>
      </c>
      <c r="H400" s="10" t="n">
        <v>23920</v>
      </c>
      <c r="I400" s="10" t="n"/>
      <c r="J400" s="10" t="n"/>
      <c r="K400" s="10" t="n"/>
      <c r="L400" s="13" t="n">
        <v>5.574109245612703</v>
      </c>
      <c r="M400" s="12" t="n">
        <v>44985</v>
      </c>
      <c r="N400" s="13" t="n">
        <v>5.5</v>
      </c>
      <c r="O400" s="12" t="n">
        <v>44990</v>
      </c>
      <c r="P400" t="n">
        <v>23</v>
      </c>
      <c r="Q400" s="14" t="inlineStr">
        <is>
          <t>SI</t>
        </is>
      </c>
      <c r="R400" s="10" t="n">
        <v>23920</v>
      </c>
      <c r="S400" s="10" t="n"/>
      <c r="T400" s="10" t="n"/>
      <c r="U400" s="10" t="n"/>
      <c r="V400" s="13" t="n">
        <v>7.574109245612703</v>
      </c>
      <c r="W400" s="12" t="n">
        <v>44987</v>
      </c>
      <c r="X400" s="13" t="n">
        <v>7.5</v>
      </c>
      <c r="Y400" s="12" t="n">
        <v>44990</v>
      </c>
      <c r="Z400" t="n">
        <v>23</v>
      </c>
      <c r="AA400" s="14" t="inlineStr">
        <is>
          <t>SI</t>
        </is>
      </c>
    </row>
    <row r="401">
      <c r="B401" t="inlineStr">
        <is>
          <t>Venta Local</t>
        </is>
      </c>
      <c r="C401" t="n">
        <v>40361934</v>
      </c>
      <c r="D401" t="inlineStr">
        <is>
          <t>AGROSUPER SHANGHAI</t>
        </is>
      </c>
      <c r="E401" t="n">
        <v>1021992</v>
      </c>
      <c r="F401" t="inlineStr">
        <is>
          <t>agrosuper shanghai1021992</t>
        </is>
      </c>
      <c r="G401" s="12" t="n">
        <v>44989</v>
      </c>
      <c r="H401" s="10" t="n">
        <v>24260</v>
      </c>
      <c r="I401" s="10" t="n"/>
      <c r="J401" s="10" t="n"/>
      <c r="K401" s="10" t="n"/>
      <c r="L401" s="13" t="n">
        <v>5.574109245612703</v>
      </c>
      <c r="M401" s="12" t="n">
        <v>44994</v>
      </c>
      <c r="N401" s="13" t="n">
        <v>5.5</v>
      </c>
      <c r="O401" s="12" t="n">
        <v>44999</v>
      </c>
      <c r="P401" t="n">
        <v>15</v>
      </c>
      <c r="Q401" s="14" t="inlineStr">
        <is>
          <t>SI</t>
        </is>
      </c>
      <c r="R401" s="10" t="n">
        <v>24260</v>
      </c>
      <c r="S401" s="10" t="n"/>
      <c r="T401" s="10" t="n"/>
      <c r="U401" s="10" t="n"/>
      <c r="V401" s="13" t="n">
        <v>7.574109245612703</v>
      </c>
      <c r="W401" s="12" t="n">
        <v>44996</v>
      </c>
      <c r="X401" s="13" t="n">
        <v>7.5</v>
      </c>
      <c r="Y401" s="12" t="n">
        <v>44999</v>
      </c>
      <c r="Z401" t="n">
        <v>15</v>
      </c>
      <c r="AA401" s="14" t="inlineStr">
        <is>
          <t>SI</t>
        </is>
      </c>
    </row>
    <row r="402">
      <c r="B402" t="inlineStr">
        <is>
          <t>Venta Local</t>
        </is>
      </c>
      <c r="C402" t="n">
        <v>40361933</v>
      </c>
      <c r="D402" t="inlineStr">
        <is>
          <t>AGROSUPER SHANGHAI</t>
        </is>
      </c>
      <c r="E402" t="n">
        <v>1021992</v>
      </c>
      <c r="F402" t="inlineStr">
        <is>
          <t>agrosuper shanghai1021992</t>
        </is>
      </c>
      <c r="G402" s="12" t="n">
        <v>44989</v>
      </c>
      <c r="H402" s="10" t="n">
        <v>8960</v>
      </c>
      <c r="I402" s="10" t="n"/>
      <c r="J402" s="10" t="n"/>
      <c r="K402" s="10" t="n"/>
      <c r="L402" s="13" t="n">
        <v>5.574109245612703</v>
      </c>
      <c r="M402" s="12" t="n">
        <v>44994</v>
      </c>
      <c r="N402" s="13" t="n">
        <v>5.5</v>
      </c>
      <c r="O402" s="12" t="n">
        <v>44999</v>
      </c>
      <c r="P402" t="n">
        <v>15</v>
      </c>
      <c r="Q402" s="14" t="inlineStr">
        <is>
          <t>SI</t>
        </is>
      </c>
      <c r="R402" s="10" t="n">
        <v>8960</v>
      </c>
      <c r="S402" s="10" t="n"/>
      <c r="T402" s="10" t="n"/>
      <c r="U402" s="10" t="n"/>
      <c r="V402" s="13" t="n">
        <v>7.574109245612703</v>
      </c>
      <c r="W402" s="12" t="n">
        <v>44996</v>
      </c>
      <c r="X402" s="13" t="n">
        <v>7.5</v>
      </c>
      <c r="Y402" s="12" t="n">
        <v>44999</v>
      </c>
      <c r="Z402" t="n">
        <v>15</v>
      </c>
      <c r="AA402" s="14" t="inlineStr">
        <is>
          <t>SI</t>
        </is>
      </c>
    </row>
    <row r="403">
      <c r="B403" t="inlineStr">
        <is>
          <t>Venta Local</t>
        </is>
      </c>
      <c r="C403" t="n">
        <v>40361933</v>
      </c>
      <c r="D403" t="inlineStr">
        <is>
          <t>AGROSUPER SHANGHAI</t>
        </is>
      </c>
      <c r="E403" t="n">
        <v>1021992</v>
      </c>
      <c r="F403" t="inlineStr">
        <is>
          <t>agrosuper shanghai1021992</t>
        </is>
      </c>
      <c r="G403" s="12" t="n">
        <v>44989</v>
      </c>
      <c r="H403" s="10" t="n">
        <v>24660</v>
      </c>
      <c r="I403" s="10" t="n"/>
      <c r="J403" s="10" t="n"/>
      <c r="K403" s="10" t="n"/>
      <c r="L403" s="13" t="n">
        <v>5.574109245612703</v>
      </c>
      <c r="M403" s="12" t="n">
        <v>44994</v>
      </c>
      <c r="N403" s="13" t="n">
        <v>5.5</v>
      </c>
      <c r="O403" s="12" t="n">
        <v>44999</v>
      </c>
      <c r="P403" t="n">
        <v>15</v>
      </c>
      <c r="Q403" s="14" t="inlineStr">
        <is>
          <t>SI</t>
        </is>
      </c>
      <c r="R403" s="10" t="n">
        <v>24660</v>
      </c>
      <c r="S403" s="10" t="n"/>
      <c r="T403" s="10" t="n"/>
      <c r="U403" s="10" t="n"/>
      <c r="V403" s="13" t="n">
        <v>7.574109245612703</v>
      </c>
      <c r="W403" s="12" t="n">
        <v>44996</v>
      </c>
      <c r="X403" s="13" t="n">
        <v>7.5</v>
      </c>
      <c r="Y403" s="12" t="n">
        <v>44999</v>
      </c>
      <c r="Z403" t="n">
        <v>15</v>
      </c>
      <c r="AA403" s="14" t="inlineStr">
        <is>
          <t>SI</t>
        </is>
      </c>
    </row>
    <row r="404">
      <c r="B404" t="inlineStr">
        <is>
          <t>Venta Local</t>
        </is>
      </c>
      <c r="C404" t="n">
        <v>40361932</v>
      </c>
      <c r="D404" t="inlineStr">
        <is>
          <t>AGROSUPER SHANGHAI</t>
        </is>
      </c>
      <c r="E404" t="n">
        <v>1021992</v>
      </c>
      <c r="F404" t="inlineStr">
        <is>
          <t>agrosuper shanghai1021992</t>
        </is>
      </c>
      <c r="G404" s="12" t="n">
        <v>44975</v>
      </c>
      <c r="H404" s="10" t="inlineStr"/>
      <c r="I404" s="10" t="n"/>
      <c r="J404" s="10" t="n"/>
      <c r="K404" s="10" t="n"/>
      <c r="L404" s="13" t="n">
        <v>5.574109245612703</v>
      </c>
      <c r="M404" s="12" t="n">
        <v>44980</v>
      </c>
      <c r="N404" s="13" t="n">
        <v>5.5</v>
      </c>
      <c r="O404" s="12" t="n">
        <v>44985</v>
      </c>
      <c r="P404" t="n">
        <v>0</v>
      </c>
      <c r="Q404" s="14" t="inlineStr">
        <is>
          <t>Mes 3</t>
        </is>
      </c>
      <c r="R404" s="10" t="n"/>
      <c r="S404" s="10" t="n"/>
      <c r="T404" s="10" t="n"/>
      <c r="U404" s="10" t="n"/>
      <c r="V404" s="13" t="n">
        <v>7.574109245612703</v>
      </c>
      <c r="W404" s="12" t="n">
        <v>44982</v>
      </c>
      <c r="X404" s="13" t="n">
        <v>7.5</v>
      </c>
      <c r="Y404" s="12" t="n">
        <v>44985</v>
      </c>
      <c r="Z404" t="n">
        <v>0</v>
      </c>
      <c r="AA404" s="14" t="inlineStr">
        <is>
          <t>Mes 3</t>
        </is>
      </c>
    </row>
    <row r="405">
      <c r="B405" t="inlineStr">
        <is>
          <t>Venta Local</t>
        </is>
      </c>
      <c r="C405" t="n">
        <v>40361926</v>
      </c>
      <c r="D405" t="inlineStr">
        <is>
          <t>AGROSUPER SHANGHAI</t>
        </is>
      </c>
      <c r="E405" t="n">
        <v>1021767</v>
      </c>
      <c r="F405" t="inlineStr">
        <is>
          <t>agrosuper shanghai1021767</t>
        </is>
      </c>
      <c r="G405" s="12" t="n">
        <v>45004</v>
      </c>
      <c r="H405" s="10" t="n">
        <v>24552</v>
      </c>
      <c r="I405" s="10" t="n"/>
      <c r="J405" s="10" t="n"/>
      <c r="K405" s="10" t="n"/>
      <c r="L405" s="13" t="n">
        <v>5.574109245612703</v>
      </c>
      <c r="M405" s="12" t="n">
        <v>45009</v>
      </c>
      <c r="N405" s="13" t="n">
        <v>5.5</v>
      </c>
      <c r="O405" s="12" t="n">
        <v>45014</v>
      </c>
      <c r="P405" t="n">
        <v>2</v>
      </c>
      <c r="Q405" s="14" t="inlineStr">
        <is>
          <t>Mes 4</t>
        </is>
      </c>
      <c r="R405" s="10" t="n">
        <v>24552</v>
      </c>
      <c r="S405" s="10" t="n"/>
      <c r="T405" s="10" t="n"/>
      <c r="U405" s="10" t="n"/>
      <c r="V405" s="13" t="n">
        <v>7.574109245612703</v>
      </c>
      <c r="W405" s="12" t="n">
        <v>45011</v>
      </c>
      <c r="X405" s="13" t="n">
        <v>7.5</v>
      </c>
      <c r="Y405" s="12" t="n">
        <v>45014</v>
      </c>
      <c r="Z405" t="n">
        <v>2</v>
      </c>
      <c r="AA405" s="14" t="inlineStr">
        <is>
          <t>Mes 4</t>
        </is>
      </c>
    </row>
    <row r="406">
      <c r="B406" t="inlineStr">
        <is>
          <t>Venta Local</t>
        </is>
      </c>
      <c r="C406" t="n">
        <v>40361923</v>
      </c>
      <c r="D406" t="inlineStr">
        <is>
          <t>AGROSUPER SHANGHAI</t>
        </is>
      </c>
      <c r="E406" t="n">
        <v>1021767</v>
      </c>
      <c r="F406" t="inlineStr">
        <is>
          <t>agrosuper shanghai1021767</t>
        </is>
      </c>
      <c r="G406" s="12" t="n">
        <v>45004</v>
      </c>
      <c r="H406" s="10" t="n">
        <v>25002</v>
      </c>
      <c r="I406" s="10" t="n"/>
      <c r="J406" s="10" t="n"/>
      <c r="K406" s="10" t="n"/>
      <c r="L406" s="13" t="n">
        <v>5.574109245612703</v>
      </c>
      <c r="M406" s="12" t="n">
        <v>45009</v>
      </c>
      <c r="N406" s="13" t="n">
        <v>5.5</v>
      </c>
      <c r="O406" s="12" t="n">
        <v>45014</v>
      </c>
      <c r="P406" t="n">
        <v>2</v>
      </c>
      <c r="Q406" s="14" t="inlineStr">
        <is>
          <t>Mes 4</t>
        </is>
      </c>
      <c r="R406" s="10" t="n">
        <v>25002</v>
      </c>
      <c r="S406" s="10" t="n"/>
      <c r="T406" s="10" t="n"/>
      <c r="U406" s="10" t="n"/>
      <c r="V406" s="13" t="n">
        <v>7.574109245612703</v>
      </c>
      <c r="W406" s="12" t="n">
        <v>45011</v>
      </c>
      <c r="X406" s="13" t="n">
        <v>7.5</v>
      </c>
      <c r="Y406" s="12" t="n">
        <v>45014</v>
      </c>
      <c r="Z406" t="n">
        <v>2</v>
      </c>
      <c r="AA406" s="14" t="inlineStr">
        <is>
          <t>Mes 4</t>
        </is>
      </c>
    </row>
    <row r="407">
      <c r="B407" t="inlineStr">
        <is>
          <t>Venta Local</t>
        </is>
      </c>
      <c r="C407" t="n">
        <v>40361919</v>
      </c>
      <c r="D407" t="inlineStr">
        <is>
          <t>AGROSUPER SHANGHAI</t>
        </is>
      </c>
      <c r="E407" t="n">
        <v>1021767</v>
      </c>
      <c r="F407" t="inlineStr">
        <is>
          <t>agrosuper shanghai1021767</t>
        </is>
      </c>
      <c r="G407" s="12" t="n">
        <v>44987</v>
      </c>
      <c r="H407" s="10" t="n">
        <v>9234</v>
      </c>
      <c r="I407" s="10" t="n"/>
      <c r="J407" s="10" t="n"/>
      <c r="K407" s="10" t="n"/>
      <c r="L407" s="13" t="n">
        <v>5.574109245612703</v>
      </c>
      <c r="M407" s="12" t="n">
        <v>44992</v>
      </c>
      <c r="N407" s="13" t="n">
        <v>5.5</v>
      </c>
      <c r="O407" s="12" t="n">
        <v>44997</v>
      </c>
      <c r="P407" t="n">
        <v>17</v>
      </c>
      <c r="Q407" s="14" t="inlineStr">
        <is>
          <t>SI</t>
        </is>
      </c>
      <c r="R407" s="10" t="n">
        <v>9234</v>
      </c>
      <c r="S407" s="10" t="n"/>
      <c r="T407" s="10" t="n"/>
      <c r="U407" s="10" t="n"/>
      <c r="V407" s="13" t="n">
        <v>7.574109245612703</v>
      </c>
      <c r="W407" s="12" t="n">
        <v>44994</v>
      </c>
      <c r="X407" s="13" t="n">
        <v>7.5</v>
      </c>
      <c r="Y407" s="12" t="n">
        <v>44997</v>
      </c>
      <c r="Z407" t="n">
        <v>17</v>
      </c>
      <c r="AA407" s="14" t="inlineStr">
        <is>
          <t>SI</t>
        </is>
      </c>
    </row>
    <row r="408">
      <c r="B408" t="inlineStr">
        <is>
          <t>Venta Local</t>
        </is>
      </c>
      <c r="C408" t="n">
        <v>40361919</v>
      </c>
      <c r="D408" t="inlineStr">
        <is>
          <t>AGROSUPER SHANGHAI</t>
        </is>
      </c>
      <c r="E408" t="n">
        <v>1021767</v>
      </c>
      <c r="F408" t="inlineStr">
        <is>
          <t>agrosuper shanghai1021767</t>
        </is>
      </c>
      <c r="G408" s="12" t="n">
        <v>44987</v>
      </c>
      <c r="H408" s="10" t="n">
        <v>24012</v>
      </c>
      <c r="I408" s="10" t="n"/>
      <c r="J408" s="10" t="n"/>
      <c r="K408" s="10" t="n"/>
      <c r="L408" s="13" t="n">
        <v>5.574109245612703</v>
      </c>
      <c r="M408" s="12" t="n">
        <v>44992</v>
      </c>
      <c r="N408" s="13" t="n">
        <v>5.5</v>
      </c>
      <c r="O408" s="12" t="n">
        <v>44997</v>
      </c>
      <c r="P408" t="n">
        <v>17</v>
      </c>
      <c r="Q408" s="14" t="inlineStr">
        <is>
          <t>SI</t>
        </is>
      </c>
      <c r="R408" s="10" t="n">
        <v>24012</v>
      </c>
      <c r="S408" s="10" t="n"/>
      <c r="T408" s="10" t="n"/>
      <c r="U408" s="10" t="n"/>
      <c r="V408" s="13" t="n">
        <v>7.574109245612703</v>
      </c>
      <c r="W408" s="12" t="n">
        <v>44994</v>
      </c>
      <c r="X408" s="13" t="n">
        <v>7.5</v>
      </c>
      <c r="Y408" s="12" t="n">
        <v>44997</v>
      </c>
      <c r="Z408" t="n">
        <v>17</v>
      </c>
      <c r="AA408" s="14" t="inlineStr">
        <is>
          <t>SI</t>
        </is>
      </c>
    </row>
    <row r="409">
      <c r="B409" t="inlineStr">
        <is>
          <t>Venta Local</t>
        </is>
      </c>
      <c r="C409" t="n">
        <v>40361918</v>
      </c>
      <c r="D409" t="inlineStr">
        <is>
          <t>AGROSUPER SHANGHAI</t>
        </is>
      </c>
      <c r="E409" t="n">
        <v>1021767</v>
      </c>
      <c r="F409" t="inlineStr">
        <is>
          <t>agrosuper shanghai1021767</t>
        </is>
      </c>
      <c r="G409" s="12" t="n">
        <v>44985</v>
      </c>
      <c r="H409" s="10" t="n">
        <v>25002</v>
      </c>
      <c r="I409" s="10" t="n"/>
      <c r="J409" s="10" t="n"/>
      <c r="K409" s="10" t="n"/>
      <c r="L409" s="13" t="n">
        <v>5.574109245612703</v>
      </c>
      <c r="M409" s="12" t="n">
        <v>44990</v>
      </c>
      <c r="N409" s="13" t="n">
        <v>5.5</v>
      </c>
      <c r="O409" s="12" t="n">
        <v>44995</v>
      </c>
      <c r="P409" t="n">
        <v>18</v>
      </c>
      <c r="Q409" s="14" t="inlineStr">
        <is>
          <t>SI</t>
        </is>
      </c>
      <c r="R409" s="10" t="n">
        <v>25002</v>
      </c>
      <c r="S409" s="10" t="n"/>
      <c r="T409" s="10" t="n"/>
      <c r="U409" s="10" t="n"/>
      <c r="V409" s="13" t="n">
        <v>7.574109245612703</v>
      </c>
      <c r="W409" s="12" t="n">
        <v>44992</v>
      </c>
      <c r="X409" s="13" t="n">
        <v>7.5</v>
      </c>
      <c r="Y409" s="12" t="n">
        <v>44995</v>
      </c>
      <c r="Z409" t="n">
        <v>18</v>
      </c>
      <c r="AA409" s="14" t="inlineStr">
        <is>
          <t>SI</t>
        </is>
      </c>
    </row>
    <row r="410">
      <c r="B410" t="inlineStr">
        <is>
          <t>Venta Local</t>
        </is>
      </c>
      <c r="C410" t="n">
        <v>40361917</v>
      </c>
      <c r="D410" t="inlineStr">
        <is>
          <t>AGROSUPER SHANGHAI</t>
        </is>
      </c>
      <c r="E410" t="n">
        <v>1021767</v>
      </c>
      <c r="F410" t="inlineStr">
        <is>
          <t>agrosuper shanghai1021767</t>
        </is>
      </c>
      <c r="G410" s="12" t="n">
        <v>44985</v>
      </c>
      <c r="H410" s="10" t="n">
        <v>24444</v>
      </c>
      <c r="I410" s="10" t="n"/>
      <c r="J410" s="10" t="n"/>
      <c r="K410" s="10" t="n"/>
      <c r="L410" s="13" t="n">
        <v>5.574109245612703</v>
      </c>
      <c r="M410" s="12" t="n">
        <v>44990</v>
      </c>
      <c r="N410" s="13" t="n">
        <v>5.5</v>
      </c>
      <c r="O410" s="12" t="n">
        <v>44995</v>
      </c>
      <c r="P410" t="n">
        <v>18</v>
      </c>
      <c r="Q410" s="14" t="inlineStr">
        <is>
          <t>SI</t>
        </is>
      </c>
      <c r="R410" s="10" t="n">
        <v>24444</v>
      </c>
      <c r="S410" s="10" t="n"/>
      <c r="T410" s="10" t="n"/>
      <c r="U410" s="10" t="n"/>
      <c r="V410" s="13" t="n">
        <v>7.574109245612703</v>
      </c>
      <c r="W410" s="12" t="n">
        <v>44992</v>
      </c>
      <c r="X410" s="13" t="n">
        <v>7.5</v>
      </c>
      <c r="Y410" s="12" t="n">
        <v>44995</v>
      </c>
      <c r="Z410" t="n">
        <v>18</v>
      </c>
      <c r="AA410" s="14" t="inlineStr">
        <is>
          <t>SI</t>
        </is>
      </c>
    </row>
    <row r="411">
      <c r="B411" t="inlineStr">
        <is>
          <t>Venta Local</t>
        </is>
      </c>
      <c r="C411" t="n">
        <v>40361916</v>
      </c>
      <c r="D411" t="inlineStr">
        <is>
          <t>AGROSUPER SHANGHAI</t>
        </is>
      </c>
      <c r="E411" t="n">
        <v>1021767</v>
      </c>
      <c r="F411" t="inlineStr">
        <is>
          <t>agrosuper shanghai1021767</t>
        </is>
      </c>
      <c r="G411" s="12" t="n">
        <v>44983</v>
      </c>
      <c r="H411" s="10" t="n">
        <v>24156</v>
      </c>
      <c r="I411" s="10" t="n"/>
      <c r="J411" s="10" t="n"/>
      <c r="K411" s="10" t="n"/>
      <c r="L411" s="13" t="n">
        <v>5.574109245612703</v>
      </c>
      <c r="M411" s="12" t="n">
        <v>44988</v>
      </c>
      <c r="N411" s="13" t="n">
        <v>5.5</v>
      </c>
      <c r="O411" s="12" t="n">
        <v>44993</v>
      </c>
      <c r="P411" t="n">
        <v>20</v>
      </c>
      <c r="Q411" s="14" t="inlineStr">
        <is>
          <t>SI</t>
        </is>
      </c>
      <c r="R411" s="10" t="n">
        <v>24156</v>
      </c>
      <c r="S411" s="10" t="n"/>
      <c r="T411" s="10" t="n"/>
      <c r="U411" s="10" t="n"/>
      <c r="V411" s="13" t="n">
        <v>7.574109245612703</v>
      </c>
      <c r="W411" s="12" t="n">
        <v>44990</v>
      </c>
      <c r="X411" s="13" t="n">
        <v>7.5</v>
      </c>
      <c r="Y411" s="12" t="n">
        <v>44993</v>
      </c>
      <c r="Z411" t="n">
        <v>20</v>
      </c>
      <c r="AA411" s="14" t="inlineStr">
        <is>
          <t>SI</t>
        </is>
      </c>
    </row>
    <row r="412">
      <c r="B412" t="inlineStr">
        <is>
          <t>Venta Local</t>
        </is>
      </c>
      <c r="C412" t="n">
        <v>40361915</v>
      </c>
      <c r="D412" t="inlineStr">
        <is>
          <t>AGROSUPER SHANGHAI</t>
        </is>
      </c>
      <c r="E412" t="n">
        <v>1021767</v>
      </c>
      <c r="F412" t="inlineStr">
        <is>
          <t>agrosuper shanghai1021767</t>
        </is>
      </c>
      <c r="G412" s="12" t="n">
        <v>44977</v>
      </c>
      <c r="H412" s="10" t="n">
        <v>22968</v>
      </c>
      <c r="I412" s="10" t="n"/>
      <c r="J412" s="10" t="n"/>
      <c r="K412" s="10" t="n"/>
      <c r="L412" s="13" t="n">
        <v>5.574109245612703</v>
      </c>
      <c r="M412" s="12" t="n">
        <v>44982</v>
      </c>
      <c r="N412" s="13" t="n">
        <v>5.5</v>
      </c>
      <c r="O412" s="12" t="n">
        <v>44987</v>
      </c>
      <c r="P412" t="n">
        <v>25</v>
      </c>
      <c r="Q412" s="14" t="inlineStr">
        <is>
          <t>SI</t>
        </is>
      </c>
      <c r="R412" s="10" t="n">
        <v>22968</v>
      </c>
      <c r="S412" s="10" t="n"/>
      <c r="T412" s="10" t="n"/>
      <c r="U412" s="10" t="n"/>
      <c r="V412" s="13" t="n">
        <v>7.574109245612703</v>
      </c>
      <c r="W412" s="12" t="n">
        <v>44984</v>
      </c>
      <c r="X412" s="13" t="n">
        <v>7.5</v>
      </c>
      <c r="Y412" s="12" t="n">
        <v>44987</v>
      </c>
      <c r="Z412" t="n">
        <v>25</v>
      </c>
      <c r="AA412" s="14" t="inlineStr">
        <is>
          <t>SI</t>
        </is>
      </c>
    </row>
    <row r="413">
      <c r="B413" t="inlineStr">
        <is>
          <t>Venta Local</t>
        </is>
      </c>
      <c r="C413" t="n">
        <v>40361914</v>
      </c>
      <c r="D413" t="inlineStr">
        <is>
          <t>AGROSUPER SHANGHAI</t>
        </is>
      </c>
      <c r="E413" t="n">
        <v>1021767</v>
      </c>
      <c r="F413" t="inlineStr">
        <is>
          <t>agrosuper shanghai1021767</t>
        </is>
      </c>
      <c r="G413" s="12" t="n">
        <v>44977</v>
      </c>
      <c r="H413" s="10" t="n">
        <v>17316</v>
      </c>
      <c r="I413" s="10" t="n"/>
      <c r="J413" s="10" t="n"/>
      <c r="K413" s="10" t="n"/>
      <c r="L413" s="13" t="n">
        <v>5.574109245612703</v>
      </c>
      <c r="M413" s="12" t="n">
        <v>44982</v>
      </c>
      <c r="N413" s="13" t="n">
        <v>5.5</v>
      </c>
      <c r="O413" s="12" t="n">
        <v>44987</v>
      </c>
      <c r="P413" t="n">
        <v>25</v>
      </c>
      <c r="Q413" s="14" t="inlineStr">
        <is>
          <t>SI</t>
        </is>
      </c>
      <c r="R413" s="10" t="n">
        <v>17316</v>
      </c>
      <c r="S413" s="10" t="n"/>
      <c r="T413" s="10" t="n"/>
      <c r="U413" s="10" t="n"/>
      <c r="V413" s="13" t="n">
        <v>7.574109245612703</v>
      </c>
      <c r="W413" s="12" t="n">
        <v>44984</v>
      </c>
      <c r="X413" s="13" t="n">
        <v>7.5</v>
      </c>
      <c r="Y413" s="12" t="n">
        <v>44987</v>
      </c>
      <c r="Z413" t="n">
        <v>25</v>
      </c>
      <c r="AA413" s="14" t="inlineStr">
        <is>
          <t>SI</t>
        </is>
      </c>
    </row>
    <row r="414">
      <c r="B414" t="inlineStr">
        <is>
          <t>Venta Local</t>
        </is>
      </c>
      <c r="C414" t="n">
        <v>40361914</v>
      </c>
      <c r="D414" t="inlineStr">
        <is>
          <t>AGROSUPER SHANGHAI</t>
        </is>
      </c>
      <c r="E414" t="n">
        <v>1021767</v>
      </c>
      <c r="F414" t="inlineStr">
        <is>
          <t>agrosuper shanghai1021767</t>
        </is>
      </c>
      <c r="G414" s="12" t="n">
        <v>44977</v>
      </c>
      <c r="H414" s="10" t="n">
        <v>24894</v>
      </c>
      <c r="I414" s="10" t="n"/>
      <c r="J414" s="10" t="n"/>
      <c r="K414" s="10" t="n"/>
      <c r="L414" s="13" t="n">
        <v>5.574109245612703</v>
      </c>
      <c r="M414" s="12" t="n">
        <v>44982</v>
      </c>
      <c r="N414" s="13" t="n">
        <v>5.5</v>
      </c>
      <c r="O414" s="12" t="n">
        <v>44987</v>
      </c>
      <c r="P414" t="n">
        <v>25</v>
      </c>
      <c r="Q414" s="14" t="inlineStr">
        <is>
          <t>SI</t>
        </is>
      </c>
      <c r="R414" s="10" t="n">
        <v>24894</v>
      </c>
      <c r="S414" s="10" t="n"/>
      <c r="T414" s="10" t="n"/>
      <c r="U414" s="10" t="n"/>
      <c r="V414" s="13" t="n">
        <v>7.574109245612703</v>
      </c>
      <c r="W414" s="12" t="n">
        <v>44984</v>
      </c>
      <c r="X414" s="13" t="n">
        <v>7.5</v>
      </c>
      <c r="Y414" s="12" t="n">
        <v>44987</v>
      </c>
      <c r="Z414" t="n">
        <v>25</v>
      </c>
      <c r="AA414" s="14" t="inlineStr">
        <is>
          <t>SI</t>
        </is>
      </c>
    </row>
    <row r="415">
      <c r="B415" t="inlineStr">
        <is>
          <t>Venta Local</t>
        </is>
      </c>
      <c r="C415" t="n">
        <v>40361891</v>
      </c>
      <c r="D415" t="inlineStr">
        <is>
          <t>AGROSUPER SHANGHAI</t>
        </is>
      </c>
      <c r="E415" t="n">
        <v>1011969</v>
      </c>
      <c r="F415" t="inlineStr">
        <is>
          <t>agrosuper shanghai1011969</t>
        </is>
      </c>
      <c r="G415" s="12" t="n">
        <v>44985</v>
      </c>
      <c r="H415" s="10" t="n">
        <v>24000</v>
      </c>
      <c r="I415" s="10" t="n"/>
      <c r="J415" s="10" t="n"/>
      <c r="K415" s="10" t="n"/>
      <c r="L415" s="13" t="n">
        <v>5.574109245612703</v>
      </c>
      <c r="M415" s="12" t="n">
        <v>44990</v>
      </c>
      <c r="N415" s="13" t="n">
        <v>5.5</v>
      </c>
      <c r="O415" s="12" t="n">
        <v>44995</v>
      </c>
      <c r="P415" t="n">
        <v>18</v>
      </c>
      <c r="Q415" s="14" t="inlineStr">
        <is>
          <t>SI</t>
        </is>
      </c>
      <c r="R415" s="10" t="n">
        <v>24000</v>
      </c>
      <c r="S415" s="10" t="n"/>
      <c r="T415" s="10" t="n"/>
      <c r="U415" s="10" t="n"/>
      <c r="V415" s="13" t="n">
        <v>7.574109245612703</v>
      </c>
      <c r="W415" s="12" t="n">
        <v>44992</v>
      </c>
      <c r="X415" s="13" t="n">
        <v>7.5</v>
      </c>
      <c r="Y415" s="12" t="n">
        <v>44995</v>
      </c>
      <c r="Z415" t="n">
        <v>18</v>
      </c>
      <c r="AA415" s="14" t="inlineStr">
        <is>
          <t>SI</t>
        </is>
      </c>
    </row>
    <row r="416">
      <c r="B416" t="inlineStr">
        <is>
          <t>Venta Local</t>
        </is>
      </c>
      <c r="C416" t="n">
        <v>40361890</v>
      </c>
      <c r="D416" t="inlineStr">
        <is>
          <t>AGROSUPER SHANGHAI</t>
        </is>
      </c>
      <c r="E416" t="n">
        <v>1011969</v>
      </c>
      <c r="F416" t="inlineStr">
        <is>
          <t>agrosuper shanghai1011969</t>
        </is>
      </c>
      <c r="G416" s="12" t="n">
        <v>44977</v>
      </c>
      <c r="H416" s="10" t="n">
        <v>24000</v>
      </c>
      <c r="I416" s="10" t="n"/>
      <c r="J416" s="10" t="n"/>
      <c r="K416" s="10" t="n"/>
      <c r="L416" s="13" t="n">
        <v>5.574109245612703</v>
      </c>
      <c r="M416" s="12" t="n">
        <v>44982</v>
      </c>
      <c r="N416" s="13" t="n">
        <v>5.5</v>
      </c>
      <c r="O416" s="12" t="n">
        <v>44987</v>
      </c>
      <c r="P416" t="n">
        <v>25</v>
      </c>
      <c r="Q416" s="14" t="inlineStr">
        <is>
          <t>SI</t>
        </is>
      </c>
      <c r="R416" s="10" t="n">
        <v>24000</v>
      </c>
      <c r="S416" s="10" t="n"/>
      <c r="T416" s="10" t="n"/>
      <c r="U416" s="10" t="n"/>
      <c r="V416" s="13" t="n">
        <v>7.574109245612703</v>
      </c>
      <c r="W416" s="12" t="n">
        <v>44984</v>
      </c>
      <c r="X416" s="13" t="n">
        <v>7.5</v>
      </c>
      <c r="Y416" s="12" t="n">
        <v>44987</v>
      </c>
      <c r="Z416" t="n">
        <v>25</v>
      </c>
      <c r="AA416" s="14" t="inlineStr">
        <is>
          <t>SI</t>
        </is>
      </c>
    </row>
    <row r="417">
      <c r="B417" t="inlineStr">
        <is>
          <t>Venta Local</t>
        </is>
      </c>
      <c r="C417" t="n">
        <v>40361889</v>
      </c>
      <c r="D417" t="inlineStr">
        <is>
          <t>AGROSUPER SHANGHAI</t>
        </is>
      </c>
      <c r="E417" t="n">
        <v>1011969</v>
      </c>
      <c r="F417" t="inlineStr">
        <is>
          <t>agrosuper shanghai1011969</t>
        </is>
      </c>
      <c r="G417" s="12" t="n">
        <v>44977</v>
      </c>
      <c r="H417" s="10" t="n">
        <v>24000</v>
      </c>
      <c r="I417" s="10" t="n"/>
      <c r="J417" s="10" t="n"/>
      <c r="K417" s="10" t="n"/>
      <c r="L417" s="13" t="n">
        <v>5.574109245612703</v>
      </c>
      <c r="M417" s="12" t="n">
        <v>44982</v>
      </c>
      <c r="N417" s="13" t="n">
        <v>5.5</v>
      </c>
      <c r="O417" s="12" t="n">
        <v>44987</v>
      </c>
      <c r="P417" t="n">
        <v>25</v>
      </c>
      <c r="Q417" s="14" t="inlineStr">
        <is>
          <t>SI</t>
        </is>
      </c>
      <c r="R417" s="10" t="n">
        <v>24000</v>
      </c>
      <c r="S417" s="10" t="n"/>
      <c r="T417" s="10" t="n"/>
      <c r="U417" s="10" t="n"/>
      <c r="V417" s="13" t="n">
        <v>7.574109245612703</v>
      </c>
      <c r="W417" s="12" t="n">
        <v>44984</v>
      </c>
      <c r="X417" s="13" t="n">
        <v>7.5</v>
      </c>
      <c r="Y417" s="12" t="n">
        <v>44987</v>
      </c>
      <c r="Z417" t="n">
        <v>25</v>
      </c>
      <c r="AA417" s="14" t="inlineStr">
        <is>
          <t>SI</t>
        </is>
      </c>
    </row>
    <row r="418">
      <c r="B418" t="inlineStr">
        <is>
          <t>Venta Local</t>
        </is>
      </c>
      <c r="C418" t="n">
        <v>40361885</v>
      </c>
      <c r="D418" t="inlineStr">
        <is>
          <t>AGROSUPER SHANGHAI</t>
        </is>
      </c>
      <c r="E418" t="n">
        <v>1011967</v>
      </c>
      <c r="F418" t="inlineStr">
        <is>
          <t>agrosuper shanghai1011967</t>
        </is>
      </c>
      <c r="G418" s="12" t="n">
        <v>44985</v>
      </c>
      <c r="H418" s="10" t="n">
        <v>24000</v>
      </c>
      <c r="I418" s="10" t="n"/>
      <c r="J418" s="10" t="n"/>
      <c r="K418" s="10" t="n"/>
      <c r="L418" s="13" t="n">
        <v>5.574109245612703</v>
      </c>
      <c r="M418" s="12" t="n">
        <v>44990</v>
      </c>
      <c r="N418" s="13" t="n">
        <v>5.5</v>
      </c>
      <c r="O418" s="12" t="n">
        <v>44995</v>
      </c>
      <c r="P418" t="n">
        <v>18</v>
      </c>
      <c r="Q418" s="14" t="inlineStr">
        <is>
          <t>SI</t>
        </is>
      </c>
      <c r="R418" s="10" t="n">
        <v>24000</v>
      </c>
      <c r="S418" s="10" t="n"/>
      <c r="T418" s="10" t="n"/>
      <c r="U418" s="10" t="n"/>
      <c r="V418" s="13" t="n">
        <v>7.574109245612703</v>
      </c>
      <c r="W418" s="12" t="n">
        <v>44992</v>
      </c>
      <c r="X418" s="13" t="n">
        <v>7.5</v>
      </c>
      <c r="Y418" s="12" t="n">
        <v>44995</v>
      </c>
      <c r="Z418" t="n">
        <v>18</v>
      </c>
      <c r="AA418" s="14" t="inlineStr">
        <is>
          <t>SI</t>
        </is>
      </c>
    </row>
    <row r="419">
      <c r="B419" t="inlineStr">
        <is>
          <t>Venta Local</t>
        </is>
      </c>
      <c r="C419" t="n">
        <v>40361884</v>
      </c>
      <c r="D419" t="inlineStr">
        <is>
          <t>AGROSUPER SHANGHAI</t>
        </is>
      </c>
      <c r="E419" t="n">
        <v>1011967</v>
      </c>
      <c r="F419" t="inlineStr">
        <is>
          <t>agrosuper shanghai1011967</t>
        </is>
      </c>
      <c r="G419" s="12" t="n">
        <v>44977</v>
      </c>
      <c r="H419" s="10" t="n">
        <v>24000</v>
      </c>
      <c r="I419" s="10" t="n"/>
      <c r="J419" s="10" t="n"/>
      <c r="K419" s="10" t="n"/>
      <c r="L419" s="13" t="n">
        <v>5.574109245612703</v>
      </c>
      <c r="M419" s="12" t="n">
        <v>44982</v>
      </c>
      <c r="N419" s="13" t="n">
        <v>5.5</v>
      </c>
      <c r="O419" s="12" t="n">
        <v>44987</v>
      </c>
      <c r="P419" t="n">
        <v>25</v>
      </c>
      <c r="Q419" s="14" t="inlineStr">
        <is>
          <t>SI</t>
        </is>
      </c>
      <c r="R419" s="10" t="n">
        <v>24000</v>
      </c>
      <c r="S419" s="10" t="n"/>
      <c r="T419" s="10" t="n"/>
      <c r="U419" s="10" t="n"/>
      <c r="V419" s="13" t="n">
        <v>7.574109245612703</v>
      </c>
      <c r="W419" s="12" t="n">
        <v>44984</v>
      </c>
      <c r="X419" s="13" t="n">
        <v>7.5</v>
      </c>
      <c r="Y419" s="12" t="n">
        <v>44987</v>
      </c>
      <c r="Z419" t="n">
        <v>25</v>
      </c>
      <c r="AA419" s="14" t="inlineStr">
        <is>
          <t>SI</t>
        </is>
      </c>
    </row>
    <row r="420">
      <c r="B420" t="inlineStr">
        <is>
          <t>Venta Local</t>
        </is>
      </c>
      <c r="C420" t="n">
        <v>40361883</v>
      </c>
      <c r="D420" t="inlineStr">
        <is>
          <t>AGROSUPER SHANGHAI</t>
        </is>
      </c>
      <c r="E420" t="n">
        <v>1011967</v>
      </c>
      <c r="F420" t="inlineStr">
        <is>
          <t>agrosuper shanghai1011967</t>
        </is>
      </c>
      <c r="G420" s="12" t="n">
        <v>44971</v>
      </c>
      <c r="H420" s="10" t="inlineStr"/>
      <c r="I420" s="10" t="n"/>
      <c r="J420" s="10" t="n"/>
      <c r="K420" s="10" t="n"/>
      <c r="L420" s="13" t="n">
        <v>5.574109245612703</v>
      </c>
      <c r="M420" s="12" t="n">
        <v>44976</v>
      </c>
      <c r="N420" s="13" t="n">
        <v>5.5</v>
      </c>
      <c r="O420" s="12" t="n">
        <v>44981</v>
      </c>
      <c r="P420" t="n">
        <v>3</v>
      </c>
      <c r="Q420" s="14" t="inlineStr">
        <is>
          <t>SI</t>
        </is>
      </c>
      <c r="R420" s="10" t="n"/>
      <c r="S420" s="10" t="n"/>
      <c r="T420" s="10" t="n"/>
      <c r="U420" s="10" t="n"/>
      <c r="V420" s="13" t="n">
        <v>7.574109245612703</v>
      </c>
      <c r="W420" s="12" t="n">
        <v>44978</v>
      </c>
      <c r="X420" s="13" t="n">
        <v>7.5</v>
      </c>
      <c r="Y420" s="12" t="n">
        <v>44981</v>
      </c>
      <c r="Z420" t="n">
        <v>3</v>
      </c>
      <c r="AA420" s="14" t="inlineStr">
        <is>
          <t>SI</t>
        </is>
      </c>
    </row>
    <row r="421">
      <c r="B421" t="inlineStr">
        <is>
          <t>Venta Local</t>
        </is>
      </c>
      <c r="C421" t="n">
        <v>40361882</v>
      </c>
      <c r="D421" t="inlineStr">
        <is>
          <t>AGROSUPER SHANGHAI</t>
        </is>
      </c>
      <c r="E421" t="n">
        <v>1011967</v>
      </c>
      <c r="F421" t="inlineStr">
        <is>
          <t>agrosuper shanghai1011967</t>
        </is>
      </c>
      <c r="G421" s="12" t="n">
        <v>44973</v>
      </c>
      <c r="H421" s="10" t="inlineStr"/>
      <c r="I421" s="10" t="n"/>
      <c r="J421" s="10" t="n"/>
      <c r="K421" s="10" t="n"/>
      <c r="L421" s="13" t="n">
        <v>5.574109245612703</v>
      </c>
      <c r="M421" s="12" t="n">
        <v>44978</v>
      </c>
      <c r="N421" s="13" t="n">
        <v>5.5</v>
      </c>
      <c r="O421" s="12" t="n">
        <v>44983</v>
      </c>
      <c r="P421" t="n">
        <v>2</v>
      </c>
      <c r="Q421" s="14" t="inlineStr">
        <is>
          <t>Mes 3</t>
        </is>
      </c>
      <c r="R421" s="10" t="n"/>
      <c r="S421" s="10" t="n"/>
      <c r="T421" s="10" t="n"/>
      <c r="U421" s="10" t="n"/>
      <c r="V421" s="13" t="n">
        <v>7.574109245612703</v>
      </c>
      <c r="W421" s="12" t="n">
        <v>44980</v>
      </c>
      <c r="X421" s="13" t="n">
        <v>7.5</v>
      </c>
      <c r="Y421" s="12" t="n">
        <v>44983</v>
      </c>
      <c r="Z421" t="n">
        <v>2</v>
      </c>
      <c r="AA421" s="14" t="inlineStr">
        <is>
          <t>Mes 3</t>
        </is>
      </c>
    </row>
    <row r="422">
      <c r="B422" t="inlineStr">
        <is>
          <t>Venta Local</t>
        </is>
      </c>
      <c r="C422" t="n">
        <v>40361880</v>
      </c>
      <c r="D422" t="inlineStr">
        <is>
          <t>AGROSUPER SHANGHAI</t>
        </is>
      </c>
      <c r="E422" t="n">
        <v>1012452</v>
      </c>
      <c r="F422" t="inlineStr">
        <is>
          <t>agrosuper shanghai1012452</t>
        </is>
      </c>
      <c r="G422" s="12" t="n">
        <v>44987</v>
      </c>
      <c r="H422" s="10" t="n">
        <v>19976</v>
      </c>
      <c r="I422" s="10" t="n"/>
      <c r="J422" s="10" t="n"/>
      <c r="K422" s="10" t="n"/>
      <c r="L422" s="13" t="n">
        <v>5.574109245612703</v>
      </c>
      <c r="M422" s="12" t="n">
        <v>44992</v>
      </c>
      <c r="N422" s="13" t="n">
        <v>5.5</v>
      </c>
      <c r="O422" s="12" t="n">
        <v>44997</v>
      </c>
      <c r="P422" t="n">
        <v>17</v>
      </c>
      <c r="Q422" s="14" t="inlineStr">
        <is>
          <t>SI</t>
        </is>
      </c>
      <c r="R422" s="10" t="n">
        <v>19976</v>
      </c>
      <c r="S422" s="10" t="n"/>
      <c r="T422" s="10" t="n"/>
      <c r="U422" s="10" t="n"/>
      <c r="V422" s="13" t="n">
        <v>7.574109245612703</v>
      </c>
      <c r="W422" s="12" t="n">
        <v>44994</v>
      </c>
      <c r="X422" s="13" t="n">
        <v>7.5</v>
      </c>
      <c r="Y422" s="12" t="n">
        <v>44997</v>
      </c>
      <c r="Z422" t="n">
        <v>17</v>
      </c>
      <c r="AA422" s="14" t="inlineStr">
        <is>
          <t>SI</t>
        </is>
      </c>
    </row>
    <row r="423">
      <c r="B423" t="inlineStr">
        <is>
          <t>Venta Local</t>
        </is>
      </c>
      <c r="C423" t="n">
        <v>40361877</v>
      </c>
      <c r="D423" t="inlineStr">
        <is>
          <t>AGROSUPER SHANGHAI</t>
        </is>
      </c>
      <c r="E423" t="n">
        <v>1011586</v>
      </c>
      <c r="F423" t="inlineStr">
        <is>
          <t>agrosuper shanghai1011586</t>
        </is>
      </c>
      <c r="G423" s="12" t="n">
        <v>44989</v>
      </c>
      <c r="H423" s="10" t="n">
        <v>19954</v>
      </c>
      <c r="I423" s="10" t="n"/>
      <c r="J423" s="10" t="n"/>
      <c r="K423" s="10" t="n"/>
      <c r="L423" s="13" t="n">
        <v>5.574109245612703</v>
      </c>
      <c r="M423" s="12" t="n">
        <v>44994</v>
      </c>
      <c r="N423" s="13" t="n">
        <v>5.5</v>
      </c>
      <c r="O423" s="12" t="n">
        <v>44999</v>
      </c>
      <c r="P423" t="n">
        <v>15</v>
      </c>
      <c r="Q423" s="14" t="inlineStr">
        <is>
          <t>SI</t>
        </is>
      </c>
      <c r="R423" s="10" t="n">
        <v>19954</v>
      </c>
      <c r="S423" s="10" t="n"/>
      <c r="T423" s="10" t="n"/>
      <c r="U423" s="10" t="n"/>
      <c r="V423" s="13" t="n">
        <v>7.574109245612703</v>
      </c>
      <c r="W423" s="12" t="n">
        <v>44996</v>
      </c>
      <c r="X423" s="13" t="n">
        <v>7.5</v>
      </c>
      <c r="Y423" s="12" t="n">
        <v>44999</v>
      </c>
      <c r="Z423" t="n">
        <v>15</v>
      </c>
      <c r="AA423" s="14" t="inlineStr">
        <is>
          <t>SI</t>
        </is>
      </c>
    </row>
    <row r="424">
      <c r="B424" t="inlineStr">
        <is>
          <t>Venta Local</t>
        </is>
      </c>
      <c r="C424" t="n">
        <v>40361876</v>
      </c>
      <c r="D424" t="inlineStr">
        <is>
          <t>AGROSUPER SHANGHAI</t>
        </is>
      </c>
      <c r="E424" t="n">
        <v>1011586</v>
      </c>
      <c r="F424" t="inlineStr">
        <is>
          <t>agrosuper shanghai1011586</t>
        </is>
      </c>
      <c r="G424" s="12" t="n">
        <v>44984</v>
      </c>
      <c r="H424" s="10" t="n">
        <v>19954</v>
      </c>
      <c r="I424" s="10" t="n"/>
      <c r="J424" s="10" t="n"/>
      <c r="K424" s="10" t="n"/>
      <c r="L424" s="13" t="n">
        <v>5.574109245612703</v>
      </c>
      <c r="M424" s="12" t="n">
        <v>44989</v>
      </c>
      <c r="N424" s="13" t="n">
        <v>5.5</v>
      </c>
      <c r="O424" s="12" t="n">
        <v>44994</v>
      </c>
      <c r="P424" t="n">
        <v>19</v>
      </c>
      <c r="Q424" s="14" t="inlineStr">
        <is>
          <t>SI</t>
        </is>
      </c>
      <c r="R424" s="10" t="n">
        <v>19954</v>
      </c>
      <c r="S424" s="10" t="n"/>
      <c r="T424" s="10" t="n"/>
      <c r="U424" s="10" t="n"/>
      <c r="V424" s="13" t="n">
        <v>7.574109245612703</v>
      </c>
      <c r="W424" s="12" t="n">
        <v>44991</v>
      </c>
      <c r="X424" s="13" t="n">
        <v>7.5</v>
      </c>
      <c r="Y424" s="12" t="n">
        <v>44994</v>
      </c>
      <c r="Z424" t="n">
        <v>19</v>
      </c>
      <c r="AA424" s="14" t="inlineStr">
        <is>
          <t>SI</t>
        </is>
      </c>
    </row>
    <row r="425">
      <c r="B425" t="inlineStr">
        <is>
          <t>Venta Local</t>
        </is>
      </c>
      <c r="C425" t="n">
        <v>40361875</v>
      </c>
      <c r="D425" t="inlineStr">
        <is>
          <t>AGROSUPER SHANGHAI</t>
        </is>
      </c>
      <c r="E425" t="n">
        <v>1011586</v>
      </c>
      <c r="F425" t="inlineStr">
        <is>
          <t>agrosuper shanghai1011586</t>
        </is>
      </c>
      <c r="G425" s="12" t="n">
        <v>44981</v>
      </c>
      <c r="H425" s="10" t="n">
        <v>19954</v>
      </c>
      <c r="I425" s="10" t="n"/>
      <c r="J425" s="10" t="n"/>
      <c r="K425" s="10" t="n"/>
      <c r="L425" s="13" t="n">
        <v>5.574109245612703</v>
      </c>
      <c r="M425" s="12" t="n">
        <v>44986</v>
      </c>
      <c r="N425" s="13" t="n">
        <v>5.5</v>
      </c>
      <c r="O425" s="12" t="n">
        <v>44991</v>
      </c>
      <c r="P425" t="n">
        <v>22</v>
      </c>
      <c r="Q425" s="14" t="inlineStr">
        <is>
          <t>SI</t>
        </is>
      </c>
      <c r="R425" s="10" t="n">
        <v>19954</v>
      </c>
      <c r="S425" s="10" t="n"/>
      <c r="T425" s="10" t="n"/>
      <c r="U425" s="10" t="n"/>
      <c r="V425" s="13" t="n">
        <v>7.574109245612703</v>
      </c>
      <c r="W425" s="12" t="n">
        <v>44988</v>
      </c>
      <c r="X425" s="13" t="n">
        <v>7.5</v>
      </c>
      <c r="Y425" s="12" t="n">
        <v>44991</v>
      </c>
      <c r="Z425" t="n">
        <v>22</v>
      </c>
      <c r="AA425" s="14" t="inlineStr">
        <is>
          <t>SI</t>
        </is>
      </c>
    </row>
    <row r="426">
      <c r="B426" t="inlineStr">
        <is>
          <t>Venta Local</t>
        </is>
      </c>
      <c r="C426" t="n">
        <v>40361874</v>
      </c>
      <c r="D426" t="inlineStr">
        <is>
          <t>AGROSUPER SHANGHAI</t>
        </is>
      </c>
      <c r="E426" t="n">
        <v>1011586</v>
      </c>
      <c r="F426" t="inlineStr">
        <is>
          <t>agrosuper shanghai1011586</t>
        </is>
      </c>
      <c r="G426" s="12" t="n">
        <v>44981</v>
      </c>
      <c r="H426" s="10" t="n">
        <v>19954</v>
      </c>
      <c r="I426" s="10" t="n"/>
      <c r="J426" s="10" t="n"/>
      <c r="K426" s="10" t="n"/>
      <c r="L426" s="13" t="n">
        <v>5.574109245612703</v>
      </c>
      <c r="M426" s="12" t="n">
        <v>44986</v>
      </c>
      <c r="N426" s="13" t="n">
        <v>5.5</v>
      </c>
      <c r="O426" s="12" t="n">
        <v>44991</v>
      </c>
      <c r="P426" t="n">
        <v>22</v>
      </c>
      <c r="Q426" s="14" t="inlineStr">
        <is>
          <t>SI</t>
        </is>
      </c>
      <c r="R426" s="10" t="n">
        <v>19954</v>
      </c>
      <c r="S426" s="10" t="n"/>
      <c r="T426" s="10" t="n"/>
      <c r="U426" s="10" t="n"/>
      <c r="V426" s="13" t="n">
        <v>7.574109245612703</v>
      </c>
      <c r="W426" s="12" t="n">
        <v>44988</v>
      </c>
      <c r="X426" s="13" t="n">
        <v>7.5</v>
      </c>
      <c r="Y426" s="12" t="n">
        <v>44991</v>
      </c>
      <c r="Z426" t="n">
        <v>22</v>
      </c>
      <c r="AA426" s="14" t="inlineStr">
        <is>
          <t>SI</t>
        </is>
      </c>
    </row>
    <row r="427">
      <c r="B427" t="inlineStr">
        <is>
          <t>Venta Local</t>
        </is>
      </c>
      <c r="C427" t="n">
        <v>40361870</v>
      </c>
      <c r="D427" t="inlineStr">
        <is>
          <t>AGROSUPER SHANGHAI</t>
        </is>
      </c>
      <c r="E427" t="n">
        <v>1011417</v>
      </c>
      <c r="F427" t="inlineStr">
        <is>
          <t>agrosuper shanghai1011417</t>
        </is>
      </c>
      <c r="G427" s="12" t="n">
        <v>44989</v>
      </c>
      <c r="H427" s="10" t="n">
        <v>19800</v>
      </c>
      <c r="I427" s="10" t="n"/>
      <c r="J427" s="10" t="n"/>
      <c r="K427" s="10" t="n"/>
      <c r="L427" s="13" t="n">
        <v>5.574109245612703</v>
      </c>
      <c r="M427" s="12" t="n">
        <v>44994</v>
      </c>
      <c r="N427" s="13" t="n">
        <v>5.5</v>
      </c>
      <c r="O427" s="12" t="n">
        <v>44999</v>
      </c>
      <c r="P427" t="n">
        <v>15</v>
      </c>
      <c r="Q427" s="14" t="inlineStr">
        <is>
          <t>SI</t>
        </is>
      </c>
      <c r="R427" s="10" t="n">
        <v>19800</v>
      </c>
      <c r="S427" s="10" t="n"/>
      <c r="T427" s="10" t="n"/>
      <c r="U427" s="10" t="n"/>
      <c r="V427" s="13" t="n">
        <v>7.574109245612703</v>
      </c>
      <c r="W427" s="12" t="n">
        <v>44996</v>
      </c>
      <c r="X427" s="13" t="n">
        <v>7.5</v>
      </c>
      <c r="Y427" s="12" t="n">
        <v>44999</v>
      </c>
      <c r="Z427" t="n">
        <v>15</v>
      </c>
      <c r="AA427" s="14" t="inlineStr">
        <is>
          <t>SI</t>
        </is>
      </c>
    </row>
    <row r="428">
      <c r="B428" t="inlineStr">
        <is>
          <t>Venta Local</t>
        </is>
      </c>
      <c r="C428" t="n">
        <v>40361867</v>
      </c>
      <c r="D428" t="inlineStr">
        <is>
          <t>AGROSUPER SHANGHAI</t>
        </is>
      </c>
      <c r="E428" t="n">
        <v>1011417</v>
      </c>
      <c r="F428" t="inlineStr">
        <is>
          <t>agrosuper shanghai1011417</t>
        </is>
      </c>
      <c r="G428" s="12" t="n">
        <v>44981</v>
      </c>
      <c r="H428" s="10" t="n">
        <v>19800</v>
      </c>
      <c r="I428" s="10" t="n"/>
      <c r="J428" s="10" t="n"/>
      <c r="K428" s="10" t="n"/>
      <c r="L428" s="13" t="n">
        <v>5.574109245612703</v>
      </c>
      <c r="M428" s="12" t="n">
        <v>44986</v>
      </c>
      <c r="N428" s="13" t="n">
        <v>5.5</v>
      </c>
      <c r="O428" s="12" t="n">
        <v>44991</v>
      </c>
      <c r="P428" t="n">
        <v>22</v>
      </c>
      <c r="Q428" s="14" t="inlineStr">
        <is>
          <t>SI</t>
        </is>
      </c>
      <c r="R428" s="10" t="n">
        <v>19800</v>
      </c>
      <c r="S428" s="10" t="n"/>
      <c r="T428" s="10" t="n"/>
      <c r="U428" s="10" t="n"/>
      <c r="V428" s="13" t="n">
        <v>7.574109245612703</v>
      </c>
      <c r="W428" s="12" t="n">
        <v>44988</v>
      </c>
      <c r="X428" s="13" t="n">
        <v>7.5</v>
      </c>
      <c r="Y428" s="12" t="n">
        <v>44991</v>
      </c>
      <c r="Z428" t="n">
        <v>22</v>
      </c>
      <c r="AA428" s="14" t="inlineStr">
        <is>
          <t>SI</t>
        </is>
      </c>
    </row>
    <row r="429">
      <c r="B429" t="inlineStr">
        <is>
          <t>Venta Local</t>
        </is>
      </c>
      <c r="C429" t="n">
        <v>40361866</v>
      </c>
      <c r="D429" t="inlineStr">
        <is>
          <t>AGROSUPER SHANGHAI</t>
        </is>
      </c>
      <c r="E429" t="n">
        <v>1011417</v>
      </c>
      <c r="F429" t="inlineStr">
        <is>
          <t>agrosuper shanghai1011417</t>
        </is>
      </c>
      <c r="G429" s="12" t="n">
        <v>44981</v>
      </c>
      <c r="H429" s="10" t="n">
        <v>19800</v>
      </c>
      <c r="I429" s="10" t="n"/>
      <c r="J429" s="10" t="n"/>
      <c r="K429" s="10" t="n"/>
      <c r="L429" s="13" t="n">
        <v>5.574109245612703</v>
      </c>
      <c r="M429" s="12" t="n">
        <v>44986</v>
      </c>
      <c r="N429" s="13" t="n">
        <v>5.5</v>
      </c>
      <c r="O429" s="12" t="n">
        <v>44991</v>
      </c>
      <c r="P429" t="n">
        <v>22</v>
      </c>
      <c r="Q429" s="14" t="inlineStr">
        <is>
          <t>SI</t>
        </is>
      </c>
      <c r="R429" s="10" t="n">
        <v>19800</v>
      </c>
      <c r="S429" s="10" t="n"/>
      <c r="T429" s="10" t="n"/>
      <c r="U429" s="10" t="n"/>
      <c r="V429" s="13" t="n">
        <v>7.574109245612703</v>
      </c>
      <c r="W429" s="12" t="n">
        <v>44988</v>
      </c>
      <c r="X429" s="13" t="n">
        <v>7.5</v>
      </c>
      <c r="Y429" s="12" t="n">
        <v>44991</v>
      </c>
      <c r="Z429" t="n">
        <v>22</v>
      </c>
      <c r="AA429" s="14" t="inlineStr">
        <is>
          <t>SI</t>
        </is>
      </c>
    </row>
    <row r="430">
      <c r="B430" t="inlineStr">
        <is>
          <t>Venta Local</t>
        </is>
      </c>
      <c r="C430" t="n">
        <v>40361865</v>
      </c>
      <c r="D430" t="inlineStr">
        <is>
          <t>AGROSUPER SHANGHAI</t>
        </is>
      </c>
      <c r="E430" t="n">
        <v>1011417</v>
      </c>
      <c r="F430" t="inlineStr">
        <is>
          <t>agrosuper shanghai1011417</t>
        </is>
      </c>
      <c r="G430" s="12" t="n">
        <v>44978</v>
      </c>
      <c r="H430" s="10" t="n">
        <v>19800</v>
      </c>
      <c r="I430" s="10" t="n"/>
      <c r="J430" s="10" t="n"/>
      <c r="K430" s="10" t="n"/>
      <c r="L430" s="13" t="n">
        <v>5.574109245612703</v>
      </c>
      <c r="M430" s="12" t="n">
        <v>44983</v>
      </c>
      <c r="N430" s="13" t="n">
        <v>5.5</v>
      </c>
      <c r="O430" s="12" t="n">
        <v>44988</v>
      </c>
      <c r="P430" t="n">
        <v>24</v>
      </c>
      <c r="Q430" s="14" t="inlineStr">
        <is>
          <t>SI</t>
        </is>
      </c>
      <c r="R430" s="10" t="n">
        <v>19800</v>
      </c>
      <c r="S430" s="10" t="n"/>
      <c r="T430" s="10" t="n"/>
      <c r="U430" s="10" t="n"/>
      <c r="V430" s="13" t="n">
        <v>7.574109245612703</v>
      </c>
      <c r="W430" s="12" t="n">
        <v>44985</v>
      </c>
      <c r="X430" s="13" t="n">
        <v>7.5</v>
      </c>
      <c r="Y430" s="12" t="n">
        <v>44988</v>
      </c>
      <c r="Z430" t="n">
        <v>24</v>
      </c>
      <c r="AA430" s="14" t="inlineStr">
        <is>
          <t>SI</t>
        </is>
      </c>
    </row>
    <row r="431">
      <c r="B431" t="inlineStr">
        <is>
          <t>Venta Local</t>
        </is>
      </c>
      <c r="C431" t="n">
        <v>40361863</v>
      </c>
      <c r="D431" t="inlineStr">
        <is>
          <t>AGROSUPER SHANGHAI</t>
        </is>
      </c>
      <c r="E431" t="n">
        <v>1012218</v>
      </c>
      <c r="F431" t="inlineStr">
        <is>
          <t>agrosuper shanghai1012218</t>
        </is>
      </c>
      <c r="G431" s="12" t="n">
        <v>44985</v>
      </c>
      <c r="H431" s="10" t="n">
        <v>21000</v>
      </c>
      <c r="I431" s="10" t="n"/>
      <c r="J431" s="10" t="n"/>
      <c r="K431" s="10" t="n"/>
      <c r="L431" s="13" t="n">
        <v>5.574109245612703</v>
      </c>
      <c r="M431" s="12" t="n">
        <v>44990</v>
      </c>
      <c r="N431" s="13" t="n">
        <v>5.5</v>
      </c>
      <c r="O431" s="12" t="n">
        <v>44995</v>
      </c>
      <c r="P431" t="n">
        <v>18</v>
      </c>
      <c r="Q431" s="14" t="inlineStr">
        <is>
          <t>SI</t>
        </is>
      </c>
      <c r="R431" s="10" t="n">
        <v>21000</v>
      </c>
      <c r="S431" s="10" t="n"/>
      <c r="T431" s="10" t="n"/>
      <c r="U431" s="10" t="n"/>
      <c r="V431" s="13" t="n">
        <v>7.574109245612703</v>
      </c>
      <c r="W431" s="12" t="n">
        <v>44992</v>
      </c>
      <c r="X431" s="13" t="n">
        <v>7.5</v>
      </c>
      <c r="Y431" s="12" t="n">
        <v>44995</v>
      </c>
      <c r="Z431" t="n">
        <v>18</v>
      </c>
      <c r="AA431" s="14" t="inlineStr">
        <is>
          <t>SI</t>
        </is>
      </c>
    </row>
    <row r="432">
      <c r="B432" t="inlineStr">
        <is>
          <t>Venta Local</t>
        </is>
      </c>
      <c r="C432" t="n">
        <v>40361862</v>
      </c>
      <c r="D432" t="inlineStr">
        <is>
          <t>AGROSUPER SHANGHAI</t>
        </is>
      </c>
      <c r="E432" t="n">
        <v>1012218</v>
      </c>
      <c r="F432" t="inlineStr">
        <is>
          <t>agrosuper shanghai1012218</t>
        </is>
      </c>
      <c r="G432" s="12" t="n">
        <v>44983</v>
      </c>
      <c r="H432" s="10" t="n">
        <v>21000</v>
      </c>
      <c r="I432" s="10" t="n"/>
      <c r="J432" s="10" t="n"/>
      <c r="K432" s="10" t="n"/>
      <c r="L432" s="13" t="n">
        <v>5.574109245612703</v>
      </c>
      <c r="M432" s="12" t="n">
        <v>44988</v>
      </c>
      <c r="N432" s="13" t="n">
        <v>5.5</v>
      </c>
      <c r="O432" s="12" t="n">
        <v>44993</v>
      </c>
      <c r="P432" t="n">
        <v>20</v>
      </c>
      <c r="Q432" s="14" t="inlineStr">
        <is>
          <t>SI</t>
        </is>
      </c>
      <c r="R432" s="10" t="n">
        <v>21000</v>
      </c>
      <c r="S432" s="10" t="n"/>
      <c r="T432" s="10" t="n"/>
      <c r="U432" s="10" t="n"/>
      <c r="V432" s="13" t="n">
        <v>7.574109245612703</v>
      </c>
      <c r="W432" s="12" t="n">
        <v>44990</v>
      </c>
      <c r="X432" s="13" t="n">
        <v>7.5</v>
      </c>
      <c r="Y432" s="12" t="n">
        <v>44993</v>
      </c>
      <c r="Z432" t="n">
        <v>20</v>
      </c>
      <c r="AA432" s="14" t="inlineStr">
        <is>
          <t>SI</t>
        </is>
      </c>
    </row>
    <row r="433">
      <c r="B433" t="inlineStr">
        <is>
          <t>Venta Local</t>
        </is>
      </c>
      <c r="C433" t="n">
        <v>40361834</v>
      </c>
      <c r="D433" t="inlineStr">
        <is>
          <t>AGRO MEXICO</t>
        </is>
      </c>
      <c r="E433" t="n">
        <v>1030658</v>
      </c>
      <c r="F433" t="inlineStr">
        <is>
          <t>agro mexico1030658</t>
        </is>
      </c>
      <c r="G433" s="12" t="n">
        <v>44961</v>
      </c>
      <c r="H433" s="10" t="inlineStr"/>
      <c r="I433" s="10" t="n"/>
      <c r="J433" s="10" t="n"/>
      <c r="K433" s="10" t="n"/>
      <c r="L433" s="13" t="n">
        <v>5.449612403100775</v>
      </c>
      <c r="M433" s="12" t="n">
        <v>44966</v>
      </c>
      <c r="N433" s="13" t="n">
        <v>10</v>
      </c>
      <c r="O433" s="12" t="n">
        <v>44976</v>
      </c>
      <c r="P433" t="n">
        <v>8</v>
      </c>
      <c r="Q433" s="14" t="inlineStr">
        <is>
          <t>SI</t>
        </is>
      </c>
      <c r="R433" s="10" t="n"/>
      <c r="S433" s="10" t="n"/>
      <c r="T433" s="10" t="n"/>
      <c r="U433" s="10" t="n"/>
      <c r="V433" s="13" t="n">
        <v>7.449612403100775</v>
      </c>
      <c r="W433" s="12" t="n">
        <v>44968</v>
      </c>
      <c r="X433" s="13" t="n">
        <v>12</v>
      </c>
      <c r="Y433" s="12" t="n">
        <v>44976</v>
      </c>
      <c r="Z433" t="n">
        <v>8</v>
      </c>
      <c r="AA433" s="14" t="inlineStr">
        <is>
          <t>SI</t>
        </is>
      </c>
    </row>
    <row r="434">
      <c r="B434" t="inlineStr">
        <is>
          <t>Venta Local</t>
        </is>
      </c>
      <c r="C434" t="n">
        <v>40361831</v>
      </c>
      <c r="D434" t="inlineStr">
        <is>
          <t>AGRO MEXICO</t>
        </is>
      </c>
      <c r="E434" t="n">
        <v>1030658</v>
      </c>
      <c r="F434" t="inlineStr">
        <is>
          <t>agro mexico1030658</t>
        </is>
      </c>
      <c r="G434" s="12" t="n">
        <v>44969</v>
      </c>
      <c r="H434" s="10" t="inlineStr"/>
      <c r="I434" s="10" t="n"/>
      <c r="J434" s="10" t="n"/>
      <c r="K434" s="10" t="n"/>
      <c r="L434" s="13" t="n">
        <v>5.449612403100775</v>
      </c>
      <c r="M434" s="12" t="n">
        <v>44974</v>
      </c>
      <c r="N434" s="13" t="n">
        <v>10</v>
      </c>
      <c r="O434" s="12" t="n">
        <v>44984</v>
      </c>
      <c r="P434" t="n">
        <v>1</v>
      </c>
      <c r="Q434" s="14" t="inlineStr">
        <is>
          <t>Mes 3</t>
        </is>
      </c>
      <c r="R434" s="10" t="n"/>
      <c r="S434" s="10" t="n"/>
      <c r="T434" s="10" t="n"/>
      <c r="U434" s="10" t="n"/>
      <c r="V434" s="13" t="n">
        <v>7.449612403100775</v>
      </c>
      <c r="W434" s="12" t="n">
        <v>44976</v>
      </c>
      <c r="X434" s="13" t="n">
        <v>12</v>
      </c>
      <c r="Y434" s="12" t="n">
        <v>44984</v>
      </c>
      <c r="Z434" t="n">
        <v>1</v>
      </c>
      <c r="AA434" s="14" t="inlineStr">
        <is>
          <t>Mes 3</t>
        </is>
      </c>
    </row>
    <row r="435">
      <c r="B435" t="inlineStr">
        <is>
          <t>Venta Local</t>
        </is>
      </c>
      <c r="C435" t="n">
        <v>40361829</v>
      </c>
      <c r="D435" t="inlineStr">
        <is>
          <t>AGRO MEXICO</t>
        </is>
      </c>
      <c r="E435" t="n">
        <v>1030658</v>
      </c>
      <c r="F435" t="inlineStr">
        <is>
          <t>agro mexico1030658</t>
        </is>
      </c>
      <c r="G435" s="12" t="n">
        <v>44961</v>
      </c>
      <c r="H435" s="10" t="inlineStr"/>
      <c r="I435" s="10" t="n"/>
      <c r="J435" s="10" t="n"/>
      <c r="K435" s="10" t="n"/>
      <c r="L435" s="13" t="n">
        <v>5.449612403100775</v>
      </c>
      <c r="M435" s="12" t="n">
        <v>44966</v>
      </c>
      <c r="N435" s="13" t="n">
        <v>10</v>
      </c>
      <c r="O435" s="12" t="n">
        <v>44976</v>
      </c>
      <c r="P435" t="n">
        <v>8</v>
      </c>
      <c r="Q435" s="14" t="inlineStr">
        <is>
          <t>SI</t>
        </is>
      </c>
      <c r="R435" s="10" t="n"/>
      <c r="S435" s="10" t="n"/>
      <c r="T435" s="10" t="n"/>
      <c r="U435" s="10" t="n"/>
      <c r="V435" s="13" t="n">
        <v>7.449612403100775</v>
      </c>
      <c r="W435" s="12" t="n">
        <v>44968</v>
      </c>
      <c r="X435" s="13" t="n">
        <v>12</v>
      </c>
      <c r="Y435" s="12" t="n">
        <v>44976</v>
      </c>
      <c r="Z435" t="n">
        <v>8</v>
      </c>
      <c r="AA435" s="14" t="inlineStr">
        <is>
          <t>SI</t>
        </is>
      </c>
    </row>
    <row r="436">
      <c r="B436" t="inlineStr">
        <is>
          <t>Venta Local</t>
        </is>
      </c>
      <c r="C436" t="n">
        <v>40361825</v>
      </c>
      <c r="D436" t="inlineStr">
        <is>
          <t>AGRO MEXICO</t>
        </is>
      </c>
      <c r="E436" t="n">
        <v>1030337</v>
      </c>
      <c r="F436" t="inlineStr">
        <is>
          <t>agro mexico1030337</t>
        </is>
      </c>
      <c r="G436" s="12" t="n">
        <v>44961</v>
      </c>
      <c r="H436" s="10" t="inlineStr"/>
      <c r="I436" s="10" t="n"/>
      <c r="J436" s="10" t="n"/>
      <c r="K436" s="10" t="n"/>
      <c r="L436" s="13" t="n">
        <v>5.449612403100775</v>
      </c>
      <c r="M436" s="12" t="n">
        <v>44966</v>
      </c>
      <c r="N436" s="13" t="n">
        <v>10</v>
      </c>
      <c r="O436" s="12" t="n">
        <v>44976</v>
      </c>
      <c r="P436" t="n">
        <v>8</v>
      </c>
      <c r="Q436" s="14" t="inlineStr">
        <is>
          <t>SI</t>
        </is>
      </c>
      <c r="R436" s="10" t="n"/>
      <c r="S436" s="10" t="n"/>
      <c r="T436" s="10" t="n"/>
      <c r="U436" s="10" t="n"/>
      <c r="V436" s="13" t="n">
        <v>7.449612403100775</v>
      </c>
      <c r="W436" s="12" t="n">
        <v>44968</v>
      </c>
      <c r="X436" s="13" t="n">
        <v>12</v>
      </c>
      <c r="Y436" s="12" t="n">
        <v>44976</v>
      </c>
      <c r="Z436" t="n">
        <v>8</v>
      </c>
      <c r="AA436" s="14" t="inlineStr">
        <is>
          <t>SI</t>
        </is>
      </c>
    </row>
    <row r="437">
      <c r="B437" t="inlineStr">
        <is>
          <t>Venta Local</t>
        </is>
      </c>
      <c r="C437" t="n">
        <v>40361823</v>
      </c>
      <c r="D437" t="inlineStr">
        <is>
          <t>AGRO MEXICO</t>
        </is>
      </c>
      <c r="E437" t="n">
        <v>1030337</v>
      </c>
      <c r="F437" t="inlineStr">
        <is>
          <t>agro mexico1030337</t>
        </is>
      </c>
      <c r="G437" s="12" t="n">
        <v>44956</v>
      </c>
      <c r="H437" s="10" t="inlineStr"/>
      <c r="I437" s="10" t="n"/>
      <c r="J437" s="10" t="n"/>
      <c r="K437" s="10" t="n"/>
      <c r="L437" s="13" t="n">
        <v>5.449612403100775</v>
      </c>
      <c r="M437" s="12" t="n">
        <v>44961</v>
      </c>
      <c r="N437" s="13" t="n">
        <v>10</v>
      </c>
      <c r="O437" s="12" t="n">
        <v>44971</v>
      </c>
      <c r="P437" t="n">
        <v>12</v>
      </c>
      <c r="Q437" s="14" t="inlineStr">
        <is>
          <t>SI</t>
        </is>
      </c>
      <c r="R437" s="10" t="n"/>
      <c r="S437" s="10" t="n"/>
      <c r="T437" s="10" t="n"/>
      <c r="U437" s="10" t="n"/>
      <c r="V437" s="13" t="n">
        <v>7.449612403100775</v>
      </c>
      <c r="W437" s="12" t="n">
        <v>44963</v>
      </c>
      <c r="X437" s="13" t="n">
        <v>12</v>
      </c>
      <c r="Y437" s="12" t="n">
        <v>44971</v>
      </c>
      <c r="Z437" t="n">
        <v>12</v>
      </c>
      <c r="AA437" s="14" t="inlineStr">
        <is>
          <t>SI</t>
        </is>
      </c>
    </row>
    <row r="438">
      <c r="B438" t="inlineStr">
        <is>
          <t>Venta Local</t>
        </is>
      </c>
      <c r="C438" t="n">
        <v>40361820</v>
      </c>
      <c r="D438" t="inlineStr">
        <is>
          <t>AGRO MEXICO</t>
        </is>
      </c>
      <c r="E438" t="n">
        <v>1030337</v>
      </c>
      <c r="F438" t="inlineStr">
        <is>
          <t>agro mexico1030337</t>
        </is>
      </c>
      <c r="G438" s="12" t="n">
        <v>44961</v>
      </c>
      <c r="H438" s="10" t="inlineStr"/>
      <c r="I438" s="10" t="n"/>
      <c r="J438" s="10" t="n"/>
      <c r="K438" s="10" t="n"/>
      <c r="L438" s="13" t="n">
        <v>5.449612403100775</v>
      </c>
      <c r="M438" s="12" t="n">
        <v>44966</v>
      </c>
      <c r="N438" s="13" t="n">
        <v>10</v>
      </c>
      <c r="O438" s="12" t="n">
        <v>44976</v>
      </c>
      <c r="P438" t="n">
        <v>8</v>
      </c>
      <c r="Q438" s="14" t="inlineStr">
        <is>
          <t>SI</t>
        </is>
      </c>
      <c r="R438" s="10" t="n"/>
      <c r="S438" s="10" t="n"/>
      <c r="T438" s="10" t="n"/>
      <c r="U438" s="10" t="n"/>
      <c r="V438" s="13" t="n">
        <v>7.449612403100775</v>
      </c>
      <c r="W438" s="12" t="n">
        <v>44968</v>
      </c>
      <c r="X438" s="13" t="n">
        <v>12</v>
      </c>
      <c r="Y438" s="12" t="n">
        <v>44976</v>
      </c>
      <c r="Z438" t="n">
        <v>8</v>
      </c>
      <c r="AA438" s="14" t="inlineStr">
        <is>
          <t>SI</t>
        </is>
      </c>
    </row>
    <row r="439">
      <c r="B439" t="inlineStr">
        <is>
          <t>Venta Local</t>
        </is>
      </c>
      <c r="C439" t="n">
        <v>40361817</v>
      </c>
      <c r="D439" t="inlineStr">
        <is>
          <t>AGRO MEXICO</t>
        </is>
      </c>
      <c r="E439" t="n">
        <v>1030337</v>
      </c>
      <c r="F439" t="inlineStr">
        <is>
          <t>agro mexico1030337</t>
        </is>
      </c>
      <c r="G439" s="12" t="n">
        <v>44956</v>
      </c>
      <c r="H439" s="10" t="inlineStr"/>
      <c r="I439" s="10" t="n"/>
      <c r="J439" s="10" t="n"/>
      <c r="K439" s="10" t="n"/>
      <c r="L439" s="13" t="n">
        <v>5.449612403100775</v>
      </c>
      <c r="M439" s="12" t="n">
        <v>44961</v>
      </c>
      <c r="N439" s="13" t="n">
        <v>10</v>
      </c>
      <c r="O439" s="12" t="n">
        <v>44971</v>
      </c>
      <c r="P439" t="n">
        <v>12</v>
      </c>
      <c r="Q439" s="14" t="inlineStr">
        <is>
          <t>SI</t>
        </is>
      </c>
      <c r="R439" s="10" t="n"/>
      <c r="S439" s="10" t="n"/>
      <c r="T439" s="10" t="n"/>
      <c r="U439" s="10" t="n"/>
      <c r="V439" s="13" t="n">
        <v>7.449612403100775</v>
      </c>
      <c r="W439" s="12" t="n">
        <v>44963</v>
      </c>
      <c r="X439" s="13" t="n">
        <v>12</v>
      </c>
      <c r="Y439" s="12" t="n">
        <v>44971</v>
      </c>
      <c r="Z439" t="n">
        <v>12</v>
      </c>
      <c r="AA439" s="14" t="inlineStr">
        <is>
          <t>SI</t>
        </is>
      </c>
    </row>
    <row r="440">
      <c r="B440" t="inlineStr">
        <is>
          <t>Venta Local</t>
        </is>
      </c>
      <c r="C440" t="n">
        <v>40361815</v>
      </c>
      <c r="D440" t="inlineStr">
        <is>
          <t>AGRO MEXICO</t>
        </is>
      </c>
      <c r="E440" t="n">
        <v>1021555</v>
      </c>
      <c r="F440" t="inlineStr">
        <is>
          <t>agro mexico1021555</t>
        </is>
      </c>
      <c r="G440" s="12" t="n">
        <v>44979</v>
      </c>
      <c r="H440" s="10" t="n">
        <v>24005.52</v>
      </c>
      <c r="I440" s="10" t="n"/>
      <c r="J440" s="10" t="n"/>
      <c r="K440" s="10" t="n"/>
      <c r="L440" s="13" t="n">
        <v>5.449612403100775</v>
      </c>
      <c r="M440" s="12" t="n">
        <v>44984</v>
      </c>
      <c r="N440" s="13" t="n">
        <v>10</v>
      </c>
      <c r="O440" s="12" t="n">
        <v>44994</v>
      </c>
      <c r="P440" t="n">
        <v>17</v>
      </c>
      <c r="Q440" s="14" t="inlineStr">
        <is>
          <t>SI</t>
        </is>
      </c>
      <c r="R440" s="10" t="n">
        <v>24005.52</v>
      </c>
      <c r="S440" s="10" t="n"/>
      <c r="T440" s="10" t="n"/>
      <c r="U440" s="10" t="n"/>
      <c r="V440" s="13" t="n">
        <v>7.449612403100775</v>
      </c>
      <c r="W440" s="12" t="n">
        <v>44986</v>
      </c>
      <c r="X440" s="13" t="n">
        <v>12</v>
      </c>
      <c r="Y440" s="12" t="n">
        <v>44994</v>
      </c>
      <c r="Z440" t="n">
        <v>17</v>
      </c>
      <c r="AA440" s="14" t="inlineStr">
        <is>
          <t>SI</t>
        </is>
      </c>
    </row>
    <row r="441">
      <c r="B441" t="inlineStr">
        <is>
          <t>Venta Local</t>
        </is>
      </c>
      <c r="C441" t="n">
        <v>40361812</v>
      </c>
      <c r="D441" t="inlineStr">
        <is>
          <t>AGRO MEXICO</t>
        </is>
      </c>
      <c r="E441" t="n">
        <v>1021555</v>
      </c>
      <c r="F441" t="inlineStr">
        <is>
          <t>agro mexico1021555</t>
        </is>
      </c>
      <c r="G441" s="12" t="n">
        <v>44971</v>
      </c>
      <c r="H441" s="10" t="n">
        <v>15313.44</v>
      </c>
      <c r="I441" s="10" t="n"/>
      <c r="J441" s="10" t="n"/>
      <c r="K441" s="10" t="n"/>
      <c r="L441" s="13" t="n">
        <v>5.449612403100775</v>
      </c>
      <c r="M441" s="12" t="n">
        <v>44976</v>
      </c>
      <c r="N441" s="13" t="n">
        <v>10</v>
      </c>
      <c r="O441" s="12" t="n">
        <v>44986</v>
      </c>
      <c r="P441" t="n">
        <v>24</v>
      </c>
      <c r="Q441" s="14" t="inlineStr">
        <is>
          <t>SI</t>
        </is>
      </c>
      <c r="R441" s="10" t="n">
        <v>15313.44</v>
      </c>
      <c r="S441" s="10" t="n"/>
      <c r="T441" s="10" t="n"/>
      <c r="U441" s="10" t="n"/>
      <c r="V441" s="13" t="n">
        <v>7.449612403100775</v>
      </c>
      <c r="W441" s="12" t="n">
        <v>44978</v>
      </c>
      <c r="X441" s="13" t="n">
        <v>12</v>
      </c>
      <c r="Y441" s="12" t="n">
        <v>44986</v>
      </c>
      <c r="Z441" t="n">
        <v>24</v>
      </c>
      <c r="AA441" s="14" t="inlineStr">
        <is>
          <t>SI</t>
        </is>
      </c>
    </row>
    <row r="442">
      <c r="B442" t="inlineStr">
        <is>
          <t>Venta Local</t>
        </is>
      </c>
      <c r="C442" t="n">
        <v>40361812</v>
      </c>
      <c r="D442" t="inlineStr">
        <is>
          <t>AGRO MEXICO</t>
        </is>
      </c>
      <c r="E442" t="n">
        <v>1021555</v>
      </c>
      <c r="F442" t="inlineStr">
        <is>
          <t>agro mexico1021555</t>
        </is>
      </c>
      <c r="G442" s="12" t="n">
        <v>44971</v>
      </c>
      <c r="H442" s="10" t="n">
        <v>24016.39</v>
      </c>
      <c r="I442" s="10" t="n"/>
      <c r="J442" s="10" t="n"/>
      <c r="K442" s="10" t="n"/>
      <c r="L442" s="13" t="n">
        <v>5.449612403100775</v>
      </c>
      <c r="M442" s="12" t="n">
        <v>44976</v>
      </c>
      <c r="N442" s="13" t="n">
        <v>10</v>
      </c>
      <c r="O442" s="12" t="n">
        <v>44986</v>
      </c>
      <c r="P442" t="n">
        <v>24</v>
      </c>
      <c r="Q442" s="14" t="inlineStr">
        <is>
          <t>SI</t>
        </is>
      </c>
      <c r="R442" s="10" t="n">
        <v>24016.39</v>
      </c>
      <c r="S442" s="10" t="n"/>
      <c r="T442" s="10" t="n"/>
      <c r="U442" s="10" t="n"/>
      <c r="V442" s="13" t="n">
        <v>7.449612403100775</v>
      </c>
      <c r="W442" s="12" t="n">
        <v>44978</v>
      </c>
      <c r="X442" s="13" t="n">
        <v>12</v>
      </c>
      <c r="Y442" s="12" t="n">
        <v>44986</v>
      </c>
      <c r="Z442" t="n">
        <v>24</v>
      </c>
      <c r="AA442" s="14" t="inlineStr">
        <is>
          <t>SI</t>
        </is>
      </c>
    </row>
    <row r="443">
      <c r="B443" t="inlineStr">
        <is>
          <t>Venta Local</t>
        </is>
      </c>
      <c r="C443" t="n">
        <v>40361809</v>
      </c>
      <c r="D443" t="inlineStr">
        <is>
          <t>AGRO MEXICO</t>
        </is>
      </c>
      <c r="E443" t="n">
        <v>1021272</v>
      </c>
      <c r="F443" t="inlineStr">
        <is>
          <t>agro mexico1021272</t>
        </is>
      </c>
      <c r="G443" s="12" t="n">
        <v>44969</v>
      </c>
      <c r="H443" s="10" t="inlineStr"/>
      <c r="I443" s="10" t="n"/>
      <c r="J443" s="10" t="n"/>
      <c r="K443" s="10" t="n"/>
      <c r="L443" s="13" t="n">
        <v>5.449612403100775</v>
      </c>
      <c r="M443" s="12" t="n">
        <v>44974</v>
      </c>
      <c r="N443" s="13" t="n">
        <v>10</v>
      </c>
      <c r="O443" s="12" t="n">
        <v>44984</v>
      </c>
      <c r="P443" t="n">
        <v>1</v>
      </c>
      <c r="Q443" s="14" t="inlineStr">
        <is>
          <t>Mes 3</t>
        </is>
      </c>
      <c r="R443" s="10" t="n"/>
      <c r="S443" s="10" t="n"/>
      <c r="T443" s="10" t="n"/>
      <c r="U443" s="10" t="n"/>
      <c r="V443" s="13" t="n">
        <v>7.449612403100775</v>
      </c>
      <c r="W443" s="12" t="n">
        <v>44976</v>
      </c>
      <c r="X443" s="13" t="n">
        <v>12</v>
      </c>
      <c r="Y443" s="12" t="n">
        <v>44984</v>
      </c>
      <c r="Z443" t="n">
        <v>1</v>
      </c>
      <c r="AA443" s="14" t="inlineStr">
        <is>
          <t>Mes 3</t>
        </is>
      </c>
    </row>
    <row r="444">
      <c r="B444" t="inlineStr">
        <is>
          <t>Venta Local</t>
        </is>
      </c>
      <c r="C444" t="n">
        <v>40361806</v>
      </c>
      <c r="D444" t="inlineStr">
        <is>
          <t>AGRO MEXICO</t>
        </is>
      </c>
      <c r="E444" t="n">
        <v>1021272</v>
      </c>
      <c r="F444" t="inlineStr">
        <is>
          <t>agro mexico1021272</t>
        </is>
      </c>
      <c r="G444" s="12" t="n">
        <v>44967</v>
      </c>
      <c r="H444" s="10" t="inlineStr"/>
      <c r="I444" s="10" t="n"/>
      <c r="J444" s="10" t="n"/>
      <c r="K444" s="10" t="n"/>
      <c r="L444" s="13" t="n">
        <v>5.449612403100775</v>
      </c>
      <c r="M444" s="12" t="n">
        <v>44972</v>
      </c>
      <c r="N444" s="13" t="n">
        <v>10</v>
      </c>
      <c r="O444" s="12" t="n">
        <v>44982</v>
      </c>
      <c r="P444" t="n">
        <v>2</v>
      </c>
      <c r="Q444" s="14" t="inlineStr">
        <is>
          <t>Mes 3</t>
        </is>
      </c>
      <c r="R444" s="10" t="n"/>
      <c r="S444" s="10" t="n"/>
      <c r="T444" s="10" t="n"/>
      <c r="U444" s="10" t="n"/>
      <c r="V444" s="13" t="n">
        <v>7.449612403100775</v>
      </c>
      <c r="W444" s="12" t="n">
        <v>44974</v>
      </c>
      <c r="X444" s="13" t="n">
        <v>12</v>
      </c>
      <c r="Y444" s="12" t="n">
        <v>44982</v>
      </c>
      <c r="Z444" t="n">
        <v>2</v>
      </c>
      <c r="AA444" s="14" t="inlineStr">
        <is>
          <t>Mes 3</t>
        </is>
      </c>
    </row>
    <row r="445">
      <c r="B445" t="inlineStr">
        <is>
          <t>Venta Local</t>
        </is>
      </c>
      <c r="C445" t="n">
        <v>40361804</v>
      </c>
      <c r="D445" t="inlineStr">
        <is>
          <t>AGRO MEXICO</t>
        </is>
      </c>
      <c r="E445" t="n">
        <v>1030337</v>
      </c>
      <c r="F445" t="inlineStr">
        <is>
          <t>agro mexico1030337</t>
        </is>
      </c>
      <c r="G445" s="12" t="n">
        <v>44969</v>
      </c>
      <c r="H445" s="10" t="inlineStr"/>
      <c r="I445" s="10" t="n"/>
      <c r="J445" s="10" t="n"/>
      <c r="K445" s="10" t="n"/>
      <c r="L445" s="13" t="n">
        <v>5.449612403100775</v>
      </c>
      <c r="M445" s="12" t="n">
        <v>44974</v>
      </c>
      <c r="N445" s="13" t="n">
        <v>10</v>
      </c>
      <c r="O445" s="12" t="n">
        <v>44984</v>
      </c>
      <c r="P445" t="n">
        <v>1</v>
      </c>
      <c r="Q445" s="14" t="inlineStr">
        <is>
          <t>Mes 3</t>
        </is>
      </c>
      <c r="R445" s="10" t="n"/>
      <c r="S445" s="10" t="n"/>
      <c r="T445" s="10" t="n"/>
      <c r="U445" s="10" t="n"/>
      <c r="V445" s="13" t="n">
        <v>7.449612403100775</v>
      </c>
      <c r="W445" s="12" t="n">
        <v>44976</v>
      </c>
      <c r="X445" s="13" t="n">
        <v>12</v>
      </c>
      <c r="Y445" s="12" t="n">
        <v>44984</v>
      </c>
      <c r="Z445" t="n">
        <v>1</v>
      </c>
      <c r="AA445" s="14" t="inlineStr">
        <is>
          <t>Mes 3</t>
        </is>
      </c>
    </row>
    <row r="446">
      <c r="B446" t="inlineStr">
        <is>
          <t>Venta Local</t>
        </is>
      </c>
      <c r="C446" t="n">
        <v>40361801</v>
      </c>
      <c r="D446" t="inlineStr">
        <is>
          <t>AGRO MEXICO</t>
        </is>
      </c>
      <c r="E446" t="n">
        <v>1023343</v>
      </c>
      <c r="F446" t="inlineStr">
        <is>
          <t>agro mexico1023343</t>
        </is>
      </c>
      <c r="G446" s="12" t="n">
        <v>44967</v>
      </c>
      <c r="H446" s="10" t="inlineStr"/>
      <c r="I446" s="10" t="n"/>
      <c r="J446" s="10" t="n"/>
      <c r="K446" s="10" t="n"/>
      <c r="L446" s="13" t="n">
        <v>5.449612403100775</v>
      </c>
      <c r="M446" s="12" t="n">
        <v>44972</v>
      </c>
      <c r="N446" s="13" t="n">
        <v>10</v>
      </c>
      <c r="O446" s="12" t="n">
        <v>44982</v>
      </c>
      <c r="P446" t="n">
        <v>2</v>
      </c>
      <c r="Q446" s="14" t="inlineStr">
        <is>
          <t>Mes 3</t>
        </is>
      </c>
      <c r="R446" s="10" t="n"/>
      <c r="S446" s="10" t="n"/>
      <c r="T446" s="10" t="n"/>
      <c r="U446" s="10" t="n"/>
      <c r="V446" s="13" t="n">
        <v>7.449612403100775</v>
      </c>
      <c r="W446" s="12" t="n">
        <v>44974</v>
      </c>
      <c r="X446" s="13" t="n">
        <v>12</v>
      </c>
      <c r="Y446" s="12" t="n">
        <v>44982</v>
      </c>
      <c r="Z446" t="n">
        <v>2</v>
      </c>
      <c r="AA446" s="14" t="inlineStr">
        <is>
          <t>Mes 3</t>
        </is>
      </c>
    </row>
    <row r="447">
      <c r="B447" t="inlineStr">
        <is>
          <t>Venta Local</t>
        </is>
      </c>
      <c r="C447" t="n">
        <v>40361800</v>
      </c>
      <c r="D447" t="inlineStr">
        <is>
          <t>AGRO MEXICO</t>
        </is>
      </c>
      <c r="E447" t="n">
        <v>1023343</v>
      </c>
      <c r="F447" t="inlineStr">
        <is>
          <t>agro mexico1023343</t>
        </is>
      </c>
      <c r="G447" s="12" t="n">
        <v>44969</v>
      </c>
      <c r="H447" s="10" t="inlineStr"/>
      <c r="I447" s="10" t="n"/>
      <c r="J447" s="10" t="n"/>
      <c r="K447" s="10" t="n"/>
      <c r="L447" s="13" t="n">
        <v>5.449612403100775</v>
      </c>
      <c r="M447" s="12" t="n">
        <v>44974</v>
      </c>
      <c r="N447" s="13" t="n">
        <v>10</v>
      </c>
      <c r="O447" s="12" t="n">
        <v>44984</v>
      </c>
      <c r="P447" t="n">
        <v>1</v>
      </c>
      <c r="Q447" s="14" t="inlineStr">
        <is>
          <t>Mes 3</t>
        </is>
      </c>
      <c r="R447" s="10" t="n"/>
      <c r="S447" s="10" t="n"/>
      <c r="T447" s="10" t="n"/>
      <c r="U447" s="10" t="n"/>
      <c r="V447" s="13" t="n">
        <v>7.449612403100775</v>
      </c>
      <c r="W447" s="12" t="n">
        <v>44976</v>
      </c>
      <c r="X447" s="13" t="n">
        <v>12</v>
      </c>
      <c r="Y447" s="12" t="n">
        <v>44984</v>
      </c>
      <c r="Z447" t="n">
        <v>1</v>
      </c>
      <c r="AA447" s="14" t="inlineStr">
        <is>
          <t>Mes 3</t>
        </is>
      </c>
    </row>
    <row r="448">
      <c r="B448" t="inlineStr">
        <is>
          <t>Venta Local</t>
        </is>
      </c>
      <c r="C448" t="n">
        <v>40361793</v>
      </c>
      <c r="D448" t="inlineStr">
        <is>
          <t>AGRO MEXICO</t>
        </is>
      </c>
      <c r="E448" t="n">
        <v>1021272</v>
      </c>
      <c r="F448" t="inlineStr">
        <is>
          <t>agro mexico1021272</t>
        </is>
      </c>
      <c r="G448" s="12" t="n">
        <v>44961</v>
      </c>
      <c r="H448" s="10" t="inlineStr"/>
      <c r="I448" s="10" t="n"/>
      <c r="J448" s="10" t="n"/>
      <c r="K448" s="10" t="n"/>
      <c r="L448" s="13" t="n">
        <v>5.449612403100775</v>
      </c>
      <c r="M448" s="12" t="n">
        <v>44966</v>
      </c>
      <c r="N448" s="13" t="n">
        <v>10</v>
      </c>
      <c r="O448" s="12" t="n">
        <v>44976</v>
      </c>
      <c r="P448" t="n">
        <v>8</v>
      </c>
      <c r="Q448" s="14" t="inlineStr">
        <is>
          <t>SI</t>
        </is>
      </c>
      <c r="R448" s="10" t="n"/>
      <c r="S448" s="10" t="n"/>
      <c r="T448" s="10" t="n"/>
      <c r="U448" s="10" t="n"/>
      <c r="V448" s="13" t="n">
        <v>7.449612403100775</v>
      </c>
      <c r="W448" s="12" t="n">
        <v>44968</v>
      </c>
      <c r="X448" s="13" t="n">
        <v>12</v>
      </c>
      <c r="Y448" s="12" t="n">
        <v>44976</v>
      </c>
      <c r="Z448" t="n">
        <v>8</v>
      </c>
      <c r="AA448" s="14" t="inlineStr">
        <is>
          <t>SI</t>
        </is>
      </c>
    </row>
    <row r="449">
      <c r="B449" t="inlineStr">
        <is>
          <t>Venta Local</t>
        </is>
      </c>
      <c r="C449" t="n">
        <v>40361790</v>
      </c>
      <c r="D449" t="inlineStr">
        <is>
          <t>AGRO MEXICO</t>
        </is>
      </c>
      <c r="E449" t="n">
        <v>1021272</v>
      </c>
      <c r="F449" t="inlineStr">
        <is>
          <t>agro mexico1021272</t>
        </is>
      </c>
      <c r="G449" s="12" t="n">
        <v>44961</v>
      </c>
      <c r="H449" s="10" t="inlineStr"/>
      <c r="I449" s="10" t="n"/>
      <c r="J449" s="10" t="n"/>
      <c r="K449" s="10" t="n"/>
      <c r="L449" s="13" t="n">
        <v>5.449612403100775</v>
      </c>
      <c r="M449" s="12" t="n">
        <v>44966</v>
      </c>
      <c r="N449" s="13" t="n">
        <v>10</v>
      </c>
      <c r="O449" s="12" t="n">
        <v>44976</v>
      </c>
      <c r="P449" t="n">
        <v>8</v>
      </c>
      <c r="Q449" s="14" t="inlineStr">
        <is>
          <t>SI</t>
        </is>
      </c>
      <c r="R449" s="10" t="n"/>
      <c r="S449" s="10" t="n"/>
      <c r="T449" s="10" t="n"/>
      <c r="U449" s="10" t="n"/>
      <c r="V449" s="13" t="n">
        <v>7.449612403100775</v>
      </c>
      <c r="W449" s="12" t="n">
        <v>44968</v>
      </c>
      <c r="X449" s="13" t="n">
        <v>12</v>
      </c>
      <c r="Y449" s="12" t="n">
        <v>44976</v>
      </c>
      <c r="Z449" t="n">
        <v>8</v>
      </c>
      <c r="AA449" s="14" t="inlineStr">
        <is>
          <t>SI</t>
        </is>
      </c>
    </row>
    <row r="450">
      <c r="B450" t="inlineStr">
        <is>
          <t>Venta Local</t>
        </is>
      </c>
      <c r="C450" t="n">
        <v>40361779</v>
      </c>
      <c r="D450" t="inlineStr">
        <is>
          <t>AGRO MEXICO</t>
        </is>
      </c>
      <c r="E450" t="n">
        <v>1021270</v>
      </c>
      <c r="F450" t="inlineStr">
        <is>
          <t>agro mexico1021270</t>
        </is>
      </c>
      <c r="G450" s="12" t="n">
        <v>44979</v>
      </c>
      <c r="H450" s="10" t="n">
        <v>23962.76</v>
      </c>
      <c r="I450" s="10" t="n"/>
      <c r="J450" s="10" t="n"/>
      <c r="K450" s="10" t="n"/>
      <c r="L450" s="13" t="n">
        <v>5.449612403100775</v>
      </c>
      <c r="M450" s="12" t="n">
        <v>44984</v>
      </c>
      <c r="N450" s="13" t="n">
        <v>10</v>
      </c>
      <c r="O450" s="12" t="n">
        <v>44994</v>
      </c>
      <c r="P450" t="n">
        <v>17</v>
      </c>
      <c r="Q450" s="14" t="inlineStr">
        <is>
          <t>SI</t>
        </is>
      </c>
      <c r="R450" s="10" t="n">
        <v>23962.76</v>
      </c>
      <c r="S450" s="10" t="n"/>
      <c r="T450" s="10" t="n"/>
      <c r="U450" s="10" t="n"/>
      <c r="V450" s="13" t="n">
        <v>7.449612403100775</v>
      </c>
      <c r="W450" s="12" t="n">
        <v>44986</v>
      </c>
      <c r="X450" s="13" t="n">
        <v>12</v>
      </c>
      <c r="Y450" s="12" t="n">
        <v>44994</v>
      </c>
      <c r="Z450" t="n">
        <v>17</v>
      </c>
      <c r="AA450" s="14" t="inlineStr">
        <is>
          <t>SI</t>
        </is>
      </c>
    </row>
    <row r="451">
      <c r="B451" t="inlineStr">
        <is>
          <t>Venta Local</t>
        </is>
      </c>
      <c r="C451" t="n">
        <v>40361778</v>
      </c>
      <c r="D451" t="inlineStr">
        <is>
          <t>AGRO MEXICO</t>
        </is>
      </c>
      <c r="E451" t="n">
        <v>1023302</v>
      </c>
      <c r="F451" t="inlineStr">
        <is>
          <t>agro mexico1023302</t>
        </is>
      </c>
      <c r="G451" s="12" t="n">
        <v>44969</v>
      </c>
      <c r="H451" s="10" t="inlineStr"/>
      <c r="I451" s="10" t="n"/>
      <c r="J451" s="10" t="n"/>
      <c r="K451" s="10" t="n"/>
      <c r="L451" s="13" t="n">
        <v>5.449612403100775</v>
      </c>
      <c r="M451" s="12" t="n">
        <v>44974</v>
      </c>
      <c r="N451" s="13" t="n">
        <v>10</v>
      </c>
      <c r="O451" s="12" t="n">
        <v>44984</v>
      </c>
      <c r="P451" t="n">
        <v>1</v>
      </c>
      <c r="Q451" s="14" t="inlineStr">
        <is>
          <t>Mes 3</t>
        </is>
      </c>
      <c r="R451" s="10" t="n"/>
      <c r="S451" s="10" t="n"/>
      <c r="T451" s="10" t="n"/>
      <c r="U451" s="10" t="n"/>
      <c r="V451" s="13" t="n">
        <v>7.449612403100775</v>
      </c>
      <c r="W451" s="12" t="n">
        <v>44976</v>
      </c>
      <c r="X451" s="13" t="n">
        <v>12</v>
      </c>
      <c r="Y451" s="12" t="n">
        <v>44984</v>
      </c>
      <c r="Z451" t="n">
        <v>1</v>
      </c>
      <c r="AA451" s="14" t="inlineStr">
        <is>
          <t>Mes 3</t>
        </is>
      </c>
    </row>
    <row r="452">
      <c r="B452" t="inlineStr">
        <is>
          <t>Venta Local</t>
        </is>
      </c>
      <c r="C452" t="n">
        <v>40361773</v>
      </c>
      <c r="D452" t="inlineStr">
        <is>
          <t>AGRO MEXICO</t>
        </is>
      </c>
      <c r="E452" t="n">
        <v>1021270</v>
      </c>
      <c r="F452" t="inlineStr">
        <is>
          <t>agro mexico1021270</t>
        </is>
      </c>
      <c r="G452" s="12" t="n">
        <v>44979</v>
      </c>
      <c r="H452" s="10" t="n">
        <v>24013.92</v>
      </c>
      <c r="I452" s="10" t="n"/>
      <c r="J452" s="10" t="n"/>
      <c r="K452" s="10" t="n"/>
      <c r="L452" s="13" t="n">
        <v>5.449612403100775</v>
      </c>
      <c r="M452" s="12" t="n">
        <v>44984</v>
      </c>
      <c r="N452" s="13" t="n">
        <v>10</v>
      </c>
      <c r="O452" s="12" t="n">
        <v>44994</v>
      </c>
      <c r="P452" t="n">
        <v>17</v>
      </c>
      <c r="Q452" s="14" t="inlineStr">
        <is>
          <t>SI</t>
        </is>
      </c>
      <c r="R452" s="10" t="n">
        <v>24013.92</v>
      </c>
      <c r="S452" s="10" t="n"/>
      <c r="T452" s="10" t="n"/>
      <c r="U452" s="10" t="n"/>
      <c r="V452" s="13" t="n">
        <v>7.449612403100775</v>
      </c>
      <c r="W452" s="12" t="n">
        <v>44986</v>
      </c>
      <c r="X452" s="13" t="n">
        <v>12</v>
      </c>
      <c r="Y452" s="12" t="n">
        <v>44994</v>
      </c>
      <c r="Z452" t="n">
        <v>17</v>
      </c>
      <c r="AA452" s="14" t="inlineStr">
        <is>
          <t>SI</t>
        </is>
      </c>
    </row>
    <row r="453">
      <c r="B453" t="inlineStr">
        <is>
          <t>Venta Local</t>
        </is>
      </c>
      <c r="C453" t="n">
        <v>40361772</v>
      </c>
      <c r="D453" t="inlineStr">
        <is>
          <t>AGRO MEXICO</t>
        </is>
      </c>
      <c r="E453" t="n">
        <v>1023302</v>
      </c>
      <c r="F453" t="inlineStr">
        <is>
          <t>agro mexico1023302</t>
        </is>
      </c>
      <c r="G453" s="12" t="n">
        <v>44969</v>
      </c>
      <c r="H453" s="10" t="inlineStr"/>
      <c r="I453" s="10" t="n"/>
      <c r="J453" s="10" t="n"/>
      <c r="K453" s="10" t="n"/>
      <c r="L453" s="13" t="n">
        <v>5.449612403100775</v>
      </c>
      <c r="M453" s="12" t="n">
        <v>44974</v>
      </c>
      <c r="N453" s="13" t="n">
        <v>10</v>
      </c>
      <c r="O453" s="12" t="n">
        <v>44984</v>
      </c>
      <c r="P453" t="n">
        <v>1</v>
      </c>
      <c r="Q453" s="14" t="inlineStr">
        <is>
          <t>Mes 3</t>
        </is>
      </c>
      <c r="R453" s="10" t="n"/>
      <c r="S453" s="10" t="n"/>
      <c r="T453" s="10" t="n"/>
      <c r="U453" s="10" t="n"/>
      <c r="V453" s="13" t="n">
        <v>7.449612403100775</v>
      </c>
      <c r="W453" s="12" t="n">
        <v>44976</v>
      </c>
      <c r="X453" s="13" t="n">
        <v>12</v>
      </c>
      <c r="Y453" s="12" t="n">
        <v>44984</v>
      </c>
      <c r="Z453" t="n">
        <v>1</v>
      </c>
      <c r="AA453" s="14" t="inlineStr">
        <is>
          <t>Mes 3</t>
        </is>
      </c>
    </row>
    <row r="454">
      <c r="B454" t="inlineStr">
        <is>
          <t>Venta Local</t>
        </is>
      </c>
      <c r="C454" t="n">
        <v>40361768</v>
      </c>
      <c r="D454" t="inlineStr">
        <is>
          <t>AGRO MEXICO</t>
        </is>
      </c>
      <c r="E454" t="n">
        <v>1021270</v>
      </c>
      <c r="F454" t="inlineStr">
        <is>
          <t>agro mexico1021270</t>
        </is>
      </c>
      <c r="G454" s="12" t="n">
        <v>44979</v>
      </c>
      <c r="H454" s="10" t="n">
        <v>23960</v>
      </c>
      <c r="I454" s="10" t="n"/>
      <c r="J454" s="10" t="n"/>
      <c r="K454" s="10" t="n"/>
      <c r="L454" s="13" t="n">
        <v>5.449612403100775</v>
      </c>
      <c r="M454" s="12" t="n">
        <v>44984</v>
      </c>
      <c r="N454" s="13" t="n">
        <v>10</v>
      </c>
      <c r="O454" s="12" t="n">
        <v>44994</v>
      </c>
      <c r="P454" t="n">
        <v>17</v>
      </c>
      <c r="Q454" s="14" t="inlineStr">
        <is>
          <t>SI</t>
        </is>
      </c>
      <c r="R454" s="10" t="n">
        <v>23960</v>
      </c>
      <c r="S454" s="10" t="n"/>
      <c r="T454" s="10" t="n"/>
      <c r="U454" s="10" t="n"/>
      <c r="V454" s="13" t="n">
        <v>7.449612403100775</v>
      </c>
      <c r="W454" s="12" t="n">
        <v>44986</v>
      </c>
      <c r="X454" s="13" t="n">
        <v>12</v>
      </c>
      <c r="Y454" s="12" t="n">
        <v>44994</v>
      </c>
      <c r="Z454" t="n">
        <v>17</v>
      </c>
      <c r="AA454" s="14" t="inlineStr">
        <is>
          <t>SI</t>
        </is>
      </c>
    </row>
    <row r="455">
      <c r="B455" t="inlineStr">
        <is>
          <t>Venta Local</t>
        </is>
      </c>
      <c r="C455" t="n">
        <v>40361765</v>
      </c>
      <c r="D455" t="inlineStr">
        <is>
          <t>AGRO MEXICO</t>
        </is>
      </c>
      <c r="E455" t="n">
        <v>1011614</v>
      </c>
      <c r="F455" t="inlineStr">
        <is>
          <t>agro mexico1011614</t>
        </is>
      </c>
      <c r="G455" s="12" t="n">
        <v>44969</v>
      </c>
      <c r="H455" s="10" t="inlineStr"/>
      <c r="I455" s="10" t="n"/>
      <c r="J455" s="10" t="n"/>
      <c r="K455" s="10" t="n"/>
      <c r="L455" s="13" t="n">
        <v>5.449612403100775</v>
      </c>
      <c r="M455" s="12" t="n">
        <v>44974</v>
      </c>
      <c r="N455" s="13" t="n">
        <v>10</v>
      </c>
      <c r="O455" s="12" t="n">
        <v>44984</v>
      </c>
      <c r="P455" t="n">
        <v>1</v>
      </c>
      <c r="Q455" s="14" t="inlineStr">
        <is>
          <t>Mes 3</t>
        </is>
      </c>
      <c r="R455" s="10" t="n"/>
      <c r="S455" s="10" t="n"/>
      <c r="T455" s="10" t="n"/>
      <c r="U455" s="10" t="n"/>
      <c r="V455" s="13" t="n">
        <v>7.449612403100775</v>
      </c>
      <c r="W455" s="12" t="n">
        <v>44976</v>
      </c>
      <c r="X455" s="13" t="n">
        <v>12</v>
      </c>
      <c r="Y455" s="12" t="n">
        <v>44984</v>
      </c>
      <c r="Z455" t="n">
        <v>1</v>
      </c>
      <c r="AA455" s="14" t="inlineStr">
        <is>
          <t>Mes 3</t>
        </is>
      </c>
    </row>
    <row r="456">
      <c r="B456" t="inlineStr">
        <is>
          <t>Venta Local</t>
        </is>
      </c>
      <c r="C456" t="n">
        <v>40361750</v>
      </c>
      <c r="D456" t="inlineStr">
        <is>
          <t>AGRO MEXICO</t>
        </is>
      </c>
      <c r="E456" t="n">
        <v>1011127</v>
      </c>
      <c r="F456" t="inlineStr">
        <is>
          <t>agro mexico1011127</t>
        </is>
      </c>
      <c r="G456" s="12" t="n">
        <v>44967</v>
      </c>
      <c r="H456" s="10" t="inlineStr"/>
      <c r="I456" s="10" t="n"/>
      <c r="J456" s="10" t="n"/>
      <c r="K456" s="10" t="n"/>
      <c r="L456" s="13" t="n">
        <v>5.449612403100775</v>
      </c>
      <c r="M456" s="12" t="n">
        <v>44972</v>
      </c>
      <c r="N456" s="13" t="n">
        <v>10</v>
      </c>
      <c r="O456" s="12" t="n">
        <v>44982</v>
      </c>
      <c r="P456" t="n">
        <v>2</v>
      </c>
      <c r="Q456" s="14" t="inlineStr">
        <is>
          <t>Mes 3</t>
        </is>
      </c>
      <c r="R456" s="10" t="n"/>
      <c r="S456" s="10" t="n"/>
      <c r="T456" s="10" t="n"/>
      <c r="U456" s="10" t="n"/>
      <c r="V456" s="13" t="n">
        <v>7.449612403100775</v>
      </c>
      <c r="W456" s="12" t="n">
        <v>44974</v>
      </c>
      <c r="X456" s="13" t="n">
        <v>12</v>
      </c>
      <c r="Y456" s="12" t="n">
        <v>44982</v>
      </c>
      <c r="Z456" t="n">
        <v>2</v>
      </c>
      <c r="AA456" s="14" t="inlineStr">
        <is>
          <t>Mes 3</t>
        </is>
      </c>
    </row>
    <row r="457">
      <c r="B457" t="inlineStr">
        <is>
          <t>Venta Local</t>
        </is>
      </c>
      <c r="C457" t="n">
        <v>40361747</v>
      </c>
      <c r="D457" t="inlineStr">
        <is>
          <t>AGRO MEXICO</t>
        </is>
      </c>
      <c r="E457" t="n">
        <v>1011127</v>
      </c>
      <c r="F457" t="inlineStr">
        <is>
          <t>agro mexico1011127</t>
        </is>
      </c>
      <c r="G457" s="12" t="n">
        <v>44969</v>
      </c>
      <c r="H457" s="10" t="inlineStr"/>
      <c r="I457" s="10" t="n"/>
      <c r="J457" s="10" t="n"/>
      <c r="K457" s="10" t="n"/>
      <c r="L457" s="13" t="n">
        <v>5.449612403100775</v>
      </c>
      <c r="M457" s="12" t="n">
        <v>44974</v>
      </c>
      <c r="N457" s="13" t="n">
        <v>10</v>
      </c>
      <c r="O457" s="12" t="n">
        <v>44984</v>
      </c>
      <c r="P457" t="n">
        <v>1</v>
      </c>
      <c r="Q457" s="14" t="inlineStr">
        <is>
          <t>Mes 3</t>
        </is>
      </c>
      <c r="R457" s="10" t="n"/>
      <c r="S457" s="10" t="n"/>
      <c r="T457" s="10" t="n"/>
      <c r="U457" s="10" t="n"/>
      <c r="V457" s="13" t="n">
        <v>7.449612403100775</v>
      </c>
      <c r="W457" s="12" t="n">
        <v>44976</v>
      </c>
      <c r="X457" s="13" t="n">
        <v>12</v>
      </c>
      <c r="Y457" s="12" t="n">
        <v>44984</v>
      </c>
      <c r="Z457" t="n">
        <v>1</v>
      </c>
      <c r="AA457" s="14" t="inlineStr">
        <is>
          <t>Mes 3</t>
        </is>
      </c>
    </row>
    <row r="458">
      <c r="B458" t="inlineStr">
        <is>
          <t>Venta Local</t>
        </is>
      </c>
      <c r="C458" t="n">
        <v>40361746</v>
      </c>
      <c r="D458" t="inlineStr">
        <is>
          <t>AGRO MEXICO</t>
        </is>
      </c>
      <c r="E458" t="n">
        <v>1011127</v>
      </c>
      <c r="F458" t="inlineStr">
        <is>
          <t>agro mexico1011127</t>
        </is>
      </c>
      <c r="G458" s="12" t="n">
        <v>44967</v>
      </c>
      <c r="H458" s="10" t="inlineStr"/>
      <c r="I458" s="10" t="n"/>
      <c r="J458" s="10" t="n"/>
      <c r="K458" s="10" t="n"/>
      <c r="L458" s="13" t="n">
        <v>5.449612403100775</v>
      </c>
      <c r="M458" s="12" t="n">
        <v>44972</v>
      </c>
      <c r="N458" s="13" t="n">
        <v>10</v>
      </c>
      <c r="O458" s="12" t="n">
        <v>44982</v>
      </c>
      <c r="P458" t="n">
        <v>2</v>
      </c>
      <c r="Q458" s="14" t="inlineStr">
        <is>
          <t>Mes 3</t>
        </is>
      </c>
      <c r="R458" s="10" t="n"/>
      <c r="S458" s="10" t="n"/>
      <c r="T458" s="10" t="n"/>
      <c r="U458" s="10" t="n"/>
      <c r="V458" s="13" t="n">
        <v>7.449612403100775</v>
      </c>
      <c r="W458" s="12" t="n">
        <v>44974</v>
      </c>
      <c r="X458" s="13" t="n">
        <v>12</v>
      </c>
      <c r="Y458" s="12" t="n">
        <v>44982</v>
      </c>
      <c r="Z458" t="n">
        <v>2</v>
      </c>
      <c r="AA458" s="14" t="inlineStr">
        <is>
          <t>Mes 3</t>
        </is>
      </c>
    </row>
    <row r="459">
      <c r="B459" t="inlineStr">
        <is>
          <t>Venta Local</t>
        </is>
      </c>
      <c r="C459" t="n">
        <v>40361744</v>
      </c>
      <c r="D459" t="inlineStr">
        <is>
          <t>AGRO MEXICO</t>
        </is>
      </c>
      <c r="E459" t="n">
        <v>1011127</v>
      </c>
      <c r="F459" t="inlineStr">
        <is>
          <t>agro mexico1011127</t>
        </is>
      </c>
      <c r="G459" s="12" t="n">
        <v>44969</v>
      </c>
      <c r="H459" s="10" t="inlineStr"/>
      <c r="I459" s="10" t="n"/>
      <c r="J459" s="10" t="n"/>
      <c r="K459" s="10" t="n"/>
      <c r="L459" s="13" t="n">
        <v>5.449612403100775</v>
      </c>
      <c r="M459" s="12" t="n">
        <v>44974</v>
      </c>
      <c r="N459" s="13" t="n">
        <v>10</v>
      </c>
      <c r="O459" s="12" t="n">
        <v>44984</v>
      </c>
      <c r="P459" t="n">
        <v>1</v>
      </c>
      <c r="Q459" s="14" t="inlineStr">
        <is>
          <t>Mes 3</t>
        </is>
      </c>
      <c r="R459" s="10" t="n"/>
      <c r="S459" s="10" t="n"/>
      <c r="T459" s="10" t="n"/>
      <c r="U459" s="10" t="n"/>
      <c r="V459" s="13" t="n">
        <v>7.449612403100775</v>
      </c>
      <c r="W459" s="12" t="n">
        <v>44976</v>
      </c>
      <c r="X459" s="13" t="n">
        <v>12</v>
      </c>
      <c r="Y459" s="12" t="n">
        <v>44984</v>
      </c>
      <c r="Z459" t="n">
        <v>1</v>
      </c>
      <c r="AA459" s="14" t="inlineStr">
        <is>
          <t>Mes 3</t>
        </is>
      </c>
    </row>
    <row r="460">
      <c r="B460" t="inlineStr">
        <is>
          <t>Venta Local</t>
        </is>
      </c>
      <c r="C460" t="n">
        <v>40361743</v>
      </c>
      <c r="D460" t="inlineStr">
        <is>
          <t>AGRO MEXICO</t>
        </is>
      </c>
      <c r="E460" t="n">
        <v>1011127</v>
      </c>
      <c r="F460" t="inlineStr">
        <is>
          <t>agro mexico1011127</t>
        </is>
      </c>
      <c r="G460" s="12" t="n">
        <v>44961</v>
      </c>
      <c r="H460" s="10" t="inlineStr"/>
      <c r="I460" s="10" t="n"/>
      <c r="J460" s="10" t="n"/>
      <c r="K460" s="10" t="n"/>
      <c r="L460" s="13" t="n">
        <v>5.449612403100775</v>
      </c>
      <c r="M460" s="12" t="n">
        <v>44966</v>
      </c>
      <c r="N460" s="13" t="n">
        <v>10</v>
      </c>
      <c r="O460" s="12" t="n">
        <v>44976</v>
      </c>
      <c r="P460" t="n">
        <v>8</v>
      </c>
      <c r="Q460" s="14" t="inlineStr">
        <is>
          <t>SI</t>
        </is>
      </c>
      <c r="R460" s="10" t="n"/>
      <c r="S460" s="10" t="n"/>
      <c r="T460" s="10" t="n"/>
      <c r="U460" s="10" t="n"/>
      <c r="V460" s="13" t="n">
        <v>7.449612403100775</v>
      </c>
      <c r="W460" s="12" t="n">
        <v>44968</v>
      </c>
      <c r="X460" s="13" t="n">
        <v>12</v>
      </c>
      <c r="Y460" s="12" t="n">
        <v>44976</v>
      </c>
      <c r="Z460" t="n">
        <v>8</v>
      </c>
      <c r="AA460" s="14" t="inlineStr">
        <is>
          <t>SI</t>
        </is>
      </c>
    </row>
    <row r="461">
      <c r="B461" t="inlineStr">
        <is>
          <t>Venta Local</t>
        </is>
      </c>
      <c r="C461" t="n">
        <v>40361741</v>
      </c>
      <c r="D461" t="inlineStr">
        <is>
          <t>AGRO MEXICO</t>
        </is>
      </c>
      <c r="E461" t="n">
        <v>1011127</v>
      </c>
      <c r="F461" t="inlineStr">
        <is>
          <t>agro mexico1011127</t>
        </is>
      </c>
      <c r="G461" s="12" t="n">
        <v>44969</v>
      </c>
      <c r="H461" s="10" t="inlineStr"/>
      <c r="I461" s="10" t="n"/>
      <c r="J461" s="10" t="n"/>
      <c r="K461" s="10" t="n"/>
      <c r="L461" s="13" t="n">
        <v>5.449612403100775</v>
      </c>
      <c r="M461" s="12" t="n">
        <v>44974</v>
      </c>
      <c r="N461" s="13" t="n">
        <v>10</v>
      </c>
      <c r="O461" s="12" t="n">
        <v>44984</v>
      </c>
      <c r="P461" t="n">
        <v>1</v>
      </c>
      <c r="Q461" s="14" t="inlineStr">
        <is>
          <t>Mes 3</t>
        </is>
      </c>
      <c r="R461" s="10" t="n"/>
      <c r="S461" s="10" t="n"/>
      <c r="T461" s="10" t="n"/>
      <c r="U461" s="10" t="n"/>
      <c r="V461" s="13" t="n">
        <v>7.449612403100775</v>
      </c>
      <c r="W461" s="12" t="n">
        <v>44976</v>
      </c>
      <c r="X461" s="13" t="n">
        <v>12</v>
      </c>
      <c r="Y461" s="12" t="n">
        <v>44984</v>
      </c>
      <c r="Z461" t="n">
        <v>1</v>
      </c>
      <c r="AA461" s="14" t="inlineStr">
        <is>
          <t>Mes 3</t>
        </is>
      </c>
    </row>
    <row r="462">
      <c r="B462" t="inlineStr">
        <is>
          <t>Venta Local</t>
        </is>
      </c>
      <c r="C462" t="n">
        <v>40361740</v>
      </c>
      <c r="D462" t="inlineStr">
        <is>
          <t>AGRO MEXICO</t>
        </is>
      </c>
      <c r="E462" t="n">
        <v>1011127</v>
      </c>
      <c r="F462" t="inlineStr">
        <is>
          <t>agro mexico1011127</t>
        </is>
      </c>
      <c r="G462" s="12" t="n">
        <v>44961</v>
      </c>
      <c r="H462" s="10" t="inlineStr"/>
      <c r="I462" s="10" t="n"/>
      <c r="J462" s="10" t="n"/>
      <c r="K462" s="10" t="n"/>
      <c r="L462" s="13" t="n">
        <v>5.449612403100775</v>
      </c>
      <c r="M462" s="12" t="n">
        <v>44966</v>
      </c>
      <c r="N462" s="13" t="n">
        <v>10</v>
      </c>
      <c r="O462" s="12" t="n">
        <v>44976</v>
      </c>
      <c r="P462" t="n">
        <v>8</v>
      </c>
      <c r="Q462" s="14" t="inlineStr">
        <is>
          <t>SI</t>
        </is>
      </c>
      <c r="R462" s="10" t="n"/>
      <c r="S462" s="10" t="n"/>
      <c r="T462" s="10" t="n"/>
      <c r="U462" s="10" t="n"/>
      <c r="V462" s="13" t="n">
        <v>7.449612403100775</v>
      </c>
      <c r="W462" s="12" t="n">
        <v>44968</v>
      </c>
      <c r="X462" s="13" t="n">
        <v>12</v>
      </c>
      <c r="Y462" s="12" t="n">
        <v>44976</v>
      </c>
      <c r="Z462" t="n">
        <v>8</v>
      </c>
      <c r="AA462" s="14" t="inlineStr">
        <is>
          <t>SI</t>
        </is>
      </c>
    </row>
    <row r="463">
      <c r="B463" t="inlineStr">
        <is>
          <t>Venta Local</t>
        </is>
      </c>
      <c r="C463" t="n">
        <v>40361738</v>
      </c>
      <c r="D463" t="inlineStr">
        <is>
          <t>AGRO MEXICO</t>
        </is>
      </c>
      <c r="E463" t="n">
        <v>1011127</v>
      </c>
      <c r="F463" t="inlineStr">
        <is>
          <t>agro mexico1011127</t>
        </is>
      </c>
      <c r="G463" s="12" t="n">
        <v>44969</v>
      </c>
      <c r="H463" s="10" t="inlineStr"/>
      <c r="I463" s="10" t="n"/>
      <c r="J463" s="10" t="n"/>
      <c r="K463" s="10" t="n"/>
      <c r="L463" s="13" t="n">
        <v>5.449612403100775</v>
      </c>
      <c r="M463" s="12" t="n">
        <v>44974</v>
      </c>
      <c r="N463" s="13" t="n">
        <v>10</v>
      </c>
      <c r="O463" s="12" t="n">
        <v>44984</v>
      </c>
      <c r="P463" t="n">
        <v>1</v>
      </c>
      <c r="Q463" s="14" t="inlineStr">
        <is>
          <t>Mes 3</t>
        </is>
      </c>
      <c r="R463" s="10" t="n"/>
      <c r="S463" s="10" t="n"/>
      <c r="T463" s="10" t="n"/>
      <c r="U463" s="10" t="n"/>
      <c r="V463" s="13" t="n">
        <v>7.449612403100775</v>
      </c>
      <c r="W463" s="12" t="n">
        <v>44976</v>
      </c>
      <c r="X463" s="13" t="n">
        <v>12</v>
      </c>
      <c r="Y463" s="12" t="n">
        <v>44984</v>
      </c>
      <c r="Z463" t="n">
        <v>1</v>
      </c>
      <c r="AA463" s="14" t="inlineStr">
        <is>
          <t>Mes 3</t>
        </is>
      </c>
    </row>
    <row r="464">
      <c r="B464" t="inlineStr">
        <is>
          <t>Venta Local</t>
        </is>
      </c>
      <c r="C464" t="n">
        <v>40361737</v>
      </c>
      <c r="D464" t="inlineStr">
        <is>
          <t>AGRO MEXICO</t>
        </is>
      </c>
      <c r="E464" t="n">
        <v>1011127</v>
      </c>
      <c r="F464" t="inlineStr">
        <is>
          <t>agro mexico1011127</t>
        </is>
      </c>
      <c r="G464" s="12" t="n">
        <v>44961</v>
      </c>
      <c r="H464" s="10" t="inlineStr"/>
      <c r="I464" s="10" t="n"/>
      <c r="J464" s="10" t="n"/>
      <c r="K464" s="10" t="n"/>
      <c r="L464" s="13" t="n">
        <v>5.449612403100775</v>
      </c>
      <c r="M464" s="12" t="n">
        <v>44966</v>
      </c>
      <c r="N464" s="13" t="n">
        <v>10</v>
      </c>
      <c r="O464" s="12" t="n">
        <v>44976</v>
      </c>
      <c r="P464" t="n">
        <v>8</v>
      </c>
      <c r="Q464" s="14" t="inlineStr">
        <is>
          <t>SI</t>
        </is>
      </c>
      <c r="R464" s="10" t="n"/>
      <c r="S464" s="10" t="n"/>
      <c r="T464" s="10" t="n"/>
      <c r="U464" s="10" t="n"/>
      <c r="V464" s="13" t="n">
        <v>7.449612403100775</v>
      </c>
      <c r="W464" s="12" t="n">
        <v>44968</v>
      </c>
      <c r="X464" s="13" t="n">
        <v>12</v>
      </c>
      <c r="Y464" s="12" t="n">
        <v>44976</v>
      </c>
      <c r="Z464" t="n">
        <v>8</v>
      </c>
      <c r="AA464" s="14" t="inlineStr">
        <is>
          <t>SI</t>
        </is>
      </c>
    </row>
    <row r="465">
      <c r="B465" t="inlineStr">
        <is>
          <t>Venta Local</t>
        </is>
      </c>
      <c r="C465" t="n">
        <v>40361735</v>
      </c>
      <c r="D465" t="inlineStr">
        <is>
          <t>AGRO MEXICO</t>
        </is>
      </c>
      <c r="E465" t="n">
        <v>1011127</v>
      </c>
      <c r="F465" t="inlineStr">
        <is>
          <t>agro mexico1011127</t>
        </is>
      </c>
      <c r="G465" s="12" t="n">
        <v>44969</v>
      </c>
      <c r="H465" s="10" t="inlineStr"/>
      <c r="I465" s="10" t="n"/>
      <c r="J465" s="10" t="n"/>
      <c r="K465" s="10" t="n"/>
      <c r="L465" s="13" t="n">
        <v>5.449612403100775</v>
      </c>
      <c r="M465" s="12" t="n">
        <v>44974</v>
      </c>
      <c r="N465" s="13" t="n">
        <v>10</v>
      </c>
      <c r="O465" s="12" t="n">
        <v>44984</v>
      </c>
      <c r="P465" t="n">
        <v>1</v>
      </c>
      <c r="Q465" s="14" t="inlineStr">
        <is>
          <t>Mes 3</t>
        </is>
      </c>
      <c r="R465" s="10" t="n"/>
      <c r="S465" s="10" t="n"/>
      <c r="T465" s="10" t="n"/>
      <c r="U465" s="10" t="n"/>
      <c r="V465" s="13" t="n">
        <v>7.449612403100775</v>
      </c>
      <c r="W465" s="12" t="n">
        <v>44976</v>
      </c>
      <c r="X465" s="13" t="n">
        <v>12</v>
      </c>
      <c r="Y465" s="12" t="n">
        <v>44984</v>
      </c>
      <c r="Z465" t="n">
        <v>1</v>
      </c>
      <c r="AA465" s="14" t="inlineStr">
        <is>
          <t>Mes 3</t>
        </is>
      </c>
    </row>
    <row r="466">
      <c r="B466" t="inlineStr">
        <is>
          <t>Venta Local</t>
        </is>
      </c>
      <c r="C466" t="n">
        <v>40361734</v>
      </c>
      <c r="D466" t="inlineStr">
        <is>
          <t>AGRO MEXICO</t>
        </is>
      </c>
      <c r="E466" t="n">
        <v>1011127</v>
      </c>
      <c r="F466" t="inlineStr">
        <is>
          <t>agro mexico1011127</t>
        </is>
      </c>
      <c r="G466" s="12" t="n">
        <v>44961</v>
      </c>
      <c r="H466" s="10" t="inlineStr"/>
      <c r="I466" s="10" t="n"/>
      <c r="J466" s="10" t="n"/>
      <c r="K466" s="10" t="n"/>
      <c r="L466" s="13" t="n">
        <v>5.449612403100775</v>
      </c>
      <c r="M466" s="12" t="n">
        <v>44966</v>
      </c>
      <c r="N466" s="13" t="n">
        <v>10</v>
      </c>
      <c r="O466" s="12" t="n">
        <v>44976</v>
      </c>
      <c r="P466" t="n">
        <v>8</v>
      </c>
      <c r="Q466" s="14" t="inlineStr">
        <is>
          <t>SI</t>
        </is>
      </c>
      <c r="R466" s="10" t="n"/>
      <c r="S466" s="10" t="n"/>
      <c r="T466" s="10" t="n"/>
      <c r="U466" s="10" t="n"/>
      <c r="V466" s="13" t="n">
        <v>7.449612403100775</v>
      </c>
      <c r="W466" s="12" t="n">
        <v>44968</v>
      </c>
      <c r="X466" s="13" t="n">
        <v>12</v>
      </c>
      <c r="Y466" s="12" t="n">
        <v>44976</v>
      </c>
      <c r="Z466" t="n">
        <v>8</v>
      </c>
      <c r="AA466" s="14" t="inlineStr">
        <is>
          <t>SI</t>
        </is>
      </c>
    </row>
    <row r="467">
      <c r="B467" t="inlineStr">
        <is>
          <t>Venta Local</t>
        </is>
      </c>
      <c r="C467" t="n">
        <v>40361731</v>
      </c>
      <c r="D467" t="inlineStr">
        <is>
          <t>AGRO MEXICO</t>
        </is>
      </c>
      <c r="E467" t="n">
        <v>1011127</v>
      </c>
      <c r="F467" t="inlineStr">
        <is>
          <t>agro mexico1011127</t>
        </is>
      </c>
      <c r="G467" s="12" t="n">
        <v>44961</v>
      </c>
      <c r="H467" s="10" t="inlineStr"/>
      <c r="I467" s="10" t="n"/>
      <c r="J467" s="10" t="n"/>
      <c r="K467" s="10" t="n"/>
      <c r="L467" s="13" t="n">
        <v>5.449612403100775</v>
      </c>
      <c r="M467" s="12" t="n">
        <v>44966</v>
      </c>
      <c r="N467" s="13" t="n">
        <v>10</v>
      </c>
      <c r="O467" s="12" t="n">
        <v>44976</v>
      </c>
      <c r="P467" t="n">
        <v>8</v>
      </c>
      <c r="Q467" s="14" t="inlineStr">
        <is>
          <t>SI</t>
        </is>
      </c>
      <c r="R467" s="10" t="n"/>
      <c r="S467" s="10" t="n"/>
      <c r="T467" s="10" t="n"/>
      <c r="U467" s="10" t="n"/>
      <c r="V467" s="13" t="n">
        <v>7.449612403100775</v>
      </c>
      <c r="W467" s="12" t="n">
        <v>44968</v>
      </c>
      <c r="X467" s="13" t="n">
        <v>12</v>
      </c>
      <c r="Y467" s="12" t="n">
        <v>44976</v>
      </c>
      <c r="Z467" t="n">
        <v>8</v>
      </c>
      <c r="AA467" s="14" t="inlineStr">
        <is>
          <t>SI</t>
        </is>
      </c>
    </row>
    <row r="468">
      <c r="B468" t="inlineStr">
        <is>
          <t>Venta Local</t>
        </is>
      </c>
      <c r="C468" t="n">
        <v>40361729</v>
      </c>
      <c r="D468" t="inlineStr">
        <is>
          <t>AGRO MEXICO</t>
        </is>
      </c>
      <c r="E468" t="n">
        <v>1011127</v>
      </c>
      <c r="F468" t="inlineStr">
        <is>
          <t>agro mexico1011127</t>
        </is>
      </c>
      <c r="G468" s="12" t="n">
        <v>44967</v>
      </c>
      <c r="H468" s="10" t="inlineStr"/>
      <c r="I468" s="10" t="n"/>
      <c r="J468" s="10" t="n"/>
      <c r="K468" s="10" t="n"/>
      <c r="L468" s="13" t="n">
        <v>5.449612403100775</v>
      </c>
      <c r="M468" s="12" t="n">
        <v>44972</v>
      </c>
      <c r="N468" s="13" t="n">
        <v>10</v>
      </c>
      <c r="O468" s="12" t="n">
        <v>44982</v>
      </c>
      <c r="P468" t="n">
        <v>2</v>
      </c>
      <c r="Q468" s="14" t="inlineStr">
        <is>
          <t>Mes 3</t>
        </is>
      </c>
      <c r="R468" s="10" t="n"/>
      <c r="S468" s="10" t="n"/>
      <c r="T468" s="10" t="n"/>
      <c r="U468" s="10" t="n"/>
      <c r="V468" s="13" t="n">
        <v>7.449612403100775</v>
      </c>
      <c r="W468" s="12" t="n">
        <v>44974</v>
      </c>
      <c r="X468" s="13" t="n">
        <v>12</v>
      </c>
      <c r="Y468" s="12" t="n">
        <v>44982</v>
      </c>
      <c r="Z468" t="n">
        <v>2</v>
      </c>
      <c r="AA468" s="14" t="inlineStr">
        <is>
          <t>Mes 3</t>
        </is>
      </c>
    </row>
    <row r="469">
      <c r="B469" t="inlineStr">
        <is>
          <t>Venta Local</t>
        </is>
      </c>
      <c r="C469" t="n">
        <v>40361728</v>
      </c>
      <c r="D469" t="inlineStr">
        <is>
          <t>AGRO MEXICO</t>
        </is>
      </c>
      <c r="E469" t="n">
        <v>1011127</v>
      </c>
      <c r="F469" t="inlineStr">
        <is>
          <t>agro mexico1011127</t>
        </is>
      </c>
      <c r="G469" s="12" t="n">
        <v>44961</v>
      </c>
      <c r="H469" s="10" t="inlineStr"/>
      <c r="I469" s="10" t="n"/>
      <c r="J469" s="10" t="n"/>
      <c r="K469" s="10" t="n"/>
      <c r="L469" s="13" t="n">
        <v>5.449612403100775</v>
      </c>
      <c r="M469" s="12" t="n">
        <v>44966</v>
      </c>
      <c r="N469" s="13" t="n">
        <v>10</v>
      </c>
      <c r="O469" s="12" t="n">
        <v>44976</v>
      </c>
      <c r="P469" t="n">
        <v>8</v>
      </c>
      <c r="Q469" s="14" t="inlineStr">
        <is>
          <t>SI</t>
        </is>
      </c>
      <c r="R469" s="10" t="n"/>
      <c r="S469" s="10" t="n"/>
      <c r="T469" s="10" t="n"/>
      <c r="U469" s="10" t="n"/>
      <c r="V469" s="13" t="n">
        <v>7.449612403100775</v>
      </c>
      <c r="W469" s="12" t="n">
        <v>44968</v>
      </c>
      <c r="X469" s="13" t="n">
        <v>12</v>
      </c>
      <c r="Y469" s="12" t="n">
        <v>44976</v>
      </c>
      <c r="Z469" t="n">
        <v>8</v>
      </c>
      <c r="AA469" s="14" t="inlineStr">
        <is>
          <t>SI</t>
        </is>
      </c>
    </row>
    <row r="470">
      <c r="B470" t="inlineStr">
        <is>
          <t>Venta Local</t>
        </is>
      </c>
      <c r="C470" t="n">
        <v>40361725</v>
      </c>
      <c r="D470" t="inlineStr">
        <is>
          <t>AGRO MEXICO</t>
        </is>
      </c>
      <c r="E470" t="n">
        <v>1011127</v>
      </c>
      <c r="F470" t="inlineStr">
        <is>
          <t>agro mexico1011127</t>
        </is>
      </c>
      <c r="G470" s="12" t="n">
        <v>44956</v>
      </c>
      <c r="H470" s="10" t="inlineStr"/>
      <c r="I470" s="10" t="n"/>
      <c r="J470" s="10" t="n"/>
      <c r="K470" s="10" t="n"/>
      <c r="L470" s="13" t="n">
        <v>5.449612403100775</v>
      </c>
      <c r="M470" s="12" t="n">
        <v>44961</v>
      </c>
      <c r="N470" s="13" t="n">
        <v>10</v>
      </c>
      <c r="O470" s="12" t="n">
        <v>44971</v>
      </c>
      <c r="P470" t="n">
        <v>12</v>
      </c>
      <c r="Q470" s="14" t="inlineStr">
        <is>
          <t>SI</t>
        </is>
      </c>
      <c r="R470" s="10" t="n"/>
      <c r="S470" s="10" t="n"/>
      <c r="T470" s="10" t="n"/>
      <c r="U470" s="10" t="n"/>
      <c r="V470" s="13" t="n">
        <v>7.449612403100775</v>
      </c>
      <c r="W470" s="12" t="n">
        <v>44963</v>
      </c>
      <c r="X470" s="13" t="n">
        <v>12</v>
      </c>
      <c r="Y470" s="12" t="n">
        <v>44971</v>
      </c>
      <c r="Z470" t="n">
        <v>12</v>
      </c>
      <c r="AA470" s="14" t="inlineStr">
        <is>
          <t>SI</t>
        </is>
      </c>
    </row>
    <row r="471">
      <c r="B471" t="inlineStr">
        <is>
          <t>Venta Local</t>
        </is>
      </c>
      <c r="C471" t="n">
        <v>40361723</v>
      </c>
      <c r="D471" t="inlineStr">
        <is>
          <t>AGRO MEXICO</t>
        </is>
      </c>
      <c r="E471" t="n">
        <v>1011127</v>
      </c>
      <c r="F471" t="inlineStr">
        <is>
          <t>agro mexico1011127</t>
        </is>
      </c>
      <c r="G471" s="12" t="n">
        <v>44969</v>
      </c>
      <c r="H471" s="10" t="inlineStr"/>
      <c r="I471" s="10" t="n"/>
      <c r="J471" s="10" t="n"/>
      <c r="K471" s="10" t="n"/>
      <c r="L471" s="13" t="n">
        <v>5.449612403100775</v>
      </c>
      <c r="M471" s="12" t="n">
        <v>44974</v>
      </c>
      <c r="N471" s="13" t="n">
        <v>10</v>
      </c>
      <c r="O471" s="12" t="n">
        <v>44984</v>
      </c>
      <c r="P471" t="n">
        <v>1</v>
      </c>
      <c r="Q471" s="14" t="inlineStr">
        <is>
          <t>Mes 3</t>
        </is>
      </c>
      <c r="R471" s="10" t="n"/>
      <c r="S471" s="10" t="n"/>
      <c r="T471" s="10" t="n"/>
      <c r="U471" s="10" t="n"/>
      <c r="V471" s="13" t="n">
        <v>7.449612403100775</v>
      </c>
      <c r="W471" s="12" t="n">
        <v>44976</v>
      </c>
      <c r="X471" s="13" t="n">
        <v>12</v>
      </c>
      <c r="Y471" s="12" t="n">
        <v>44984</v>
      </c>
      <c r="Z471" t="n">
        <v>1</v>
      </c>
      <c r="AA471" s="14" t="inlineStr">
        <is>
          <t>Mes 3</t>
        </is>
      </c>
    </row>
    <row r="472">
      <c r="B472" t="inlineStr">
        <is>
          <t>Venta Local</t>
        </is>
      </c>
      <c r="C472" t="n">
        <v>40361722</v>
      </c>
      <c r="D472" t="inlineStr">
        <is>
          <t>AGRO MEXICO</t>
        </is>
      </c>
      <c r="E472" t="n">
        <v>1011127</v>
      </c>
      <c r="F472" t="inlineStr">
        <is>
          <t>agro mexico1011127</t>
        </is>
      </c>
      <c r="G472" s="12" t="n">
        <v>44961</v>
      </c>
      <c r="H472" s="10" t="inlineStr"/>
      <c r="I472" s="10" t="n"/>
      <c r="J472" s="10" t="n"/>
      <c r="K472" s="10" t="n"/>
      <c r="L472" s="13" t="n">
        <v>5.449612403100775</v>
      </c>
      <c r="M472" s="12" t="n">
        <v>44966</v>
      </c>
      <c r="N472" s="13" t="n">
        <v>10</v>
      </c>
      <c r="O472" s="12" t="n">
        <v>44976</v>
      </c>
      <c r="P472" t="n">
        <v>8</v>
      </c>
      <c r="Q472" s="14" t="inlineStr">
        <is>
          <t>SI</t>
        </is>
      </c>
      <c r="R472" s="10" t="n"/>
      <c r="S472" s="10" t="n"/>
      <c r="T472" s="10" t="n"/>
      <c r="U472" s="10" t="n"/>
      <c r="V472" s="13" t="n">
        <v>7.449612403100775</v>
      </c>
      <c r="W472" s="12" t="n">
        <v>44968</v>
      </c>
      <c r="X472" s="13" t="n">
        <v>12</v>
      </c>
      <c r="Y472" s="12" t="n">
        <v>44976</v>
      </c>
      <c r="Z472" t="n">
        <v>8</v>
      </c>
      <c r="AA472" s="14" t="inlineStr">
        <is>
          <t>SI</t>
        </is>
      </c>
    </row>
    <row r="473">
      <c r="B473" t="inlineStr">
        <is>
          <t>Venta Local</t>
        </is>
      </c>
      <c r="C473" t="n">
        <v>40361720</v>
      </c>
      <c r="D473" t="inlineStr">
        <is>
          <t>AGRO MEXICO</t>
        </is>
      </c>
      <c r="E473" t="n">
        <v>1011127</v>
      </c>
      <c r="F473" t="inlineStr">
        <is>
          <t>agro mexico1011127</t>
        </is>
      </c>
      <c r="G473" s="12" t="n">
        <v>44969</v>
      </c>
      <c r="H473" s="10" t="inlineStr"/>
      <c r="I473" s="10" t="n"/>
      <c r="J473" s="10" t="n"/>
      <c r="K473" s="10" t="n"/>
      <c r="L473" s="13" t="n">
        <v>5.449612403100775</v>
      </c>
      <c r="M473" s="12" t="n">
        <v>44974</v>
      </c>
      <c r="N473" s="13" t="n">
        <v>10</v>
      </c>
      <c r="O473" s="12" t="n">
        <v>44984</v>
      </c>
      <c r="P473" t="n">
        <v>1</v>
      </c>
      <c r="Q473" s="14" t="inlineStr">
        <is>
          <t>Mes 3</t>
        </is>
      </c>
      <c r="R473" s="10" t="n"/>
      <c r="S473" s="10" t="n"/>
      <c r="T473" s="10" t="n"/>
      <c r="U473" s="10" t="n"/>
      <c r="V473" s="13" t="n">
        <v>7.449612403100775</v>
      </c>
      <c r="W473" s="12" t="n">
        <v>44976</v>
      </c>
      <c r="X473" s="13" t="n">
        <v>12</v>
      </c>
      <c r="Y473" s="12" t="n">
        <v>44984</v>
      </c>
      <c r="Z473" t="n">
        <v>1</v>
      </c>
      <c r="AA473" s="14" t="inlineStr">
        <is>
          <t>Mes 3</t>
        </is>
      </c>
    </row>
    <row r="474">
      <c r="B474" t="inlineStr">
        <is>
          <t>Venta Local</t>
        </is>
      </c>
      <c r="C474" t="n">
        <v>40361719</v>
      </c>
      <c r="D474" t="inlineStr">
        <is>
          <t>AGRO MEXICO</t>
        </is>
      </c>
      <c r="E474" t="n">
        <v>1011127</v>
      </c>
      <c r="F474" t="inlineStr">
        <is>
          <t>agro mexico1011127</t>
        </is>
      </c>
      <c r="G474" s="12" t="n">
        <v>44961</v>
      </c>
      <c r="H474" s="10" t="inlineStr"/>
      <c r="I474" s="10" t="n"/>
      <c r="J474" s="10" t="n"/>
      <c r="K474" s="10" t="n"/>
      <c r="L474" s="13" t="n">
        <v>5.449612403100775</v>
      </c>
      <c r="M474" s="12" t="n">
        <v>44966</v>
      </c>
      <c r="N474" s="13" t="n">
        <v>10</v>
      </c>
      <c r="O474" s="12" t="n">
        <v>44976</v>
      </c>
      <c r="P474" t="n">
        <v>8</v>
      </c>
      <c r="Q474" s="14" t="inlineStr">
        <is>
          <t>SI</t>
        </is>
      </c>
      <c r="R474" s="10" t="n"/>
      <c r="S474" s="10" t="n"/>
      <c r="T474" s="10" t="n"/>
      <c r="U474" s="10" t="n"/>
      <c r="V474" s="13" t="n">
        <v>7.449612403100775</v>
      </c>
      <c r="W474" s="12" t="n">
        <v>44968</v>
      </c>
      <c r="X474" s="13" t="n">
        <v>12</v>
      </c>
      <c r="Y474" s="12" t="n">
        <v>44976</v>
      </c>
      <c r="Z474" t="n">
        <v>8</v>
      </c>
      <c r="AA474" s="14" t="inlineStr">
        <is>
          <t>SI</t>
        </is>
      </c>
    </row>
    <row r="475">
      <c r="B475" t="inlineStr">
        <is>
          <t>Venta Local</t>
        </is>
      </c>
      <c r="C475" t="n">
        <v>40361716</v>
      </c>
      <c r="D475" t="inlineStr">
        <is>
          <t>AGRO MEXICO</t>
        </is>
      </c>
      <c r="E475" t="n">
        <v>1011127</v>
      </c>
      <c r="F475" t="inlineStr">
        <is>
          <t>agro mexico1011127</t>
        </is>
      </c>
      <c r="G475" s="12" t="n">
        <v>44956</v>
      </c>
      <c r="H475" s="10" t="inlineStr"/>
      <c r="I475" s="10" t="n"/>
      <c r="J475" s="10" t="n"/>
      <c r="K475" s="10" t="n"/>
      <c r="L475" s="13" t="n">
        <v>5.449612403100775</v>
      </c>
      <c r="M475" s="12" t="n">
        <v>44961</v>
      </c>
      <c r="N475" s="13" t="n">
        <v>10</v>
      </c>
      <c r="O475" s="12" t="n">
        <v>44971</v>
      </c>
      <c r="P475" t="n">
        <v>12</v>
      </c>
      <c r="Q475" s="14" t="inlineStr">
        <is>
          <t>SI</t>
        </is>
      </c>
      <c r="R475" s="10" t="n"/>
      <c r="S475" s="10" t="n"/>
      <c r="T475" s="10" t="n"/>
      <c r="U475" s="10" t="n"/>
      <c r="V475" s="13" t="n">
        <v>7.449612403100775</v>
      </c>
      <c r="W475" s="12" t="n">
        <v>44963</v>
      </c>
      <c r="X475" s="13" t="n">
        <v>12</v>
      </c>
      <c r="Y475" s="12" t="n">
        <v>44971</v>
      </c>
      <c r="Z475" t="n">
        <v>12</v>
      </c>
      <c r="AA475" s="14" t="inlineStr">
        <is>
          <t>SI</t>
        </is>
      </c>
    </row>
    <row r="476">
      <c r="B476" t="inlineStr">
        <is>
          <t>Venta Local</t>
        </is>
      </c>
      <c r="C476" t="n">
        <v>40361714</v>
      </c>
      <c r="D476" t="inlineStr">
        <is>
          <t>AGRO MEXICO</t>
        </is>
      </c>
      <c r="E476" t="n">
        <v>1011127</v>
      </c>
      <c r="F476" t="inlineStr">
        <is>
          <t>agro mexico1011127</t>
        </is>
      </c>
      <c r="G476" s="12" t="n">
        <v>44961</v>
      </c>
      <c r="H476" s="10" t="inlineStr"/>
      <c r="I476" s="10" t="n"/>
      <c r="J476" s="10" t="n"/>
      <c r="K476" s="10" t="n"/>
      <c r="L476" s="13" t="n">
        <v>5.449612403100775</v>
      </c>
      <c r="M476" s="12" t="n">
        <v>44966</v>
      </c>
      <c r="N476" s="13" t="n">
        <v>10</v>
      </c>
      <c r="O476" s="12" t="n">
        <v>44976</v>
      </c>
      <c r="P476" t="n">
        <v>8</v>
      </c>
      <c r="Q476" s="14" t="inlineStr">
        <is>
          <t>SI</t>
        </is>
      </c>
      <c r="R476" s="10" t="n"/>
      <c r="S476" s="10" t="n"/>
      <c r="T476" s="10" t="n"/>
      <c r="U476" s="10" t="n"/>
      <c r="V476" s="13" t="n">
        <v>7.449612403100775</v>
      </c>
      <c r="W476" s="12" t="n">
        <v>44968</v>
      </c>
      <c r="X476" s="13" t="n">
        <v>12</v>
      </c>
      <c r="Y476" s="12" t="n">
        <v>44976</v>
      </c>
      <c r="Z476" t="n">
        <v>8</v>
      </c>
      <c r="AA476" s="14" t="inlineStr">
        <is>
          <t>SI</t>
        </is>
      </c>
    </row>
    <row r="477">
      <c r="B477" t="inlineStr">
        <is>
          <t>Venta Local</t>
        </is>
      </c>
      <c r="C477" t="n">
        <v>40361713</v>
      </c>
      <c r="D477" t="inlineStr">
        <is>
          <t>AGRO MEXICO</t>
        </is>
      </c>
      <c r="E477" t="n">
        <v>1011127</v>
      </c>
      <c r="F477" t="inlineStr">
        <is>
          <t>agro mexico1011127</t>
        </is>
      </c>
      <c r="G477" s="12" t="n">
        <v>44956</v>
      </c>
      <c r="H477" s="10" t="inlineStr"/>
      <c r="I477" s="10" t="n"/>
      <c r="J477" s="10" t="n"/>
      <c r="K477" s="10" t="n"/>
      <c r="L477" s="13" t="n">
        <v>5.449612403100775</v>
      </c>
      <c r="M477" s="12" t="n">
        <v>44961</v>
      </c>
      <c r="N477" s="13" t="n">
        <v>10</v>
      </c>
      <c r="O477" s="12" t="n">
        <v>44971</v>
      </c>
      <c r="P477" t="n">
        <v>12</v>
      </c>
      <c r="Q477" s="14" t="inlineStr">
        <is>
          <t>SI</t>
        </is>
      </c>
      <c r="R477" s="10" t="n"/>
      <c r="S477" s="10" t="n"/>
      <c r="T477" s="10" t="n"/>
      <c r="U477" s="10" t="n"/>
      <c r="V477" s="13" t="n">
        <v>7.449612403100775</v>
      </c>
      <c r="W477" s="12" t="n">
        <v>44963</v>
      </c>
      <c r="X477" s="13" t="n">
        <v>12</v>
      </c>
      <c r="Y477" s="12" t="n">
        <v>44971</v>
      </c>
      <c r="Z477" t="n">
        <v>12</v>
      </c>
      <c r="AA477" s="14" t="inlineStr">
        <is>
          <t>SI</t>
        </is>
      </c>
    </row>
    <row r="478">
      <c r="B478" t="inlineStr">
        <is>
          <t>Venta Local</t>
        </is>
      </c>
      <c r="C478" t="n">
        <v>40361711</v>
      </c>
      <c r="D478" t="inlineStr">
        <is>
          <t>AGRO MEXICO</t>
        </is>
      </c>
      <c r="E478" t="n">
        <v>1011127</v>
      </c>
      <c r="F478" t="inlineStr">
        <is>
          <t>agro mexico1011127</t>
        </is>
      </c>
      <c r="G478" s="12" t="n">
        <v>44961</v>
      </c>
      <c r="H478" s="10" t="inlineStr"/>
      <c r="I478" s="10" t="n"/>
      <c r="J478" s="10" t="n"/>
      <c r="K478" s="10" t="n"/>
      <c r="L478" s="13" t="n">
        <v>5.449612403100775</v>
      </c>
      <c r="M478" s="12" t="n">
        <v>44966</v>
      </c>
      <c r="N478" s="13" t="n">
        <v>10</v>
      </c>
      <c r="O478" s="12" t="n">
        <v>44976</v>
      </c>
      <c r="P478" t="n">
        <v>8</v>
      </c>
      <c r="Q478" s="14" t="inlineStr">
        <is>
          <t>SI</t>
        </is>
      </c>
      <c r="R478" s="10" t="n"/>
      <c r="S478" s="10" t="n"/>
      <c r="T478" s="10" t="n"/>
      <c r="U478" s="10" t="n"/>
      <c r="V478" s="13" t="n">
        <v>7.449612403100775</v>
      </c>
      <c r="W478" s="12" t="n">
        <v>44968</v>
      </c>
      <c r="X478" s="13" t="n">
        <v>12</v>
      </c>
      <c r="Y478" s="12" t="n">
        <v>44976</v>
      </c>
      <c r="Z478" t="n">
        <v>8</v>
      </c>
      <c r="AA478" s="14" t="inlineStr">
        <is>
          <t>SI</t>
        </is>
      </c>
    </row>
    <row r="479">
      <c r="B479" t="inlineStr">
        <is>
          <t>Venta Local</t>
        </is>
      </c>
      <c r="C479" t="n">
        <v>40361710</v>
      </c>
      <c r="D479" t="inlineStr">
        <is>
          <t>AGRO MEXICO</t>
        </is>
      </c>
      <c r="E479" t="n">
        <v>1011127</v>
      </c>
      <c r="F479" t="inlineStr">
        <is>
          <t>agro mexico1011127</t>
        </is>
      </c>
      <c r="G479" s="12" t="n">
        <v>44956</v>
      </c>
      <c r="H479" s="10" t="inlineStr"/>
      <c r="I479" s="10" t="n"/>
      <c r="J479" s="10" t="n"/>
      <c r="K479" s="10" t="n"/>
      <c r="L479" s="13" t="n">
        <v>5.449612403100775</v>
      </c>
      <c r="M479" s="12" t="n">
        <v>44961</v>
      </c>
      <c r="N479" s="13" t="n">
        <v>10</v>
      </c>
      <c r="O479" s="12" t="n">
        <v>44971</v>
      </c>
      <c r="P479" t="n">
        <v>12</v>
      </c>
      <c r="Q479" s="14" t="inlineStr">
        <is>
          <t>SI</t>
        </is>
      </c>
      <c r="R479" s="10" t="n"/>
      <c r="S479" s="10" t="n"/>
      <c r="T479" s="10" t="n"/>
      <c r="U479" s="10" t="n"/>
      <c r="V479" s="13" t="n">
        <v>7.449612403100775</v>
      </c>
      <c r="W479" s="12" t="n">
        <v>44963</v>
      </c>
      <c r="X479" s="13" t="n">
        <v>12</v>
      </c>
      <c r="Y479" s="12" t="n">
        <v>44971</v>
      </c>
      <c r="Z479" t="n">
        <v>12</v>
      </c>
      <c r="AA479" s="14" t="inlineStr">
        <is>
          <t>SI</t>
        </is>
      </c>
    </row>
    <row r="480">
      <c r="B480" t="inlineStr">
        <is>
          <t>Venta Local</t>
        </is>
      </c>
      <c r="C480" t="n">
        <v>40361709</v>
      </c>
      <c r="D480" t="inlineStr">
        <is>
          <t>AGRO MEXICO</t>
        </is>
      </c>
      <c r="E480" t="n">
        <v>1011127</v>
      </c>
      <c r="F480" t="inlineStr">
        <is>
          <t>agro mexico1011127</t>
        </is>
      </c>
      <c r="G480" s="12" t="n">
        <v>44967</v>
      </c>
      <c r="H480" s="10" t="inlineStr"/>
      <c r="I480" s="10" t="n"/>
      <c r="J480" s="10" t="n"/>
      <c r="K480" s="10" t="n"/>
      <c r="L480" s="13" t="n">
        <v>5.449612403100775</v>
      </c>
      <c r="M480" s="12" t="n">
        <v>44972</v>
      </c>
      <c r="N480" s="13" t="n">
        <v>10</v>
      </c>
      <c r="O480" s="12" t="n">
        <v>44982</v>
      </c>
      <c r="P480" t="n">
        <v>2</v>
      </c>
      <c r="Q480" s="14" t="inlineStr">
        <is>
          <t>Mes 3</t>
        </is>
      </c>
      <c r="R480" s="10" t="n"/>
      <c r="S480" s="10" t="n"/>
      <c r="T480" s="10" t="n"/>
      <c r="U480" s="10" t="n"/>
      <c r="V480" s="13" t="n">
        <v>7.449612403100775</v>
      </c>
      <c r="W480" s="12" t="n">
        <v>44974</v>
      </c>
      <c r="X480" s="13" t="n">
        <v>12</v>
      </c>
      <c r="Y480" s="12" t="n">
        <v>44982</v>
      </c>
      <c r="Z480" t="n">
        <v>2</v>
      </c>
      <c r="AA480" s="14" t="inlineStr">
        <is>
          <t>Mes 3</t>
        </is>
      </c>
    </row>
    <row r="481">
      <c r="B481" t="inlineStr">
        <is>
          <t>Venta Local</t>
        </is>
      </c>
      <c r="C481" t="n">
        <v>40361708</v>
      </c>
      <c r="D481" t="inlineStr">
        <is>
          <t>AGRO MEXICO</t>
        </is>
      </c>
      <c r="E481" t="n">
        <v>1011127</v>
      </c>
      <c r="F481" t="inlineStr">
        <is>
          <t>agro mexico1011127</t>
        </is>
      </c>
      <c r="G481" s="12" t="n">
        <v>44960</v>
      </c>
      <c r="H481" s="10" t="inlineStr"/>
      <c r="I481" s="10" t="n"/>
      <c r="J481" s="10" t="n"/>
      <c r="K481" s="10" t="n"/>
      <c r="L481" s="13" t="n">
        <v>5.449612403100775</v>
      </c>
      <c r="M481" s="12" t="n">
        <v>44965</v>
      </c>
      <c r="N481" s="13" t="n">
        <v>10</v>
      </c>
      <c r="O481" s="12" t="n">
        <v>44975</v>
      </c>
      <c r="P481" t="n">
        <v>8</v>
      </c>
      <c r="Q481" s="14" t="inlineStr">
        <is>
          <t>SI</t>
        </is>
      </c>
      <c r="R481" s="10" t="n"/>
      <c r="S481" s="10" t="n"/>
      <c r="T481" s="10" t="n"/>
      <c r="U481" s="10" t="n"/>
      <c r="V481" s="13" t="n">
        <v>7.449612403100775</v>
      </c>
      <c r="W481" s="12" t="n">
        <v>44967</v>
      </c>
      <c r="X481" s="13" t="n">
        <v>12</v>
      </c>
      <c r="Y481" s="12" t="n">
        <v>44975</v>
      </c>
      <c r="Z481" t="n">
        <v>8</v>
      </c>
      <c r="AA481" s="14" t="inlineStr">
        <is>
          <t>SI</t>
        </is>
      </c>
    </row>
    <row r="482">
      <c r="B482" t="inlineStr">
        <is>
          <t>Venta Local</t>
        </is>
      </c>
      <c r="C482" t="n">
        <v>40361707</v>
      </c>
      <c r="D482" t="inlineStr">
        <is>
          <t>AGRO MEXICO</t>
        </is>
      </c>
      <c r="E482" t="n">
        <v>1011127</v>
      </c>
      <c r="F482" t="inlineStr">
        <is>
          <t>agro mexico1011127</t>
        </is>
      </c>
      <c r="G482" s="12" t="n">
        <v>44956</v>
      </c>
      <c r="H482" s="10" t="inlineStr"/>
      <c r="I482" s="10" t="n"/>
      <c r="J482" s="10" t="n"/>
      <c r="K482" s="10" t="n"/>
      <c r="L482" s="13" t="n">
        <v>5.449612403100775</v>
      </c>
      <c r="M482" s="12" t="n">
        <v>44961</v>
      </c>
      <c r="N482" s="13" t="n">
        <v>10</v>
      </c>
      <c r="O482" s="12" t="n">
        <v>44971</v>
      </c>
      <c r="P482" t="n">
        <v>12</v>
      </c>
      <c r="Q482" s="14" t="inlineStr">
        <is>
          <t>SI</t>
        </is>
      </c>
      <c r="R482" s="10" t="n"/>
      <c r="S482" s="10" t="n"/>
      <c r="T482" s="10" t="n"/>
      <c r="U482" s="10" t="n"/>
      <c r="V482" s="13" t="n">
        <v>7.449612403100775</v>
      </c>
      <c r="W482" s="12" t="n">
        <v>44963</v>
      </c>
      <c r="X482" s="13" t="n">
        <v>12</v>
      </c>
      <c r="Y482" s="12" t="n">
        <v>44971</v>
      </c>
      <c r="Z482" t="n">
        <v>12</v>
      </c>
      <c r="AA482" s="14" t="inlineStr">
        <is>
          <t>SI</t>
        </is>
      </c>
    </row>
    <row r="483">
      <c r="B483" t="inlineStr">
        <is>
          <t>Venta Local</t>
        </is>
      </c>
      <c r="C483" t="n">
        <v>40361706</v>
      </c>
      <c r="D483" t="inlineStr">
        <is>
          <t>AGRO MEXICO</t>
        </is>
      </c>
      <c r="E483" t="n">
        <v>1011127</v>
      </c>
      <c r="F483" t="inlineStr">
        <is>
          <t>agro mexico1011127</t>
        </is>
      </c>
      <c r="G483" s="12" t="n">
        <v>44967</v>
      </c>
      <c r="H483" s="10" t="inlineStr"/>
      <c r="I483" s="10" t="n"/>
      <c r="J483" s="10" t="n"/>
      <c r="K483" s="10" t="n"/>
      <c r="L483" s="13" t="n">
        <v>5.449612403100775</v>
      </c>
      <c r="M483" s="12" t="n">
        <v>44972</v>
      </c>
      <c r="N483" s="13" t="n">
        <v>10</v>
      </c>
      <c r="O483" s="12" t="n">
        <v>44982</v>
      </c>
      <c r="P483" t="n">
        <v>2</v>
      </c>
      <c r="Q483" s="14" t="inlineStr">
        <is>
          <t>Mes 3</t>
        </is>
      </c>
      <c r="R483" s="10" t="n"/>
      <c r="S483" s="10" t="n"/>
      <c r="T483" s="10" t="n"/>
      <c r="U483" s="10" t="n"/>
      <c r="V483" s="13" t="n">
        <v>7.449612403100775</v>
      </c>
      <c r="W483" s="12" t="n">
        <v>44974</v>
      </c>
      <c r="X483" s="13" t="n">
        <v>12</v>
      </c>
      <c r="Y483" s="12" t="n">
        <v>44982</v>
      </c>
      <c r="Z483" t="n">
        <v>2</v>
      </c>
      <c r="AA483" s="14" t="inlineStr">
        <is>
          <t>Mes 3</t>
        </is>
      </c>
    </row>
    <row r="484">
      <c r="B484" t="inlineStr">
        <is>
          <t>Venta Local</t>
        </is>
      </c>
      <c r="C484" t="n">
        <v>40361705</v>
      </c>
      <c r="D484" t="inlineStr">
        <is>
          <t>AGRO MEXICO</t>
        </is>
      </c>
      <c r="E484" t="n">
        <v>1011127</v>
      </c>
      <c r="F484" t="inlineStr">
        <is>
          <t>agro mexico1011127</t>
        </is>
      </c>
      <c r="G484" s="12" t="n">
        <v>44961</v>
      </c>
      <c r="H484" s="10" t="inlineStr"/>
      <c r="I484" s="10" t="n"/>
      <c r="J484" s="10" t="n"/>
      <c r="K484" s="10" t="n"/>
      <c r="L484" s="13" t="n">
        <v>5.449612403100775</v>
      </c>
      <c r="M484" s="12" t="n">
        <v>44966</v>
      </c>
      <c r="N484" s="13" t="n">
        <v>10</v>
      </c>
      <c r="O484" s="12" t="n">
        <v>44976</v>
      </c>
      <c r="P484" t="n">
        <v>8</v>
      </c>
      <c r="Q484" s="14" t="inlineStr">
        <is>
          <t>SI</t>
        </is>
      </c>
      <c r="R484" s="10" t="n"/>
      <c r="S484" s="10" t="n"/>
      <c r="T484" s="10" t="n"/>
      <c r="U484" s="10" t="n"/>
      <c r="V484" s="13" t="n">
        <v>7.449612403100775</v>
      </c>
      <c r="W484" s="12" t="n">
        <v>44968</v>
      </c>
      <c r="X484" s="13" t="n">
        <v>12</v>
      </c>
      <c r="Y484" s="12" t="n">
        <v>44976</v>
      </c>
      <c r="Z484" t="n">
        <v>8</v>
      </c>
      <c r="AA484" s="14" t="inlineStr">
        <is>
          <t>SI</t>
        </is>
      </c>
    </row>
    <row r="485">
      <c r="B485" t="inlineStr">
        <is>
          <t>Venta Local</t>
        </is>
      </c>
      <c r="C485" t="n">
        <v>40361703</v>
      </c>
      <c r="D485" t="inlineStr">
        <is>
          <t>AGRO MEXICO</t>
        </is>
      </c>
      <c r="E485" t="n">
        <v>1011127</v>
      </c>
      <c r="F485" t="inlineStr">
        <is>
          <t>agro mexico1011127</t>
        </is>
      </c>
      <c r="G485" s="12" t="n">
        <v>44956</v>
      </c>
      <c r="H485" s="10" t="inlineStr"/>
      <c r="I485" s="10" t="n"/>
      <c r="J485" s="10" t="n"/>
      <c r="K485" s="10" t="n"/>
      <c r="L485" s="13" t="n">
        <v>5.449612403100775</v>
      </c>
      <c r="M485" s="12" t="n">
        <v>44961</v>
      </c>
      <c r="N485" s="13" t="n">
        <v>10</v>
      </c>
      <c r="O485" s="12" t="n">
        <v>44971</v>
      </c>
      <c r="P485" t="n">
        <v>12</v>
      </c>
      <c r="Q485" s="14" t="inlineStr">
        <is>
          <t>SI</t>
        </is>
      </c>
      <c r="R485" s="10" t="n"/>
      <c r="S485" s="10" t="n"/>
      <c r="T485" s="10" t="n"/>
      <c r="U485" s="10" t="n"/>
      <c r="V485" s="13" t="n">
        <v>7.449612403100775</v>
      </c>
      <c r="W485" s="12" t="n">
        <v>44963</v>
      </c>
      <c r="X485" s="13" t="n">
        <v>12</v>
      </c>
      <c r="Y485" s="12" t="n">
        <v>44971</v>
      </c>
      <c r="Z485" t="n">
        <v>12</v>
      </c>
      <c r="AA485" s="14" t="inlineStr">
        <is>
          <t>SI</t>
        </is>
      </c>
    </row>
    <row r="486">
      <c r="B486" t="inlineStr">
        <is>
          <t>Venta Local</t>
        </is>
      </c>
      <c r="C486" t="n">
        <v>40361702</v>
      </c>
      <c r="D486" t="inlineStr">
        <is>
          <t>AGRO MEXICO</t>
        </is>
      </c>
      <c r="E486" t="n">
        <v>1011127</v>
      </c>
      <c r="F486" t="inlineStr">
        <is>
          <t>agro mexico1011127</t>
        </is>
      </c>
      <c r="G486" s="12" t="n">
        <v>44967</v>
      </c>
      <c r="H486" s="10" t="inlineStr"/>
      <c r="I486" s="10" t="n"/>
      <c r="J486" s="10" t="n"/>
      <c r="K486" s="10" t="n"/>
      <c r="L486" s="13" t="n">
        <v>5.449612403100775</v>
      </c>
      <c r="M486" s="12" t="n">
        <v>44972</v>
      </c>
      <c r="N486" s="13" t="n">
        <v>10</v>
      </c>
      <c r="O486" s="12" t="n">
        <v>44982</v>
      </c>
      <c r="P486" t="n">
        <v>2</v>
      </c>
      <c r="Q486" s="14" t="inlineStr">
        <is>
          <t>Mes 3</t>
        </is>
      </c>
      <c r="R486" s="10" t="n"/>
      <c r="S486" s="10" t="n"/>
      <c r="T486" s="10" t="n"/>
      <c r="U486" s="10" t="n"/>
      <c r="V486" s="13" t="n">
        <v>7.449612403100775</v>
      </c>
      <c r="W486" s="12" t="n">
        <v>44974</v>
      </c>
      <c r="X486" s="13" t="n">
        <v>12</v>
      </c>
      <c r="Y486" s="12" t="n">
        <v>44982</v>
      </c>
      <c r="Z486" t="n">
        <v>2</v>
      </c>
      <c r="AA486" s="14" t="inlineStr">
        <is>
          <t>Mes 3</t>
        </is>
      </c>
    </row>
    <row r="487">
      <c r="B487" t="inlineStr">
        <is>
          <t>Venta Local</t>
        </is>
      </c>
      <c r="C487" t="n">
        <v>40361701</v>
      </c>
      <c r="D487" t="inlineStr">
        <is>
          <t>AGRO MEXICO</t>
        </is>
      </c>
      <c r="E487" t="n">
        <v>1011127</v>
      </c>
      <c r="F487" t="inlineStr">
        <is>
          <t>agro mexico1011127</t>
        </is>
      </c>
      <c r="G487" s="12" t="n">
        <v>44961</v>
      </c>
      <c r="H487" s="10" t="inlineStr"/>
      <c r="I487" s="10" t="n"/>
      <c r="J487" s="10" t="n"/>
      <c r="K487" s="10" t="n"/>
      <c r="L487" s="13" t="n">
        <v>5.449612403100775</v>
      </c>
      <c r="M487" s="12" t="n">
        <v>44966</v>
      </c>
      <c r="N487" s="13" t="n">
        <v>10</v>
      </c>
      <c r="O487" s="12" t="n">
        <v>44976</v>
      </c>
      <c r="P487" t="n">
        <v>8</v>
      </c>
      <c r="Q487" s="14" t="inlineStr">
        <is>
          <t>SI</t>
        </is>
      </c>
      <c r="R487" s="10" t="n"/>
      <c r="S487" s="10" t="n"/>
      <c r="T487" s="10" t="n"/>
      <c r="U487" s="10" t="n"/>
      <c r="V487" s="13" t="n">
        <v>7.449612403100775</v>
      </c>
      <c r="W487" s="12" t="n">
        <v>44968</v>
      </c>
      <c r="X487" s="13" t="n">
        <v>12</v>
      </c>
      <c r="Y487" s="12" t="n">
        <v>44976</v>
      </c>
      <c r="Z487" t="n">
        <v>8</v>
      </c>
      <c r="AA487" s="14" t="inlineStr">
        <is>
          <t>SI</t>
        </is>
      </c>
    </row>
    <row r="488">
      <c r="B488" t="inlineStr">
        <is>
          <t>Venta Local</t>
        </is>
      </c>
      <c r="C488" t="n">
        <v>40361700</v>
      </c>
      <c r="D488" t="inlineStr">
        <is>
          <t>AGRO MEXICO</t>
        </is>
      </c>
      <c r="E488" t="n">
        <v>1011127</v>
      </c>
      <c r="F488" t="inlineStr">
        <is>
          <t>agro mexico1011127</t>
        </is>
      </c>
      <c r="G488" s="12" t="n">
        <v>44956</v>
      </c>
      <c r="H488" s="10" t="inlineStr"/>
      <c r="I488" s="10" t="n"/>
      <c r="J488" s="10" t="n"/>
      <c r="K488" s="10" t="n"/>
      <c r="L488" s="13" t="n">
        <v>5.449612403100775</v>
      </c>
      <c r="M488" s="12" t="n">
        <v>44961</v>
      </c>
      <c r="N488" s="13" t="n">
        <v>10</v>
      </c>
      <c r="O488" s="12" t="n">
        <v>44971</v>
      </c>
      <c r="P488" t="n">
        <v>12</v>
      </c>
      <c r="Q488" s="14" t="inlineStr">
        <is>
          <t>SI</t>
        </is>
      </c>
      <c r="R488" s="10" t="n"/>
      <c r="S488" s="10" t="n"/>
      <c r="T488" s="10" t="n"/>
      <c r="U488" s="10" t="n"/>
      <c r="V488" s="13" t="n">
        <v>7.449612403100775</v>
      </c>
      <c r="W488" s="12" t="n">
        <v>44963</v>
      </c>
      <c r="X488" s="13" t="n">
        <v>12</v>
      </c>
      <c r="Y488" s="12" t="n">
        <v>44971</v>
      </c>
      <c r="Z488" t="n">
        <v>12</v>
      </c>
      <c r="AA488" s="14" t="inlineStr">
        <is>
          <t>SI</t>
        </is>
      </c>
    </row>
    <row r="489">
      <c r="B489" t="inlineStr">
        <is>
          <t>Venta Local</t>
        </is>
      </c>
      <c r="C489" t="n">
        <v>40361699</v>
      </c>
      <c r="D489" t="inlineStr">
        <is>
          <t>AGRO MEXICO</t>
        </is>
      </c>
      <c r="E489" t="n">
        <v>1011127</v>
      </c>
      <c r="F489" t="inlineStr">
        <is>
          <t>agro mexico1011127</t>
        </is>
      </c>
      <c r="G489" s="12" t="n">
        <v>44969</v>
      </c>
      <c r="H489" s="10" t="inlineStr"/>
      <c r="I489" s="10" t="n"/>
      <c r="J489" s="10" t="n"/>
      <c r="K489" s="10" t="n"/>
      <c r="L489" s="13" t="n">
        <v>5.449612403100775</v>
      </c>
      <c r="M489" s="12" t="n">
        <v>44974</v>
      </c>
      <c r="N489" s="13" t="n">
        <v>10</v>
      </c>
      <c r="O489" s="12" t="n">
        <v>44984</v>
      </c>
      <c r="P489" t="n">
        <v>1</v>
      </c>
      <c r="Q489" s="14" t="inlineStr">
        <is>
          <t>Mes 3</t>
        </is>
      </c>
      <c r="R489" s="10" t="n"/>
      <c r="S489" s="10" t="n"/>
      <c r="T489" s="10" t="n"/>
      <c r="U489" s="10" t="n"/>
      <c r="V489" s="13" t="n">
        <v>7.449612403100775</v>
      </c>
      <c r="W489" s="12" t="n">
        <v>44976</v>
      </c>
      <c r="X489" s="13" t="n">
        <v>12</v>
      </c>
      <c r="Y489" s="12" t="n">
        <v>44984</v>
      </c>
      <c r="Z489" t="n">
        <v>1</v>
      </c>
      <c r="AA489" s="14" t="inlineStr">
        <is>
          <t>Mes 3</t>
        </is>
      </c>
    </row>
    <row r="490">
      <c r="B490" t="inlineStr">
        <is>
          <t>Venta Local</t>
        </is>
      </c>
      <c r="C490" t="n">
        <v>40361698</v>
      </c>
      <c r="D490" t="inlineStr">
        <is>
          <t>AGRO MEXICO</t>
        </is>
      </c>
      <c r="E490" t="n">
        <v>1011127</v>
      </c>
      <c r="F490" t="inlineStr">
        <is>
          <t>agro mexico1011127</t>
        </is>
      </c>
      <c r="G490" s="12" t="n">
        <v>44969</v>
      </c>
      <c r="H490" s="10" t="inlineStr"/>
      <c r="I490" s="10" t="n"/>
      <c r="J490" s="10" t="n"/>
      <c r="K490" s="10" t="n"/>
      <c r="L490" s="13" t="n">
        <v>5.449612403100775</v>
      </c>
      <c r="M490" s="12" t="n">
        <v>44974</v>
      </c>
      <c r="N490" s="13" t="n">
        <v>10</v>
      </c>
      <c r="O490" s="12" t="n">
        <v>44984</v>
      </c>
      <c r="P490" t="n">
        <v>1</v>
      </c>
      <c r="Q490" s="14" t="inlineStr">
        <is>
          <t>Mes 3</t>
        </is>
      </c>
      <c r="R490" s="10" t="n"/>
      <c r="S490" s="10" t="n"/>
      <c r="T490" s="10" t="n"/>
      <c r="U490" s="10" t="n"/>
      <c r="V490" s="13" t="n">
        <v>7.449612403100775</v>
      </c>
      <c r="W490" s="12" t="n">
        <v>44976</v>
      </c>
      <c r="X490" s="13" t="n">
        <v>12</v>
      </c>
      <c r="Y490" s="12" t="n">
        <v>44984</v>
      </c>
      <c r="Z490" t="n">
        <v>1</v>
      </c>
      <c r="AA490" s="14" t="inlineStr">
        <is>
          <t>Mes 3</t>
        </is>
      </c>
    </row>
    <row r="491">
      <c r="B491" t="inlineStr">
        <is>
          <t>Venta Local</t>
        </is>
      </c>
      <c r="C491" t="n">
        <v>40361637</v>
      </c>
      <c r="D491" t="inlineStr">
        <is>
          <t>AGRO MEXICO</t>
        </is>
      </c>
      <c r="E491" t="n">
        <v>1011151</v>
      </c>
      <c r="F491" t="inlineStr">
        <is>
          <t>agro mexico1011151</t>
        </is>
      </c>
      <c r="G491" s="12" t="n">
        <v>44969</v>
      </c>
      <c r="H491" s="10" t="inlineStr"/>
      <c r="I491" s="10" t="n"/>
      <c r="J491" s="10" t="n"/>
      <c r="K491" s="10" t="n"/>
      <c r="L491" s="13" t="n">
        <v>5.449612403100775</v>
      </c>
      <c r="M491" s="12" t="n">
        <v>44974</v>
      </c>
      <c r="N491" s="13" t="n">
        <v>10</v>
      </c>
      <c r="O491" s="12" t="n">
        <v>44984</v>
      </c>
      <c r="P491" t="n">
        <v>1</v>
      </c>
      <c r="Q491" s="14" t="inlineStr">
        <is>
          <t>Mes 3</t>
        </is>
      </c>
      <c r="R491" s="10" t="n"/>
      <c r="S491" s="10" t="n"/>
      <c r="T491" s="10" t="n"/>
      <c r="U491" s="10" t="n"/>
      <c r="V491" s="13" t="n">
        <v>7.449612403100775</v>
      </c>
      <c r="W491" s="12" t="n">
        <v>44976</v>
      </c>
      <c r="X491" s="13" t="n">
        <v>12</v>
      </c>
      <c r="Y491" s="12" t="n">
        <v>44984</v>
      </c>
      <c r="Z491" t="n">
        <v>1</v>
      </c>
      <c r="AA491" s="14" t="inlineStr">
        <is>
          <t>Mes 3</t>
        </is>
      </c>
    </row>
    <row r="492">
      <c r="B492" t="inlineStr">
        <is>
          <t>Venta Local</t>
        </is>
      </c>
      <c r="C492" t="n">
        <v>40361632</v>
      </c>
      <c r="D492" t="inlineStr">
        <is>
          <t>AGRO MEXICO</t>
        </is>
      </c>
      <c r="E492" t="n">
        <v>1012278</v>
      </c>
      <c r="F492" t="inlineStr">
        <is>
          <t>agro mexico1012278</t>
        </is>
      </c>
      <c r="G492" s="12" t="n">
        <v>44967</v>
      </c>
      <c r="H492" s="10" t="inlineStr"/>
      <c r="I492" s="10" t="n"/>
      <c r="J492" s="10" t="n"/>
      <c r="K492" s="10" t="n"/>
      <c r="L492" s="13" t="n">
        <v>5.449612403100775</v>
      </c>
      <c r="M492" s="12" t="n">
        <v>44972</v>
      </c>
      <c r="N492" s="13" t="n">
        <v>10</v>
      </c>
      <c r="O492" s="12" t="n">
        <v>44982</v>
      </c>
      <c r="P492" t="n">
        <v>2</v>
      </c>
      <c r="Q492" s="14" t="inlineStr">
        <is>
          <t>Mes 3</t>
        </is>
      </c>
      <c r="R492" s="10" t="n"/>
      <c r="S492" s="10" t="n"/>
      <c r="T492" s="10" t="n"/>
      <c r="U492" s="10" t="n"/>
      <c r="V492" s="13" t="n">
        <v>7.449612403100775</v>
      </c>
      <c r="W492" s="12" t="n">
        <v>44974</v>
      </c>
      <c r="X492" s="13" t="n">
        <v>12</v>
      </c>
      <c r="Y492" s="12" t="n">
        <v>44982</v>
      </c>
      <c r="Z492" t="n">
        <v>2</v>
      </c>
      <c r="AA492" s="14" t="inlineStr">
        <is>
          <t>Mes 3</t>
        </is>
      </c>
    </row>
    <row r="493">
      <c r="B493" t="inlineStr">
        <is>
          <t>Venta Local</t>
        </is>
      </c>
      <c r="C493" t="n">
        <v>40361627</v>
      </c>
      <c r="D493" t="inlineStr">
        <is>
          <t>AGRO MEXICO</t>
        </is>
      </c>
      <c r="E493" t="n">
        <v>1012278</v>
      </c>
      <c r="F493" t="inlineStr">
        <is>
          <t>agro mexico1012278</t>
        </is>
      </c>
      <c r="G493" s="12" t="n">
        <v>44961</v>
      </c>
      <c r="H493" s="10" t="inlineStr"/>
      <c r="I493" s="10" t="n"/>
      <c r="J493" s="10" t="n"/>
      <c r="K493" s="10" t="n"/>
      <c r="L493" s="13" t="n">
        <v>5.449612403100775</v>
      </c>
      <c r="M493" s="12" t="n">
        <v>44966</v>
      </c>
      <c r="N493" s="13" t="n">
        <v>10</v>
      </c>
      <c r="O493" s="12" t="n">
        <v>44976</v>
      </c>
      <c r="P493" t="n">
        <v>8</v>
      </c>
      <c r="Q493" s="14" t="inlineStr">
        <is>
          <t>SI</t>
        </is>
      </c>
      <c r="R493" s="10" t="n"/>
      <c r="S493" s="10" t="n"/>
      <c r="T493" s="10" t="n"/>
      <c r="U493" s="10" t="n"/>
      <c r="V493" s="13" t="n">
        <v>7.449612403100775</v>
      </c>
      <c r="W493" s="12" t="n">
        <v>44968</v>
      </c>
      <c r="X493" s="13" t="n">
        <v>12</v>
      </c>
      <c r="Y493" s="12" t="n">
        <v>44976</v>
      </c>
      <c r="Z493" t="n">
        <v>8</v>
      </c>
      <c r="AA493" s="14" t="inlineStr">
        <is>
          <t>SI</t>
        </is>
      </c>
    </row>
    <row r="494">
      <c r="B494" t="inlineStr">
        <is>
          <t>Venta Local</t>
        </is>
      </c>
      <c r="C494" t="n">
        <v>40361622</v>
      </c>
      <c r="D494" t="inlineStr">
        <is>
          <t>AGRO MEXICO</t>
        </is>
      </c>
      <c r="E494" t="n">
        <v>1012278</v>
      </c>
      <c r="F494" t="inlineStr">
        <is>
          <t>agro mexico1012278</t>
        </is>
      </c>
      <c r="G494" s="12" t="n">
        <v>44961</v>
      </c>
      <c r="H494" s="10" t="inlineStr"/>
      <c r="I494" s="10" t="n"/>
      <c r="J494" s="10" t="n"/>
      <c r="K494" s="10" t="n"/>
      <c r="L494" s="13" t="n">
        <v>5.449612403100775</v>
      </c>
      <c r="M494" s="12" t="n">
        <v>44966</v>
      </c>
      <c r="N494" s="13" t="n">
        <v>10</v>
      </c>
      <c r="O494" s="12" t="n">
        <v>44976</v>
      </c>
      <c r="P494" t="n">
        <v>8</v>
      </c>
      <c r="Q494" s="14" t="inlineStr">
        <is>
          <t>SI</t>
        </is>
      </c>
      <c r="R494" s="10" t="n"/>
      <c r="S494" s="10" t="n"/>
      <c r="T494" s="10" t="n"/>
      <c r="U494" s="10" t="n"/>
      <c r="V494" s="13" t="n">
        <v>7.449612403100775</v>
      </c>
      <c r="W494" s="12" t="n">
        <v>44968</v>
      </c>
      <c r="X494" s="13" t="n">
        <v>12</v>
      </c>
      <c r="Y494" s="12" t="n">
        <v>44976</v>
      </c>
      <c r="Z494" t="n">
        <v>8</v>
      </c>
      <c r="AA494" s="14" t="inlineStr">
        <is>
          <t>SI</t>
        </is>
      </c>
    </row>
    <row r="495">
      <c r="B495" t="inlineStr">
        <is>
          <t>Venta Local</t>
        </is>
      </c>
      <c r="C495" t="n">
        <v>40361470</v>
      </c>
      <c r="D495" t="inlineStr">
        <is>
          <t>AGRO EUROPA</t>
        </is>
      </c>
      <c r="E495" t="n">
        <v>1012745</v>
      </c>
      <c r="F495" t="inlineStr">
        <is>
          <t>agro europa1012745</t>
        </is>
      </c>
      <c r="G495" s="12" t="n">
        <v>44983</v>
      </c>
      <c r="H495" s="10" t="n">
        <v>7400.87</v>
      </c>
      <c r="I495" s="10" t="n"/>
      <c r="J495" s="10" t="n"/>
      <c r="K495" s="10" t="n"/>
      <c r="L495" s="13" t="n">
        <v>5.142011834319526</v>
      </c>
      <c r="M495" s="12" t="n">
        <v>44988</v>
      </c>
      <c r="N495" s="13" t="n">
        <v>7.5</v>
      </c>
      <c r="O495" s="12" t="n">
        <v>44995</v>
      </c>
      <c r="P495" t="n">
        <v>18</v>
      </c>
      <c r="Q495" s="14" t="inlineStr">
        <is>
          <t>SI</t>
        </is>
      </c>
      <c r="R495" s="10" t="n">
        <v>7400.87</v>
      </c>
      <c r="S495" s="10" t="n"/>
      <c r="T495" s="10" t="n"/>
      <c r="U495" s="10" t="n"/>
      <c r="V495" s="13" t="n">
        <v>7.142011834319526</v>
      </c>
      <c r="W495" s="12" t="n">
        <v>44990</v>
      </c>
      <c r="X495" s="13" t="n">
        <v>9.5</v>
      </c>
      <c r="Y495" s="12" t="n">
        <v>44995</v>
      </c>
      <c r="Z495" t="n">
        <v>18</v>
      </c>
      <c r="AA495" s="14" t="inlineStr">
        <is>
          <t>SI</t>
        </is>
      </c>
    </row>
    <row r="496">
      <c r="B496" t="inlineStr">
        <is>
          <t>Venta Local</t>
        </is>
      </c>
      <c r="C496" t="n">
        <v>40361470</v>
      </c>
      <c r="D496" t="inlineStr">
        <is>
          <t>AGRO EUROPA</t>
        </is>
      </c>
      <c r="E496" t="n">
        <v>1012730</v>
      </c>
      <c r="F496" t="inlineStr">
        <is>
          <t>agro europa1012730</t>
        </is>
      </c>
      <c r="G496" s="12" t="n">
        <v>44983</v>
      </c>
      <c r="H496" s="10" t="n">
        <v>7023.58</v>
      </c>
      <c r="I496" s="10" t="n"/>
      <c r="J496" s="10" t="n"/>
      <c r="K496" s="10" t="n"/>
      <c r="L496" s="13" t="n">
        <v>5.142011834319526</v>
      </c>
      <c r="M496" s="12" t="n">
        <v>44988</v>
      </c>
      <c r="N496" s="13" t="n">
        <v>7.5</v>
      </c>
      <c r="O496" s="12" t="n">
        <v>44995</v>
      </c>
      <c r="P496" t="n">
        <v>18</v>
      </c>
      <c r="Q496" s="14" t="inlineStr">
        <is>
          <t>SI</t>
        </is>
      </c>
      <c r="R496" s="10" t="n">
        <v>7023.58</v>
      </c>
      <c r="S496" s="10" t="n"/>
      <c r="T496" s="10" t="n"/>
      <c r="U496" s="10" t="n"/>
      <c r="V496" s="13" t="n">
        <v>7.142011834319526</v>
      </c>
      <c r="W496" s="12" t="n">
        <v>44990</v>
      </c>
      <c r="X496" s="13" t="n">
        <v>9.5</v>
      </c>
      <c r="Y496" s="12" t="n">
        <v>44995</v>
      </c>
      <c r="Z496" t="n">
        <v>18</v>
      </c>
      <c r="AA496" s="14" t="inlineStr">
        <is>
          <t>SI</t>
        </is>
      </c>
    </row>
    <row r="497">
      <c r="B497" t="inlineStr">
        <is>
          <t>Venta Local</t>
        </is>
      </c>
      <c r="C497" t="n">
        <v>40361470</v>
      </c>
      <c r="D497" t="inlineStr">
        <is>
          <t>AGRO EUROPA</t>
        </is>
      </c>
      <c r="E497" t="n">
        <v>1012724</v>
      </c>
      <c r="F497" t="inlineStr">
        <is>
          <t>agro europa1012724</t>
        </is>
      </c>
      <c r="G497" s="12" t="n">
        <v>44983</v>
      </c>
      <c r="H497" s="10" t="n">
        <v>7446.27</v>
      </c>
      <c r="I497" s="10" t="n"/>
      <c r="J497" s="10" t="n"/>
      <c r="K497" s="10" t="n"/>
      <c r="L497" s="13" t="n">
        <v>5.142011834319526</v>
      </c>
      <c r="M497" s="12" t="n">
        <v>44988</v>
      </c>
      <c r="N497" s="13" t="n">
        <v>7.5</v>
      </c>
      <c r="O497" s="12" t="n">
        <v>44995</v>
      </c>
      <c r="P497" t="n">
        <v>18</v>
      </c>
      <c r="Q497" s="14" t="inlineStr">
        <is>
          <t>SI</t>
        </is>
      </c>
      <c r="R497" s="10" t="n">
        <v>7446.27</v>
      </c>
      <c r="S497" s="10" t="n"/>
      <c r="T497" s="10" t="n"/>
      <c r="U497" s="10" t="n"/>
      <c r="V497" s="13" t="n">
        <v>7.142011834319526</v>
      </c>
      <c r="W497" s="12" t="n">
        <v>44990</v>
      </c>
      <c r="X497" s="13" t="n">
        <v>9.5</v>
      </c>
      <c r="Y497" s="12" t="n">
        <v>44995</v>
      </c>
      <c r="Z497" t="n">
        <v>18</v>
      </c>
      <c r="AA497" s="14" t="inlineStr">
        <is>
          <t>SI</t>
        </is>
      </c>
    </row>
    <row r="498">
      <c r="B498" t="inlineStr">
        <is>
          <t>Venta Directa</t>
        </is>
      </c>
      <c r="C498" t="n">
        <v>40361468</v>
      </c>
      <c r="D498" t="inlineStr">
        <is>
          <t>AGRO SUDAMERICA</t>
        </is>
      </c>
      <c r="E498" t="n">
        <v>1021976</v>
      </c>
      <c r="F498" t="inlineStr">
        <is>
          <t>agro sudamerica1021976</t>
        </is>
      </c>
      <c r="G498" s="12" t="n">
        <v>44969</v>
      </c>
      <c r="H498" s="10" t="inlineStr"/>
      <c r="I498" s="10" t="n"/>
      <c r="J498" s="10" t="n"/>
      <c r="K498" s="10" t="n"/>
      <c r="L498" s="13" t="n"/>
      <c r="N498" s="13" t="n"/>
      <c r="Q498" s="14" t="n"/>
      <c r="R498" s="10" t="n"/>
      <c r="S498" s="10" t="n"/>
      <c r="T498" s="10" t="n"/>
      <c r="U498" s="10" t="n"/>
      <c r="V498" s="13" t="n"/>
      <c r="X498" s="13" t="n"/>
      <c r="AA498" s="14" t="n"/>
    </row>
    <row r="499">
      <c r="B499" t="inlineStr">
        <is>
          <t>Venta Local</t>
        </is>
      </c>
      <c r="C499" t="n">
        <v>40361461</v>
      </c>
      <c r="D499" t="inlineStr">
        <is>
          <t>AGRO EUROPA</t>
        </is>
      </c>
      <c r="E499" t="n">
        <v>1022858</v>
      </c>
      <c r="F499" t="inlineStr">
        <is>
          <t>agro europa1022858</t>
        </is>
      </c>
      <c r="G499" s="12" t="n">
        <v>44976</v>
      </c>
      <c r="H499" s="10" t="n">
        <v>20005.73</v>
      </c>
      <c r="I499" s="10" t="n"/>
      <c r="J499" s="10" t="n"/>
      <c r="K499" s="10" t="n"/>
      <c r="L499" s="13" t="n">
        <v>5.142011834319526</v>
      </c>
      <c r="M499" s="12" t="n">
        <v>44981</v>
      </c>
      <c r="N499" s="13" t="n">
        <v>7.5</v>
      </c>
      <c r="O499" s="12" t="n">
        <v>44988</v>
      </c>
      <c r="P499" t="n">
        <v>24</v>
      </c>
      <c r="Q499" s="14" t="inlineStr">
        <is>
          <t>SI</t>
        </is>
      </c>
      <c r="R499" s="10" t="n">
        <v>20005.73</v>
      </c>
      <c r="S499" s="10" t="n"/>
      <c r="T499" s="10" t="n"/>
      <c r="U499" s="10" t="n"/>
      <c r="V499" s="13" t="n">
        <v>7.142011834319526</v>
      </c>
      <c r="W499" s="12" t="n">
        <v>44983</v>
      </c>
      <c r="X499" s="13" t="n">
        <v>9.5</v>
      </c>
      <c r="Y499" s="12" t="n">
        <v>44988</v>
      </c>
      <c r="Z499" t="n">
        <v>24</v>
      </c>
      <c r="AA499" s="14" t="inlineStr">
        <is>
          <t>SI</t>
        </is>
      </c>
    </row>
    <row r="500">
      <c r="B500" t="inlineStr">
        <is>
          <t>Venta Local</t>
        </is>
      </c>
      <c r="C500" t="n">
        <v>40361439</v>
      </c>
      <c r="D500" t="inlineStr">
        <is>
          <t>AGRO EUROPA</t>
        </is>
      </c>
      <c r="E500" t="n">
        <v>1020853</v>
      </c>
      <c r="F500" t="inlineStr">
        <is>
          <t>agro europa1020853</t>
        </is>
      </c>
      <c r="G500" s="12" t="n">
        <v>44983</v>
      </c>
      <c r="H500" s="10" t="n">
        <v>20000</v>
      </c>
      <c r="I500" s="10" t="n"/>
      <c r="J500" s="10" t="n"/>
      <c r="K500" s="10" t="n"/>
      <c r="L500" s="13" t="n">
        <v>5.142011834319526</v>
      </c>
      <c r="M500" s="12" t="n">
        <v>44988</v>
      </c>
      <c r="N500" s="13" t="n">
        <v>7.5</v>
      </c>
      <c r="O500" s="12" t="n">
        <v>44995</v>
      </c>
      <c r="P500" t="n">
        <v>18</v>
      </c>
      <c r="Q500" s="14" t="inlineStr">
        <is>
          <t>SI</t>
        </is>
      </c>
      <c r="R500" s="10" t="n">
        <v>20000</v>
      </c>
      <c r="S500" s="10" t="n"/>
      <c r="T500" s="10" t="n"/>
      <c r="U500" s="10" t="n"/>
      <c r="V500" s="13" t="n">
        <v>7.142011834319526</v>
      </c>
      <c r="W500" s="12" t="n">
        <v>44990</v>
      </c>
      <c r="X500" s="13" t="n">
        <v>9.5</v>
      </c>
      <c r="Y500" s="12" t="n">
        <v>44995</v>
      </c>
      <c r="Z500" t="n">
        <v>18</v>
      </c>
      <c r="AA500" s="14" t="inlineStr">
        <is>
          <t>SI</t>
        </is>
      </c>
    </row>
    <row r="501">
      <c r="B501" t="inlineStr">
        <is>
          <t>Venta Local</t>
        </is>
      </c>
      <c r="C501" t="n">
        <v>40361438</v>
      </c>
      <c r="D501" t="inlineStr">
        <is>
          <t>AGRO EUROPA</t>
        </is>
      </c>
      <c r="E501" t="n">
        <v>1020853</v>
      </c>
      <c r="F501" t="inlineStr">
        <is>
          <t>agro europa1020853</t>
        </is>
      </c>
      <c r="G501" s="12" t="n">
        <v>44976</v>
      </c>
      <c r="H501" s="10" t="n">
        <v>20000</v>
      </c>
      <c r="I501" s="10" t="n"/>
      <c r="J501" s="10" t="n"/>
      <c r="K501" s="10" t="n"/>
      <c r="L501" s="13" t="n">
        <v>5.142011834319526</v>
      </c>
      <c r="M501" s="12" t="n">
        <v>44981</v>
      </c>
      <c r="N501" s="13" t="n">
        <v>7.5</v>
      </c>
      <c r="O501" s="12" t="n">
        <v>44988</v>
      </c>
      <c r="P501" t="n">
        <v>24</v>
      </c>
      <c r="Q501" s="14" t="inlineStr">
        <is>
          <t>SI</t>
        </is>
      </c>
      <c r="R501" s="10" t="n">
        <v>20000</v>
      </c>
      <c r="S501" s="10" t="n"/>
      <c r="T501" s="10" t="n"/>
      <c r="U501" s="10" t="n"/>
      <c r="V501" s="13" t="n">
        <v>7.142011834319526</v>
      </c>
      <c r="W501" s="12" t="n">
        <v>44983</v>
      </c>
      <c r="X501" s="13" t="n">
        <v>9.5</v>
      </c>
      <c r="Y501" s="12" t="n">
        <v>44988</v>
      </c>
      <c r="Z501" t="n">
        <v>24</v>
      </c>
      <c r="AA501" s="14" t="inlineStr">
        <is>
          <t>SI</t>
        </is>
      </c>
    </row>
    <row r="502">
      <c r="B502" t="inlineStr">
        <is>
          <t>Venta Directa</t>
        </is>
      </c>
      <c r="C502" t="n">
        <v>40361424</v>
      </c>
      <c r="D502" t="inlineStr">
        <is>
          <t>AGRO SUDAMERICA</t>
        </is>
      </c>
      <c r="E502" t="n">
        <v>1020944</v>
      </c>
      <c r="F502" t="inlineStr">
        <is>
          <t>agro sudamerica1020944</t>
        </is>
      </c>
      <c r="G502" s="12" t="n">
        <v>44969</v>
      </c>
      <c r="H502" s="10" t="inlineStr"/>
      <c r="I502" s="10" t="n"/>
      <c r="J502" s="10" t="n"/>
      <c r="K502" s="10" t="n"/>
      <c r="L502" s="13" t="n"/>
      <c r="N502" s="13" t="n"/>
      <c r="Q502" s="14" t="n"/>
      <c r="R502" s="10" t="n"/>
      <c r="S502" s="10" t="n"/>
      <c r="T502" s="10" t="n"/>
      <c r="U502" s="10" t="n"/>
      <c r="V502" s="13" t="n"/>
      <c r="X502" s="13" t="n"/>
      <c r="AA502" s="14" t="n"/>
    </row>
    <row r="503">
      <c r="B503" t="inlineStr">
        <is>
          <t>Venta Directa</t>
        </is>
      </c>
      <c r="C503" t="n">
        <v>40361418</v>
      </c>
      <c r="D503" t="inlineStr">
        <is>
          <t>AGRO SUDAMERICA</t>
        </is>
      </c>
      <c r="E503" t="n">
        <v>1021105</v>
      </c>
      <c r="F503" t="inlineStr">
        <is>
          <t>agro sudamerica1021105</t>
        </is>
      </c>
      <c r="G503" s="12" t="n">
        <v>44969</v>
      </c>
      <c r="H503" s="10" t="inlineStr"/>
      <c r="I503" s="10" t="n"/>
      <c r="J503" s="10" t="n"/>
      <c r="K503" s="10" t="n"/>
      <c r="L503" s="13" t="n"/>
      <c r="N503" s="13" t="n"/>
      <c r="Q503" s="14" t="n"/>
      <c r="R503" s="10" t="n"/>
      <c r="S503" s="10" t="n"/>
      <c r="T503" s="10" t="n"/>
      <c r="U503" s="10" t="n"/>
      <c r="V503" s="13" t="n"/>
      <c r="X503" s="13" t="n"/>
      <c r="AA503" s="14" t="n"/>
    </row>
    <row r="504">
      <c r="B504" t="inlineStr">
        <is>
          <t>Venta Directa</t>
        </is>
      </c>
      <c r="C504" t="n">
        <v>40361260</v>
      </c>
      <c r="D504" t="inlineStr">
        <is>
          <t>AGRO SUDAMERICA</t>
        </is>
      </c>
      <c r="E504" t="n">
        <v>1020352</v>
      </c>
      <c r="F504" t="inlineStr">
        <is>
          <t>agro sudamerica1020352</t>
        </is>
      </c>
      <c r="G504" s="12" t="n">
        <v>44963</v>
      </c>
      <c r="H504" s="10" t="inlineStr"/>
      <c r="I504" s="10" t="n"/>
      <c r="J504" s="10" t="n"/>
      <c r="K504" s="10" t="n"/>
      <c r="L504" s="13" t="n"/>
      <c r="N504" s="13" t="n"/>
      <c r="Q504" s="14" t="n"/>
      <c r="R504" s="10" t="n"/>
      <c r="S504" s="10" t="n"/>
      <c r="T504" s="10" t="n"/>
      <c r="U504" s="10" t="n"/>
      <c r="V504" s="13" t="n"/>
      <c r="X504" s="13" t="n"/>
      <c r="AA504" s="14" t="n"/>
    </row>
    <row r="505">
      <c r="B505" t="inlineStr">
        <is>
          <t>Venta Local</t>
        </is>
      </c>
      <c r="C505" t="n">
        <v>40361253</v>
      </c>
      <c r="D505" t="inlineStr">
        <is>
          <t>AGRO AMERICA</t>
        </is>
      </c>
      <c r="E505" t="n">
        <v>1030379</v>
      </c>
      <c r="F505" t="inlineStr">
        <is>
          <t>agro america1030379</t>
        </is>
      </c>
      <c r="G505" s="12" t="n">
        <v>44972</v>
      </c>
      <c r="H505" s="10" t="n">
        <v>24022.23232</v>
      </c>
      <c r="I505" s="10" t="n"/>
      <c r="J505" s="10" t="n"/>
      <c r="K505" s="10" t="n"/>
      <c r="L505" s="13" t="n">
        <v>7.5</v>
      </c>
      <c r="M505" s="12" t="n">
        <v>44979</v>
      </c>
      <c r="N505" s="13" t="n">
        <v>9.5</v>
      </c>
      <c r="O505" s="12" t="n">
        <v>44988</v>
      </c>
      <c r="P505" t="n">
        <v>24</v>
      </c>
      <c r="Q505" s="14" t="inlineStr">
        <is>
          <t>SI</t>
        </is>
      </c>
      <c r="R505" s="10" t="n">
        <v>24022.23232</v>
      </c>
      <c r="S505" s="10" t="n"/>
      <c r="T505" s="10" t="n"/>
      <c r="U505" s="10" t="n"/>
      <c r="V505" s="13" t="n">
        <v>9.5</v>
      </c>
      <c r="W505" s="12" t="n">
        <v>44981</v>
      </c>
      <c r="X505" s="13" t="n">
        <v>11.5</v>
      </c>
      <c r="Y505" s="12" t="n">
        <v>44988</v>
      </c>
      <c r="Z505" t="n">
        <v>24</v>
      </c>
      <c r="AA505" s="14" t="inlineStr">
        <is>
          <t>SI</t>
        </is>
      </c>
    </row>
    <row r="506">
      <c r="B506" t="inlineStr">
        <is>
          <t>Venta Local</t>
        </is>
      </c>
      <c r="C506" t="n">
        <v>40361252</v>
      </c>
      <c r="D506" t="inlineStr">
        <is>
          <t>AGRO AMERICA</t>
        </is>
      </c>
      <c r="E506" t="n">
        <v>1030379</v>
      </c>
      <c r="F506" t="inlineStr">
        <is>
          <t>agro america1030379</t>
        </is>
      </c>
      <c r="G506" s="12" t="n">
        <v>44972</v>
      </c>
      <c r="H506" s="10" t="n">
        <v>24004.08864</v>
      </c>
      <c r="I506" s="10" t="n"/>
      <c r="J506" s="10" t="n"/>
      <c r="K506" s="10" t="n"/>
      <c r="L506" s="13" t="n">
        <v>7.5</v>
      </c>
      <c r="M506" s="12" t="n">
        <v>44979</v>
      </c>
      <c r="N506" s="13" t="n">
        <v>9.5</v>
      </c>
      <c r="O506" s="12" t="n">
        <v>44988</v>
      </c>
      <c r="P506" t="n">
        <v>24</v>
      </c>
      <c r="Q506" s="14" t="inlineStr">
        <is>
          <t>SI</t>
        </is>
      </c>
      <c r="R506" s="10" t="n">
        <v>24004.08864</v>
      </c>
      <c r="S506" s="10" t="n"/>
      <c r="T506" s="10" t="n"/>
      <c r="U506" s="10" t="n"/>
      <c r="V506" s="13" t="n">
        <v>9.5</v>
      </c>
      <c r="W506" s="12" t="n">
        <v>44981</v>
      </c>
      <c r="X506" s="13" t="n">
        <v>11.5</v>
      </c>
      <c r="Y506" s="12" t="n">
        <v>44988</v>
      </c>
      <c r="Z506" t="n">
        <v>24</v>
      </c>
      <c r="AA506" s="14" t="inlineStr">
        <is>
          <t>SI</t>
        </is>
      </c>
    </row>
    <row r="507">
      <c r="B507" t="inlineStr">
        <is>
          <t>Venta Local</t>
        </is>
      </c>
      <c r="C507" t="n">
        <v>40361251</v>
      </c>
      <c r="D507" t="inlineStr">
        <is>
          <t>AGRO AMERICA</t>
        </is>
      </c>
      <c r="E507" t="n">
        <v>1030379</v>
      </c>
      <c r="F507" t="inlineStr">
        <is>
          <t>agro america1030379</t>
        </is>
      </c>
      <c r="G507" s="12" t="n">
        <v>44972</v>
      </c>
      <c r="H507" s="10" t="n">
        <v>24022.23232</v>
      </c>
      <c r="I507" s="10" t="n"/>
      <c r="J507" s="10" t="n"/>
      <c r="K507" s="10" t="n"/>
      <c r="L507" s="13" t="n">
        <v>7.5</v>
      </c>
      <c r="M507" s="12" t="n">
        <v>44979</v>
      </c>
      <c r="N507" s="13" t="n">
        <v>9.5</v>
      </c>
      <c r="O507" s="12" t="n">
        <v>44988</v>
      </c>
      <c r="P507" t="n">
        <v>24</v>
      </c>
      <c r="Q507" s="14" t="inlineStr">
        <is>
          <t>SI</t>
        </is>
      </c>
      <c r="R507" s="10" t="n">
        <v>24022.23232</v>
      </c>
      <c r="S507" s="10" t="n"/>
      <c r="T507" s="10" t="n"/>
      <c r="U507" s="10" t="n"/>
      <c r="V507" s="13" t="n">
        <v>9.5</v>
      </c>
      <c r="W507" s="12" t="n">
        <v>44981</v>
      </c>
      <c r="X507" s="13" t="n">
        <v>11.5</v>
      </c>
      <c r="Y507" s="12" t="n">
        <v>44988</v>
      </c>
      <c r="Z507" t="n">
        <v>24</v>
      </c>
      <c r="AA507" s="14" t="inlineStr">
        <is>
          <t>SI</t>
        </is>
      </c>
    </row>
    <row r="508">
      <c r="B508" t="inlineStr">
        <is>
          <t>Venta Local</t>
        </is>
      </c>
      <c r="C508" t="n">
        <v>40361250</v>
      </c>
      <c r="D508" t="inlineStr">
        <is>
          <t>AGRO AMERICA</t>
        </is>
      </c>
      <c r="E508" t="n">
        <v>1030379</v>
      </c>
      <c r="F508" t="inlineStr">
        <is>
          <t>agro america1030379</t>
        </is>
      </c>
      <c r="G508" s="12" t="n">
        <v>44972</v>
      </c>
      <c r="H508" s="10" t="n">
        <v>24004.08864</v>
      </c>
      <c r="I508" s="10" t="n"/>
      <c r="J508" s="10" t="n"/>
      <c r="K508" s="10" t="n"/>
      <c r="L508" s="13" t="n">
        <v>7.5</v>
      </c>
      <c r="M508" s="12" t="n">
        <v>44979</v>
      </c>
      <c r="N508" s="13" t="n">
        <v>9.5</v>
      </c>
      <c r="O508" s="12" t="n">
        <v>44988</v>
      </c>
      <c r="P508" t="n">
        <v>24</v>
      </c>
      <c r="Q508" s="14" t="inlineStr">
        <is>
          <t>SI</t>
        </is>
      </c>
      <c r="R508" s="10" t="n">
        <v>24004.08864</v>
      </c>
      <c r="S508" s="10" t="n"/>
      <c r="T508" s="10" t="n"/>
      <c r="U508" s="10" t="n"/>
      <c r="V508" s="13" t="n">
        <v>9.5</v>
      </c>
      <c r="W508" s="12" t="n">
        <v>44981</v>
      </c>
      <c r="X508" s="13" t="n">
        <v>11.5</v>
      </c>
      <c r="Y508" s="12" t="n">
        <v>44988</v>
      </c>
      <c r="Z508" t="n">
        <v>24</v>
      </c>
      <c r="AA508" s="14" t="inlineStr">
        <is>
          <t>SI</t>
        </is>
      </c>
    </row>
    <row r="509">
      <c r="B509" t="inlineStr">
        <is>
          <t>Venta Local</t>
        </is>
      </c>
      <c r="C509" t="n">
        <v>40361249</v>
      </c>
      <c r="D509" t="inlineStr">
        <is>
          <t>AGRO AMERICA</t>
        </is>
      </c>
      <c r="E509" t="n">
        <v>1030379</v>
      </c>
      <c r="F509" t="inlineStr">
        <is>
          <t>agro america1030379</t>
        </is>
      </c>
      <c r="G509" s="12" t="n">
        <v>44972</v>
      </c>
      <c r="H509" s="10" t="n">
        <v>24022.23232</v>
      </c>
      <c r="I509" s="10" t="n"/>
      <c r="J509" s="10" t="n"/>
      <c r="K509" s="10" t="n"/>
      <c r="L509" s="13" t="n">
        <v>7.5</v>
      </c>
      <c r="M509" s="12" t="n">
        <v>44979</v>
      </c>
      <c r="N509" s="13" t="n">
        <v>9.5</v>
      </c>
      <c r="O509" s="12" t="n">
        <v>44988</v>
      </c>
      <c r="P509" t="n">
        <v>24</v>
      </c>
      <c r="Q509" s="14" t="inlineStr">
        <is>
          <t>SI</t>
        </is>
      </c>
      <c r="R509" s="10" t="n">
        <v>24022.23232</v>
      </c>
      <c r="S509" s="10" t="n"/>
      <c r="T509" s="10" t="n"/>
      <c r="U509" s="10" t="n"/>
      <c r="V509" s="13" t="n">
        <v>9.5</v>
      </c>
      <c r="W509" s="12" t="n">
        <v>44981</v>
      </c>
      <c r="X509" s="13" t="n">
        <v>11.5</v>
      </c>
      <c r="Y509" s="12" t="n">
        <v>44988</v>
      </c>
      <c r="Z509" t="n">
        <v>24</v>
      </c>
      <c r="AA509" s="14" t="inlineStr">
        <is>
          <t>SI</t>
        </is>
      </c>
    </row>
    <row r="510">
      <c r="B510" t="inlineStr">
        <is>
          <t>Venta Local</t>
        </is>
      </c>
      <c r="C510" t="n">
        <v>40361247</v>
      </c>
      <c r="D510" t="inlineStr">
        <is>
          <t>AGRO AMERICA</t>
        </is>
      </c>
      <c r="E510" t="n">
        <v>1030379</v>
      </c>
      <c r="F510" t="inlineStr">
        <is>
          <t>agro america1030379</t>
        </is>
      </c>
      <c r="G510" s="12" t="n">
        <v>44969</v>
      </c>
      <c r="H510" s="10" t="inlineStr"/>
      <c r="I510" s="10" t="n"/>
      <c r="J510" s="10" t="n"/>
      <c r="K510" s="10" t="n"/>
      <c r="L510" s="13" t="n">
        <v>7.5</v>
      </c>
      <c r="M510" s="12" t="n">
        <v>44976</v>
      </c>
      <c r="N510" s="13" t="n">
        <v>9.5</v>
      </c>
      <c r="O510" s="12" t="n">
        <v>44985</v>
      </c>
      <c r="P510" t="n">
        <v>0</v>
      </c>
      <c r="Q510" s="14" t="inlineStr">
        <is>
          <t>Mes 3</t>
        </is>
      </c>
      <c r="R510" s="10" t="n"/>
      <c r="S510" s="10" t="n"/>
      <c r="T510" s="10" t="n"/>
      <c r="U510" s="10" t="n"/>
      <c r="V510" s="13" t="n">
        <v>9.5</v>
      </c>
      <c r="W510" s="12" t="n">
        <v>44978</v>
      </c>
      <c r="X510" s="13" t="n">
        <v>11.5</v>
      </c>
      <c r="Y510" s="12" t="n">
        <v>44985</v>
      </c>
      <c r="Z510" t="n">
        <v>0</v>
      </c>
      <c r="AA510" s="14" t="inlineStr">
        <is>
          <t>Mes 3</t>
        </is>
      </c>
    </row>
    <row r="511">
      <c r="B511" t="inlineStr">
        <is>
          <t>Venta Local</t>
        </is>
      </c>
      <c r="C511" t="n">
        <v>40361244</v>
      </c>
      <c r="D511" t="inlineStr">
        <is>
          <t>AGRO AMERICA</t>
        </is>
      </c>
      <c r="E511" t="n">
        <v>1012111</v>
      </c>
      <c r="F511" t="inlineStr">
        <is>
          <t>agro america1012111</t>
        </is>
      </c>
      <c r="G511" s="12" t="n">
        <v>44971</v>
      </c>
      <c r="H511" s="10" t="n">
        <v>19958.048</v>
      </c>
      <c r="I511" s="10" t="n"/>
      <c r="J511" s="10" t="n"/>
      <c r="K511" s="10" t="n"/>
      <c r="L511" s="13" t="n">
        <v>7.5</v>
      </c>
      <c r="M511" s="12" t="n">
        <v>44978</v>
      </c>
      <c r="N511" s="13" t="n">
        <v>9.5</v>
      </c>
      <c r="O511" s="12" t="n">
        <v>44987</v>
      </c>
      <c r="P511" t="n">
        <v>25</v>
      </c>
      <c r="Q511" s="14" t="inlineStr">
        <is>
          <t>SI</t>
        </is>
      </c>
      <c r="R511" s="10" t="n">
        <v>19958.048</v>
      </c>
      <c r="S511" s="10" t="n"/>
      <c r="T511" s="10" t="n"/>
      <c r="U511" s="10" t="n"/>
      <c r="V511" s="13" t="n">
        <v>9.5</v>
      </c>
      <c r="W511" s="12" t="n">
        <v>44980</v>
      </c>
      <c r="X511" s="13" t="n">
        <v>11.5</v>
      </c>
      <c r="Y511" s="12" t="n">
        <v>44987</v>
      </c>
      <c r="Z511" t="n">
        <v>25</v>
      </c>
      <c r="AA511" s="14" t="inlineStr">
        <is>
          <t>SI</t>
        </is>
      </c>
    </row>
    <row r="512">
      <c r="B512" t="inlineStr">
        <is>
          <t>Venta Local</t>
        </is>
      </c>
      <c r="C512" t="n">
        <v>40361240</v>
      </c>
      <c r="D512" t="inlineStr">
        <is>
          <t>AGRO AMERICA</t>
        </is>
      </c>
      <c r="E512" t="n">
        <v>1012109</v>
      </c>
      <c r="F512" t="inlineStr">
        <is>
          <t>agro america1012109</t>
        </is>
      </c>
      <c r="G512" s="12" t="n">
        <v>44986</v>
      </c>
      <c r="H512" s="10" t="n">
        <v>13988.77728</v>
      </c>
      <c r="I512" s="10" t="n"/>
      <c r="J512" s="10" t="n"/>
      <c r="K512" s="10" t="n"/>
      <c r="L512" s="13" t="n">
        <v>7.5</v>
      </c>
      <c r="M512" s="12" t="n">
        <v>44993</v>
      </c>
      <c r="N512" s="13" t="n">
        <v>9.5</v>
      </c>
      <c r="O512" s="12" t="n">
        <v>45002</v>
      </c>
      <c r="P512" t="n">
        <v>12</v>
      </c>
      <c r="Q512" s="14" t="inlineStr">
        <is>
          <t>SI</t>
        </is>
      </c>
      <c r="R512" s="10" t="n">
        <v>13988.77728</v>
      </c>
      <c r="S512" s="10" t="n"/>
      <c r="T512" s="10" t="n"/>
      <c r="U512" s="10" t="n"/>
      <c r="V512" s="13" t="n">
        <v>9.5</v>
      </c>
      <c r="W512" s="12" t="n">
        <v>44995</v>
      </c>
      <c r="X512" s="13" t="n">
        <v>11.5</v>
      </c>
      <c r="Y512" s="12" t="n">
        <v>45002</v>
      </c>
      <c r="Z512" t="n">
        <v>12</v>
      </c>
      <c r="AA512" s="14" t="inlineStr">
        <is>
          <t>SI</t>
        </is>
      </c>
    </row>
    <row r="513">
      <c r="B513" t="inlineStr">
        <is>
          <t>Venta Local</t>
        </is>
      </c>
      <c r="C513" t="n">
        <v>40361240</v>
      </c>
      <c r="D513" t="inlineStr">
        <is>
          <t>AGRO AMERICA</t>
        </is>
      </c>
      <c r="E513" t="n">
        <v>1012521</v>
      </c>
      <c r="F513" t="inlineStr">
        <is>
          <t>agro america1012521</t>
        </is>
      </c>
      <c r="G513" s="12" t="n">
        <v>44986</v>
      </c>
      <c r="H513" s="10" t="n">
        <v>5878.55232</v>
      </c>
      <c r="I513" s="10" t="n"/>
      <c r="J513" s="10" t="n"/>
      <c r="K513" s="10" t="n"/>
      <c r="L513" s="13" t="n">
        <v>7.5</v>
      </c>
      <c r="M513" s="12" t="n">
        <v>44993</v>
      </c>
      <c r="N513" s="13" t="n">
        <v>9.5</v>
      </c>
      <c r="O513" s="12" t="n">
        <v>45002</v>
      </c>
      <c r="P513" t="n">
        <v>12</v>
      </c>
      <c r="Q513" s="14" t="inlineStr">
        <is>
          <t>SI</t>
        </is>
      </c>
      <c r="R513" s="10" t="n">
        <v>5878.55232</v>
      </c>
      <c r="S513" s="10" t="n"/>
      <c r="T513" s="10" t="n"/>
      <c r="U513" s="10" t="n"/>
      <c r="V513" s="13" t="n">
        <v>9.5</v>
      </c>
      <c r="W513" s="12" t="n">
        <v>44995</v>
      </c>
      <c r="X513" s="13" t="n">
        <v>11.5</v>
      </c>
      <c r="Y513" s="12" t="n">
        <v>45002</v>
      </c>
      <c r="Z513" t="n">
        <v>12</v>
      </c>
      <c r="AA513" s="14" t="inlineStr">
        <is>
          <t>SI</t>
        </is>
      </c>
    </row>
    <row r="514">
      <c r="B514" t="inlineStr">
        <is>
          <t>Venta Local</t>
        </is>
      </c>
      <c r="C514" t="n">
        <v>40361239</v>
      </c>
      <c r="D514" t="inlineStr">
        <is>
          <t>AGRO AMERICA</t>
        </is>
      </c>
      <c r="E514" t="n">
        <v>1012521</v>
      </c>
      <c r="F514" t="inlineStr">
        <is>
          <t>agro america1012521</t>
        </is>
      </c>
      <c r="G514" s="12" t="n">
        <v>44977</v>
      </c>
      <c r="H514" s="10" t="n">
        <v>19958.048</v>
      </c>
      <c r="I514" s="10" t="n"/>
      <c r="J514" s="10" t="n"/>
      <c r="K514" s="10" t="n"/>
      <c r="L514" s="13" t="n">
        <v>7.5</v>
      </c>
      <c r="M514" s="12" t="n">
        <v>44984</v>
      </c>
      <c r="N514" s="13" t="n">
        <v>9.5</v>
      </c>
      <c r="O514" s="12" t="n">
        <v>44993</v>
      </c>
      <c r="P514" t="n">
        <v>20</v>
      </c>
      <c r="Q514" s="14" t="inlineStr">
        <is>
          <t>SI</t>
        </is>
      </c>
      <c r="R514" s="10" t="n">
        <v>19958.048</v>
      </c>
      <c r="S514" s="10" t="n"/>
      <c r="T514" s="10" t="n"/>
      <c r="U514" s="10" t="n"/>
      <c r="V514" s="13" t="n">
        <v>9.5</v>
      </c>
      <c r="W514" s="12" t="n">
        <v>44986</v>
      </c>
      <c r="X514" s="13" t="n">
        <v>11.5</v>
      </c>
      <c r="Y514" s="12" t="n">
        <v>44993</v>
      </c>
      <c r="Z514" t="n">
        <v>20</v>
      </c>
      <c r="AA514" s="14" t="inlineStr">
        <is>
          <t>SI</t>
        </is>
      </c>
    </row>
    <row r="515">
      <c r="B515" t="inlineStr">
        <is>
          <t>Venta Local</t>
        </is>
      </c>
      <c r="C515" t="n">
        <v>40361238</v>
      </c>
      <c r="D515" t="inlineStr">
        <is>
          <t>AGRO AMERICA</t>
        </is>
      </c>
      <c r="E515" t="n">
        <v>1012521</v>
      </c>
      <c r="F515" t="inlineStr">
        <is>
          <t>agro america1012521</t>
        </is>
      </c>
      <c r="G515" s="12" t="n">
        <v>44980</v>
      </c>
      <c r="H515" s="10" t="n">
        <v>18143.68</v>
      </c>
      <c r="I515" s="10" t="n"/>
      <c r="J515" s="10" t="n"/>
      <c r="K515" s="10" t="n"/>
      <c r="L515" s="13" t="n">
        <v>7.5</v>
      </c>
      <c r="M515" s="12" t="n">
        <v>44987</v>
      </c>
      <c r="N515" s="13" t="n">
        <v>9.5</v>
      </c>
      <c r="O515" s="12" t="n">
        <v>44996</v>
      </c>
      <c r="P515" t="n">
        <v>17</v>
      </c>
      <c r="Q515" s="14" t="inlineStr">
        <is>
          <t>SI</t>
        </is>
      </c>
      <c r="R515" s="10" t="n">
        <v>18143.68</v>
      </c>
      <c r="S515" s="10" t="n"/>
      <c r="T515" s="10" t="n"/>
      <c r="U515" s="10" t="n"/>
      <c r="V515" s="13" t="n">
        <v>9.5</v>
      </c>
      <c r="W515" s="12" t="n">
        <v>44989</v>
      </c>
      <c r="X515" s="13" t="n">
        <v>11.5</v>
      </c>
      <c r="Y515" s="12" t="n">
        <v>44996</v>
      </c>
      <c r="Z515" t="n">
        <v>17</v>
      </c>
      <c r="AA515" s="14" t="inlineStr">
        <is>
          <t>SI</t>
        </is>
      </c>
    </row>
    <row r="516">
      <c r="B516" t="inlineStr">
        <is>
          <t>Venta Local</t>
        </is>
      </c>
      <c r="C516" t="n">
        <v>40361237</v>
      </c>
      <c r="D516" t="inlineStr">
        <is>
          <t>AGRO AMERICA</t>
        </is>
      </c>
      <c r="E516" t="n">
        <v>1012521</v>
      </c>
      <c r="F516" t="inlineStr">
        <is>
          <t>agro america1012521</t>
        </is>
      </c>
      <c r="G516" s="12" t="n">
        <v>44963</v>
      </c>
      <c r="H516" s="10" t="inlineStr"/>
      <c r="I516" s="10" t="n"/>
      <c r="J516" s="10" t="n"/>
      <c r="K516" s="10" t="n"/>
      <c r="L516" s="13" t="n">
        <v>7.5</v>
      </c>
      <c r="M516" s="12" t="n">
        <v>44970</v>
      </c>
      <c r="N516" s="13" t="n">
        <v>9.5</v>
      </c>
      <c r="O516" s="12" t="n">
        <v>44979</v>
      </c>
      <c r="P516" t="n">
        <v>5</v>
      </c>
      <c r="Q516" s="14" t="inlineStr">
        <is>
          <t>SI</t>
        </is>
      </c>
      <c r="R516" s="10" t="n"/>
      <c r="S516" s="10" t="n"/>
      <c r="T516" s="10" t="n"/>
      <c r="U516" s="10" t="n"/>
      <c r="V516" s="13" t="n">
        <v>9.5</v>
      </c>
      <c r="W516" s="12" t="n">
        <v>44972</v>
      </c>
      <c r="X516" s="13" t="n">
        <v>11.5</v>
      </c>
      <c r="Y516" s="12" t="n">
        <v>44979</v>
      </c>
      <c r="Z516" t="n">
        <v>5</v>
      </c>
      <c r="AA516" s="14" t="inlineStr">
        <is>
          <t>SI</t>
        </is>
      </c>
    </row>
    <row r="517">
      <c r="B517" t="inlineStr">
        <is>
          <t>Venta Local</t>
        </is>
      </c>
      <c r="C517" t="n">
        <v>40361236</v>
      </c>
      <c r="D517" t="inlineStr">
        <is>
          <t>AGRO AMERICA</t>
        </is>
      </c>
      <c r="E517" t="n">
        <v>1012109</v>
      </c>
      <c r="F517" t="inlineStr">
        <is>
          <t>agro america1012109</t>
        </is>
      </c>
      <c r="G517" s="12" t="n">
        <v>44979</v>
      </c>
      <c r="H517" s="10" t="n">
        <v>18143.68</v>
      </c>
      <c r="I517" s="10" t="n"/>
      <c r="J517" s="10" t="n"/>
      <c r="K517" s="10" t="n"/>
      <c r="L517" s="13" t="n">
        <v>7.5</v>
      </c>
      <c r="M517" s="12" t="n">
        <v>44986</v>
      </c>
      <c r="N517" s="13" t="n">
        <v>9.5</v>
      </c>
      <c r="O517" s="12" t="n">
        <v>44995</v>
      </c>
      <c r="P517" t="n">
        <v>18</v>
      </c>
      <c r="Q517" s="14" t="inlineStr">
        <is>
          <t>SI</t>
        </is>
      </c>
      <c r="R517" s="10" t="n">
        <v>18143.68</v>
      </c>
      <c r="S517" s="10" t="n"/>
      <c r="T517" s="10" t="n"/>
      <c r="U517" s="10" t="n"/>
      <c r="V517" s="13" t="n">
        <v>9.5</v>
      </c>
      <c r="W517" s="12" t="n">
        <v>44988</v>
      </c>
      <c r="X517" s="13" t="n">
        <v>11.5</v>
      </c>
      <c r="Y517" s="12" t="n">
        <v>44995</v>
      </c>
      <c r="Z517" t="n">
        <v>18</v>
      </c>
      <c r="AA517" s="14" t="inlineStr">
        <is>
          <t>SI</t>
        </is>
      </c>
    </row>
    <row r="518">
      <c r="B518" t="inlineStr">
        <is>
          <t>Venta Local</t>
        </is>
      </c>
      <c r="C518" t="n">
        <v>40361235</v>
      </c>
      <c r="D518" t="inlineStr">
        <is>
          <t>AGRO AMERICA</t>
        </is>
      </c>
      <c r="E518" t="n">
        <v>1012109</v>
      </c>
      <c r="F518" t="inlineStr">
        <is>
          <t>agro america1012109</t>
        </is>
      </c>
      <c r="G518" s="12" t="n">
        <v>44964</v>
      </c>
      <c r="H518" s="10" t="inlineStr"/>
      <c r="I518" s="10" t="n"/>
      <c r="J518" s="10" t="n"/>
      <c r="K518" s="10" t="n"/>
      <c r="L518" s="13" t="n">
        <v>7.5</v>
      </c>
      <c r="M518" s="12" t="n">
        <v>44971</v>
      </c>
      <c r="N518" s="13" t="n">
        <v>9.5</v>
      </c>
      <c r="O518" s="12" t="n">
        <v>44980</v>
      </c>
      <c r="P518" t="n">
        <v>4</v>
      </c>
      <c r="Q518" s="14" t="inlineStr">
        <is>
          <t>SI</t>
        </is>
      </c>
      <c r="R518" s="10" t="n"/>
      <c r="S518" s="10" t="n"/>
      <c r="T518" s="10" t="n"/>
      <c r="U518" s="10" t="n"/>
      <c r="V518" s="13" t="n">
        <v>9.5</v>
      </c>
      <c r="W518" s="12" t="n">
        <v>44973</v>
      </c>
      <c r="X518" s="13" t="n">
        <v>11.5</v>
      </c>
      <c r="Y518" s="12" t="n">
        <v>44980</v>
      </c>
      <c r="Z518" t="n">
        <v>4</v>
      </c>
      <c r="AA518" s="14" t="inlineStr">
        <is>
          <t>SI</t>
        </is>
      </c>
    </row>
    <row r="519">
      <c r="B519" t="inlineStr">
        <is>
          <t>Venta Local</t>
        </is>
      </c>
      <c r="C519" t="n">
        <v>40361234</v>
      </c>
      <c r="D519" t="inlineStr">
        <is>
          <t>AGRO AMERICA</t>
        </is>
      </c>
      <c r="E519" t="n">
        <v>1012109</v>
      </c>
      <c r="F519" t="inlineStr">
        <is>
          <t>agro america1012109</t>
        </is>
      </c>
      <c r="G519" s="12" t="n">
        <v>44963</v>
      </c>
      <c r="H519" s="10" t="inlineStr"/>
      <c r="I519" s="10" t="n"/>
      <c r="J519" s="10" t="n"/>
      <c r="K519" s="10" t="n"/>
      <c r="L519" s="13" t="n">
        <v>7.5</v>
      </c>
      <c r="M519" s="12" t="n">
        <v>44970</v>
      </c>
      <c r="N519" s="13" t="n">
        <v>9.5</v>
      </c>
      <c r="O519" s="12" t="n">
        <v>44979</v>
      </c>
      <c r="P519" t="n">
        <v>5</v>
      </c>
      <c r="Q519" s="14" t="inlineStr">
        <is>
          <t>SI</t>
        </is>
      </c>
      <c r="R519" s="10" t="n"/>
      <c r="S519" s="10" t="n"/>
      <c r="T519" s="10" t="n"/>
      <c r="U519" s="10" t="n"/>
      <c r="V519" s="13" t="n">
        <v>9.5</v>
      </c>
      <c r="W519" s="12" t="n">
        <v>44972</v>
      </c>
      <c r="X519" s="13" t="n">
        <v>11.5</v>
      </c>
      <c r="Y519" s="12" t="n">
        <v>44979</v>
      </c>
      <c r="Z519" t="n">
        <v>5</v>
      </c>
      <c r="AA519" s="14" t="inlineStr">
        <is>
          <t>SI</t>
        </is>
      </c>
    </row>
    <row r="520">
      <c r="B520" t="inlineStr">
        <is>
          <t>Venta Local</t>
        </is>
      </c>
      <c r="C520" t="n">
        <v>40361233</v>
      </c>
      <c r="D520" t="inlineStr">
        <is>
          <t>AGRO AMERICA</t>
        </is>
      </c>
      <c r="E520" t="n">
        <v>1012109</v>
      </c>
      <c r="F520" t="inlineStr">
        <is>
          <t>agro america1012109</t>
        </is>
      </c>
      <c r="G520" s="12" t="n">
        <v>44963</v>
      </c>
      <c r="H520" s="10" t="inlineStr"/>
      <c r="I520" s="10" t="n"/>
      <c r="J520" s="10" t="n"/>
      <c r="K520" s="10" t="n"/>
      <c r="L520" s="13" t="n">
        <v>7.5</v>
      </c>
      <c r="M520" s="12" t="n">
        <v>44970</v>
      </c>
      <c r="N520" s="13" t="n">
        <v>9.5</v>
      </c>
      <c r="O520" s="12" t="n">
        <v>44979</v>
      </c>
      <c r="P520" t="n">
        <v>5</v>
      </c>
      <c r="Q520" s="14" t="inlineStr">
        <is>
          <t>SI</t>
        </is>
      </c>
      <c r="R520" s="10" t="n"/>
      <c r="S520" s="10" t="n"/>
      <c r="T520" s="10" t="n"/>
      <c r="U520" s="10" t="n"/>
      <c r="V520" s="13" t="n">
        <v>9.5</v>
      </c>
      <c r="W520" s="12" t="n">
        <v>44972</v>
      </c>
      <c r="X520" s="13" t="n">
        <v>11.5</v>
      </c>
      <c r="Y520" s="12" t="n">
        <v>44979</v>
      </c>
      <c r="Z520" t="n">
        <v>5</v>
      </c>
      <c r="AA520" s="14" t="inlineStr">
        <is>
          <t>SI</t>
        </is>
      </c>
    </row>
    <row r="521">
      <c r="B521" t="inlineStr">
        <is>
          <t>Venta Local</t>
        </is>
      </c>
      <c r="C521" t="n">
        <v>40361229</v>
      </c>
      <c r="D521" t="inlineStr">
        <is>
          <t>AGRO AMERICA</t>
        </is>
      </c>
      <c r="E521" t="n">
        <v>1012107</v>
      </c>
      <c r="F521" t="inlineStr">
        <is>
          <t>agro america1012107</t>
        </is>
      </c>
      <c r="G521" s="12" t="n">
        <v>44977</v>
      </c>
      <c r="H521" s="10" t="n">
        <v>19958.048</v>
      </c>
      <c r="I521" s="10" t="n"/>
      <c r="J521" s="10" t="n"/>
      <c r="K521" s="10" t="n"/>
      <c r="L521" s="13" t="n">
        <v>7.5</v>
      </c>
      <c r="M521" s="12" t="n">
        <v>44984</v>
      </c>
      <c r="N521" s="13" t="n">
        <v>9.5</v>
      </c>
      <c r="O521" s="12" t="n">
        <v>44993</v>
      </c>
      <c r="P521" t="n">
        <v>20</v>
      </c>
      <c r="Q521" s="14" t="inlineStr">
        <is>
          <t>SI</t>
        </is>
      </c>
      <c r="R521" s="10" t="n">
        <v>19958.048</v>
      </c>
      <c r="S521" s="10" t="n"/>
      <c r="T521" s="10" t="n"/>
      <c r="U521" s="10" t="n"/>
      <c r="V521" s="13" t="n">
        <v>9.5</v>
      </c>
      <c r="W521" s="12" t="n">
        <v>44986</v>
      </c>
      <c r="X521" s="13" t="n">
        <v>11.5</v>
      </c>
      <c r="Y521" s="12" t="n">
        <v>44993</v>
      </c>
      <c r="Z521" t="n">
        <v>20</v>
      </c>
      <c r="AA521" s="14" t="inlineStr">
        <is>
          <t>SI</t>
        </is>
      </c>
    </row>
    <row r="522">
      <c r="B522" t="inlineStr">
        <is>
          <t>Venta Local</t>
        </is>
      </c>
      <c r="C522" t="n">
        <v>40361228</v>
      </c>
      <c r="D522" t="inlineStr">
        <is>
          <t>AGRO AMERICA</t>
        </is>
      </c>
      <c r="E522" t="n">
        <v>1012160</v>
      </c>
      <c r="F522" t="inlineStr">
        <is>
          <t>agro america1012160</t>
        </is>
      </c>
      <c r="G522" s="12" t="n">
        <v>44985</v>
      </c>
      <c r="H522" s="10" t="n">
        <v>19958.048</v>
      </c>
      <c r="I522" s="10" t="n"/>
      <c r="J522" s="10" t="n"/>
      <c r="K522" s="10" t="n"/>
      <c r="L522" s="13" t="n">
        <v>7.5</v>
      </c>
      <c r="M522" s="12" t="n">
        <v>44992</v>
      </c>
      <c r="N522" s="13" t="n">
        <v>9.5</v>
      </c>
      <c r="O522" s="12" t="n">
        <v>45001</v>
      </c>
      <c r="P522" t="n">
        <v>13</v>
      </c>
      <c r="Q522" s="14" t="inlineStr">
        <is>
          <t>SI</t>
        </is>
      </c>
      <c r="R522" s="10" t="n">
        <v>19958.048</v>
      </c>
      <c r="S522" s="10" t="n"/>
      <c r="T522" s="10" t="n"/>
      <c r="U522" s="10" t="n"/>
      <c r="V522" s="13" t="n">
        <v>9.5</v>
      </c>
      <c r="W522" s="12" t="n">
        <v>44994</v>
      </c>
      <c r="X522" s="13" t="n">
        <v>11.5</v>
      </c>
      <c r="Y522" s="12" t="n">
        <v>45001</v>
      </c>
      <c r="Z522" t="n">
        <v>13</v>
      </c>
      <c r="AA522" s="14" t="inlineStr">
        <is>
          <t>SI</t>
        </is>
      </c>
    </row>
    <row r="523">
      <c r="B523" t="inlineStr">
        <is>
          <t>Venta Local</t>
        </is>
      </c>
      <c r="C523" t="n">
        <v>40361227</v>
      </c>
      <c r="D523" t="inlineStr">
        <is>
          <t>AGRO AMERICA</t>
        </is>
      </c>
      <c r="E523" t="n">
        <v>1012160</v>
      </c>
      <c r="F523" t="inlineStr">
        <is>
          <t>agro america1012160</t>
        </is>
      </c>
      <c r="G523" s="12" t="n">
        <v>44969</v>
      </c>
      <c r="H523" s="10" t="inlineStr"/>
      <c r="I523" s="10" t="n"/>
      <c r="J523" s="10" t="n"/>
      <c r="K523" s="10" t="n"/>
      <c r="L523" s="13" t="n">
        <v>7.5</v>
      </c>
      <c r="M523" s="12" t="n">
        <v>44976</v>
      </c>
      <c r="N523" s="13" t="n">
        <v>9.5</v>
      </c>
      <c r="O523" s="12" t="n">
        <v>44985</v>
      </c>
      <c r="P523" t="n">
        <v>0</v>
      </c>
      <c r="Q523" s="14" t="inlineStr">
        <is>
          <t>Mes 3</t>
        </is>
      </c>
      <c r="R523" s="10" t="n"/>
      <c r="S523" s="10" t="n"/>
      <c r="T523" s="10" t="n"/>
      <c r="U523" s="10" t="n"/>
      <c r="V523" s="13" t="n">
        <v>9.5</v>
      </c>
      <c r="W523" s="12" t="n">
        <v>44978</v>
      </c>
      <c r="X523" s="13" t="n">
        <v>11.5</v>
      </c>
      <c r="Y523" s="12" t="n">
        <v>44985</v>
      </c>
      <c r="Z523" t="n">
        <v>0</v>
      </c>
      <c r="AA523" s="14" t="inlineStr">
        <is>
          <t>Mes 3</t>
        </is>
      </c>
    </row>
    <row r="524">
      <c r="B524" t="inlineStr">
        <is>
          <t>Venta Local</t>
        </is>
      </c>
      <c r="C524" t="n">
        <v>40361227</v>
      </c>
      <c r="D524" t="inlineStr">
        <is>
          <t>AGRO AMERICA</t>
        </is>
      </c>
      <c r="E524" t="n">
        <v>1012160</v>
      </c>
      <c r="F524" t="inlineStr">
        <is>
          <t>agro america1012160</t>
        </is>
      </c>
      <c r="G524" s="12" t="n">
        <v>44969</v>
      </c>
      <c r="H524" s="10" t="inlineStr"/>
      <c r="I524" s="10" t="n"/>
      <c r="J524" s="10" t="n"/>
      <c r="K524" s="10" t="n"/>
      <c r="L524" s="13" t="n">
        <v>7.5</v>
      </c>
      <c r="M524" s="12" t="n">
        <v>44976</v>
      </c>
      <c r="N524" s="13" t="n">
        <v>9.5</v>
      </c>
      <c r="O524" s="12" t="n">
        <v>44985</v>
      </c>
      <c r="P524" t="n">
        <v>0</v>
      </c>
      <c r="Q524" s="14" t="inlineStr">
        <is>
          <t>Mes 3</t>
        </is>
      </c>
      <c r="R524" s="10" t="n"/>
      <c r="S524" s="10" t="n"/>
      <c r="T524" s="10" t="n"/>
      <c r="U524" s="10" t="n"/>
      <c r="V524" s="13" t="n">
        <v>9.5</v>
      </c>
      <c r="W524" s="12" t="n">
        <v>44978</v>
      </c>
      <c r="X524" s="13" t="n">
        <v>11.5</v>
      </c>
      <c r="Y524" s="12" t="n">
        <v>44985</v>
      </c>
      <c r="Z524" t="n">
        <v>0</v>
      </c>
      <c r="AA524" s="14" t="inlineStr">
        <is>
          <t>Mes 3</t>
        </is>
      </c>
    </row>
    <row r="525">
      <c r="B525" t="inlineStr">
        <is>
          <t>Venta Directa</t>
        </is>
      </c>
      <c r="C525" t="n">
        <v>40361224</v>
      </c>
      <c r="D525" t="inlineStr">
        <is>
          <t>AGRO SUDAMERICA</t>
        </is>
      </c>
      <c r="E525" t="n">
        <v>1020944</v>
      </c>
      <c r="F525" t="inlineStr">
        <is>
          <t>agro sudamerica1020944</t>
        </is>
      </c>
      <c r="G525" s="12" t="n">
        <v>44958</v>
      </c>
      <c r="H525" s="10" t="inlineStr"/>
      <c r="I525" s="10" t="n"/>
      <c r="J525" s="10" t="n"/>
      <c r="K525" s="10" t="n"/>
      <c r="L525" s="13" t="n"/>
      <c r="N525" s="13" t="n"/>
      <c r="Q525" s="14" t="n"/>
      <c r="R525" s="10" t="n"/>
      <c r="S525" s="10" t="n"/>
      <c r="T525" s="10" t="n"/>
      <c r="U525" s="10" t="n"/>
      <c r="V525" s="13" t="n"/>
      <c r="X525" s="13" t="n"/>
      <c r="AA525" s="14" t="n"/>
    </row>
    <row r="526">
      <c r="B526" t="inlineStr">
        <is>
          <t>Venta Directa</t>
        </is>
      </c>
      <c r="C526" t="n">
        <v>40361223</v>
      </c>
      <c r="D526" t="inlineStr">
        <is>
          <t>AGRO SUDAMERICA</t>
        </is>
      </c>
      <c r="E526" t="n">
        <v>1023433</v>
      </c>
      <c r="F526" t="inlineStr">
        <is>
          <t>agro sudamerica1023433</t>
        </is>
      </c>
      <c r="G526" s="12" t="n">
        <v>44962</v>
      </c>
      <c r="H526" s="10" t="inlineStr"/>
      <c r="I526" s="10" t="n"/>
      <c r="J526" s="10" t="n"/>
      <c r="K526" s="10" t="n"/>
      <c r="L526" s="13" t="n"/>
      <c r="N526" s="13" t="n"/>
      <c r="Q526" s="14" t="n"/>
      <c r="R526" s="10" t="n"/>
      <c r="S526" s="10" t="n"/>
      <c r="T526" s="10" t="n"/>
      <c r="U526" s="10" t="n"/>
      <c r="V526" s="13" t="n"/>
      <c r="X526" s="13" t="n"/>
      <c r="AA526" s="14" t="n"/>
    </row>
    <row r="527">
      <c r="B527" t="inlineStr">
        <is>
          <t>Venta Directa</t>
        </is>
      </c>
      <c r="C527" t="n">
        <v>40361223</v>
      </c>
      <c r="D527" t="inlineStr">
        <is>
          <t>AGRO SUDAMERICA</t>
        </is>
      </c>
      <c r="E527" t="n">
        <v>1023433</v>
      </c>
      <c r="F527" t="inlineStr">
        <is>
          <t>agro sudamerica1023433</t>
        </is>
      </c>
      <c r="G527" s="12" t="n">
        <v>44962</v>
      </c>
      <c r="H527" s="10" t="inlineStr"/>
      <c r="I527" s="10" t="n"/>
      <c r="J527" s="10" t="n"/>
      <c r="K527" s="10" t="n"/>
      <c r="L527" s="13" t="n"/>
      <c r="N527" s="13" t="n"/>
      <c r="Q527" s="14" t="n"/>
      <c r="R527" s="10" t="n"/>
      <c r="S527" s="10" t="n"/>
      <c r="T527" s="10" t="n"/>
      <c r="U527" s="10" t="n"/>
      <c r="V527" s="13" t="n"/>
      <c r="X527" s="13" t="n"/>
      <c r="AA527" s="14" t="n"/>
    </row>
    <row r="528">
      <c r="B528" t="inlineStr">
        <is>
          <t>Venta Directa</t>
        </is>
      </c>
      <c r="C528" t="n">
        <v>40361221</v>
      </c>
      <c r="D528" t="inlineStr">
        <is>
          <t>AGRO SUDAMERICA</t>
        </is>
      </c>
      <c r="E528" t="n">
        <v>1022150</v>
      </c>
      <c r="F528" t="inlineStr">
        <is>
          <t>agro sudamerica1022150</t>
        </is>
      </c>
      <c r="G528" s="12" t="n">
        <v>44960</v>
      </c>
      <c r="H528" s="10" t="inlineStr"/>
      <c r="I528" s="10" t="n"/>
      <c r="J528" s="10" t="n"/>
      <c r="K528" s="10" t="n"/>
      <c r="L528" s="13" t="n"/>
      <c r="N528" s="13" t="n"/>
      <c r="Q528" s="14" t="n"/>
      <c r="R528" s="10" t="n"/>
      <c r="S528" s="10" t="n"/>
      <c r="T528" s="10" t="n"/>
      <c r="U528" s="10" t="n"/>
      <c r="V528" s="13" t="n"/>
      <c r="X528" s="13" t="n"/>
      <c r="AA528" s="14" t="n"/>
    </row>
    <row r="529">
      <c r="B529" t="inlineStr">
        <is>
          <t>Venta Directa</t>
        </is>
      </c>
      <c r="C529" t="n">
        <v>40361220</v>
      </c>
      <c r="D529" t="inlineStr">
        <is>
          <t>AGRO SUDAMERICA</t>
        </is>
      </c>
      <c r="E529" t="n">
        <v>1022150</v>
      </c>
      <c r="F529" t="inlineStr">
        <is>
          <t>agro sudamerica1022150</t>
        </is>
      </c>
      <c r="G529" s="12" t="n">
        <v>44958</v>
      </c>
      <c r="H529" s="10" t="inlineStr"/>
      <c r="I529" s="10" t="n"/>
      <c r="J529" s="10" t="n"/>
      <c r="K529" s="10" t="n"/>
      <c r="L529" s="13" t="n"/>
      <c r="N529" s="13" t="n"/>
      <c r="Q529" s="14" t="n"/>
      <c r="R529" s="10" t="n"/>
      <c r="S529" s="10" t="n"/>
      <c r="T529" s="10" t="n"/>
      <c r="U529" s="10" t="n"/>
      <c r="V529" s="13" t="n"/>
      <c r="X529" s="13" t="n"/>
      <c r="AA529" s="14" t="n"/>
    </row>
    <row r="530">
      <c r="B530" t="inlineStr">
        <is>
          <t>Venta Directa</t>
        </is>
      </c>
      <c r="C530" t="n">
        <v>40361219</v>
      </c>
      <c r="D530" t="inlineStr">
        <is>
          <t>AGRO SUDAMERICA</t>
        </is>
      </c>
      <c r="E530" t="n">
        <v>1023433</v>
      </c>
      <c r="F530" t="inlineStr">
        <is>
          <t>agro sudamerica1023433</t>
        </is>
      </c>
      <c r="G530" s="12" t="n">
        <v>44968</v>
      </c>
      <c r="H530" s="10" t="inlineStr"/>
      <c r="I530" s="10" t="n"/>
      <c r="J530" s="10" t="n"/>
      <c r="K530" s="10" t="n"/>
      <c r="L530" s="13" t="n"/>
      <c r="N530" s="13" t="n"/>
      <c r="Q530" s="14" t="n"/>
      <c r="R530" s="10" t="n"/>
      <c r="S530" s="10" t="n"/>
      <c r="T530" s="10" t="n"/>
      <c r="U530" s="10" t="n"/>
      <c r="V530" s="13" t="n"/>
      <c r="X530" s="13" t="n"/>
      <c r="AA530" s="14" t="n"/>
    </row>
    <row r="531">
      <c r="B531" t="inlineStr">
        <is>
          <t>Venta Directa</t>
        </is>
      </c>
      <c r="C531" t="n">
        <v>40361219</v>
      </c>
      <c r="D531" t="inlineStr">
        <is>
          <t>AGRO SUDAMERICA</t>
        </is>
      </c>
      <c r="E531" t="n">
        <v>1023433</v>
      </c>
      <c r="F531" t="inlineStr">
        <is>
          <t>agro sudamerica1023433</t>
        </is>
      </c>
      <c r="G531" s="12" t="n">
        <v>44968</v>
      </c>
      <c r="H531" s="10" t="inlineStr"/>
      <c r="I531" s="10" t="n"/>
      <c r="J531" s="10" t="n"/>
      <c r="K531" s="10" t="n"/>
      <c r="L531" s="13" t="n"/>
      <c r="N531" s="13" t="n"/>
      <c r="Q531" s="14" t="n"/>
      <c r="R531" s="10" t="n"/>
      <c r="S531" s="10" t="n"/>
      <c r="T531" s="10" t="n"/>
      <c r="U531" s="10" t="n"/>
      <c r="V531" s="13" t="n"/>
      <c r="X531" s="13" t="n"/>
      <c r="AA531" s="14" t="n"/>
    </row>
    <row r="532">
      <c r="B532" t="inlineStr">
        <is>
          <t>Venta Directa</t>
        </is>
      </c>
      <c r="C532" t="n">
        <v>40361218</v>
      </c>
      <c r="D532" t="inlineStr">
        <is>
          <t>AGRO SUDAMERICA</t>
        </is>
      </c>
      <c r="E532" t="n">
        <v>1021385</v>
      </c>
      <c r="F532" t="inlineStr">
        <is>
          <t>agro sudamerica1021385</t>
        </is>
      </c>
      <c r="G532" s="12" t="n">
        <v>44969</v>
      </c>
      <c r="H532" s="10" t="inlineStr"/>
      <c r="I532" s="10" t="n"/>
      <c r="J532" s="10" t="n"/>
      <c r="K532" s="10" t="n"/>
      <c r="L532" s="13" t="n"/>
      <c r="N532" s="13" t="n"/>
      <c r="Q532" s="14" t="n"/>
      <c r="R532" s="10" t="n"/>
      <c r="S532" s="10" t="n"/>
      <c r="T532" s="10" t="n"/>
      <c r="U532" s="10" t="n"/>
      <c r="V532" s="13" t="n"/>
      <c r="X532" s="13" t="n"/>
      <c r="AA532" s="14" t="n"/>
    </row>
    <row r="533">
      <c r="B533" t="inlineStr">
        <is>
          <t>Venta Local</t>
        </is>
      </c>
      <c r="C533" t="n">
        <v>40361205</v>
      </c>
      <c r="D533" t="inlineStr">
        <is>
          <t>AGRO AMERICA</t>
        </is>
      </c>
      <c r="E533" t="n">
        <v>1012161</v>
      </c>
      <c r="F533" t="inlineStr">
        <is>
          <t>agro america1012161</t>
        </is>
      </c>
      <c r="G533" s="12" t="n">
        <v>44977</v>
      </c>
      <c r="H533" s="10" t="n">
        <v>19958.048</v>
      </c>
      <c r="I533" s="10" t="n"/>
      <c r="J533" s="10" t="n"/>
      <c r="K533" s="10" t="n"/>
      <c r="L533" s="13" t="n">
        <v>7.5</v>
      </c>
      <c r="M533" s="12" t="n">
        <v>44984</v>
      </c>
      <c r="N533" s="13" t="n">
        <v>9.5</v>
      </c>
      <c r="O533" s="12" t="n">
        <v>44993</v>
      </c>
      <c r="P533" t="n">
        <v>20</v>
      </c>
      <c r="Q533" s="14" t="inlineStr">
        <is>
          <t>SI</t>
        </is>
      </c>
      <c r="R533" s="10" t="n">
        <v>19958.048</v>
      </c>
      <c r="S533" s="10" t="n"/>
      <c r="T533" s="10" t="n"/>
      <c r="U533" s="10" t="n"/>
      <c r="V533" s="13" t="n">
        <v>9.5</v>
      </c>
      <c r="W533" s="12" t="n">
        <v>44986</v>
      </c>
      <c r="X533" s="13" t="n">
        <v>11.5</v>
      </c>
      <c r="Y533" s="12" t="n">
        <v>44993</v>
      </c>
      <c r="Z533" t="n">
        <v>20</v>
      </c>
      <c r="AA533" s="14" t="inlineStr">
        <is>
          <t>SI</t>
        </is>
      </c>
    </row>
    <row r="534">
      <c r="B534" t="inlineStr">
        <is>
          <t>Venta Local</t>
        </is>
      </c>
      <c r="C534" t="n">
        <v>40361203</v>
      </c>
      <c r="D534" t="inlineStr">
        <is>
          <t>AGRO AMERICA</t>
        </is>
      </c>
      <c r="E534" t="n">
        <v>1012160</v>
      </c>
      <c r="F534" t="inlineStr">
        <is>
          <t>agro america1012160</t>
        </is>
      </c>
      <c r="G534" s="12" t="n">
        <v>44972</v>
      </c>
      <c r="H534" s="10" t="n">
        <v>19958.048</v>
      </c>
      <c r="I534" s="10" t="n"/>
      <c r="J534" s="10" t="n"/>
      <c r="K534" s="10" t="n"/>
      <c r="L534" s="13" t="n">
        <v>7.5</v>
      </c>
      <c r="M534" s="12" t="n">
        <v>44979</v>
      </c>
      <c r="N534" s="13" t="n">
        <v>9.5</v>
      </c>
      <c r="O534" s="12" t="n">
        <v>44988</v>
      </c>
      <c r="P534" t="n">
        <v>24</v>
      </c>
      <c r="Q534" s="14" t="inlineStr">
        <is>
          <t>SI</t>
        </is>
      </c>
      <c r="R534" s="10" t="n">
        <v>19958.048</v>
      </c>
      <c r="S534" s="10" t="n"/>
      <c r="T534" s="10" t="n"/>
      <c r="U534" s="10" t="n"/>
      <c r="V534" s="13" t="n">
        <v>9.5</v>
      </c>
      <c r="W534" s="12" t="n">
        <v>44981</v>
      </c>
      <c r="X534" s="13" t="n">
        <v>11.5</v>
      </c>
      <c r="Y534" s="12" t="n">
        <v>44988</v>
      </c>
      <c r="Z534" t="n">
        <v>24</v>
      </c>
      <c r="AA534" s="14" t="inlineStr">
        <is>
          <t>SI</t>
        </is>
      </c>
    </row>
    <row r="535">
      <c r="B535" t="inlineStr">
        <is>
          <t>Venta Local</t>
        </is>
      </c>
      <c r="C535" t="n">
        <v>40361202</v>
      </c>
      <c r="D535" t="inlineStr">
        <is>
          <t>AGRO AMERICA</t>
        </is>
      </c>
      <c r="E535" t="n">
        <v>1012160</v>
      </c>
      <c r="F535" t="inlineStr">
        <is>
          <t>agro america1012160</t>
        </is>
      </c>
      <c r="G535" s="12" t="n">
        <v>44969</v>
      </c>
      <c r="H535" s="10" t="inlineStr"/>
      <c r="I535" s="10" t="n"/>
      <c r="J535" s="10" t="n"/>
      <c r="K535" s="10" t="n"/>
      <c r="L535" s="13" t="n">
        <v>7.5</v>
      </c>
      <c r="M535" s="12" t="n">
        <v>44976</v>
      </c>
      <c r="N535" s="13" t="n">
        <v>9.5</v>
      </c>
      <c r="O535" s="12" t="n">
        <v>44985</v>
      </c>
      <c r="P535" t="n">
        <v>0</v>
      </c>
      <c r="Q535" s="14" t="inlineStr">
        <is>
          <t>Mes 3</t>
        </is>
      </c>
      <c r="R535" s="10" t="n"/>
      <c r="S535" s="10" t="n"/>
      <c r="T535" s="10" t="n"/>
      <c r="U535" s="10" t="n"/>
      <c r="V535" s="13" t="n">
        <v>9.5</v>
      </c>
      <c r="W535" s="12" t="n">
        <v>44978</v>
      </c>
      <c r="X535" s="13" t="n">
        <v>11.5</v>
      </c>
      <c r="Y535" s="12" t="n">
        <v>44985</v>
      </c>
      <c r="Z535" t="n">
        <v>0</v>
      </c>
      <c r="AA535" s="14" t="inlineStr">
        <is>
          <t>Mes 3</t>
        </is>
      </c>
    </row>
    <row r="536">
      <c r="B536" t="inlineStr">
        <is>
          <t>Venta Directa</t>
        </is>
      </c>
      <c r="C536" t="n">
        <v>40361148</v>
      </c>
      <c r="D536" t="inlineStr">
        <is>
          <t>AGRO SUDAMERICA</t>
        </is>
      </c>
      <c r="E536" t="n">
        <v>1023433</v>
      </c>
      <c r="F536" t="inlineStr">
        <is>
          <t>agro sudamerica1023433</t>
        </is>
      </c>
      <c r="G536" s="12" t="n">
        <v>44960</v>
      </c>
      <c r="H536" s="10" t="inlineStr"/>
      <c r="I536" s="10" t="n"/>
      <c r="J536" s="10" t="n"/>
      <c r="K536" s="10" t="n"/>
      <c r="L536" s="13" t="n"/>
      <c r="N536" s="13" t="n"/>
      <c r="Q536" s="14" t="n"/>
      <c r="R536" s="10" t="n"/>
      <c r="S536" s="10" t="n"/>
      <c r="T536" s="10" t="n"/>
      <c r="U536" s="10" t="n"/>
      <c r="V536" s="13" t="n"/>
      <c r="X536" s="13" t="n"/>
      <c r="AA536" s="14" t="n"/>
    </row>
    <row r="537">
      <c r="B537" t="inlineStr">
        <is>
          <t>Venta Directa</t>
        </is>
      </c>
      <c r="C537" t="n">
        <v>40361129</v>
      </c>
      <c r="D537" t="inlineStr">
        <is>
          <t>AGRO SUDAMERICA</t>
        </is>
      </c>
      <c r="E537" t="n">
        <v>1010877</v>
      </c>
      <c r="F537" t="inlineStr">
        <is>
          <t>agro sudamerica1010877</t>
        </is>
      </c>
      <c r="G537" s="12" t="n">
        <v>44961</v>
      </c>
      <c r="H537" s="10" t="inlineStr"/>
      <c r="I537" s="10" t="n"/>
      <c r="J537" s="10" t="n"/>
      <c r="K537" s="10" t="n"/>
      <c r="L537" s="13" t="n"/>
      <c r="N537" s="13" t="n"/>
      <c r="Q537" s="14" t="n"/>
      <c r="R537" s="10" t="n"/>
      <c r="S537" s="10" t="n"/>
      <c r="T537" s="10" t="n"/>
      <c r="U537" s="10" t="n"/>
      <c r="V537" s="13" t="n"/>
      <c r="X537" s="13" t="n"/>
      <c r="AA537" s="14" t="n"/>
    </row>
    <row r="538">
      <c r="B538" t="inlineStr">
        <is>
          <t>Venta Directa</t>
        </is>
      </c>
      <c r="C538" t="n">
        <v>40361128</v>
      </c>
      <c r="D538" t="inlineStr">
        <is>
          <t>AGRO SUDAMERICA</t>
        </is>
      </c>
      <c r="E538" t="n">
        <v>1010877</v>
      </c>
      <c r="F538" t="inlineStr">
        <is>
          <t>agro sudamerica1010877</t>
        </is>
      </c>
      <c r="G538" s="12" t="n">
        <v>44961</v>
      </c>
      <c r="H538" s="10" t="inlineStr"/>
      <c r="I538" s="10" t="n"/>
      <c r="J538" s="10" t="n"/>
      <c r="K538" s="10" t="n"/>
      <c r="L538" s="13" t="n"/>
      <c r="N538" s="13" t="n"/>
      <c r="Q538" s="14" t="n"/>
      <c r="R538" s="10" t="n"/>
      <c r="S538" s="10" t="n"/>
      <c r="T538" s="10" t="n"/>
      <c r="U538" s="10" t="n"/>
      <c r="V538" s="13" t="n"/>
      <c r="X538" s="13" t="n"/>
      <c r="AA538" s="14" t="n"/>
    </row>
    <row r="539">
      <c r="B539" t="inlineStr">
        <is>
          <t>Venta Directa</t>
        </is>
      </c>
      <c r="C539" t="n">
        <v>40361118</v>
      </c>
      <c r="D539" t="inlineStr">
        <is>
          <t>AGRO SUDAMERICA</t>
        </is>
      </c>
      <c r="E539" t="n">
        <v>1022150</v>
      </c>
      <c r="F539" t="inlineStr">
        <is>
          <t>agro sudamerica1022150</t>
        </is>
      </c>
      <c r="G539" s="12" t="n">
        <v>44969</v>
      </c>
      <c r="H539" s="10" t="inlineStr"/>
      <c r="I539" s="10" t="n"/>
      <c r="J539" s="10" t="n"/>
      <c r="K539" s="10" t="n"/>
      <c r="L539" s="13" t="n"/>
      <c r="N539" s="13" t="n"/>
      <c r="Q539" s="14" t="n"/>
      <c r="R539" s="10" t="n"/>
      <c r="S539" s="10" t="n"/>
      <c r="T539" s="10" t="n"/>
      <c r="U539" s="10" t="n"/>
      <c r="V539" s="13" t="n"/>
      <c r="X539" s="13" t="n"/>
      <c r="AA539" s="14" t="n"/>
    </row>
    <row r="540">
      <c r="B540" t="inlineStr">
        <is>
          <t>Venta Directa</t>
        </is>
      </c>
      <c r="C540" t="n">
        <v>40361118</v>
      </c>
      <c r="D540" t="inlineStr">
        <is>
          <t>AGRO SUDAMERICA</t>
        </is>
      </c>
      <c r="E540" t="n">
        <v>1022150</v>
      </c>
      <c r="F540" t="inlineStr">
        <is>
          <t>agro sudamerica1022150</t>
        </is>
      </c>
      <c r="G540" s="12" t="n">
        <v>44969</v>
      </c>
      <c r="H540" s="10" t="inlineStr"/>
      <c r="I540" s="10" t="n"/>
      <c r="J540" s="10" t="n"/>
      <c r="K540" s="10" t="n"/>
      <c r="L540" s="13" t="n"/>
      <c r="N540" s="13" t="n"/>
      <c r="Q540" s="14" t="n"/>
      <c r="R540" s="10" t="n"/>
      <c r="S540" s="10" t="n"/>
      <c r="T540" s="10" t="n"/>
      <c r="U540" s="10" t="n"/>
      <c r="V540" s="13" t="n"/>
      <c r="X540" s="13" t="n"/>
      <c r="AA540" s="14" t="n"/>
    </row>
    <row r="541">
      <c r="B541" t="inlineStr">
        <is>
          <t>Venta Local</t>
        </is>
      </c>
      <c r="C541" t="n">
        <v>40361117</v>
      </c>
      <c r="D541" t="inlineStr">
        <is>
          <t>AGRO MEXICO</t>
        </is>
      </c>
      <c r="E541" t="n">
        <v>1012534</v>
      </c>
      <c r="F541" t="inlineStr">
        <is>
          <t>agro mexico1012534</t>
        </is>
      </c>
      <c r="G541" s="12" t="n">
        <v>44961</v>
      </c>
      <c r="H541" s="10" t="inlineStr"/>
      <c r="I541" s="10" t="n"/>
      <c r="J541" s="10" t="n"/>
      <c r="K541" s="10" t="n"/>
      <c r="L541" s="13" t="n">
        <v>5.449612403100775</v>
      </c>
      <c r="M541" s="12" t="n">
        <v>44966</v>
      </c>
      <c r="N541" s="13" t="n">
        <v>10</v>
      </c>
      <c r="O541" s="12" t="n">
        <v>44976</v>
      </c>
      <c r="P541" t="n">
        <v>8</v>
      </c>
      <c r="Q541" s="14" t="inlineStr">
        <is>
          <t>SI</t>
        </is>
      </c>
      <c r="R541" s="10" t="n"/>
      <c r="S541" s="10" t="n"/>
      <c r="T541" s="10" t="n"/>
      <c r="U541" s="10" t="n"/>
      <c r="V541" s="13" t="n">
        <v>7.449612403100775</v>
      </c>
      <c r="W541" s="12" t="n">
        <v>44968</v>
      </c>
      <c r="X541" s="13" t="n">
        <v>12</v>
      </c>
      <c r="Y541" s="12" t="n">
        <v>44976</v>
      </c>
      <c r="Z541" t="n">
        <v>8</v>
      </c>
      <c r="AA541" s="14" t="inlineStr">
        <is>
          <t>SI</t>
        </is>
      </c>
    </row>
    <row r="542">
      <c r="B542" t="inlineStr">
        <is>
          <t>Venta Local</t>
        </is>
      </c>
      <c r="C542" t="n">
        <v>40361116</v>
      </c>
      <c r="D542" t="inlineStr">
        <is>
          <t>AGRO MEXICO</t>
        </is>
      </c>
      <c r="E542" t="n">
        <v>1012534</v>
      </c>
      <c r="F542" t="inlineStr">
        <is>
          <t>agro mexico1012534</t>
        </is>
      </c>
      <c r="G542" s="12" t="n">
        <v>44961</v>
      </c>
      <c r="H542" s="10" t="inlineStr"/>
      <c r="I542" s="10" t="n"/>
      <c r="J542" s="10" t="n"/>
      <c r="K542" s="10" t="n"/>
      <c r="L542" s="13" t="n">
        <v>5.449612403100775</v>
      </c>
      <c r="M542" s="12" t="n">
        <v>44966</v>
      </c>
      <c r="N542" s="13" t="n">
        <v>10</v>
      </c>
      <c r="O542" s="12" t="n">
        <v>44976</v>
      </c>
      <c r="P542" t="n">
        <v>8</v>
      </c>
      <c r="Q542" s="14" t="inlineStr">
        <is>
          <t>SI</t>
        </is>
      </c>
      <c r="R542" s="10" t="n"/>
      <c r="S542" s="10" t="n"/>
      <c r="T542" s="10" t="n"/>
      <c r="U542" s="10" t="n"/>
      <c r="V542" s="13" t="n">
        <v>7.449612403100775</v>
      </c>
      <c r="W542" s="12" t="n">
        <v>44968</v>
      </c>
      <c r="X542" s="13" t="n">
        <v>12</v>
      </c>
      <c r="Y542" s="12" t="n">
        <v>44976</v>
      </c>
      <c r="Z542" t="n">
        <v>8</v>
      </c>
      <c r="AA542" s="14" t="inlineStr">
        <is>
          <t>SI</t>
        </is>
      </c>
    </row>
    <row r="543">
      <c r="B543" t="inlineStr">
        <is>
          <t>Venta Local</t>
        </is>
      </c>
      <c r="C543" t="n">
        <v>40361115</v>
      </c>
      <c r="D543" t="inlineStr">
        <is>
          <t>AGRO MEXICO</t>
        </is>
      </c>
      <c r="E543" t="n">
        <v>1012534</v>
      </c>
      <c r="F543" t="inlineStr">
        <is>
          <t>agro mexico1012534</t>
        </is>
      </c>
      <c r="G543" s="12" t="n">
        <v>44956</v>
      </c>
      <c r="H543" s="10" t="inlineStr"/>
      <c r="I543" s="10" t="n"/>
      <c r="J543" s="10" t="n"/>
      <c r="K543" s="10" t="n"/>
      <c r="L543" s="13" t="n">
        <v>5.449612403100775</v>
      </c>
      <c r="M543" s="12" t="n">
        <v>44961</v>
      </c>
      <c r="N543" s="13" t="n">
        <v>10</v>
      </c>
      <c r="O543" s="12" t="n">
        <v>44971</v>
      </c>
      <c r="P543" t="n">
        <v>12</v>
      </c>
      <c r="Q543" s="14" t="inlineStr">
        <is>
          <t>SI</t>
        </is>
      </c>
      <c r="R543" s="10" t="n"/>
      <c r="S543" s="10" t="n"/>
      <c r="T543" s="10" t="n"/>
      <c r="U543" s="10" t="n"/>
      <c r="V543" s="13" t="n">
        <v>7.449612403100775</v>
      </c>
      <c r="W543" s="12" t="n">
        <v>44963</v>
      </c>
      <c r="X543" s="13" t="n">
        <v>12</v>
      </c>
      <c r="Y543" s="12" t="n">
        <v>44971</v>
      </c>
      <c r="Z543" t="n">
        <v>12</v>
      </c>
      <c r="AA543" s="14" t="inlineStr">
        <is>
          <t>SI</t>
        </is>
      </c>
    </row>
    <row r="544">
      <c r="B544" t="inlineStr">
        <is>
          <t>Venta Local</t>
        </is>
      </c>
      <c r="C544" t="n">
        <v>40361114</v>
      </c>
      <c r="D544" t="inlineStr">
        <is>
          <t>AGRO MEXICO</t>
        </is>
      </c>
      <c r="E544" t="n">
        <v>1012534</v>
      </c>
      <c r="F544" t="inlineStr">
        <is>
          <t>agro mexico1012534</t>
        </is>
      </c>
      <c r="G544" s="12" t="n">
        <v>44956</v>
      </c>
      <c r="H544" s="10" t="inlineStr"/>
      <c r="I544" s="10" t="n"/>
      <c r="J544" s="10" t="n"/>
      <c r="K544" s="10" t="n"/>
      <c r="L544" s="13" t="n">
        <v>5.449612403100775</v>
      </c>
      <c r="M544" s="12" t="n">
        <v>44961</v>
      </c>
      <c r="N544" s="13" t="n">
        <v>10</v>
      </c>
      <c r="O544" s="12" t="n">
        <v>44971</v>
      </c>
      <c r="P544" t="n">
        <v>12</v>
      </c>
      <c r="Q544" s="14" t="inlineStr">
        <is>
          <t>SI</t>
        </is>
      </c>
      <c r="R544" s="10" t="n"/>
      <c r="S544" s="10" t="n"/>
      <c r="T544" s="10" t="n"/>
      <c r="U544" s="10" t="n"/>
      <c r="V544" s="13" t="n">
        <v>7.449612403100775</v>
      </c>
      <c r="W544" s="12" t="n">
        <v>44963</v>
      </c>
      <c r="X544" s="13" t="n">
        <v>12</v>
      </c>
      <c r="Y544" s="12" t="n">
        <v>44971</v>
      </c>
      <c r="Z544" t="n">
        <v>12</v>
      </c>
      <c r="AA544" s="14" t="inlineStr">
        <is>
          <t>SI</t>
        </is>
      </c>
    </row>
    <row r="545">
      <c r="B545" t="inlineStr">
        <is>
          <t>Venta Local</t>
        </is>
      </c>
      <c r="C545" t="n">
        <v>40361113</v>
      </c>
      <c r="D545" t="inlineStr">
        <is>
          <t>AGRO MEXICO</t>
        </is>
      </c>
      <c r="E545" t="n">
        <v>1012534</v>
      </c>
      <c r="F545" t="inlineStr">
        <is>
          <t>agro mexico1012534</t>
        </is>
      </c>
      <c r="G545" s="12" t="n">
        <v>44956</v>
      </c>
      <c r="H545" s="10" t="inlineStr"/>
      <c r="I545" s="10" t="n"/>
      <c r="J545" s="10" t="n"/>
      <c r="K545" s="10" t="n"/>
      <c r="L545" s="13" t="n">
        <v>5.449612403100775</v>
      </c>
      <c r="M545" s="12" t="n">
        <v>44961</v>
      </c>
      <c r="N545" s="13" t="n">
        <v>10</v>
      </c>
      <c r="O545" s="12" t="n">
        <v>44971</v>
      </c>
      <c r="P545" t="n">
        <v>12</v>
      </c>
      <c r="Q545" s="14" t="inlineStr">
        <is>
          <t>SI</t>
        </is>
      </c>
      <c r="R545" s="10" t="n"/>
      <c r="S545" s="10" t="n"/>
      <c r="T545" s="10" t="n"/>
      <c r="U545" s="10" t="n"/>
      <c r="V545" s="13" t="n">
        <v>7.449612403100775</v>
      </c>
      <c r="W545" s="12" t="n">
        <v>44963</v>
      </c>
      <c r="X545" s="13" t="n">
        <v>12</v>
      </c>
      <c r="Y545" s="12" t="n">
        <v>44971</v>
      </c>
      <c r="Z545" t="n">
        <v>12</v>
      </c>
      <c r="AA545" s="14" t="inlineStr">
        <is>
          <t>SI</t>
        </is>
      </c>
    </row>
    <row r="546">
      <c r="B546" t="inlineStr">
        <is>
          <t>Venta Local</t>
        </is>
      </c>
      <c r="C546" t="n">
        <v>40361112</v>
      </c>
      <c r="D546" t="inlineStr">
        <is>
          <t>AGRO MEXICO</t>
        </is>
      </c>
      <c r="E546" t="n">
        <v>1012534</v>
      </c>
      <c r="F546" t="inlineStr">
        <is>
          <t>agro mexico1012534</t>
        </is>
      </c>
      <c r="G546" s="12" t="n">
        <v>44956</v>
      </c>
      <c r="H546" s="10" t="inlineStr"/>
      <c r="I546" s="10" t="n"/>
      <c r="J546" s="10" t="n"/>
      <c r="K546" s="10" t="n"/>
      <c r="L546" s="13" t="n">
        <v>5.449612403100775</v>
      </c>
      <c r="M546" s="12" t="n">
        <v>44961</v>
      </c>
      <c r="N546" s="13" t="n">
        <v>10</v>
      </c>
      <c r="O546" s="12" t="n">
        <v>44971</v>
      </c>
      <c r="P546" t="n">
        <v>12</v>
      </c>
      <c r="Q546" s="14" t="inlineStr">
        <is>
          <t>SI</t>
        </is>
      </c>
      <c r="R546" s="10" t="n"/>
      <c r="S546" s="10" t="n"/>
      <c r="T546" s="10" t="n"/>
      <c r="U546" s="10" t="n"/>
      <c r="V546" s="13" t="n">
        <v>7.449612403100775</v>
      </c>
      <c r="W546" s="12" t="n">
        <v>44963</v>
      </c>
      <c r="X546" s="13" t="n">
        <v>12</v>
      </c>
      <c r="Y546" s="12" t="n">
        <v>44971</v>
      </c>
      <c r="Z546" t="n">
        <v>12</v>
      </c>
      <c r="AA546" s="14" t="inlineStr">
        <is>
          <t>SI</t>
        </is>
      </c>
    </row>
    <row r="547">
      <c r="B547" t="inlineStr">
        <is>
          <t>Venta Directa</t>
        </is>
      </c>
      <c r="C547" t="n">
        <v>40361092</v>
      </c>
      <c r="D547" t="inlineStr">
        <is>
          <t>AGRO SUDAMERICA</t>
        </is>
      </c>
      <c r="E547" t="n">
        <v>1020944</v>
      </c>
      <c r="F547" t="inlineStr">
        <is>
          <t>agro sudamerica1020944</t>
        </is>
      </c>
      <c r="G547" s="12" t="n">
        <v>44969</v>
      </c>
      <c r="H547" s="10" t="inlineStr"/>
      <c r="I547" s="10" t="n"/>
      <c r="J547" s="10" t="n"/>
      <c r="K547" s="10" t="n"/>
      <c r="L547" s="13" t="n"/>
      <c r="N547" s="13" t="n"/>
      <c r="Q547" s="14" t="n"/>
      <c r="R547" s="10" t="n"/>
      <c r="S547" s="10" t="n"/>
      <c r="T547" s="10" t="n"/>
      <c r="U547" s="10" t="n"/>
      <c r="V547" s="13" t="n"/>
      <c r="X547" s="13" t="n"/>
      <c r="AA547" s="14" t="n"/>
    </row>
    <row r="548">
      <c r="B548" t="inlineStr">
        <is>
          <t>Venta Directa</t>
        </is>
      </c>
      <c r="C548" t="n">
        <v>40361091</v>
      </c>
      <c r="D548" t="inlineStr">
        <is>
          <t>AGRO SUDAMERICA</t>
        </is>
      </c>
      <c r="E548" t="n">
        <v>1020944</v>
      </c>
      <c r="F548" t="inlineStr">
        <is>
          <t>agro sudamerica1020944</t>
        </is>
      </c>
      <c r="G548" s="12" t="n">
        <v>44968</v>
      </c>
      <c r="H548" s="10" t="inlineStr"/>
      <c r="I548" s="10" t="n"/>
      <c r="J548" s="10" t="n"/>
      <c r="K548" s="10" t="n"/>
      <c r="L548" s="13" t="n"/>
      <c r="N548" s="13" t="n"/>
      <c r="Q548" s="14" t="n"/>
      <c r="R548" s="10" t="n"/>
      <c r="S548" s="10" t="n"/>
      <c r="T548" s="10" t="n"/>
      <c r="U548" s="10" t="n"/>
      <c r="V548" s="13" t="n"/>
      <c r="X548" s="13" t="n"/>
      <c r="AA548" s="14" t="n"/>
    </row>
    <row r="549">
      <c r="B549" t="inlineStr">
        <is>
          <t>Venta Directa</t>
        </is>
      </c>
      <c r="C549" t="n">
        <v>40361090</v>
      </c>
      <c r="D549" t="inlineStr">
        <is>
          <t>AGRO SUDAMERICA</t>
        </is>
      </c>
      <c r="E549" t="n">
        <v>1011421</v>
      </c>
      <c r="F549" t="inlineStr">
        <is>
          <t>agro sudamerica1011421</t>
        </is>
      </c>
      <c r="G549" s="12" t="n">
        <v>44969</v>
      </c>
      <c r="H549" s="10" t="inlineStr"/>
      <c r="I549" s="10" t="n"/>
      <c r="J549" s="10" t="n"/>
      <c r="K549" s="10" t="n"/>
      <c r="L549" s="13" t="n"/>
      <c r="N549" s="13" t="n"/>
      <c r="Q549" s="14" t="n"/>
      <c r="R549" s="10" t="n"/>
      <c r="S549" s="10" t="n"/>
      <c r="T549" s="10" t="n"/>
      <c r="U549" s="10" t="n"/>
      <c r="V549" s="13" t="n"/>
      <c r="X549" s="13" t="n"/>
      <c r="AA549" s="14" t="n"/>
    </row>
    <row r="550">
      <c r="B550" t="inlineStr">
        <is>
          <t>Venta Directa</t>
        </is>
      </c>
      <c r="C550" t="n">
        <v>40361089</v>
      </c>
      <c r="D550" t="inlineStr">
        <is>
          <t>AGRO SUDAMERICA</t>
        </is>
      </c>
      <c r="E550" t="n">
        <v>1011421</v>
      </c>
      <c r="F550" t="inlineStr">
        <is>
          <t>agro sudamerica1011421</t>
        </is>
      </c>
      <c r="G550" s="12" t="n">
        <v>44954</v>
      </c>
      <c r="H550" s="10" t="inlineStr"/>
      <c r="I550" s="10" t="n"/>
      <c r="J550" s="10" t="n"/>
      <c r="K550" s="10" t="n"/>
      <c r="L550" s="13" t="n"/>
      <c r="N550" s="13" t="n"/>
      <c r="Q550" s="14" t="n"/>
      <c r="R550" s="10" t="n"/>
      <c r="S550" s="10" t="n"/>
      <c r="T550" s="10" t="n"/>
      <c r="U550" s="10" t="n"/>
      <c r="V550" s="13" t="n"/>
      <c r="X550" s="13" t="n"/>
      <c r="AA550" s="14" t="n"/>
    </row>
    <row r="551">
      <c r="B551" t="inlineStr">
        <is>
          <t>Venta Directa</t>
        </is>
      </c>
      <c r="C551" t="n">
        <v>40361058</v>
      </c>
      <c r="D551" t="inlineStr">
        <is>
          <t>AGRO SUDAMERICA</t>
        </is>
      </c>
      <c r="E551" t="n">
        <v>1022709</v>
      </c>
      <c r="F551" t="inlineStr">
        <is>
          <t>agro sudamerica1022709</t>
        </is>
      </c>
      <c r="G551" s="12" t="n">
        <v>44964</v>
      </c>
      <c r="H551" s="10" t="inlineStr"/>
      <c r="I551" s="10" t="n"/>
      <c r="J551" s="10" t="n"/>
      <c r="K551" s="10" t="n"/>
      <c r="L551" s="13" t="n"/>
      <c r="N551" s="13" t="n"/>
      <c r="Q551" s="14" t="n"/>
      <c r="R551" s="10" t="n"/>
      <c r="S551" s="10" t="n"/>
      <c r="T551" s="10" t="n"/>
      <c r="U551" s="10" t="n"/>
      <c r="V551" s="13" t="n"/>
      <c r="X551" s="13" t="n"/>
      <c r="AA551" s="14" t="n"/>
    </row>
    <row r="552">
      <c r="B552" t="inlineStr">
        <is>
          <t>Venta Directa</t>
        </is>
      </c>
      <c r="C552" t="n">
        <v>40361057</v>
      </c>
      <c r="D552" t="inlineStr">
        <is>
          <t>AGRO SUDAMERICA</t>
        </is>
      </c>
      <c r="E552" t="n">
        <v>1022709</v>
      </c>
      <c r="F552" t="inlineStr">
        <is>
          <t>agro sudamerica1022709</t>
        </is>
      </c>
      <c r="G552" s="12" t="n">
        <v>44958</v>
      </c>
      <c r="H552" s="10" t="inlineStr"/>
      <c r="I552" s="10" t="n"/>
      <c r="J552" s="10" t="n"/>
      <c r="K552" s="10" t="n"/>
      <c r="L552" s="13" t="n"/>
      <c r="N552" s="13" t="n"/>
      <c r="Q552" s="14" t="n"/>
      <c r="R552" s="10" t="n"/>
      <c r="S552" s="10" t="n"/>
      <c r="T552" s="10" t="n"/>
      <c r="U552" s="10" t="n"/>
      <c r="V552" s="13" t="n"/>
      <c r="X552" s="13" t="n"/>
      <c r="AA552" s="14" t="n"/>
    </row>
    <row r="553">
      <c r="B553" t="inlineStr">
        <is>
          <t>Venta Directa</t>
        </is>
      </c>
      <c r="C553" t="n">
        <v>40360785</v>
      </c>
      <c r="D553" t="inlineStr">
        <is>
          <t>AGRO SUDAMERICA</t>
        </is>
      </c>
      <c r="E553" t="n">
        <v>1030821</v>
      </c>
      <c r="F553" t="inlineStr">
        <is>
          <t>agro sudamerica1030821</t>
        </is>
      </c>
      <c r="G553" s="12" t="n">
        <v>44960</v>
      </c>
      <c r="H553" s="10" t="inlineStr"/>
      <c r="I553" s="10" t="n"/>
      <c r="J553" s="10" t="n"/>
      <c r="K553" s="10" t="n"/>
      <c r="L553" s="13" t="n"/>
      <c r="N553" s="13" t="n"/>
      <c r="Q553" s="14" t="n"/>
      <c r="R553" s="10" t="n"/>
      <c r="S553" s="10" t="n"/>
      <c r="T553" s="10" t="n"/>
      <c r="U553" s="10" t="n"/>
      <c r="V553" s="13" t="n"/>
      <c r="X553" s="13" t="n"/>
      <c r="AA553" s="14" t="n"/>
    </row>
    <row r="554">
      <c r="B554" t="inlineStr">
        <is>
          <t>Venta Local</t>
        </is>
      </c>
      <c r="C554" t="n">
        <v>40360767</v>
      </c>
      <c r="D554" t="inlineStr">
        <is>
          <t>AGROSUPER SHANGHAI</t>
        </is>
      </c>
      <c r="E554" t="n">
        <v>1022639</v>
      </c>
      <c r="F554" t="inlineStr">
        <is>
          <t>agrosuper shanghai1022639</t>
        </is>
      </c>
      <c r="G554" s="12" t="n">
        <v>44990</v>
      </c>
      <c r="H554" s="10" t="n">
        <v>21764.76</v>
      </c>
      <c r="I554" s="10" t="n"/>
      <c r="J554" s="10" t="n"/>
      <c r="K554" s="10" t="n"/>
      <c r="L554" s="13" t="n">
        <v>5.574109245612703</v>
      </c>
      <c r="M554" s="12" t="n">
        <v>44995</v>
      </c>
      <c r="N554" s="13" t="n">
        <v>5.5</v>
      </c>
      <c r="O554" s="12" t="n">
        <v>45000</v>
      </c>
      <c r="P554" t="n">
        <v>14</v>
      </c>
      <c r="Q554" s="14" t="inlineStr">
        <is>
          <t>SI</t>
        </is>
      </c>
      <c r="R554" s="10" t="n">
        <v>21764.76</v>
      </c>
      <c r="S554" s="10" t="n"/>
      <c r="T554" s="10" t="n"/>
      <c r="U554" s="10" t="n"/>
      <c r="V554" s="13" t="n">
        <v>7.574109245612703</v>
      </c>
      <c r="W554" s="12" t="n">
        <v>44997</v>
      </c>
      <c r="X554" s="13" t="n">
        <v>7.5</v>
      </c>
      <c r="Y554" s="12" t="n">
        <v>45000</v>
      </c>
      <c r="Z554" t="n">
        <v>14</v>
      </c>
      <c r="AA554" s="14" t="inlineStr">
        <is>
          <t>SI</t>
        </is>
      </c>
    </row>
    <row r="555">
      <c r="B555" t="inlineStr">
        <is>
          <t>Venta Local</t>
        </is>
      </c>
      <c r="C555" t="n">
        <v>40360766</v>
      </c>
      <c r="D555" t="inlineStr">
        <is>
          <t>AGROSUPER SHANGHAI</t>
        </is>
      </c>
      <c r="E555" t="n">
        <v>1022639</v>
      </c>
      <c r="F555" t="inlineStr">
        <is>
          <t>agrosuper shanghai1022639</t>
        </is>
      </c>
      <c r="G555" s="12" t="n">
        <v>44993</v>
      </c>
      <c r="H555" s="10" t="n">
        <v>22163.91</v>
      </c>
      <c r="I555" s="10" t="n"/>
      <c r="J555" s="10" t="n"/>
      <c r="K555" s="10" t="n"/>
      <c r="L555" s="13" t="n">
        <v>5.574109245612703</v>
      </c>
      <c r="M555" s="12" t="n">
        <v>44998</v>
      </c>
      <c r="N555" s="13" t="n">
        <v>5.5</v>
      </c>
      <c r="O555" s="12" t="n">
        <v>45003</v>
      </c>
      <c r="P555" t="n">
        <v>11</v>
      </c>
      <c r="Q555" s="14" t="inlineStr">
        <is>
          <t>SI</t>
        </is>
      </c>
      <c r="R555" s="10" t="n">
        <v>22163.91</v>
      </c>
      <c r="S555" s="10" t="n"/>
      <c r="T555" s="10" t="n"/>
      <c r="U555" s="10" t="n"/>
      <c r="V555" s="13" t="n">
        <v>7.574109245612703</v>
      </c>
      <c r="W555" s="12" t="n">
        <v>45000</v>
      </c>
      <c r="X555" s="13" t="n">
        <v>7.5</v>
      </c>
      <c r="Y555" s="12" t="n">
        <v>45003</v>
      </c>
      <c r="Z555" t="n">
        <v>11</v>
      </c>
      <c r="AA555" s="14" t="inlineStr">
        <is>
          <t>SI</t>
        </is>
      </c>
    </row>
    <row r="556">
      <c r="B556" t="inlineStr">
        <is>
          <t>Venta Local</t>
        </is>
      </c>
      <c r="C556" t="n">
        <v>40360765</v>
      </c>
      <c r="D556" t="inlineStr">
        <is>
          <t>AGROSUPER SHANGHAI</t>
        </is>
      </c>
      <c r="E556" t="n">
        <v>1022639</v>
      </c>
      <c r="F556" t="inlineStr">
        <is>
          <t>agrosuper shanghai1022639</t>
        </is>
      </c>
      <c r="G556" s="12" t="n">
        <v>44975</v>
      </c>
      <c r="H556" s="10" t="inlineStr"/>
      <c r="I556" s="10" t="n"/>
      <c r="J556" s="10" t="n"/>
      <c r="K556" s="10" t="n"/>
      <c r="L556" s="13" t="n">
        <v>5.574109245612703</v>
      </c>
      <c r="M556" s="12" t="n">
        <v>44980</v>
      </c>
      <c r="N556" s="13" t="n">
        <v>5.5</v>
      </c>
      <c r="O556" s="12" t="n">
        <v>44985</v>
      </c>
      <c r="P556" t="n">
        <v>0</v>
      </c>
      <c r="Q556" s="14" t="inlineStr">
        <is>
          <t>Mes 3</t>
        </is>
      </c>
      <c r="R556" s="10" t="n"/>
      <c r="S556" s="10" t="n"/>
      <c r="T556" s="10" t="n"/>
      <c r="U556" s="10" t="n"/>
      <c r="V556" s="13" t="n">
        <v>7.574109245612703</v>
      </c>
      <c r="W556" s="12" t="n">
        <v>44982</v>
      </c>
      <c r="X556" s="13" t="n">
        <v>7.5</v>
      </c>
      <c r="Y556" s="12" t="n">
        <v>44985</v>
      </c>
      <c r="Z556" t="n">
        <v>0</v>
      </c>
      <c r="AA556" s="14" t="inlineStr">
        <is>
          <t>Mes 3</t>
        </is>
      </c>
    </row>
    <row r="557">
      <c r="B557" t="inlineStr">
        <is>
          <t>Venta Local</t>
        </is>
      </c>
      <c r="C557" t="n">
        <v>40360764</v>
      </c>
      <c r="D557" t="inlineStr">
        <is>
          <t>AGROSUPER SHANGHAI</t>
        </is>
      </c>
      <c r="E557" t="n">
        <v>1022639</v>
      </c>
      <c r="F557" t="inlineStr">
        <is>
          <t>agrosuper shanghai1022639</t>
        </is>
      </c>
      <c r="G557" s="12" t="n">
        <v>44975</v>
      </c>
      <c r="H557" s="10" t="inlineStr"/>
      <c r="I557" s="10" t="n"/>
      <c r="J557" s="10" t="n"/>
      <c r="K557" s="10" t="n"/>
      <c r="L557" s="13" t="n">
        <v>5.574109245612703</v>
      </c>
      <c r="M557" s="12" t="n">
        <v>44980</v>
      </c>
      <c r="N557" s="13" t="n">
        <v>5.5</v>
      </c>
      <c r="O557" s="12" t="n">
        <v>44985</v>
      </c>
      <c r="P557" t="n">
        <v>0</v>
      </c>
      <c r="Q557" s="14" t="inlineStr">
        <is>
          <t>Mes 3</t>
        </is>
      </c>
      <c r="R557" s="10" t="n"/>
      <c r="S557" s="10" t="n"/>
      <c r="T557" s="10" t="n"/>
      <c r="U557" s="10" t="n"/>
      <c r="V557" s="13" t="n">
        <v>7.574109245612703</v>
      </c>
      <c r="W557" s="12" t="n">
        <v>44982</v>
      </c>
      <c r="X557" s="13" t="n">
        <v>7.5</v>
      </c>
      <c r="Y557" s="12" t="n">
        <v>44985</v>
      </c>
      <c r="Z557" t="n">
        <v>0</v>
      </c>
      <c r="AA557" s="14" t="inlineStr">
        <is>
          <t>Mes 3</t>
        </is>
      </c>
    </row>
    <row r="558">
      <c r="B558" t="inlineStr">
        <is>
          <t>Venta Local</t>
        </is>
      </c>
      <c r="C558" t="n">
        <v>40360763</v>
      </c>
      <c r="D558" t="inlineStr">
        <is>
          <t>AGROSUPER SHANGHAI</t>
        </is>
      </c>
      <c r="E558" t="n">
        <v>1021766</v>
      </c>
      <c r="F558" t="inlineStr">
        <is>
          <t>agrosuper shanghai1021766</t>
        </is>
      </c>
      <c r="G558" s="12" t="n">
        <v>44995</v>
      </c>
      <c r="H558" s="10" t="n">
        <v>24102</v>
      </c>
      <c r="I558" s="10" t="n"/>
      <c r="J558" s="10" t="n"/>
      <c r="K558" s="10" t="n"/>
      <c r="L558" s="13" t="n">
        <v>5.574109245612703</v>
      </c>
      <c r="M558" s="12" t="n">
        <v>45000</v>
      </c>
      <c r="N558" s="13" t="n">
        <v>5.5</v>
      </c>
      <c r="O558" s="12" t="n">
        <v>45005</v>
      </c>
      <c r="P558" t="n">
        <v>10</v>
      </c>
      <c r="Q558" s="14" t="inlineStr">
        <is>
          <t>SI</t>
        </is>
      </c>
      <c r="R558" s="10" t="n">
        <v>24102</v>
      </c>
      <c r="S558" s="10" t="n"/>
      <c r="T558" s="10" t="n"/>
      <c r="U558" s="10" t="n"/>
      <c r="V558" s="13" t="n">
        <v>7.574109245612703</v>
      </c>
      <c r="W558" s="12" t="n">
        <v>45002</v>
      </c>
      <c r="X558" s="13" t="n">
        <v>7.5</v>
      </c>
      <c r="Y558" s="12" t="n">
        <v>45005</v>
      </c>
      <c r="Z558" t="n">
        <v>10</v>
      </c>
      <c r="AA558" s="14" t="inlineStr">
        <is>
          <t>SI</t>
        </is>
      </c>
    </row>
    <row r="559">
      <c r="B559" t="inlineStr">
        <is>
          <t>Venta Local</t>
        </is>
      </c>
      <c r="C559" t="n">
        <v>40360762</v>
      </c>
      <c r="D559" t="inlineStr">
        <is>
          <t>AGROSUPER SHANGHAI</t>
        </is>
      </c>
      <c r="E559" t="n">
        <v>1021733</v>
      </c>
      <c r="F559" t="inlineStr">
        <is>
          <t>agrosuper shanghai1021733</t>
        </is>
      </c>
      <c r="G559" s="12" t="n">
        <v>44995</v>
      </c>
      <c r="H559" s="10" t="n">
        <v>24129.72</v>
      </c>
      <c r="I559" s="10" t="n"/>
      <c r="J559" s="10" t="n"/>
      <c r="K559" s="10" t="n"/>
      <c r="L559" s="13" t="n">
        <v>5.574109245612703</v>
      </c>
      <c r="M559" s="12" t="n">
        <v>45000</v>
      </c>
      <c r="N559" s="13" t="n">
        <v>5.5</v>
      </c>
      <c r="O559" s="12" t="n">
        <v>45005</v>
      </c>
      <c r="P559" t="n">
        <v>10</v>
      </c>
      <c r="Q559" s="14" t="inlineStr">
        <is>
          <t>SI</t>
        </is>
      </c>
      <c r="R559" s="10" t="n">
        <v>24129.72</v>
      </c>
      <c r="S559" s="10" t="n"/>
      <c r="T559" s="10" t="n"/>
      <c r="U559" s="10" t="n"/>
      <c r="V559" s="13" t="n">
        <v>7.574109245612703</v>
      </c>
      <c r="W559" s="12" t="n">
        <v>45002</v>
      </c>
      <c r="X559" s="13" t="n">
        <v>7.5</v>
      </c>
      <c r="Y559" s="12" t="n">
        <v>45005</v>
      </c>
      <c r="Z559" t="n">
        <v>10</v>
      </c>
      <c r="AA559" s="14" t="inlineStr">
        <is>
          <t>SI</t>
        </is>
      </c>
    </row>
    <row r="560">
      <c r="B560" t="inlineStr">
        <is>
          <t>Venta Local</t>
        </is>
      </c>
      <c r="C560" t="n">
        <v>40360761</v>
      </c>
      <c r="D560" t="inlineStr">
        <is>
          <t>AGROSUPER SHANGHAI</t>
        </is>
      </c>
      <c r="E560" t="n">
        <v>1022636</v>
      </c>
      <c r="F560" t="inlineStr">
        <is>
          <t>agrosuper shanghai1022636</t>
        </is>
      </c>
      <c r="G560" s="12" t="n">
        <v>45001</v>
      </c>
      <c r="H560" s="10" t="n">
        <v>21600</v>
      </c>
      <c r="I560" s="10" t="n"/>
      <c r="J560" s="10" t="n"/>
      <c r="K560" s="10" t="n"/>
      <c r="L560" s="13" t="n">
        <v>5.574109245612703</v>
      </c>
      <c r="M560" s="12" t="n">
        <v>45006</v>
      </c>
      <c r="N560" s="13" t="n">
        <v>5.5</v>
      </c>
      <c r="O560" s="12" t="n">
        <v>45011</v>
      </c>
      <c r="P560" t="n">
        <v>5</v>
      </c>
      <c r="Q560" s="14" t="inlineStr">
        <is>
          <t>SI</t>
        </is>
      </c>
      <c r="R560" s="10" t="n">
        <v>21600</v>
      </c>
      <c r="S560" s="10" t="n"/>
      <c r="T560" s="10" t="n"/>
      <c r="U560" s="10" t="n"/>
      <c r="V560" s="13" t="n">
        <v>7.574109245612703</v>
      </c>
      <c r="W560" s="12" t="n">
        <v>45008</v>
      </c>
      <c r="X560" s="13" t="n">
        <v>7.5</v>
      </c>
      <c r="Y560" s="12" t="n">
        <v>45011</v>
      </c>
      <c r="Z560" t="n">
        <v>5</v>
      </c>
      <c r="AA560" s="14" t="inlineStr">
        <is>
          <t>SI</t>
        </is>
      </c>
    </row>
    <row r="561">
      <c r="B561" t="inlineStr">
        <is>
          <t>Venta Local</t>
        </is>
      </c>
      <c r="C561" t="n">
        <v>40360760</v>
      </c>
      <c r="D561" t="inlineStr">
        <is>
          <t>AGROSUPER SHANGHAI</t>
        </is>
      </c>
      <c r="E561" t="n">
        <v>1022183</v>
      </c>
      <c r="F561" t="inlineStr">
        <is>
          <t>agrosuper shanghai1022183</t>
        </is>
      </c>
      <c r="G561" s="12" t="n">
        <v>44973</v>
      </c>
      <c r="H561" s="10" t="inlineStr"/>
      <c r="I561" s="10" t="n"/>
      <c r="J561" s="10" t="n"/>
      <c r="K561" s="10" t="n"/>
      <c r="L561" s="13" t="n">
        <v>5.574109245612703</v>
      </c>
      <c r="M561" s="12" t="n">
        <v>44978</v>
      </c>
      <c r="N561" s="13" t="n">
        <v>5.5</v>
      </c>
      <c r="O561" s="12" t="n">
        <v>44983</v>
      </c>
      <c r="P561" t="n">
        <v>2</v>
      </c>
      <c r="Q561" s="14" t="inlineStr">
        <is>
          <t>Mes 3</t>
        </is>
      </c>
      <c r="R561" s="10" t="n"/>
      <c r="S561" s="10" t="n"/>
      <c r="T561" s="10" t="n"/>
      <c r="U561" s="10" t="n"/>
      <c r="V561" s="13" t="n">
        <v>7.574109245612703</v>
      </c>
      <c r="W561" s="12" t="n">
        <v>44980</v>
      </c>
      <c r="X561" s="13" t="n">
        <v>7.5</v>
      </c>
      <c r="Y561" s="12" t="n">
        <v>44983</v>
      </c>
      <c r="Z561" t="n">
        <v>2</v>
      </c>
      <c r="AA561" s="14" t="inlineStr">
        <is>
          <t>Mes 3</t>
        </is>
      </c>
    </row>
    <row r="562">
      <c r="B562" t="inlineStr">
        <is>
          <t>Venta Local</t>
        </is>
      </c>
      <c r="C562" t="n">
        <v>40360759</v>
      </c>
      <c r="D562" t="inlineStr">
        <is>
          <t>AGROSUPER SHANGHAI</t>
        </is>
      </c>
      <c r="E562" t="n">
        <v>1021739</v>
      </c>
      <c r="F562" t="inlineStr">
        <is>
          <t>agrosuper shanghai1021739</t>
        </is>
      </c>
      <c r="G562" s="12" t="n">
        <v>44990</v>
      </c>
      <c r="H562" s="10" t="n">
        <v>24014.79</v>
      </c>
      <c r="I562" s="10" t="n"/>
      <c r="J562" s="10" t="n"/>
      <c r="K562" s="10" t="n"/>
      <c r="L562" s="13" t="n">
        <v>5.574109245612703</v>
      </c>
      <c r="M562" s="12" t="n">
        <v>44995</v>
      </c>
      <c r="N562" s="13" t="n">
        <v>5.5</v>
      </c>
      <c r="O562" s="12" t="n">
        <v>45000</v>
      </c>
      <c r="P562" t="n">
        <v>14</v>
      </c>
      <c r="Q562" s="14" t="inlineStr">
        <is>
          <t>SI</t>
        </is>
      </c>
      <c r="R562" s="10" t="n">
        <v>24014.79</v>
      </c>
      <c r="S562" s="10" t="n"/>
      <c r="T562" s="10" t="n"/>
      <c r="U562" s="10" t="n"/>
      <c r="V562" s="13" t="n">
        <v>7.574109245612703</v>
      </c>
      <c r="W562" s="12" t="n">
        <v>44997</v>
      </c>
      <c r="X562" s="13" t="n">
        <v>7.5</v>
      </c>
      <c r="Y562" s="12" t="n">
        <v>45000</v>
      </c>
      <c r="Z562" t="n">
        <v>14</v>
      </c>
      <c r="AA562" s="14" t="inlineStr">
        <is>
          <t>SI</t>
        </is>
      </c>
    </row>
    <row r="563">
      <c r="B563" t="inlineStr">
        <is>
          <t>Venta Local</t>
        </is>
      </c>
      <c r="C563" t="n">
        <v>40360755</v>
      </c>
      <c r="D563" t="inlineStr">
        <is>
          <t>AGROSUPER SHANGHAI</t>
        </is>
      </c>
      <c r="E563" t="n">
        <v>1022753</v>
      </c>
      <c r="F563" t="inlineStr">
        <is>
          <t>agrosuper shanghai1022753</t>
        </is>
      </c>
      <c r="G563" s="12" t="n">
        <v>45003</v>
      </c>
      <c r="H563" s="10" t="n">
        <v>25000</v>
      </c>
      <c r="I563" s="10" t="n"/>
      <c r="J563" s="10" t="n"/>
      <c r="K563" s="10" t="n"/>
      <c r="L563" s="13" t="n">
        <v>5.574109245612703</v>
      </c>
      <c r="M563" s="12" t="n">
        <v>45008</v>
      </c>
      <c r="N563" s="13" t="n">
        <v>5.5</v>
      </c>
      <c r="O563" s="12" t="n">
        <v>45013</v>
      </c>
      <c r="P563" t="n">
        <v>3</v>
      </c>
      <c r="Q563" s="14" t="inlineStr">
        <is>
          <t>SI</t>
        </is>
      </c>
      <c r="R563" s="10" t="n">
        <v>25000</v>
      </c>
      <c r="S563" s="10" t="n"/>
      <c r="T563" s="10" t="n"/>
      <c r="U563" s="10" t="n"/>
      <c r="V563" s="13" t="n">
        <v>7.574109245612703</v>
      </c>
      <c r="W563" s="12" t="n">
        <v>45010</v>
      </c>
      <c r="X563" s="13" t="n">
        <v>7.5</v>
      </c>
      <c r="Y563" s="12" t="n">
        <v>45013</v>
      </c>
      <c r="Z563" t="n">
        <v>3</v>
      </c>
      <c r="AA563" s="14" t="inlineStr">
        <is>
          <t>SI</t>
        </is>
      </c>
    </row>
    <row r="564">
      <c r="B564" t="inlineStr">
        <is>
          <t>Venta Local</t>
        </is>
      </c>
      <c r="C564" t="n">
        <v>40360753</v>
      </c>
      <c r="D564" t="inlineStr">
        <is>
          <t>AGROSUPER SHANGHAI</t>
        </is>
      </c>
      <c r="E564" t="n">
        <v>1021731</v>
      </c>
      <c r="F564" t="inlineStr">
        <is>
          <t>agrosuper shanghai1021731</t>
        </is>
      </c>
      <c r="G564" s="12" t="n">
        <v>45004</v>
      </c>
      <c r="H564" s="10" t="n">
        <v>24300</v>
      </c>
      <c r="I564" s="10" t="n"/>
      <c r="J564" s="10" t="n"/>
      <c r="K564" s="10" t="n"/>
      <c r="L564" s="13" t="n">
        <v>5.574109245612703</v>
      </c>
      <c r="M564" s="12" t="n">
        <v>45009</v>
      </c>
      <c r="N564" s="13" t="n">
        <v>5.5</v>
      </c>
      <c r="O564" s="12" t="n">
        <v>45014</v>
      </c>
      <c r="P564" t="n">
        <v>2</v>
      </c>
      <c r="Q564" s="14" t="inlineStr">
        <is>
          <t>Mes 4</t>
        </is>
      </c>
      <c r="R564" s="10" t="n">
        <v>24300</v>
      </c>
      <c r="S564" s="10" t="n"/>
      <c r="T564" s="10" t="n"/>
      <c r="U564" s="10" t="n"/>
      <c r="V564" s="13" t="n">
        <v>7.574109245612703</v>
      </c>
      <c r="W564" s="12" t="n">
        <v>45011</v>
      </c>
      <c r="X564" s="13" t="n">
        <v>7.5</v>
      </c>
      <c r="Y564" s="12" t="n">
        <v>45014</v>
      </c>
      <c r="Z564" t="n">
        <v>2</v>
      </c>
      <c r="AA564" s="14" t="inlineStr">
        <is>
          <t>Mes 4</t>
        </is>
      </c>
    </row>
    <row r="565">
      <c r="B565" t="inlineStr">
        <is>
          <t>Venta Local</t>
        </is>
      </c>
      <c r="C565" t="n">
        <v>40360752</v>
      </c>
      <c r="D565" t="inlineStr">
        <is>
          <t>AGROSUPER SHANGHAI</t>
        </is>
      </c>
      <c r="E565" t="n">
        <v>1022099</v>
      </c>
      <c r="F565" t="inlineStr">
        <is>
          <t>agrosuper shanghai1022099</t>
        </is>
      </c>
      <c r="G565" s="12" t="n">
        <v>44989</v>
      </c>
      <c r="H565" s="10" t="n">
        <v>7110</v>
      </c>
      <c r="I565" s="10" t="n"/>
      <c r="J565" s="10" t="n"/>
      <c r="K565" s="10" t="n"/>
      <c r="L565" s="13" t="n">
        <v>5.574109245612703</v>
      </c>
      <c r="M565" s="12" t="n">
        <v>44994</v>
      </c>
      <c r="N565" s="13" t="n">
        <v>5.5</v>
      </c>
      <c r="O565" s="12" t="n">
        <v>44999</v>
      </c>
      <c r="P565" t="n">
        <v>15</v>
      </c>
      <c r="Q565" s="14" t="inlineStr">
        <is>
          <t>SI</t>
        </is>
      </c>
      <c r="R565" s="10" t="n">
        <v>7110</v>
      </c>
      <c r="S565" s="10" t="n"/>
      <c r="T565" s="10" t="n"/>
      <c r="U565" s="10" t="n"/>
      <c r="V565" s="13" t="n">
        <v>7.574109245612703</v>
      </c>
      <c r="W565" s="12" t="n">
        <v>44996</v>
      </c>
      <c r="X565" s="13" t="n">
        <v>7.5</v>
      </c>
      <c r="Y565" s="12" t="n">
        <v>44999</v>
      </c>
      <c r="Z565" t="n">
        <v>15</v>
      </c>
      <c r="AA565" s="14" t="inlineStr">
        <is>
          <t>SI</t>
        </is>
      </c>
    </row>
    <row r="566">
      <c r="B566" t="inlineStr">
        <is>
          <t>Venta Local</t>
        </is>
      </c>
      <c r="C566" t="n">
        <v>40360752</v>
      </c>
      <c r="D566" t="inlineStr">
        <is>
          <t>AGROSUPER SHANGHAI</t>
        </is>
      </c>
      <c r="E566" t="n">
        <v>1022099</v>
      </c>
      <c r="F566" t="inlineStr">
        <is>
          <t>agrosuper shanghai1022099</t>
        </is>
      </c>
      <c r="G566" s="12" t="n">
        <v>44989</v>
      </c>
      <c r="H566" s="10" t="n">
        <v>25002</v>
      </c>
      <c r="I566" s="10" t="n"/>
      <c r="J566" s="10" t="n"/>
      <c r="K566" s="10" t="n"/>
      <c r="L566" s="13" t="n">
        <v>5.574109245612703</v>
      </c>
      <c r="M566" s="12" t="n">
        <v>44994</v>
      </c>
      <c r="N566" s="13" t="n">
        <v>5.5</v>
      </c>
      <c r="O566" s="12" t="n">
        <v>44999</v>
      </c>
      <c r="P566" t="n">
        <v>15</v>
      </c>
      <c r="Q566" s="14" t="inlineStr">
        <is>
          <t>SI</t>
        </is>
      </c>
      <c r="R566" s="10" t="n">
        <v>25002</v>
      </c>
      <c r="S566" s="10" t="n"/>
      <c r="T566" s="10" t="n"/>
      <c r="U566" s="10" t="n"/>
      <c r="V566" s="13" t="n">
        <v>7.574109245612703</v>
      </c>
      <c r="W566" s="12" t="n">
        <v>44996</v>
      </c>
      <c r="X566" s="13" t="n">
        <v>7.5</v>
      </c>
      <c r="Y566" s="12" t="n">
        <v>44999</v>
      </c>
      <c r="Z566" t="n">
        <v>15</v>
      </c>
      <c r="AA566" s="14" t="inlineStr">
        <is>
          <t>SI</t>
        </is>
      </c>
    </row>
    <row r="567">
      <c r="B567" t="inlineStr">
        <is>
          <t>Venta Local</t>
        </is>
      </c>
      <c r="C567" t="n">
        <v>40360751</v>
      </c>
      <c r="D567" t="inlineStr">
        <is>
          <t>AGROSUPER SHANGHAI</t>
        </is>
      </c>
      <c r="E567" t="n">
        <v>1022099</v>
      </c>
      <c r="F567" t="inlineStr">
        <is>
          <t>agrosuper shanghai1022099</t>
        </is>
      </c>
      <c r="G567" s="12" t="n">
        <v>44983</v>
      </c>
      <c r="H567" s="10" t="n">
        <v>24408</v>
      </c>
      <c r="I567" s="10" t="n"/>
      <c r="J567" s="10" t="n"/>
      <c r="K567" s="10" t="n"/>
      <c r="L567" s="13" t="n">
        <v>5.574109245612703</v>
      </c>
      <c r="M567" s="12" t="n">
        <v>44988</v>
      </c>
      <c r="N567" s="13" t="n">
        <v>5.5</v>
      </c>
      <c r="O567" s="12" t="n">
        <v>44993</v>
      </c>
      <c r="P567" t="n">
        <v>20</v>
      </c>
      <c r="Q567" s="14" t="inlineStr">
        <is>
          <t>SI</t>
        </is>
      </c>
      <c r="R567" s="10" t="n">
        <v>24408</v>
      </c>
      <c r="S567" s="10" t="n"/>
      <c r="T567" s="10" t="n"/>
      <c r="U567" s="10" t="n"/>
      <c r="V567" s="13" t="n">
        <v>7.574109245612703</v>
      </c>
      <c r="W567" s="12" t="n">
        <v>44990</v>
      </c>
      <c r="X567" s="13" t="n">
        <v>7.5</v>
      </c>
      <c r="Y567" s="12" t="n">
        <v>44993</v>
      </c>
      <c r="Z567" t="n">
        <v>20</v>
      </c>
      <c r="AA567" s="14" t="inlineStr">
        <is>
          <t>SI</t>
        </is>
      </c>
    </row>
    <row r="568">
      <c r="B568" t="inlineStr">
        <is>
          <t>Venta Local</t>
        </is>
      </c>
      <c r="C568" t="n">
        <v>40360750</v>
      </c>
      <c r="D568" t="inlineStr">
        <is>
          <t>AGROSUPER SHANGHAI</t>
        </is>
      </c>
      <c r="E568" t="n">
        <v>1021732</v>
      </c>
      <c r="F568" t="inlineStr">
        <is>
          <t>agrosuper shanghai1021732</t>
        </is>
      </c>
      <c r="G568" s="12" t="n">
        <v>44995</v>
      </c>
      <c r="H568" s="10" t="n">
        <v>17500</v>
      </c>
      <c r="I568" s="10" t="n"/>
      <c r="J568" s="10" t="n"/>
      <c r="K568" s="10" t="n"/>
      <c r="L568" s="13" t="n">
        <v>5.574109245612703</v>
      </c>
      <c r="M568" s="12" t="n">
        <v>45000</v>
      </c>
      <c r="N568" s="13" t="n">
        <v>5.5</v>
      </c>
      <c r="O568" s="12" t="n">
        <v>45005</v>
      </c>
      <c r="P568" t="n">
        <v>10</v>
      </c>
      <c r="Q568" s="14" t="inlineStr">
        <is>
          <t>SI</t>
        </is>
      </c>
      <c r="R568" s="10" t="n">
        <v>17500</v>
      </c>
      <c r="S568" s="10" t="n"/>
      <c r="T568" s="10" t="n"/>
      <c r="U568" s="10" t="n"/>
      <c r="V568" s="13" t="n">
        <v>7.574109245612703</v>
      </c>
      <c r="W568" s="12" t="n">
        <v>45002</v>
      </c>
      <c r="X568" s="13" t="n">
        <v>7.5</v>
      </c>
      <c r="Y568" s="12" t="n">
        <v>45005</v>
      </c>
      <c r="Z568" t="n">
        <v>10</v>
      </c>
      <c r="AA568" s="14" t="inlineStr">
        <is>
          <t>SI</t>
        </is>
      </c>
    </row>
    <row r="569">
      <c r="B569" t="inlineStr">
        <is>
          <t>Venta Local</t>
        </is>
      </c>
      <c r="C569" t="n">
        <v>40360750</v>
      </c>
      <c r="D569" t="inlineStr">
        <is>
          <t>AGROSUPER SHANGHAI</t>
        </is>
      </c>
      <c r="E569" t="n">
        <v>1021732</v>
      </c>
      <c r="F569" t="inlineStr">
        <is>
          <t>agrosuper shanghai1021732</t>
        </is>
      </c>
      <c r="G569" s="12" t="n">
        <v>44995</v>
      </c>
      <c r="H569" s="10" t="n">
        <v>25000</v>
      </c>
      <c r="I569" s="10" t="n"/>
      <c r="J569" s="10" t="n"/>
      <c r="K569" s="10" t="n"/>
      <c r="L569" s="13" t="n">
        <v>5.574109245612703</v>
      </c>
      <c r="M569" s="12" t="n">
        <v>45000</v>
      </c>
      <c r="N569" s="13" t="n">
        <v>5.5</v>
      </c>
      <c r="O569" s="12" t="n">
        <v>45005</v>
      </c>
      <c r="P569" t="n">
        <v>10</v>
      </c>
      <c r="Q569" s="14" t="inlineStr">
        <is>
          <t>SI</t>
        </is>
      </c>
      <c r="R569" s="10" t="n">
        <v>25000</v>
      </c>
      <c r="S569" s="10" t="n"/>
      <c r="T569" s="10" t="n"/>
      <c r="U569" s="10" t="n"/>
      <c r="V569" s="13" t="n">
        <v>7.574109245612703</v>
      </c>
      <c r="W569" s="12" t="n">
        <v>45002</v>
      </c>
      <c r="X569" s="13" t="n">
        <v>7.5</v>
      </c>
      <c r="Y569" s="12" t="n">
        <v>45005</v>
      </c>
      <c r="Z569" t="n">
        <v>10</v>
      </c>
      <c r="AA569" s="14" t="inlineStr">
        <is>
          <t>SI</t>
        </is>
      </c>
    </row>
    <row r="570">
      <c r="B570" t="inlineStr">
        <is>
          <t>Venta Local</t>
        </is>
      </c>
      <c r="C570" t="n">
        <v>40360749</v>
      </c>
      <c r="D570" t="inlineStr">
        <is>
          <t>AGROSUPER SHANGHAI</t>
        </is>
      </c>
      <c r="E570" t="n">
        <v>1021732</v>
      </c>
      <c r="F570" t="inlineStr">
        <is>
          <t>agrosuper shanghai1021732</t>
        </is>
      </c>
      <c r="G570" s="12" t="n">
        <v>44995</v>
      </c>
      <c r="H570" s="10" t="n">
        <v>24000</v>
      </c>
      <c r="I570" s="10" t="n"/>
      <c r="J570" s="10" t="n"/>
      <c r="K570" s="10" t="n"/>
      <c r="L570" s="13" t="n">
        <v>5.574109245612703</v>
      </c>
      <c r="M570" s="12" t="n">
        <v>45000</v>
      </c>
      <c r="N570" s="13" t="n">
        <v>5.5</v>
      </c>
      <c r="O570" s="12" t="n">
        <v>45005</v>
      </c>
      <c r="P570" t="n">
        <v>10</v>
      </c>
      <c r="Q570" s="14" t="inlineStr">
        <is>
          <t>SI</t>
        </is>
      </c>
      <c r="R570" s="10" t="n">
        <v>24000</v>
      </c>
      <c r="S570" s="10" t="n"/>
      <c r="T570" s="10" t="n"/>
      <c r="U570" s="10" t="n"/>
      <c r="V570" s="13" t="n">
        <v>7.574109245612703</v>
      </c>
      <c r="W570" s="12" t="n">
        <v>45002</v>
      </c>
      <c r="X570" s="13" t="n">
        <v>7.5</v>
      </c>
      <c r="Y570" s="12" t="n">
        <v>45005</v>
      </c>
      <c r="Z570" t="n">
        <v>10</v>
      </c>
      <c r="AA570" s="14" t="inlineStr">
        <is>
          <t>SI</t>
        </is>
      </c>
    </row>
    <row r="571">
      <c r="B571" t="inlineStr">
        <is>
          <t>Venta Local</t>
        </is>
      </c>
      <c r="C571" t="n">
        <v>40360748</v>
      </c>
      <c r="D571" t="inlineStr">
        <is>
          <t>AGROSUPER SHANGHAI</t>
        </is>
      </c>
      <c r="E571" t="n">
        <v>1021767</v>
      </c>
      <c r="F571" t="inlineStr">
        <is>
          <t>agrosuper shanghai1021767</t>
        </is>
      </c>
      <c r="G571" s="12" t="n">
        <v>44995</v>
      </c>
      <c r="H571" s="10" t="n">
        <v>24192</v>
      </c>
      <c r="I571" s="10" t="n"/>
      <c r="J571" s="10" t="n"/>
      <c r="K571" s="10" t="n"/>
      <c r="L571" s="13" t="n">
        <v>5.574109245612703</v>
      </c>
      <c r="M571" s="12" t="n">
        <v>45000</v>
      </c>
      <c r="N571" s="13" t="n">
        <v>5.5</v>
      </c>
      <c r="O571" s="12" t="n">
        <v>45005</v>
      </c>
      <c r="P571" t="n">
        <v>10</v>
      </c>
      <c r="Q571" s="14" t="inlineStr">
        <is>
          <t>SI</t>
        </is>
      </c>
      <c r="R571" s="10" t="n">
        <v>24192</v>
      </c>
      <c r="S571" s="10" t="n"/>
      <c r="T571" s="10" t="n"/>
      <c r="U571" s="10" t="n"/>
      <c r="V571" s="13" t="n">
        <v>7.574109245612703</v>
      </c>
      <c r="W571" s="12" t="n">
        <v>45002</v>
      </c>
      <c r="X571" s="13" t="n">
        <v>7.5</v>
      </c>
      <c r="Y571" s="12" t="n">
        <v>45005</v>
      </c>
      <c r="Z571" t="n">
        <v>10</v>
      </c>
      <c r="AA571" s="14" t="inlineStr">
        <is>
          <t>SI</t>
        </is>
      </c>
    </row>
    <row r="572">
      <c r="B572" t="inlineStr">
        <is>
          <t>Venta Local</t>
        </is>
      </c>
      <c r="C572" t="n">
        <v>40360747</v>
      </c>
      <c r="D572" t="inlineStr">
        <is>
          <t>AGROSUPER SHANGHAI</t>
        </is>
      </c>
      <c r="E572" t="n">
        <v>1021767</v>
      </c>
      <c r="F572" t="inlineStr">
        <is>
          <t>agrosuper shanghai1021767</t>
        </is>
      </c>
      <c r="G572" s="12" t="n">
        <v>44993</v>
      </c>
      <c r="H572" s="10" t="n">
        <v>23976</v>
      </c>
      <c r="I572" s="10" t="n"/>
      <c r="J572" s="10" t="n"/>
      <c r="K572" s="10" t="n"/>
      <c r="L572" s="13" t="n">
        <v>5.574109245612703</v>
      </c>
      <c r="M572" s="12" t="n">
        <v>44998</v>
      </c>
      <c r="N572" s="13" t="n">
        <v>5.5</v>
      </c>
      <c r="O572" s="12" t="n">
        <v>45003</v>
      </c>
      <c r="P572" t="n">
        <v>11</v>
      </c>
      <c r="Q572" s="14" t="inlineStr">
        <is>
          <t>SI</t>
        </is>
      </c>
      <c r="R572" s="10" t="n">
        <v>23976</v>
      </c>
      <c r="S572" s="10" t="n"/>
      <c r="T572" s="10" t="n"/>
      <c r="U572" s="10" t="n"/>
      <c r="V572" s="13" t="n">
        <v>7.574109245612703</v>
      </c>
      <c r="W572" s="12" t="n">
        <v>45000</v>
      </c>
      <c r="X572" s="13" t="n">
        <v>7.5</v>
      </c>
      <c r="Y572" s="12" t="n">
        <v>45003</v>
      </c>
      <c r="Z572" t="n">
        <v>11</v>
      </c>
      <c r="AA572" s="14" t="inlineStr">
        <is>
          <t>SI</t>
        </is>
      </c>
    </row>
    <row r="573">
      <c r="B573" t="inlineStr">
        <is>
          <t>Venta Local</t>
        </is>
      </c>
      <c r="C573" t="n">
        <v>40360746</v>
      </c>
      <c r="D573" t="inlineStr">
        <is>
          <t>AGROSUPER SHANGHAI</t>
        </is>
      </c>
      <c r="E573" t="n">
        <v>1021767</v>
      </c>
      <c r="F573" t="inlineStr">
        <is>
          <t>agrosuper shanghai1021767</t>
        </is>
      </c>
      <c r="G573" s="12" t="n">
        <v>44976</v>
      </c>
      <c r="H573" s="10" t="n">
        <v>25002</v>
      </c>
      <c r="I573" s="10" t="n"/>
      <c r="J573" s="10" t="n"/>
      <c r="K573" s="10" t="n"/>
      <c r="L573" s="13" t="n">
        <v>5.574109245612703</v>
      </c>
      <c r="M573" s="12" t="n">
        <v>44981</v>
      </c>
      <c r="N573" s="13" t="n">
        <v>5.5</v>
      </c>
      <c r="O573" s="12" t="n">
        <v>44986</v>
      </c>
      <c r="P573" t="n">
        <v>26</v>
      </c>
      <c r="Q573" s="14" t="inlineStr">
        <is>
          <t>SI</t>
        </is>
      </c>
      <c r="R573" s="10" t="n">
        <v>25002</v>
      </c>
      <c r="S573" s="10" t="n"/>
      <c r="T573" s="10" t="n"/>
      <c r="U573" s="10" t="n"/>
      <c r="V573" s="13" t="n">
        <v>7.574109245612703</v>
      </c>
      <c r="W573" s="12" t="n">
        <v>44983</v>
      </c>
      <c r="X573" s="13" t="n">
        <v>7.5</v>
      </c>
      <c r="Y573" s="12" t="n">
        <v>44986</v>
      </c>
      <c r="Z573" t="n">
        <v>26</v>
      </c>
      <c r="AA573" s="14" t="inlineStr">
        <is>
          <t>SI</t>
        </is>
      </c>
    </row>
    <row r="574">
      <c r="B574" t="inlineStr">
        <is>
          <t>Venta Directa</t>
        </is>
      </c>
      <c r="C574" t="n">
        <v>40360737</v>
      </c>
      <c r="D574" t="inlineStr">
        <is>
          <t>AGRO SUDAMERICA</t>
        </is>
      </c>
      <c r="E574" t="n">
        <v>1030821</v>
      </c>
      <c r="F574" t="inlineStr">
        <is>
          <t>agro sudamerica1030821</t>
        </is>
      </c>
      <c r="G574" s="12" t="n">
        <v>44955</v>
      </c>
      <c r="H574" s="10" t="inlineStr"/>
      <c r="I574" s="10" t="n"/>
      <c r="J574" s="10" t="n"/>
      <c r="K574" s="10" t="n"/>
      <c r="L574" s="13" t="n"/>
      <c r="N574" s="13" t="n"/>
      <c r="Q574" s="14" t="n"/>
      <c r="R574" s="10" t="n"/>
      <c r="S574" s="10" t="n"/>
      <c r="T574" s="10" t="n"/>
      <c r="U574" s="10" t="n"/>
      <c r="V574" s="13" t="n"/>
      <c r="X574" s="13" t="n"/>
      <c r="AA574" s="14" t="n"/>
    </row>
    <row r="575">
      <c r="B575" t="inlineStr">
        <is>
          <t>Venta Directa</t>
        </is>
      </c>
      <c r="C575" t="n">
        <v>40360733</v>
      </c>
      <c r="D575" t="inlineStr">
        <is>
          <t>AGRO SUDAMERICA</t>
        </is>
      </c>
      <c r="E575" t="n">
        <v>1021385</v>
      </c>
      <c r="F575" t="inlineStr">
        <is>
          <t>agro sudamerica1021385</t>
        </is>
      </c>
      <c r="G575" s="12" t="n">
        <v>44967</v>
      </c>
      <c r="H575" s="10" t="inlineStr"/>
      <c r="I575" s="10" t="n"/>
      <c r="J575" s="10" t="n"/>
      <c r="K575" s="10" t="n"/>
      <c r="L575" s="13" t="n"/>
      <c r="N575" s="13" t="n"/>
      <c r="Q575" s="14" t="n"/>
      <c r="R575" s="10" t="n"/>
      <c r="S575" s="10" t="n"/>
      <c r="T575" s="10" t="n"/>
      <c r="U575" s="10" t="n"/>
      <c r="V575" s="13" t="n"/>
      <c r="X575" s="13" t="n"/>
      <c r="AA575" s="14" t="n"/>
    </row>
    <row r="576">
      <c r="B576" t="inlineStr">
        <is>
          <t>Venta Local</t>
        </is>
      </c>
      <c r="C576" t="n">
        <v>40360730</v>
      </c>
      <c r="D576" t="inlineStr">
        <is>
          <t>AGRO MEXICO</t>
        </is>
      </c>
      <c r="E576" t="n">
        <v>1030337</v>
      </c>
      <c r="F576" t="inlineStr">
        <is>
          <t>agro mexico1030337</t>
        </is>
      </c>
      <c r="G576" s="12" t="n">
        <v>44956</v>
      </c>
      <c r="H576" s="10" t="inlineStr"/>
      <c r="I576" s="10" t="n"/>
      <c r="J576" s="10" t="n"/>
      <c r="K576" s="10" t="n"/>
      <c r="L576" s="13" t="n">
        <v>5.449612403100775</v>
      </c>
      <c r="M576" s="12" t="n">
        <v>44961</v>
      </c>
      <c r="N576" s="13" t="n">
        <v>10</v>
      </c>
      <c r="O576" s="12" t="n">
        <v>44971</v>
      </c>
      <c r="P576" t="n">
        <v>12</v>
      </c>
      <c r="Q576" s="14" t="inlineStr">
        <is>
          <t>SI</t>
        </is>
      </c>
      <c r="R576" s="10" t="n"/>
      <c r="S576" s="10" t="n"/>
      <c r="T576" s="10" t="n"/>
      <c r="U576" s="10" t="n"/>
      <c r="V576" s="13" t="n">
        <v>7.449612403100775</v>
      </c>
      <c r="W576" s="12" t="n">
        <v>44963</v>
      </c>
      <c r="X576" s="13" t="n">
        <v>12</v>
      </c>
      <c r="Y576" s="12" t="n">
        <v>44971</v>
      </c>
      <c r="Z576" t="n">
        <v>12</v>
      </c>
      <c r="AA576" s="14" t="inlineStr">
        <is>
          <t>SI</t>
        </is>
      </c>
    </row>
    <row r="577">
      <c r="B577" t="inlineStr">
        <is>
          <t>Venta Local</t>
        </is>
      </c>
      <c r="C577" t="n">
        <v>40360729</v>
      </c>
      <c r="D577" t="inlineStr">
        <is>
          <t>AGRO MEXICO</t>
        </is>
      </c>
      <c r="E577" t="n">
        <v>1030337</v>
      </c>
      <c r="F577" t="inlineStr">
        <is>
          <t>agro mexico1030337</t>
        </is>
      </c>
      <c r="G577" s="12" t="n">
        <v>44956</v>
      </c>
      <c r="H577" s="10" t="inlineStr"/>
      <c r="I577" s="10" t="n"/>
      <c r="J577" s="10" t="n"/>
      <c r="K577" s="10" t="n"/>
      <c r="L577" s="13" t="n">
        <v>5.449612403100775</v>
      </c>
      <c r="M577" s="12" t="n">
        <v>44961</v>
      </c>
      <c r="N577" s="13" t="n">
        <v>10</v>
      </c>
      <c r="O577" s="12" t="n">
        <v>44971</v>
      </c>
      <c r="P577" t="n">
        <v>12</v>
      </c>
      <c r="Q577" s="14" t="inlineStr">
        <is>
          <t>SI</t>
        </is>
      </c>
      <c r="R577" s="10" t="n"/>
      <c r="S577" s="10" t="n"/>
      <c r="T577" s="10" t="n"/>
      <c r="U577" s="10" t="n"/>
      <c r="V577" s="13" t="n">
        <v>7.449612403100775</v>
      </c>
      <c r="W577" s="12" t="n">
        <v>44963</v>
      </c>
      <c r="X577" s="13" t="n">
        <v>12</v>
      </c>
      <c r="Y577" s="12" t="n">
        <v>44971</v>
      </c>
      <c r="Z577" t="n">
        <v>12</v>
      </c>
      <c r="AA577" s="14" t="inlineStr">
        <is>
          <t>SI</t>
        </is>
      </c>
    </row>
    <row r="578">
      <c r="B578" t="inlineStr">
        <is>
          <t>Venta Local</t>
        </is>
      </c>
      <c r="C578" t="n">
        <v>40360728</v>
      </c>
      <c r="D578" t="inlineStr">
        <is>
          <t>AGRO MEXICO</t>
        </is>
      </c>
      <c r="E578" t="n">
        <v>1030337</v>
      </c>
      <c r="F578" t="inlineStr">
        <is>
          <t>agro mexico1030337</t>
        </is>
      </c>
      <c r="G578" s="12" t="n">
        <v>44956</v>
      </c>
      <c r="H578" s="10" t="inlineStr"/>
      <c r="I578" s="10" t="n"/>
      <c r="J578" s="10" t="n"/>
      <c r="K578" s="10" t="n"/>
      <c r="L578" s="13" t="n">
        <v>5.449612403100775</v>
      </c>
      <c r="M578" s="12" t="n">
        <v>44961</v>
      </c>
      <c r="N578" s="13" t="n">
        <v>10</v>
      </c>
      <c r="O578" s="12" t="n">
        <v>44971</v>
      </c>
      <c r="P578" t="n">
        <v>12</v>
      </c>
      <c r="Q578" s="14" t="inlineStr">
        <is>
          <t>SI</t>
        </is>
      </c>
      <c r="R578" s="10" t="n"/>
      <c r="S578" s="10" t="n"/>
      <c r="T578" s="10" t="n"/>
      <c r="U578" s="10" t="n"/>
      <c r="V578" s="13" t="n">
        <v>7.449612403100775</v>
      </c>
      <c r="W578" s="12" t="n">
        <v>44963</v>
      </c>
      <c r="X578" s="13" t="n">
        <v>12</v>
      </c>
      <c r="Y578" s="12" t="n">
        <v>44971</v>
      </c>
      <c r="Z578" t="n">
        <v>12</v>
      </c>
      <c r="AA578" s="14" t="inlineStr">
        <is>
          <t>SI</t>
        </is>
      </c>
    </row>
    <row r="579">
      <c r="B579" t="inlineStr">
        <is>
          <t>Venta Directa</t>
        </is>
      </c>
      <c r="C579" t="n">
        <v>40360713</v>
      </c>
      <c r="D579" t="inlineStr">
        <is>
          <t>AGRO SUDAMERICA</t>
        </is>
      </c>
      <c r="E579" t="n">
        <v>1020944</v>
      </c>
      <c r="F579" t="inlineStr">
        <is>
          <t>agro sudamerica1020944</t>
        </is>
      </c>
      <c r="G579" s="12" t="n">
        <v>44961</v>
      </c>
      <c r="H579" s="10" t="inlineStr"/>
      <c r="I579" s="10" t="n"/>
      <c r="J579" s="10" t="n"/>
      <c r="K579" s="10" t="n"/>
      <c r="L579" s="13" t="n"/>
      <c r="N579" s="13" t="n"/>
      <c r="Q579" s="14" t="n"/>
      <c r="R579" s="10" t="n"/>
      <c r="S579" s="10" t="n"/>
      <c r="T579" s="10" t="n"/>
      <c r="U579" s="10" t="n"/>
      <c r="V579" s="13" t="n"/>
      <c r="X579" s="13" t="n"/>
      <c r="AA579" s="14" t="n"/>
    </row>
    <row r="580">
      <c r="B580" t="inlineStr">
        <is>
          <t>Venta Directa</t>
        </is>
      </c>
      <c r="C580" t="n">
        <v>40360712</v>
      </c>
      <c r="D580" t="inlineStr">
        <is>
          <t>AGRO SUDAMERICA</t>
        </is>
      </c>
      <c r="E580" t="n">
        <v>1020944</v>
      </c>
      <c r="F580" t="inlineStr">
        <is>
          <t>agro sudamerica1020944</t>
        </is>
      </c>
      <c r="G580" s="12" t="n">
        <v>44961</v>
      </c>
      <c r="H580" s="10" t="inlineStr"/>
      <c r="I580" s="10" t="n"/>
      <c r="J580" s="10" t="n"/>
      <c r="K580" s="10" t="n"/>
      <c r="L580" s="13" t="n"/>
      <c r="N580" s="13" t="n"/>
      <c r="Q580" s="14" t="n"/>
      <c r="R580" s="10" t="n"/>
      <c r="S580" s="10" t="n"/>
      <c r="T580" s="10" t="n"/>
      <c r="U580" s="10" t="n"/>
      <c r="V580" s="13" t="n"/>
      <c r="X580" s="13" t="n"/>
      <c r="AA580" s="14" t="n"/>
    </row>
    <row r="581">
      <c r="B581" t="inlineStr">
        <is>
          <t>Venta Directa</t>
        </is>
      </c>
      <c r="C581" t="n">
        <v>40360711</v>
      </c>
      <c r="D581" t="inlineStr">
        <is>
          <t>AGRO SUDAMERICA</t>
        </is>
      </c>
      <c r="E581" t="n">
        <v>1020944</v>
      </c>
      <c r="F581" t="inlineStr">
        <is>
          <t>agro sudamerica1020944</t>
        </is>
      </c>
      <c r="G581" s="12" t="n">
        <v>44960</v>
      </c>
      <c r="H581" s="10" t="inlineStr"/>
      <c r="I581" s="10" t="n"/>
      <c r="J581" s="10" t="n"/>
      <c r="K581" s="10" t="n"/>
      <c r="L581" s="13" t="n"/>
      <c r="N581" s="13" t="n"/>
      <c r="Q581" s="14" t="n"/>
      <c r="R581" s="10" t="n"/>
      <c r="S581" s="10" t="n"/>
      <c r="T581" s="10" t="n"/>
      <c r="U581" s="10" t="n"/>
      <c r="V581" s="13" t="n"/>
      <c r="X581" s="13" t="n"/>
      <c r="AA581" s="14" t="n"/>
    </row>
    <row r="582">
      <c r="B582" t="inlineStr">
        <is>
          <t>Venta Local</t>
        </is>
      </c>
      <c r="C582" t="n">
        <v>40360651</v>
      </c>
      <c r="D582" t="inlineStr">
        <is>
          <t>AGRO MEXICO</t>
        </is>
      </c>
      <c r="E582" t="n">
        <v>1012811</v>
      </c>
      <c r="F582" t="inlineStr">
        <is>
          <t>agro mexico1012811</t>
        </is>
      </c>
      <c r="G582" s="12" t="n">
        <v>44956</v>
      </c>
      <c r="H582" s="10" t="inlineStr"/>
      <c r="I582" s="10" t="n"/>
      <c r="J582" s="10" t="n"/>
      <c r="K582" s="10" t="n"/>
      <c r="L582" s="13" t="n">
        <v>5.449612403100775</v>
      </c>
      <c r="M582" s="12" t="n">
        <v>44961</v>
      </c>
      <c r="N582" s="13" t="n">
        <v>10</v>
      </c>
      <c r="O582" s="12" t="n">
        <v>44971</v>
      </c>
      <c r="P582" t="n">
        <v>12</v>
      </c>
      <c r="Q582" s="14" t="inlineStr">
        <is>
          <t>SI</t>
        </is>
      </c>
      <c r="R582" s="10" t="n"/>
      <c r="S582" s="10" t="n"/>
      <c r="T582" s="10" t="n"/>
      <c r="U582" s="10" t="n"/>
      <c r="V582" s="13" t="n">
        <v>7.449612403100775</v>
      </c>
      <c r="W582" s="12" t="n">
        <v>44963</v>
      </c>
      <c r="X582" s="13" t="n">
        <v>12</v>
      </c>
      <c r="Y582" s="12" t="n">
        <v>44971</v>
      </c>
      <c r="Z582" t="n">
        <v>12</v>
      </c>
      <c r="AA582" s="14" t="inlineStr">
        <is>
          <t>SI</t>
        </is>
      </c>
    </row>
    <row r="583">
      <c r="B583" t="inlineStr">
        <is>
          <t>Venta Local</t>
        </is>
      </c>
      <c r="C583" t="n">
        <v>40360649</v>
      </c>
      <c r="D583" t="inlineStr">
        <is>
          <t>AGRO MEXICO</t>
        </is>
      </c>
      <c r="E583" t="n">
        <v>1012811</v>
      </c>
      <c r="F583" t="inlineStr">
        <is>
          <t>agro mexico1012811</t>
        </is>
      </c>
      <c r="G583" s="12" t="n">
        <v>44956</v>
      </c>
      <c r="H583" s="10" t="inlineStr"/>
      <c r="I583" s="10" t="n"/>
      <c r="J583" s="10" t="n"/>
      <c r="K583" s="10" t="n"/>
      <c r="L583" s="13" t="n">
        <v>5.449612403100775</v>
      </c>
      <c r="M583" s="12" t="n">
        <v>44961</v>
      </c>
      <c r="N583" s="13" t="n">
        <v>10</v>
      </c>
      <c r="O583" s="12" t="n">
        <v>44971</v>
      </c>
      <c r="P583" t="n">
        <v>12</v>
      </c>
      <c r="Q583" s="14" t="inlineStr">
        <is>
          <t>SI</t>
        </is>
      </c>
      <c r="R583" s="10" t="n"/>
      <c r="S583" s="10" t="n"/>
      <c r="T583" s="10" t="n"/>
      <c r="U583" s="10" t="n"/>
      <c r="V583" s="13" t="n">
        <v>7.449612403100775</v>
      </c>
      <c r="W583" s="12" t="n">
        <v>44963</v>
      </c>
      <c r="X583" s="13" t="n">
        <v>12</v>
      </c>
      <c r="Y583" s="12" t="n">
        <v>44971</v>
      </c>
      <c r="Z583" t="n">
        <v>12</v>
      </c>
      <c r="AA583" s="14" t="inlineStr">
        <is>
          <t>SI</t>
        </is>
      </c>
    </row>
    <row r="584">
      <c r="B584" t="inlineStr">
        <is>
          <t>Venta Local</t>
        </is>
      </c>
      <c r="C584" t="n">
        <v>40360648</v>
      </c>
      <c r="D584" t="inlineStr">
        <is>
          <t>AGRO MEXICO</t>
        </is>
      </c>
      <c r="E584" t="n">
        <v>1012811</v>
      </c>
      <c r="F584" t="inlineStr">
        <is>
          <t>agro mexico1012811</t>
        </is>
      </c>
      <c r="G584" s="12" t="n">
        <v>44956</v>
      </c>
      <c r="H584" s="10" t="inlineStr"/>
      <c r="I584" s="10" t="n"/>
      <c r="J584" s="10" t="n"/>
      <c r="K584" s="10" t="n"/>
      <c r="L584" s="13" t="n">
        <v>5.449612403100775</v>
      </c>
      <c r="M584" s="12" t="n">
        <v>44961</v>
      </c>
      <c r="N584" s="13" t="n">
        <v>10</v>
      </c>
      <c r="O584" s="12" t="n">
        <v>44971</v>
      </c>
      <c r="P584" t="n">
        <v>12</v>
      </c>
      <c r="Q584" s="14" t="inlineStr">
        <is>
          <t>SI</t>
        </is>
      </c>
      <c r="R584" s="10" t="n"/>
      <c r="S584" s="10" t="n"/>
      <c r="T584" s="10" t="n"/>
      <c r="U584" s="10" t="n"/>
      <c r="V584" s="13" t="n">
        <v>7.449612403100775</v>
      </c>
      <c r="W584" s="12" t="n">
        <v>44963</v>
      </c>
      <c r="X584" s="13" t="n">
        <v>12</v>
      </c>
      <c r="Y584" s="12" t="n">
        <v>44971</v>
      </c>
      <c r="Z584" t="n">
        <v>12</v>
      </c>
      <c r="AA584" s="14" t="inlineStr">
        <is>
          <t>SI</t>
        </is>
      </c>
    </row>
    <row r="585">
      <c r="B585" t="inlineStr">
        <is>
          <t>Venta Local</t>
        </is>
      </c>
      <c r="C585" t="n">
        <v>40360646</v>
      </c>
      <c r="D585" t="inlineStr">
        <is>
          <t>AGRO MEXICO</t>
        </is>
      </c>
      <c r="E585" t="n">
        <v>1012811</v>
      </c>
      <c r="F585" t="inlineStr">
        <is>
          <t>agro mexico1012811</t>
        </is>
      </c>
      <c r="G585" s="12" t="n">
        <v>44956</v>
      </c>
      <c r="H585" s="10" t="inlineStr"/>
      <c r="I585" s="10" t="n"/>
      <c r="J585" s="10" t="n"/>
      <c r="K585" s="10" t="n"/>
      <c r="L585" s="13" t="n">
        <v>5.449612403100775</v>
      </c>
      <c r="M585" s="12" t="n">
        <v>44961</v>
      </c>
      <c r="N585" s="13" t="n">
        <v>10</v>
      </c>
      <c r="O585" s="12" t="n">
        <v>44971</v>
      </c>
      <c r="P585" t="n">
        <v>12</v>
      </c>
      <c r="Q585" s="14" t="inlineStr">
        <is>
          <t>SI</t>
        </is>
      </c>
      <c r="R585" s="10" t="n"/>
      <c r="S585" s="10" t="n"/>
      <c r="T585" s="10" t="n"/>
      <c r="U585" s="10" t="n"/>
      <c r="V585" s="13" t="n">
        <v>7.449612403100775</v>
      </c>
      <c r="W585" s="12" t="n">
        <v>44963</v>
      </c>
      <c r="X585" s="13" t="n">
        <v>12</v>
      </c>
      <c r="Y585" s="12" t="n">
        <v>44971</v>
      </c>
      <c r="Z585" t="n">
        <v>12</v>
      </c>
      <c r="AA585" s="14" t="inlineStr">
        <is>
          <t>SI</t>
        </is>
      </c>
    </row>
    <row r="586">
      <c r="B586" t="inlineStr">
        <is>
          <t>Venta Local</t>
        </is>
      </c>
      <c r="C586" t="n">
        <v>40360645</v>
      </c>
      <c r="D586" t="inlineStr">
        <is>
          <t>AGRO MEXICO</t>
        </is>
      </c>
      <c r="E586" t="n">
        <v>1012764</v>
      </c>
      <c r="F586" t="inlineStr">
        <is>
          <t>agro mexico1012764</t>
        </is>
      </c>
      <c r="G586" s="12" t="n">
        <v>44969</v>
      </c>
      <c r="H586" s="10" t="inlineStr"/>
      <c r="I586" s="10" t="n"/>
      <c r="J586" s="10" t="n"/>
      <c r="K586" s="10" t="n"/>
      <c r="L586" s="13" t="n">
        <v>5.449612403100775</v>
      </c>
      <c r="M586" s="12" t="n">
        <v>44974</v>
      </c>
      <c r="N586" s="13" t="n">
        <v>10</v>
      </c>
      <c r="O586" s="12" t="n">
        <v>44984</v>
      </c>
      <c r="P586" t="n">
        <v>1</v>
      </c>
      <c r="Q586" s="14" t="inlineStr">
        <is>
          <t>Mes 3</t>
        </is>
      </c>
      <c r="R586" s="10" t="n"/>
      <c r="S586" s="10" t="n"/>
      <c r="T586" s="10" t="n"/>
      <c r="U586" s="10" t="n"/>
      <c r="V586" s="13" t="n">
        <v>7.449612403100775</v>
      </c>
      <c r="W586" s="12" t="n">
        <v>44976</v>
      </c>
      <c r="X586" s="13" t="n">
        <v>12</v>
      </c>
      <c r="Y586" s="12" t="n">
        <v>44984</v>
      </c>
      <c r="Z586" t="n">
        <v>1</v>
      </c>
      <c r="AA586" s="14" t="inlineStr">
        <is>
          <t>Mes 3</t>
        </is>
      </c>
    </row>
    <row r="587">
      <c r="B587" t="inlineStr">
        <is>
          <t>Venta Local</t>
        </is>
      </c>
      <c r="C587" t="n">
        <v>40360644</v>
      </c>
      <c r="D587" t="inlineStr">
        <is>
          <t>AGRO MEXICO</t>
        </is>
      </c>
      <c r="E587" t="n">
        <v>1012764</v>
      </c>
      <c r="F587" t="inlineStr">
        <is>
          <t>agro mexico1012764</t>
        </is>
      </c>
      <c r="G587" s="12" t="n">
        <v>44956</v>
      </c>
      <c r="H587" s="10" t="inlineStr"/>
      <c r="I587" s="10" t="n"/>
      <c r="J587" s="10" t="n"/>
      <c r="K587" s="10" t="n"/>
      <c r="L587" s="13" t="n">
        <v>5.449612403100775</v>
      </c>
      <c r="M587" s="12" t="n">
        <v>44961</v>
      </c>
      <c r="N587" s="13" t="n">
        <v>10</v>
      </c>
      <c r="O587" s="12" t="n">
        <v>44971</v>
      </c>
      <c r="P587" t="n">
        <v>12</v>
      </c>
      <c r="Q587" s="14" t="inlineStr">
        <is>
          <t>SI</t>
        </is>
      </c>
      <c r="R587" s="10" t="n"/>
      <c r="S587" s="10" t="n"/>
      <c r="T587" s="10" t="n"/>
      <c r="U587" s="10" t="n"/>
      <c r="V587" s="13" t="n">
        <v>7.449612403100775</v>
      </c>
      <c r="W587" s="12" t="n">
        <v>44963</v>
      </c>
      <c r="X587" s="13" t="n">
        <v>12</v>
      </c>
      <c r="Y587" s="12" t="n">
        <v>44971</v>
      </c>
      <c r="Z587" t="n">
        <v>12</v>
      </c>
      <c r="AA587" s="14" t="inlineStr">
        <is>
          <t>SI</t>
        </is>
      </c>
    </row>
    <row r="588">
      <c r="B588" t="inlineStr">
        <is>
          <t>Venta Local</t>
        </is>
      </c>
      <c r="C588" t="n">
        <v>40360643</v>
      </c>
      <c r="D588" t="inlineStr">
        <is>
          <t>AGRO MEXICO</t>
        </is>
      </c>
      <c r="E588" t="n">
        <v>1012764</v>
      </c>
      <c r="F588" t="inlineStr">
        <is>
          <t>agro mexico1012764</t>
        </is>
      </c>
      <c r="G588" s="12" t="n">
        <v>44956</v>
      </c>
      <c r="H588" s="10" t="inlineStr"/>
      <c r="I588" s="10" t="n"/>
      <c r="J588" s="10" t="n"/>
      <c r="K588" s="10" t="n"/>
      <c r="L588" s="13" t="n">
        <v>5.449612403100775</v>
      </c>
      <c r="M588" s="12" t="n">
        <v>44961</v>
      </c>
      <c r="N588" s="13" t="n">
        <v>10</v>
      </c>
      <c r="O588" s="12" t="n">
        <v>44971</v>
      </c>
      <c r="P588" t="n">
        <v>12</v>
      </c>
      <c r="Q588" s="14" t="inlineStr">
        <is>
          <t>SI</t>
        </is>
      </c>
      <c r="R588" s="10" t="n"/>
      <c r="S588" s="10" t="n"/>
      <c r="T588" s="10" t="n"/>
      <c r="U588" s="10" t="n"/>
      <c r="V588" s="13" t="n">
        <v>7.449612403100775</v>
      </c>
      <c r="W588" s="12" t="n">
        <v>44963</v>
      </c>
      <c r="X588" s="13" t="n">
        <v>12</v>
      </c>
      <c r="Y588" s="12" t="n">
        <v>44971</v>
      </c>
      <c r="Z588" t="n">
        <v>12</v>
      </c>
      <c r="AA588" s="14" t="inlineStr">
        <is>
          <t>SI</t>
        </is>
      </c>
    </row>
    <row r="589">
      <c r="B589" t="inlineStr">
        <is>
          <t>Venta Local</t>
        </is>
      </c>
      <c r="C589" t="n">
        <v>40360642</v>
      </c>
      <c r="D589" t="inlineStr">
        <is>
          <t>AGRO MEXICO</t>
        </is>
      </c>
      <c r="E589" t="n">
        <v>1012764</v>
      </c>
      <c r="F589" t="inlineStr">
        <is>
          <t>agro mexico1012764</t>
        </is>
      </c>
      <c r="G589" s="12" t="n">
        <v>44956</v>
      </c>
      <c r="H589" s="10" t="inlineStr"/>
      <c r="I589" s="10" t="n"/>
      <c r="J589" s="10" t="n"/>
      <c r="K589" s="10" t="n"/>
      <c r="L589" s="13" t="n">
        <v>5.449612403100775</v>
      </c>
      <c r="M589" s="12" t="n">
        <v>44961</v>
      </c>
      <c r="N589" s="13" t="n">
        <v>10</v>
      </c>
      <c r="O589" s="12" t="n">
        <v>44971</v>
      </c>
      <c r="P589" t="n">
        <v>12</v>
      </c>
      <c r="Q589" s="14" t="inlineStr">
        <is>
          <t>SI</t>
        </is>
      </c>
      <c r="R589" s="10" t="n"/>
      <c r="S589" s="10" t="n"/>
      <c r="T589" s="10" t="n"/>
      <c r="U589" s="10" t="n"/>
      <c r="V589" s="13" t="n">
        <v>7.449612403100775</v>
      </c>
      <c r="W589" s="12" t="n">
        <v>44963</v>
      </c>
      <c r="X589" s="13" t="n">
        <v>12</v>
      </c>
      <c r="Y589" s="12" t="n">
        <v>44971</v>
      </c>
      <c r="Z589" t="n">
        <v>12</v>
      </c>
      <c r="AA589" s="14" t="inlineStr">
        <is>
          <t>SI</t>
        </is>
      </c>
    </row>
    <row r="590">
      <c r="B590" t="inlineStr">
        <is>
          <t>Venta Local</t>
        </is>
      </c>
      <c r="C590" t="n">
        <v>40360633</v>
      </c>
      <c r="D590" t="inlineStr">
        <is>
          <t>AGRO MEXICO</t>
        </is>
      </c>
      <c r="E590" t="n">
        <v>1011127</v>
      </c>
      <c r="F590" t="inlineStr">
        <is>
          <t>agro mexico1011127</t>
        </is>
      </c>
      <c r="G590" s="12" t="n">
        <v>44956</v>
      </c>
      <c r="H590" s="10" t="inlineStr"/>
      <c r="I590" s="10" t="n"/>
      <c r="J590" s="10" t="n"/>
      <c r="K590" s="10" t="n"/>
      <c r="L590" s="13" t="n">
        <v>5.449612403100775</v>
      </c>
      <c r="M590" s="12" t="n">
        <v>44961</v>
      </c>
      <c r="N590" s="13" t="n">
        <v>10</v>
      </c>
      <c r="O590" s="12" t="n">
        <v>44971</v>
      </c>
      <c r="P590" t="n">
        <v>12</v>
      </c>
      <c r="Q590" s="14" t="inlineStr">
        <is>
          <t>SI</t>
        </is>
      </c>
      <c r="R590" s="10" t="n"/>
      <c r="S590" s="10" t="n"/>
      <c r="T590" s="10" t="n"/>
      <c r="U590" s="10" t="n"/>
      <c r="V590" s="13" t="n">
        <v>7.449612403100775</v>
      </c>
      <c r="W590" s="12" t="n">
        <v>44963</v>
      </c>
      <c r="X590" s="13" t="n">
        <v>12</v>
      </c>
      <c r="Y590" s="12" t="n">
        <v>44971</v>
      </c>
      <c r="Z590" t="n">
        <v>12</v>
      </c>
      <c r="AA590" s="14" t="inlineStr">
        <is>
          <t>SI</t>
        </is>
      </c>
    </row>
    <row r="591">
      <c r="B591" t="inlineStr">
        <is>
          <t>Venta Local</t>
        </is>
      </c>
      <c r="C591" t="n">
        <v>40360632</v>
      </c>
      <c r="D591" t="inlineStr">
        <is>
          <t>AGRO MEXICO</t>
        </is>
      </c>
      <c r="E591" t="n">
        <v>1011127</v>
      </c>
      <c r="F591" t="inlineStr">
        <is>
          <t>agro mexico1011127</t>
        </is>
      </c>
      <c r="G591" s="12" t="n">
        <v>44956</v>
      </c>
      <c r="H591" s="10" t="inlineStr"/>
      <c r="I591" s="10" t="n"/>
      <c r="J591" s="10" t="n"/>
      <c r="K591" s="10" t="n"/>
      <c r="L591" s="13" t="n">
        <v>5.449612403100775</v>
      </c>
      <c r="M591" s="12" t="n">
        <v>44961</v>
      </c>
      <c r="N591" s="13" t="n">
        <v>10</v>
      </c>
      <c r="O591" s="12" t="n">
        <v>44971</v>
      </c>
      <c r="P591" t="n">
        <v>12</v>
      </c>
      <c r="Q591" s="14" t="inlineStr">
        <is>
          <t>SI</t>
        </is>
      </c>
      <c r="R591" s="10" t="n"/>
      <c r="S591" s="10" t="n"/>
      <c r="T591" s="10" t="n"/>
      <c r="U591" s="10" t="n"/>
      <c r="V591" s="13" t="n">
        <v>7.449612403100775</v>
      </c>
      <c r="W591" s="12" t="n">
        <v>44963</v>
      </c>
      <c r="X591" s="13" t="n">
        <v>12</v>
      </c>
      <c r="Y591" s="12" t="n">
        <v>44971</v>
      </c>
      <c r="Z591" t="n">
        <v>12</v>
      </c>
      <c r="AA591" s="14" t="inlineStr">
        <is>
          <t>SI</t>
        </is>
      </c>
    </row>
    <row r="592">
      <c r="B592" t="inlineStr">
        <is>
          <t>Venta Local</t>
        </is>
      </c>
      <c r="C592" t="n">
        <v>40360631</v>
      </c>
      <c r="D592" t="inlineStr">
        <is>
          <t>AGRO MEXICO</t>
        </is>
      </c>
      <c r="E592" t="n">
        <v>1011127</v>
      </c>
      <c r="F592" t="inlineStr">
        <is>
          <t>agro mexico1011127</t>
        </is>
      </c>
      <c r="G592" s="12" t="n">
        <v>44956</v>
      </c>
      <c r="H592" s="10" t="inlineStr"/>
      <c r="I592" s="10" t="n"/>
      <c r="J592" s="10" t="n"/>
      <c r="K592" s="10" t="n"/>
      <c r="L592" s="13" t="n">
        <v>5.449612403100775</v>
      </c>
      <c r="M592" s="12" t="n">
        <v>44961</v>
      </c>
      <c r="N592" s="13" t="n">
        <v>10</v>
      </c>
      <c r="O592" s="12" t="n">
        <v>44971</v>
      </c>
      <c r="P592" t="n">
        <v>12</v>
      </c>
      <c r="Q592" s="14" t="inlineStr">
        <is>
          <t>SI</t>
        </is>
      </c>
      <c r="R592" s="10" t="n"/>
      <c r="S592" s="10" t="n"/>
      <c r="T592" s="10" t="n"/>
      <c r="U592" s="10" t="n"/>
      <c r="V592" s="13" t="n">
        <v>7.449612403100775</v>
      </c>
      <c r="W592" s="12" t="n">
        <v>44963</v>
      </c>
      <c r="X592" s="13" t="n">
        <v>12</v>
      </c>
      <c r="Y592" s="12" t="n">
        <v>44971</v>
      </c>
      <c r="Z592" t="n">
        <v>12</v>
      </c>
      <c r="AA592" s="14" t="inlineStr">
        <is>
          <t>SI</t>
        </is>
      </c>
    </row>
    <row r="593">
      <c r="B593" t="inlineStr">
        <is>
          <t>Venta Local</t>
        </is>
      </c>
      <c r="C593" t="n">
        <v>40360630</v>
      </c>
      <c r="D593" t="inlineStr">
        <is>
          <t>AGRO MEXICO</t>
        </is>
      </c>
      <c r="E593" t="n">
        <v>1011127</v>
      </c>
      <c r="F593" t="inlineStr">
        <is>
          <t>agro mexico1011127</t>
        </is>
      </c>
      <c r="G593" s="12" t="n">
        <v>44956</v>
      </c>
      <c r="H593" s="10" t="inlineStr"/>
      <c r="I593" s="10" t="n"/>
      <c r="J593" s="10" t="n"/>
      <c r="K593" s="10" t="n"/>
      <c r="L593" s="13" t="n">
        <v>5.449612403100775</v>
      </c>
      <c r="M593" s="12" t="n">
        <v>44961</v>
      </c>
      <c r="N593" s="13" t="n">
        <v>10</v>
      </c>
      <c r="O593" s="12" t="n">
        <v>44971</v>
      </c>
      <c r="P593" t="n">
        <v>12</v>
      </c>
      <c r="Q593" s="14" t="inlineStr">
        <is>
          <t>SI</t>
        </is>
      </c>
      <c r="R593" s="10" t="n"/>
      <c r="S593" s="10" t="n"/>
      <c r="T593" s="10" t="n"/>
      <c r="U593" s="10" t="n"/>
      <c r="V593" s="13" t="n">
        <v>7.449612403100775</v>
      </c>
      <c r="W593" s="12" t="n">
        <v>44963</v>
      </c>
      <c r="X593" s="13" t="n">
        <v>12</v>
      </c>
      <c r="Y593" s="12" t="n">
        <v>44971</v>
      </c>
      <c r="Z593" t="n">
        <v>12</v>
      </c>
      <c r="AA593" s="14" t="inlineStr">
        <is>
          <t>SI</t>
        </is>
      </c>
    </row>
    <row r="594">
      <c r="B594" t="inlineStr">
        <is>
          <t>Venta Local</t>
        </is>
      </c>
      <c r="C594" t="n">
        <v>40360629</v>
      </c>
      <c r="D594" t="inlineStr">
        <is>
          <t>AGRO MEXICO</t>
        </is>
      </c>
      <c r="E594" t="n">
        <v>1011127</v>
      </c>
      <c r="F594" t="inlineStr">
        <is>
          <t>agro mexico1011127</t>
        </is>
      </c>
      <c r="G594" s="12" t="n">
        <v>44956</v>
      </c>
      <c r="H594" s="10" t="inlineStr"/>
      <c r="I594" s="10" t="n"/>
      <c r="J594" s="10" t="n"/>
      <c r="K594" s="10" t="n"/>
      <c r="L594" s="13" t="n">
        <v>5.449612403100775</v>
      </c>
      <c r="M594" s="12" t="n">
        <v>44961</v>
      </c>
      <c r="N594" s="13" t="n">
        <v>10</v>
      </c>
      <c r="O594" s="12" t="n">
        <v>44971</v>
      </c>
      <c r="P594" t="n">
        <v>12</v>
      </c>
      <c r="Q594" s="14" t="inlineStr">
        <is>
          <t>SI</t>
        </is>
      </c>
      <c r="R594" s="10" t="n"/>
      <c r="S594" s="10" t="n"/>
      <c r="T594" s="10" t="n"/>
      <c r="U594" s="10" t="n"/>
      <c r="V594" s="13" t="n">
        <v>7.449612403100775</v>
      </c>
      <c r="W594" s="12" t="n">
        <v>44963</v>
      </c>
      <c r="X594" s="13" t="n">
        <v>12</v>
      </c>
      <c r="Y594" s="12" t="n">
        <v>44971</v>
      </c>
      <c r="Z594" t="n">
        <v>12</v>
      </c>
      <c r="AA594" s="14" t="inlineStr">
        <is>
          <t>SI</t>
        </is>
      </c>
    </row>
    <row r="595">
      <c r="B595" t="inlineStr">
        <is>
          <t>Venta Local</t>
        </is>
      </c>
      <c r="C595" t="n">
        <v>40360628</v>
      </c>
      <c r="D595" t="inlineStr">
        <is>
          <t>AGRO MEXICO</t>
        </is>
      </c>
      <c r="E595" t="n">
        <v>1011127</v>
      </c>
      <c r="F595" t="inlineStr">
        <is>
          <t>agro mexico1011127</t>
        </is>
      </c>
      <c r="G595" s="12" t="n">
        <v>44956</v>
      </c>
      <c r="H595" s="10" t="inlineStr"/>
      <c r="I595" s="10" t="n"/>
      <c r="J595" s="10" t="n"/>
      <c r="K595" s="10" t="n"/>
      <c r="L595" s="13" t="n">
        <v>5.449612403100775</v>
      </c>
      <c r="M595" s="12" t="n">
        <v>44961</v>
      </c>
      <c r="N595" s="13" t="n">
        <v>10</v>
      </c>
      <c r="O595" s="12" t="n">
        <v>44971</v>
      </c>
      <c r="P595" t="n">
        <v>12</v>
      </c>
      <c r="Q595" s="14" t="inlineStr">
        <is>
          <t>SI</t>
        </is>
      </c>
      <c r="R595" s="10" t="n"/>
      <c r="S595" s="10" t="n"/>
      <c r="T595" s="10" t="n"/>
      <c r="U595" s="10" t="n"/>
      <c r="V595" s="13" t="n">
        <v>7.449612403100775</v>
      </c>
      <c r="W595" s="12" t="n">
        <v>44963</v>
      </c>
      <c r="X595" s="13" t="n">
        <v>12</v>
      </c>
      <c r="Y595" s="12" t="n">
        <v>44971</v>
      </c>
      <c r="Z595" t="n">
        <v>12</v>
      </c>
      <c r="AA595" s="14" t="inlineStr">
        <is>
          <t>SI</t>
        </is>
      </c>
    </row>
    <row r="596">
      <c r="B596" t="inlineStr">
        <is>
          <t>Venta Local</t>
        </is>
      </c>
      <c r="C596" t="n">
        <v>40360627</v>
      </c>
      <c r="D596" t="inlineStr">
        <is>
          <t>AGRO MEXICO</t>
        </is>
      </c>
      <c r="E596" t="n">
        <v>1011127</v>
      </c>
      <c r="F596" t="inlineStr">
        <is>
          <t>agro mexico1011127</t>
        </is>
      </c>
      <c r="G596" s="12" t="n">
        <v>44956</v>
      </c>
      <c r="H596" s="10" t="inlineStr"/>
      <c r="I596" s="10" t="n"/>
      <c r="J596" s="10" t="n"/>
      <c r="K596" s="10" t="n"/>
      <c r="L596" s="13" t="n">
        <v>5.449612403100775</v>
      </c>
      <c r="M596" s="12" t="n">
        <v>44961</v>
      </c>
      <c r="N596" s="13" t="n">
        <v>10</v>
      </c>
      <c r="O596" s="12" t="n">
        <v>44971</v>
      </c>
      <c r="P596" t="n">
        <v>12</v>
      </c>
      <c r="Q596" s="14" t="inlineStr">
        <is>
          <t>SI</t>
        </is>
      </c>
      <c r="R596" s="10" t="n"/>
      <c r="S596" s="10" t="n"/>
      <c r="T596" s="10" t="n"/>
      <c r="U596" s="10" t="n"/>
      <c r="V596" s="13" t="n">
        <v>7.449612403100775</v>
      </c>
      <c r="W596" s="12" t="n">
        <v>44963</v>
      </c>
      <c r="X596" s="13" t="n">
        <v>12</v>
      </c>
      <c r="Y596" s="12" t="n">
        <v>44971</v>
      </c>
      <c r="Z596" t="n">
        <v>12</v>
      </c>
      <c r="AA596" s="14" t="inlineStr">
        <is>
          <t>SI</t>
        </is>
      </c>
    </row>
    <row r="597">
      <c r="B597" t="inlineStr">
        <is>
          <t>Venta Directa</t>
        </is>
      </c>
      <c r="C597" t="n">
        <v>40360609</v>
      </c>
      <c r="D597" t="inlineStr">
        <is>
          <t>AGRO SUDAMERICA</t>
        </is>
      </c>
      <c r="E597" t="n">
        <v>1012719</v>
      </c>
      <c r="F597" t="inlineStr">
        <is>
          <t>agro sudamerica1012719</t>
        </is>
      </c>
      <c r="G597" s="12" t="n">
        <v>44961</v>
      </c>
      <c r="H597" s="10" t="inlineStr"/>
      <c r="I597" s="10" t="n"/>
      <c r="J597" s="10" t="n"/>
      <c r="K597" s="10" t="n"/>
      <c r="L597" s="13" t="n"/>
      <c r="N597" s="13" t="n"/>
      <c r="Q597" s="14" t="n"/>
      <c r="R597" s="10" t="n"/>
      <c r="S597" s="10" t="n"/>
      <c r="T597" s="10" t="n"/>
      <c r="U597" s="10" t="n"/>
      <c r="V597" s="13" t="n"/>
      <c r="X597" s="13" t="n"/>
      <c r="AA597" s="14" t="n"/>
    </row>
    <row r="598">
      <c r="B598" t="inlineStr">
        <is>
          <t>Venta Local</t>
        </is>
      </c>
      <c r="C598" t="n">
        <v>40360607</v>
      </c>
      <c r="D598" t="inlineStr">
        <is>
          <t>AGRO EUROPA</t>
        </is>
      </c>
      <c r="E598" t="n">
        <v>1022858</v>
      </c>
      <c r="F598" t="inlineStr">
        <is>
          <t>agro europa1022858</t>
        </is>
      </c>
      <c r="G598" s="12" t="n">
        <v>44970</v>
      </c>
      <c r="H598" s="10" t="inlineStr"/>
      <c r="I598" s="10" t="n"/>
      <c r="J598" s="10" t="n"/>
      <c r="K598" s="10" t="n"/>
      <c r="L598" s="13" t="n">
        <v>5.142011834319526</v>
      </c>
      <c r="M598" s="12" t="n">
        <v>44975</v>
      </c>
      <c r="N598" s="13" t="n">
        <v>7.5</v>
      </c>
      <c r="O598" s="12" t="n">
        <v>44982</v>
      </c>
      <c r="P598" t="n">
        <v>2</v>
      </c>
      <c r="Q598" s="14" t="inlineStr">
        <is>
          <t>Mes 3</t>
        </is>
      </c>
      <c r="R598" s="10" t="n"/>
      <c r="S598" s="10" t="n"/>
      <c r="T598" s="10" t="n"/>
      <c r="U598" s="10" t="n"/>
      <c r="V598" s="13" t="n">
        <v>7.142011834319526</v>
      </c>
      <c r="W598" s="12" t="n">
        <v>44977</v>
      </c>
      <c r="X598" s="13" t="n">
        <v>9.5</v>
      </c>
      <c r="Y598" s="12" t="n">
        <v>44982</v>
      </c>
      <c r="Z598" t="n">
        <v>2</v>
      </c>
      <c r="AA598" s="14" t="inlineStr">
        <is>
          <t>Mes 3</t>
        </is>
      </c>
    </row>
    <row r="599">
      <c r="B599" t="inlineStr">
        <is>
          <t>Venta Directa</t>
        </is>
      </c>
      <c r="C599" t="n">
        <v>40360593</v>
      </c>
      <c r="D599" t="inlineStr">
        <is>
          <t>AGRO SUDAMERICA</t>
        </is>
      </c>
      <c r="E599" t="n">
        <v>1011558</v>
      </c>
      <c r="F599" t="inlineStr">
        <is>
          <t>agro sudamerica1011558</t>
        </is>
      </c>
      <c r="G599" s="12" t="n">
        <v>44973</v>
      </c>
      <c r="H599" s="10" t="inlineStr"/>
      <c r="I599" s="10" t="n"/>
      <c r="J599" s="10" t="n"/>
      <c r="K599" s="10" t="n"/>
      <c r="L599" s="13" t="n"/>
      <c r="N599" s="13" t="n"/>
      <c r="Q599" s="14" t="n"/>
      <c r="R599" s="10" t="n"/>
      <c r="S599" s="10" t="n"/>
      <c r="T599" s="10" t="n"/>
      <c r="U599" s="10" t="n"/>
      <c r="V599" s="13" t="n"/>
      <c r="X599" s="13" t="n"/>
      <c r="AA599" s="14" t="n"/>
    </row>
    <row r="600">
      <c r="B600" t="inlineStr">
        <is>
          <t>Venta Directa</t>
        </is>
      </c>
      <c r="C600" t="n">
        <v>40360592</v>
      </c>
      <c r="D600" t="inlineStr">
        <is>
          <t>AGRO SUDAMERICA</t>
        </is>
      </c>
      <c r="E600" t="n">
        <v>1011558</v>
      </c>
      <c r="F600" t="inlineStr">
        <is>
          <t>agro sudamerica1011558</t>
        </is>
      </c>
      <c r="G600" s="12" t="n">
        <v>44973</v>
      </c>
      <c r="H600" s="10" t="inlineStr"/>
      <c r="I600" s="10" t="n"/>
      <c r="J600" s="10" t="n"/>
      <c r="K600" s="10" t="n"/>
      <c r="L600" s="13" t="n"/>
      <c r="N600" s="13" t="n"/>
      <c r="Q600" s="14" t="n"/>
      <c r="R600" s="10" t="n"/>
      <c r="S600" s="10" t="n"/>
      <c r="T600" s="10" t="n"/>
      <c r="U600" s="10" t="n"/>
      <c r="V600" s="13" t="n"/>
      <c r="X600" s="13" t="n"/>
      <c r="AA600" s="14" t="n"/>
    </row>
    <row r="601">
      <c r="B601" t="inlineStr">
        <is>
          <t>Venta Directa</t>
        </is>
      </c>
      <c r="C601" t="n">
        <v>40360591</v>
      </c>
      <c r="D601" t="inlineStr">
        <is>
          <t>AGRO SUDAMERICA</t>
        </is>
      </c>
      <c r="E601" t="n">
        <v>1011558</v>
      </c>
      <c r="F601" t="inlineStr">
        <is>
          <t>agro sudamerica1011558</t>
        </is>
      </c>
      <c r="G601" s="12" t="n">
        <v>44973</v>
      </c>
      <c r="H601" s="10" t="inlineStr"/>
      <c r="I601" s="10" t="n"/>
      <c r="J601" s="10" t="n"/>
      <c r="K601" s="10" t="n"/>
      <c r="L601" s="13" t="n"/>
      <c r="N601" s="13" t="n"/>
      <c r="Q601" s="14" t="n"/>
      <c r="R601" s="10" t="n"/>
      <c r="S601" s="10" t="n"/>
      <c r="T601" s="10" t="n"/>
      <c r="U601" s="10" t="n"/>
      <c r="V601" s="13" t="n"/>
      <c r="X601" s="13" t="n"/>
      <c r="AA601" s="14" t="n"/>
    </row>
    <row r="602">
      <c r="B602" t="inlineStr">
        <is>
          <t>Venta Directa</t>
        </is>
      </c>
      <c r="C602" t="n">
        <v>40360577</v>
      </c>
      <c r="D602" t="inlineStr">
        <is>
          <t>AGRO SUDAMERICA</t>
        </is>
      </c>
      <c r="E602" t="n">
        <v>1021385</v>
      </c>
      <c r="F602" t="inlineStr">
        <is>
          <t>agro sudamerica1021385</t>
        </is>
      </c>
      <c r="G602" s="12" t="n">
        <v>44967</v>
      </c>
      <c r="H602" s="10" t="inlineStr"/>
      <c r="I602" s="10" t="n"/>
      <c r="J602" s="10" t="n"/>
      <c r="K602" s="10" t="n"/>
      <c r="L602" s="13" t="n"/>
      <c r="N602" s="13" t="n"/>
      <c r="Q602" s="14" t="n"/>
      <c r="R602" s="10" t="n"/>
      <c r="S602" s="10" t="n"/>
      <c r="T602" s="10" t="n"/>
      <c r="U602" s="10" t="n"/>
      <c r="V602" s="13" t="n"/>
      <c r="X602" s="13" t="n"/>
      <c r="AA602" s="14" t="n"/>
    </row>
    <row r="603">
      <c r="B603" t="inlineStr">
        <is>
          <t>Venta Directa</t>
        </is>
      </c>
      <c r="C603" t="n">
        <v>40360572</v>
      </c>
      <c r="D603" t="inlineStr">
        <is>
          <t>AGRO SUDAMERICA</t>
        </is>
      </c>
      <c r="E603" t="n">
        <v>1020848</v>
      </c>
      <c r="F603" t="inlineStr">
        <is>
          <t>agro sudamerica1020848</t>
        </is>
      </c>
      <c r="G603" s="12" t="n">
        <v>44950</v>
      </c>
      <c r="H603" s="10" t="inlineStr"/>
      <c r="I603" s="10" t="n"/>
      <c r="J603" s="10" t="n"/>
      <c r="K603" s="10" t="n"/>
      <c r="L603" s="13" t="n"/>
      <c r="N603" s="13" t="n"/>
      <c r="Q603" s="14" t="n"/>
      <c r="R603" s="10" t="n"/>
      <c r="S603" s="10" t="n"/>
      <c r="T603" s="10" t="n"/>
      <c r="U603" s="10" t="n"/>
      <c r="V603" s="13" t="n"/>
      <c r="X603" s="13" t="n"/>
      <c r="AA603" s="14" t="n"/>
    </row>
    <row r="604">
      <c r="B604" t="inlineStr">
        <is>
          <t>Venta Local</t>
        </is>
      </c>
      <c r="C604" t="n">
        <v>40360547</v>
      </c>
      <c r="D604" t="inlineStr">
        <is>
          <t>AGRO AMERICA</t>
        </is>
      </c>
      <c r="E604" t="n">
        <v>1012145</v>
      </c>
      <c r="F604" t="inlineStr">
        <is>
          <t>agro america1012145</t>
        </is>
      </c>
      <c r="G604" s="12" t="n">
        <v>44986</v>
      </c>
      <c r="H604" s="10" t="n">
        <v>19758.46752</v>
      </c>
      <c r="I604" s="10" t="n"/>
      <c r="J604" s="10" t="n"/>
      <c r="K604" s="10" t="n"/>
      <c r="L604" s="13" t="n">
        <v>7.5</v>
      </c>
      <c r="M604" s="12" t="n">
        <v>44993</v>
      </c>
      <c r="N604" s="13" t="n">
        <v>9.5</v>
      </c>
      <c r="O604" s="12" t="n">
        <v>45002</v>
      </c>
      <c r="P604" t="n">
        <v>12</v>
      </c>
      <c r="Q604" s="14" t="inlineStr">
        <is>
          <t>SI</t>
        </is>
      </c>
      <c r="R604" s="10" t="n">
        <v>19758.46752</v>
      </c>
      <c r="S604" s="10" t="n"/>
      <c r="T604" s="10" t="n"/>
      <c r="U604" s="10" t="n"/>
      <c r="V604" s="13" t="n">
        <v>9.5</v>
      </c>
      <c r="W604" s="12" t="n">
        <v>44995</v>
      </c>
      <c r="X604" s="13" t="n">
        <v>11.5</v>
      </c>
      <c r="Y604" s="12" t="n">
        <v>45002</v>
      </c>
      <c r="Z604" t="n">
        <v>12</v>
      </c>
      <c r="AA604" s="14" t="inlineStr">
        <is>
          <t>SI</t>
        </is>
      </c>
    </row>
    <row r="605">
      <c r="B605" t="inlineStr">
        <is>
          <t>Venta Local</t>
        </is>
      </c>
      <c r="C605" t="n">
        <v>40360546</v>
      </c>
      <c r="D605" t="inlineStr">
        <is>
          <t>AGRO AMERICA</t>
        </is>
      </c>
      <c r="E605" t="n">
        <v>1012145</v>
      </c>
      <c r="F605" t="inlineStr">
        <is>
          <t>agro america1012145</t>
        </is>
      </c>
      <c r="G605" s="12" t="n">
        <v>44980</v>
      </c>
      <c r="H605" s="10" t="n">
        <v>19758.46752</v>
      </c>
      <c r="I605" s="10" t="n"/>
      <c r="J605" s="10" t="n"/>
      <c r="K605" s="10" t="n"/>
      <c r="L605" s="13" t="n">
        <v>7.5</v>
      </c>
      <c r="M605" s="12" t="n">
        <v>44987</v>
      </c>
      <c r="N605" s="13" t="n">
        <v>9.5</v>
      </c>
      <c r="O605" s="12" t="n">
        <v>44996</v>
      </c>
      <c r="P605" t="n">
        <v>17</v>
      </c>
      <c r="Q605" s="14" t="inlineStr">
        <is>
          <t>SI</t>
        </is>
      </c>
      <c r="R605" s="10" t="n">
        <v>19758.46752</v>
      </c>
      <c r="S605" s="10" t="n"/>
      <c r="T605" s="10" t="n"/>
      <c r="U605" s="10" t="n"/>
      <c r="V605" s="13" t="n">
        <v>9.5</v>
      </c>
      <c r="W605" s="12" t="n">
        <v>44989</v>
      </c>
      <c r="X605" s="13" t="n">
        <v>11.5</v>
      </c>
      <c r="Y605" s="12" t="n">
        <v>44996</v>
      </c>
      <c r="Z605" t="n">
        <v>17</v>
      </c>
      <c r="AA605" s="14" t="inlineStr">
        <is>
          <t>SI</t>
        </is>
      </c>
    </row>
    <row r="606">
      <c r="B606" t="inlineStr">
        <is>
          <t>Venta Directa</t>
        </is>
      </c>
      <c r="C606" t="n">
        <v>40360533</v>
      </c>
      <c r="D606" t="inlineStr">
        <is>
          <t>AGRO SUDAMERICA</t>
        </is>
      </c>
      <c r="E606" t="n">
        <v>1030817</v>
      </c>
      <c r="F606" t="inlineStr">
        <is>
          <t>agro sudamerica1030817</t>
        </is>
      </c>
      <c r="G606" s="12" t="n">
        <v>44962</v>
      </c>
      <c r="H606" s="10" t="inlineStr"/>
      <c r="I606" s="10" t="n"/>
      <c r="J606" s="10" t="n"/>
      <c r="K606" s="10" t="n"/>
      <c r="L606" s="13" t="n"/>
      <c r="N606" s="13" t="n"/>
      <c r="Q606" s="14" t="n"/>
      <c r="R606" s="10" t="n"/>
      <c r="S606" s="10" t="n"/>
      <c r="T606" s="10" t="n"/>
      <c r="U606" s="10" t="n"/>
      <c r="V606" s="13" t="n"/>
      <c r="X606" s="13" t="n"/>
      <c r="AA606" s="14" t="n"/>
    </row>
    <row r="607">
      <c r="B607" t="inlineStr">
        <is>
          <t>Venta Directa</t>
        </is>
      </c>
      <c r="C607" t="n">
        <v>40360532</v>
      </c>
      <c r="D607" t="inlineStr">
        <is>
          <t>AGRO SUDAMERICA</t>
        </is>
      </c>
      <c r="E607" t="n">
        <v>1030817</v>
      </c>
      <c r="F607" t="inlineStr">
        <is>
          <t>agro sudamerica1030817</t>
        </is>
      </c>
      <c r="G607" s="12" t="n">
        <v>44961</v>
      </c>
      <c r="H607" s="10" t="inlineStr"/>
      <c r="I607" s="10" t="n"/>
      <c r="J607" s="10" t="n"/>
      <c r="K607" s="10" t="n"/>
      <c r="L607" s="13" t="n"/>
      <c r="N607" s="13" t="n"/>
      <c r="Q607" s="14" t="n"/>
      <c r="R607" s="10" t="n"/>
      <c r="S607" s="10" t="n"/>
      <c r="T607" s="10" t="n"/>
      <c r="U607" s="10" t="n"/>
      <c r="V607" s="13" t="n"/>
      <c r="X607" s="13" t="n"/>
      <c r="AA607" s="14" t="n"/>
    </row>
    <row r="608">
      <c r="B608" t="inlineStr">
        <is>
          <t>Venta Directa</t>
        </is>
      </c>
      <c r="C608" t="n">
        <v>40360531</v>
      </c>
      <c r="D608" t="inlineStr">
        <is>
          <t>AGRO SUDAMERICA</t>
        </is>
      </c>
      <c r="E608" t="n">
        <v>1030817</v>
      </c>
      <c r="F608" t="inlineStr">
        <is>
          <t>agro sudamerica1030817</t>
        </is>
      </c>
      <c r="G608" s="12" t="n">
        <v>44960</v>
      </c>
      <c r="H608" s="10" t="inlineStr"/>
      <c r="I608" s="10" t="n"/>
      <c r="J608" s="10" t="n"/>
      <c r="K608" s="10" t="n"/>
      <c r="L608" s="13" t="n"/>
      <c r="N608" s="13" t="n"/>
      <c r="Q608" s="14" t="n"/>
      <c r="R608" s="10" t="n"/>
      <c r="S608" s="10" t="n"/>
      <c r="T608" s="10" t="n"/>
      <c r="U608" s="10" t="n"/>
      <c r="V608" s="13" t="n"/>
      <c r="X608" s="13" t="n"/>
      <c r="AA608" s="14" t="n"/>
    </row>
    <row r="609">
      <c r="B609" t="inlineStr">
        <is>
          <t>Venta Directa</t>
        </is>
      </c>
      <c r="C609" t="n">
        <v>40360530</v>
      </c>
      <c r="D609" t="inlineStr">
        <is>
          <t>AGRO SUDAMERICA</t>
        </is>
      </c>
      <c r="E609" t="n">
        <v>1030817</v>
      </c>
      <c r="F609" t="inlineStr">
        <is>
          <t>agro sudamerica1030817</t>
        </is>
      </c>
      <c r="G609" s="12" t="n">
        <v>44960</v>
      </c>
      <c r="H609" s="10" t="inlineStr"/>
      <c r="I609" s="10" t="n"/>
      <c r="J609" s="10" t="n"/>
      <c r="K609" s="10" t="n"/>
      <c r="L609" s="13" t="n"/>
      <c r="N609" s="13" t="n"/>
      <c r="Q609" s="14" t="n"/>
      <c r="R609" s="10" t="n"/>
      <c r="S609" s="10" t="n"/>
      <c r="T609" s="10" t="n"/>
      <c r="U609" s="10" t="n"/>
      <c r="V609" s="13" t="n"/>
      <c r="X609" s="13" t="n"/>
      <c r="AA609" s="14" t="n"/>
    </row>
    <row r="610">
      <c r="B610" t="inlineStr">
        <is>
          <t>Venta Directa</t>
        </is>
      </c>
      <c r="C610" t="n">
        <v>40360522</v>
      </c>
      <c r="D610" t="inlineStr">
        <is>
          <t>AGRO SUDAMERICA</t>
        </is>
      </c>
      <c r="E610" t="n">
        <v>1020367</v>
      </c>
      <c r="F610" t="inlineStr">
        <is>
          <t>agro sudamerica1020367</t>
        </is>
      </c>
      <c r="G610" s="12" t="n">
        <v>44969</v>
      </c>
      <c r="H610" s="10" t="inlineStr"/>
      <c r="I610" s="10" t="n"/>
      <c r="J610" s="10" t="n"/>
      <c r="K610" s="10" t="n"/>
      <c r="L610" s="13" t="n"/>
      <c r="N610" s="13" t="n"/>
      <c r="Q610" s="14" t="n"/>
      <c r="R610" s="10" t="n"/>
      <c r="S610" s="10" t="n"/>
      <c r="T610" s="10" t="n"/>
      <c r="U610" s="10" t="n"/>
      <c r="V610" s="13" t="n"/>
      <c r="X610" s="13" t="n"/>
      <c r="AA610" s="14" t="n"/>
    </row>
    <row r="611">
      <c r="B611" t="inlineStr">
        <is>
          <t>Venta Directa</t>
        </is>
      </c>
      <c r="C611" t="n">
        <v>40360520</v>
      </c>
      <c r="D611" t="inlineStr">
        <is>
          <t>AGRO SUDAMERICA</t>
        </is>
      </c>
      <c r="E611" t="n">
        <v>1020086</v>
      </c>
      <c r="F611" t="inlineStr">
        <is>
          <t>agro sudamerica1020086</t>
        </is>
      </c>
      <c r="G611" s="12" t="n">
        <v>44954</v>
      </c>
      <c r="H611" s="10" t="inlineStr"/>
      <c r="I611" s="10" t="n"/>
      <c r="J611" s="10" t="n"/>
      <c r="K611" s="10" t="n"/>
      <c r="L611" s="13" t="n"/>
      <c r="N611" s="13" t="n"/>
      <c r="Q611" s="14" t="n"/>
      <c r="R611" s="10" t="n"/>
      <c r="S611" s="10" t="n"/>
      <c r="T611" s="10" t="n"/>
      <c r="U611" s="10" t="n"/>
      <c r="V611" s="13" t="n"/>
      <c r="X611" s="13" t="n"/>
      <c r="AA611" s="14" t="n"/>
    </row>
    <row r="612">
      <c r="B612" t="inlineStr">
        <is>
          <t>Venta Directa</t>
        </is>
      </c>
      <c r="C612" t="n">
        <v>40360519</v>
      </c>
      <c r="D612" t="inlineStr">
        <is>
          <t>AGRO SUDAMERICA</t>
        </is>
      </c>
      <c r="E612" t="n">
        <v>1021868</v>
      </c>
      <c r="F612" t="inlineStr">
        <is>
          <t>agro sudamerica1021868</t>
        </is>
      </c>
      <c r="G612" s="12" t="n">
        <v>44971</v>
      </c>
      <c r="H612" s="10" t="inlineStr"/>
      <c r="I612" s="10" t="n"/>
      <c r="J612" s="10" t="n"/>
      <c r="K612" s="10" t="n"/>
      <c r="L612" s="13" t="n"/>
      <c r="N612" s="13" t="n"/>
      <c r="Q612" s="14" t="n"/>
      <c r="R612" s="10" t="n"/>
      <c r="S612" s="10" t="n"/>
      <c r="T612" s="10" t="n"/>
      <c r="U612" s="10" t="n"/>
      <c r="V612" s="13" t="n"/>
      <c r="X612" s="13" t="n"/>
      <c r="AA612" s="14" t="n"/>
    </row>
    <row r="613">
      <c r="B613" t="inlineStr">
        <is>
          <t>Venta Directa</t>
        </is>
      </c>
      <c r="C613" t="n">
        <v>40360518</v>
      </c>
      <c r="D613" t="inlineStr">
        <is>
          <t>AGRO SUDAMERICA</t>
        </is>
      </c>
      <c r="E613" t="n">
        <v>1021868</v>
      </c>
      <c r="F613" t="inlineStr">
        <is>
          <t>agro sudamerica1021868</t>
        </is>
      </c>
      <c r="G613" s="12" t="n">
        <v>44955</v>
      </c>
      <c r="H613" s="10" t="inlineStr"/>
      <c r="I613" s="10" t="n"/>
      <c r="J613" s="10" t="n"/>
      <c r="K613" s="10" t="n"/>
      <c r="L613" s="13" t="n"/>
      <c r="N613" s="13" t="n"/>
      <c r="Q613" s="14" t="n"/>
      <c r="R613" s="10" t="n"/>
      <c r="S613" s="10" t="n"/>
      <c r="T613" s="10" t="n"/>
      <c r="U613" s="10" t="n"/>
      <c r="V613" s="13" t="n"/>
      <c r="X613" s="13" t="n"/>
      <c r="AA613" s="14" t="n"/>
    </row>
    <row r="614">
      <c r="B614" t="inlineStr">
        <is>
          <t>Venta Directa</t>
        </is>
      </c>
      <c r="C614" t="n">
        <v>40360517</v>
      </c>
      <c r="D614" t="inlineStr">
        <is>
          <t>AGRO SUDAMERICA</t>
        </is>
      </c>
      <c r="E614" t="n">
        <v>1023433</v>
      </c>
      <c r="F614" t="inlineStr">
        <is>
          <t>agro sudamerica1023433</t>
        </is>
      </c>
      <c r="G614" s="12" t="n">
        <v>44962</v>
      </c>
      <c r="H614" s="10" t="inlineStr"/>
      <c r="I614" s="10" t="n"/>
      <c r="J614" s="10" t="n"/>
      <c r="K614" s="10" t="n"/>
      <c r="L614" s="13" t="n"/>
      <c r="N614" s="13" t="n"/>
      <c r="Q614" s="14" t="n"/>
      <c r="R614" s="10" t="n"/>
      <c r="S614" s="10" t="n"/>
      <c r="T614" s="10" t="n"/>
      <c r="U614" s="10" t="n"/>
      <c r="V614" s="13" t="n"/>
      <c r="X614" s="13" t="n"/>
      <c r="AA614" s="14" t="n"/>
    </row>
    <row r="615">
      <c r="B615" t="inlineStr">
        <is>
          <t>Venta Directa</t>
        </is>
      </c>
      <c r="C615" t="n">
        <v>40360517</v>
      </c>
      <c r="D615" t="inlineStr">
        <is>
          <t>AGRO SUDAMERICA</t>
        </is>
      </c>
      <c r="E615" t="n">
        <v>1020086</v>
      </c>
      <c r="F615" t="inlineStr">
        <is>
          <t>agro sudamerica1020086</t>
        </is>
      </c>
      <c r="G615" s="12" t="n">
        <v>44962</v>
      </c>
      <c r="H615" s="10" t="inlineStr"/>
      <c r="I615" s="10" t="n"/>
      <c r="J615" s="10" t="n"/>
      <c r="K615" s="10" t="n"/>
      <c r="L615" s="13" t="n"/>
      <c r="N615" s="13" t="n"/>
      <c r="Q615" s="14" t="n"/>
      <c r="R615" s="10" t="n"/>
      <c r="S615" s="10" t="n"/>
      <c r="T615" s="10" t="n"/>
      <c r="U615" s="10" t="n"/>
      <c r="V615" s="13" t="n"/>
      <c r="X615" s="13" t="n"/>
      <c r="AA615" s="14" t="n"/>
    </row>
    <row r="616">
      <c r="B616" t="inlineStr">
        <is>
          <t>Venta Directa</t>
        </is>
      </c>
      <c r="C616" t="n">
        <v>40360517</v>
      </c>
      <c r="D616" t="inlineStr">
        <is>
          <t>AGRO SUDAMERICA</t>
        </is>
      </c>
      <c r="E616" t="n">
        <v>1021976</v>
      </c>
      <c r="F616" t="inlineStr">
        <is>
          <t>agro sudamerica1021976</t>
        </is>
      </c>
      <c r="G616" s="12" t="n">
        <v>44962</v>
      </c>
      <c r="H616" s="10" t="inlineStr"/>
      <c r="I616" s="10" t="n"/>
      <c r="J616" s="10" t="n"/>
      <c r="K616" s="10" t="n"/>
      <c r="L616" s="13" t="n"/>
      <c r="N616" s="13" t="n"/>
      <c r="Q616" s="14" t="n"/>
      <c r="R616" s="10" t="n"/>
      <c r="S616" s="10" t="n"/>
      <c r="T616" s="10" t="n"/>
      <c r="U616" s="10" t="n"/>
      <c r="V616" s="13" t="n"/>
      <c r="X616" s="13" t="n"/>
      <c r="AA616" s="14" t="n"/>
    </row>
    <row r="617">
      <c r="B617" t="inlineStr">
        <is>
          <t>Venta Directa</t>
        </is>
      </c>
      <c r="C617" t="n">
        <v>40360517</v>
      </c>
      <c r="D617" t="inlineStr">
        <is>
          <t>AGRO SUDAMERICA</t>
        </is>
      </c>
      <c r="E617" t="n">
        <v>1020944</v>
      </c>
      <c r="F617" t="inlineStr">
        <is>
          <t>agro sudamerica1020944</t>
        </is>
      </c>
      <c r="G617" s="12" t="n">
        <v>44962</v>
      </c>
      <c r="H617" s="10" t="inlineStr"/>
      <c r="I617" s="10" t="n"/>
      <c r="J617" s="10" t="n"/>
      <c r="K617" s="10" t="n"/>
      <c r="L617" s="13" t="n"/>
      <c r="N617" s="13" t="n"/>
      <c r="Q617" s="14" t="n"/>
      <c r="R617" s="10" t="n"/>
      <c r="S617" s="10" t="n"/>
      <c r="T617" s="10" t="n"/>
      <c r="U617" s="10" t="n"/>
      <c r="V617" s="13" t="n"/>
      <c r="X617" s="13" t="n"/>
      <c r="AA617" s="14" t="n"/>
    </row>
    <row r="618">
      <c r="B618" t="inlineStr">
        <is>
          <t>Venta Directa</t>
        </is>
      </c>
      <c r="C618" t="n">
        <v>40360516</v>
      </c>
      <c r="D618" t="inlineStr">
        <is>
          <t>AGRO SUDAMERICA</t>
        </is>
      </c>
      <c r="E618" t="n">
        <v>1022196</v>
      </c>
      <c r="F618" t="inlineStr">
        <is>
          <t>agro sudamerica1022196</t>
        </is>
      </c>
      <c r="G618" s="12" t="n">
        <v>44958</v>
      </c>
      <c r="H618" s="10" t="inlineStr"/>
      <c r="I618" s="10" t="n"/>
      <c r="J618" s="10" t="n"/>
      <c r="K618" s="10" t="n"/>
      <c r="L618" s="13" t="n"/>
      <c r="N618" s="13" t="n"/>
      <c r="Q618" s="14" t="n"/>
      <c r="R618" s="10" t="n"/>
      <c r="S618" s="10" t="n"/>
      <c r="T618" s="10" t="n"/>
      <c r="U618" s="10" t="n"/>
      <c r="V618" s="13" t="n"/>
      <c r="X618" s="13" t="n"/>
      <c r="AA618" s="14" t="n"/>
    </row>
    <row r="619">
      <c r="B619" t="inlineStr">
        <is>
          <t>Venta Directa</t>
        </is>
      </c>
      <c r="C619" t="n">
        <v>40360510</v>
      </c>
      <c r="D619" t="inlineStr">
        <is>
          <t>AGRO SUDAMERICA</t>
        </is>
      </c>
      <c r="E619" t="n">
        <v>1021976</v>
      </c>
      <c r="F619" t="inlineStr">
        <is>
          <t>agro sudamerica1021976</t>
        </is>
      </c>
      <c r="G619" s="12" t="n">
        <v>44954</v>
      </c>
      <c r="H619" s="10" t="inlineStr"/>
      <c r="I619" s="10" t="n"/>
      <c r="J619" s="10" t="n"/>
      <c r="K619" s="10" t="n"/>
      <c r="L619" s="13" t="n"/>
      <c r="N619" s="13" t="n"/>
      <c r="Q619" s="14" t="n"/>
      <c r="R619" s="10" t="n"/>
      <c r="S619" s="10" t="n"/>
      <c r="T619" s="10" t="n"/>
      <c r="U619" s="10" t="n"/>
      <c r="V619" s="13" t="n"/>
      <c r="X619" s="13" t="n"/>
      <c r="AA619" s="14" t="n"/>
    </row>
    <row r="620">
      <c r="B620" t="inlineStr">
        <is>
          <t>Venta Directa</t>
        </is>
      </c>
      <c r="C620" t="n">
        <v>40360510</v>
      </c>
      <c r="D620" t="inlineStr">
        <is>
          <t>AGRO SUDAMERICA</t>
        </is>
      </c>
      <c r="E620" t="n">
        <v>1020944</v>
      </c>
      <c r="F620" t="inlineStr">
        <is>
          <t>agro sudamerica1020944</t>
        </is>
      </c>
      <c r="G620" s="12" t="n">
        <v>44954</v>
      </c>
      <c r="H620" s="10" t="inlineStr"/>
      <c r="I620" s="10" t="n"/>
      <c r="J620" s="10" t="n"/>
      <c r="K620" s="10" t="n"/>
      <c r="L620" s="13" t="n"/>
      <c r="N620" s="13" t="n"/>
      <c r="Q620" s="14" t="n"/>
      <c r="R620" s="10" t="n"/>
      <c r="S620" s="10" t="n"/>
      <c r="T620" s="10" t="n"/>
      <c r="U620" s="10" t="n"/>
      <c r="V620" s="13" t="n"/>
      <c r="X620" s="13" t="n"/>
      <c r="AA620" s="14" t="n"/>
    </row>
    <row r="621">
      <c r="B621" t="inlineStr">
        <is>
          <t>Venta Directa</t>
        </is>
      </c>
      <c r="C621" t="n">
        <v>40360508</v>
      </c>
      <c r="D621" t="inlineStr">
        <is>
          <t>AGRO SUDAMERICA</t>
        </is>
      </c>
      <c r="E621" t="n">
        <v>1012432</v>
      </c>
      <c r="F621" t="inlineStr">
        <is>
          <t>agro sudamerica1012432</t>
        </is>
      </c>
      <c r="G621" s="12" t="n">
        <v>44960</v>
      </c>
      <c r="H621" s="10" t="inlineStr"/>
      <c r="I621" s="10" t="n"/>
      <c r="J621" s="10" t="n"/>
      <c r="K621" s="10" t="n"/>
      <c r="L621" s="13" t="n"/>
      <c r="N621" s="13" t="n"/>
      <c r="Q621" s="14" t="n"/>
      <c r="R621" s="10" t="n"/>
      <c r="S621" s="10" t="n"/>
      <c r="T621" s="10" t="n"/>
      <c r="U621" s="10" t="n"/>
      <c r="V621" s="13" t="n"/>
      <c r="X621" s="13" t="n"/>
      <c r="AA621" s="14" t="n"/>
    </row>
    <row r="622">
      <c r="B622" t="inlineStr">
        <is>
          <t>Venta Directa</t>
        </is>
      </c>
      <c r="C622" t="n">
        <v>40360506</v>
      </c>
      <c r="D622" t="inlineStr">
        <is>
          <t>AGRO SUDAMERICA</t>
        </is>
      </c>
      <c r="E622" t="n">
        <v>1020944</v>
      </c>
      <c r="F622" t="inlineStr">
        <is>
          <t>agro sudamerica1020944</t>
        </is>
      </c>
      <c r="G622" s="12" t="n">
        <v>44973</v>
      </c>
      <c r="H622" s="10" t="inlineStr"/>
      <c r="I622" s="10" t="n"/>
      <c r="J622" s="10" t="n"/>
      <c r="K622" s="10" t="n"/>
      <c r="L622" s="13" t="n"/>
      <c r="N622" s="13" t="n"/>
      <c r="Q622" s="14" t="n"/>
      <c r="R622" s="10" t="n"/>
      <c r="S622" s="10" t="n"/>
      <c r="T622" s="10" t="n"/>
      <c r="U622" s="10" t="n"/>
      <c r="V622" s="13" t="n"/>
      <c r="X622" s="13" t="n"/>
      <c r="AA622" s="14" t="n"/>
    </row>
    <row r="623">
      <c r="B623" t="inlineStr">
        <is>
          <t>Venta Directa</t>
        </is>
      </c>
      <c r="C623" t="n">
        <v>40360505</v>
      </c>
      <c r="D623" t="inlineStr">
        <is>
          <t>AGRO SUDAMERICA</t>
        </is>
      </c>
      <c r="E623" t="n">
        <v>1020944</v>
      </c>
      <c r="F623" t="inlineStr">
        <is>
          <t>agro sudamerica1020944</t>
        </is>
      </c>
      <c r="G623" s="12" t="n">
        <v>44966</v>
      </c>
      <c r="H623" s="10" t="inlineStr"/>
      <c r="I623" s="10" t="n"/>
      <c r="J623" s="10" t="n"/>
      <c r="K623" s="10" t="n"/>
      <c r="L623" s="13" t="n"/>
      <c r="N623" s="13" t="n"/>
      <c r="Q623" s="14" t="n"/>
      <c r="R623" s="10" t="n"/>
      <c r="S623" s="10" t="n"/>
      <c r="T623" s="10" t="n"/>
      <c r="U623" s="10" t="n"/>
      <c r="V623" s="13" t="n"/>
      <c r="X623" s="13" t="n"/>
      <c r="AA623" s="14" t="n"/>
    </row>
    <row r="624">
      <c r="B624" t="inlineStr">
        <is>
          <t>Venta Directa</t>
        </is>
      </c>
      <c r="C624" t="n">
        <v>40360504</v>
      </c>
      <c r="D624" t="inlineStr">
        <is>
          <t>AGRO SUDAMERICA</t>
        </is>
      </c>
      <c r="E624" t="n">
        <v>1020944</v>
      </c>
      <c r="F624" t="inlineStr">
        <is>
          <t>agro sudamerica1020944</t>
        </is>
      </c>
      <c r="G624" s="12" t="n">
        <v>44967</v>
      </c>
      <c r="H624" s="10" t="inlineStr"/>
      <c r="I624" s="10" t="n"/>
      <c r="J624" s="10" t="n"/>
      <c r="K624" s="10" t="n"/>
      <c r="L624" s="13" t="n"/>
      <c r="N624" s="13" t="n"/>
      <c r="Q624" s="14" t="n"/>
      <c r="R624" s="10" t="n"/>
      <c r="S624" s="10" t="n"/>
      <c r="T624" s="10" t="n"/>
      <c r="U624" s="10" t="n"/>
      <c r="V624" s="13" t="n"/>
      <c r="X624" s="13" t="n"/>
      <c r="AA624" s="14" t="n"/>
    </row>
    <row r="625">
      <c r="B625" t="inlineStr">
        <is>
          <t>Venta Directa</t>
        </is>
      </c>
      <c r="C625" t="n">
        <v>40360503</v>
      </c>
      <c r="D625" t="inlineStr">
        <is>
          <t>AGRO SUDAMERICA</t>
        </is>
      </c>
      <c r="E625" t="n">
        <v>1020944</v>
      </c>
      <c r="F625" t="inlineStr">
        <is>
          <t>agro sudamerica1020944</t>
        </is>
      </c>
      <c r="G625" s="12" t="n">
        <v>44967</v>
      </c>
      <c r="H625" s="10" t="inlineStr"/>
      <c r="I625" s="10" t="n"/>
      <c r="J625" s="10" t="n"/>
      <c r="K625" s="10" t="n"/>
      <c r="L625" s="13" t="n"/>
      <c r="N625" s="13" t="n"/>
      <c r="Q625" s="14" t="n"/>
      <c r="R625" s="10" t="n"/>
      <c r="S625" s="10" t="n"/>
      <c r="T625" s="10" t="n"/>
      <c r="U625" s="10" t="n"/>
      <c r="V625" s="13" t="n"/>
      <c r="X625" s="13" t="n"/>
      <c r="AA625" s="14" t="n"/>
    </row>
    <row r="626">
      <c r="B626" t="inlineStr">
        <is>
          <t>Venta Directa</t>
        </is>
      </c>
      <c r="C626" t="n">
        <v>40360501</v>
      </c>
      <c r="D626" t="inlineStr">
        <is>
          <t>AGRO SUDAMERICA</t>
        </is>
      </c>
      <c r="E626" t="n">
        <v>1020367</v>
      </c>
      <c r="F626" t="inlineStr">
        <is>
          <t>agro sudamerica1020367</t>
        </is>
      </c>
      <c r="G626" s="12" t="n">
        <v>44967</v>
      </c>
      <c r="H626" s="10" t="inlineStr"/>
      <c r="I626" s="10" t="n"/>
      <c r="J626" s="10" t="n"/>
      <c r="K626" s="10" t="n"/>
      <c r="L626" s="13" t="n"/>
      <c r="N626" s="13" t="n"/>
      <c r="Q626" s="14" t="n"/>
      <c r="R626" s="10" t="n"/>
      <c r="S626" s="10" t="n"/>
      <c r="T626" s="10" t="n"/>
      <c r="U626" s="10" t="n"/>
      <c r="V626" s="13" t="n"/>
      <c r="X626" s="13" t="n"/>
      <c r="AA626" s="14" t="n"/>
    </row>
    <row r="627">
      <c r="B627" t="inlineStr">
        <is>
          <t>Venta Directa</t>
        </is>
      </c>
      <c r="C627" t="n">
        <v>40360499</v>
      </c>
      <c r="D627" t="inlineStr">
        <is>
          <t>AGRO SUDAMERICA</t>
        </is>
      </c>
      <c r="E627" t="n">
        <v>1020925</v>
      </c>
      <c r="F627" t="inlineStr">
        <is>
          <t>agro sudamerica1020925</t>
        </is>
      </c>
      <c r="G627" s="12" t="n">
        <v>44961</v>
      </c>
      <c r="H627" s="10" t="inlineStr"/>
      <c r="I627" s="10" t="n"/>
      <c r="J627" s="10" t="n"/>
      <c r="K627" s="10" t="n"/>
      <c r="L627" s="13" t="n"/>
      <c r="N627" s="13" t="n"/>
      <c r="Q627" s="14" t="n"/>
      <c r="R627" s="10" t="n"/>
      <c r="S627" s="10" t="n"/>
      <c r="T627" s="10" t="n"/>
      <c r="U627" s="10" t="n"/>
      <c r="V627" s="13" t="n"/>
      <c r="X627" s="13" t="n"/>
      <c r="AA627" s="14" t="n"/>
    </row>
    <row r="628">
      <c r="B628" t="inlineStr">
        <is>
          <t>Venta Directa</t>
        </is>
      </c>
      <c r="C628" t="n">
        <v>40360499</v>
      </c>
      <c r="D628" t="inlineStr">
        <is>
          <t>AGRO SUDAMERICA</t>
        </is>
      </c>
      <c r="E628" t="n">
        <v>1022273</v>
      </c>
      <c r="F628" t="inlineStr">
        <is>
          <t>agro sudamerica1022273</t>
        </is>
      </c>
      <c r="G628" s="12" t="n">
        <v>44961</v>
      </c>
      <c r="H628" s="10" t="inlineStr"/>
      <c r="I628" s="10" t="n"/>
      <c r="J628" s="10" t="n"/>
      <c r="K628" s="10" t="n"/>
      <c r="L628" s="13" t="n"/>
      <c r="N628" s="13" t="n"/>
      <c r="Q628" s="14" t="n"/>
      <c r="R628" s="10" t="n"/>
      <c r="S628" s="10" t="n"/>
      <c r="T628" s="10" t="n"/>
      <c r="U628" s="10" t="n"/>
      <c r="V628" s="13" t="n"/>
      <c r="X628" s="13" t="n"/>
      <c r="AA628" s="14" t="n"/>
    </row>
    <row r="629">
      <c r="B629" t="inlineStr">
        <is>
          <t>Venta Directa</t>
        </is>
      </c>
      <c r="C629" t="n">
        <v>40360497</v>
      </c>
      <c r="D629" t="inlineStr">
        <is>
          <t>AGRO SUDAMERICA</t>
        </is>
      </c>
      <c r="E629" t="n">
        <v>1020848</v>
      </c>
      <c r="F629" t="inlineStr">
        <is>
          <t>agro sudamerica1020848</t>
        </is>
      </c>
      <c r="G629" s="12" t="n">
        <v>44961</v>
      </c>
      <c r="H629" s="10" t="inlineStr"/>
      <c r="I629" s="10" t="n"/>
      <c r="J629" s="10" t="n"/>
      <c r="K629" s="10" t="n"/>
      <c r="L629" s="13" t="n"/>
      <c r="N629" s="13" t="n"/>
      <c r="Q629" s="14" t="n"/>
      <c r="R629" s="10" t="n"/>
      <c r="S629" s="10" t="n"/>
      <c r="T629" s="10" t="n"/>
      <c r="U629" s="10" t="n"/>
      <c r="V629" s="13" t="n"/>
      <c r="X629" s="13" t="n"/>
      <c r="AA629" s="14" t="n"/>
    </row>
    <row r="630">
      <c r="B630" t="inlineStr">
        <is>
          <t>Venta Directa</t>
        </is>
      </c>
      <c r="C630" t="n">
        <v>40360064</v>
      </c>
      <c r="D630" t="inlineStr">
        <is>
          <t>AGRO SUDAMERICA</t>
        </is>
      </c>
      <c r="E630" t="n">
        <v>1021976</v>
      </c>
      <c r="F630" t="inlineStr">
        <is>
          <t>agro sudamerica1021976</t>
        </is>
      </c>
      <c r="G630" s="12" t="n">
        <v>44962</v>
      </c>
      <c r="H630" s="10" t="inlineStr"/>
      <c r="I630" s="10" t="n"/>
      <c r="J630" s="10" t="n"/>
      <c r="K630" s="10" t="n"/>
      <c r="L630" s="13" t="n"/>
      <c r="N630" s="13" t="n"/>
      <c r="Q630" s="14" t="n"/>
      <c r="R630" s="10" t="n"/>
      <c r="S630" s="10" t="n"/>
      <c r="T630" s="10" t="n"/>
      <c r="U630" s="10" t="n"/>
      <c r="V630" s="13" t="n"/>
      <c r="X630" s="13" t="n"/>
      <c r="AA630" s="14" t="n"/>
    </row>
    <row r="631">
      <c r="B631" t="inlineStr">
        <is>
          <t>Venta Directa</t>
        </is>
      </c>
      <c r="C631" t="n">
        <v>40360063</v>
      </c>
      <c r="D631" t="inlineStr">
        <is>
          <t>AGRO SUDAMERICA</t>
        </is>
      </c>
      <c r="E631" t="n">
        <v>1021976</v>
      </c>
      <c r="F631" t="inlineStr">
        <is>
          <t>agro sudamerica1021976</t>
        </is>
      </c>
      <c r="G631" s="12" t="n">
        <v>44960</v>
      </c>
      <c r="H631" s="10" t="inlineStr"/>
      <c r="I631" s="10" t="n"/>
      <c r="J631" s="10" t="n"/>
      <c r="K631" s="10" t="n"/>
      <c r="L631" s="13" t="n"/>
      <c r="N631" s="13" t="n"/>
      <c r="Q631" s="14" t="n"/>
      <c r="R631" s="10" t="n"/>
      <c r="S631" s="10" t="n"/>
      <c r="T631" s="10" t="n"/>
      <c r="U631" s="10" t="n"/>
      <c r="V631" s="13" t="n"/>
      <c r="X631" s="13" t="n"/>
      <c r="AA631" s="14" t="n"/>
    </row>
    <row r="632">
      <c r="B632" t="inlineStr">
        <is>
          <t>Venta Directa</t>
        </is>
      </c>
      <c r="C632" t="n">
        <v>40359969</v>
      </c>
      <c r="D632" t="inlineStr">
        <is>
          <t>AGRO SUDAMERICA</t>
        </is>
      </c>
      <c r="E632" t="n">
        <v>1011421</v>
      </c>
      <c r="F632" t="inlineStr">
        <is>
          <t>agro sudamerica1011421</t>
        </is>
      </c>
      <c r="G632" s="12" t="n">
        <v>44969</v>
      </c>
      <c r="H632" s="10" t="inlineStr"/>
      <c r="I632" s="10" t="n"/>
      <c r="J632" s="10" t="n"/>
      <c r="K632" s="10" t="n"/>
      <c r="L632" s="13" t="n"/>
      <c r="N632" s="13" t="n"/>
      <c r="Q632" s="14" t="n"/>
      <c r="R632" s="10" t="n"/>
      <c r="S632" s="10" t="n"/>
      <c r="T632" s="10" t="n"/>
      <c r="U632" s="10" t="n"/>
      <c r="V632" s="13" t="n"/>
      <c r="X632" s="13" t="n"/>
      <c r="AA632" s="14" t="n"/>
    </row>
    <row r="633">
      <c r="B633" t="inlineStr">
        <is>
          <t>Venta Directa</t>
        </is>
      </c>
      <c r="C633" t="n">
        <v>40359968</v>
      </c>
      <c r="D633" t="inlineStr">
        <is>
          <t>AGRO SUDAMERICA</t>
        </is>
      </c>
      <c r="E633" t="n">
        <v>1011421</v>
      </c>
      <c r="F633" t="inlineStr">
        <is>
          <t>agro sudamerica1011421</t>
        </is>
      </c>
      <c r="G633" s="12" t="n">
        <v>44969</v>
      </c>
      <c r="H633" s="10" t="inlineStr"/>
      <c r="I633" s="10" t="n"/>
      <c r="J633" s="10" t="n"/>
      <c r="K633" s="10" t="n"/>
      <c r="L633" s="13" t="n"/>
      <c r="N633" s="13" t="n"/>
      <c r="Q633" s="14" t="n"/>
      <c r="R633" s="10" t="n"/>
      <c r="S633" s="10" t="n"/>
      <c r="T633" s="10" t="n"/>
      <c r="U633" s="10" t="n"/>
      <c r="V633" s="13" t="n"/>
      <c r="X633" s="13" t="n"/>
      <c r="AA633" s="14" t="n"/>
    </row>
    <row r="634">
      <c r="B634" t="inlineStr">
        <is>
          <t>Venta Directa</t>
        </is>
      </c>
      <c r="C634" t="n">
        <v>40359967</v>
      </c>
      <c r="D634" t="inlineStr">
        <is>
          <t>AGRO SUDAMERICA</t>
        </is>
      </c>
      <c r="E634" t="n">
        <v>1011421</v>
      </c>
      <c r="F634" t="inlineStr">
        <is>
          <t>agro sudamerica1011421</t>
        </is>
      </c>
      <c r="G634" s="12" t="n">
        <v>44969</v>
      </c>
      <c r="H634" s="10" t="inlineStr"/>
      <c r="I634" s="10" t="n"/>
      <c r="J634" s="10" t="n"/>
      <c r="K634" s="10" t="n"/>
      <c r="L634" s="13" t="n"/>
      <c r="N634" s="13" t="n"/>
      <c r="Q634" s="14" t="n"/>
      <c r="R634" s="10" t="n"/>
      <c r="S634" s="10" t="n"/>
      <c r="T634" s="10" t="n"/>
      <c r="U634" s="10" t="n"/>
      <c r="V634" s="13" t="n"/>
      <c r="X634" s="13" t="n"/>
      <c r="AA634" s="14" t="n"/>
    </row>
    <row r="635">
      <c r="B635" t="inlineStr">
        <is>
          <t>Venta Directa</t>
        </is>
      </c>
      <c r="C635" t="n">
        <v>40359966</v>
      </c>
      <c r="D635" t="inlineStr">
        <is>
          <t>AGRO SUDAMERICA</t>
        </is>
      </c>
      <c r="E635" t="n">
        <v>1011421</v>
      </c>
      <c r="F635" t="inlineStr">
        <is>
          <t>agro sudamerica1011421</t>
        </is>
      </c>
      <c r="G635" s="12" t="n">
        <v>44961</v>
      </c>
      <c r="H635" s="10" t="inlineStr"/>
      <c r="I635" s="10" t="n"/>
      <c r="J635" s="10" t="n"/>
      <c r="K635" s="10" t="n"/>
      <c r="L635" s="13" t="n"/>
      <c r="N635" s="13" t="n"/>
      <c r="Q635" s="14" t="n"/>
      <c r="R635" s="10" t="n"/>
      <c r="S635" s="10" t="n"/>
      <c r="T635" s="10" t="n"/>
      <c r="U635" s="10" t="n"/>
      <c r="V635" s="13" t="n"/>
      <c r="X635" s="13" t="n"/>
      <c r="AA635" s="14" t="n"/>
    </row>
    <row r="636">
      <c r="B636" t="inlineStr">
        <is>
          <t>Venta Directa</t>
        </is>
      </c>
      <c r="C636" t="n">
        <v>40359965</v>
      </c>
      <c r="D636" t="inlineStr">
        <is>
          <t>AGRO SUDAMERICA</t>
        </is>
      </c>
      <c r="E636" t="n">
        <v>1011421</v>
      </c>
      <c r="F636" t="inlineStr">
        <is>
          <t>agro sudamerica1011421</t>
        </is>
      </c>
      <c r="G636" s="12" t="n">
        <v>44961</v>
      </c>
      <c r="H636" s="10" t="inlineStr"/>
      <c r="I636" s="10" t="n"/>
      <c r="J636" s="10" t="n"/>
      <c r="K636" s="10" t="n"/>
      <c r="L636" s="13" t="n"/>
      <c r="N636" s="13" t="n"/>
      <c r="Q636" s="14" t="n"/>
      <c r="R636" s="10" t="n"/>
      <c r="S636" s="10" t="n"/>
      <c r="T636" s="10" t="n"/>
      <c r="U636" s="10" t="n"/>
      <c r="V636" s="13" t="n"/>
      <c r="X636" s="13" t="n"/>
      <c r="AA636" s="14" t="n"/>
    </row>
    <row r="637">
      <c r="B637" t="inlineStr">
        <is>
          <t>Venta Directa</t>
        </is>
      </c>
      <c r="C637" t="n">
        <v>40359964</v>
      </c>
      <c r="D637" t="inlineStr">
        <is>
          <t>AGRO SUDAMERICA</t>
        </is>
      </c>
      <c r="E637" t="n">
        <v>1011421</v>
      </c>
      <c r="F637" t="inlineStr">
        <is>
          <t>agro sudamerica1011421</t>
        </is>
      </c>
      <c r="G637" s="12" t="n">
        <v>44960</v>
      </c>
      <c r="H637" s="10" t="inlineStr"/>
      <c r="I637" s="10" t="n"/>
      <c r="J637" s="10" t="n"/>
      <c r="K637" s="10" t="n"/>
      <c r="L637" s="13" t="n"/>
      <c r="N637" s="13" t="n"/>
      <c r="Q637" s="14" t="n"/>
      <c r="R637" s="10" t="n"/>
      <c r="S637" s="10" t="n"/>
      <c r="T637" s="10" t="n"/>
      <c r="U637" s="10" t="n"/>
      <c r="V637" s="13" t="n"/>
      <c r="X637" s="13" t="n"/>
      <c r="AA637" s="14" t="n"/>
    </row>
    <row r="638">
      <c r="B638" t="inlineStr">
        <is>
          <t>Venta Directa</t>
        </is>
      </c>
      <c r="C638" t="n">
        <v>40359963</v>
      </c>
      <c r="D638" t="inlineStr">
        <is>
          <t>AGRO SUDAMERICA</t>
        </is>
      </c>
      <c r="E638" t="n">
        <v>1011421</v>
      </c>
      <c r="F638" t="inlineStr">
        <is>
          <t>agro sudamerica1011421</t>
        </is>
      </c>
      <c r="G638" s="12" t="n">
        <v>44960</v>
      </c>
      <c r="H638" s="10" t="inlineStr"/>
      <c r="I638" s="10" t="n"/>
      <c r="J638" s="10" t="n"/>
      <c r="K638" s="10" t="n"/>
      <c r="L638" s="13" t="n"/>
      <c r="N638" s="13" t="n"/>
      <c r="Q638" s="14" t="n"/>
      <c r="R638" s="10" t="n"/>
      <c r="S638" s="10" t="n"/>
      <c r="T638" s="10" t="n"/>
      <c r="U638" s="10" t="n"/>
      <c r="V638" s="13" t="n"/>
      <c r="X638" s="13" t="n"/>
      <c r="AA638" s="14" t="n"/>
    </row>
    <row r="639">
      <c r="B639" t="inlineStr">
        <is>
          <t>Venta Local</t>
        </is>
      </c>
      <c r="C639" t="n">
        <v>40359930</v>
      </c>
      <c r="D639" t="inlineStr">
        <is>
          <t>AGRO AMERICA</t>
        </is>
      </c>
      <c r="E639" t="n">
        <v>1012483</v>
      </c>
      <c r="F639" t="inlineStr">
        <is>
          <t>agro america1012483</t>
        </is>
      </c>
      <c r="G639" s="12" t="n">
        <v>44964</v>
      </c>
      <c r="H639" s="10" t="inlineStr"/>
      <c r="I639" s="10" t="n"/>
      <c r="J639" s="10" t="n"/>
      <c r="K639" s="10" t="n"/>
      <c r="L639" s="13" t="n">
        <v>7.5</v>
      </c>
      <c r="M639" s="12" t="n">
        <v>44971</v>
      </c>
      <c r="N639" s="13" t="n">
        <v>9.5</v>
      </c>
      <c r="O639" s="12" t="n">
        <v>44980</v>
      </c>
      <c r="P639" t="n">
        <v>4</v>
      </c>
      <c r="Q639" s="14" t="inlineStr">
        <is>
          <t>SI</t>
        </is>
      </c>
      <c r="R639" s="10" t="n"/>
      <c r="S639" s="10" t="n"/>
      <c r="T639" s="10" t="n"/>
      <c r="U639" s="10" t="n"/>
      <c r="V639" s="13" t="n">
        <v>9.5</v>
      </c>
      <c r="W639" s="12" t="n">
        <v>44973</v>
      </c>
      <c r="X639" s="13" t="n">
        <v>11.5</v>
      </c>
      <c r="Y639" s="12" t="n">
        <v>44980</v>
      </c>
      <c r="Z639" t="n">
        <v>4</v>
      </c>
      <c r="AA639" s="14" t="inlineStr">
        <is>
          <t>SI</t>
        </is>
      </c>
    </row>
    <row r="640">
      <c r="B640" t="inlineStr">
        <is>
          <t>Venta Local</t>
        </is>
      </c>
      <c r="C640" t="n">
        <v>40359929</v>
      </c>
      <c r="D640" t="inlineStr">
        <is>
          <t>AGRO AMERICA</t>
        </is>
      </c>
      <c r="E640" t="n">
        <v>1012165</v>
      </c>
      <c r="F640" t="inlineStr">
        <is>
          <t>agro america1012165</t>
        </is>
      </c>
      <c r="G640" s="12" t="n">
        <v>44975</v>
      </c>
      <c r="H640" s="10" t="n">
        <v>19958.048</v>
      </c>
      <c r="I640" s="10" t="n"/>
      <c r="J640" s="10" t="n"/>
      <c r="K640" s="10" t="n"/>
      <c r="L640" s="13" t="n">
        <v>7.5</v>
      </c>
      <c r="M640" s="12" t="n">
        <v>44982</v>
      </c>
      <c r="N640" s="13" t="n">
        <v>9.5</v>
      </c>
      <c r="O640" s="12" t="n">
        <v>44991</v>
      </c>
      <c r="P640" t="n">
        <v>22</v>
      </c>
      <c r="Q640" s="14" t="inlineStr">
        <is>
          <t>SI</t>
        </is>
      </c>
      <c r="R640" s="10" t="n">
        <v>19958.048</v>
      </c>
      <c r="S640" s="10" t="n"/>
      <c r="T640" s="10" t="n"/>
      <c r="U640" s="10" t="n"/>
      <c r="V640" s="13" t="n">
        <v>9.5</v>
      </c>
      <c r="W640" s="12" t="n">
        <v>44984</v>
      </c>
      <c r="X640" s="13" t="n">
        <v>11.5</v>
      </c>
      <c r="Y640" s="12" t="n">
        <v>44991</v>
      </c>
      <c r="Z640" t="n">
        <v>22</v>
      </c>
      <c r="AA640" s="14" t="inlineStr">
        <is>
          <t>SI</t>
        </is>
      </c>
    </row>
    <row r="641">
      <c r="B641" t="inlineStr">
        <is>
          <t>Venta Local</t>
        </is>
      </c>
      <c r="C641" t="n">
        <v>40359928</v>
      </c>
      <c r="D641" t="inlineStr">
        <is>
          <t>AGRO AMERICA</t>
        </is>
      </c>
      <c r="E641" t="n">
        <v>1012165</v>
      </c>
      <c r="F641" t="inlineStr">
        <is>
          <t>agro america1012165</t>
        </is>
      </c>
      <c r="G641" s="12" t="n">
        <v>44969</v>
      </c>
      <c r="H641" s="10" t="inlineStr"/>
      <c r="I641" s="10" t="n"/>
      <c r="J641" s="10" t="n"/>
      <c r="K641" s="10" t="n"/>
      <c r="L641" s="13" t="n">
        <v>7.5</v>
      </c>
      <c r="M641" s="12" t="n">
        <v>44976</v>
      </c>
      <c r="N641" s="13" t="n">
        <v>9.5</v>
      </c>
      <c r="O641" s="12" t="n">
        <v>44985</v>
      </c>
      <c r="P641" t="n">
        <v>0</v>
      </c>
      <c r="Q641" s="14" t="inlineStr">
        <is>
          <t>Mes 3</t>
        </is>
      </c>
      <c r="R641" s="10" t="n"/>
      <c r="S641" s="10" t="n"/>
      <c r="T641" s="10" t="n"/>
      <c r="U641" s="10" t="n"/>
      <c r="V641" s="13" t="n">
        <v>9.5</v>
      </c>
      <c r="W641" s="12" t="n">
        <v>44978</v>
      </c>
      <c r="X641" s="13" t="n">
        <v>11.5</v>
      </c>
      <c r="Y641" s="12" t="n">
        <v>44985</v>
      </c>
      <c r="Z641" t="n">
        <v>0</v>
      </c>
      <c r="AA641" s="14" t="inlineStr">
        <is>
          <t>Mes 3</t>
        </is>
      </c>
    </row>
    <row r="642">
      <c r="B642" t="inlineStr">
        <is>
          <t>Venta Local</t>
        </is>
      </c>
      <c r="C642" t="n">
        <v>40359927</v>
      </c>
      <c r="D642" t="inlineStr">
        <is>
          <t>AGRO AMERICA</t>
        </is>
      </c>
      <c r="E642" t="n">
        <v>1012165</v>
      </c>
      <c r="F642" t="inlineStr">
        <is>
          <t>agro america1012165</t>
        </is>
      </c>
      <c r="G642" s="12" t="n">
        <v>44971</v>
      </c>
      <c r="H642" s="10" t="n">
        <v>19958.048</v>
      </c>
      <c r="I642" s="10" t="n"/>
      <c r="J642" s="10" t="n"/>
      <c r="K642" s="10" t="n"/>
      <c r="L642" s="13" t="n">
        <v>7.5</v>
      </c>
      <c r="M642" s="12" t="n">
        <v>44978</v>
      </c>
      <c r="N642" s="13" t="n">
        <v>9.5</v>
      </c>
      <c r="O642" s="12" t="n">
        <v>44987</v>
      </c>
      <c r="P642" t="n">
        <v>25</v>
      </c>
      <c r="Q642" s="14" t="inlineStr">
        <is>
          <t>SI</t>
        </is>
      </c>
      <c r="R642" s="10" t="n">
        <v>19958.048</v>
      </c>
      <c r="S642" s="10" t="n"/>
      <c r="T642" s="10" t="n"/>
      <c r="U642" s="10" t="n"/>
      <c r="V642" s="13" t="n">
        <v>9.5</v>
      </c>
      <c r="W642" s="12" t="n">
        <v>44980</v>
      </c>
      <c r="X642" s="13" t="n">
        <v>11.5</v>
      </c>
      <c r="Y642" s="12" t="n">
        <v>44987</v>
      </c>
      <c r="Z642" t="n">
        <v>25</v>
      </c>
      <c r="AA642" s="14" t="inlineStr">
        <is>
          <t>SI</t>
        </is>
      </c>
    </row>
    <row r="643">
      <c r="B643" t="inlineStr">
        <is>
          <t>Venta Local</t>
        </is>
      </c>
      <c r="C643" t="n">
        <v>40359926</v>
      </c>
      <c r="D643" t="inlineStr">
        <is>
          <t>AGRO AMERICA</t>
        </is>
      </c>
      <c r="E643" t="n">
        <v>1012165</v>
      </c>
      <c r="F643" t="inlineStr">
        <is>
          <t>agro america1012165</t>
        </is>
      </c>
      <c r="G643" s="12" t="n">
        <v>44971</v>
      </c>
      <c r="H643" s="10" t="n">
        <v>19958.048</v>
      </c>
      <c r="I643" s="10" t="n"/>
      <c r="J643" s="10" t="n"/>
      <c r="K643" s="10" t="n"/>
      <c r="L643" s="13" t="n">
        <v>7.5</v>
      </c>
      <c r="M643" s="12" t="n">
        <v>44978</v>
      </c>
      <c r="N643" s="13" t="n">
        <v>9.5</v>
      </c>
      <c r="O643" s="12" t="n">
        <v>44987</v>
      </c>
      <c r="P643" t="n">
        <v>25</v>
      </c>
      <c r="Q643" s="14" t="inlineStr">
        <is>
          <t>SI</t>
        </is>
      </c>
      <c r="R643" s="10" t="n">
        <v>19958.048</v>
      </c>
      <c r="S643" s="10" t="n"/>
      <c r="T643" s="10" t="n"/>
      <c r="U643" s="10" t="n"/>
      <c r="V643" s="13" t="n">
        <v>9.5</v>
      </c>
      <c r="W643" s="12" t="n">
        <v>44980</v>
      </c>
      <c r="X643" s="13" t="n">
        <v>11.5</v>
      </c>
      <c r="Y643" s="12" t="n">
        <v>44987</v>
      </c>
      <c r="Z643" t="n">
        <v>25</v>
      </c>
      <c r="AA643" s="14" t="inlineStr">
        <is>
          <t>SI</t>
        </is>
      </c>
    </row>
    <row r="644">
      <c r="B644" t="inlineStr">
        <is>
          <t>Venta Local</t>
        </is>
      </c>
      <c r="C644" t="n">
        <v>40359925</v>
      </c>
      <c r="D644" t="inlineStr">
        <is>
          <t>AGRO AMERICA</t>
        </is>
      </c>
      <c r="E644" t="n">
        <v>1012165</v>
      </c>
      <c r="F644" t="inlineStr">
        <is>
          <t>agro america1012165</t>
        </is>
      </c>
      <c r="G644" s="12" t="n">
        <v>44969</v>
      </c>
      <c r="H644" s="10" t="inlineStr"/>
      <c r="I644" s="10" t="n"/>
      <c r="J644" s="10" t="n"/>
      <c r="K644" s="10" t="n"/>
      <c r="L644" s="13" t="n">
        <v>7.5</v>
      </c>
      <c r="M644" s="12" t="n">
        <v>44976</v>
      </c>
      <c r="N644" s="13" t="n">
        <v>9.5</v>
      </c>
      <c r="O644" s="12" t="n">
        <v>44985</v>
      </c>
      <c r="P644" t="n">
        <v>0</v>
      </c>
      <c r="Q644" s="14" t="inlineStr">
        <is>
          <t>Mes 3</t>
        </is>
      </c>
      <c r="R644" s="10" t="n"/>
      <c r="S644" s="10" t="n"/>
      <c r="T644" s="10" t="n"/>
      <c r="U644" s="10" t="n"/>
      <c r="V644" s="13" t="n">
        <v>9.5</v>
      </c>
      <c r="W644" s="12" t="n">
        <v>44978</v>
      </c>
      <c r="X644" s="13" t="n">
        <v>11.5</v>
      </c>
      <c r="Y644" s="12" t="n">
        <v>44985</v>
      </c>
      <c r="Z644" t="n">
        <v>0</v>
      </c>
      <c r="AA644" s="14" t="inlineStr">
        <is>
          <t>Mes 3</t>
        </is>
      </c>
    </row>
    <row r="645">
      <c r="B645" t="inlineStr">
        <is>
          <t>Venta Local</t>
        </is>
      </c>
      <c r="C645" t="n">
        <v>40359924</v>
      </c>
      <c r="D645" t="inlineStr">
        <is>
          <t>AGRO AMERICA</t>
        </is>
      </c>
      <c r="E645" t="n">
        <v>1012165</v>
      </c>
      <c r="F645" t="inlineStr">
        <is>
          <t>agro america1012165</t>
        </is>
      </c>
      <c r="G645" s="12" t="n">
        <v>44969</v>
      </c>
      <c r="H645" s="10" t="inlineStr"/>
      <c r="I645" s="10" t="n"/>
      <c r="J645" s="10" t="n"/>
      <c r="K645" s="10" t="n"/>
      <c r="L645" s="13" t="n">
        <v>7.5</v>
      </c>
      <c r="M645" s="12" t="n">
        <v>44976</v>
      </c>
      <c r="N645" s="13" t="n">
        <v>9.5</v>
      </c>
      <c r="O645" s="12" t="n">
        <v>44985</v>
      </c>
      <c r="P645" t="n">
        <v>0</v>
      </c>
      <c r="Q645" s="14" t="inlineStr">
        <is>
          <t>Mes 3</t>
        </is>
      </c>
      <c r="R645" s="10" t="n"/>
      <c r="S645" s="10" t="n"/>
      <c r="T645" s="10" t="n"/>
      <c r="U645" s="10" t="n"/>
      <c r="V645" s="13" t="n">
        <v>9.5</v>
      </c>
      <c r="W645" s="12" t="n">
        <v>44978</v>
      </c>
      <c r="X645" s="13" t="n">
        <v>11.5</v>
      </c>
      <c r="Y645" s="12" t="n">
        <v>44985</v>
      </c>
      <c r="Z645" t="n">
        <v>0</v>
      </c>
      <c r="AA645" s="14" t="inlineStr">
        <is>
          <t>Mes 3</t>
        </is>
      </c>
    </row>
    <row r="646">
      <c r="B646" t="inlineStr">
        <is>
          <t>Venta Local</t>
        </is>
      </c>
      <c r="C646" t="n">
        <v>40359923</v>
      </c>
      <c r="D646" t="inlineStr">
        <is>
          <t>AGRO AMERICA</t>
        </is>
      </c>
      <c r="E646" t="n">
        <v>1012165</v>
      </c>
      <c r="F646" t="inlineStr">
        <is>
          <t>agro america1012165</t>
        </is>
      </c>
      <c r="G646" s="12" t="n">
        <v>44972</v>
      </c>
      <c r="H646" s="10" t="n">
        <v>19958.048</v>
      </c>
      <c r="I646" s="10" t="n"/>
      <c r="J646" s="10" t="n"/>
      <c r="K646" s="10" t="n"/>
      <c r="L646" s="13" t="n">
        <v>7.5</v>
      </c>
      <c r="M646" s="12" t="n">
        <v>44979</v>
      </c>
      <c r="N646" s="13" t="n">
        <v>9.5</v>
      </c>
      <c r="O646" s="12" t="n">
        <v>44988</v>
      </c>
      <c r="P646" t="n">
        <v>24</v>
      </c>
      <c r="Q646" s="14" t="inlineStr">
        <is>
          <t>SI</t>
        </is>
      </c>
      <c r="R646" s="10" t="n">
        <v>19958.048</v>
      </c>
      <c r="S646" s="10" t="n"/>
      <c r="T646" s="10" t="n"/>
      <c r="U646" s="10" t="n"/>
      <c r="V646" s="13" t="n">
        <v>9.5</v>
      </c>
      <c r="W646" s="12" t="n">
        <v>44981</v>
      </c>
      <c r="X646" s="13" t="n">
        <v>11.5</v>
      </c>
      <c r="Y646" s="12" t="n">
        <v>44988</v>
      </c>
      <c r="Z646" t="n">
        <v>24</v>
      </c>
      <c r="AA646" s="14" t="inlineStr">
        <is>
          <t>SI</t>
        </is>
      </c>
    </row>
    <row r="647">
      <c r="B647" t="inlineStr">
        <is>
          <t>Venta Directa</t>
        </is>
      </c>
      <c r="C647" t="n">
        <v>40359911</v>
      </c>
      <c r="D647" t="inlineStr">
        <is>
          <t>AGRO SUDAMERICA</t>
        </is>
      </c>
      <c r="E647" t="n">
        <v>1021023</v>
      </c>
      <c r="F647" t="inlineStr">
        <is>
          <t>agro sudamerica1021023</t>
        </is>
      </c>
      <c r="G647" s="12" t="n">
        <v>44969</v>
      </c>
      <c r="H647" s="10" t="inlineStr"/>
      <c r="I647" s="10" t="n"/>
      <c r="J647" s="10" t="n"/>
      <c r="K647" s="10" t="n"/>
      <c r="L647" s="13" t="n"/>
      <c r="N647" s="13" t="n"/>
      <c r="Q647" s="14" t="n"/>
      <c r="R647" s="10" t="n"/>
      <c r="S647" s="10" t="n"/>
      <c r="T647" s="10" t="n"/>
      <c r="U647" s="10" t="n"/>
      <c r="V647" s="13" t="n"/>
      <c r="X647" s="13" t="n"/>
      <c r="AA647" s="14" t="n"/>
    </row>
    <row r="648">
      <c r="B648" t="inlineStr">
        <is>
          <t>Venta Directa</t>
        </is>
      </c>
      <c r="C648" t="n">
        <v>40359911</v>
      </c>
      <c r="D648" t="inlineStr">
        <is>
          <t>AGRO SUDAMERICA</t>
        </is>
      </c>
      <c r="E648" t="n">
        <v>1021023</v>
      </c>
      <c r="F648" t="inlineStr">
        <is>
          <t>agro sudamerica1021023</t>
        </is>
      </c>
      <c r="G648" s="12" t="n">
        <v>44969</v>
      </c>
      <c r="H648" s="10" t="inlineStr"/>
      <c r="I648" s="10" t="n"/>
      <c r="J648" s="10" t="n"/>
      <c r="K648" s="10" t="n"/>
      <c r="L648" s="13" t="n"/>
      <c r="N648" s="13" t="n"/>
      <c r="Q648" s="14" t="n"/>
      <c r="R648" s="10" t="n"/>
      <c r="S648" s="10" t="n"/>
      <c r="T648" s="10" t="n"/>
      <c r="U648" s="10" t="n"/>
      <c r="V648" s="13" t="n"/>
      <c r="X648" s="13" t="n"/>
      <c r="AA648" s="14" t="n"/>
    </row>
    <row r="649">
      <c r="B649" t="inlineStr">
        <is>
          <t>Venta Directa</t>
        </is>
      </c>
      <c r="C649" t="n">
        <v>40359910</v>
      </c>
      <c r="D649" t="inlineStr">
        <is>
          <t>AGRO SUDAMERICA</t>
        </is>
      </c>
      <c r="E649" t="n">
        <v>1020367</v>
      </c>
      <c r="F649" t="inlineStr">
        <is>
          <t>agro sudamerica1020367</t>
        </is>
      </c>
      <c r="G649" s="12" t="n">
        <v>44968</v>
      </c>
      <c r="H649" s="10" t="inlineStr"/>
      <c r="I649" s="10" t="n"/>
      <c r="J649" s="10" t="n"/>
      <c r="K649" s="10" t="n"/>
      <c r="L649" s="13" t="n"/>
      <c r="N649" s="13" t="n"/>
      <c r="Q649" s="14" t="n"/>
      <c r="R649" s="10" t="n"/>
      <c r="S649" s="10" t="n"/>
      <c r="T649" s="10" t="n"/>
      <c r="U649" s="10" t="n"/>
      <c r="V649" s="13" t="n"/>
      <c r="X649" s="13" t="n"/>
      <c r="AA649" s="14" t="n"/>
    </row>
    <row r="650">
      <c r="B650" t="inlineStr">
        <is>
          <t>Venta Local</t>
        </is>
      </c>
      <c r="C650" t="n">
        <v>40359844</v>
      </c>
      <c r="D650" t="inlineStr">
        <is>
          <t>AGRO AMERICA</t>
        </is>
      </c>
      <c r="E650" t="n">
        <v>1012111</v>
      </c>
      <c r="F650" t="inlineStr">
        <is>
          <t>agro america1012111</t>
        </is>
      </c>
      <c r="G650" s="12" t="n">
        <v>44980</v>
      </c>
      <c r="H650" s="10" t="n">
        <v>9979.023999999999</v>
      </c>
      <c r="I650" s="10" t="n"/>
      <c r="J650" s="10" t="n"/>
      <c r="K650" s="10" t="n"/>
      <c r="L650" s="13" t="n">
        <v>7.5</v>
      </c>
      <c r="M650" s="12" t="n">
        <v>44987</v>
      </c>
      <c r="N650" s="13" t="n">
        <v>9.5</v>
      </c>
      <c r="O650" s="12" t="n">
        <v>44996</v>
      </c>
      <c r="P650" t="n">
        <v>17</v>
      </c>
      <c r="Q650" s="14" t="inlineStr">
        <is>
          <t>SI</t>
        </is>
      </c>
      <c r="R650" s="10" t="n">
        <v>9979.023999999999</v>
      </c>
      <c r="S650" s="10" t="n"/>
      <c r="T650" s="10" t="n"/>
      <c r="U650" s="10" t="n"/>
      <c r="V650" s="13" t="n">
        <v>9.5</v>
      </c>
      <c r="W650" s="12" t="n">
        <v>44989</v>
      </c>
      <c r="X650" s="13" t="n">
        <v>11.5</v>
      </c>
      <c r="Y650" s="12" t="n">
        <v>44996</v>
      </c>
      <c r="Z650" t="n">
        <v>17</v>
      </c>
      <c r="AA650" s="14" t="inlineStr">
        <is>
          <t>SI</t>
        </is>
      </c>
    </row>
    <row r="651">
      <c r="B651" t="inlineStr">
        <is>
          <t>Venta Local</t>
        </is>
      </c>
      <c r="C651" t="n">
        <v>40359844</v>
      </c>
      <c r="D651" t="inlineStr">
        <is>
          <t>AGRO AMERICA</t>
        </is>
      </c>
      <c r="E651" t="n">
        <v>1012108</v>
      </c>
      <c r="F651" t="inlineStr">
        <is>
          <t>agro america1012108</t>
        </is>
      </c>
      <c r="G651" s="12" t="n">
        <v>44980</v>
      </c>
      <c r="H651" s="10" t="n">
        <v>9979.023999999999</v>
      </c>
      <c r="I651" s="10" t="n"/>
      <c r="J651" s="10" t="n"/>
      <c r="K651" s="10" t="n"/>
      <c r="L651" s="13" t="n">
        <v>7.5</v>
      </c>
      <c r="M651" s="12" t="n">
        <v>44987</v>
      </c>
      <c r="N651" s="13" t="n">
        <v>9.5</v>
      </c>
      <c r="O651" s="12" t="n">
        <v>44996</v>
      </c>
      <c r="P651" t="n">
        <v>17</v>
      </c>
      <c r="Q651" s="14" t="inlineStr">
        <is>
          <t>SI</t>
        </is>
      </c>
      <c r="R651" s="10" t="n">
        <v>9979.023999999999</v>
      </c>
      <c r="S651" s="10" t="n"/>
      <c r="T651" s="10" t="n"/>
      <c r="U651" s="10" t="n"/>
      <c r="V651" s="13" t="n">
        <v>9.5</v>
      </c>
      <c r="W651" s="12" t="n">
        <v>44989</v>
      </c>
      <c r="X651" s="13" t="n">
        <v>11.5</v>
      </c>
      <c r="Y651" s="12" t="n">
        <v>44996</v>
      </c>
      <c r="Z651" t="n">
        <v>17</v>
      </c>
      <c r="AA651" s="14" t="inlineStr">
        <is>
          <t>SI</t>
        </is>
      </c>
    </row>
    <row r="652">
      <c r="B652" t="inlineStr">
        <is>
          <t>Venta Local</t>
        </is>
      </c>
      <c r="C652" t="n">
        <v>40359629</v>
      </c>
      <c r="D652" t="inlineStr">
        <is>
          <t>AGRO EUROPA</t>
        </is>
      </c>
      <c r="E652" t="n">
        <v>1012730</v>
      </c>
      <c r="F652" t="inlineStr">
        <is>
          <t>agro europa1012730</t>
        </is>
      </c>
      <c r="G652" s="12" t="n">
        <v>44970</v>
      </c>
      <c r="H652" s="10" t="inlineStr"/>
      <c r="I652" s="10" t="n"/>
      <c r="J652" s="10" t="n"/>
      <c r="K652" s="10" t="n"/>
      <c r="L652" s="13" t="n">
        <v>5.142011834319526</v>
      </c>
      <c r="M652" s="12" t="n">
        <v>44975</v>
      </c>
      <c r="N652" s="13" t="n">
        <v>7.5</v>
      </c>
      <c r="O652" s="12" t="n">
        <v>44982</v>
      </c>
      <c r="P652" t="n">
        <v>2</v>
      </c>
      <c r="Q652" s="14" t="inlineStr">
        <is>
          <t>Mes 3</t>
        </is>
      </c>
      <c r="R652" s="10" t="n"/>
      <c r="S652" s="10" t="n"/>
      <c r="T652" s="10" t="n"/>
      <c r="U652" s="10" t="n"/>
      <c r="V652" s="13" t="n">
        <v>7.142011834319526</v>
      </c>
      <c r="W652" s="12" t="n">
        <v>44977</v>
      </c>
      <c r="X652" s="13" t="n">
        <v>9.5</v>
      </c>
      <c r="Y652" s="12" t="n">
        <v>44982</v>
      </c>
      <c r="Z652" t="n">
        <v>2</v>
      </c>
      <c r="AA652" s="14" t="inlineStr">
        <is>
          <t>Mes 3</t>
        </is>
      </c>
    </row>
    <row r="653">
      <c r="B653" t="inlineStr">
        <is>
          <t>Venta Local</t>
        </is>
      </c>
      <c r="C653" t="n">
        <v>40359629</v>
      </c>
      <c r="D653" t="inlineStr">
        <is>
          <t>AGRO EUROPA</t>
        </is>
      </c>
      <c r="E653" t="n">
        <v>1012724</v>
      </c>
      <c r="F653" t="inlineStr">
        <is>
          <t>agro europa1012724</t>
        </is>
      </c>
      <c r="G653" s="12" t="n">
        <v>44970</v>
      </c>
      <c r="H653" s="10" t="inlineStr"/>
      <c r="I653" s="10" t="n"/>
      <c r="J653" s="10" t="n"/>
      <c r="K653" s="10" t="n"/>
      <c r="L653" s="13" t="n">
        <v>5.142011834319526</v>
      </c>
      <c r="M653" s="12" t="n">
        <v>44975</v>
      </c>
      <c r="N653" s="13" t="n">
        <v>7.5</v>
      </c>
      <c r="O653" s="12" t="n">
        <v>44982</v>
      </c>
      <c r="P653" t="n">
        <v>2</v>
      </c>
      <c r="Q653" s="14" t="inlineStr">
        <is>
          <t>Mes 3</t>
        </is>
      </c>
      <c r="R653" s="10" t="n"/>
      <c r="S653" s="10" t="n"/>
      <c r="T653" s="10" t="n"/>
      <c r="U653" s="10" t="n"/>
      <c r="V653" s="13" t="n">
        <v>7.142011834319526</v>
      </c>
      <c r="W653" s="12" t="n">
        <v>44977</v>
      </c>
      <c r="X653" s="13" t="n">
        <v>9.5</v>
      </c>
      <c r="Y653" s="12" t="n">
        <v>44982</v>
      </c>
      <c r="Z653" t="n">
        <v>2</v>
      </c>
      <c r="AA653" s="14" t="inlineStr">
        <is>
          <t>Mes 3</t>
        </is>
      </c>
    </row>
    <row r="654">
      <c r="B654" t="inlineStr">
        <is>
          <t>Venta Directa</t>
        </is>
      </c>
      <c r="C654" t="n">
        <v>40359468</v>
      </c>
      <c r="D654" t="inlineStr">
        <is>
          <t>AGRO SUDAMERICA</t>
        </is>
      </c>
      <c r="E654" t="n">
        <v>1021078</v>
      </c>
      <c r="F654" t="inlineStr">
        <is>
          <t>agro sudamerica1021078</t>
        </is>
      </c>
      <c r="G654" s="12" t="n">
        <v>44961</v>
      </c>
      <c r="H654" s="10" t="inlineStr"/>
      <c r="I654" s="10" t="n"/>
      <c r="J654" s="10" t="n"/>
      <c r="K654" s="10" t="n"/>
      <c r="L654" s="13" t="n"/>
      <c r="N654" s="13" t="n"/>
      <c r="Q654" s="14" t="n"/>
      <c r="R654" s="10" t="n"/>
      <c r="S654" s="10" t="n"/>
      <c r="T654" s="10" t="n"/>
      <c r="U654" s="10" t="n"/>
      <c r="V654" s="13" t="n"/>
      <c r="X654" s="13" t="n"/>
      <c r="AA654" s="14" t="n"/>
    </row>
    <row r="655">
      <c r="B655" t="inlineStr">
        <is>
          <t>Venta Directa</t>
        </is>
      </c>
      <c r="C655" t="n">
        <v>40359468</v>
      </c>
      <c r="D655" t="inlineStr">
        <is>
          <t>AGRO SUDAMERICA</t>
        </is>
      </c>
      <c r="E655" t="n">
        <v>1021078</v>
      </c>
      <c r="F655" t="inlineStr">
        <is>
          <t>agro sudamerica1021078</t>
        </is>
      </c>
      <c r="G655" s="12" t="n">
        <v>44961</v>
      </c>
      <c r="H655" s="10" t="inlineStr"/>
      <c r="I655" s="10" t="n"/>
      <c r="J655" s="10" t="n"/>
      <c r="K655" s="10" t="n"/>
      <c r="L655" s="13" t="n"/>
      <c r="N655" s="13" t="n"/>
      <c r="Q655" s="14" t="n"/>
      <c r="R655" s="10" t="n"/>
      <c r="S655" s="10" t="n"/>
      <c r="T655" s="10" t="n"/>
      <c r="U655" s="10" t="n"/>
      <c r="V655" s="13" t="n"/>
      <c r="X655" s="13" t="n"/>
      <c r="AA655" s="14" t="n"/>
    </row>
    <row r="656">
      <c r="B656" t="inlineStr">
        <is>
          <t>Venta Directa</t>
        </is>
      </c>
      <c r="C656" t="n">
        <v>40359467</v>
      </c>
      <c r="D656" t="inlineStr">
        <is>
          <t>AGRO SUDAMERICA</t>
        </is>
      </c>
      <c r="E656" t="n">
        <v>1020367</v>
      </c>
      <c r="F656" t="inlineStr">
        <is>
          <t>agro sudamerica1020367</t>
        </is>
      </c>
      <c r="G656" s="12" t="n">
        <v>44960</v>
      </c>
      <c r="H656" s="10" t="inlineStr"/>
      <c r="I656" s="10" t="n"/>
      <c r="J656" s="10" t="n"/>
      <c r="K656" s="10" t="n"/>
      <c r="L656" s="13" t="n"/>
      <c r="N656" s="13" t="n"/>
      <c r="Q656" s="14" t="n"/>
      <c r="R656" s="10" t="n"/>
      <c r="S656" s="10" t="n"/>
      <c r="T656" s="10" t="n"/>
      <c r="U656" s="10" t="n"/>
      <c r="V656" s="13" t="n"/>
      <c r="X656" s="13" t="n"/>
      <c r="AA656" s="14" t="n"/>
    </row>
    <row r="657">
      <c r="B657" t="inlineStr">
        <is>
          <t>Venta Directa</t>
        </is>
      </c>
      <c r="C657" t="n">
        <v>40359467</v>
      </c>
      <c r="D657" t="inlineStr">
        <is>
          <t>AGRO SUDAMERICA</t>
        </is>
      </c>
      <c r="E657" t="n">
        <v>1020367</v>
      </c>
      <c r="F657" t="inlineStr">
        <is>
          <t>agro sudamerica1020367</t>
        </is>
      </c>
      <c r="G657" s="12" t="n">
        <v>44960</v>
      </c>
      <c r="H657" s="10" t="inlineStr"/>
      <c r="I657" s="10" t="n"/>
      <c r="J657" s="10" t="n"/>
      <c r="K657" s="10" t="n"/>
      <c r="L657" s="13" t="n"/>
      <c r="N657" s="13" t="n"/>
      <c r="Q657" s="14" t="n"/>
      <c r="R657" s="10" t="n"/>
      <c r="S657" s="10" t="n"/>
      <c r="T657" s="10" t="n"/>
      <c r="U657" s="10" t="n"/>
      <c r="V657" s="13" t="n"/>
      <c r="X657" s="13" t="n"/>
      <c r="AA657" s="14" t="n"/>
    </row>
    <row r="658">
      <c r="B658" t="inlineStr">
        <is>
          <t>Venta Directa</t>
        </is>
      </c>
      <c r="C658" t="n">
        <v>40359466</v>
      </c>
      <c r="D658" t="inlineStr">
        <is>
          <t>AGRO SUDAMERICA</t>
        </is>
      </c>
      <c r="E658" t="n">
        <v>1021385</v>
      </c>
      <c r="F658" t="inlineStr">
        <is>
          <t>agro sudamerica1021385</t>
        </is>
      </c>
      <c r="G658" s="12" t="n">
        <v>44962</v>
      </c>
      <c r="H658" s="10" t="inlineStr"/>
      <c r="I658" s="10" t="n"/>
      <c r="J658" s="10" t="n"/>
      <c r="K658" s="10" t="n"/>
      <c r="L658" s="13" t="n"/>
      <c r="N658" s="13" t="n"/>
      <c r="Q658" s="14" t="n"/>
      <c r="R658" s="10" t="n"/>
      <c r="S658" s="10" t="n"/>
      <c r="T658" s="10" t="n"/>
      <c r="U658" s="10" t="n"/>
      <c r="V658" s="13" t="n"/>
      <c r="X658" s="13" t="n"/>
      <c r="AA658" s="14" t="n"/>
    </row>
    <row r="659">
      <c r="B659" t="inlineStr">
        <is>
          <t>Venta Directa</t>
        </is>
      </c>
      <c r="C659" t="n">
        <v>40359465</v>
      </c>
      <c r="D659" t="inlineStr">
        <is>
          <t>AGRO SUDAMERICA</t>
        </is>
      </c>
      <c r="E659" t="n">
        <v>1021385</v>
      </c>
      <c r="F659" t="inlineStr">
        <is>
          <t>agro sudamerica1021385</t>
        </is>
      </c>
      <c r="G659" s="12" t="n">
        <v>44960</v>
      </c>
      <c r="H659" s="10" t="inlineStr"/>
      <c r="I659" s="10" t="n"/>
      <c r="J659" s="10" t="n"/>
      <c r="K659" s="10" t="n"/>
      <c r="L659" s="13" t="n"/>
      <c r="N659" s="13" t="n"/>
      <c r="Q659" s="14" t="n"/>
      <c r="R659" s="10" t="n"/>
      <c r="S659" s="10" t="n"/>
      <c r="T659" s="10" t="n"/>
      <c r="U659" s="10" t="n"/>
      <c r="V659" s="13" t="n"/>
      <c r="X659" s="13" t="n"/>
      <c r="AA659" s="14" t="n"/>
    </row>
    <row r="660">
      <c r="B660" t="inlineStr">
        <is>
          <t>Venta Local</t>
        </is>
      </c>
      <c r="C660" t="n">
        <v>40359454</v>
      </c>
      <c r="D660" t="inlineStr">
        <is>
          <t>AGRO MEXICO</t>
        </is>
      </c>
      <c r="E660" t="n">
        <v>1030658</v>
      </c>
      <c r="F660" t="inlineStr">
        <is>
          <t>agro mexico1030658</t>
        </is>
      </c>
      <c r="G660" s="12" t="n">
        <v>44961</v>
      </c>
      <c r="H660" s="10" t="inlineStr"/>
      <c r="I660" s="10" t="n"/>
      <c r="J660" s="10" t="n"/>
      <c r="K660" s="10" t="n"/>
      <c r="L660" s="13" t="n">
        <v>5.449612403100775</v>
      </c>
      <c r="M660" s="12" t="n">
        <v>44966</v>
      </c>
      <c r="N660" s="13" t="n">
        <v>10</v>
      </c>
      <c r="O660" s="12" t="n">
        <v>44976</v>
      </c>
      <c r="P660" t="n">
        <v>8</v>
      </c>
      <c r="Q660" s="14" t="inlineStr">
        <is>
          <t>SI</t>
        </is>
      </c>
      <c r="R660" s="10" t="n"/>
      <c r="S660" s="10" t="n"/>
      <c r="T660" s="10" t="n"/>
      <c r="U660" s="10" t="n"/>
      <c r="V660" s="13" t="n">
        <v>7.449612403100775</v>
      </c>
      <c r="W660" s="12" t="n">
        <v>44968</v>
      </c>
      <c r="X660" s="13" t="n">
        <v>12</v>
      </c>
      <c r="Y660" s="12" t="n">
        <v>44976</v>
      </c>
      <c r="Z660" t="n">
        <v>8</v>
      </c>
      <c r="AA660" s="14" t="inlineStr">
        <is>
          <t>SI</t>
        </is>
      </c>
    </row>
    <row r="661">
      <c r="B661" t="inlineStr">
        <is>
          <t>Venta Directa</t>
        </is>
      </c>
      <c r="C661" t="n">
        <v>40359449</v>
      </c>
      <c r="D661" t="inlineStr">
        <is>
          <t>AGRO SUDAMERICA</t>
        </is>
      </c>
      <c r="E661" t="n">
        <v>1022709</v>
      </c>
      <c r="F661" t="inlineStr">
        <is>
          <t>agro sudamerica1022709</t>
        </is>
      </c>
      <c r="G661" s="12" t="n">
        <v>44960</v>
      </c>
      <c r="H661" s="10" t="inlineStr"/>
      <c r="I661" s="10" t="n"/>
      <c r="J661" s="10" t="n"/>
      <c r="K661" s="10" t="n"/>
      <c r="L661" s="13" t="n"/>
      <c r="N661" s="13" t="n"/>
      <c r="Q661" s="14" t="n"/>
      <c r="R661" s="10" t="n"/>
      <c r="S661" s="10" t="n"/>
      <c r="T661" s="10" t="n"/>
      <c r="U661" s="10" t="n"/>
      <c r="V661" s="13" t="n"/>
      <c r="X661" s="13" t="n"/>
      <c r="AA661" s="14" t="n"/>
    </row>
    <row r="662">
      <c r="B662" t="inlineStr">
        <is>
          <t>Venta Directa</t>
        </is>
      </c>
      <c r="C662" t="n">
        <v>40359448</v>
      </c>
      <c r="D662" t="inlineStr">
        <is>
          <t>AGRO SUDAMERICA</t>
        </is>
      </c>
      <c r="E662" t="n">
        <v>1022709</v>
      </c>
      <c r="F662" t="inlineStr">
        <is>
          <t>agro sudamerica1022709</t>
        </is>
      </c>
      <c r="G662" s="12" t="n">
        <v>44953</v>
      </c>
      <c r="H662" s="10" t="inlineStr"/>
      <c r="I662" s="10" t="n"/>
      <c r="J662" s="10" t="n"/>
      <c r="K662" s="10" t="n"/>
      <c r="L662" s="13" t="n"/>
      <c r="N662" s="13" t="n"/>
      <c r="Q662" s="14" t="n"/>
      <c r="R662" s="10" t="n"/>
      <c r="S662" s="10" t="n"/>
      <c r="T662" s="10" t="n"/>
      <c r="U662" s="10" t="n"/>
      <c r="V662" s="13" t="n"/>
      <c r="X662" s="13" t="n"/>
      <c r="AA662" s="14" t="n"/>
    </row>
    <row r="663">
      <c r="B663" t="inlineStr">
        <is>
          <t>Venta Directa</t>
        </is>
      </c>
      <c r="C663" t="n">
        <v>40359448</v>
      </c>
      <c r="D663" t="inlineStr">
        <is>
          <t>AGRO SUDAMERICA</t>
        </is>
      </c>
      <c r="E663" t="n">
        <v>1022709</v>
      </c>
      <c r="F663" t="inlineStr">
        <is>
          <t>agro sudamerica1022709</t>
        </is>
      </c>
      <c r="G663" s="12" t="n">
        <v>44953</v>
      </c>
      <c r="H663" s="10" t="inlineStr"/>
      <c r="I663" s="10" t="n"/>
      <c r="J663" s="10" t="n"/>
      <c r="K663" s="10" t="n"/>
      <c r="L663" s="13" t="n"/>
      <c r="N663" s="13" t="n"/>
      <c r="Q663" s="14" t="n"/>
      <c r="R663" s="10" t="n"/>
      <c r="S663" s="10" t="n"/>
      <c r="T663" s="10" t="n"/>
      <c r="U663" s="10" t="n"/>
      <c r="V663" s="13" t="n"/>
      <c r="X663" s="13" t="n"/>
      <c r="AA663" s="14" t="n"/>
    </row>
    <row r="664">
      <c r="B664" t="inlineStr">
        <is>
          <t>Venta Directa</t>
        </is>
      </c>
      <c r="C664" t="n">
        <v>40359447</v>
      </c>
      <c r="D664" t="inlineStr">
        <is>
          <t>AGRO SUDAMERICA</t>
        </is>
      </c>
      <c r="E664" t="n">
        <v>1022709</v>
      </c>
      <c r="F664" t="inlineStr">
        <is>
          <t>agro sudamerica1022709</t>
        </is>
      </c>
      <c r="G664" s="12" t="n">
        <v>44953</v>
      </c>
      <c r="H664" s="10" t="inlineStr"/>
      <c r="I664" s="10" t="n"/>
      <c r="J664" s="10" t="n"/>
      <c r="K664" s="10" t="n"/>
      <c r="L664" s="13" t="n"/>
      <c r="N664" s="13" t="n"/>
      <c r="Q664" s="14" t="n"/>
      <c r="R664" s="10" t="n"/>
      <c r="S664" s="10" t="n"/>
      <c r="T664" s="10" t="n"/>
      <c r="U664" s="10" t="n"/>
      <c r="V664" s="13" t="n"/>
      <c r="X664" s="13" t="n"/>
      <c r="AA664" s="14" t="n"/>
    </row>
    <row r="665">
      <c r="B665" t="inlineStr">
        <is>
          <t>Venta Directa</t>
        </is>
      </c>
      <c r="C665" t="n">
        <v>40359392</v>
      </c>
      <c r="D665" t="inlineStr">
        <is>
          <t>AGRO SUDAMERICA</t>
        </is>
      </c>
      <c r="E665" t="n">
        <v>1030817</v>
      </c>
      <c r="F665" t="inlineStr">
        <is>
          <t>agro sudamerica1030817</t>
        </is>
      </c>
      <c r="G665" s="12" t="n">
        <v>44960</v>
      </c>
      <c r="H665" s="10" t="inlineStr"/>
      <c r="I665" s="10" t="n"/>
      <c r="J665" s="10" t="n"/>
      <c r="K665" s="10" t="n"/>
      <c r="L665" s="13" t="n"/>
      <c r="N665" s="13" t="n"/>
      <c r="Q665" s="14" t="n"/>
      <c r="R665" s="10" t="n"/>
      <c r="S665" s="10" t="n"/>
      <c r="T665" s="10" t="n"/>
      <c r="U665" s="10" t="n"/>
      <c r="V665" s="13" t="n"/>
      <c r="X665" s="13" t="n"/>
      <c r="AA665" s="14" t="n"/>
    </row>
    <row r="666">
      <c r="B666" t="inlineStr">
        <is>
          <t>Venta Directa</t>
        </is>
      </c>
      <c r="C666" t="n">
        <v>40359391</v>
      </c>
      <c r="D666" t="inlineStr">
        <is>
          <t>AGRO SUDAMERICA</t>
        </is>
      </c>
      <c r="E666" t="n">
        <v>1030817</v>
      </c>
      <c r="F666" t="inlineStr">
        <is>
          <t>agro sudamerica1030817</t>
        </is>
      </c>
      <c r="G666" s="12" t="n">
        <v>44960</v>
      </c>
      <c r="H666" s="10" t="inlineStr"/>
      <c r="I666" s="10" t="n"/>
      <c r="J666" s="10" t="n"/>
      <c r="K666" s="10" t="n"/>
      <c r="L666" s="13" t="n"/>
      <c r="N666" s="13" t="n"/>
      <c r="Q666" s="14" t="n"/>
      <c r="R666" s="10" t="n"/>
      <c r="S666" s="10" t="n"/>
      <c r="T666" s="10" t="n"/>
      <c r="U666" s="10" t="n"/>
      <c r="V666" s="13" t="n"/>
      <c r="X666" s="13" t="n"/>
      <c r="AA666" s="14" t="n"/>
    </row>
    <row r="667">
      <c r="B667" t="inlineStr">
        <is>
          <t>Venta Directa</t>
        </is>
      </c>
      <c r="C667" t="n">
        <v>40359390</v>
      </c>
      <c r="D667" t="inlineStr">
        <is>
          <t>AGRO SUDAMERICA</t>
        </is>
      </c>
      <c r="E667" t="n">
        <v>1020017</v>
      </c>
      <c r="F667" t="inlineStr">
        <is>
          <t>agro sudamerica1020017</t>
        </is>
      </c>
      <c r="G667" s="12" t="n">
        <v>44960</v>
      </c>
      <c r="H667" s="10" t="inlineStr"/>
      <c r="I667" s="10" t="n"/>
      <c r="J667" s="10" t="n"/>
      <c r="K667" s="10" t="n"/>
      <c r="L667" s="13" t="n"/>
      <c r="N667" s="13" t="n"/>
      <c r="Q667" s="14" t="n"/>
      <c r="R667" s="10" t="n"/>
      <c r="S667" s="10" t="n"/>
      <c r="T667" s="10" t="n"/>
      <c r="U667" s="10" t="n"/>
      <c r="V667" s="13" t="n"/>
      <c r="X667" s="13" t="n"/>
      <c r="AA667" s="14" t="n"/>
    </row>
    <row r="668">
      <c r="B668" t="inlineStr">
        <is>
          <t>Venta Directa</t>
        </is>
      </c>
      <c r="C668" t="n">
        <v>40359390</v>
      </c>
      <c r="D668" t="inlineStr">
        <is>
          <t>AGRO SUDAMERICA</t>
        </is>
      </c>
      <c r="E668" t="n">
        <v>1021385</v>
      </c>
      <c r="F668" t="inlineStr">
        <is>
          <t>agro sudamerica1021385</t>
        </is>
      </c>
      <c r="G668" s="12" t="n">
        <v>44960</v>
      </c>
      <c r="H668" s="10" t="inlineStr"/>
      <c r="I668" s="10" t="n"/>
      <c r="J668" s="10" t="n"/>
      <c r="K668" s="10" t="n"/>
      <c r="L668" s="13" t="n"/>
      <c r="N668" s="13" t="n"/>
      <c r="Q668" s="14" t="n"/>
      <c r="R668" s="10" t="n"/>
      <c r="S668" s="10" t="n"/>
      <c r="T668" s="10" t="n"/>
      <c r="U668" s="10" t="n"/>
      <c r="V668" s="13" t="n"/>
      <c r="X668" s="13" t="n"/>
      <c r="AA668" s="14" t="n"/>
    </row>
    <row r="669">
      <c r="B669" t="inlineStr">
        <is>
          <t>Venta Directa</t>
        </is>
      </c>
      <c r="C669" t="n">
        <v>40359347</v>
      </c>
      <c r="D669" t="inlineStr">
        <is>
          <t>AGROSUPER ASIA</t>
        </is>
      </c>
      <c r="E669" t="n">
        <v>1012612</v>
      </c>
      <c r="F669" t="inlineStr">
        <is>
          <t>agrosuper asia1012612</t>
        </is>
      </c>
      <c r="G669" s="12" t="n">
        <v>45001</v>
      </c>
      <c r="H669" s="10" t="n">
        <v>24818.8</v>
      </c>
      <c r="I669" s="10" t="n"/>
      <c r="J669" s="10" t="n"/>
      <c r="K669" s="10" t="n"/>
      <c r="L669" s="13" t="n"/>
      <c r="N669" s="13" t="n"/>
      <c r="Q669" s="14" t="n"/>
      <c r="R669" s="10" t="n">
        <v>24818.8</v>
      </c>
      <c r="S669" s="10" t="n"/>
      <c r="T669" s="10" t="n"/>
      <c r="U669" s="10" t="n"/>
      <c r="V669" s="13" t="n"/>
      <c r="X669" s="13" t="n"/>
      <c r="AA669" s="14" t="n"/>
    </row>
    <row r="670">
      <c r="B670" t="inlineStr">
        <is>
          <t>Venta Directa</t>
        </is>
      </c>
      <c r="C670" t="n">
        <v>40359346</v>
      </c>
      <c r="D670" t="inlineStr">
        <is>
          <t>AGROSUPER ASIA</t>
        </is>
      </c>
      <c r="E670" t="n">
        <v>1012612</v>
      </c>
      <c r="F670" t="inlineStr">
        <is>
          <t>agrosuper asia1012612</t>
        </is>
      </c>
      <c r="G670" s="12" t="n">
        <v>45001</v>
      </c>
      <c r="H670" s="10" t="n">
        <v>24166.56</v>
      </c>
      <c r="I670" s="10" t="n"/>
      <c r="J670" s="10" t="n"/>
      <c r="K670" s="10" t="n"/>
      <c r="L670" s="13" t="n"/>
      <c r="N670" s="13" t="n"/>
      <c r="Q670" s="14" t="n"/>
      <c r="R670" s="10" t="n">
        <v>24166.56</v>
      </c>
      <c r="S670" s="10" t="n"/>
      <c r="T670" s="10" t="n"/>
      <c r="U670" s="10" t="n"/>
      <c r="V670" s="13" t="n"/>
      <c r="X670" s="13" t="n"/>
      <c r="AA670" s="14" t="n"/>
    </row>
    <row r="671">
      <c r="B671" t="inlineStr">
        <is>
          <t>Venta Local</t>
        </is>
      </c>
      <c r="C671" t="n">
        <v>40359335</v>
      </c>
      <c r="D671" t="inlineStr">
        <is>
          <t>AGROSUPER SHANGHAI</t>
        </is>
      </c>
      <c r="E671" t="n">
        <v>1022212</v>
      </c>
      <c r="F671" t="inlineStr">
        <is>
          <t>agrosuper shanghai1022212</t>
        </is>
      </c>
      <c r="G671" s="12" t="n">
        <v>44995</v>
      </c>
      <c r="H671" s="10" t="n">
        <v>24072.56</v>
      </c>
      <c r="I671" s="10" t="n"/>
      <c r="J671" s="10" t="n"/>
      <c r="K671" s="10" t="n"/>
      <c r="L671" s="13" t="n">
        <v>5.574109245612703</v>
      </c>
      <c r="M671" s="12" t="n">
        <v>45000</v>
      </c>
      <c r="N671" s="13" t="n">
        <v>5.5</v>
      </c>
      <c r="O671" s="12" t="n">
        <v>45005</v>
      </c>
      <c r="P671" t="n">
        <v>10</v>
      </c>
      <c r="Q671" s="14" t="inlineStr">
        <is>
          <t>SI</t>
        </is>
      </c>
      <c r="R671" s="10" t="n">
        <v>24072.56</v>
      </c>
      <c r="S671" s="10" t="n"/>
      <c r="T671" s="10" t="n"/>
      <c r="U671" s="10" t="n"/>
      <c r="V671" s="13" t="n">
        <v>7.574109245612703</v>
      </c>
      <c r="W671" s="12" t="n">
        <v>45002</v>
      </c>
      <c r="X671" s="13" t="n">
        <v>7.5</v>
      </c>
      <c r="Y671" s="12" t="n">
        <v>45005</v>
      </c>
      <c r="Z671" t="n">
        <v>10</v>
      </c>
      <c r="AA671" s="14" t="inlineStr">
        <is>
          <t>SI</t>
        </is>
      </c>
    </row>
    <row r="672">
      <c r="B672" t="inlineStr">
        <is>
          <t>Venta Local</t>
        </is>
      </c>
      <c r="C672" t="n">
        <v>40359334</v>
      </c>
      <c r="D672" t="inlineStr">
        <is>
          <t>AGROSUPER SHANGHAI</t>
        </is>
      </c>
      <c r="E672" t="n">
        <v>1022212</v>
      </c>
      <c r="F672" t="inlineStr">
        <is>
          <t>agrosuper shanghai1022212</t>
        </is>
      </c>
      <c r="G672" s="12" t="n">
        <v>44990</v>
      </c>
      <c r="H672" s="10" t="n">
        <v>24002.38</v>
      </c>
      <c r="I672" s="10" t="n"/>
      <c r="J672" s="10" t="n"/>
      <c r="K672" s="10" t="n"/>
      <c r="L672" s="13" t="n">
        <v>5.574109245612703</v>
      </c>
      <c r="M672" s="12" t="n">
        <v>44995</v>
      </c>
      <c r="N672" s="13" t="n">
        <v>5.5</v>
      </c>
      <c r="O672" s="12" t="n">
        <v>45000</v>
      </c>
      <c r="P672" t="n">
        <v>14</v>
      </c>
      <c r="Q672" s="14" t="inlineStr">
        <is>
          <t>SI</t>
        </is>
      </c>
      <c r="R672" s="10" t="n">
        <v>24002.38</v>
      </c>
      <c r="S672" s="10" t="n"/>
      <c r="T672" s="10" t="n"/>
      <c r="U672" s="10" t="n"/>
      <c r="V672" s="13" t="n">
        <v>7.574109245612703</v>
      </c>
      <c r="W672" s="12" t="n">
        <v>44997</v>
      </c>
      <c r="X672" s="13" t="n">
        <v>7.5</v>
      </c>
      <c r="Y672" s="12" t="n">
        <v>45000</v>
      </c>
      <c r="Z672" t="n">
        <v>14</v>
      </c>
      <c r="AA672" s="14" t="inlineStr">
        <is>
          <t>SI</t>
        </is>
      </c>
    </row>
    <row r="673">
      <c r="B673" t="inlineStr">
        <is>
          <t>Venta Local</t>
        </is>
      </c>
      <c r="C673" t="n">
        <v>40359333</v>
      </c>
      <c r="D673" t="inlineStr">
        <is>
          <t>AGROSUPER SHANGHAI</t>
        </is>
      </c>
      <c r="E673" t="n">
        <v>1022212</v>
      </c>
      <c r="F673" t="inlineStr">
        <is>
          <t>agrosuper shanghai1022212</t>
        </is>
      </c>
      <c r="G673" s="12" t="n">
        <v>44995</v>
      </c>
      <c r="H673" s="10" t="n">
        <v>24101.81</v>
      </c>
      <c r="I673" s="10" t="n"/>
      <c r="J673" s="10" t="n"/>
      <c r="K673" s="10" t="n"/>
      <c r="L673" s="13" t="n">
        <v>5.574109245612703</v>
      </c>
      <c r="M673" s="12" t="n">
        <v>45000</v>
      </c>
      <c r="N673" s="13" t="n">
        <v>5.5</v>
      </c>
      <c r="O673" s="12" t="n">
        <v>45005</v>
      </c>
      <c r="P673" t="n">
        <v>10</v>
      </c>
      <c r="Q673" s="14" t="inlineStr">
        <is>
          <t>SI</t>
        </is>
      </c>
      <c r="R673" s="10" t="n">
        <v>24101.81</v>
      </c>
      <c r="S673" s="10" t="n"/>
      <c r="T673" s="10" t="n"/>
      <c r="U673" s="10" t="n"/>
      <c r="V673" s="13" t="n">
        <v>7.574109245612703</v>
      </c>
      <c r="W673" s="12" t="n">
        <v>45002</v>
      </c>
      <c r="X673" s="13" t="n">
        <v>7.5</v>
      </c>
      <c r="Y673" s="12" t="n">
        <v>45005</v>
      </c>
      <c r="Z673" t="n">
        <v>10</v>
      </c>
      <c r="AA673" s="14" t="inlineStr">
        <is>
          <t>SI</t>
        </is>
      </c>
    </row>
    <row r="674">
      <c r="B674" t="inlineStr">
        <is>
          <t>Venta Local</t>
        </is>
      </c>
      <c r="C674" t="n">
        <v>40359332</v>
      </c>
      <c r="D674" t="inlineStr">
        <is>
          <t>AGROSUPER SHANGHAI</t>
        </is>
      </c>
      <c r="E674" t="n">
        <v>1022212</v>
      </c>
      <c r="F674" t="inlineStr">
        <is>
          <t>agrosuper shanghai1022212</t>
        </is>
      </c>
      <c r="G674" s="12" t="n">
        <v>44995</v>
      </c>
      <c r="H674" s="10" t="n">
        <v>23855.86</v>
      </c>
      <c r="I674" s="10" t="n"/>
      <c r="J674" s="10" t="n"/>
      <c r="K674" s="10" t="n"/>
      <c r="L674" s="13" t="n">
        <v>5.574109245612703</v>
      </c>
      <c r="M674" s="12" t="n">
        <v>45000</v>
      </c>
      <c r="N674" s="13" t="n">
        <v>5.5</v>
      </c>
      <c r="O674" s="12" t="n">
        <v>45005</v>
      </c>
      <c r="P674" t="n">
        <v>10</v>
      </c>
      <c r="Q674" s="14" t="inlineStr">
        <is>
          <t>SI</t>
        </is>
      </c>
      <c r="R674" s="10" t="n">
        <v>23855.86</v>
      </c>
      <c r="S674" s="10" t="n"/>
      <c r="T674" s="10" t="n"/>
      <c r="U674" s="10" t="n"/>
      <c r="V674" s="13" t="n">
        <v>7.574109245612703</v>
      </c>
      <c r="W674" s="12" t="n">
        <v>45002</v>
      </c>
      <c r="X674" s="13" t="n">
        <v>7.5</v>
      </c>
      <c r="Y674" s="12" t="n">
        <v>45005</v>
      </c>
      <c r="Z674" t="n">
        <v>10</v>
      </c>
      <c r="AA674" s="14" t="inlineStr">
        <is>
          <t>SI</t>
        </is>
      </c>
    </row>
    <row r="675">
      <c r="B675" t="inlineStr">
        <is>
          <t>Venta Local</t>
        </is>
      </c>
      <c r="C675" t="n">
        <v>40359331</v>
      </c>
      <c r="D675" t="inlineStr">
        <is>
          <t>AGROSUPER SHANGHAI</t>
        </is>
      </c>
      <c r="E675" t="n">
        <v>1022212</v>
      </c>
      <c r="F675" t="inlineStr">
        <is>
          <t>agrosuper shanghai1022212</t>
        </is>
      </c>
      <c r="G675" s="12" t="n">
        <v>44990</v>
      </c>
      <c r="H675" s="10" t="n">
        <v>24021.13</v>
      </c>
      <c r="I675" s="10" t="n"/>
      <c r="J675" s="10" t="n"/>
      <c r="K675" s="10" t="n"/>
      <c r="L675" s="13" t="n">
        <v>5.574109245612703</v>
      </c>
      <c r="M675" s="12" t="n">
        <v>44995</v>
      </c>
      <c r="N675" s="13" t="n">
        <v>5.5</v>
      </c>
      <c r="O675" s="12" t="n">
        <v>45000</v>
      </c>
      <c r="P675" t="n">
        <v>14</v>
      </c>
      <c r="Q675" s="14" t="inlineStr">
        <is>
          <t>SI</t>
        </is>
      </c>
      <c r="R675" s="10" t="n">
        <v>24021.13</v>
      </c>
      <c r="S675" s="10" t="n"/>
      <c r="T675" s="10" t="n"/>
      <c r="U675" s="10" t="n"/>
      <c r="V675" s="13" t="n">
        <v>7.574109245612703</v>
      </c>
      <c r="W675" s="12" t="n">
        <v>44997</v>
      </c>
      <c r="X675" s="13" t="n">
        <v>7.5</v>
      </c>
      <c r="Y675" s="12" t="n">
        <v>45000</v>
      </c>
      <c r="Z675" t="n">
        <v>14</v>
      </c>
      <c r="AA675" s="14" t="inlineStr">
        <is>
          <t>SI</t>
        </is>
      </c>
    </row>
    <row r="676">
      <c r="B676" t="inlineStr">
        <is>
          <t>Venta Local</t>
        </is>
      </c>
      <c r="C676" t="n">
        <v>40359330</v>
      </c>
      <c r="D676" t="inlineStr">
        <is>
          <t>AGROSUPER SHANGHAI</t>
        </is>
      </c>
      <c r="E676" t="n">
        <v>1022212</v>
      </c>
      <c r="F676" t="inlineStr">
        <is>
          <t>agrosuper shanghai1022212</t>
        </is>
      </c>
      <c r="G676" s="12" t="n">
        <v>44995</v>
      </c>
      <c r="H676" s="10" t="n">
        <v>23773.63</v>
      </c>
      <c r="I676" s="10" t="n"/>
      <c r="J676" s="10" t="n"/>
      <c r="K676" s="10" t="n"/>
      <c r="L676" s="13" t="n">
        <v>5.574109245612703</v>
      </c>
      <c r="M676" s="12" t="n">
        <v>45000</v>
      </c>
      <c r="N676" s="13" t="n">
        <v>5.5</v>
      </c>
      <c r="O676" s="12" t="n">
        <v>45005</v>
      </c>
      <c r="P676" t="n">
        <v>10</v>
      </c>
      <c r="Q676" s="14" t="inlineStr">
        <is>
          <t>SI</t>
        </is>
      </c>
      <c r="R676" s="10" t="n">
        <v>23773.63</v>
      </c>
      <c r="S676" s="10" t="n"/>
      <c r="T676" s="10" t="n"/>
      <c r="U676" s="10" t="n"/>
      <c r="V676" s="13" t="n">
        <v>7.574109245612703</v>
      </c>
      <c r="W676" s="12" t="n">
        <v>45002</v>
      </c>
      <c r="X676" s="13" t="n">
        <v>7.5</v>
      </c>
      <c r="Y676" s="12" t="n">
        <v>45005</v>
      </c>
      <c r="Z676" t="n">
        <v>10</v>
      </c>
      <c r="AA676" s="14" t="inlineStr">
        <is>
          <t>SI</t>
        </is>
      </c>
    </row>
    <row r="677">
      <c r="B677" t="inlineStr">
        <is>
          <t>Venta Local</t>
        </is>
      </c>
      <c r="C677" t="n">
        <v>40359328</v>
      </c>
      <c r="D677" t="inlineStr">
        <is>
          <t>AGROSUPER SHANGHAI</t>
        </is>
      </c>
      <c r="E677" t="n">
        <v>1022212</v>
      </c>
      <c r="F677" t="inlineStr">
        <is>
          <t>agrosuper shanghai1022212</t>
        </is>
      </c>
      <c r="G677" s="12" t="n">
        <v>44981</v>
      </c>
      <c r="H677" s="10" t="n">
        <v>23980.34</v>
      </c>
      <c r="I677" s="10" t="n"/>
      <c r="J677" s="10" t="n"/>
      <c r="K677" s="10" t="n"/>
      <c r="L677" s="13" t="n">
        <v>5.574109245612703</v>
      </c>
      <c r="M677" s="12" t="n">
        <v>44986</v>
      </c>
      <c r="N677" s="13" t="n">
        <v>5.5</v>
      </c>
      <c r="O677" s="12" t="n">
        <v>44991</v>
      </c>
      <c r="P677" t="n">
        <v>22</v>
      </c>
      <c r="Q677" s="14" t="inlineStr">
        <is>
          <t>SI</t>
        </is>
      </c>
      <c r="R677" s="10" t="n">
        <v>23980.34</v>
      </c>
      <c r="S677" s="10" t="n"/>
      <c r="T677" s="10" t="n"/>
      <c r="U677" s="10" t="n"/>
      <c r="V677" s="13" t="n">
        <v>7.574109245612703</v>
      </c>
      <c r="W677" s="12" t="n">
        <v>44988</v>
      </c>
      <c r="X677" s="13" t="n">
        <v>7.5</v>
      </c>
      <c r="Y677" s="12" t="n">
        <v>44991</v>
      </c>
      <c r="Z677" t="n">
        <v>22</v>
      </c>
      <c r="AA677" s="14" t="inlineStr">
        <is>
          <t>SI</t>
        </is>
      </c>
    </row>
    <row r="678">
      <c r="B678" t="inlineStr">
        <is>
          <t>Venta Local</t>
        </is>
      </c>
      <c r="C678" t="n">
        <v>40359327</v>
      </c>
      <c r="D678" t="inlineStr">
        <is>
          <t>AGROSUPER SHANGHAI</t>
        </is>
      </c>
      <c r="E678" t="n">
        <v>1022212</v>
      </c>
      <c r="F678" t="inlineStr">
        <is>
          <t>agrosuper shanghai1022212</t>
        </is>
      </c>
      <c r="G678" s="12" t="n">
        <v>44978</v>
      </c>
      <c r="H678" s="10" t="n">
        <v>23434.23</v>
      </c>
      <c r="I678" s="10" t="n"/>
      <c r="J678" s="10" t="n"/>
      <c r="K678" s="10" t="n"/>
      <c r="L678" s="13" t="n">
        <v>5.574109245612703</v>
      </c>
      <c r="M678" s="12" t="n">
        <v>44983</v>
      </c>
      <c r="N678" s="13" t="n">
        <v>5.5</v>
      </c>
      <c r="O678" s="12" t="n">
        <v>44988</v>
      </c>
      <c r="P678" t="n">
        <v>24</v>
      </c>
      <c r="Q678" s="14" t="inlineStr">
        <is>
          <t>SI</t>
        </is>
      </c>
      <c r="R678" s="10" t="n">
        <v>23434.23</v>
      </c>
      <c r="S678" s="10" t="n"/>
      <c r="T678" s="10" t="n"/>
      <c r="U678" s="10" t="n"/>
      <c r="V678" s="13" t="n">
        <v>7.574109245612703</v>
      </c>
      <c r="W678" s="12" t="n">
        <v>44985</v>
      </c>
      <c r="X678" s="13" t="n">
        <v>7.5</v>
      </c>
      <c r="Y678" s="12" t="n">
        <v>44988</v>
      </c>
      <c r="Z678" t="n">
        <v>24</v>
      </c>
      <c r="AA678" s="14" t="inlineStr">
        <is>
          <t>SI</t>
        </is>
      </c>
    </row>
    <row r="679">
      <c r="B679" t="inlineStr">
        <is>
          <t>Venta Local</t>
        </is>
      </c>
      <c r="C679" t="n">
        <v>40359326</v>
      </c>
      <c r="D679" t="inlineStr">
        <is>
          <t>AGROSUPER SHANGHAI</t>
        </is>
      </c>
      <c r="E679" t="n">
        <v>1022212</v>
      </c>
      <c r="F679" t="inlineStr">
        <is>
          <t>agrosuper shanghai1022212</t>
        </is>
      </c>
      <c r="G679" s="12" t="n">
        <v>44977</v>
      </c>
      <c r="H679" s="10" t="n">
        <v>24137.91</v>
      </c>
      <c r="I679" s="10" t="n"/>
      <c r="J679" s="10" t="n"/>
      <c r="K679" s="10" t="n"/>
      <c r="L679" s="13" t="n">
        <v>5.574109245612703</v>
      </c>
      <c r="M679" s="12" t="n">
        <v>44982</v>
      </c>
      <c r="N679" s="13" t="n">
        <v>5.5</v>
      </c>
      <c r="O679" s="12" t="n">
        <v>44987</v>
      </c>
      <c r="P679" t="n">
        <v>25</v>
      </c>
      <c r="Q679" s="14" t="inlineStr">
        <is>
          <t>SI</t>
        </is>
      </c>
      <c r="R679" s="10" t="n">
        <v>24137.91</v>
      </c>
      <c r="S679" s="10" t="n"/>
      <c r="T679" s="10" t="n"/>
      <c r="U679" s="10" t="n"/>
      <c r="V679" s="13" t="n">
        <v>7.574109245612703</v>
      </c>
      <c r="W679" s="12" t="n">
        <v>44984</v>
      </c>
      <c r="X679" s="13" t="n">
        <v>7.5</v>
      </c>
      <c r="Y679" s="12" t="n">
        <v>44987</v>
      </c>
      <c r="Z679" t="n">
        <v>25</v>
      </c>
      <c r="AA679" s="14" t="inlineStr">
        <is>
          <t>SI</t>
        </is>
      </c>
    </row>
    <row r="680">
      <c r="B680" t="inlineStr">
        <is>
          <t>Venta Local</t>
        </is>
      </c>
      <c r="C680" t="n">
        <v>40359325</v>
      </c>
      <c r="D680" t="inlineStr">
        <is>
          <t>AGROSUPER SHANGHAI</t>
        </is>
      </c>
      <c r="E680" t="n">
        <v>1022212</v>
      </c>
      <c r="F680" t="inlineStr">
        <is>
          <t>agrosuper shanghai1022212</t>
        </is>
      </c>
      <c r="G680" s="12" t="n">
        <v>44975</v>
      </c>
      <c r="H680" s="10" t="inlineStr"/>
      <c r="I680" s="10" t="n"/>
      <c r="J680" s="10" t="n"/>
      <c r="K680" s="10" t="n"/>
      <c r="L680" s="13" t="n">
        <v>5.574109245612703</v>
      </c>
      <c r="M680" s="12" t="n">
        <v>44980</v>
      </c>
      <c r="N680" s="13" t="n">
        <v>5.5</v>
      </c>
      <c r="O680" s="12" t="n">
        <v>44985</v>
      </c>
      <c r="P680" t="n">
        <v>0</v>
      </c>
      <c r="Q680" s="14" t="inlineStr">
        <is>
          <t>Mes 3</t>
        </is>
      </c>
      <c r="R680" s="10" t="n"/>
      <c r="S680" s="10" t="n"/>
      <c r="T680" s="10" t="n"/>
      <c r="U680" s="10" t="n"/>
      <c r="V680" s="13" t="n">
        <v>7.574109245612703</v>
      </c>
      <c r="W680" s="12" t="n">
        <v>44982</v>
      </c>
      <c r="X680" s="13" t="n">
        <v>7.5</v>
      </c>
      <c r="Y680" s="12" t="n">
        <v>44985</v>
      </c>
      <c r="Z680" t="n">
        <v>0</v>
      </c>
      <c r="AA680" s="14" t="inlineStr">
        <is>
          <t>Mes 3</t>
        </is>
      </c>
    </row>
    <row r="681">
      <c r="B681" t="inlineStr">
        <is>
          <t>Venta Local</t>
        </is>
      </c>
      <c r="C681" t="n">
        <v>40359298</v>
      </c>
      <c r="D681" t="inlineStr">
        <is>
          <t>AGRO AMERICA</t>
        </is>
      </c>
      <c r="E681" t="n">
        <v>1021260</v>
      </c>
      <c r="F681" t="inlineStr">
        <is>
          <t>agro america1021260</t>
        </is>
      </c>
      <c r="G681" s="12" t="n">
        <v>44971</v>
      </c>
      <c r="H681" s="10" t="n">
        <v>23921.82973</v>
      </c>
      <c r="I681" s="10" t="n"/>
      <c r="J681" s="10" t="n"/>
      <c r="K681" s="10" t="n"/>
      <c r="L681" s="13" t="n">
        <v>7.5</v>
      </c>
      <c r="M681" s="12" t="n">
        <v>44978</v>
      </c>
      <c r="N681" s="13" t="n">
        <v>9.5</v>
      </c>
      <c r="O681" s="12" t="n">
        <v>44987</v>
      </c>
      <c r="P681" t="n">
        <v>25</v>
      </c>
      <c r="Q681" s="14" t="inlineStr">
        <is>
          <t>SI</t>
        </is>
      </c>
      <c r="R681" s="10" t="n">
        <v>23921.82973</v>
      </c>
      <c r="S681" s="10" t="n"/>
      <c r="T681" s="10" t="n"/>
      <c r="U681" s="10" t="n"/>
      <c r="V681" s="13" t="n">
        <v>9.5</v>
      </c>
      <c r="W681" s="12" t="n">
        <v>44980</v>
      </c>
      <c r="X681" s="13" t="n">
        <v>11.5</v>
      </c>
      <c r="Y681" s="12" t="n">
        <v>44987</v>
      </c>
      <c r="Z681" t="n">
        <v>25</v>
      </c>
      <c r="AA681" s="14" t="inlineStr">
        <is>
          <t>SI</t>
        </is>
      </c>
    </row>
    <row r="682">
      <c r="B682" t="inlineStr">
        <is>
          <t>Venta Local</t>
        </is>
      </c>
      <c r="C682" t="n">
        <v>40359270</v>
      </c>
      <c r="D682" t="inlineStr">
        <is>
          <t>AGROSUPER SHANGHAI</t>
        </is>
      </c>
      <c r="E682" t="n">
        <v>1012595</v>
      </c>
      <c r="F682" t="inlineStr">
        <is>
          <t>agrosuper shanghai1012595</t>
        </is>
      </c>
      <c r="G682" s="12" t="n">
        <v>44975</v>
      </c>
      <c r="H682" s="10" t="inlineStr"/>
      <c r="I682" s="10" t="n"/>
      <c r="J682" s="10" t="n"/>
      <c r="K682" s="10" t="n"/>
      <c r="L682" s="13" t="n">
        <v>5.574109245612703</v>
      </c>
      <c r="M682" s="12" t="n">
        <v>44980</v>
      </c>
      <c r="N682" s="13" t="n">
        <v>5.5</v>
      </c>
      <c r="O682" s="12" t="n">
        <v>44985</v>
      </c>
      <c r="P682" t="n">
        <v>0</v>
      </c>
      <c r="Q682" s="14" t="inlineStr">
        <is>
          <t>Mes 3</t>
        </is>
      </c>
      <c r="R682" s="10" t="n"/>
      <c r="S682" s="10" t="n"/>
      <c r="T682" s="10" t="n"/>
      <c r="U682" s="10" t="n"/>
      <c r="V682" s="13" t="n">
        <v>7.574109245612703</v>
      </c>
      <c r="W682" s="12" t="n">
        <v>44982</v>
      </c>
      <c r="X682" s="13" t="n">
        <v>7.5</v>
      </c>
      <c r="Y682" s="12" t="n">
        <v>44985</v>
      </c>
      <c r="Z682" t="n">
        <v>0</v>
      </c>
      <c r="AA682" s="14" t="inlineStr">
        <is>
          <t>Mes 3</t>
        </is>
      </c>
    </row>
    <row r="683">
      <c r="B683" t="inlineStr">
        <is>
          <t>Venta Local</t>
        </is>
      </c>
      <c r="C683" t="n">
        <v>40359270</v>
      </c>
      <c r="D683" t="inlineStr">
        <is>
          <t>AGROSUPER SHANGHAI</t>
        </is>
      </c>
      <c r="E683" t="n">
        <v>1012275</v>
      </c>
      <c r="F683" t="inlineStr">
        <is>
          <t>agrosuper shanghai1012275</t>
        </is>
      </c>
      <c r="G683" s="12" t="n">
        <v>44975</v>
      </c>
      <c r="H683" s="10" t="inlineStr"/>
      <c r="I683" s="10" t="n"/>
      <c r="J683" s="10" t="n"/>
      <c r="K683" s="10" t="n"/>
      <c r="L683" s="13" t="n">
        <v>5.574109245612703</v>
      </c>
      <c r="M683" s="12" t="n">
        <v>44980</v>
      </c>
      <c r="N683" s="13" t="n">
        <v>5.5</v>
      </c>
      <c r="O683" s="12" t="n">
        <v>44985</v>
      </c>
      <c r="P683" t="n">
        <v>0</v>
      </c>
      <c r="Q683" s="14" t="inlineStr">
        <is>
          <t>Mes 3</t>
        </is>
      </c>
      <c r="R683" s="10" t="n"/>
      <c r="S683" s="10" t="n"/>
      <c r="T683" s="10" t="n"/>
      <c r="U683" s="10" t="n"/>
      <c r="V683" s="13" t="n">
        <v>7.574109245612703</v>
      </c>
      <c r="W683" s="12" t="n">
        <v>44982</v>
      </c>
      <c r="X683" s="13" t="n">
        <v>7.5</v>
      </c>
      <c r="Y683" s="12" t="n">
        <v>44985</v>
      </c>
      <c r="Z683" t="n">
        <v>0</v>
      </c>
      <c r="AA683" s="14" t="inlineStr">
        <is>
          <t>Mes 3</t>
        </is>
      </c>
    </row>
    <row r="684">
      <c r="B684" t="inlineStr">
        <is>
          <t>Venta Local</t>
        </is>
      </c>
      <c r="C684" t="n">
        <v>40359270</v>
      </c>
      <c r="D684" t="inlineStr">
        <is>
          <t>AGROSUPER SHANGHAI</t>
        </is>
      </c>
      <c r="E684" t="n">
        <v>1012218</v>
      </c>
      <c r="F684" t="inlineStr">
        <is>
          <t>agrosuper shanghai1012218</t>
        </is>
      </c>
      <c r="G684" s="12" t="n">
        <v>44975</v>
      </c>
      <c r="H684" s="10" t="inlineStr"/>
      <c r="I684" s="10" t="n"/>
      <c r="J684" s="10" t="n"/>
      <c r="K684" s="10" t="n"/>
      <c r="L684" s="13" t="n">
        <v>5.574109245612703</v>
      </c>
      <c r="M684" s="12" t="n">
        <v>44980</v>
      </c>
      <c r="N684" s="13" t="n">
        <v>5.5</v>
      </c>
      <c r="O684" s="12" t="n">
        <v>44985</v>
      </c>
      <c r="P684" t="n">
        <v>0</v>
      </c>
      <c r="Q684" s="14" t="inlineStr">
        <is>
          <t>Mes 3</t>
        </is>
      </c>
      <c r="R684" s="10" t="n"/>
      <c r="S684" s="10" t="n"/>
      <c r="T684" s="10" t="n"/>
      <c r="U684" s="10" t="n"/>
      <c r="V684" s="13" t="n">
        <v>7.574109245612703</v>
      </c>
      <c r="W684" s="12" t="n">
        <v>44982</v>
      </c>
      <c r="X684" s="13" t="n">
        <v>7.5</v>
      </c>
      <c r="Y684" s="12" t="n">
        <v>44985</v>
      </c>
      <c r="Z684" t="n">
        <v>0</v>
      </c>
      <c r="AA684" s="14" t="inlineStr">
        <is>
          <t>Mes 3</t>
        </is>
      </c>
    </row>
    <row r="685">
      <c r="B685" t="inlineStr">
        <is>
          <t>Venta Local</t>
        </is>
      </c>
      <c r="C685" t="n">
        <v>40359270</v>
      </c>
      <c r="D685" t="inlineStr">
        <is>
          <t>AGROSUPER SHANGHAI</t>
        </is>
      </c>
      <c r="E685" t="n">
        <v>1012005</v>
      </c>
      <c r="F685" t="inlineStr">
        <is>
          <t>agrosuper shanghai1012005</t>
        </is>
      </c>
      <c r="G685" s="12" t="n">
        <v>44975</v>
      </c>
      <c r="H685" s="10" t="inlineStr"/>
      <c r="I685" s="10" t="n"/>
      <c r="J685" s="10" t="n"/>
      <c r="K685" s="10" t="n"/>
      <c r="L685" s="13" t="n">
        <v>5.574109245612703</v>
      </c>
      <c r="M685" s="12" t="n">
        <v>44980</v>
      </c>
      <c r="N685" s="13" t="n">
        <v>5.5</v>
      </c>
      <c r="O685" s="12" t="n">
        <v>44985</v>
      </c>
      <c r="P685" t="n">
        <v>0</v>
      </c>
      <c r="Q685" s="14" t="inlineStr">
        <is>
          <t>Mes 3</t>
        </is>
      </c>
      <c r="R685" s="10" t="n"/>
      <c r="S685" s="10" t="n"/>
      <c r="T685" s="10" t="n"/>
      <c r="U685" s="10" t="n"/>
      <c r="V685" s="13" t="n">
        <v>7.574109245612703</v>
      </c>
      <c r="W685" s="12" t="n">
        <v>44982</v>
      </c>
      <c r="X685" s="13" t="n">
        <v>7.5</v>
      </c>
      <c r="Y685" s="12" t="n">
        <v>44985</v>
      </c>
      <c r="Z685" t="n">
        <v>0</v>
      </c>
      <c r="AA685" s="14" t="inlineStr">
        <is>
          <t>Mes 3</t>
        </is>
      </c>
    </row>
    <row r="686">
      <c r="B686" t="inlineStr">
        <is>
          <t>Venta Local</t>
        </is>
      </c>
      <c r="C686" t="n">
        <v>40359261</v>
      </c>
      <c r="D686" t="inlineStr">
        <is>
          <t>AGRO AMERICA</t>
        </is>
      </c>
      <c r="E686" t="n">
        <v>1012518</v>
      </c>
      <c r="F686" t="inlineStr">
        <is>
          <t>agro america1012518</t>
        </is>
      </c>
      <c r="G686" s="12" t="n">
        <v>44980</v>
      </c>
      <c r="H686" s="10" t="n">
        <v>18125.53632</v>
      </c>
      <c r="I686" s="10" t="n"/>
      <c r="J686" s="10" t="n"/>
      <c r="K686" s="10" t="n"/>
      <c r="L686" s="13" t="n">
        <v>7.5</v>
      </c>
      <c r="M686" s="12" t="n">
        <v>44987</v>
      </c>
      <c r="N686" s="13" t="n">
        <v>9.5</v>
      </c>
      <c r="O686" s="12" t="n">
        <v>44996</v>
      </c>
      <c r="P686" t="n">
        <v>17</v>
      </c>
      <c r="Q686" s="14" t="inlineStr">
        <is>
          <t>SI</t>
        </is>
      </c>
      <c r="R686" s="10" t="n">
        <v>18125.53632</v>
      </c>
      <c r="S686" s="10" t="n"/>
      <c r="T686" s="10" t="n"/>
      <c r="U686" s="10" t="n"/>
      <c r="V686" s="13" t="n">
        <v>9.5</v>
      </c>
      <c r="W686" s="12" t="n">
        <v>44989</v>
      </c>
      <c r="X686" s="13" t="n">
        <v>11.5</v>
      </c>
      <c r="Y686" s="12" t="n">
        <v>44996</v>
      </c>
      <c r="Z686" t="n">
        <v>17</v>
      </c>
      <c r="AA686" s="14" t="inlineStr">
        <is>
          <t>SI</t>
        </is>
      </c>
    </row>
    <row r="687">
      <c r="B687" t="inlineStr">
        <is>
          <t>Venta Local</t>
        </is>
      </c>
      <c r="C687" t="n">
        <v>40358871</v>
      </c>
      <c r="D687" t="inlineStr">
        <is>
          <t>AGRO AMERICA</t>
        </is>
      </c>
      <c r="E687" t="n">
        <v>1030370</v>
      </c>
      <c r="F687" t="inlineStr">
        <is>
          <t>agro america1030370</t>
        </is>
      </c>
      <c r="G687" s="12" t="n">
        <v>44971</v>
      </c>
      <c r="H687" s="10" t="n">
        <v>11992.97248</v>
      </c>
      <c r="I687" s="10" t="n"/>
      <c r="J687" s="10" t="n"/>
      <c r="K687" s="10" t="n"/>
      <c r="L687" s="13" t="n">
        <v>7.5</v>
      </c>
      <c r="M687" s="12" t="n">
        <v>44978</v>
      </c>
      <c r="N687" s="13" t="n">
        <v>9.5</v>
      </c>
      <c r="O687" s="12" t="n">
        <v>44987</v>
      </c>
      <c r="P687" t="n">
        <v>25</v>
      </c>
      <c r="Q687" s="14" t="inlineStr">
        <is>
          <t>SI</t>
        </is>
      </c>
      <c r="R687" s="10" t="n">
        <v>11992.97248</v>
      </c>
      <c r="S687" s="10" t="n"/>
      <c r="T687" s="10" t="n"/>
      <c r="U687" s="10" t="n"/>
      <c r="V687" s="13" t="n">
        <v>9.5</v>
      </c>
      <c r="W687" s="12" t="n">
        <v>44980</v>
      </c>
      <c r="X687" s="13" t="n">
        <v>11.5</v>
      </c>
      <c r="Y687" s="12" t="n">
        <v>44987</v>
      </c>
      <c r="Z687" t="n">
        <v>25</v>
      </c>
      <c r="AA687" s="14" t="inlineStr">
        <is>
          <t>SI</t>
        </is>
      </c>
    </row>
    <row r="688">
      <c r="B688" t="inlineStr">
        <is>
          <t>Venta Local</t>
        </is>
      </c>
      <c r="C688" t="n">
        <v>40358870</v>
      </c>
      <c r="D688" t="inlineStr">
        <is>
          <t>AGRO AMERICA</t>
        </is>
      </c>
      <c r="E688" t="n">
        <v>1023276</v>
      </c>
      <c r="F688" t="inlineStr">
        <is>
          <t>agro america1023276</t>
        </is>
      </c>
      <c r="G688" s="12" t="n">
        <v>44985</v>
      </c>
      <c r="H688" s="10" t="n">
        <v>2605.228332</v>
      </c>
      <c r="I688" s="10" t="n"/>
      <c r="J688" s="10" t="n"/>
      <c r="K688" s="10" t="n"/>
      <c r="L688" s="13" t="n">
        <v>7.5</v>
      </c>
      <c r="M688" s="12" t="n">
        <v>44992</v>
      </c>
      <c r="N688" s="13" t="n">
        <v>9.5</v>
      </c>
      <c r="O688" s="12" t="n">
        <v>45001</v>
      </c>
      <c r="P688" t="n">
        <v>13</v>
      </c>
      <c r="Q688" s="14" t="inlineStr">
        <is>
          <t>SI</t>
        </is>
      </c>
      <c r="R688" s="10" t="n">
        <v>2605.228332</v>
      </c>
      <c r="S688" s="10" t="n"/>
      <c r="T688" s="10" t="n"/>
      <c r="U688" s="10" t="n"/>
      <c r="V688" s="13" t="n">
        <v>9.5</v>
      </c>
      <c r="W688" s="12" t="n">
        <v>44994</v>
      </c>
      <c r="X688" s="13" t="n">
        <v>11.5</v>
      </c>
      <c r="Y688" s="12" t="n">
        <v>45001</v>
      </c>
      <c r="Z688" t="n">
        <v>13</v>
      </c>
      <c r="AA688" s="14" t="inlineStr">
        <is>
          <t>SI</t>
        </is>
      </c>
    </row>
    <row r="689">
      <c r="B689" t="inlineStr">
        <is>
          <t>Venta Local</t>
        </is>
      </c>
      <c r="C689" t="n">
        <v>40358870</v>
      </c>
      <c r="D689" t="inlineStr">
        <is>
          <t>AGRO AMERICA</t>
        </is>
      </c>
      <c r="E689" t="n">
        <v>1023276</v>
      </c>
      <c r="F689" t="inlineStr">
        <is>
          <t>agro america1023276</t>
        </is>
      </c>
      <c r="G689" s="12" t="n">
        <v>44985</v>
      </c>
      <c r="H689" s="10" t="n">
        <v>18482.907852</v>
      </c>
      <c r="I689" s="10" t="n"/>
      <c r="J689" s="10" t="n"/>
      <c r="K689" s="10" t="n"/>
      <c r="L689" s="13" t="n">
        <v>7.5</v>
      </c>
      <c r="M689" s="12" t="n">
        <v>44992</v>
      </c>
      <c r="N689" s="13" t="n">
        <v>9.5</v>
      </c>
      <c r="O689" s="12" t="n">
        <v>45001</v>
      </c>
      <c r="P689" t="n">
        <v>13</v>
      </c>
      <c r="Q689" s="14" t="inlineStr">
        <is>
          <t>SI</t>
        </is>
      </c>
      <c r="R689" s="10" t="n">
        <v>18482.907852</v>
      </c>
      <c r="S689" s="10" t="n"/>
      <c r="T689" s="10" t="n"/>
      <c r="U689" s="10" t="n"/>
      <c r="V689" s="13" t="n">
        <v>9.5</v>
      </c>
      <c r="W689" s="12" t="n">
        <v>44994</v>
      </c>
      <c r="X689" s="13" t="n">
        <v>11.5</v>
      </c>
      <c r="Y689" s="12" t="n">
        <v>45001</v>
      </c>
      <c r="Z689" t="n">
        <v>13</v>
      </c>
      <c r="AA689" s="14" t="inlineStr">
        <is>
          <t>SI</t>
        </is>
      </c>
    </row>
    <row r="690">
      <c r="B690" t="inlineStr">
        <is>
          <t>Venta Local</t>
        </is>
      </c>
      <c r="C690" t="n">
        <v>40358869</v>
      </c>
      <c r="D690" t="inlineStr">
        <is>
          <t>AGRO AMERICA</t>
        </is>
      </c>
      <c r="E690" t="n">
        <v>1023274</v>
      </c>
      <c r="F690" t="inlineStr">
        <is>
          <t>agro america1023274</t>
        </is>
      </c>
      <c r="G690" s="12" t="n">
        <v>44985</v>
      </c>
      <c r="H690" s="10" t="n">
        <v>18070.32057</v>
      </c>
      <c r="I690" s="10" t="n"/>
      <c r="J690" s="10" t="n"/>
      <c r="K690" s="10" t="n"/>
      <c r="L690" s="13" t="n">
        <v>7.5</v>
      </c>
      <c r="M690" s="12" t="n">
        <v>44992</v>
      </c>
      <c r="N690" s="13" t="n">
        <v>9.5</v>
      </c>
      <c r="O690" s="12" t="n">
        <v>45001</v>
      </c>
      <c r="P690" t="n">
        <v>13</v>
      </c>
      <c r="Q690" s="14" t="inlineStr">
        <is>
          <t>SI</t>
        </is>
      </c>
      <c r="R690" s="10" t="n">
        <v>18070.32057</v>
      </c>
      <c r="S690" s="10" t="n"/>
      <c r="T690" s="10" t="n"/>
      <c r="U690" s="10" t="n"/>
      <c r="V690" s="13" t="n">
        <v>9.5</v>
      </c>
      <c r="W690" s="12" t="n">
        <v>44994</v>
      </c>
      <c r="X690" s="13" t="n">
        <v>11.5</v>
      </c>
      <c r="Y690" s="12" t="n">
        <v>45001</v>
      </c>
      <c r="Z690" t="n">
        <v>13</v>
      </c>
      <c r="AA690" s="14" t="inlineStr">
        <is>
          <t>SI</t>
        </is>
      </c>
    </row>
    <row r="691">
      <c r="B691" t="inlineStr">
        <is>
          <t>Venta Local</t>
        </is>
      </c>
      <c r="C691" t="n">
        <v>40358868</v>
      </c>
      <c r="D691" t="inlineStr">
        <is>
          <t>AGRO AMERICA</t>
        </is>
      </c>
      <c r="E691" t="n">
        <v>1023273</v>
      </c>
      <c r="F691" t="inlineStr">
        <is>
          <t>agro america1023273</t>
        </is>
      </c>
      <c r="G691" s="12" t="n">
        <v>44985</v>
      </c>
      <c r="H691" s="10" t="n">
        <v>3445.162782</v>
      </c>
      <c r="I691" s="10" t="n"/>
      <c r="J691" s="10" t="n"/>
      <c r="K691" s="10" t="n"/>
      <c r="L691" s="13" t="n">
        <v>7.5</v>
      </c>
      <c r="M691" s="12" t="n">
        <v>44992</v>
      </c>
      <c r="N691" s="13" t="n">
        <v>9.5</v>
      </c>
      <c r="O691" s="12" t="n">
        <v>45001</v>
      </c>
      <c r="P691" t="n">
        <v>13</v>
      </c>
      <c r="Q691" s="14" t="inlineStr">
        <is>
          <t>SI</t>
        </is>
      </c>
      <c r="R691" s="10" t="n">
        <v>3445.162782</v>
      </c>
      <c r="S691" s="10" t="n"/>
      <c r="T691" s="10" t="n"/>
      <c r="U691" s="10" t="n"/>
      <c r="V691" s="13" t="n">
        <v>9.5</v>
      </c>
      <c r="W691" s="12" t="n">
        <v>44994</v>
      </c>
      <c r="X691" s="13" t="n">
        <v>11.5</v>
      </c>
      <c r="Y691" s="12" t="n">
        <v>45001</v>
      </c>
      <c r="Z691" t="n">
        <v>13</v>
      </c>
      <c r="AA691" s="14" t="inlineStr">
        <is>
          <t>SI</t>
        </is>
      </c>
    </row>
    <row r="692">
      <c r="B692" t="inlineStr">
        <is>
          <t>Venta Local</t>
        </is>
      </c>
      <c r="C692" t="n">
        <v>40358868</v>
      </c>
      <c r="D692" t="inlineStr">
        <is>
          <t>AGRO AMERICA</t>
        </is>
      </c>
      <c r="E692" t="n">
        <v>1023273</v>
      </c>
      <c r="F692" t="inlineStr">
        <is>
          <t>agro america1023273</t>
        </is>
      </c>
      <c r="G692" s="12" t="n">
        <v>44985</v>
      </c>
      <c r="H692" s="10" t="n">
        <v>19645.137562</v>
      </c>
      <c r="I692" s="10" t="n"/>
      <c r="J692" s="10" t="n"/>
      <c r="K692" s="10" t="n"/>
      <c r="L692" s="13" t="n">
        <v>7.5</v>
      </c>
      <c r="M692" s="12" t="n">
        <v>44992</v>
      </c>
      <c r="N692" s="13" t="n">
        <v>9.5</v>
      </c>
      <c r="O692" s="12" t="n">
        <v>45001</v>
      </c>
      <c r="P692" t="n">
        <v>13</v>
      </c>
      <c r="Q692" s="14" t="inlineStr">
        <is>
          <t>SI</t>
        </is>
      </c>
      <c r="R692" s="10" t="n">
        <v>19645.137562</v>
      </c>
      <c r="S692" s="10" t="n"/>
      <c r="T692" s="10" t="n"/>
      <c r="U692" s="10" t="n"/>
      <c r="V692" s="13" t="n">
        <v>9.5</v>
      </c>
      <c r="W692" s="12" t="n">
        <v>44994</v>
      </c>
      <c r="X692" s="13" t="n">
        <v>11.5</v>
      </c>
      <c r="Y692" s="12" t="n">
        <v>45001</v>
      </c>
      <c r="Z692" t="n">
        <v>13</v>
      </c>
      <c r="AA692" s="14" t="inlineStr">
        <is>
          <t>SI</t>
        </is>
      </c>
    </row>
    <row r="693">
      <c r="B693" t="inlineStr">
        <is>
          <t>Venta Local</t>
        </is>
      </c>
      <c r="C693" t="n">
        <v>40358867</v>
      </c>
      <c r="D693" t="inlineStr">
        <is>
          <t>AGRO AMERICA</t>
        </is>
      </c>
      <c r="E693" t="n">
        <v>1012163</v>
      </c>
      <c r="F693" t="inlineStr">
        <is>
          <t>agro america1012163</t>
        </is>
      </c>
      <c r="G693" s="12" t="n">
        <v>44964</v>
      </c>
      <c r="H693" s="10" t="inlineStr"/>
      <c r="I693" s="10" t="n"/>
      <c r="J693" s="10" t="n"/>
      <c r="K693" s="10" t="n"/>
      <c r="L693" s="13" t="n">
        <v>7.5</v>
      </c>
      <c r="M693" s="12" t="n">
        <v>44971</v>
      </c>
      <c r="N693" s="13" t="n">
        <v>9.5</v>
      </c>
      <c r="O693" s="12" t="n">
        <v>44980</v>
      </c>
      <c r="P693" t="n">
        <v>4</v>
      </c>
      <c r="Q693" s="14" t="inlineStr">
        <is>
          <t>SI</t>
        </is>
      </c>
      <c r="R693" s="10" t="n"/>
      <c r="S693" s="10" t="n"/>
      <c r="T693" s="10" t="n"/>
      <c r="U693" s="10" t="n"/>
      <c r="V693" s="13" t="n">
        <v>9.5</v>
      </c>
      <c r="W693" s="12" t="n">
        <v>44973</v>
      </c>
      <c r="X693" s="13" t="n">
        <v>11.5</v>
      </c>
      <c r="Y693" s="12" t="n">
        <v>44980</v>
      </c>
      <c r="Z693" t="n">
        <v>4</v>
      </c>
      <c r="AA693" s="14" t="inlineStr">
        <is>
          <t>SI</t>
        </is>
      </c>
    </row>
    <row r="694">
      <c r="B694" t="inlineStr">
        <is>
          <t>Venta Local</t>
        </is>
      </c>
      <c r="C694" t="n">
        <v>40358862</v>
      </c>
      <c r="D694" t="inlineStr">
        <is>
          <t>AGRO AMERICA</t>
        </is>
      </c>
      <c r="E694" t="n">
        <v>1012519</v>
      </c>
      <c r="F694" t="inlineStr">
        <is>
          <t>agro america1012519</t>
        </is>
      </c>
      <c r="G694" s="12" t="n">
        <v>44978</v>
      </c>
      <c r="H694" s="10" t="n">
        <v>15875.72</v>
      </c>
      <c r="I694" s="10" t="n"/>
      <c r="J694" s="10" t="n"/>
      <c r="K694" s="10" t="n"/>
      <c r="L694" s="13" t="n">
        <v>7.5</v>
      </c>
      <c r="M694" s="12" t="n">
        <v>44985</v>
      </c>
      <c r="N694" s="13" t="n">
        <v>9.5</v>
      </c>
      <c r="O694" s="12" t="n">
        <v>44994</v>
      </c>
      <c r="P694" t="n">
        <v>19</v>
      </c>
      <c r="Q694" s="14" t="inlineStr">
        <is>
          <t>SI</t>
        </is>
      </c>
      <c r="R694" s="10" t="n">
        <v>15875.72</v>
      </c>
      <c r="S694" s="10" t="n"/>
      <c r="T694" s="10" t="n"/>
      <c r="U694" s="10" t="n"/>
      <c r="V694" s="13" t="n">
        <v>9.5</v>
      </c>
      <c r="W694" s="12" t="n">
        <v>44987</v>
      </c>
      <c r="X694" s="13" t="n">
        <v>11.5</v>
      </c>
      <c r="Y694" s="12" t="n">
        <v>44994</v>
      </c>
      <c r="Z694" t="n">
        <v>19</v>
      </c>
      <c r="AA694" s="14" t="inlineStr">
        <is>
          <t>SI</t>
        </is>
      </c>
    </row>
    <row r="695">
      <c r="B695" t="inlineStr">
        <is>
          <t>Venta Local</t>
        </is>
      </c>
      <c r="C695" t="n">
        <v>40358862</v>
      </c>
      <c r="D695" t="inlineStr">
        <is>
          <t>AGRO AMERICA</t>
        </is>
      </c>
      <c r="E695" t="n">
        <v>1012107</v>
      </c>
      <c r="F695" t="inlineStr">
        <is>
          <t>agro america1012107</t>
        </is>
      </c>
      <c r="G695" s="12" t="n">
        <v>44978</v>
      </c>
      <c r="H695" s="10" t="n">
        <v>4082.328</v>
      </c>
      <c r="I695" s="10" t="n"/>
      <c r="J695" s="10" t="n"/>
      <c r="K695" s="10" t="n"/>
      <c r="L695" s="13" t="n">
        <v>7.5</v>
      </c>
      <c r="M695" s="12" t="n">
        <v>44985</v>
      </c>
      <c r="N695" s="13" t="n">
        <v>9.5</v>
      </c>
      <c r="O695" s="12" t="n">
        <v>44994</v>
      </c>
      <c r="P695" t="n">
        <v>19</v>
      </c>
      <c r="Q695" s="14" t="inlineStr">
        <is>
          <t>SI</t>
        </is>
      </c>
      <c r="R695" s="10" t="n">
        <v>4082.328</v>
      </c>
      <c r="S695" s="10" t="n"/>
      <c r="T695" s="10" t="n"/>
      <c r="U695" s="10" t="n"/>
      <c r="V695" s="13" t="n">
        <v>9.5</v>
      </c>
      <c r="W695" s="12" t="n">
        <v>44987</v>
      </c>
      <c r="X695" s="13" t="n">
        <v>11.5</v>
      </c>
      <c r="Y695" s="12" t="n">
        <v>44994</v>
      </c>
      <c r="Z695" t="n">
        <v>19</v>
      </c>
      <c r="AA695" s="14" t="inlineStr">
        <is>
          <t>SI</t>
        </is>
      </c>
    </row>
    <row r="696">
      <c r="B696" t="inlineStr">
        <is>
          <t>Venta Local</t>
        </is>
      </c>
      <c r="C696" t="n">
        <v>40358861</v>
      </c>
      <c r="D696" t="inlineStr">
        <is>
          <t>AGRO AMERICA</t>
        </is>
      </c>
      <c r="E696" t="n">
        <v>1012108</v>
      </c>
      <c r="F696" t="inlineStr">
        <is>
          <t>agro america1012108</t>
        </is>
      </c>
      <c r="G696" s="12" t="n">
        <v>44971</v>
      </c>
      <c r="H696" s="10" t="n">
        <v>9979.023999999999</v>
      </c>
      <c r="I696" s="10" t="n"/>
      <c r="J696" s="10" t="n"/>
      <c r="K696" s="10" t="n"/>
      <c r="L696" s="13" t="n">
        <v>7.5</v>
      </c>
      <c r="M696" s="12" t="n">
        <v>44978</v>
      </c>
      <c r="N696" s="13" t="n">
        <v>9.5</v>
      </c>
      <c r="O696" s="12" t="n">
        <v>44987</v>
      </c>
      <c r="P696" t="n">
        <v>25</v>
      </c>
      <c r="Q696" s="14" t="inlineStr">
        <is>
          <t>SI</t>
        </is>
      </c>
      <c r="R696" s="10" t="n">
        <v>9979.023999999999</v>
      </c>
      <c r="S696" s="10" t="n"/>
      <c r="T696" s="10" t="n"/>
      <c r="U696" s="10" t="n"/>
      <c r="V696" s="13" t="n">
        <v>9.5</v>
      </c>
      <c r="W696" s="12" t="n">
        <v>44980</v>
      </c>
      <c r="X696" s="13" t="n">
        <v>11.5</v>
      </c>
      <c r="Y696" s="12" t="n">
        <v>44987</v>
      </c>
      <c r="Z696" t="n">
        <v>25</v>
      </c>
      <c r="AA696" s="14" t="inlineStr">
        <is>
          <t>SI</t>
        </is>
      </c>
    </row>
    <row r="697">
      <c r="B697" t="inlineStr">
        <is>
          <t>Venta Local</t>
        </is>
      </c>
      <c r="C697" t="n">
        <v>40358861</v>
      </c>
      <c r="D697" t="inlineStr">
        <is>
          <t>AGRO AMERICA</t>
        </is>
      </c>
      <c r="E697" t="n">
        <v>1012158</v>
      </c>
      <c r="F697" t="inlineStr">
        <is>
          <t>agro america1012158</t>
        </is>
      </c>
      <c r="G697" s="12" t="n">
        <v>44971</v>
      </c>
      <c r="H697" s="10" t="n">
        <v>9979.023999999999</v>
      </c>
      <c r="I697" s="10" t="n"/>
      <c r="J697" s="10" t="n"/>
      <c r="K697" s="10" t="n"/>
      <c r="L697" s="13" t="n">
        <v>7.5</v>
      </c>
      <c r="M697" s="12" t="n">
        <v>44978</v>
      </c>
      <c r="N697" s="13" t="n">
        <v>9.5</v>
      </c>
      <c r="O697" s="12" t="n">
        <v>44987</v>
      </c>
      <c r="P697" t="n">
        <v>25</v>
      </c>
      <c r="Q697" s="14" t="inlineStr">
        <is>
          <t>SI</t>
        </is>
      </c>
      <c r="R697" s="10" t="n">
        <v>9979.023999999999</v>
      </c>
      <c r="S697" s="10" t="n"/>
      <c r="T697" s="10" t="n"/>
      <c r="U697" s="10" t="n"/>
      <c r="V697" s="13" t="n">
        <v>9.5</v>
      </c>
      <c r="W697" s="12" t="n">
        <v>44980</v>
      </c>
      <c r="X697" s="13" t="n">
        <v>11.5</v>
      </c>
      <c r="Y697" s="12" t="n">
        <v>44987</v>
      </c>
      <c r="Z697" t="n">
        <v>25</v>
      </c>
      <c r="AA697" s="14" t="inlineStr">
        <is>
          <t>SI</t>
        </is>
      </c>
    </row>
    <row r="698">
      <c r="B698" t="inlineStr">
        <is>
          <t>Venta Local</t>
        </is>
      </c>
      <c r="C698" t="n">
        <v>40358860</v>
      </c>
      <c r="D698" t="inlineStr">
        <is>
          <t>AGRO AMERICA</t>
        </is>
      </c>
      <c r="E698" t="n">
        <v>1012158</v>
      </c>
      <c r="F698" t="inlineStr">
        <is>
          <t>agro america1012158</t>
        </is>
      </c>
      <c r="G698" s="12" t="n">
        <v>44969</v>
      </c>
      <c r="H698" s="10" t="inlineStr"/>
      <c r="I698" s="10" t="n"/>
      <c r="J698" s="10" t="n"/>
      <c r="K698" s="10" t="n"/>
      <c r="L698" s="13" t="n">
        <v>7.5</v>
      </c>
      <c r="M698" s="12" t="n">
        <v>44976</v>
      </c>
      <c r="N698" s="13" t="n">
        <v>9.5</v>
      </c>
      <c r="O698" s="12" t="n">
        <v>44985</v>
      </c>
      <c r="P698" t="n">
        <v>0</v>
      </c>
      <c r="Q698" s="14" t="inlineStr">
        <is>
          <t>Mes 3</t>
        </is>
      </c>
      <c r="R698" s="10" t="n"/>
      <c r="S698" s="10" t="n"/>
      <c r="T698" s="10" t="n"/>
      <c r="U698" s="10" t="n"/>
      <c r="V698" s="13" t="n">
        <v>9.5</v>
      </c>
      <c r="W698" s="12" t="n">
        <v>44978</v>
      </c>
      <c r="X698" s="13" t="n">
        <v>11.5</v>
      </c>
      <c r="Y698" s="12" t="n">
        <v>44985</v>
      </c>
      <c r="Z698" t="n">
        <v>0</v>
      </c>
      <c r="AA698" s="14" t="inlineStr">
        <is>
          <t>Mes 3</t>
        </is>
      </c>
    </row>
    <row r="699">
      <c r="B699" t="inlineStr">
        <is>
          <t>Venta Local</t>
        </is>
      </c>
      <c r="C699" t="n">
        <v>40358859</v>
      </c>
      <c r="D699" t="inlineStr">
        <is>
          <t>AGRO AMERICA</t>
        </is>
      </c>
      <c r="E699" t="n">
        <v>1012147</v>
      </c>
      <c r="F699" t="inlineStr">
        <is>
          <t>agro america1012147</t>
        </is>
      </c>
      <c r="G699" s="12" t="n">
        <v>44964</v>
      </c>
      <c r="H699" s="10" t="inlineStr"/>
      <c r="I699" s="10" t="n"/>
      <c r="J699" s="10" t="n"/>
      <c r="K699" s="10" t="n"/>
      <c r="L699" s="13" t="n">
        <v>7.5</v>
      </c>
      <c r="M699" s="12" t="n">
        <v>44971</v>
      </c>
      <c r="N699" s="13" t="n">
        <v>9.5</v>
      </c>
      <c r="O699" s="12" t="n">
        <v>44980</v>
      </c>
      <c r="P699" t="n">
        <v>4</v>
      </c>
      <c r="Q699" s="14" t="inlineStr">
        <is>
          <t>SI</t>
        </is>
      </c>
      <c r="R699" s="10" t="n"/>
      <c r="S699" s="10" t="n"/>
      <c r="T699" s="10" t="n"/>
      <c r="U699" s="10" t="n"/>
      <c r="V699" s="13" t="n">
        <v>9.5</v>
      </c>
      <c r="W699" s="12" t="n">
        <v>44973</v>
      </c>
      <c r="X699" s="13" t="n">
        <v>11.5</v>
      </c>
      <c r="Y699" s="12" t="n">
        <v>44980</v>
      </c>
      <c r="Z699" t="n">
        <v>4</v>
      </c>
      <c r="AA699" s="14" t="inlineStr">
        <is>
          <t>SI</t>
        </is>
      </c>
    </row>
    <row r="700">
      <c r="B700" t="inlineStr">
        <is>
          <t>Venta Local</t>
        </is>
      </c>
      <c r="C700" t="n">
        <v>40358858</v>
      </c>
      <c r="D700" t="inlineStr">
        <is>
          <t>AGRO AMERICA</t>
        </is>
      </c>
      <c r="E700" t="n">
        <v>1012147</v>
      </c>
      <c r="F700" t="inlineStr">
        <is>
          <t>agro america1012147</t>
        </is>
      </c>
      <c r="G700" s="12" t="n">
        <v>44985</v>
      </c>
      <c r="H700" s="10" t="n">
        <v>18660.77488</v>
      </c>
      <c r="I700" s="10" t="n"/>
      <c r="J700" s="10" t="n"/>
      <c r="K700" s="10" t="n"/>
      <c r="L700" s="13" t="n">
        <v>7.5</v>
      </c>
      <c r="M700" s="12" t="n">
        <v>44992</v>
      </c>
      <c r="N700" s="13" t="n">
        <v>9.5</v>
      </c>
      <c r="O700" s="12" t="n">
        <v>45001</v>
      </c>
      <c r="P700" t="n">
        <v>13</v>
      </c>
      <c r="Q700" s="14" t="inlineStr">
        <is>
          <t>SI</t>
        </is>
      </c>
      <c r="R700" s="10" t="n">
        <v>18660.77488</v>
      </c>
      <c r="S700" s="10" t="n"/>
      <c r="T700" s="10" t="n"/>
      <c r="U700" s="10" t="n"/>
      <c r="V700" s="13" t="n">
        <v>9.5</v>
      </c>
      <c r="W700" s="12" t="n">
        <v>44994</v>
      </c>
      <c r="X700" s="13" t="n">
        <v>11.5</v>
      </c>
      <c r="Y700" s="12" t="n">
        <v>45001</v>
      </c>
      <c r="Z700" t="n">
        <v>13</v>
      </c>
      <c r="AA700" s="14" t="inlineStr">
        <is>
          <t>SI</t>
        </is>
      </c>
    </row>
    <row r="701">
      <c r="B701" t="inlineStr">
        <is>
          <t>Venta Local</t>
        </is>
      </c>
      <c r="C701" t="n">
        <v>40358856</v>
      </c>
      <c r="D701" t="inlineStr">
        <is>
          <t>AGRO AMERICA</t>
        </is>
      </c>
      <c r="E701" t="n">
        <v>1012483</v>
      </c>
      <c r="F701" t="inlineStr">
        <is>
          <t>agro america1012483</t>
        </is>
      </c>
      <c r="G701" s="12" t="n">
        <v>44964</v>
      </c>
      <c r="H701" s="10" t="inlineStr"/>
      <c r="I701" s="10" t="n"/>
      <c r="J701" s="10" t="n"/>
      <c r="K701" s="10" t="n"/>
      <c r="L701" s="13" t="n">
        <v>7.5</v>
      </c>
      <c r="M701" s="12" t="n">
        <v>44971</v>
      </c>
      <c r="N701" s="13" t="n">
        <v>9.5</v>
      </c>
      <c r="O701" s="12" t="n">
        <v>44980</v>
      </c>
      <c r="P701" t="n">
        <v>4</v>
      </c>
      <c r="Q701" s="14" t="inlineStr">
        <is>
          <t>SI</t>
        </is>
      </c>
      <c r="R701" s="10" t="n"/>
      <c r="S701" s="10" t="n"/>
      <c r="T701" s="10" t="n"/>
      <c r="U701" s="10" t="n"/>
      <c r="V701" s="13" t="n">
        <v>9.5</v>
      </c>
      <c r="W701" s="12" t="n">
        <v>44973</v>
      </c>
      <c r="X701" s="13" t="n">
        <v>11.5</v>
      </c>
      <c r="Y701" s="12" t="n">
        <v>44980</v>
      </c>
      <c r="Z701" t="n">
        <v>4</v>
      </c>
      <c r="AA701" s="14" t="inlineStr">
        <is>
          <t>SI</t>
        </is>
      </c>
    </row>
    <row r="702">
      <c r="B702" t="inlineStr">
        <is>
          <t>Venta Directa</t>
        </is>
      </c>
      <c r="C702" t="n">
        <v>40358850</v>
      </c>
      <c r="D702" t="inlineStr">
        <is>
          <t>AGRO SUDAMERICA</t>
        </is>
      </c>
      <c r="E702" t="n">
        <v>1022150</v>
      </c>
      <c r="F702" t="inlineStr">
        <is>
          <t>agro sudamerica1022150</t>
        </is>
      </c>
      <c r="G702" s="12" t="n">
        <v>44955</v>
      </c>
      <c r="H702" s="10" t="inlineStr"/>
      <c r="I702" s="10" t="n"/>
      <c r="J702" s="10" t="n"/>
      <c r="K702" s="10" t="n"/>
      <c r="L702" s="13" t="n"/>
      <c r="N702" s="13" t="n"/>
      <c r="Q702" s="14" t="n"/>
      <c r="R702" s="10" t="n"/>
      <c r="S702" s="10" t="n"/>
      <c r="T702" s="10" t="n"/>
      <c r="U702" s="10" t="n"/>
      <c r="V702" s="13" t="n"/>
      <c r="X702" s="13" t="n"/>
      <c r="AA702" s="14" t="n"/>
    </row>
    <row r="703">
      <c r="B703" t="inlineStr">
        <is>
          <t>Venta Local</t>
        </is>
      </c>
      <c r="C703" t="n">
        <v>40358761</v>
      </c>
      <c r="D703" t="inlineStr">
        <is>
          <t>ANDES ASIA</t>
        </is>
      </c>
      <c r="E703" t="n">
        <v>1022398</v>
      </c>
      <c r="F703" t="inlineStr">
        <is>
          <t>andes asia1022398</t>
        </is>
      </c>
      <c r="G703" s="12" t="n">
        <v>44982</v>
      </c>
      <c r="H703" s="10" t="n">
        <v>5015.63</v>
      </c>
      <c r="I703" s="10" t="n"/>
      <c r="J703" s="10" t="n"/>
      <c r="K703" s="10" t="n"/>
      <c r="L703" s="13" t="n">
        <v>4.830303030303031</v>
      </c>
      <c r="M703" s="12" t="n">
        <v>44986</v>
      </c>
      <c r="N703" s="13" t="n">
        <v>15</v>
      </c>
      <c r="O703" s="12" t="n">
        <v>45001</v>
      </c>
      <c r="P703" t="n">
        <v>13</v>
      </c>
      <c r="Q703" s="14" t="inlineStr">
        <is>
          <t>SI</t>
        </is>
      </c>
      <c r="R703" s="10" t="n">
        <v>5015.63</v>
      </c>
      <c r="S703" s="10" t="n"/>
      <c r="T703" s="10" t="n"/>
      <c r="U703" s="10" t="n"/>
      <c r="V703" s="13" t="n">
        <v>6.830303030303031</v>
      </c>
      <c r="W703" s="12" t="n">
        <v>44988</v>
      </c>
      <c r="X703" s="13" t="n">
        <v>17</v>
      </c>
      <c r="Y703" s="12" t="n">
        <v>45001</v>
      </c>
      <c r="Z703" t="n">
        <v>13</v>
      </c>
      <c r="AA703" s="14" t="inlineStr">
        <is>
          <t>SI</t>
        </is>
      </c>
    </row>
    <row r="704">
      <c r="B704" t="inlineStr">
        <is>
          <t>Venta Local</t>
        </is>
      </c>
      <c r="C704" t="n">
        <v>40358761</v>
      </c>
      <c r="D704" t="inlineStr">
        <is>
          <t>ANDES ASIA</t>
        </is>
      </c>
      <c r="E704" t="n">
        <v>1022142</v>
      </c>
      <c r="F704" t="inlineStr">
        <is>
          <t>andes asia1022142</t>
        </is>
      </c>
      <c r="G704" s="12" t="n">
        <v>44982</v>
      </c>
      <c r="H704" s="10" t="n">
        <v>2009.5</v>
      </c>
      <c r="I704" s="10" t="n"/>
      <c r="J704" s="10" t="n"/>
      <c r="K704" s="10" t="n"/>
      <c r="L704" s="13" t="n">
        <v>4.830303030303031</v>
      </c>
      <c r="M704" s="12" t="n">
        <v>44986</v>
      </c>
      <c r="N704" s="13" t="n">
        <v>15</v>
      </c>
      <c r="O704" s="12" t="n">
        <v>45001</v>
      </c>
      <c r="P704" t="n">
        <v>13</v>
      </c>
      <c r="Q704" s="14" t="inlineStr">
        <is>
          <t>SI</t>
        </is>
      </c>
      <c r="R704" s="10" t="n">
        <v>2009.5</v>
      </c>
      <c r="S704" s="10" t="n"/>
      <c r="T704" s="10" t="n"/>
      <c r="U704" s="10" t="n"/>
      <c r="V704" s="13" t="n">
        <v>6.830303030303031</v>
      </c>
      <c r="W704" s="12" t="n">
        <v>44988</v>
      </c>
      <c r="X704" s="13" t="n">
        <v>17</v>
      </c>
      <c r="Y704" s="12" t="n">
        <v>45001</v>
      </c>
      <c r="Z704" t="n">
        <v>13</v>
      </c>
      <c r="AA704" s="14" t="inlineStr">
        <is>
          <t>SI</t>
        </is>
      </c>
    </row>
    <row r="705">
      <c r="B705" t="inlineStr">
        <is>
          <t>Venta Local</t>
        </is>
      </c>
      <c r="C705" t="n">
        <v>40358761</v>
      </c>
      <c r="D705" t="inlineStr">
        <is>
          <t>ANDES ASIA</t>
        </is>
      </c>
      <c r="E705" t="n">
        <v>1022141</v>
      </c>
      <c r="F705" t="inlineStr">
        <is>
          <t>andes asia1022141</t>
        </is>
      </c>
      <c r="G705" s="12" t="n">
        <v>44982</v>
      </c>
      <c r="H705" s="10" t="n">
        <v>5007.1</v>
      </c>
      <c r="I705" s="10" t="n"/>
      <c r="J705" s="10" t="n"/>
      <c r="K705" s="10" t="n"/>
      <c r="L705" s="13" t="n">
        <v>4.830303030303031</v>
      </c>
      <c r="M705" s="12" t="n">
        <v>44986</v>
      </c>
      <c r="N705" s="13" t="n">
        <v>15</v>
      </c>
      <c r="O705" s="12" t="n">
        <v>45001</v>
      </c>
      <c r="P705" t="n">
        <v>13</v>
      </c>
      <c r="Q705" s="14" t="inlineStr">
        <is>
          <t>SI</t>
        </is>
      </c>
      <c r="R705" s="10" t="n">
        <v>5007.1</v>
      </c>
      <c r="S705" s="10" t="n"/>
      <c r="T705" s="10" t="n"/>
      <c r="U705" s="10" t="n"/>
      <c r="V705" s="13" t="n">
        <v>6.830303030303031</v>
      </c>
      <c r="W705" s="12" t="n">
        <v>44988</v>
      </c>
      <c r="X705" s="13" t="n">
        <v>17</v>
      </c>
      <c r="Y705" s="12" t="n">
        <v>45001</v>
      </c>
      <c r="Z705" t="n">
        <v>13</v>
      </c>
      <c r="AA705" s="14" t="inlineStr">
        <is>
          <t>SI</t>
        </is>
      </c>
    </row>
    <row r="706">
      <c r="B706" t="inlineStr">
        <is>
          <t>Venta Local</t>
        </is>
      </c>
      <c r="C706" t="n">
        <v>40358761</v>
      </c>
      <c r="D706" t="inlineStr">
        <is>
          <t>ANDES ASIA</t>
        </is>
      </c>
      <c r="E706" t="n">
        <v>1021925</v>
      </c>
      <c r="F706" t="inlineStr">
        <is>
          <t>andes asia1021925</t>
        </is>
      </c>
      <c r="G706" s="12" t="n">
        <v>44982</v>
      </c>
      <c r="H706" s="10" t="n">
        <v>3005.12</v>
      </c>
      <c r="I706" s="10" t="n"/>
      <c r="J706" s="10" t="n"/>
      <c r="K706" s="10" t="n"/>
      <c r="L706" s="13" t="n">
        <v>4.830303030303031</v>
      </c>
      <c r="M706" s="12" t="n">
        <v>44986</v>
      </c>
      <c r="N706" s="13" t="n">
        <v>15</v>
      </c>
      <c r="O706" s="12" t="n">
        <v>45001</v>
      </c>
      <c r="P706" t="n">
        <v>13</v>
      </c>
      <c r="Q706" s="14" t="inlineStr">
        <is>
          <t>SI</t>
        </is>
      </c>
      <c r="R706" s="10" t="n">
        <v>3005.12</v>
      </c>
      <c r="S706" s="10" t="n"/>
      <c r="T706" s="10" t="n"/>
      <c r="U706" s="10" t="n"/>
      <c r="V706" s="13" t="n">
        <v>6.830303030303031</v>
      </c>
      <c r="W706" s="12" t="n">
        <v>44988</v>
      </c>
      <c r="X706" s="13" t="n">
        <v>17</v>
      </c>
      <c r="Y706" s="12" t="n">
        <v>45001</v>
      </c>
      <c r="Z706" t="n">
        <v>13</v>
      </c>
      <c r="AA706" s="14" t="inlineStr">
        <is>
          <t>SI</t>
        </is>
      </c>
    </row>
    <row r="707">
      <c r="B707" t="inlineStr">
        <is>
          <t>Venta Local</t>
        </is>
      </c>
      <c r="C707" t="n">
        <v>40358761</v>
      </c>
      <c r="D707" t="inlineStr">
        <is>
          <t>ANDES ASIA</t>
        </is>
      </c>
      <c r="E707" t="n">
        <v>1021924</v>
      </c>
      <c r="F707" t="inlineStr">
        <is>
          <t>andes asia1021924</t>
        </is>
      </c>
      <c r="G707" s="12" t="n">
        <v>44982</v>
      </c>
      <c r="H707" s="10" t="n">
        <v>9007.860000000001</v>
      </c>
      <c r="I707" s="10" t="n"/>
      <c r="J707" s="10" t="n"/>
      <c r="K707" s="10" t="n"/>
      <c r="L707" s="13" t="n">
        <v>4.830303030303031</v>
      </c>
      <c r="M707" s="12" t="n">
        <v>44986</v>
      </c>
      <c r="N707" s="13" t="n">
        <v>15</v>
      </c>
      <c r="O707" s="12" t="n">
        <v>45001</v>
      </c>
      <c r="P707" t="n">
        <v>13</v>
      </c>
      <c r="Q707" s="14" t="inlineStr">
        <is>
          <t>SI</t>
        </is>
      </c>
      <c r="R707" s="10" t="n">
        <v>9007.860000000001</v>
      </c>
      <c r="S707" s="10" t="n"/>
      <c r="T707" s="10" t="n"/>
      <c r="U707" s="10" t="n"/>
      <c r="V707" s="13" t="n">
        <v>6.830303030303031</v>
      </c>
      <c r="W707" s="12" t="n">
        <v>44988</v>
      </c>
      <c r="X707" s="13" t="n">
        <v>17</v>
      </c>
      <c r="Y707" s="12" t="n">
        <v>45001</v>
      </c>
      <c r="Z707" t="n">
        <v>13</v>
      </c>
      <c r="AA707" s="14" t="inlineStr">
        <is>
          <t>SI</t>
        </is>
      </c>
    </row>
    <row r="708">
      <c r="B708" t="inlineStr">
        <is>
          <t>Venta Local</t>
        </is>
      </c>
      <c r="C708" t="n">
        <v>40358760</v>
      </c>
      <c r="D708" t="inlineStr">
        <is>
          <t>ANDES ASIA</t>
        </is>
      </c>
      <c r="E708" t="n">
        <v>1021924</v>
      </c>
      <c r="F708" t="inlineStr">
        <is>
          <t>andes asia1021924</t>
        </is>
      </c>
      <c r="G708" s="12" t="n">
        <v>44982</v>
      </c>
      <c r="H708" s="10" t="n">
        <v>9002.98</v>
      </c>
      <c r="I708" s="10" t="n"/>
      <c r="J708" s="10" t="n"/>
      <c r="K708" s="10" t="n"/>
      <c r="L708" s="13" t="n">
        <v>4.830303030303031</v>
      </c>
      <c r="M708" s="12" t="n">
        <v>44986</v>
      </c>
      <c r="N708" s="13" t="n">
        <v>15</v>
      </c>
      <c r="O708" s="12" t="n">
        <v>45001</v>
      </c>
      <c r="P708" t="n">
        <v>13</v>
      </c>
      <c r="Q708" s="14" t="inlineStr">
        <is>
          <t>SI</t>
        </is>
      </c>
      <c r="R708" s="10" t="n">
        <v>9002.98</v>
      </c>
      <c r="S708" s="10" t="n"/>
      <c r="T708" s="10" t="n"/>
      <c r="U708" s="10" t="n"/>
      <c r="V708" s="13" t="n">
        <v>6.830303030303031</v>
      </c>
      <c r="W708" s="12" t="n">
        <v>44988</v>
      </c>
      <c r="X708" s="13" t="n">
        <v>17</v>
      </c>
      <c r="Y708" s="12" t="n">
        <v>45001</v>
      </c>
      <c r="Z708" t="n">
        <v>13</v>
      </c>
      <c r="AA708" s="14" t="inlineStr">
        <is>
          <t>SI</t>
        </is>
      </c>
    </row>
    <row r="709">
      <c r="B709" t="inlineStr">
        <is>
          <t>Venta Local</t>
        </is>
      </c>
      <c r="C709" t="n">
        <v>40358760</v>
      </c>
      <c r="D709" t="inlineStr">
        <is>
          <t>ANDES ASIA</t>
        </is>
      </c>
      <c r="E709" t="n">
        <v>1021925</v>
      </c>
      <c r="F709" t="inlineStr">
        <is>
          <t>andes asia1021925</t>
        </is>
      </c>
      <c r="G709" s="12" t="n">
        <v>44982</v>
      </c>
      <c r="H709" s="10" t="n">
        <v>3006.23</v>
      </c>
      <c r="I709" s="10" t="n"/>
      <c r="J709" s="10" t="n"/>
      <c r="K709" s="10" t="n"/>
      <c r="L709" s="13" t="n">
        <v>4.830303030303031</v>
      </c>
      <c r="M709" s="12" t="n">
        <v>44986</v>
      </c>
      <c r="N709" s="13" t="n">
        <v>15</v>
      </c>
      <c r="O709" s="12" t="n">
        <v>45001</v>
      </c>
      <c r="P709" t="n">
        <v>13</v>
      </c>
      <c r="Q709" s="14" t="inlineStr">
        <is>
          <t>SI</t>
        </is>
      </c>
      <c r="R709" s="10" t="n">
        <v>3006.23</v>
      </c>
      <c r="S709" s="10" t="n"/>
      <c r="T709" s="10" t="n"/>
      <c r="U709" s="10" t="n"/>
      <c r="V709" s="13" t="n">
        <v>6.830303030303031</v>
      </c>
      <c r="W709" s="12" t="n">
        <v>44988</v>
      </c>
      <c r="X709" s="13" t="n">
        <v>17</v>
      </c>
      <c r="Y709" s="12" t="n">
        <v>45001</v>
      </c>
      <c r="Z709" t="n">
        <v>13</v>
      </c>
      <c r="AA709" s="14" t="inlineStr">
        <is>
          <t>SI</t>
        </is>
      </c>
    </row>
    <row r="710">
      <c r="B710" t="inlineStr">
        <is>
          <t>Venta Local</t>
        </is>
      </c>
      <c r="C710" t="n">
        <v>40358760</v>
      </c>
      <c r="D710" t="inlineStr">
        <is>
          <t>ANDES ASIA</t>
        </is>
      </c>
      <c r="E710" t="n">
        <v>1022141</v>
      </c>
      <c r="F710" t="inlineStr">
        <is>
          <t>andes asia1022141</t>
        </is>
      </c>
      <c r="G710" s="12" t="n">
        <v>44982</v>
      </c>
      <c r="H710" s="10" t="n">
        <v>5000.59</v>
      </c>
      <c r="I710" s="10" t="n"/>
      <c r="J710" s="10" t="n"/>
      <c r="K710" s="10" t="n"/>
      <c r="L710" s="13" t="n">
        <v>4.830303030303031</v>
      </c>
      <c r="M710" s="12" t="n">
        <v>44986</v>
      </c>
      <c r="N710" s="13" t="n">
        <v>15</v>
      </c>
      <c r="O710" s="12" t="n">
        <v>45001</v>
      </c>
      <c r="P710" t="n">
        <v>13</v>
      </c>
      <c r="Q710" s="14" t="inlineStr">
        <is>
          <t>SI</t>
        </is>
      </c>
      <c r="R710" s="10" t="n">
        <v>5000.59</v>
      </c>
      <c r="S710" s="10" t="n"/>
      <c r="T710" s="10" t="n"/>
      <c r="U710" s="10" t="n"/>
      <c r="V710" s="13" t="n">
        <v>6.830303030303031</v>
      </c>
      <c r="W710" s="12" t="n">
        <v>44988</v>
      </c>
      <c r="X710" s="13" t="n">
        <v>17</v>
      </c>
      <c r="Y710" s="12" t="n">
        <v>45001</v>
      </c>
      <c r="Z710" t="n">
        <v>13</v>
      </c>
      <c r="AA710" s="14" t="inlineStr">
        <is>
          <t>SI</t>
        </is>
      </c>
    </row>
    <row r="711">
      <c r="B711" t="inlineStr">
        <is>
          <t>Venta Local</t>
        </is>
      </c>
      <c r="C711" t="n">
        <v>40358760</v>
      </c>
      <c r="D711" t="inlineStr">
        <is>
          <t>ANDES ASIA</t>
        </is>
      </c>
      <c r="E711" t="n">
        <v>1022142</v>
      </c>
      <c r="F711" t="inlineStr">
        <is>
          <t>andes asia1022142</t>
        </is>
      </c>
      <c r="G711" s="12" t="n">
        <v>44982</v>
      </c>
      <c r="H711" s="10" t="n">
        <v>2005.14</v>
      </c>
      <c r="I711" s="10" t="n"/>
      <c r="J711" s="10" t="n"/>
      <c r="K711" s="10" t="n"/>
      <c r="L711" s="13" t="n">
        <v>4.830303030303031</v>
      </c>
      <c r="M711" s="12" t="n">
        <v>44986</v>
      </c>
      <c r="N711" s="13" t="n">
        <v>15</v>
      </c>
      <c r="O711" s="12" t="n">
        <v>45001</v>
      </c>
      <c r="P711" t="n">
        <v>13</v>
      </c>
      <c r="Q711" s="14" t="inlineStr">
        <is>
          <t>SI</t>
        </is>
      </c>
      <c r="R711" s="10" t="n">
        <v>2005.14</v>
      </c>
      <c r="S711" s="10" t="n"/>
      <c r="T711" s="10" t="n"/>
      <c r="U711" s="10" t="n"/>
      <c r="V711" s="13" t="n">
        <v>6.830303030303031</v>
      </c>
      <c r="W711" s="12" t="n">
        <v>44988</v>
      </c>
      <c r="X711" s="13" t="n">
        <v>17</v>
      </c>
      <c r="Y711" s="12" t="n">
        <v>45001</v>
      </c>
      <c r="Z711" t="n">
        <v>13</v>
      </c>
      <c r="AA711" s="14" t="inlineStr">
        <is>
          <t>SI</t>
        </is>
      </c>
    </row>
    <row r="712">
      <c r="B712" t="inlineStr">
        <is>
          <t>Venta Local</t>
        </is>
      </c>
      <c r="C712" t="n">
        <v>40358760</v>
      </c>
      <c r="D712" t="inlineStr">
        <is>
          <t>ANDES ASIA</t>
        </is>
      </c>
      <c r="E712" t="n">
        <v>1022398</v>
      </c>
      <c r="F712" t="inlineStr">
        <is>
          <t>andes asia1022398</t>
        </is>
      </c>
      <c r="G712" s="12" t="n">
        <v>44982</v>
      </c>
      <c r="H712" s="10" t="n">
        <v>5005.82</v>
      </c>
      <c r="I712" s="10" t="n"/>
      <c r="J712" s="10" t="n"/>
      <c r="K712" s="10" t="n"/>
      <c r="L712" s="13" t="n">
        <v>4.830303030303031</v>
      </c>
      <c r="M712" s="12" t="n">
        <v>44986</v>
      </c>
      <c r="N712" s="13" t="n">
        <v>15</v>
      </c>
      <c r="O712" s="12" t="n">
        <v>45001</v>
      </c>
      <c r="P712" t="n">
        <v>13</v>
      </c>
      <c r="Q712" s="14" t="inlineStr">
        <is>
          <t>SI</t>
        </is>
      </c>
      <c r="R712" s="10" t="n">
        <v>5005.82</v>
      </c>
      <c r="S712" s="10" t="n"/>
      <c r="T712" s="10" t="n"/>
      <c r="U712" s="10" t="n"/>
      <c r="V712" s="13" t="n">
        <v>6.830303030303031</v>
      </c>
      <c r="W712" s="12" t="n">
        <v>44988</v>
      </c>
      <c r="X712" s="13" t="n">
        <v>17</v>
      </c>
      <c r="Y712" s="12" t="n">
        <v>45001</v>
      </c>
      <c r="Z712" t="n">
        <v>13</v>
      </c>
      <c r="AA712" s="14" t="inlineStr">
        <is>
          <t>SI</t>
        </is>
      </c>
    </row>
    <row r="713">
      <c r="B713" t="inlineStr">
        <is>
          <t>Venta Local</t>
        </is>
      </c>
      <c r="C713" t="n">
        <v>40358698</v>
      </c>
      <c r="D713" t="inlineStr">
        <is>
          <t>AGRO MEXICO</t>
        </is>
      </c>
      <c r="E713" t="n">
        <v>1021270</v>
      </c>
      <c r="F713" t="inlineStr">
        <is>
          <t>agro mexico1021270</t>
        </is>
      </c>
      <c r="G713" s="12" t="n">
        <v>44971</v>
      </c>
      <c r="H713" s="10" t="n">
        <v>23653.99</v>
      </c>
      <c r="I713" s="10" t="n"/>
      <c r="J713" s="10" t="n"/>
      <c r="K713" s="10" t="n"/>
      <c r="L713" s="13" t="n">
        <v>5.449612403100775</v>
      </c>
      <c r="M713" s="12" t="n">
        <v>44976</v>
      </c>
      <c r="N713" s="13" t="n">
        <v>10</v>
      </c>
      <c r="O713" s="12" t="n">
        <v>44986</v>
      </c>
      <c r="P713" t="n">
        <v>24</v>
      </c>
      <c r="Q713" s="14" t="inlineStr">
        <is>
          <t>SI</t>
        </is>
      </c>
      <c r="R713" s="10" t="n">
        <v>23653.99</v>
      </c>
      <c r="S713" s="10" t="n"/>
      <c r="T713" s="10" t="n"/>
      <c r="U713" s="10" t="n"/>
      <c r="V713" s="13" t="n">
        <v>7.449612403100775</v>
      </c>
      <c r="W713" s="12" t="n">
        <v>44978</v>
      </c>
      <c r="X713" s="13" t="n">
        <v>12</v>
      </c>
      <c r="Y713" s="12" t="n">
        <v>44986</v>
      </c>
      <c r="Z713" t="n">
        <v>24</v>
      </c>
      <c r="AA713" s="14" t="inlineStr">
        <is>
          <t>SI</t>
        </is>
      </c>
    </row>
    <row r="714">
      <c r="B714" t="inlineStr">
        <is>
          <t>Venta Local</t>
        </is>
      </c>
      <c r="C714" t="n">
        <v>40358697</v>
      </c>
      <c r="D714" t="inlineStr">
        <is>
          <t>AGRO MEXICO</t>
        </is>
      </c>
      <c r="E714" t="n">
        <v>1021270</v>
      </c>
      <c r="F714" t="inlineStr">
        <is>
          <t>agro mexico1021270</t>
        </is>
      </c>
      <c r="G714" s="12" t="n">
        <v>44979</v>
      </c>
      <c r="H714" s="10" t="n">
        <v>24003.21</v>
      </c>
      <c r="I714" s="10" t="n"/>
      <c r="J714" s="10" t="n"/>
      <c r="K714" s="10" t="n"/>
      <c r="L714" s="13" t="n">
        <v>5.449612403100775</v>
      </c>
      <c r="M714" s="12" t="n">
        <v>44984</v>
      </c>
      <c r="N714" s="13" t="n">
        <v>10</v>
      </c>
      <c r="O714" s="12" t="n">
        <v>44994</v>
      </c>
      <c r="P714" t="n">
        <v>17</v>
      </c>
      <c r="Q714" s="14" t="inlineStr">
        <is>
          <t>SI</t>
        </is>
      </c>
      <c r="R714" s="10" t="n">
        <v>24003.21</v>
      </c>
      <c r="S714" s="10" t="n"/>
      <c r="T714" s="10" t="n"/>
      <c r="U714" s="10" t="n"/>
      <c r="V714" s="13" t="n">
        <v>7.449612403100775</v>
      </c>
      <c r="W714" s="12" t="n">
        <v>44986</v>
      </c>
      <c r="X714" s="13" t="n">
        <v>12</v>
      </c>
      <c r="Y714" s="12" t="n">
        <v>44994</v>
      </c>
      <c r="Z714" t="n">
        <v>17</v>
      </c>
      <c r="AA714" s="14" t="inlineStr">
        <is>
          <t>SI</t>
        </is>
      </c>
    </row>
    <row r="715">
      <c r="B715" t="inlineStr">
        <is>
          <t>Venta Local</t>
        </is>
      </c>
      <c r="C715" t="n">
        <v>40358696</v>
      </c>
      <c r="D715" t="inlineStr">
        <is>
          <t>AGRO MEXICO</t>
        </is>
      </c>
      <c r="E715" t="n">
        <v>1021270</v>
      </c>
      <c r="F715" t="inlineStr">
        <is>
          <t>agro mexico1021270</t>
        </is>
      </c>
      <c r="G715" s="12" t="n">
        <v>44966</v>
      </c>
      <c r="H715" s="10" t="inlineStr"/>
      <c r="I715" s="10" t="n"/>
      <c r="J715" s="10" t="n"/>
      <c r="K715" s="10" t="n"/>
      <c r="L715" s="13" t="n">
        <v>5.449612403100775</v>
      </c>
      <c r="M715" s="12" t="n">
        <v>44971</v>
      </c>
      <c r="N715" s="13" t="n">
        <v>10</v>
      </c>
      <c r="O715" s="12" t="n">
        <v>44981</v>
      </c>
      <c r="P715" t="n">
        <v>3</v>
      </c>
      <c r="Q715" s="14" t="inlineStr">
        <is>
          <t>SI</t>
        </is>
      </c>
      <c r="R715" s="10" t="n"/>
      <c r="S715" s="10" t="n"/>
      <c r="T715" s="10" t="n"/>
      <c r="U715" s="10" t="n"/>
      <c r="V715" s="13" t="n">
        <v>7.449612403100775</v>
      </c>
      <c r="W715" s="12" t="n">
        <v>44973</v>
      </c>
      <c r="X715" s="13" t="n">
        <v>12</v>
      </c>
      <c r="Y715" s="12" t="n">
        <v>44981</v>
      </c>
      <c r="Z715" t="n">
        <v>3</v>
      </c>
      <c r="AA715" s="14" t="inlineStr">
        <is>
          <t>SI</t>
        </is>
      </c>
    </row>
    <row r="716">
      <c r="B716" t="inlineStr">
        <is>
          <t>Venta Local</t>
        </is>
      </c>
      <c r="C716" t="n">
        <v>40358695</v>
      </c>
      <c r="D716" t="inlineStr">
        <is>
          <t>AGRO MEXICO</t>
        </is>
      </c>
      <c r="E716" t="n">
        <v>1020845</v>
      </c>
      <c r="F716" t="inlineStr">
        <is>
          <t>agro mexico1020845</t>
        </is>
      </c>
      <c r="G716" s="12" t="n">
        <v>44960</v>
      </c>
      <c r="H716" s="10" t="inlineStr"/>
      <c r="I716" s="10" t="n"/>
      <c r="J716" s="10" t="n"/>
      <c r="K716" s="10" t="n"/>
      <c r="L716" s="13" t="n">
        <v>5.449612403100775</v>
      </c>
      <c r="M716" s="12" t="n">
        <v>44965</v>
      </c>
      <c r="N716" s="13" t="n">
        <v>10</v>
      </c>
      <c r="O716" s="12" t="n">
        <v>44975</v>
      </c>
      <c r="P716" t="n">
        <v>8</v>
      </c>
      <c r="Q716" s="14" t="inlineStr">
        <is>
          <t>SI</t>
        </is>
      </c>
      <c r="R716" s="10" t="n"/>
      <c r="S716" s="10" t="n"/>
      <c r="T716" s="10" t="n"/>
      <c r="U716" s="10" t="n"/>
      <c r="V716" s="13" t="n">
        <v>7.449612403100775</v>
      </c>
      <c r="W716" s="12" t="n">
        <v>44967</v>
      </c>
      <c r="X716" s="13" t="n">
        <v>12</v>
      </c>
      <c r="Y716" s="12" t="n">
        <v>44975</v>
      </c>
      <c r="Z716" t="n">
        <v>8</v>
      </c>
      <c r="AA716" s="14" t="inlineStr">
        <is>
          <t>SI</t>
        </is>
      </c>
    </row>
    <row r="717">
      <c r="B717" t="inlineStr">
        <is>
          <t>Venta Directa</t>
        </is>
      </c>
      <c r="C717" t="n">
        <v>40358689</v>
      </c>
      <c r="D717" t="inlineStr">
        <is>
          <t>AGRO SUDAMERICA</t>
        </is>
      </c>
      <c r="E717" t="n">
        <v>1020944</v>
      </c>
      <c r="F717" t="inlineStr">
        <is>
          <t>agro sudamerica1020944</t>
        </is>
      </c>
      <c r="G717" s="12" t="n">
        <v>44962</v>
      </c>
      <c r="H717" s="10" t="inlineStr"/>
      <c r="I717" s="10" t="n"/>
      <c r="J717" s="10" t="n"/>
      <c r="K717" s="10" t="n"/>
      <c r="L717" s="13" t="n"/>
      <c r="N717" s="13" t="n"/>
      <c r="Q717" s="14" t="n"/>
      <c r="R717" s="10" t="n"/>
      <c r="S717" s="10" t="n"/>
      <c r="T717" s="10" t="n"/>
      <c r="U717" s="10" t="n"/>
      <c r="V717" s="13" t="n"/>
      <c r="X717" s="13" t="n"/>
      <c r="AA717" s="14" t="n"/>
    </row>
    <row r="718">
      <c r="B718" t="inlineStr">
        <is>
          <t>Venta Local</t>
        </is>
      </c>
      <c r="C718" t="n">
        <v>40358683</v>
      </c>
      <c r="D718" t="inlineStr">
        <is>
          <t>AGRO AMERICA</t>
        </is>
      </c>
      <c r="E718" t="n">
        <v>1021538</v>
      </c>
      <c r="F718" t="inlineStr">
        <is>
          <t>agro america1021538</t>
        </is>
      </c>
      <c r="G718" s="12" t="n">
        <v>44962</v>
      </c>
      <c r="H718" s="10" t="inlineStr"/>
      <c r="I718" s="10" t="n"/>
      <c r="J718" s="10" t="n"/>
      <c r="K718" s="10" t="n"/>
      <c r="L718" s="13" t="n">
        <v>7.5</v>
      </c>
      <c r="M718" s="12" t="n">
        <v>44969</v>
      </c>
      <c r="N718" s="13" t="n">
        <v>9.5</v>
      </c>
      <c r="O718" s="12" t="n">
        <v>44978</v>
      </c>
      <c r="P718" t="n">
        <v>6</v>
      </c>
      <c r="Q718" s="14" t="inlineStr">
        <is>
          <t>SI</t>
        </is>
      </c>
      <c r="R718" s="10" t="n"/>
      <c r="S718" s="10" t="n"/>
      <c r="T718" s="10" t="n"/>
      <c r="U718" s="10" t="n"/>
      <c r="V718" s="13" t="n">
        <v>9.5</v>
      </c>
      <c r="W718" s="12" t="n">
        <v>44971</v>
      </c>
      <c r="X718" s="13" t="n">
        <v>11.5</v>
      </c>
      <c r="Y718" s="12" t="n">
        <v>44978</v>
      </c>
      <c r="Z718" t="n">
        <v>6</v>
      </c>
      <c r="AA718" s="14" t="inlineStr">
        <is>
          <t>SI</t>
        </is>
      </c>
    </row>
    <row r="719">
      <c r="B719" t="inlineStr">
        <is>
          <t>Venta Local</t>
        </is>
      </c>
      <c r="C719" t="n">
        <v>40358682</v>
      </c>
      <c r="D719" t="inlineStr">
        <is>
          <t>AGRO AMERICA</t>
        </is>
      </c>
      <c r="E719" t="n">
        <v>1021538</v>
      </c>
      <c r="F719" t="inlineStr">
        <is>
          <t>agro america1021538</t>
        </is>
      </c>
      <c r="G719" s="12" t="n">
        <v>44975</v>
      </c>
      <c r="H719" s="10" t="n">
        <v>24009.33216</v>
      </c>
      <c r="I719" s="10" t="n"/>
      <c r="J719" s="10" t="n"/>
      <c r="K719" s="10" t="n"/>
      <c r="L719" s="13" t="n">
        <v>7.5</v>
      </c>
      <c r="M719" s="12" t="n">
        <v>44982</v>
      </c>
      <c r="N719" s="13" t="n">
        <v>9.5</v>
      </c>
      <c r="O719" s="12" t="n">
        <v>44991</v>
      </c>
      <c r="P719" t="n">
        <v>22</v>
      </c>
      <c r="Q719" s="14" t="inlineStr">
        <is>
          <t>SI</t>
        </is>
      </c>
      <c r="R719" s="10" t="n">
        <v>24009.33216</v>
      </c>
      <c r="S719" s="10" t="n"/>
      <c r="T719" s="10" t="n"/>
      <c r="U719" s="10" t="n"/>
      <c r="V719" s="13" t="n">
        <v>9.5</v>
      </c>
      <c r="W719" s="12" t="n">
        <v>44984</v>
      </c>
      <c r="X719" s="13" t="n">
        <v>11.5</v>
      </c>
      <c r="Y719" s="12" t="n">
        <v>44991</v>
      </c>
      <c r="Z719" t="n">
        <v>22</v>
      </c>
      <c r="AA719" s="14" t="inlineStr">
        <is>
          <t>SI</t>
        </is>
      </c>
    </row>
    <row r="720">
      <c r="B720" t="inlineStr">
        <is>
          <t>Venta Local</t>
        </is>
      </c>
      <c r="C720" t="n">
        <v>40358680</v>
      </c>
      <c r="D720" t="inlineStr">
        <is>
          <t>AGRO AMERICA</t>
        </is>
      </c>
      <c r="E720" t="n">
        <v>1021538</v>
      </c>
      <c r="F720" t="inlineStr">
        <is>
          <t>agro america1021538</t>
        </is>
      </c>
      <c r="G720" s="12" t="n">
        <v>44985</v>
      </c>
      <c r="H720" s="10" t="n">
        <v>13500.79847</v>
      </c>
      <c r="I720" s="10" t="n"/>
      <c r="J720" s="10" t="n"/>
      <c r="K720" s="10" t="n"/>
      <c r="L720" s="13" t="n">
        <v>7.5</v>
      </c>
      <c r="M720" s="12" t="n">
        <v>44992</v>
      </c>
      <c r="N720" s="13" t="n">
        <v>9.5</v>
      </c>
      <c r="O720" s="12" t="n">
        <v>45001</v>
      </c>
      <c r="P720" t="n">
        <v>13</v>
      </c>
      <c r="Q720" s="14" t="inlineStr">
        <is>
          <t>SI</t>
        </is>
      </c>
      <c r="R720" s="10" t="n">
        <v>13500.79847</v>
      </c>
      <c r="S720" s="10" t="n"/>
      <c r="T720" s="10" t="n"/>
      <c r="U720" s="10" t="n"/>
      <c r="V720" s="13" t="n">
        <v>9.5</v>
      </c>
      <c r="W720" s="12" t="n">
        <v>44994</v>
      </c>
      <c r="X720" s="13" t="n">
        <v>11.5</v>
      </c>
      <c r="Y720" s="12" t="n">
        <v>45001</v>
      </c>
      <c r="Z720" t="n">
        <v>13</v>
      </c>
      <c r="AA720" s="14" t="inlineStr">
        <is>
          <t>SI</t>
        </is>
      </c>
    </row>
    <row r="721">
      <c r="B721" t="inlineStr">
        <is>
          <t>Venta Local</t>
        </is>
      </c>
      <c r="C721" t="n">
        <v>40358680</v>
      </c>
      <c r="D721" t="inlineStr">
        <is>
          <t>AGRO AMERICA</t>
        </is>
      </c>
      <c r="E721" t="n">
        <v>1021538</v>
      </c>
      <c r="F721" t="inlineStr">
        <is>
          <t>agro america1021538</t>
        </is>
      </c>
      <c r="G721" s="12" t="n">
        <v>44985</v>
      </c>
      <c r="H721" s="10" t="n">
        <v>23959.16035</v>
      </c>
      <c r="I721" s="10" t="n"/>
      <c r="J721" s="10" t="n"/>
      <c r="K721" s="10" t="n"/>
      <c r="L721" s="13" t="n">
        <v>7.5</v>
      </c>
      <c r="M721" s="12" t="n">
        <v>44992</v>
      </c>
      <c r="N721" s="13" t="n">
        <v>9.5</v>
      </c>
      <c r="O721" s="12" t="n">
        <v>45001</v>
      </c>
      <c r="P721" t="n">
        <v>13</v>
      </c>
      <c r="Q721" s="14" t="inlineStr">
        <is>
          <t>SI</t>
        </is>
      </c>
      <c r="R721" s="10" t="n">
        <v>23959.16035</v>
      </c>
      <c r="S721" s="10" t="n"/>
      <c r="T721" s="10" t="n"/>
      <c r="U721" s="10" t="n"/>
      <c r="V721" s="13" t="n">
        <v>9.5</v>
      </c>
      <c r="W721" s="12" t="n">
        <v>44994</v>
      </c>
      <c r="X721" s="13" t="n">
        <v>11.5</v>
      </c>
      <c r="Y721" s="12" t="n">
        <v>45001</v>
      </c>
      <c r="Z721" t="n">
        <v>13</v>
      </c>
      <c r="AA721" s="14" t="inlineStr">
        <is>
          <t>SI</t>
        </is>
      </c>
    </row>
    <row r="722">
      <c r="B722" t="inlineStr">
        <is>
          <t>Venta Local</t>
        </is>
      </c>
      <c r="C722" t="n">
        <v>40358679</v>
      </c>
      <c r="D722" t="inlineStr">
        <is>
          <t>AGRO AMERICA</t>
        </is>
      </c>
      <c r="E722" t="n">
        <v>1021538</v>
      </c>
      <c r="F722" t="inlineStr">
        <is>
          <t>agro america1021538</t>
        </is>
      </c>
      <c r="G722" s="12" t="n">
        <v>44962</v>
      </c>
      <c r="H722" s="10" t="inlineStr"/>
      <c r="I722" s="10" t="n"/>
      <c r="J722" s="10" t="n"/>
      <c r="K722" s="10" t="n"/>
      <c r="L722" s="13" t="n">
        <v>7.5</v>
      </c>
      <c r="M722" s="12" t="n">
        <v>44969</v>
      </c>
      <c r="N722" s="13" t="n">
        <v>9.5</v>
      </c>
      <c r="O722" s="12" t="n">
        <v>44978</v>
      </c>
      <c r="P722" t="n">
        <v>6</v>
      </c>
      <c r="Q722" s="14" t="inlineStr">
        <is>
          <t>SI</t>
        </is>
      </c>
      <c r="R722" s="10" t="n"/>
      <c r="S722" s="10" t="n"/>
      <c r="T722" s="10" t="n"/>
      <c r="U722" s="10" t="n"/>
      <c r="V722" s="13" t="n">
        <v>9.5</v>
      </c>
      <c r="W722" s="12" t="n">
        <v>44971</v>
      </c>
      <c r="X722" s="13" t="n">
        <v>11.5</v>
      </c>
      <c r="Y722" s="12" t="n">
        <v>44978</v>
      </c>
      <c r="Z722" t="n">
        <v>6</v>
      </c>
      <c r="AA722" s="14" t="inlineStr">
        <is>
          <t>SI</t>
        </is>
      </c>
    </row>
    <row r="723">
      <c r="B723" t="inlineStr">
        <is>
          <t>Venta Local</t>
        </is>
      </c>
      <c r="C723" t="n">
        <v>40358678</v>
      </c>
      <c r="D723" t="inlineStr">
        <is>
          <t>AGRO AMERICA</t>
        </is>
      </c>
      <c r="E723" t="n">
        <v>1021538</v>
      </c>
      <c r="F723" t="inlineStr">
        <is>
          <t>agro america1021538</t>
        </is>
      </c>
      <c r="G723" s="12" t="n">
        <v>44972</v>
      </c>
      <c r="H723" s="10" t="n">
        <v>15497.93683</v>
      </c>
      <c r="I723" s="10" t="n"/>
      <c r="J723" s="10" t="n"/>
      <c r="K723" s="10" t="n"/>
      <c r="L723" s="13" t="n">
        <v>7.5</v>
      </c>
      <c r="M723" s="12" t="n">
        <v>44979</v>
      </c>
      <c r="N723" s="13" t="n">
        <v>9.5</v>
      </c>
      <c r="O723" s="12" t="n">
        <v>44988</v>
      </c>
      <c r="P723" t="n">
        <v>24</v>
      </c>
      <c r="Q723" s="14" t="inlineStr">
        <is>
          <t>SI</t>
        </is>
      </c>
      <c r="R723" s="10" t="n">
        <v>15497.93683</v>
      </c>
      <c r="S723" s="10" t="n"/>
      <c r="T723" s="10" t="n"/>
      <c r="U723" s="10" t="n"/>
      <c r="V723" s="13" t="n">
        <v>9.5</v>
      </c>
      <c r="W723" s="12" t="n">
        <v>44981</v>
      </c>
      <c r="X723" s="13" t="n">
        <v>11.5</v>
      </c>
      <c r="Y723" s="12" t="n">
        <v>44988</v>
      </c>
      <c r="Z723" t="n">
        <v>24</v>
      </c>
      <c r="AA723" s="14" t="inlineStr">
        <is>
          <t>SI</t>
        </is>
      </c>
    </row>
    <row r="724">
      <c r="B724" t="inlineStr">
        <is>
          <t>Venta Local</t>
        </is>
      </c>
      <c r="C724" t="n">
        <v>40358678</v>
      </c>
      <c r="D724" t="inlineStr">
        <is>
          <t>AGRO AMERICA</t>
        </is>
      </c>
      <c r="E724" t="n">
        <v>1021538</v>
      </c>
      <c r="F724" t="inlineStr">
        <is>
          <t>agro america1021538</t>
        </is>
      </c>
      <c r="G724" s="12" t="n">
        <v>44972</v>
      </c>
      <c r="H724" s="10" t="n">
        <v>24009.658749</v>
      </c>
      <c r="I724" s="10" t="n"/>
      <c r="J724" s="10" t="n"/>
      <c r="K724" s="10" t="n"/>
      <c r="L724" s="13" t="n">
        <v>7.5</v>
      </c>
      <c r="M724" s="12" t="n">
        <v>44979</v>
      </c>
      <c r="N724" s="13" t="n">
        <v>9.5</v>
      </c>
      <c r="O724" s="12" t="n">
        <v>44988</v>
      </c>
      <c r="P724" t="n">
        <v>24</v>
      </c>
      <c r="Q724" s="14" t="inlineStr">
        <is>
          <t>SI</t>
        </is>
      </c>
      <c r="R724" s="10" t="n">
        <v>24009.658749</v>
      </c>
      <c r="S724" s="10" t="n"/>
      <c r="T724" s="10" t="n"/>
      <c r="U724" s="10" t="n"/>
      <c r="V724" s="13" t="n">
        <v>9.5</v>
      </c>
      <c r="W724" s="12" t="n">
        <v>44981</v>
      </c>
      <c r="X724" s="13" t="n">
        <v>11.5</v>
      </c>
      <c r="Y724" s="12" t="n">
        <v>44988</v>
      </c>
      <c r="Z724" t="n">
        <v>24</v>
      </c>
      <c r="AA724" s="14" t="inlineStr">
        <is>
          <t>SI</t>
        </is>
      </c>
    </row>
    <row r="725">
      <c r="B725" t="inlineStr">
        <is>
          <t>Venta Directa</t>
        </is>
      </c>
      <c r="C725" t="n">
        <v>40358674</v>
      </c>
      <c r="D725" t="inlineStr">
        <is>
          <t>AGRO SUDAMERICA</t>
        </is>
      </c>
      <c r="E725" t="n">
        <v>1020367</v>
      </c>
      <c r="F725" t="inlineStr">
        <is>
          <t>agro sudamerica1020367</t>
        </is>
      </c>
      <c r="G725" s="12" t="n">
        <v>44954</v>
      </c>
      <c r="H725" s="10" t="inlineStr"/>
      <c r="I725" s="10" t="n"/>
      <c r="J725" s="10" t="n"/>
      <c r="K725" s="10" t="n"/>
      <c r="L725" s="13" t="n"/>
      <c r="N725" s="13" t="n"/>
      <c r="Q725" s="14" t="n"/>
      <c r="R725" s="10" t="n"/>
      <c r="S725" s="10" t="n"/>
      <c r="T725" s="10" t="n"/>
      <c r="U725" s="10" t="n"/>
      <c r="V725" s="13" t="n"/>
      <c r="X725" s="13" t="n"/>
      <c r="AA725" s="14" t="n"/>
    </row>
    <row r="726">
      <c r="B726" t="inlineStr">
        <is>
          <t>Venta Local</t>
        </is>
      </c>
      <c r="C726" t="n">
        <v>40358670</v>
      </c>
      <c r="D726" t="inlineStr">
        <is>
          <t>AGRO EUROPA</t>
        </is>
      </c>
      <c r="E726" t="n">
        <v>1022304</v>
      </c>
      <c r="F726" t="inlineStr">
        <is>
          <t>agro europa1022304</t>
        </is>
      </c>
      <c r="G726" s="12" t="n">
        <v>44970</v>
      </c>
      <c r="H726" s="10" t="inlineStr"/>
      <c r="I726" s="10" t="n"/>
      <c r="J726" s="10" t="n"/>
      <c r="K726" s="10" t="n"/>
      <c r="L726" s="13" t="n">
        <v>5.142011834319526</v>
      </c>
      <c r="M726" s="12" t="n">
        <v>44975</v>
      </c>
      <c r="N726" s="13" t="n">
        <v>7.5</v>
      </c>
      <c r="O726" s="12" t="n">
        <v>44982</v>
      </c>
      <c r="P726" t="n">
        <v>2</v>
      </c>
      <c r="Q726" s="14" t="inlineStr">
        <is>
          <t>Mes 3</t>
        </is>
      </c>
      <c r="R726" s="10" t="n"/>
      <c r="S726" s="10" t="n"/>
      <c r="T726" s="10" t="n"/>
      <c r="U726" s="10" t="n"/>
      <c r="V726" s="13" t="n">
        <v>7.142011834319526</v>
      </c>
      <c r="W726" s="12" t="n">
        <v>44977</v>
      </c>
      <c r="X726" s="13" t="n">
        <v>9.5</v>
      </c>
      <c r="Y726" s="12" t="n">
        <v>44982</v>
      </c>
      <c r="Z726" t="n">
        <v>2</v>
      </c>
      <c r="AA726" s="14" t="inlineStr">
        <is>
          <t>Mes 3</t>
        </is>
      </c>
    </row>
    <row r="727">
      <c r="B727" t="inlineStr">
        <is>
          <t>Venta Local</t>
        </is>
      </c>
      <c r="C727" t="n">
        <v>40358670</v>
      </c>
      <c r="D727" t="inlineStr">
        <is>
          <t>AGRO EUROPA</t>
        </is>
      </c>
      <c r="E727" t="n">
        <v>1022304</v>
      </c>
      <c r="F727" t="inlineStr">
        <is>
          <t>agro europa1022304</t>
        </is>
      </c>
      <c r="G727" s="12" t="n">
        <v>44970</v>
      </c>
      <c r="H727" s="10" t="inlineStr"/>
      <c r="I727" s="10" t="n"/>
      <c r="J727" s="10" t="n"/>
      <c r="K727" s="10" t="n"/>
      <c r="L727" s="13" t="n">
        <v>5.142011834319526</v>
      </c>
      <c r="M727" s="12" t="n">
        <v>44975</v>
      </c>
      <c r="N727" s="13" t="n">
        <v>7.5</v>
      </c>
      <c r="O727" s="12" t="n">
        <v>44982</v>
      </c>
      <c r="P727" t="n">
        <v>2</v>
      </c>
      <c r="Q727" s="14" t="inlineStr">
        <is>
          <t>Mes 3</t>
        </is>
      </c>
      <c r="R727" s="10" t="n"/>
      <c r="S727" s="10" t="n"/>
      <c r="T727" s="10" t="n"/>
      <c r="U727" s="10" t="n"/>
      <c r="V727" s="13" t="n">
        <v>7.142011834319526</v>
      </c>
      <c r="W727" s="12" t="n">
        <v>44977</v>
      </c>
      <c r="X727" s="13" t="n">
        <v>9.5</v>
      </c>
      <c r="Y727" s="12" t="n">
        <v>44982</v>
      </c>
      <c r="Z727" t="n">
        <v>2</v>
      </c>
      <c r="AA727" s="14" t="inlineStr">
        <is>
          <t>Mes 3</t>
        </is>
      </c>
    </row>
    <row r="728">
      <c r="B728" t="inlineStr">
        <is>
          <t>Venta Local</t>
        </is>
      </c>
      <c r="C728" t="n">
        <v>40358649</v>
      </c>
      <c r="D728" t="inlineStr">
        <is>
          <t>ANDES ASIA</t>
        </is>
      </c>
      <c r="E728" t="n">
        <v>1023265</v>
      </c>
      <c r="F728" t="inlineStr">
        <is>
          <t>andes asia1023265</t>
        </is>
      </c>
      <c r="G728" s="12" t="n">
        <v>44990</v>
      </c>
      <c r="H728" s="10" t="n">
        <v>2041.38</v>
      </c>
      <c r="I728" s="10" t="n"/>
      <c r="J728" s="10" t="n"/>
      <c r="K728" s="10" t="n"/>
      <c r="L728" s="13" t="n">
        <v>4.830303030303031</v>
      </c>
      <c r="M728" s="12" t="n">
        <v>44994</v>
      </c>
      <c r="N728" s="13" t="n">
        <v>15</v>
      </c>
      <c r="O728" s="12" t="n">
        <v>45009</v>
      </c>
      <c r="P728" t="n">
        <v>6</v>
      </c>
      <c r="Q728" s="14" t="inlineStr">
        <is>
          <t>SI</t>
        </is>
      </c>
      <c r="R728" s="10" t="n">
        <v>2041.38</v>
      </c>
      <c r="S728" s="10" t="n"/>
      <c r="T728" s="10" t="n"/>
      <c r="U728" s="10" t="n"/>
      <c r="V728" s="13" t="n">
        <v>6.830303030303031</v>
      </c>
      <c r="W728" s="12" t="n">
        <v>44996</v>
      </c>
      <c r="X728" s="13" t="n">
        <v>17</v>
      </c>
      <c r="Y728" s="12" t="n">
        <v>45009</v>
      </c>
      <c r="Z728" t="n">
        <v>6</v>
      </c>
      <c r="AA728" s="14" t="inlineStr">
        <is>
          <t>SI</t>
        </is>
      </c>
    </row>
    <row r="729">
      <c r="B729" t="inlineStr">
        <is>
          <t>Venta Local</t>
        </is>
      </c>
      <c r="C729" t="n">
        <v>40358649</v>
      </c>
      <c r="D729" t="inlineStr">
        <is>
          <t>ANDES ASIA</t>
        </is>
      </c>
      <c r="E729" t="n">
        <v>1021931</v>
      </c>
      <c r="F729" t="inlineStr">
        <is>
          <t>andes asia1021931</t>
        </is>
      </c>
      <c r="G729" s="12" t="n">
        <v>44990</v>
      </c>
      <c r="H729" s="10" t="n">
        <v>2004.77</v>
      </c>
      <c r="I729" s="10" t="n"/>
      <c r="J729" s="10" t="n"/>
      <c r="K729" s="10" t="n"/>
      <c r="L729" s="13" t="n">
        <v>4.830303030303031</v>
      </c>
      <c r="M729" s="12" t="n">
        <v>44994</v>
      </c>
      <c r="N729" s="13" t="n">
        <v>15</v>
      </c>
      <c r="O729" s="12" t="n">
        <v>45009</v>
      </c>
      <c r="P729" t="n">
        <v>6</v>
      </c>
      <c r="Q729" s="14" t="inlineStr">
        <is>
          <t>SI</t>
        </is>
      </c>
      <c r="R729" s="10" t="n">
        <v>2004.77</v>
      </c>
      <c r="S729" s="10" t="n"/>
      <c r="T729" s="10" t="n"/>
      <c r="U729" s="10" t="n"/>
      <c r="V729" s="13" t="n">
        <v>6.830303030303031</v>
      </c>
      <c r="W729" s="12" t="n">
        <v>44996</v>
      </c>
      <c r="X729" s="13" t="n">
        <v>17</v>
      </c>
      <c r="Y729" s="12" t="n">
        <v>45009</v>
      </c>
      <c r="Z729" t="n">
        <v>6</v>
      </c>
      <c r="AA729" s="14" t="inlineStr">
        <is>
          <t>SI</t>
        </is>
      </c>
    </row>
    <row r="730">
      <c r="B730" t="inlineStr">
        <is>
          <t>Venta Local</t>
        </is>
      </c>
      <c r="C730" t="n">
        <v>40358648</v>
      </c>
      <c r="D730" t="inlineStr">
        <is>
          <t>ANDES ASIA</t>
        </is>
      </c>
      <c r="E730" t="n">
        <v>1022975</v>
      </c>
      <c r="F730" t="inlineStr">
        <is>
          <t>andes asia1022975</t>
        </is>
      </c>
      <c r="G730" s="12" t="n">
        <v>44990</v>
      </c>
      <c r="H730" s="10" t="n">
        <v>2950</v>
      </c>
      <c r="I730" s="10" t="n"/>
      <c r="J730" s="10" t="n"/>
      <c r="K730" s="10" t="n"/>
      <c r="L730" s="13" t="n">
        <v>4.830303030303031</v>
      </c>
      <c r="M730" s="12" t="n">
        <v>44994</v>
      </c>
      <c r="N730" s="13" t="n">
        <v>15</v>
      </c>
      <c r="O730" s="12" t="n">
        <v>45009</v>
      </c>
      <c r="P730" t="n">
        <v>6</v>
      </c>
      <c r="Q730" s="14" t="inlineStr">
        <is>
          <t>SI</t>
        </is>
      </c>
      <c r="R730" s="10" t="n">
        <v>2950</v>
      </c>
      <c r="S730" s="10" t="n"/>
      <c r="T730" s="10" t="n"/>
      <c r="U730" s="10" t="n"/>
      <c r="V730" s="13" t="n">
        <v>6.830303030303031</v>
      </c>
      <c r="W730" s="12" t="n">
        <v>44996</v>
      </c>
      <c r="X730" s="13" t="n">
        <v>17</v>
      </c>
      <c r="Y730" s="12" t="n">
        <v>45009</v>
      </c>
      <c r="Z730" t="n">
        <v>6</v>
      </c>
      <c r="AA730" s="14" t="inlineStr">
        <is>
          <t>SI</t>
        </is>
      </c>
    </row>
    <row r="731">
      <c r="B731" t="inlineStr">
        <is>
          <t>Venta Local</t>
        </is>
      </c>
      <c r="C731" t="n">
        <v>40358648</v>
      </c>
      <c r="D731" t="inlineStr">
        <is>
          <t>ANDES ASIA</t>
        </is>
      </c>
      <c r="E731" t="n">
        <v>1022866</v>
      </c>
      <c r="F731" t="inlineStr">
        <is>
          <t>andes asia1022866</t>
        </is>
      </c>
      <c r="G731" s="12" t="n">
        <v>44990</v>
      </c>
      <c r="H731" s="10" t="n">
        <v>4993.41</v>
      </c>
      <c r="I731" s="10" t="n"/>
      <c r="J731" s="10" t="n"/>
      <c r="K731" s="10" t="n"/>
      <c r="L731" s="13" t="n">
        <v>4.830303030303031</v>
      </c>
      <c r="M731" s="12" t="n">
        <v>44994</v>
      </c>
      <c r="N731" s="13" t="n">
        <v>15</v>
      </c>
      <c r="O731" s="12" t="n">
        <v>45009</v>
      </c>
      <c r="P731" t="n">
        <v>6</v>
      </c>
      <c r="Q731" s="14" t="inlineStr">
        <is>
          <t>SI</t>
        </is>
      </c>
      <c r="R731" s="10" t="n">
        <v>4993.41</v>
      </c>
      <c r="S731" s="10" t="n"/>
      <c r="T731" s="10" t="n"/>
      <c r="U731" s="10" t="n"/>
      <c r="V731" s="13" t="n">
        <v>6.830303030303031</v>
      </c>
      <c r="W731" s="12" t="n">
        <v>44996</v>
      </c>
      <c r="X731" s="13" t="n">
        <v>17</v>
      </c>
      <c r="Y731" s="12" t="n">
        <v>45009</v>
      </c>
      <c r="Z731" t="n">
        <v>6</v>
      </c>
      <c r="AA731" s="14" t="inlineStr">
        <is>
          <t>SI</t>
        </is>
      </c>
    </row>
    <row r="732">
      <c r="B732" t="inlineStr">
        <is>
          <t>Venta Local</t>
        </is>
      </c>
      <c r="C732" t="n">
        <v>40358648</v>
      </c>
      <c r="D732" t="inlineStr">
        <is>
          <t>ANDES ASIA</t>
        </is>
      </c>
      <c r="E732" t="n">
        <v>1022865</v>
      </c>
      <c r="F732" t="inlineStr">
        <is>
          <t>andes asia1022865</t>
        </is>
      </c>
      <c r="G732" s="12" t="n">
        <v>44990</v>
      </c>
      <c r="H732" s="10" t="n">
        <v>6996.79</v>
      </c>
      <c r="I732" s="10" t="n"/>
      <c r="J732" s="10" t="n"/>
      <c r="K732" s="10" t="n"/>
      <c r="L732" s="13" t="n">
        <v>4.830303030303031</v>
      </c>
      <c r="M732" s="12" t="n">
        <v>44994</v>
      </c>
      <c r="N732" s="13" t="n">
        <v>15</v>
      </c>
      <c r="O732" s="12" t="n">
        <v>45009</v>
      </c>
      <c r="P732" t="n">
        <v>6</v>
      </c>
      <c r="Q732" s="14" t="inlineStr">
        <is>
          <t>SI</t>
        </is>
      </c>
      <c r="R732" s="10" t="n">
        <v>6996.79</v>
      </c>
      <c r="S732" s="10" t="n"/>
      <c r="T732" s="10" t="n"/>
      <c r="U732" s="10" t="n"/>
      <c r="V732" s="13" t="n">
        <v>6.830303030303031</v>
      </c>
      <c r="W732" s="12" t="n">
        <v>44996</v>
      </c>
      <c r="X732" s="13" t="n">
        <v>17</v>
      </c>
      <c r="Y732" s="12" t="n">
        <v>45009</v>
      </c>
      <c r="Z732" t="n">
        <v>6</v>
      </c>
      <c r="AA732" s="14" t="inlineStr">
        <is>
          <t>SI</t>
        </is>
      </c>
    </row>
    <row r="733">
      <c r="B733" t="inlineStr">
        <is>
          <t>Venta Local</t>
        </is>
      </c>
      <c r="C733" t="n">
        <v>40358648</v>
      </c>
      <c r="D733" t="inlineStr">
        <is>
          <t>ANDES ASIA</t>
        </is>
      </c>
      <c r="E733" t="n">
        <v>1022398</v>
      </c>
      <c r="F733" t="inlineStr">
        <is>
          <t>andes asia1022398</t>
        </is>
      </c>
      <c r="G733" s="12" t="n">
        <v>44990</v>
      </c>
      <c r="H733" s="10" t="n">
        <v>5008.19</v>
      </c>
      <c r="I733" s="10" t="n"/>
      <c r="J733" s="10" t="n"/>
      <c r="K733" s="10" t="n"/>
      <c r="L733" s="13" t="n">
        <v>4.830303030303031</v>
      </c>
      <c r="M733" s="12" t="n">
        <v>44994</v>
      </c>
      <c r="N733" s="13" t="n">
        <v>15</v>
      </c>
      <c r="O733" s="12" t="n">
        <v>45009</v>
      </c>
      <c r="P733" t="n">
        <v>6</v>
      </c>
      <c r="Q733" s="14" t="inlineStr">
        <is>
          <t>SI</t>
        </is>
      </c>
      <c r="R733" s="10" t="n">
        <v>5008.19</v>
      </c>
      <c r="S733" s="10" t="n"/>
      <c r="T733" s="10" t="n"/>
      <c r="U733" s="10" t="n"/>
      <c r="V733" s="13" t="n">
        <v>6.830303030303031</v>
      </c>
      <c r="W733" s="12" t="n">
        <v>44996</v>
      </c>
      <c r="X733" s="13" t="n">
        <v>17</v>
      </c>
      <c r="Y733" s="12" t="n">
        <v>45009</v>
      </c>
      <c r="Z733" t="n">
        <v>6</v>
      </c>
      <c r="AA733" s="14" t="inlineStr">
        <is>
          <t>SI</t>
        </is>
      </c>
    </row>
    <row r="734">
      <c r="B734" t="inlineStr">
        <is>
          <t>Venta Local</t>
        </is>
      </c>
      <c r="C734" t="n">
        <v>40358642</v>
      </c>
      <c r="D734" t="inlineStr">
        <is>
          <t>ANDES ASIA</t>
        </is>
      </c>
      <c r="E734" t="n">
        <v>1023265</v>
      </c>
      <c r="F734" t="inlineStr">
        <is>
          <t>andes asia1023265</t>
        </is>
      </c>
      <c r="G734" s="12" t="n">
        <v>44990</v>
      </c>
      <c r="H734" s="10" t="n">
        <v>1994.18</v>
      </c>
      <c r="I734" s="10" t="n"/>
      <c r="J734" s="10" t="n"/>
      <c r="K734" s="10" t="n"/>
      <c r="L734" s="13" t="n">
        <v>4.830303030303031</v>
      </c>
      <c r="M734" s="12" t="n">
        <v>44994</v>
      </c>
      <c r="N734" s="13" t="n">
        <v>15</v>
      </c>
      <c r="O734" s="12" t="n">
        <v>45009</v>
      </c>
      <c r="P734" t="n">
        <v>6</v>
      </c>
      <c r="Q734" s="14" t="inlineStr">
        <is>
          <t>SI</t>
        </is>
      </c>
      <c r="R734" s="10" t="n">
        <v>1994.18</v>
      </c>
      <c r="S734" s="10" t="n"/>
      <c r="T734" s="10" t="n"/>
      <c r="U734" s="10" t="n"/>
      <c r="V734" s="13" t="n">
        <v>6.830303030303031</v>
      </c>
      <c r="W734" s="12" t="n">
        <v>44996</v>
      </c>
      <c r="X734" s="13" t="n">
        <v>17</v>
      </c>
      <c r="Y734" s="12" t="n">
        <v>45009</v>
      </c>
      <c r="Z734" t="n">
        <v>6</v>
      </c>
      <c r="AA734" s="14" t="inlineStr">
        <is>
          <t>SI</t>
        </is>
      </c>
    </row>
    <row r="735">
      <c r="B735" t="inlineStr">
        <is>
          <t>Venta Local</t>
        </is>
      </c>
      <c r="C735" t="n">
        <v>40358642</v>
      </c>
      <c r="D735" t="inlineStr">
        <is>
          <t>ANDES ASIA</t>
        </is>
      </c>
      <c r="E735" t="n">
        <v>1021931</v>
      </c>
      <c r="F735" t="inlineStr">
        <is>
          <t>andes asia1021931</t>
        </is>
      </c>
      <c r="G735" s="12" t="n">
        <v>44990</v>
      </c>
      <c r="H735" s="10" t="n">
        <v>1981</v>
      </c>
      <c r="I735" s="10" t="n"/>
      <c r="J735" s="10" t="n"/>
      <c r="K735" s="10" t="n"/>
      <c r="L735" s="13" t="n">
        <v>4.830303030303031</v>
      </c>
      <c r="M735" s="12" t="n">
        <v>44994</v>
      </c>
      <c r="N735" s="13" t="n">
        <v>15</v>
      </c>
      <c r="O735" s="12" t="n">
        <v>45009</v>
      </c>
      <c r="P735" t="n">
        <v>6</v>
      </c>
      <c r="Q735" s="14" t="inlineStr">
        <is>
          <t>SI</t>
        </is>
      </c>
      <c r="R735" s="10" t="n">
        <v>1981</v>
      </c>
      <c r="S735" s="10" t="n"/>
      <c r="T735" s="10" t="n"/>
      <c r="U735" s="10" t="n"/>
      <c r="V735" s="13" t="n">
        <v>6.830303030303031</v>
      </c>
      <c r="W735" s="12" t="n">
        <v>44996</v>
      </c>
      <c r="X735" s="13" t="n">
        <v>17</v>
      </c>
      <c r="Y735" s="12" t="n">
        <v>45009</v>
      </c>
      <c r="Z735" t="n">
        <v>6</v>
      </c>
      <c r="AA735" s="14" t="inlineStr">
        <is>
          <t>SI</t>
        </is>
      </c>
    </row>
    <row r="736">
      <c r="B736" t="inlineStr">
        <is>
          <t>Venta Local</t>
        </is>
      </c>
      <c r="C736" t="n">
        <v>40358641</v>
      </c>
      <c r="D736" t="inlineStr">
        <is>
          <t>ANDES ASIA</t>
        </is>
      </c>
      <c r="E736" t="n">
        <v>1022975</v>
      </c>
      <c r="F736" t="inlineStr">
        <is>
          <t>andes asia1022975</t>
        </is>
      </c>
      <c r="G736" s="12" t="n">
        <v>44990</v>
      </c>
      <c r="H736" s="10" t="n">
        <v>3040</v>
      </c>
      <c r="I736" s="10" t="n"/>
      <c r="J736" s="10" t="n"/>
      <c r="K736" s="10" t="n"/>
      <c r="L736" s="13" t="n">
        <v>4.830303030303031</v>
      </c>
      <c r="M736" s="12" t="n">
        <v>44994</v>
      </c>
      <c r="N736" s="13" t="n">
        <v>15</v>
      </c>
      <c r="O736" s="12" t="n">
        <v>45009</v>
      </c>
      <c r="P736" t="n">
        <v>6</v>
      </c>
      <c r="Q736" s="14" t="inlineStr">
        <is>
          <t>SI</t>
        </is>
      </c>
      <c r="R736" s="10" t="n">
        <v>3040</v>
      </c>
      <c r="S736" s="10" t="n"/>
      <c r="T736" s="10" t="n"/>
      <c r="U736" s="10" t="n"/>
      <c r="V736" s="13" t="n">
        <v>6.830303030303031</v>
      </c>
      <c r="W736" s="12" t="n">
        <v>44996</v>
      </c>
      <c r="X736" s="13" t="n">
        <v>17</v>
      </c>
      <c r="Y736" s="12" t="n">
        <v>45009</v>
      </c>
      <c r="Z736" t="n">
        <v>6</v>
      </c>
      <c r="AA736" s="14" t="inlineStr">
        <is>
          <t>SI</t>
        </is>
      </c>
    </row>
    <row r="737">
      <c r="B737" t="inlineStr">
        <is>
          <t>Venta Local</t>
        </is>
      </c>
      <c r="C737" t="n">
        <v>40358641</v>
      </c>
      <c r="D737" t="inlineStr">
        <is>
          <t>ANDES ASIA</t>
        </is>
      </c>
      <c r="E737" t="n">
        <v>1022866</v>
      </c>
      <c r="F737" t="inlineStr">
        <is>
          <t>andes asia1022866</t>
        </is>
      </c>
      <c r="G737" s="12" t="n">
        <v>44990</v>
      </c>
      <c r="H737" s="10" t="n">
        <v>4963.61</v>
      </c>
      <c r="I737" s="10" t="n"/>
      <c r="J737" s="10" t="n"/>
      <c r="K737" s="10" t="n"/>
      <c r="L737" s="13" t="n">
        <v>4.830303030303031</v>
      </c>
      <c r="M737" s="12" t="n">
        <v>44994</v>
      </c>
      <c r="N737" s="13" t="n">
        <v>15</v>
      </c>
      <c r="O737" s="12" t="n">
        <v>45009</v>
      </c>
      <c r="P737" t="n">
        <v>6</v>
      </c>
      <c r="Q737" s="14" t="inlineStr">
        <is>
          <t>SI</t>
        </is>
      </c>
      <c r="R737" s="10" t="n">
        <v>4963.61</v>
      </c>
      <c r="S737" s="10" t="n"/>
      <c r="T737" s="10" t="n"/>
      <c r="U737" s="10" t="n"/>
      <c r="V737" s="13" t="n">
        <v>6.830303030303031</v>
      </c>
      <c r="W737" s="12" t="n">
        <v>44996</v>
      </c>
      <c r="X737" s="13" t="n">
        <v>17</v>
      </c>
      <c r="Y737" s="12" t="n">
        <v>45009</v>
      </c>
      <c r="Z737" t="n">
        <v>6</v>
      </c>
      <c r="AA737" s="14" t="inlineStr">
        <is>
          <t>SI</t>
        </is>
      </c>
    </row>
    <row r="738">
      <c r="B738" t="inlineStr">
        <is>
          <t>Venta Local</t>
        </is>
      </c>
      <c r="C738" t="n">
        <v>40358641</v>
      </c>
      <c r="D738" t="inlineStr">
        <is>
          <t>ANDES ASIA</t>
        </is>
      </c>
      <c r="E738" t="n">
        <v>1022865</v>
      </c>
      <c r="F738" t="inlineStr">
        <is>
          <t>andes asia1022865</t>
        </is>
      </c>
      <c r="G738" s="12" t="n">
        <v>44990</v>
      </c>
      <c r="H738" s="10" t="n">
        <v>6850.8</v>
      </c>
      <c r="I738" s="10" t="n"/>
      <c r="J738" s="10" t="n"/>
      <c r="K738" s="10" t="n"/>
      <c r="L738" s="13" t="n">
        <v>4.830303030303031</v>
      </c>
      <c r="M738" s="12" t="n">
        <v>44994</v>
      </c>
      <c r="N738" s="13" t="n">
        <v>15</v>
      </c>
      <c r="O738" s="12" t="n">
        <v>45009</v>
      </c>
      <c r="P738" t="n">
        <v>6</v>
      </c>
      <c r="Q738" s="14" t="inlineStr">
        <is>
          <t>SI</t>
        </is>
      </c>
      <c r="R738" s="10" t="n">
        <v>6850.8</v>
      </c>
      <c r="S738" s="10" t="n"/>
      <c r="T738" s="10" t="n"/>
      <c r="U738" s="10" t="n"/>
      <c r="V738" s="13" t="n">
        <v>6.830303030303031</v>
      </c>
      <c r="W738" s="12" t="n">
        <v>44996</v>
      </c>
      <c r="X738" s="13" t="n">
        <v>17</v>
      </c>
      <c r="Y738" s="12" t="n">
        <v>45009</v>
      </c>
      <c r="Z738" t="n">
        <v>6</v>
      </c>
      <c r="AA738" s="14" t="inlineStr">
        <is>
          <t>SI</t>
        </is>
      </c>
    </row>
    <row r="739">
      <c r="B739" t="inlineStr">
        <is>
          <t>Venta Local</t>
        </is>
      </c>
      <c r="C739" t="n">
        <v>40358641</v>
      </c>
      <c r="D739" t="inlineStr">
        <is>
          <t>ANDES ASIA</t>
        </is>
      </c>
      <c r="E739" t="n">
        <v>1022398</v>
      </c>
      <c r="F739" t="inlineStr">
        <is>
          <t>andes asia1022398</t>
        </is>
      </c>
      <c r="G739" s="12" t="n">
        <v>44990</v>
      </c>
      <c r="H739" s="10" t="n">
        <v>4887.93</v>
      </c>
      <c r="I739" s="10" t="n"/>
      <c r="J739" s="10" t="n"/>
      <c r="K739" s="10" t="n"/>
      <c r="L739" s="13" t="n">
        <v>4.830303030303031</v>
      </c>
      <c r="M739" s="12" t="n">
        <v>44994</v>
      </c>
      <c r="N739" s="13" t="n">
        <v>15</v>
      </c>
      <c r="O739" s="12" t="n">
        <v>45009</v>
      </c>
      <c r="P739" t="n">
        <v>6</v>
      </c>
      <c r="Q739" s="14" t="inlineStr">
        <is>
          <t>SI</t>
        </is>
      </c>
      <c r="R739" s="10" t="n">
        <v>4887.93</v>
      </c>
      <c r="S739" s="10" t="n"/>
      <c r="T739" s="10" t="n"/>
      <c r="U739" s="10" t="n"/>
      <c r="V739" s="13" t="n">
        <v>6.830303030303031</v>
      </c>
      <c r="W739" s="12" t="n">
        <v>44996</v>
      </c>
      <c r="X739" s="13" t="n">
        <v>17</v>
      </c>
      <c r="Y739" s="12" t="n">
        <v>45009</v>
      </c>
      <c r="Z739" t="n">
        <v>6</v>
      </c>
      <c r="AA739" s="14" t="inlineStr">
        <is>
          <t>SI</t>
        </is>
      </c>
    </row>
    <row r="740">
      <c r="B740" t="inlineStr">
        <is>
          <t>Venta Local</t>
        </is>
      </c>
      <c r="C740" t="n">
        <v>40358639</v>
      </c>
      <c r="D740" t="inlineStr">
        <is>
          <t>ANDES ASIA</t>
        </is>
      </c>
      <c r="E740" t="n">
        <v>1021931</v>
      </c>
      <c r="F740" t="inlineStr">
        <is>
          <t>andes asia1021931</t>
        </is>
      </c>
      <c r="G740" s="12" t="n">
        <v>44990</v>
      </c>
      <c r="H740" s="10" t="n">
        <v>2000.96</v>
      </c>
      <c r="I740" s="10" t="n"/>
      <c r="J740" s="10" t="n"/>
      <c r="K740" s="10" t="n"/>
      <c r="L740" s="13" t="n">
        <v>4.830303030303031</v>
      </c>
      <c r="M740" s="12" t="n">
        <v>44994</v>
      </c>
      <c r="N740" s="13" t="n">
        <v>15</v>
      </c>
      <c r="O740" s="12" t="n">
        <v>45009</v>
      </c>
      <c r="P740" t="n">
        <v>6</v>
      </c>
      <c r="Q740" s="14" t="inlineStr">
        <is>
          <t>SI</t>
        </is>
      </c>
      <c r="R740" s="10" t="n">
        <v>2000.96</v>
      </c>
      <c r="S740" s="10" t="n"/>
      <c r="T740" s="10" t="n"/>
      <c r="U740" s="10" t="n"/>
      <c r="V740" s="13" t="n">
        <v>6.830303030303031</v>
      </c>
      <c r="W740" s="12" t="n">
        <v>44996</v>
      </c>
      <c r="X740" s="13" t="n">
        <v>17</v>
      </c>
      <c r="Y740" s="12" t="n">
        <v>45009</v>
      </c>
      <c r="Z740" t="n">
        <v>6</v>
      </c>
      <c r="AA740" s="14" t="inlineStr">
        <is>
          <t>SI</t>
        </is>
      </c>
    </row>
    <row r="741">
      <c r="B741" t="inlineStr">
        <is>
          <t>Venta Local</t>
        </is>
      </c>
      <c r="C741" t="n">
        <v>40358638</v>
      </c>
      <c r="D741" t="inlineStr">
        <is>
          <t>ANDES ASIA</t>
        </is>
      </c>
      <c r="E741" t="n">
        <v>1022413</v>
      </c>
      <c r="F741" t="inlineStr">
        <is>
          <t>andes asia1022413</t>
        </is>
      </c>
      <c r="G741" s="12" t="n">
        <v>44990</v>
      </c>
      <c r="H741" s="10" t="n">
        <v>3000</v>
      </c>
      <c r="I741" s="10" t="n"/>
      <c r="J741" s="10" t="n"/>
      <c r="K741" s="10" t="n"/>
      <c r="L741" s="13" t="n">
        <v>4.830303030303031</v>
      </c>
      <c r="M741" s="12" t="n">
        <v>44994</v>
      </c>
      <c r="N741" s="13" t="n">
        <v>15</v>
      </c>
      <c r="O741" s="12" t="n">
        <v>45009</v>
      </c>
      <c r="P741" t="n">
        <v>6</v>
      </c>
      <c r="Q741" s="14" t="inlineStr">
        <is>
          <t>SI</t>
        </is>
      </c>
      <c r="R741" s="10" t="n">
        <v>3000</v>
      </c>
      <c r="S741" s="10" t="n"/>
      <c r="T741" s="10" t="n"/>
      <c r="U741" s="10" t="n"/>
      <c r="V741" s="13" t="n">
        <v>6.830303030303031</v>
      </c>
      <c r="W741" s="12" t="n">
        <v>44996</v>
      </c>
      <c r="X741" s="13" t="n">
        <v>17</v>
      </c>
      <c r="Y741" s="12" t="n">
        <v>45009</v>
      </c>
      <c r="Z741" t="n">
        <v>6</v>
      </c>
      <c r="AA741" s="14" t="inlineStr">
        <is>
          <t>SI</t>
        </is>
      </c>
    </row>
    <row r="742">
      <c r="B742" t="inlineStr">
        <is>
          <t>Venta Local</t>
        </is>
      </c>
      <c r="C742" t="n">
        <v>40358638</v>
      </c>
      <c r="D742" t="inlineStr">
        <is>
          <t>ANDES ASIA</t>
        </is>
      </c>
      <c r="E742" t="n">
        <v>1021987</v>
      </c>
      <c r="F742" t="inlineStr">
        <is>
          <t>andes asia1021987</t>
        </is>
      </c>
      <c r="G742" s="12" t="n">
        <v>44990</v>
      </c>
      <c r="H742" s="10" t="n">
        <v>2000</v>
      </c>
      <c r="I742" s="10" t="n"/>
      <c r="J742" s="10" t="n"/>
      <c r="K742" s="10" t="n"/>
      <c r="L742" s="13" t="n">
        <v>4.830303030303031</v>
      </c>
      <c r="M742" s="12" t="n">
        <v>44994</v>
      </c>
      <c r="N742" s="13" t="n">
        <v>15</v>
      </c>
      <c r="O742" s="12" t="n">
        <v>45009</v>
      </c>
      <c r="P742" t="n">
        <v>6</v>
      </c>
      <c r="Q742" s="14" t="inlineStr">
        <is>
          <t>SI</t>
        </is>
      </c>
      <c r="R742" s="10" t="n">
        <v>2000</v>
      </c>
      <c r="S742" s="10" t="n"/>
      <c r="T742" s="10" t="n"/>
      <c r="U742" s="10" t="n"/>
      <c r="V742" s="13" t="n">
        <v>6.830303030303031</v>
      </c>
      <c r="W742" s="12" t="n">
        <v>44996</v>
      </c>
      <c r="X742" s="13" t="n">
        <v>17</v>
      </c>
      <c r="Y742" s="12" t="n">
        <v>45009</v>
      </c>
      <c r="Z742" t="n">
        <v>6</v>
      </c>
      <c r="AA742" s="14" t="inlineStr">
        <is>
          <t>SI</t>
        </is>
      </c>
    </row>
    <row r="743">
      <c r="B743" t="inlineStr">
        <is>
          <t>Venta Local</t>
        </is>
      </c>
      <c r="C743" t="n">
        <v>40358637</v>
      </c>
      <c r="D743" t="inlineStr">
        <is>
          <t>ANDES ASIA</t>
        </is>
      </c>
      <c r="E743" t="n">
        <v>1023269</v>
      </c>
      <c r="F743" t="inlineStr">
        <is>
          <t>andes asia1023269</t>
        </is>
      </c>
      <c r="G743" s="12" t="n">
        <v>44990</v>
      </c>
      <c r="H743" s="10" t="n">
        <v>8067.02</v>
      </c>
      <c r="I743" s="10" t="n"/>
      <c r="J743" s="10" t="n"/>
      <c r="K743" s="10" t="n"/>
      <c r="L743" s="13" t="n">
        <v>4.830303030303031</v>
      </c>
      <c r="M743" s="12" t="n">
        <v>44994</v>
      </c>
      <c r="N743" s="13" t="n">
        <v>15</v>
      </c>
      <c r="O743" s="12" t="n">
        <v>45009</v>
      </c>
      <c r="P743" t="n">
        <v>6</v>
      </c>
      <c r="Q743" s="14" t="inlineStr">
        <is>
          <t>SI</t>
        </is>
      </c>
      <c r="R743" s="10" t="n">
        <v>8067.02</v>
      </c>
      <c r="S743" s="10" t="n"/>
      <c r="T743" s="10" t="n"/>
      <c r="U743" s="10" t="n"/>
      <c r="V743" s="13" t="n">
        <v>6.830303030303031</v>
      </c>
      <c r="W743" s="12" t="n">
        <v>44996</v>
      </c>
      <c r="X743" s="13" t="n">
        <v>17</v>
      </c>
      <c r="Y743" s="12" t="n">
        <v>45009</v>
      </c>
      <c r="Z743" t="n">
        <v>6</v>
      </c>
      <c r="AA743" s="14" t="inlineStr">
        <is>
          <t>SI</t>
        </is>
      </c>
    </row>
    <row r="744">
      <c r="B744" t="inlineStr">
        <is>
          <t>Venta Local</t>
        </is>
      </c>
      <c r="C744" t="n">
        <v>40358637</v>
      </c>
      <c r="D744" t="inlineStr">
        <is>
          <t>ANDES ASIA</t>
        </is>
      </c>
      <c r="E744" t="n">
        <v>1023123</v>
      </c>
      <c r="F744" t="inlineStr">
        <is>
          <t>andes asia1023123</t>
        </is>
      </c>
      <c r="G744" s="12" t="n">
        <v>44990</v>
      </c>
      <c r="H744" s="10" t="n">
        <v>3033.74</v>
      </c>
      <c r="I744" s="10" t="n"/>
      <c r="J744" s="10" t="n"/>
      <c r="K744" s="10" t="n"/>
      <c r="L744" s="13" t="n">
        <v>4.830303030303031</v>
      </c>
      <c r="M744" s="12" t="n">
        <v>44994</v>
      </c>
      <c r="N744" s="13" t="n">
        <v>15</v>
      </c>
      <c r="O744" s="12" t="n">
        <v>45009</v>
      </c>
      <c r="P744" t="n">
        <v>6</v>
      </c>
      <c r="Q744" s="14" t="inlineStr">
        <is>
          <t>SI</t>
        </is>
      </c>
      <c r="R744" s="10" t="n">
        <v>3033.74</v>
      </c>
      <c r="S744" s="10" t="n"/>
      <c r="T744" s="10" t="n"/>
      <c r="U744" s="10" t="n"/>
      <c r="V744" s="13" t="n">
        <v>6.830303030303031</v>
      </c>
      <c r="W744" s="12" t="n">
        <v>44996</v>
      </c>
      <c r="X744" s="13" t="n">
        <v>17</v>
      </c>
      <c r="Y744" s="12" t="n">
        <v>45009</v>
      </c>
      <c r="Z744" t="n">
        <v>6</v>
      </c>
      <c r="AA744" s="14" t="inlineStr">
        <is>
          <t>SI</t>
        </is>
      </c>
    </row>
    <row r="745">
      <c r="B745" t="inlineStr">
        <is>
          <t>Venta Local</t>
        </is>
      </c>
      <c r="C745" t="n">
        <v>40358637</v>
      </c>
      <c r="D745" t="inlineStr">
        <is>
          <t>ANDES ASIA</t>
        </is>
      </c>
      <c r="E745" t="n">
        <v>1022621</v>
      </c>
      <c r="F745" t="inlineStr">
        <is>
          <t>andes asia1022621</t>
        </is>
      </c>
      <c r="G745" s="12" t="n">
        <v>44990</v>
      </c>
      <c r="H745" s="10" t="n">
        <v>4007.37</v>
      </c>
      <c r="I745" s="10" t="n"/>
      <c r="J745" s="10" t="n"/>
      <c r="K745" s="10" t="n"/>
      <c r="L745" s="13" t="n">
        <v>4.830303030303031</v>
      </c>
      <c r="M745" s="12" t="n">
        <v>44994</v>
      </c>
      <c r="N745" s="13" t="n">
        <v>15</v>
      </c>
      <c r="O745" s="12" t="n">
        <v>45009</v>
      </c>
      <c r="P745" t="n">
        <v>6</v>
      </c>
      <c r="Q745" s="14" t="inlineStr">
        <is>
          <t>SI</t>
        </is>
      </c>
      <c r="R745" s="10" t="n">
        <v>4007.37</v>
      </c>
      <c r="S745" s="10" t="n"/>
      <c r="T745" s="10" t="n"/>
      <c r="U745" s="10" t="n"/>
      <c r="V745" s="13" t="n">
        <v>6.830303030303031</v>
      </c>
      <c r="W745" s="12" t="n">
        <v>44996</v>
      </c>
      <c r="X745" s="13" t="n">
        <v>17</v>
      </c>
      <c r="Y745" s="12" t="n">
        <v>45009</v>
      </c>
      <c r="Z745" t="n">
        <v>6</v>
      </c>
      <c r="AA745" s="14" t="inlineStr">
        <is>
          <t>SI</t>
        </is>
      </c>
    </row>
    <row r="746">
      <c r="B746" t="inlineStr">
        <is>
          <t>Venta Local</t>
        </is>
      </c>
      <c r="C746" t="n">
        <v>40358637</v>
      </c>
      <c r="D746" t="inlineStr">
        <is>
          <t>ANDES ASIA</t>
        </is>
      </c>
      <c r="E746" t="n">
        <v>1021929</v>
      </c>
      <c r="F746" t="inlineStr">
        <is>
          <t>andes asia1021929</t>
        </is>
      </c>
      <c r="G746" s="12" t="n">
        <v>44990</v>
      </c>
      <c r="H746" s="10" t="n">
        <v>2000</v>
      </c>
      <c r="I746" s="10" t="n"/>
      <c r="J746" s="10" t="n"/>
      <c r="K746" s="10" t="n"/>
      <c r="L746" s="13" t="n">
        <v>4.830303030303031</v>
      </c>
      <c r="M746" s="12" t="n">
        <v>44994</v>
      </c>
      <c r="N746" s="13" t="n">
        <v>15</v>
      </c>
      <c r="O746" s="12" t="n">
        <v>45009</v>
      </c>
      <c r="P746" t="n">
        <v>6</v>
      </c>
      <c r="Q746" s="14" t="inlineStr">
        <is>
          <t>SI</t>
        </is>
      </c>
      <c r="R746" s="10" t="n">
        <v>2000</v>
      </c>
      <c r="S746" s="10" t="n"/>
      <c r="T746" s="10" t="n"/>
      <c r="U746" s="10" t="n"/>
      <c r="V746" s="13" t="n">
        <v>6.830303030303031</v>
      </c>
      <c r="W746" s="12" t="n">
        <v>44996</v>
      </c>
      <c r="X746" s="13" t="n">
        <v>17</v>
      </c>
      <c r="Y746" s="12" t="n">
        <v>45009</v>
      </c>
      <c r="Z746" t="n">
        <v>6</v>
      </c>
      <c r="AA746" s="14" t="inlineStr">
        <is>
          <t>SI</t>
        </is>
      </c>
    </row>
    <row r="747">
      <c r="B747" t="inlineStr">
        <is>
          <t>Venta Local</t>
        </is>
      </c>
      <c r="C747" t="n">
        <v>40358636</v>
      </c>
      <c r="D747" t="inlineStr">
        <is>
          <t>ANDES ASIA</t>
        </is>
      </c>
      <c r="E747" t="n">
        <v>1023265</v>
      </c>
      <c r="F747" t="inlineStr">
        <is>
          <t>andes asia1023265</t>
        </is>
      </c>
      <c r="G747" s="12" t="n">
        <v>44982</v>
      </c>
      <c r="H747" s="10" t="n">
        <v>2038</v>
      </c>
      <c r="I747" s="10" t="n"/>
      <c r="J747" s="10" t="n"/>
      <c r="K747" s="10" t="n"/>
      <c r="L747" s="13" t="n">
        <v>4.830303030303031</v>
      </c>
      <c r="M747" s="12" t="n">
        <v>44986</v>
      </c>
      <c r="N747" s="13" t="n">
        <v>15</v>
      </c>
      <c r="O747" s="12" t="n">
        <v>45001</v>
      </c>
      <c r="P747" t="n">
        <v>13</v>
      </c>
      <c r="Q747" s="14" t="inlineStr">
        <is>
          <t>SI</t>
        </is>
      </c>
      <c r="R747" s="10" t="n">
        <v>2038</v>
      </c>
      <c r="S747" s="10" t="n"/>
      <c r="T747" s="10" t="n"/>
      <c r="U747" s="10" t="n"/>
      <c r="V747" s="13" t="n">
        <v>6.830303030303031</v>
      </c>
      <c r="W747" s="12" t="n">
        <v>44988</v>
      </c>
      <c r="X747" s="13" t="n">
        <v>17</v>
      </c>
      <c r="Y747" s="12" t="n">
        <v>45001</v>
      </c>
      <c r="Z747" t="n">
        <v>13</v>
      </c>
      <c r="AA747" s="14" t="inlineStr">
        <is>
          <t>SI</t>
        </is>
      </c>
    </row>
    <row r="748">
      <c r="B748" t="inlineStr">
        <is>
          <t>Venta Local</t>
        </is>
      </c>
      <c r="C748" t="n">
        <v>40358636</v>
      </c>
      <c r="D748" t="inlineStr">
        <is>
          <t>ANDES ASIA</t>
        </is>
      </c>
      <c r="E748" t="n">
        <v>1021931</v>
      </c>
      <c r="F748" t="inlineStr">
        <is>
          <t>andes asia1021931</t>
        </is>
      </c>
      <c r="G748" s="12" t="n">
        <v>44982</v>
      </c>
      <c r="H748" s="10" t="n">
        <v>2057.5</v>
      </c>
      <c r="I748" s="10" t="n"/>
      <c r="J748" s="10" t="n"/>
      <c r="K748" s="10" t="n"/>
      <c r="L748" s="13" t="n">
        <v>4.830303030303031</v>
      </c>
      <c r="M748" s="12" t="n">
        <v>44986</v>
      </c>
      <c r="N748" s="13" t="n">
        <v>15</v>
      </c>
      <c r="O748" s="12" t="n">
        <v>45001</v>
      </c>
      <c r="P748" t="n">
        <v>13</v>
      </c>
      <c r="Q748" s="14" t="inlineStr">
        <is>
          <t>SI</t>
        </is>
      </c>
      <c r="R748" s="10" t="n">
        <v>2057.5</v>
      </c>
      <c r="S748" s="10" t="n"/>
      <c r="T748" s="10" t="n"/>
      <c r="U748" s="10" t="n"/>
      <c r="V748" s="13" t="n">
        <v>6.830303030303031</v>
      </c>
      <c r="W748" s="12" t="n">
        <v>44988</v>
      </c>
      <c r="X748" s="13" t="n">
        <v>17</v>
      </c>
      <c r="Y748" s="12" t="n">
        <v>45001</v>
      </c>
      <c r="Z748" t="n">
        <v>13</v>
      </c>
      <c r="AA748" s="14" t="inlineStr">
        <is>
          <t>SI</t>
        </is>
      </c>
    </row>
    <row r="749">
      <c r="B749" t="inlineStr">
        <is>
          <t>Venta Local</t>
        </is>
      </c>
      <c r="C749" t="n">
        <v>40358635</v>
      </c>
      <c r="D749" t="inlineStr">
        <is>
          <t>ANDES ASIA</t>
        </is>
      </c>
      <c r="E749" t="n">
        <v>1022398</v>
      </c>
      <c r="F749" t="inlineStr">
        <is>
          <t>andes asia1022398</t>
        </is>
      </c>
      <c r="G749" s="12" t="n">
        <v>44982</v>
      </c>
      <c r="H749" s="10" t="n">
        <v>4948.12</v>
      </c>
      <c r="I749" s="10" t="n"/>
      <c r="J749" s="10" t="n"/>
      <c r="K749" s="10" t="n"/>
      <c r="L749" s="13" t="n">
        <v>4.830303030303031</v>
      </c>
      <c r="M749" s="12" t="n">
        <v>44986</v>
      </c>
      <c r="N749" s="13" t="n">
        <v>15</v>
      </c>
      <c r="O749" s="12" t="n">
        <v>45001</v>
      </c>
      <c r="P749" t="n">
        <v>13</v>
      </c>
      <c r="Q749" s="14" t="inlineStr">
        <is>
          <t>SI</t>
        </is>
      </c>
      <c r="R749" s="10" t="n">
        <v>4948.12</v>
      </c>
      <c r="S749" s="10" t="n"/>
      <c r="T749" s="10" t="n"/>
      <c r="U749" s="10" t="n"/>
      <c r="V749" s="13" t="n">
        <v>6.830303030303031</v>
      </c>
      <c r="W749" s="12" t="n">
        <v>44988</v>
      </c>
      <c r="X749" s="13" t="n">
        <v>17</v>
      </c>
      <c r="Y749" s="12" t="n">
        <v>45001</v>
      </c>
      <c r="Z749" t="n">
        <v>13</v>
      </c>
      <c r="AA749" s="14" t="inlineStr">
        <is>
          <t>SI</t>
        </is>
      </c>
    </row>
    <row r="750">
      <c r="B750" t="inlineStr">
        <is>
          <t>Venta Local</t>
        </is>
      </c>
      <c r="C750" t="n">
        <v>40358635</v>
      </c>
      <c r="D750" t="inlineStr">
        <is>
          <t>ANDES ASIA</t>
        </is>
      </c>
      <c r="E750" t="n">
        <v>1022865</v>
      </c>
      <c r="F750" t="inlineStr">
        <is>
          <t>andes asia1022865</t>
        </is>
      </c>
      <c r="G750" s="12" t="n">
        <v>44982</v>
      </c>
      <c r="H750" s="10" t="n">
        <v>7155.76</v>
      </c>
      <c r="I750" s="10" t="n"/>
      <c r="J750" s="10" t="n"/>
      <c r="K750" s="10" t="n"/>
      <c r="L750" s="13" t="n">
        <v>4.830303030303031</v>
      </c>
      <c r="M750" s="12" t="n">
        <v>44986</v>
      </c>
      <c r="N750" s="13" t="n">
        <v>15</v>
      </c>
      <c r="O750" s="12" t="n">
        <v>45001</v>
      </c>
      <c r="P750" t="n">
        <v>13</v>
      </c>
      <c r="Q750" s="14" t="inlineStr">
        <is>
          <t>SI</t>
        </is>
      </c>
      <c r="R750" s="10" t="n">
        <v>7155.76</v>
      </c>
      <c r="S750" s="10" t="n"/>
      <c r="T750" s="10" t="n"/>
      <c r="U750" s="10" t="n"/>
      <c r="V750" s="13" t="n">
        <v>6.830303030303031</v>
      </c>
      <c r="W750" s="12" t="n">
        <v>44988</v>
      </c>
      <c r="X750" s="13" t="n">
        <v>17</v>
      </c>
      <c r="Y750" s="12" t="n">
        <v>45001</v>
      </c>
      <c r="Z750" t="n">
        <v>13</v>
      </c>
      <c r="AA750" s="14" t="inlineStr">
        <is>
          <t>SI</t>
        </is>
      </c>
    </row>
    <row r="751">
      <c r="B751" t="inlineStr">
        <is>
          <t>Venta Local</t>
        </is>
      </c>
      <c r="C751" t="n">
        <v>40358635</v>
      </c>
      <c r="D751" t="inlineStr">
        <is>
          <t>ANDES ASIA</t>
        </is>
      </c>
      <c r="E751" t="n">
        <v>1022866</v>
      </c>
      <c r="F751" t="inlineStr">
        <is>
          <t>andes asia1022866</t>
        </is>
      </c>
      <c r="G751" s="12" t="n">
        <v>44982</v>
      </c>
      <c r="H751" s="10" t="n">
        <v>4992.98</v>
      </c>
      <c r="I751" s="10" t="n"/>
      <c r="J751" s="10" t="n"/>
      <c r="K751" s="10" t="n"/>
      <c r="L751" s="13" t="n">
        <v>4.830303030303031</v>
      </c>
      <c r="M751" s="12" t="n">
        <v>44986</v>
      </c>
      <c r="N751" s="13" t="n">
        <v>15</v>
      </c>
      <c r="O751" s="12" t="n">
        <v>45001</v>
      </c>
      <c r="P751" t="n">
        <v>13</v>
      </c>
      <c r="Q751" s="14" t="inlineStr">
        <is>
          <t>SI</t>
        </is>
      </c>
      <c r="R751" s="10" t="n">
        <v>4992.98</v>
      </c>
      <c r="S751" s="10" t="n"/>
      <c r="T751" s="10" t="n"/>
      <c r="U751" s="10" t="n"/>
      <c r="V751" s="13" t="n">
        <v>6.830303030303031</v>
      </c>
      <c r="W751" s="12" t="n">
        <v>44988</v>
      </c>
      <c r="X751" s="13" t="n">
        <v>17</v>
      </c>
      <c r="Y751" s="12" t="n">
        <v>45001</v>
      </c>
      <c r="Z751" t="n">
        <v>13</v>
      </c>
      <c r="AA751" s="14" t="inlineStr">
        <is>
          <t>SI</t>
        </is>
      </c>
    </row>
    <row r="752">
      <c r="B752" t="inlineStr">
        <is>
          <t>Venta Local</t>
        </is>
      </c>
      <c r="C752" t="n">
        <v>40358635</v>
      </c>
      <c r="D752" t="inlineStr">
        <is>
          <t>ANDES ASIA</t>
        </is>
      </c>
      <c r="E752" t="n">
        <v>1022975</v>
      </c>
      <c r="F752" t="inlineStr">
        <is>
          <t>andes asia1022975</t>
        </is>
      </c>
      <c r="G752" s="12" t="n">
        <v>44982</v>
      </c>
      <c r="H752" s="10" t="n">
        <v>3050</v>
      </c>
      <c r="I752" s="10" t="n"/>
      <c r="J752" s="10" t="n"/>
      <c r="K752" s="10" t="n"/>
      <c r="L752" s="13" t="n">
        <v>4.830303030303031</v>
      </c>
      <c r="M752" s="12" t="n">
        <v>44986</v>
      </c>
      <c r="N752" s="13" t="n">
        <v>15</v>
      </c>
      <c r="O752" s="12" t="n">
        <v>45001</v>
      </c>
      <c r="P752" t="n">
        <v>13</v>
      </c>
      <c r="Q752" s="14" t="inlineStr">
        <is>
          <t>SI</t>
        </is>
      </c>
      <c r="R752" s="10" t="n">
        <v>3050</v>
      </c>
      <c r="S752" s="10" t="n"/>
      <c r="T752" s="10" t="n"/>
      <c r="U752" s="10" t="n"/>
      <c r="V752" s="13" t="n">
        <v>6.830303030303031</v>
      </c>
      <c r="W752" s="12" t="n">
        <v>44988</v>
      </c>
      <c r="X752" s="13" t="n">
        <v>17</v>
      </c>
      <c r="Y752" s="12" t="n">
        <v>45001</v>
      </c>
      <c r="Z752" t="n">
        <v>13</v>
      </c>
      <c r="AA752" s="14" t="inlineStr">
        <is>
          <t>SI</t>
        </is>
      </c>
    </row>
    <row r="753">
      <c r="B753" t="inlineStr">
        <is>
          <t>Venta Local</t>
        </is>
      </c>
      <c r="C753" t="n">
        <v>40358627</v>
      </c>
      <c r="D753" t="inlineStr">
        <is>
          <t>ANDES ASIA</t>
        </is>
      </c>
      <c r="E753" t="n">
        <v>1021931</v>
      </c>
      <c r="F753" t="inlineStr">
        <is>
          <t>andes asia1021931</t>
        </is>
      </c>
      <c r="G753" s="12" t="n">
        <v>44990</v>
      </c>
      <c r="H753" s="10" t="n">
        <v>2001.43</v>
      </c>
      <c r="I753" s="10" t="n"/>
      <c r="J753" s="10" t="n"/>
      <c r="K753" s="10" t="n"/>
      <c r="L753" s="13" t="n">
        <v>4.830303030303031</v>
      </c>
      <c r="M753" s="12" t="n">
        <v>44994</v>
      </c>
      <c r="N753" s="13" t="n">
        <v>15</v>
      </c>
      <c r="O753" s="12" t="n">
        <v>45009</v>
      </c>
      <c r="P753" t="n">
        <v>6</v>
      </c>
      <c r="Q753" s="14" t="inlineStr">
        <is>
          <t>SI</t>
        </is>
      </c>
      <c r="R753" s="10" t="n">
        <v>2001.43</v>
      </c>
      <c r="S753" s="10" t="n"/>
      <c r="T753" s="10" t="n"/>
      <c r="U753" s="10" t="n"/>
      <c r="V753" s="13" t="n">
        <v>6.830303030303031</v>
      </c>
      <c r="W753" s="12" t="n">
        <v>44996</v>
      </c>
      <c r="X753" s="13" t="n">
        <v>17</v>
      </c>
      <c r="Y753" s="12" t="n">
        <v>45009</v>
      </c>
      <c r="Z753" t="n">
        <v>6</v>
      </c>
      <c r="AA753" s="14" t="inlineStr">
        <is>
          <t>SI</t>
        </is>
      </c>
    </row>
    <row r="754">
      <c r="B754" t="inlineStr">
        <is>
          <t>Venta Local</t>
        </is>
      </c>
      <c r="C754" t="n">
        <v>40358627</v>
      </c>
      <c r="D754" t="inlineStr">
        <is>
          <t>ANDES ASIA</t>
        </is>
      </c>
      <c r="E754" t="n">
        <v>1023265</v>
      </c>
      <c r="F754" t="inlineStr">
        <is>
          <t>andes asia1023265</t>
        </is>
      </c>
      <c r="G754" s="12" t="n">
        <v>44990</v>
      </c>
      <c r="H754" s="10" t="n">
        <v>2000</v>
      </c>
      <c r="I754" s="10" t="n"/>
      <c r="J754" s="10" t="n"/>
      <c r="K754" s="10" t="n"/>
      <c r="L754" s="13" t="n">
        <v>4.830303030303031</v>
      </c>
      <c r="M754" s="12" t="n">
        <v>44994</v>
      </c>
      <c r="N754" s="13" t="n">
        <v>15</v>
      </c>
      <c r="O754" s="12" t="n">
        <v>45009</v>
      </c>
      <c r="P754" t="n">
        <v>6</v>
      </c>
      <c r="Q754" s="14" t="inlineStr">
        <is>
          <t>SI</t>
        </is>
      </c>
      <c r="R754" s="10" t="n">
        <v>2000</v>
      </c>
      <c r="S754" s="10" t="n"/>
      <c r="T754" s="10" t="n"/>
      <c r="U754" s="10" t="n"/>
      <c r="V754" s="13" t="n">
        <v>6.830303030303031</v>
      </c>
      <c r="W754" s="12" t="n">
        <v>44996</v>
      </c>
      <c r="X754" s="13" t="n">
        <v>17</v>
      </c>
      <c r="Y754" s="12" t="n">
        <v>45009</v>
      </c>
      <c r="Z754" t="n">
        <v>6</v>
      </c>
      <c r="AA754" s="14" t="inlineStr">
        <is>
          <t>SI</t>
        </is>
      </c>
    </row>
    <row r="755">
      <c r="B755" t="inlineStr">
        <is>
          <t>Venta Local</t>
        </is>
      </c>
      <c r="C755" t="n">
        <v>40358626</v>
      </c>
      <c r="D755" t="inlineStr">
        <is>
          <t>ANDES ASIA</t>
        </is>
      </c>
      <c r="E755" t="n">
        <v>1022863</v>
      </c>
      <c r="F755" t="inlineStr">
        <is>
          <t>andes asia1022863</t>
        </is>
      </c>
      <c r="G755" s="12" t="n">
        <v>44990</v>
      </c>
      <c r="H755" s="10" t="n">
        <v>5003.64</v>
      </c>
      <c r="I755" s="10" t="n"/>
      <c r="J755" s="10" t="n"/>
      <c r="K755" s="10" t="n"/>
      <c r="L755" s="13" t="n">
        <v>4.830303030303031</v>
      </c>
      <c r="M755" s="12" t="n">
        <v>44994</v>
      </c>
      <c r="N755" s="13" t="n">
        <v>15</v>
      </c>
      <c r="O755" s="12" t="n">
        <v>45009</v>
      </c>
      <c r="P755" t="n">
        <v>6</v>
      </c>
      <c r="Q755" s="14" t="inlineStr">
        <is>
          <t>SI</t>
        </is>
      </c>
      <c r="R755" s="10" t="n">
        <v>5003.64</v>
      </c>
      <c r="S755" s="10" t="n"/>
      <c r="T755" s="10" t="n"/>
      <c r="U755" s="10" t="n"/>
      <c r="V755" s="13" t="n">
        <v>6.830303030303031</v>
      </c>
      <c r="W755" s="12" t="n">
        <v>44996</v>
      </c>
      <c r="X755" s="13" t="n">
        <v>17</v>
      </c>
      <c r="Y755" s="12" t="n">
        <v>45009</v>
      </c>
      <c r="Z755" t="n">
        <v>6</v>
      </c>
      <c r="AA755" s="14" t="inlineStr">
        <is>
          <t>SI</t>
        </is>
      </c>
    </row>
    <row r="756">
      <c r="B756" t="inlineStr">
        <is>
          <t>Venta Local</t>
        </is>
      </c>
      <c r="C756" t="n">
        <v>40358626</v>
      </c>
      <c r="D756" t="inlineStr">
        <is>
          <t>ANDES ASIA</t>
        </is>
      </c>
      <c r="E756" t="n">
        <v>1022621</v>
      </c>
      <c r="F756" t="inlineStr">
        <is>
          <t>andes asia1022621</t>
        </is>
      </c>
      <c r="G756" s="12" t="n">
        <v>44990</v>
      </c>
      <c r="H756" s="10" t="n">
        <v>5002.24</v>
      </c>
      <c r="I756" s="10" t="n"/>
      <c r="J756" s="10" t="n"/>
      <c r="K756" s="10" t="n"/>
      <c r="L756" s="13" t="n">
        <v>4.830303030303031</v>
      </c>
      <c r="M756" s="12" t="n">
        <v>44994</v>
      </c>
      <c r="N756" s="13" t="n">
        <v>15</v>
      </c>
      <c r="O756" s="12" t="n">
        <v>45009</v>
      </c>
      <c r="P756" t="n">
        <v>6</v>
      </c>
      <c r="Q756" s="14" t="inlineStr">
        <is>
          <t>SI</t>
        </is>
      </c>
      <c r="R756" s="10" t="n">
        <v>5002.24</v>
      </c>
      <c r="S756" s="10" t="n"/>
      <c r="T756" s="10" t="n"/>
      <c r="U756" s="10" t="n"/>
      <c r="V756" s="13" t="n">
        <v>6.830303030303031</v>
      </c>
      <c r="W756" s="12" t="n">
        <v>44996</v>
      </c>
      <c r="X756" s="13" t="n">
        <v>17</v>
      </c>
      <c r="Y756" s="12" t="n">
        <v>45009</v>
      </c>
      <c r="Z756" t="n">
        <v>6</v>
      </c>
      <c r="AA756" s="14" t="inlineStr">
        <is>
          <t>SI</t>
        </is>
      </c>
    </row>
    <row r="757">
      <c r="B757" t="inlineStr">
        <is>
          <t>Venta Local</t>
        </is>
      </c>
      <c r="C757" t="n">
        <v>40358626</v>
      </c>
      <c r="D757" t="inlineStr">
        <is>
          <t>ANDES ASIA</t>
        </is>
      </c>
      <c r="E757" t="n">
        <v>1021925</v>
      </c>
      <c r="F757" t="inlineStr">
        <is>
          <t>andes asia1021925</t>
        </is>
      </c>
      <c r="G757" s="12" t="n">
        <v>44990</v>
      </c>
      <c r="H757" s="10" t="n">
        <v>5005.21</v>
      </c>
      <c r="I757" s="10" t="n"/>
      <c r="J757" s="10" t="n"/>
      <c r="K757" s="10" t="n"/>
      <c r="L757" s="13" t="n">
        <v>4.830303030303031</v>
      </c>
      <c r="M757" s="12" t="n">
        <v>44994</v>
      </c>
      <c r="N757" s="13" t="n">
        <v>15</v>
      </c>
      <c r="O757" s="12" t="n">
        <v>45009</v>
      </c>
      <c r="P757" t="n">
        <v>6</v>
      </c>
      <c r="Q757" s="14" t="inlineStr">
        <is>
          <t>SI</t>
        </is>
      </c>
      <c r="R757" s="10" t="n">
        <v>5005.21</v>
      </c>
      <c r="S757" s="10" t="n"/>
      <c r="T757" s="10" t="n"/>
      <c r="U757" s="10" t="n"/>
      <c r="V757" s="13" t="n">
        <v>6.830303030303031</v>
      </c>
      <c r="W757" s="12" t="n">
        <v>44996</v>
      </c>
      <c r="X757" s="13" t="n">
        <v>17</v>
      </c>
      <c r="Y757" s="12" t="n">
        <v>45009</v>
      </c>
      <c r="Z757" t="n">
        <v>6</v>
      </c>
      <c r="AA757" s="14" t="inlineStr">
        <is>
          <t>SI</t>
        </is>
      </c>
    </row>
    <row r="758">
      <c r="B758" t="inlineStr">
        <is>
          <t>Venta Local</t>
        </is>
      </c>
      <c r="C758" t="n">
        <v>40358626</v>
      </c>
      <c r="D758" t="inlineStr">
        <is>
          <t>ANDES ASIA</t>
        </is>
      </c>
      <c r="E758" t="n">
        <v>1021924</v>
      </c>
      <c r="F758" t="inlineStr">
        <is>
          <t>andes asia1021924</t>
        </is>
      </c>
      <c r="G758" s="12" t="n">
        <v>44990</v>
      </c>
      <c r="H758" s="10" t="n">
        <v>5012.04</v>
      </c>
      <c r="I758" s="10" t="n"/>
      <c r="J758" s="10" t="n"/>
      <c r="K758" s="10" t="n"/>
      <c r="L758" s="13" t="n">
        <v>4.830303030303031</v>
      </c>
      <c r="M758" s="12" t="n">
        <v>44994</v>
      </c>
      <c r="N758" s="13" t="n">
        <v>15</v>
      </c>
      <c r="O758" s="12" t="n">
        <v>45009</v>
      </c>
      <c r="P758" t="n">
        <v>6</v>
      </c>
      <c r="Q758" s="14" t="inlineStr">
        <is>
          <t>SI</t>
        </is>
      </c>
      <c r="R758" s="10" t="n">
        <v>5012.04</v>
      </c>
      <c r="S758" s="10" t="n"/>
      <c r="T758" s="10" t="n"/>
      <c r="U758" s="10" t="n"/>
      <c r="V758" s="13" t="n">
        <v>6.830303030303031</v>
      </c>
      <c r="W758" s="12" t="n">
        <v>44996</v>
      </c>
      <c r="X758" s="13" t="n">
        <v>17</v>
      </c>
      <c r="Y758" s="12" t="n">
        <v>45009</v>
      </c>
      <c r="Z758" t="n">
        <v>6</v>
      </c>
      <c r="AA758" s="14" t="inlineStr">
        <is>
          <t>SI</t>
        </is>
      </c>
    </row>
    <row r="759">
      <c r="B759" t="inlineStr">
        <is>
          <t>Venta Local</t>
        </is>
      </c>
      <c r="C759" t="n">
        <v>40358106</v>
      </c>
      <c r="D759" t="inlineStr">
        <is>
          <t>AGRO AMERICA</t>
        </is>
      </c>
      <c r="E759" t="n">
        <v>1012148</v>
      </c>
      <c r="F759" t="inlineStr">
        <is>
          <t>agro america1012148</t>
        </is>
      </c>
      <c r="G759" s="12" t="n">
        <v>44965</v>
      </c>
      <c r="H759" s="10" t="inlineStr"/>
      <c r="I759" s="10" t="n"/>
      <c r="J759" s="10" t="n"/>
      <c r="K759" s="10" t="n"/>
      <c r="L759" s="13" t="n">
        <v>7.5</v>
      </c>
      <c r="M759" s="12" t="n">
        <v>44972</v>
      </c>
      <c r="N759" s="13" t="n">
        <v>9.5</v>
      </c>
      <c r="O759" s="12" t="n">
        <v>44981</v>
      </c>
      <c r="P759" t="n">
        <v>3</v>
      </c>
      <c r="Q759" s="14" t="inlineStr">
        <is>
          <t>SI</t>
        </is>
      </c>
      <c r="R759" s="10" t="n"/>
      <c r="S759" s="10" t="n"/>
      <c r="T759" s="10" t="n"/>
      <c r="U759" s="10" t="n"/>
      <c r="V759" s="13" t="n">
        <v>9.5</v>
      </c>
      <c r="W759" s="12" t="n">
        <v>44974</v>
      </c>
      <c r="X759" s="13" t="n">
        <v>11.5</v>
      </c>
      <c r="Y759" s="12" t="n">
        <v>44981</v>
      </c>
      <c r="Z759" t="n">
        <v>3</v>
      </c>
      <c r="AA759" s="14" t="inlineStr">
        <is>
          <t>SI</t>
        </is>
      </c>
    </row>
    <row r="760">
      <c r="B760" t="inlineStr">
        <is>
          <t>Venta Directa</t>
        </is>
      </c>
      <c r="C760" t="n">
        <v>40358087</v>
      </c>
      <c r="D760" t="inlineStr">
        <is>
          <t>AGROSUPER ASIA</t>
        </is>
      </c>
      <c r="E760" t="n">
        <v>1030535</v>
      </c>
      <c r="F760" t="inlineStr">
        <is>
          <t>agrosuper asia1030535</t>
        </is>
      </c>
      <c r="G760" s="12" t="n">
        <v>44985</v>
      </c>
      <c r="H760" s="10" t="inlineStr"/>
      <c r="I760" s="10" t="n"/>
      <c r="J760" s="10" t="n"/>
      <c r="K760" s="10" t="n"/>
      <c r="L760" s="13" t="n"/>
      <c r="N760" s="13" t="n"/>
      <c r="Q760" s="14" t="n"/>
      <c r="R760" s="10" t="n"/>
      <c r="S760" s="10" t="n"/>
      <c r="T760" s="10" t="n"/>
      <c r="U760" s="10" t="n"/>
      <c r="V760" s="13" t="n"/>
      <c r="X760" s="13" t="n"/>
      <c r="AA760" s="14" t="n"/>
    </row>
    <row r="761">
      <c r="B761" t="inlineStr">
        <is>
          <t>Venta Directa</t>
        </is>
      </c>
      <c r="C761" t="n">
        <v>40358086</v>
      </c>
      <c r="D761" t="inlineStr">
        <is>
          <t>AGROSUPER ASIA</t>
        </is>
      </c>
      <c r="E761" t="n">
        <v>1030535</v>
      </c>
      <c r="F761" t="inlineStr">
        <is>
          <t>agrosuper asia1030535</t>
        </is>
      </c>
      <c r="G761" s="12" t="n">
        <v>44975</v>
      </c>
      <c r="H761" s="10" t="inlineStr"/>
      <c r="I761" s="10" t="n"/>
      <c r="J761" s="10" t="n"/>
      <c r="K761" s="10" t="n"/>
      <c r="L761" s="13" t="n"/>
      <c r="N761" s="13" t="n"/>
      <c r="Q761" s="14" t="n"/>
      <c r="R761" s="10" t="n"/>
      <c r="S761" s="10" t="n"/>
      <c r="T761" s="10" t="n"/>
      <c r="U761" s="10" t="n"/>
      <c r="V761" s="13" t="n"/>
      <c r="X761" s="13" t="n"/>
      <c r="AA761" s="14" t="n"/>
    </row>
    <row r="762">
      <c r="B762" t="inlineStr">
        <is>
          <t>Venta Directa</t>
        </is>
      </c>
      <c r="C762" t="n">
        <v>40358084</v>
      </c>
      <c r="D762" t="inlineStr">
        <is>
          <t>AGRO SUDAMERICA</t>
        </is>
      </c>
      <c r="E762" t="n">
        <v>1022290</v>
      </c>
      <c r="F762" t="inlineStr">
        <is>
          <t>agro sudamerica1022290</t>
        </is>
      </c>
      <c r="G762" s="12" t="n">
        <v>44960</v>
      </c>
      <c r="H762" s="10" t="inlineStr"/>
      <c r="I762" s="10" t="n"/>
      <c r="J762" s="10" t="n"/>
      <c r="K762" s="10" t="n"/>
      <c r="L762" s="13" t="n"/>
      <c r="N762" s="13" t="n"/>
      <c r="Q762" s="14" t="n"/>
      <c r="R762" s="10" t="n"/>
      <c r="S762" s="10" t="n"/>
      <c r="T762" s="10" t="n"/>
      <c r="U762" s="10" t="n"/>
      <c r="V762" s="13" t="n"/>
      <c r="X762" s="13" t="n"/>
      <c r="AA762" s="14" t="n"/>
    </row>
    <row r="763">
      <c r="B763" t="inlineStr">
        <is>
          <t>Venta Directa</t>
        </is>
      </c>
      <c r="C763" t="n">
        <v>40358084</v>
      </c>
      <c r="D763" t="inlineStr">
        <is>
          <t>AGRO SUDAMERICA</t>
        </is>
      </c>
      <c r="E763" t="n">
        <v>1021092</v>
      </c>
      <c r="F763" t="inlineStr">
        <is>
          <t>agro sudamerica1021092</t>
        </is>
      </c>
      <c r="G763" s="12" t="n">
        <v>44960</v>
      </c>
      <c r="H763" s="10" t="inlineStr"/>
      <c r="I763" s="10" t="n"/>
      <c r="J763" s="10" t="n"/>
      <c r="K763" s="10" t="n"/>
      <c r="L763" s="13" t="n"/>
      <c r="N763" s="13" t="n"/>
      <c r="Q763" s="14" t="n"/>
      <c r="R763" s="10" t="n"/>
      <c r="S763" s="10" t="n"/>
      <c r="T763" s="10" t="n"/>
      <c r="U763" s="10" t="n"/>
      <c r="V763" s="13" t="n"/>
      <c r="X763" s="13" t="n"/>
      <c r="AA763" s="14" t="n"/>
    </row>
    <row r="764">
      <c r="B764" t="inlineStr">
        <is>
          <t>Venta Local</t>
        </is>
      </c>
      <c r="C764" t="n">
        <v>40358078</v>
      </c>
      <c r="D764" t="inlineStr">
        <is>
          <t>AGRO MEXICO</t>
        </is>
      </c>
      <c r="E764" t="n">
        <v>1023302</v>
      </c>
      <c r="F764" t="inlineStr">
        <is>
          <t>agro mexico1023302</t>
        </is>
      </c>
      <c r="G764" s="12" t="n">
        <v>44961</v>
      </c>
      <c r="H764" s="10" t="inlineStr"/>
      <c r="I764" s="10" t="n"/>
      <c r="J764" s="10" t="n"/>
      <c r="K764" s="10" t="n"/>
      <c r="L764" s="13" t="n">
        <v>5.449612403100775</v>
      </c>
      <c r="M764" s="12" t="n">
        <v>44966</v>
      </c>
      <c r="N764" s="13" t="n">
        <v>10</v>
      </c>
      <c r="O764" s="12" t="n">
        <v>44976</v>
      </c>
      <c r="P764" t="n">
        <v>8</v>
      </c>
      <c r="Q764" s="14" t="inlineStr">
        <is>
          <t>SI</t>
        </is>
      </c>
      <c r="R764" s="10" t="n"/>
      <c r="S764" s="10" t="n"/>
      <c r="T764" s="10" t="n"/>
      <c r="U764" s="10" t="n"/>
      <c r="V764" s="13" t="n">
        <v>7.449612403100775</v>
      </c>
      <c r="W764" s="12" t="n">
        <v>44968</v>
      </c>
      <c r="X764" s="13" t="n">
        <v>12</v>
      </c>
      <c r="Y764" s="12" t="n">
        <v>44976</v>
      </c>
      <c r="Z764" t="n">
        <v>8</v>
      </c>
      <c r="AA764" s="14" t="inlineStr">
        <is>
          <t>SI</t>
        </is>
      </c>
    </row>
    <row r="765">
      <c r="B765" t="inlineStr">
        <is>
          <t>Venta Local</t>
        </is>
      </c>
      <c r="C765" t="n">
        <v>40358077</v>
      </c>
      <c r="D765" t="inlineStr">
        <is>
          <t>AGRO MEXICO</t>
        </is>
      </c>
      <c r="E765" t="n">
        <v>1023302</v>
      </c>
      <c r="F765" t="inlineStr">
        <is>
          <t>agro mexico1023302</t>
        </is>
      </c>
      <c r="G765" s="12" t="n">
        <v>44961</v>
      </c>
      <c r="H765" s="10" t="inlineStr"/>
      <c r="I765" s="10" t="n"/>
      <c r="J765" s="10" t="n"/>
      <c r="K765" s="10" t="n"/>
      <c r="L765" s="13" t="n">
        <v>5.449612403100775</v>
      </c>
      <c r="M765" s="12" t="n">
        <v>44966</v>
      </c>
      <c r="N765" s="13" t="n">
        <v>10</v>
      </c>
      <c r="O765" s="12" t="n">
        <v>44976</v>
      </c>
      <c r="P765" t="n">
        <v>8</v>
      </c>
      <c r="Q765" s="14" t="inlineStr">
        <is>
          <t>SI</t>
        </is>
      </c>
      <c r="R765" s="10" t="n"/>
      <c r="S765" s="10" t="n"/>
      <c r="T765" s="10" t="n"/>
      <c r="U765" s="10" t="n"/>
      <c r="V765" s="13" t="n">
        <v>7.449612403100775</v>
      </c>
      <c r="W765" s="12" t="n">
        <v>44968</v>
      </c>
      <c r="X765" s="13" t="n">
        <v>12</v>
      </c>
      <c r="Y765" s="12" t="n">
        <v>44976</v>
      </c>
      <c r="Z765" t="n">
        <v>8</v>
      </c>
      <c r="AA765" s="14" t="inlineStr">
        <is>
          <t>SI</t>
        </is>
      </c>
    </row>
    <row r="766">
      <c r="B766" t="inlineStr">
        <is>
          <t>Venta Local</t>
        </is>
      </c>
      <c r="C766" t="n">
        <v>40358074</v>
      </c>
      <c r="D766" t="inlineStr">
        <is>
          <t>AGRO MEXICO</t>
        </is>
      </c>
      <c r="E766" t="n">
        <v>1030658</v>
      </c>
      <c r="F766" t="inlineStr">
        <is>
          <t>agro mexico1030658</t>
        </is>
      </c>
      <c r="G766" s="12" t="n">
        <v>44956</v>
      </c>
      <c r="H766" s="10" t="inlineStr"/>
      <c r="I766" s="10" t="n"/>
      <c r="J766" s="10" t="n"/>
      <c r="K766" s="10" t="n"/>
      <c r="L766" s="13" t="n">
        <v>5.449612403100775</v>
      </c>
      <c r="M766" s="12" t="n">
        <v>44961</v>
      </c>
      <c r="N766" s="13" t="n">
        <v>10</v>
      </c>
      <c r="O766" s="12" t="n">
        <v>44971</v>
      </c>
      <c r="P766" t="n">
        <v>12</v>
      </c>
      <c r="Q766" s="14" t="inlineStr">
        <is>
          <t>SI</t>
        </is>
      </c>
      <c r="R766" s="10" t="n"/>
      <c r="S766" s="10" t="n"/>
      <c r="T766" s="10" t="n"/>
      <c r="U766" s="10" t="n"/>
      <c r="V766" s="13" t="n">
        <v>7.449612403100775</v>
      </c>
      <c r="W766" s="12" t="n">
        <v>44963</v>
      </c>
      <c r="X766" s="13" t="n">
        <v>12</v>
      </c>
      <c r="Y766" s="12" t="n">
        <v>44971</v>
      </c>
      <c r="Z766" t="n">
        <v>12</v>
      </c>
      <c r="AA766" s="14" t="inlineStr">
        <is>
          <t>SI</t>
        </is>
      </c>
    </row>
    <row r="767">
      <c r="B767" t="inlineStr">
        <is>
          <t>Venta Local</t>
        </is>
      </c>
      <c r="C767" t="n">
        <v>40358073</v>
      </c>
      <c r="D767" t="inlineStr">
        <is>
          <t>AGRO MEXICO</t>
        </is>
      </c>
      <c r="E767" t="n">
        <v>1030658</v>
      </c>
      <c r="F767" t="inlineStr">
        <is>
          <t>agro mexico1030658</t>
        </is>
      </c>
      <c r="G767" s="12" t="n">
        <v>44956</v>
      </c>
      <c r="H767" s="10" t="inlineStr"/>
      <c r="I767" s="10" t="n"/>
      <c r="J767" s="10" t="n"/>
      <c r="K767" s="10" t="n"/>
      <c r="L767" s="13" t="n">
        <v>5.449612403100775</v>
      </c>
      <c r="M767" s="12" t="n">
        <v>44961</v>
      </c>
      <c r="N767" s="13" t="n">
        <v>10</v>
      </c>
      <c r="O767" s="12" t="n">
        <v>44971</v>
      </c>
      <c r="P767" t="n">
        <v>12</v>
      </c>
      <c r="Q767" s="14" t="inlineStr">
        <is>
          <t>SI</t>
        </is>
      </c>
      <c r="R767" s="10" t="n"/>
      <c r="S767" s="10" t="n"/>
      <c r="T767" s="10" t="n"/>
      <c r="U767" s="10" t="n"/>
      <c r="V767" s="13" t="n">
        <v>7.449612403100775</v>
      </c>
      <c r="W767" s="12" t="n">
        <v>44963</v>
      </c>
      <c r="X767" s="13" t="n">
        <v>12</v>
      </c>
      <c r="Y767" s="12" t="n">
        <v>44971</v>
      </c>
      <c r="Z767" t="n">
        <v>12</v>
      </c>
      <c r="AA767" s="14" t="inlineStr">
        <is>
          <t>SI</t>
        </is>
      </c>
    </row>
    <row r="768">
      <c r="B768" t="inlineStr">
        <is>
          <t>Venta Local</t>
        </is>
      </c>
      <c r="C768" t="n">
        <v>40358070</v>
      </c>
      <c r="D768" t="inlineStr">
        <is>
          <t>AGRO MEXICO</t>
        </is>
      </c>
      <c r="E768" t="n">
        <v>1030658</v>
      </c>
      <c r="F768" t="inlineStr">
        <is>
          <t>agro mexico1030658</t>
        </is>
      </c>
      <c r="G768" s="12" t="n">
        <v>44956</v>
      </c>
      <c r="H768" s="10" t="inlineStr"/>
      <c r="I768" s="10" t="n"/>
      <c r="J768" s="10" t="n"/>
      <c r="K768" s="10" t="n"/>
      <c r="L768" s="13" t="n">
        <v>5.449612403100775</v>
      </c>
      <c r="M768" s="12" t="n">
        <v>44961</v>
      </c>
      <c r="N768" s="13" t="n">
        <v>10</v>
      </c>
      <c r="O768" s="12" t="n">
        <v>44971</v>
      </c>
      <c r="P768" t="n">
        <v>12</v>
      </c>
      <c r="Q768" s="14" t="inlineStr">
        <is>
          <t>SI</t>
        </is>
      </c>
      <c r="R768" s="10" t="n"/>
      <c r="S768" s="10" t="n"/>
      <c r="T768" s="10" t="n"/>
      <c r="U768" s="10" t="n"/>
      <c r="V768" s="13" t="n">
        <v>7.449612403100775</v>
      </c>
      <c r="W768" s="12" t="n">
        <v>44963</v>
      </c>
      <c r="X768" s="13" t="n">
        <v>12</v>
      </c>
      <c r="Y768" s="12" t="n">
        <v>44971</v>
      </c>
      <c r="Z768" t="n">
        <v>12</v>
      </c>
      <c r="AA768" s="14" t="inlineStr">
        <is>
          <t>SI</t>
        </is>
      </c>
    </row>
    <row r="769">
      <c r="B769" t="inlineStr">
        <is>
          <t>Venta Local</t>
        </is>
      </c>
      <c r="C769" t="n">
        <v>40358069</v>
      </c>
      <c r="D769" t="inlineStr">
        <is>
          <t>AGRO MEXICO</t>
        </is>
      </c>
      <c r="E769" t="n">
        <v>1030658</v>
      </c>
      <c r="F769" t="inlineStr">
        <is>
          <t>agro mexico1030658</t>
        </is>
      </c>
      <c r="G769" s="12" t="n">
        <v>44956</v>
      </c>
      <c r="H769" s="10" t="inlineStr"/>
      <c r="I769" s="10" t="n"/>
      <c r="J769" s="10" t="n"/>
      <c r="K769" s="10" t="n"/>
      <c r="L769" s="13" t="n">
        <v>5.449612403100775</v>
      </c>
      <c r="M769" s="12" t="n">
        <v>44961</v>
      </c>
      <c r="N769" s="13" t="n">
        <v>10</v>
      </c>
      <c r="O769" s="12" t="n">
        <v>44971</v>
      </c>
      <c r="P769" t="n">
        <v>12</v>
      </c>
      <c r="Q769" s="14" t="inlineStr">
        <is>
          <t>SI</t>
        </is>
      </c>
      <c r="R769" s="10" t="n"/>
      <c r="S769" s="10" t="n"/>
      <c r="T769" s="10" t="n"/>
      <c r="U769" s="10" t="n"/>
      <c r="V769" s="13" t="n">
        <v>7.449612403100775</v>
      </c>
      <c r="W769" s="12" t="n">
        <v>44963</v>
      </c>
      <c r="X769" s="13" t="n">
        <v>12</v>
      </c>
      <c r="Y769" s="12" t="n">
        <v>44971</v>
      </c>
      <c r="Z769" t="n">
        <v>12</v>
      </c>
      <c r="AA769" s="14" t="inlineStr">
        <is>
          <t>SI</t>
        </is>
      </c>
    </row>
    <row r="770">
      <c r="B770" t="inlineStr">
        <is>
          <t>Venta Local</t>
        </is>
      </c>
      <c r="C770" t="n">
        <v>40358055</v>
      </c>
      <c r="D770" t="inlineStr">
        <is>
          <t>AGRO MEXICO</t>
        </is>
      </c>
      <c r="E770" t="n">
        <v>1023218</v>
      </c>
      <c r="F770" t="inlineStr">
        <is>
          <t>agro mexico1023218</t>
        </is>
      </c>
      <c r="G770" s="12" t="n">
        <v>44961</v>
      </c>
      <c r="H770" s="10" t="inlineStr"/>
      <c r="I770" s="10" t="n"/>
      <c r="J770" s="10" t="n"/>
      <c r="K770" s="10" t="n"/>
      <c r="L770" s="13" t="n">
        <v>5.449612403100775</v>
      </c>
      <c r="M770" s="12" t="n">
        <v>44966</v>
      </c>
      <c r="N770" s="13" t="n">
        <v>10</v>
      </c>
      <c r="O770" s="12" t="n">
        <v>44976</v>
      </c>
      <c r="P770" t="n">
        <v>8</v>
      </c>
      <c r="Q770" s="14" t="inlineStr">
        <is>
          <t>SI</t>
        </is>
      </c>
      <c r="R770" s="10" t="n"/>
      <c r="S770" s="10" t="n"/>
      <c r="T770" s="10" t="n"/>
      <c r="U770" s="10" t="n"/>
      <c r="V770" s="13" t="n">
        <v>7.449612403100775</v>
      </c>
      <c r="W770" s="12" t="n">
        <v>44968</v>
      </c>
      <c r="X770" s="13" t="n">
        <v>12</v>
      </c>
      <c r="Y770" s="12" t="n">
        <v>44976</v>
      </c>
      <c r="Z770" t="n">
        <v>8</v>
      </c>
      <c r="AA770" s="14" t="inlineStr">
        <is>
          <t>SI</t>
        </is>
      </c>
    </row>
    <row r="771">
      <c r="B771" t="inlineStr">
        <is>
          <t>Venta Local</t>
        </is>
      </c>
      <c r="C771" t="n">
        <v>40358055</v>
      </c>
      <c r="D771" t="inlineStr">
        <is>
          <t>AGRO MEXICO</t>
        </is>
      </c>
      <c r="E771" t="n">
        <v>1023218</v>
      </c>
      <c r="F771" t="inlineStr">
        <is>
          <t>agro mexico1023218</t>
        </is>
      </c>
      <c r="G771" s="12" t="n">
        <v>44961</v>
      </c>
      <c r="H771" s="10" t="inlineStr"/>
      <c r="I771" s="10" t="n"/>
      <c r="J771" s="10" t="n"/>
      <c r="K771" s="10" t="n"/>
      <c r="L771" s="13" t="n">
        <v>5.449612403100775</v>
      </c>
      <c r="M771" s="12" t="n">
        <v>44966</v>
      </c>
      <c r="N771" s="13" t="n">
        <v>10</v>
      </c>
      <c r="O771" s="12" t="n">
        <v>44976</v>
      </c>
      <c r="P771" t="n">
        <v>8</v>
      </c>
      <c r="Q771" s="14" t="inlineStr">
        <is>
          <t>SI</t>
        </is>
      </c>
      <c r="R771" s="10" t="n"/>
      <c r="S771" s="10" t="n"/>
      <c r="T771" s="10" t="n"/>
      <c r="U771" s="10" t="n"/>
      <c r="V771" s="13" t="n">
        <v>7.449612403100775</v>
      </c>
      <c r="W771" s="12" t="n">
        <v>44968</v>
      </c>
      <c r="X771" s="13" t="n">
        <v>12</v>
      </c>
      <c r="Y771" s="12" t="n">
        <v>44976</v>
      </c>
      <c r="Z771" t="n">
        <v>8</v>
      </c>
      <c r="AA771" s="14" t="inlineStr">
        <is>
          <t>SI</t>
        </is>
      </c>
    </row>
    <row r="772">
      <c r="B772" t="inlineStr">
        <is>
          <t>Venta Local</t>
        </is>
      </c>
      <c r="C772" t="n">
        <v>40358053</v>
      </c>
      <c r="D772" t="inlineStr">
        <is>
          <t>AGRO MEXICO</t>
        </is>
      </c>
      <c r="E772" t="n">
        <v>1023343</v>
      </c>
      <c r="F772" t="inlineStr">
        <is>
          <t>agro mexico1023343</t>
        </is>
      </c>
      <c r="G772" s="12" t="n">
        <v>44956</v>
      </c>
      <c r="H772" s="10" t="inlineStr"/>
      <c r="I772" s="10" t="n"/>
      <c r="J772" s="10" t="n"/>
      <c r="K772" s="10" t="n"/>
      <c r="L772" s="13" t="n">
        <v>5.449612403100775</v>
      </c>
      <c r="M772" s="12" t="n">
        <v>44961</v>
      </c>
      <c r="N772" s="13" t="n">
        <v>10</v>
      </c>
      <c r="O772" s="12" t="n">
        <v>44971</v>
      </c>
      <c r="P772" t="n">
        <v>12</v>
      </c>
      <c r="Q772" s="14" t="inlineStr">
        <is>
          <t>SI</t>
        </is>
      </c>
      <c r="R772" s="10" t="n"/>
      <c r="S772" s="10" t="n"/>
      <c r="T772" s="10" t="n"/>
      <c r="U772" s="10" t="n"/>
      <c r="V772" s="13" t="n">
        <v>7.449612403100775</v>
      </c>
      <c r="W772" s="12" t="n">
        <v>44963</v>
      </c>
      <c r="X772" s="13" t="n">
        <v>12</v>
      </c>
      <c r="Y772" s="12" t="n">
        <v>44971</v>
      </c>
      <c r="Z772" t="n">
        <v>12</v>
      </c>
      <c r="AA772" s="14" t="inlineStr">
        <is>
          <t>SI</t>
        </is>
      </c>
    </row>
    <row r="773">
      <c r="B773" t="inlineStr">
        <is>
          <t>Venta Local</t>
        </is>
      </c>
      <c r="C773" t="n">
        <v>40358052</v>
      </c>
      <c r="D773" t="inlineStr">
        <is>
          <t>AGRO MEXICO</t>
        </is>
      </c>
      <c r="E773" t="n">
        <v>1023343</v>
      </c>
      <c r="F773" t="inlineStr">
        <is>
          <t>agro mexico1023343</t>
        </is>
      </c>
      <c r="G773" s="12" t="n">
        <v>44956</v>
      </c>
      <c r="H773" s="10" t="inlineStr"/>
      <c r="I773" s="10" t="n"/>
      <c r="J773" s="10" t="n"/>
      <c r="K773" s="10" t="n"/>
      <c r="L773" s="13" t="n">
        <v>5.449612403100775</v>
      </c>
      <c r="M773" s="12" t="n">
        <v>44961</v>
      </c>
      <c r="N773" s="13" t="n">
        <v>10</v>
      </c>
      <c r="O773" s="12" t="n">
        <v>44971</v>
      </c>
      <c r="P773" t="n">
        <v>12</v>
      </c>
      <c r="Q773" s="14" t="inlineStr">
        <is>
          <t>SI</t>
        </is>
      </c>
      <c r="R773" s="10" t="n"/>
      <c r="S773" s="10" t="n"/>
      <c r="T773" s="10" t="n"/>
      <c r="U773" s="10" t="n"/>
      <c r="V773" s="13" t="n">
        <v>7.449612403100775</v>
      </c>
      <c r="W773" s="12" t="n">
        <v>44963</v>
      </c>
      <c r="X773" s="13" t="n">
        <v>12</v>
      </c>
      <c r="Y773" s="12" t="n">
        <v>44971</v>
      </c>
      <c r="Z773" t="n">
        <v>12</v>
      </c>
      <c r="AA773" s="14" t="inlineStr">
        <is>
          <t>SI</t>
        </is>
      </c>
    </row>
    <row r="774">
      <c r="B774" t="inlineStr">
        <is>
          <t>Venta Local</t>
        </is>
      </c>
      <c r="C774" t="n">
        <v>40358049</v>
      </c>
      <c r="D774" t="inlineStr">
        <is>
          <t>AGRO MEXICO</t>
        </is>
      </c>
      <c r="E774" t="n">
        <v>1023343</v>
      </c>
      <c r="F774" t="inlineStr">
        <is>
          <t>agro mexico1023343</t>
        </is>
      </c>
      <c r="G774" s="12" t="n">
        <v>44960</v>
      </c>
      <c r="H774" s="10" t="inlineStr"/>
      <c r="I774" s="10" t="n"/>
      <c r="J774" s="10" t="n"/>
      <c r="K774" s="10" t="n"/>
      <c r="L774" s="13" t="n">
        <v>5.449612403100775</v>
      </c>
      <c r="M774" s="12" t="n">
        <v>44965</v>
      </c>
      <c r="N774" s="13" t="n">
        <v>10</v>
      </c>
      <c r="O774" s="12" t="n">
        <v>44975</v>
      </c>
      <c r="P774" t="n">
        <v>8</v>
      </c>
      <c r="Q774" s="14" t="inlineStr">
        <is>
          <t>SI</t>
        </is>
      </c>
      <c r="R774" s="10" t="n"/>
      <c r="S774" s="10" t="n"/>
      <c r="T774" s="10" t="n"/>
      <c r="U774" s="10" t="n"/>
      <c r="V774" s="13" t="n">
        <v>7.449612403100775</v>
      </c>
      <c r="W774" s="12" t="n">
        <v>44967</v>
      </c>
      <c r="X774" s="13" t="n">
        <v>12</v>
      </c>
      <c r="Y774" s="12" t="n">
        <v>44975</v>
      </c>
      <c r="Z774" t="n">
        <v>8</v>
      </c>
      <c r="AA774" s="14" t="inlineStr">
        <is>
          <t>SI</t>
        </is>
      </c>
    </row>
    <row r="775">
      <c r="B775" t="inlineStr">
        <is>
          <t>Venta Local</t>
        </is>
      </c>
      <c r="C775" t="n">
        <v>40358045</v>
      </c>
      <c r="D775" t="inlineStr">
        <is>
          <t>AGRO MEXICO</t>
        </is>
      </c>
      <c r="E775" t="n">
        <v>1021020</v>
      </c>
      <c r="F775" t="inlineStr">
        <is>
          <t>agro mexico1021020</t>
        </is>
      </c>
      <c r="G775" s="12" t="n">
        <v>44969</v>
      </c>
      <c r="H775" s="10" t="inlineStr"/>
      <c r="I775" s="10" t="n"/>
      <c r="J775" s="10" t="n"/>
      <c r="K775" s="10" t="n"/>
      <c r="L775" s="13" t="n">
        <v>5.449612403100775</v>
      </c>
      <c r="M775" s="12" t="n">
        <v>44974</v>
      </c>
      <c r="N775" s="13" t="n">
        <v>10</v>
      </c>
      <c r="O775" s="12" t="n">
        <v>44984</v>
      </c>
      <c r="P775" t="n">
        <v>1</v>
      </c>
      <c r="Q775" s="14" t="inlineStr">
        <is>
          <t>Mes 3</t>
        </is>
      </c>
      <c r="R775" s="10" t="n"/>
      <c r="S775" s="10" t="n"/>
      <c r="T775" s="10" t="n"/>
      <c r="U775" s="10" t="n"/>
      <c r="V775" s="13" t="n">
        <v>7.449612403100775</v>
      </c>
      <c r="W775" s="12" t="n">
        <v>44976</v>
      </c>
      <c r="X775" s="13" t="n">
        <v>12</v>
      </c>
      <c r="Y775" s="12" t="n">
        <v>44984</v>
      </c>
      <c r="Z775" t="n">
        <v>1</v>
      </c>
      <c r="AA775" s="14" t="inlineStr">
        <is>
          <t>Mes 3</t>
        </is>
      </c>
    </row>
    <row r="776">
      <c r="B776" t="inlineStr">
        <is>
          <t>Venta Local</t>
        </is>
      </c>
      <c r="C776" t="n">
        <v>40358044</v>
      </c>
      <c r="D776" t="inlineStr">
        <is>
          <t>AGRO MEXICO</t>
        </is>
      </c>
      <c r="E776" t="n">
        <v>1021020</v>
      </c>
      <c r="F776" t="inlineStr">
        <is>
          <t>agro mexico1021020</t>
        </is>
      </c>
      <c r="G776" s="12" t="n">
        <v>44961</v>
      </c>
      <c r="H776" s="10" t="inlineStr"/>
      <c r="I776" s="10" t="n"/>
      <c r="J776" s="10" t="n"/>
      <c r="K776" s="10" t="n"/>
      <c r="L776" s="13" t="n">
        <v>5.449612403100775</v>
      </c>
      <c r="M776" s="12" t="n">
        <v>44966</v>
      </c>
      <c r="N776" s="13" t="n">
        <v>10</v>
      </c>
      <c r="O776" s="12" t="n">
        <v>44976</v>
      </c>
      <c r="P776" t="n">
        <v>8</v>
      </c>
      <c r="Q776" s="14" t="inlineStr">
        <is>
          <t>SI</t>
        </is>
      </c>
      <c r="R776" s="10" t="n"/>
      <c r="S776" s="10" t="n"/>
      <c r="T776" s="10" t="n"/>
      <c r="U776" s="10" t="n"/>
      <c r="V776" s="13" t="n">
        <v>7.449612403100775</v>
      </c>
      <c r="W776" s="12" t="n">
        <v>44968</v>
      </c>
      <c r="X776" s="13" t="n">
        <v>12</v>
      </c>
      <c r="Y776" s="12" t="n">
        <v>44976</v>
      </c>
      <c r="Z776" t="n">
        <v>8</v>
      </c>
      <c r="AA776" s="14" t="inlineStr">
        <is>
          <t>SI</t>
        </is>
      </c>
    </row>
    <row r="777">
      <c r="B777" t="inlineStr">
        <is>
          <t>Venta Local</t>
        </is>
      </c>
      <c r="C777" t="n">
        <v>40358019</v>
      </c>
      <c r="D777" t="inlineStr">
        <is>
          <t>AGRO MEXICO</t>
        </is>
      </c>
      <c r="E777" t="n">
        <v>1023302</v>
      </c>
      <c r="F777" t="inlineStr">
        <is>
          <t>agro mexico1023302</t>
        </is>
      </c>
      <c r="G777" s="12" t="n">
        <v>44956</v>
      </c>
      <c r="H777" s="10" t="inlineStr"/>
      <c r="I777" s="10" t="n"/>
      <c r="J777" s="10" t="n"/>
      <c r="K777" s="10" t="n"/>
      <c r="L777" s="13" t="n">
        <v>5.449612403100775</v>
      </c>
      <c r="M777" s="12" t="n">
        <v>44961</v>
      </c>
      <c r="N777" s="13" t="n">
        <v>10</v>
      </c>
      <c r="O777" s="12" t="n">
        <v>44971</v>
      </c>
      <c r="P777" t="n">
        <v>12</v>
      </c>
      <c r="Q777" s="14" t="inlineStr">
        <is>
          <t>SI</t>
        </is>
      </c>
      <c r="R777" s="10" t="n"/>
      <c r="S777" s="10" t="n"/>
      <c r="T777" s="10" t="n"/>
      <c r="U777" s="10" t="n"/>
      <c r="V777" s="13" t="n">
        <v>7.449612403100775</v>
      </c>
      <c r="W777" s="12" t="n">
        <v>44963</v>
      </c>
      <c r="X777" s="13" t="n">
        <v>12</v>
      </c>
      <c r="Y777" s="12" t="n">
        <v>44971</v>
      </c>
      <c r="Z777" t="n">
        <v>12</v>
      </c>
      <c r="AA777" s="14" t="inlineStr">
        <is>
          <t>SI</t>
        </is>
      </c>
    </row>
    <row r="778">
      <c r="B778" t="inlineStr">
        <is>
          <t>Venta Local</t>
        </is>
      </c>
      <c r="C778" t="n">
        <v>40358019</v>
      </c>
      <c r="D778" t="inlineStr">
        <is>
          <t>AGRO MEXICO</t>
        </is>
      </c>
      <c r="E778" t="n">
        <v>1023302</v>
      </c>
      <c r="F778" t="inlineStr">
        <is>
          <t>agro mexico1023302</t>
        </is>
      </c>
      <c r="G778" s="12" t="n">
        <v>44956</v>
      </c>
      <c r="H778" s="10" t="inlineStr"/>
      <c r="I778" s="10" t="n"/>
      <c r="J778" s="10" t="n"/>
      <c r="K778" s="10" t="n"/>
      <c r="L778" s="13" t="n">
        <v>5.449612403100775</v>
      </c>
      <c r="M778" s="12" t="n">
        <v>44961</v>
      </c>
      <c r="N778" s="13" t="n">
        <v>10</v>
      </c>
      <c r="O778" s="12" t="n">
        <v>44971</v>
      </c>
      <c r="P778" t="n">
        <v>12</v>
      </c>
      <c r="Q778" s="14" t="inlineStr">
        <is>
          <t>SI</t>
        </is>
      </c>
      <c r="R778" s="10" t="n"/>
      <c r="S778" s="10" t="n"/>
      <c r="T778" s="10" t="n"/>
      <c r="U778" s="10" t="n"/>
      <c r="V778" s="13" t="n">
        <v>7.449612403100775</v>
      </c>
      <c r="W778" s="12" t="n">
        <v>44963</v>
      </c>
      <c r="X778" s="13" t="n">
        <v>12</v>
      </c>
      <c r="Y778" s="12" t="n">
        <v>44971</v>
      </c>
      <c r="Z778" t="n">
        <v>12</v>
      </c>
      <c r="AA778" s="14" t="inlineStr">
        <is>
          <t>SI</t>
        </is>
      </c>
    </row>
    <row r="779">
      <c r="B779" t="inlineStr">
        <is>
          <t>Venta Local</t>
        </is>
      </c>
      <c r="C779" t="n">
        <v>40358016</v>
      </c>
      <c r="D779" t="inlineStr">
        <is>
          <t>AGRO MEXICO</t>
        </is>
      </c>
      <c r="E779" t="n">
        <v>1021874</v>
      </c>
      <c r="F779" t="inlineStr">
        <is>
          <t>agro mexico1021874</t>
        </is>
      </c>
      <c r="G779" s="12" t="n">
        <v>44967</v>
      </c>
      <c r="H779" s="10" t="inlineStr"/>
      <c r="I779" s="10" t="n"/>
      <c r="J779" s="10" t="n"/>
      <c r="K779" s="10" t="n"/>
      <c r="L779" s="13" t="n">
        <v>5.449612403100775</v>
      </c>
      <c r="M779" s="12" t="n">
        <v>44972</v>
      </c>
      <c r="N779" s="13" t="n">
        <v>10</v>
      </c>
      <c r="O779" s="12" t="n">
        <v>44982</v>
      </c>
      <c r="P779" t="n">
        <v>2</v>
      </c>
      <c r="Q779" s="14" t="inlineStr">
        <is>
          <t>Mes 3</t>
        </is>
      </c>
      <c r="R779" s="10" t="n"/>
      <c r="S779" s="10" t="n"/>
      <c r="T779" s="10" t="n"/>
      <c r="U779" s="10" t="n"/>
      <c r="V779" s="13" t="n">
        <v>7.449612403100775</v>
      </c>
      <c r="W779" s="12" t="n">
        <v>44974</v>
      </c>
      <c r="X779" s="13" t="n">
        <v>12</v>
      </c>
      <c r="Y779" s="12" t="n">
        <v>44982</v>
      </c>
      <c r="Z779" t="n">
        <v>2</v>
      </c>
      <c r="AA779" s="14" t="inlineStr">
        <is>
          <t>Mes 3</t>
        </is>
      </c>
    </row>
    <row r="780">
      <c r="B780" t="inlineStr">
        <is>
          <t>Venta Local</t>
        </is>
      </c>
      <c r="C780" t="n">
        <v>40358015</v>
      </c>
      <c r="D780" t="inlineStr">
        <is>
          <t>AGRO MEXICO</t>
        </is>
      </c>
      <c r="E780" t="n">
        <v>1021874</v>
      </c>
      <c r="F780" t="inlineStr">
        <is>
          <t>agro mexico1021874</t>
        </is>
      </c>
      <c r="G780" s="12" t="n">
        <v>44969</v>
      </c>
      <c r="H780" s="10" t="inlineStr"/>
      <c r="I780" s="10" t="n"/>
      <c r="J780" s="10" t="n"/>
      <c r="K780" s="10" t="n"/>
      <c r="L780" s="13" t="n">
        <v>5.449612403100775</v>
      </c>
      <c r="M780" s="12" t="n">
        <v>44974</v>
      </c>
      <c r="N780" s="13" t="n">
        <v>10</v>
      </c>
      <c r="O780" s="12" t="n">
        <v>44984</v>
      </c>
      <c r="P780" t="n">
        <v>1</v>
      </c>
      <c r="Q780" s="14" t="inlineStr">
        <is>
          <t>Mes 3</t>
        </is>
      </c>
      <c r="R780" s="10" t="n"/>
      <c r="S780" s="10" t="n"/>
      <c r="T780" s="10" t="n"/>
      <c r="U780" s="10" t="n"/>
      <c r="V780" s="13" t="n">
        <v>7.449612403100775</v>
      </c>
      <c r="W780" s="12" t="n">
        <v>44976</v>
      </c>
      <c r="X780" s="13" t="n">
        <v>12</v>
      </c>
      <c r="Y780" s="12" t="n">
        <v>44984</v>
      </c>
      <c r="Z780" t="n">
        <v>1</v>
      </c>
      <c r="AA780" s="14" t="inlineStr">
        <is>
          <t>Mes 3</t>
        </is>
      </c>
    </row>
    <row r="781">
      <c r="B781" t="inlineStr">
        <is>
          <t>Venta Local</t>
        </is>
      </c>
      <c r="C781" t="n">
        <v>40358012</v>
      </c>
      <c r="D781" t="inlineStr">
        <is>
          <t>AGRO MEXICO</t>
        </is>
      </c>
      <c r="E781" t="n">
        <v>1021555</v>
      </c>
      <c r="F781" t="inlineStr">
        <is>
          <t>agro mexico1021555</t>
        </is>
      </c>
      <c r="G781" s="12" t="n">
        <v>44966</v>
      </c>
      <c r="H781" s="10" t="inlineStr"/>
      <c r="I781" s="10" t="n"/>
      <c r="J781" s="10" t="n"/>
      <c r="K781" s="10" t="n"/>
      <c r="L781" s="13" t="n">
        <v>5.449612403100775</v>
      </c>
      <c r="M781" s="12" t="n">
        <v>44971</v>
      </c>
      <c r="N781" s="13" t="n">
        <v>10</v>
      </c>
      <c r="O781" s="12" t="n">
        <v>44981</v>
      </c>
      <c r="P781" t="n">
        <v>3</v>
      </c>
      <c r="Q781" s="14" t="inlineStr">
        <is>
          <t>SI</t>
        </is>
      </c>
      <c r="R781" s="10" t="n"/>
      <c r="S781" s="10" t="n"/>
      <c r="T781" s="10" t="n"/>
      <c r="U781" s="10" t="n"/>
      <c r="V781" s="13" t="n">
        <v>7.449612403100775</v>
      </c>
      <c r="W781" s="12" t="n">
        <v>44973</v>
      </c>
      <c r="X781" s="13" t="n">
        <v>12</v>
      </c>
      <c r="Y781" s="12" t="n">
        <v>44981</v>
      </c>
      <c r="Z781" t="n">
        <v>3</v>
      </c>
      <c r="AA781" s="14" t="inlineStr">
        <is>
          <t>SI</t>
        </is>
      </c>
    </row>
    <row r="782">
      <c r="B782" t="inlineStr">
        <is>
          <t>Venta Local</t>
        </is>
      </c>
      <c r="C782" t="n">
        <v>40358012</v>
      </c>
      <c r="D782" t="inlineStr">
        <is>
          <t>AGRO MEXICO</t>
        </is>
      </c>
      <c r="E782" t="n">
        <v>1021555</v>
      </c>
      <c r="F782" t="inlineStr">
        <is>
          <t>agro mexico1021555</t>
        </is>
      </c>
      <c r="G782" s="12" t="n">
        <v>44966</v>
      </c>
      <c r="H782" s="10" t="inlineStr"/>
      <c r="I782" s="10" t="n"/>
      <c r="J782" s="10" t="n"/>
      <c r="K782" s="10" t="n"/>
      <c r="L782" s="13" t="n">
        <v>5.449612403100775</v>
      </c>
      <c r="M782" s="12" t="n">
        <v>44971</v>
      </c>
      <c r="N782" s="13" t="n">
        <v>10</v>
      </c>
      <c r="O782" s="12" t="n">
        <v>44981</v>
      </c>
      <c r="P782" t="n">
        <v>3</v>
      </c>
      <c r="Q782" s="14" t="inlineStr">
        <is>
          <t>SI</t>
        </is>
      </c>
      <c r="R782" s="10" t="n"/>
      <c r="S782" s="10" t="n"/>
      <c r="T782" s="10" t="n"/>
      <c r="U782" s="10" t="n"/>
      <c r="V782" s="13" t="n">
        <v>7.449612403100775</v>
      </c>
      <c r="W782" s="12" t="n">
        <v>44973</v>
      </c>
      <c r="X782" s="13" t="n">
        <v>12</v>
      </c>
      <c r="Y782" s="12" t="n">
        <v>44981</v>
      </c>
      <c r="Z782" t="n">
        <v>3</v>
      </c>
      <c r="AA782" s="14" t="inlineStr">
        <is>
          <t>SI</t>
        </is>
      </c>
    </row>
    <row r="783">
      <c r="B783" t="inlineStr">
        <is>
          <t>Venta Local</t>
        </is>
      </c>
      <c r="C783" t="n">
        <v>40358010</v>
      </c>
      <c r="D783" t="inlineStr">
        <is>
          <t>AGRO MEXICO</t>
        </is>
      </c>
      <c r="E783" t="n">
        <v>1021874</v>
      </c>
      <c r="F783" t="inlineStr">
        <is>
          <t>agro mexico1021874</t>
        </is>
      </c>
      <c r="G783" s="12" t="n">
        <v>44967</v>
      </c>
      <c r="H783" s="10" t="inlineStr"/>
      <c r="I783" s="10" t="n"/>
      <c r="J783" s="10" t="n"/>
      <c r="K783" s="10" t="n"/>
      <c r="L783" s="13" t="n">
        <v>5.449612403100775</v>
      </c>
      <c r="M783" s="12" t="n">
        <v>44972</v>
      </c>
      <c r="N783" s="13" t="n">
        <v>10</v>
      </c>
      <c r="O783" s="12" t="n">
        <v>44982</v>
      </c>
      <c r="P783" t="n">
        <v>2</v>
      </c>
      <c r="Q783" s="14" t="inlineStr">
        <is>
          <t>Mes 3</t>
        </is>
      </c>
      <c r="R783" s="10" t="n"/>
      <c r="S783" s="10" t="n"/>
      <c r="T783" s="10" t="n"/>
      <c r="U783" s="10" t="n"/>
      <c r="V783" s="13" t="n">
        <v>7.449612403100775</v>
      </c>
      <c r="W783" s="12" t="n">
        <v>44974</v>
      </c>
      <c r="X783" s="13" t="n">
        <v>12</v>
      </c>
      <c r="Y783" s="12" t="n">
        <v>44982</v>
      </c>
      <c r="Z783" t="n">
        <v>2</v>
      </c>
      <c r="AA783" s="14" t="inlineStr">
        <is>
          <t>Mes 3</t>
        </is>
      </c>
    </row>
    <row r="784">
      <c r="B784" t="inlineStr">
        <is>
          <t>Venta Local</t>
        </is>
      </c>
      <c r="C784" t="n">
        <v>40358009</v>
      </c>
      <c r="D784" t="inlineStr">
        <is>
          <t>AGRO MEXICO</t>
        </is>
      </c>
      <c r="E784" t="n">
        <v>1021874</v>
      </c>
      <c r="F784" t="inlineStr">
        <is>
          <t>agro mexico1021874</t>
        </is>
      </c>
      <c r="G784" s="12" t="n">
        <v>44961</v>
      </c>
      <c r="H784" s="10" t="inlineStr"/>
      <c r="I784" s="10" t="n"/>
      <c r="J784" s="10" t="n"/>
      <c r="K784" s="10" t="n"/>
      <c r="L784" s="13" t="n">
        <v>5.449612403100775</v>
      </c>
      <c r="M784" s="12" t="n">
        <v>44966</v>
      </c>
      <c r="N784" s="13" t="n">
        <v>10</v>
      </c>
      <c r="O784" s="12" t="n">
        <v>44976</v>
      </c>
      <c r="P784" t="n">
        <v>8</v>
      </c>
      <c r="Q784" s="14" t="inlineStr">
        <is>
          <t>SI</t>
        </is>
      </c>
      <c r="R784" s="10" t="n"/>
      <c r="S784" s="10" t="n"/>
      <c r="T784" s="10" t="n"/>
      <c r="U784" s="10" t="n"/>
      <c r="V784" s="13" t="n">
        <v>7.449612403100775</v>
      </c>
      <c r="W784" s="12" t="n">
        <v>44968</v>
      </c>
      <c r="X784" s="13" t="n">
        <v>12</v>
      </c>
      <c r="Y784" s="12" t="n">
        <v>44976</v>
      </c>
      <c r="Z784" t="n">
        <v>8</v>
      </c>
      <c r="AA784" s="14" t="inlineStr">
        <is>
          <t>SI</t>
        </is>
      </c>
    </row>
    <row r="785">
      <c r="B785" t="inlineStr">
        <is>
          <t>Venta Local</t>
        </is>
      </c>
      <c r="C785" t="n">
        <v>40358006</v>
      </c>
      <c r="D785" t="inlineStr">
        <is>
          <t>AGRO MEXICO</t>
        </is>
      </c>
      <c r="E785" t="n">
        <v>1021874</v>
      </c>
      <c r="F785" t="inlineStr">
        <is>
          <t>agro mexico1021874</t>
        </is>
      </c>
      <c r="G785" s="12" t="n">
        <v>44969</v>
      </c>
      <c r="H785" s="10" t="inlineStr"/>
      <c r="I785" s="10" t="n"/>
      <c r="J785" s="10" t="n"/>
      <c r="K785" s="10" t="n"/>
      <c r="L785" s="13" t="n">
        <v>5.449612403100775</v>
      </c>
      <c r="M785" s="12" t="n">
        <v>44974</v>
      </c>
      <c r="N785" s="13" t="n">
        <v>10</v>
      </c>
      <c r="O785" s="12" t="n">
        <v>44984</v>
      </c>
      <c r="P785" t="n">
        <v>1</v>
      </c>
      <c r="Q785" s="14" t="inlineStr">
        <is>
          <t>Mes 3</t>
        </is>
      </c>
      <c r="R785" s="10" t="n"/>
      <c r="S785" s="10" t="n"/>
      <c r="T785" s="10" t="n"/>
      <c r="U785" s="10" t="n"/>
      <c r="V785" s="13" t="n">
        <v>7.449612403100775</v>
      </c>
      <c r="W785" s="12" t="n">
        <v>44976</v>
      </c>
      <c r="X785" s="13" t="n">
        <v>12</v>
      </c>
      <c r="Y785" s="12" t="n">
        <v>44984</v>
      </c>
      <c r="Z785" t="n">
        <v>1</v>
      </c>
      <c r="AA785" s="14" t="inlineStr">
        <is>
          <t>Mes 3</t>
        </is>
      </c>
    </row>
    <row r="786">
      <c r="B786" t="inlineStr">
        <is>
          <t>Venta Local</t>
        </is>
      </c>
      <c r="C786" t="n">
        <v>40358005</v>
      </c>
      <c r="D786" t="inlineStr">
        <is>
          <t>AGRO MEXICO</t>
        </is>
      </c>
      <c r="E786" t="n">
        <v>1021874</v>
      </c>
      <c r="F786" t="inlineStr">
        <is>
          <t>agro mexico1021874</t>
        </is>
      </c>
      <c r="G786" s="12" t="n">
        <v>44956</v>
      </c>
      <c r="H786" s="10" t="inlineStr"/>
      <c r="I786" s="10" t="n"/>
      <c r="J786" s="10" t="n"/>
      <c r="K786" s="10" t="n"/>
      <c r="L786" s="13" t="n">
        <v>5.449612403100775</v>
      </c>
      <c r="M786" s="12" t="n">
        <v>44961</v>
      </c>
      <c r="N786" s="13" t="n">
        <v>10</v>
      </c>
      <c r="O786" s="12" t="n">
        <v>44971</v>
      </c>
      <c r="P786" t="n">
        <v>12</v>
      </c>
      <c r="Q786" s="14" t="inlineStr">
        <is>
          <t>SI</t>
        </is>
      </c>
      <c r="R786" s="10" t="n"/>
      <c r="S786" s="10" t="n"/>
      <c r="T786" s="10" t="n"/>
      <c r="U786" s="10" t="n"/>
      <c r="V786" s="13" t="n">
        <v>7.449612403100775</v>
      </c>
      <c r="W786" s="12" t="n">
        <v>44963</v>
      </c>
      <c r="X786" s="13" t="n">
        <v>12</v>
      </c>
      <c r="Y786" s="12" t="n">
        <v>44971</v>
      </c>
      <c r="Z786" t="n">
        <v>12</v>
      </c>
      <c r="AA786" s="14" t="inlineStr">
        <is>
          <t>SI</t>
        </is>
      </c>
    </row>
    <row r="787">
      <c r="B787" t="inlineStr">
        <is>
          <t>Venta Local</t>
        </is>
      </c>
      <c r="C787" t="n">
        <v>40358004</v>
      </c>
      <c r="D787" t="inlineStr">
        <is>
          <t>AGRO MEXICO</t>
        </is>
      </c>
      <c r="E787" t="n">
        <v>1021555</v>
      </c>
      <c r="F787" t="inlineStr">
        <is>
          <t>agro mexico1021555</t>
        </is>
      </c>
      <c r="G787" s="12" t="n">
        <v>44966</v>
      </c>
      <c r="H787" s="10" t="inlineStr"/>
      <c r="I787" s="10" t="n"/>
      <c r="J787" s="10" t="n"/>
      <c r="K787" s="10" t="n"/>
      <c r="L787" s="13" t="n">
        <v>5.449612403100775</v>
      </c>
      <c r="M787" s="12" t="n">
        <v>44971</v>
      </c>
      <c r="N787" s="13" t="n">
        <v>10</v>
      </c>
      <c r="O787" s="12" t="n">
        <v>44981</v>
      </c>
      <c r="P787" t="n">
        <v>3</v>
      </c>
      <c r="Q787" s="14" t="inlineStr">
        <is>
          <t>SI</t>
        </is>
      </c>
      <c r="R787" s="10" t="n"/>
      <c r="S787" s="10" t="n"/>
      <c r="T787" s="10" t="n"/>
      <c r="U787" s="10" t="n"/>
      <c r="V787" s="13" t="n">
        <v>7.449612403100775</v>
      </c>
      <c r="W787" s="12" t="n">
        <v>44973</v>
      </c>
      <c r="X787" s="13" t="n">
        <v>12</v>
      </c>
      <c r="Y787" s="12" t="n">
        <v>44981</v>
      </c>
      <c r="Z787" t="n">
        <v>3</v>
      </c>
      <c r="AA787" s="14" t="inlineStr">
        <is>
          <t>SI</t>
        </is>
      </c>
    </row>
    <row r="788">
      <c r="B788" t="inlineStr">
        <is>
          <t>Venta Local</t>
        </is>
      </c>
      <c r="C788" t="n">
        <v>40358000</v>
      </c>
      <c r="D788" t="inlineStr">
        <is>
          <t>AGRO MEXICO</t>
        </is>
      </c>
      <c r="E788" t="n">
        <v>1021272</v>
      </c>
      <c r="F788" t="inlineStr">
        <is>
          <t>agro mexico1021272</t>
        </is>
      </c>
      <c r="G788" s="12" t="n">
        <v>44961</v>
      </c>
      <c r="H788" s="10" t="inlineStr"/>
      <c r="I788" s="10" t="n"/>
      <c r="J788" s="10" t="n"/>
      <c r="K788" s="10" t="n"/>
      <c r="L788" s="13" t="n">
        <v>5.449612403100775</v>
      </c>
      <c r="M788" s="12" t="n">
        <v>44966</v>
      </c>
      <c r="N788" s="13" t="n">
        <v>10</v>
      </c>
      <c r="O788" s="12" t="n">
        <v>44976</v>
      </c>
      <c r="P788" t="n">
        <v>8</v>
      </c>
      <c r="Q788" s="14" t="inlineStr">
        <is>
          <t>SI</t>
        </is>
      </c>
      <c r="R788" s="10" t="n"/>
      <c r="S788" s="10" t="n"/>
      <c r="T788" s="10" t="n"/>
      <c r="U788" s="10" t="n"/>
      <c r="V788" s="13" t="n">
        <v>7.449612403100775</v>
      </c>
      <c r="W788" s="12" t="n">
        <v>44968</v>
      </c>
      <c r="X788" s="13" t="n">
        <v>12</v>
      </c>
      <c r="Y788" s="12" t="n">
        <v>44976</v>
      </c>
      <c r="Z788" t="n">
        <v>8</v>
      </c>
      <c r="AA788" s="14" t="inlineStr">
        <is>
          <t>SI</t>
        </is>
      </c>
    </row>
    <row r="789">
      <c r="B789" t="inlineStr">
        <is>
          <t>Venta Local</t>
        </is>
      </c>
      <c r="C789" t="n">
        <v>40357999</v>
      </c>
      <c r="D789" t="inlineStr">
        <is>
          <t>AGRO MEXICO</t>
        </is>
      </c>
      <c r="E789" t="n">
        <v>1021272</v>
      </c>
      <c r="F789" t="inlineStr">
        <is>
          <t>agro mexico1021272</t>
        </is>
      </c>
      <c r="G789" s="12" t="n">
        <v>44956</v>
      </c>
      <c r="H789" s="10" t="inlineStr"/>
      <c r="I789" s="10" t="n"/>
      <c r="J789" s="10" t="n"/>
      <c r="K789" s="10" t="n"/>
      <c r="L789" s="13" t="n">
        <v>5.449612403100775</v>
      </c>
      <c r="M789" s="12" t="n">
        <v>44961</v>
      </c>
      <c r="N789" s="13" t="n">
        <v>10</v>
      </c>
      <c r="O789" s="12" t="n">
        <v>44971</v>
      </c>
      <c r="P789" t="n">
        <v>12</v>
      </c>
      <c r="Q789" s="14" t="inlineStr">
        <is>
          <t>SI</t>
        </is>
      </c>
      <c r="R789" s="10" t="n"/>
      <c r="S789" s="10" t="n"/>
      <c r="T789" s="10" t="n"/>
      <c r="U789" s="10" t="n"/>
      <c r="V789" s="13" t="n">
        <v>7.449612403100775</v>
      </c>
      <c r="W789" s="12" t="n">
        <v>44963</v>
      </c>
      <c r="X789" s="13" t="n">
        <v>12</v>
      </c>
      <c r="Y789" s="12" t="n">
        <v>44971</v>
      </c>
      <c r="Z789" t="n">
        <v>12</v>
      </c>
      <c r="AA789" s="14" t="inlineStr">
        <is>
          <t>SI</t>
        </is>
      </c>
    </row>
    <row r="790">
      <c r="B790" t="inlineStr">
        <is>
          <t>Venta Local</t>
        </is>
      </c>
      <c r="C790" t="n">
        <v>40357996</v>
      </c>
      <c r="D790" t="inlineStr">
        <is>
          <t>AGRO MEXICO</t>
        </is>
      </c>
      <c r="E790" t="n">
        <v>1021272</v>
      </c>
      <c r="F790" t="inlineStr">
        <is>
          <t>agro mexico1021272</t>
        </is>
      </c>
      <c r="G790" s="12" t="n">
        <v>44961</v>
      </c>
      <c r="H790" s="10" t="inlineStr"/>
      <c r="I790" s="10" t="n"/>
      <c r="J790" s="10" t="n"/>
      <c r="K790" s="10" t="n"/>
      <c r="L790" s="13" t="n">
        <v>5.449612403100775</v>
      </c>
      <c r="M790" s="12" t="n">
        <v>44966</v>
      </c>
      <c r="N790" s="13" t="n">
        <v>10</v>
      </c>
      <c r="O790" s="12" t="n">
        <v>44976</v>
      </c>
      <c r="P790" t="n">
        <v>8</v>
      </c>
      <c r="Q790" s="14" t="inlineStr">
        <is>
          <t>SI</t>
        </is>
      </c>
      <c r="R790" s="10" t="n"/>
      <c r="S790" s="10" t="n"/>
      <c r="T790" s="10" t="n"/>
      <c r="U790" s="10" t="n"/>
      <c r="V790" s="13" t="n">
        <v>7.449612403100775</v>
      </c>
      <c r="W790" s="12" t="n">
        <v>44968</v>
      </c>
      <c r="X790" s="13" t="n">
        <v>12</v>
      </c>
      <c r="Y790" s="12" t="n">
        <v>44976</v>
      </c>
      <c r="Z790" t="n">
        <v>8</v>
      </c>
      <c r="AA790" s="14" t="inlineStr">
        <is>
          <t>SI</t>
        </is>
      </c>
    </row>
    <row r="791">
      <c r="B791" t="inlineStr">
        <is>
          <t>Venta Local</t>
        </is>
      </c>
      <c r="C791" t="n">
        <v>40357991</v>
      </c>
      <c r="D791" t="inlineStr">
        <is>
          <t>AGRO MEXICO</t>
        </is>
      </c>
      <c r="E791" t="n">
        <v>1021272</v>
      </c>
      <c r="F791" t="inlineStr">
        <is>
          <t>agro mexico1021272</t>
        </is>
      </c>
      <c r="G791" s="12" t="n">
        <v>44956</v>
      </c>
      <c r="H791" s="10" t="inlineStr"/>
      <c r="I791" s="10" t="n"/>
      <c r="J791" s="10" t="n"/>
      <c r="K791" s="10" t="n"/>
      <c r="L791" s="13" t="n">
        <v>5.449612403100775</v>
      </c>
      <c r="M791" s="12" t="n">
        <v>44961</v>
      </c>
      <c r="N791" s="13" t="n">
        <v>10</v>
      </c>
      <c r="O791" s="12" t="n">
        <v>44971</v>
      </c>
      <c r="P791" t="n">
        <v>12</v>
      </c>
      <c r="Q791" s="14" t="inlineStr">
        <is>
          <t>SI</t>
        </is>
      </c>
      <c r="R791" s="10" t="n"/>
      <c r="S791" s="10" t="n"/>
      <c r="T791" s="10" t="n"/>
      <c r="U791" s="10" t="n"/>
      <c r="V791" s="13" t="n">
        <v>7.449612403100775</v>
      </c>
      <c r="W791" s="12" t="n">
        <v>44963</v>
      </c>
      <c r="X791" s="13" t="n">
        <v>12</v>
      </c>
      <c r="Y791" s="12" t="n">
        <v>44971</v>
      </c>
      <c r="Z791" t="n">
        <v>12</v>
      </c>
      <c r="AA791" s="14" t="inlineStr">
        <is>
          <t>SI</t>
        </is>
      </c>
    </row>
    <row r="792">
      <c r="B792" t="inlineStr">
        <is>
          <t>Venta Local</t>
        </is>
      </c>
      <c r="C792" t="n">
        <v>40357991</v>
      </c>
      <c r="D792" t="inlineStr">
        <is>
          <t>AGRO MEXICO</t>
        </is>
      </c>
      <c r="E792" t="n">
        <v>1021272</v>
      </c>
      <c r="F792" t="inlineStr">
        <is>
          <t>agro mexico1021272</t>
        </is>
      </c>
      <c r="G792" s="12" t="n">
        <v>44956</v>
      </c>
      <c r="H792" s="10" t="inlineStr"/>
      <c r="I792" s="10" t="n"/>
      <c r="J792" s="10" t="n"/>
      <c r="K792" s="10" t="n"/>
      <c r="L792" s="13" t="n">
        <v>5.449612403100775</v>
      </c>
      <c r="M792" s="12" t="n">
        <v>44961</v>
      </c>
      <c r="N792" s="13" t="n">
        <v>10</v>
      </c>
      <c r="O792" s="12" t="n">
        <v>44971</v>
      </c>
      <c r="P792" t="n">
        <v>12</v>
      </c>
      <c r="Q792" s="14" t="inlineStr">
        <is>
          <t>SI</t>
        </is>
      </c>
      <c r="R792" s="10" t="n"/>
      <c r="S792" s="10" t="n"/>
      <c r="T792" s="10" t="n"/>
      <c r="U792" s="10" t="n"/>
      <c r="V792" s="13" t="n">
        <v>7.449612403100775</v>
      </c>
      <c r="W792" s="12" t="n">
        <v>44963</v>
      </c>
      <c r="X792" s="13" t="n">
        <v>12</v>
      </c>
      <c r="Y792" s="12" t="n">
        <v>44971</v>
      </c>
      <c r="Z792" t="n">
        <v>12</v>
      </c>
      <c r="AA792" s="14" t="inlineStr">
        <is>
          <t>SI</t>
        </is>
      </c>
    </row>
    <row r="793">
      <c r="B793" t="inlineStr">
        <is>
          <t>Venta Local</t>
        </is>
      </c>
      <c r="C793" t="n">
        <v>40357981</v>
      </c>
      <c r="D793" t="inlineStr">
        <is>
          <t>AGRO AMERICA</t>
        </is>
      </c>
      <c r="E793" t="n">
        <v>1012521</v>
      </c>
      <c r="F793" t="inlineStr">
        <is>
          <t>agro america1012521</t>
        </is>
      </c>
      <c r="G793" s="12" t="n">
        <v>44972</v>
      </c>
      <c r="H793" s="10" t="n">
        <v>9071.84</v>
      </c>
      <c r="I793" s="10" t="n"/>
      <c r="J793" s="10" t="n"/>
      <c r="K793" s="10" t="n"/>
      <c r="L793" s="13" t="n">
        <v>7.5</v>
      </c>
      <c r="M793" s="12" t="n">
        <v>44979</v>
      </c>
      <c r="N793" s="13" t="n">
        <v>9.5</v>
      </c>
      <c r="O793" s="12" t="n">
        <v>44988</v>
      </c>
      <c r="P793" t="n">
        <v>24</v>
      </c>
      <c r="Q793" s="14" t="inlineStr">
        <is>
          <t>SI</t>
        </is>
      </c>
      <c r="R793" s="10" t="n">
        <v>9071.84</v>
      </c>
      <c r="S793" s="10" t="n"/>
      <c r="T793" s="10" t="n"/>
      <c r="U793" s="10" t="n"/>
      <c r="V793" s="13" t="n">
        <v>9.5</v>
      </c>
      <c r="W793" s="12" t="n">
        <v>44981</v>
      </c>
      <c r="X793" s="13" t="n">
        <v>11.5</v>
      </c>
      <c r="Y793" s="12" t="n">
        <v>44988</v>
      </c>
      <c r="Z793" t="n">
        <v>24</v>
      </c>
      <c r="AA793" s="14" t="inlineStr">
        <is>
          <t>SI</t>
        </is>
      </c>
    </row>
    <row r="794">
      <c r="B794" t="inlineStr">
        <is>
          <t>Venta Local</t>
        </is>
      </c>
      <c r="C794" t="n">
        <v>40357981</v>
      </c>
      <c r="D794" t="inlineStr">
        <is>
          <t>AGRO AMERICA</t>
        </is>
      </c>
      <c r="E794" t="n">
        <v>1012110</v>
      </c>
      <c r="F794" t="inlineStr">
        <is>
          <t>agro america1012110</t>
        </is>
      </c>
      <c r="G794" s="12" t="n">
        <v>44972</v>
      </c>
      <c r="H794" s="10" t="n">
        <v>9979.023999999999</v>
      </c>
      <c r="I794" s="10" t="n"/>
      <c r="J794" s="10" t="n"/>
      <c r="K794" s="10" t="n"/>
      <c r="L794" s="13" t="n">
        <v>7.5</v>
      </c>
      <c r="M794" s="12" t="n">
        <v>44979</v>
      </c>
      <c r="N794" s="13" t="n">
        <v>9.5</v>
      </c>
      <c r="O794" s="12" t="n">
        <v>44988</v>
      </c>
      <c r="P794" t="n">
        <v>24</v>
      </c>
      <c r="Q794" s="14" t="inlineStr">
        <is>
          <t>SI</t>
        </is>
      </c>
      <c r="R794" s="10" t="n">
        <v>9979.023999999999</v>
      </c>
      <c r="S794" s="10" t="n"/>
      <c r="T794" s="10" t="n"/>
      <c r="U794" s="10" t="n"/>
      <c r="V794" s="13" t="n">
        <v>9.5</v>
      </c>
      <c r="W794" s="12" t="n">
        <v>44981</v>
      </c>
      <c r="X794" s="13" t="n">
        <v>11.5</v>
      </c>
      <c r="Y794" s="12" t="n">
        <v>44988</v>
      </c>
      <c r="Z794" t="n">
        <v>24</v>
      </c>
      <c r="AA794" s="14" t="inlineStr">
        <is>
          <t>SI</t>
        </is>
      </c>
    </row>
    <row r="795">
      <c r="B795" t="inlineStr">
        <is>
          <t>Venta Local</t>
        </is>
      </c>
      <c r="C795" t="n">
        <v>40357980</v>
      </c>
      <c r="D795" t="inlineStr">
        <is>
          <t>AGRO AMERICA</t>
        </is>
      </c>
      <c r="E795" t="n">
        <v>1012110</v>
      </c>
      <c r="F795" t="inlineStr">
        <is>
          <t>agro america1012110</t>
        </is>
      </c>
      <c r="G795" s="12" t="n">
        <v>44968</v>
      </c>
      <c r="H795" s="10" t="inlineStr"/>
      <c r="I795" s="10" t="n"/>
      <c r="J795" s="10" t="n"/>
      <c r="K795" s="10" t="n"/>
      <c r="L795" s="13" t="n">
        <v>7.5</v>
      </c>
      <c r="M795" s="12" t="n">
        <v>44975</v>
      </c>
      <c r="N795" s="13" t="n">
        <v>9.5</v>
      </c>
      <c r="O795" s="12" t="n">
        <v>44984</v>
      </c>
      <c r="P795" t="n">
        <v>1</v>
      </c>
      <c r="Q795" s="14" t="inlineStr">
        <is>
          <t>Mes 3</t>
        </is>
      </c>
      <c r="R795" s="10" t="n"/>
      <c r="S795" s="10" t="n"/>
      <c r="T795" s="10" t="n"/>
      <c r="U795" s="10" t="n"/>
      <c r="V795" s="13" t="n">
        <v>9.5</v>
      </c>
      <c r="W795" s="12" t="n">
        <v>44977</v>
      </c>
      <c r="X795" s="13" t="n">
        <v>11.5</v>
      </c>
      <c r="Y795" s="12" t="n">
        <v>44984</v>
      </c>
      <c r="Z795" t="n">
        <v>1</v>
      </c>
      <c r="AA795" s="14" t="inlineStr">
        <is>
          <t>Mes 3</t>
        </is>
      </c>
    </row>
    <row r="796">
      <c r="B796" t="inlineStr">
        <is>
          <t>Venta Local</t>
        </is>
      </c>
      <c r="C796" t="n">
        <v>40357964</v>
      </c>
      <c r="D796" t="inlineStr">
        <is>
          <t>AGRO AMERICA</t>
        </is>
      </c>
      <c r="E796" t="n">
        <v>1012108</v>
      </c>
      <c r="F796" t="inlineStr">
        <is>
          <t>agro america1012108</t>
        </is>
      </c>
      <c r="G796" s="12" t="n">
        <v>44964</v>
      </c>
      <c r="H796" s="10" t="inlineStr"/>
      <c r="I796" s="10" t="n"/>
      <c r="J796" s="10" t="n"/>
      <c r="K796" s="10" t="n"/>
      <c r="L796" s="13" t="n">
        <v>7.5</v>
      </c>
      <c r="M796" s="12" t="n">
        <v>44971</v>
      </c>
      <c r="N796" s="13" t="n">
        <v>9.5</v>
      </c>
      <c r="O796" s="12" t="n">
        <v>44980</v>
      </c>
      <c r="P796" t="n">
        <v>4</v>
      </c>
      <c r="Q796" s="14" t="inlineStr">
        <is>
          <t>SI</t>
        </is>
      </c>
      <c r="R796" s="10" t="n"/>
      <c r="S796" s="10" t="n"/>
      <c r="T796" s="10" t="n"/>
      <c r="U796" s="10" t="n"/>
      <c r="V796" s="13" t="n">
        <v>9.5</v>
      </c>
      <c r="W796" s="12" t="n">
        <v>44973</v>
      </c>
      <c r="X796" s="13" t="n">
        <v>11.5</v>
      </c>
      <c r="Y796" s="12" t="n">
        <v>44980</v>
      </c>
      <c r="Z796" t="n">
        <v>4</v>
      </c>
      <c r="AA796" s="14" t="inlineStr">
        <is>
          <t>SI</t>
        </is>
      </c>
    </row>
    <row r="797">
      <c r="B797" t="inlineStr">
        <is>
          <t>Venta Local</t>
        </is>
      </c>
      <c r="C797" t="n">
        <v>40357956</v>
      </c>
      <c r="D797" t="inlineStr">
        <is>
          <t>AGRO AMERICA</t>
        </is>
      </c>
      <c r="E797" t="n">
        <v>1012520</v>
      </c>
      <c r="F797" t="inlineStr">
        <is>
          <t>agro america1012520</t>
        </is>
      </c>
      <c r="G797" s="12" t="n">
        <v>44972</v>
      </c>
      <c r="H797" s="10" t="n">
        <v>19958.048</v>
      </c>
      <c r="I797" s="10" t="n"/>
      <c r="J797" s="10" t="n"/>
      <c r="K797" s="10" t="n"/>
      <c r="L797" s="13" t="n">
        <v>7.5</v>
      </c>
      <c r="M797" s="12" t="n">
        <v>44979</v>
      </c>
      <c r="N797" s="13" t="n">
        <v>9.5</v>
      </c>
      <c r="O797" s="12" t="n">
        <v>44988</v>
      </c>
      <c r="P797" t="n">
        <v>24</v>
      </c>
      <c r="Q797" s="14" t="inlineStr">
        <is>
          <t>SI</t>
        </is>
      </c>
      <c r="R797" s="10" t="n">
        <v>19958.048</v>
      </c>
      <c r="S797" s="10" t="n"/>
      <c r="T797" s="10" t="n"/>
      <c r="U797" s="10" t="n"/>
      <c r="V797" s="13" t="n">
        <v>9.5</v>
      </c>
      <c r="W797" s="12" t="n">
        <v>44981</v>
      </c>
      <c r="X797" s="13" t="n">
        <v>11.5</v>
      </c>
      <c r="Y797" s="12" t="n">
        <v>44988</v>
      </c>
      <c r="Z797" t="n">
        <v>24</v>
      </c>
      <c r="AA797" s="14" t="inlineStr">
        <is>
          <t>SI</t>
        </is>
      </c>
    </row>
    <row r="798">
      <c r="B798" t="inlineStr">
        <is>
          <t>Venta Local</t>
        </is>
      </c>
      <c r="C798" t="n">
        <v>40357955</v>
      </c>
      <c r="D798" t="inlineStr">
        <is>
          <t>AGRO AMERICA</t>
        </is>
      </c>
      <c r="E798" t="n">
        <v>1012110</v>
      </c>
      <c r="F798" t="inlineStr">
        <is>
          <t>agro america1012110</t>
        </is>
      </c>
      <c r="G798" s="12" t="n">
        <v>44965</v>
      </c>
      <c r="H798" s="10" t="inlineStr"/>
      <c r="I798" s="10" t="n"/>
      <c r="J798" s="10" t="n"/>
      <c r="K798" s="10" t="n"/>
      <c r="L798" s="13" t="n">
        <v>7.5</v>
      </c>
      <c r="M798" s="12" t="n">
        <v>44972</v>
      </c>
      <c r="N798" s="13" t="n">
        <v>9.5</v>
      </c>
      <c r="O798" s="12" t="n">
        <v>44981</v>
      </c>
      <c r="P798" t="n">
        <v>3</v>
      </c>
      <c r="Q798" s="14" t="inlineStr">
        <is>
          <t>SI</t>
        </is>
      </c>
      <c r="R798" s="10" t="n"/>
      <c r="S798" s="10" t="n"/>
      <c r="T798" s="10" t="n"/>
      <c r="U798" s="10" t="n"/>
      <c r="V798" s="13" t="n">
        <v>9.5</v>
      </c>
      <c r="W798" s="12" t="n">
        <v>44974</v>
      </c>
      <c r="X798" s="13" t="n">
        <v>11.5</v>
      </c>
      <c r="Y798" s="12" t="n">
        <v>44981</v>
      </c>
      <c r="Z798" t="n">
        <v>3</v>
      </c>
      <c r="AA798" s="14" t="inlineStr">
        <is>
          <t>SI</t>
        </is>
      </c>
    </row>
    <row r="799">
      <c r="B799" t="inlineStr">
        <is>
          <t>Venta Local</t>
        </is>
      </c>
      <c r="C799" t="n">
        <v>40357955</v>
      </c>
      <c r="D799" t="inlineStr">
        <is>
          <t>AGRO AMERICA</t>
        </is>
      </c>
      <c r="E799" t="n">
        <v>1012107</v>
      </c>
      <c r="F799" t="inlineStr">
        <is>
          <t>agro america1012107</t>
        </is>
      </c>
      <c r="G799" s="12" t="n">
        <v>44965</v>
      </c>
      <c r="H799" s="10" t="inlineStr"/>
      <c r="I799" s="10" t="n"/>
      <c r="J799" s="10" t="n"/>
      <c r="K799" s="10" t="n"/>
      <c r="L799" s="13" t="n">
        <v>7.5</v>
      </c>
      <c r="M799" s="12" t="n">
        <v>44972</v>
      </c>
      <c r="N799" s="13" t="n">
        <v>9.5</v>
      </c>
      <c r="O799" s="12" t="n">
        <v>44981</v>
      </c>
      <c r="P799" t="n">
        <v>3</v>
      </c>
      <c r="Q799" s="14" t="inlineStr">
        <is>
          <t>SI</t>
        </is>
      </c>
      <c r="R799" s="10" t="n"/>
      <c r="S799" s="10" t="n"/>
      <c r="T799" s="10" t="n"/>
      <c r="U799" s="10" t="n"/>
      <c r="V799" s="13" t="n">
        <v>9.5</v>
      </c>
      <c r="W799" s="12" t="n">
        <v>44974</v>
      </c>
      <c r="X799" s="13" t="n">
        <v>11.5</v>
      </c>
      <c r="Y799" s="12" t="n">
        <v>44981</v>
      </c>
      <c r="Z799" t="n">
        <v>3</v>
      </c>
      <c r="AA799" s="14" t="inlineStr">
        <is>
          <t>SI</t>
        </is>
      </c>
    </row>
    <row r="800">
      <c r="B800" t="inlineStr">
        <is>
          <t>Venta Local</t>
        </is>
      </c>
      <c r="C800" t="n">
        <v>40357949</v>
      </c>
      <c r="D800" t="inlineStr">
        <is>
          <t>AGRO AMERICA</t>
        </is>
      </c>
      <c r="E800" t="n">
        <v>1012167</v>
      </c>
      <c r="F800" t="inlineStr">
        <is>
          <t>agro america1012167</t>
        </is>
      </c>
      <c r="G800" s="12" t="n">
        <v>44972</v>
      </c>
      <c r="H800" s="10" t="n">
        <v>19958.048</v>
      </c>
      <c r="I800" s="10" t="n"/>
      <c r="J800" s="10" t="n"/>
      <c r="K800" s="10" t="n"/>
      <c r="L800" s="13" t="n">
        <v>7.5</v>
      </c>
      <c r="M800" s="12" t="n">
        <v>44979</v>
      </c>
      <c r="N800" s="13" t="n">
        <v>9.5</v>
      </c>
      <c r="O800" s="12" t="n">
        <v>44988</v>
      </c>
      <c r="P800" t="n">
        <v>24</v>
      </c>
      <c r="Q800" s="14" t="inlineStr">
        <is>
          <t>SI</t>
        </is>
      </c>
      <c r="R800" s="10" t="n">
        <v>19958.048</v>
      </c>
      <c r="S800" s="10" t="n"/>
      <c r="T800" s="10" t="n"/>
      <c r="U800" s="10" t="n"/>
      <c r="V800" s="13" t="n">
        <v>9.5</v>
      </c>
      <c r="W800" s="12" t="n">
        <v>44981</v>
      </c>
      <c r="X800" s="13" t="n">
        <v>11.5</v>
      </c>
      <c r="Y800" s="12" t="n">
        <v>44988</v>
      </c>
      <c r="Z800" t="n">
        <v>24</v>
      </c>
      <c r="AA800" s="14" t="inlineStr">
        <is>
          <t>SI</t>
        </is>
      </c>
    </row>
    <row r="801">
      <c r="B801" t="inlineStr">
        <is>
          <t>Venta Local</t>
        </is>
      </c>
      <c r="C801" t="n">
        <v>40357948</v>
      </c>
      <c r="D801" t="inlineStr">
        <is>
          <t>AGRO AMERICA</t>
        </is>
      </c>
      <c r="E801" t="n">
        <v>1012167</v>
      </c>
      <c r="F801" t="inlineStr">
        <is>
          <t>agro america1012167</t>
        </is>
      </c>
      <c r="G801" s="12" t="n">
        <v>44972</v>
      </c>
      <c r="H801" s="10" t="n">
        <v>19958.048</v>
      </c>
      <c r="I801" s="10" t="n"/>
      <c r="J801" s="10" t="n"/>
      <c r="K801" s="10" t="n"/>
      <c r="L801" s="13" t="n">
        <v>7.5</v>
      </c>
      <c r="M801" s="12" t="n">
        <v>44979</v>
      </c>
      <c r="N801" s="13" t="n">
        <v>9.5</v>
      </c>
      <c r="O801" s="12" t="n">
        <v>44988</v>
      </c>
      <c r="P801" t="n">
        <v>24</v>
      </c>
      <c r="Q801" s="14" t="inlineStr">
        <is>
          <t>SI</t>
        </is>
      </c>
      <c r="R801" s="10" t="n">
        <v>19958.048</v>
      </c>
      <c r="S801" s="10" t="n"/>
      <c r="T801" s="10" t="n"/>
      <c r="U801" s="10" t="n"/>
      <c r="V801" s="13" t="n">
        <v>9.5</v>
      </c>
      <c r="W801" s="12" t="n">
        <v>44981</v>
      </c>
      <c r="X801" s="13" t="n">
        <v>11.5</v>
      </c>
      <c r="Y801" s="12" t="n">
        <v>44988</v>
      </c>
      <c r="Z801" t="n">
        <v>24</v>
      </c>
      <c r="AA801" s="14" t="inlineStr">
        <is>
          <t>SI</t>
        </is>
      </c>
    </row>
    <row r="802">
      <c r="B802" t="inlineStr">
        <is>
          <t>Venta Local</t>
        </is>
      </c>
      <c r="C802" t="n">
        <v>40357937</v>
      </c>
      <c r="D802" t="inlineStr">
        <is>
          <t>AGRO AMERICA</t>
        </is>
      </c>
      <c r="E802" t="n">
        <v>1012518</v>
      </c>
      <c r="F802" t="inlineStr">
        <is>
          <t>agro america1012518</t>
        </is>
      </c>
      <c r="G802" s="12" t="n">
        <v>44957</v>
      </c>
      <c r="H802" s="10" t="inlineStr"/>
      <c r="I802" s="10" t="n"/>
      <c r="J802" s="10" t="n"/>
      <c r="K802" s="10" t="n"/>
      <c r="L802" s="13" t="n">
        <v>7.5</v>
      </c>
      <c r="M802" s="12" t="n">
        <v>44964</v>
      </c>
      <c r="N802" s="13" t="n">
        <v>9.5</v>
      </c>
      <c r="O802" s="12" t="n">
        <v>44973</v>
      </c>
      <c r="P802" t="n">
        <v>9</v>
      </c>
      <c r="Q802" s="14" t="inlineStr">
        <is>
          <t>SI</t>
        </is>
      </c>
      <c r="R802" s="10" t="n"/>
      <c r="S802" s="10" t="n"/>
      <c r="T802" s="10" t="n"/>
      <c r="U802" s="10" t="n"/>
      <c r="V802" s="13" t="n">
        <v>9.5</v>
      </c>
      <c r="W802" s="12" t="n">
        <v>44966</v>
      </c>
      <c r="X802" s="13" t="n">
        <v>11.5</v>
      </c>
      <c r="Y802" s="12" t="n">
        <v>44973</v>
      </c>
      <c r="Z802" t="n">
        <v>9</v>
      </c>
      <c r="AA802" s="14" t="inlineStr">
        <is>
          <t>SI</t>
        </is>
      </c>
    </row>
    <row r="803">
      <c r="B803" t="inlineStr">
        <is>
          <t>Venta Local</t>
        </is>
      </c>
      <c r="C803" t="n">
        <v>40357919</v>
      </c>
      <c r="D803" t="inlineStr">
        <is>
          <t>AGRO AMERICA</t>
        </is>
      </c>
      <c r="E803" t="n">
        <v>1012165</v>
      </c>
      <c r="F803" t="inlineStr">
        <is>
          <t>agro america1012165</t>
        </is>
      </c>
      <c r="G803" s="12" t="n">
        <v>44961</v>
      </c>
      <c r="H803" s="10" t="inlineStr"/>
      <c r="I803" s="10" t="n"/>
      <c r="J803" s="10" t="n"/>
      <c r="K803" s="10" t="n"/>
      <c r="L803" s="13" t="n">
        <v>7.5</v>
      </c>
      <c r="M803" s="12" t="n">
        <v>44968</v>
      </c>
      <c r="N803" s="13" t="n">
        <v>9.5</v>
      </c>
      <c r="O803" s="12" t="n">
        <v>44977</v>
      </c>
      <c r="P803" t="n">
        <v>7</v>
      </c>
      <c r="Q803" s="14" t="inlineStr">
        <is>
          <t>SI</t>
        </is>
      </c>
      <c r="R803" s="10" t="n"/>
      <c r="S803" s="10" t="n"/>
      <c r="T803" s="10" t="n"/>
      <c r="U803" s="10" t="n"/>
      <c r="V803" s="13" t="n">
        <v>9.5</v>
      </c>
      <c r="W803" s="12" t="n">
        <v>44970</v>
      </c>
      <c r="X803" s="13" t="n">
        <v>11.5</v>
      </c>
      <c r="Y803" s="12" t="n">
        <v>44977</v>
      </c>
      <c r="Z803" t="n">
        <v>7</v>
      </c>
      <c r="AA803" s="14" t="inlineStr">
        <is>
          <t>SI</t>
        </is>
      </c>
    </row>
    <row r="804">
      <c r="B804" t="inlineStr">
        <is>
          <t>Venta Local</t>
        </is>
      </c>
      <c r="C804" t="n">
        <v>40357918</v>
      </c>
      <c r="D804" t="inlineStr">
        <is>
          <t>AGRO AMERICA</t>
        </is>
      </c>
      <c r="E804" t="n">
        <v>1012165</v>
      </c>
      <c r="F804" t="inlineStr">
        <is>
          <t>agro america1012165</t>
        </is>
      </c>
      <c r="G804" s="12" t="n">
        <v>44969</v>
      </c>
      <c r="H804" s="10" t="inlineStr"/>
      <c r="I804" s="10" t="n"/>
      <c r="J804" s="10" t="n"/>
      <c r="K804" s="10" t="n"/>
      <c r="L804" s="13" t="n">
        <v>7.5</v>
      </c>
      <c r="M804" s="12" t="n">
        <v>44976</v>
      </c>
      <c r="N804" s="13" t="n">
        <v>9.5</v>
      </c>
      <c r="O804" s="12" t="n">
        <v>44985</v>
      </c>
      <c r="P804" t="n">
        <v>0</v>
      </c>
      <c r="Q804" s="14" t="inlineStr">
        <is>
          <t>Mes 3</t>
        </is>
      </c>
      <c r="R804" s="10" t="n"/>
      <c r="S804" s="10" t="n"/>
      <c r="T804" s="10" t="n"/>
      <c r="U804" s="10" t="n"/>
      <c r="V804" s="13" t="n">
        <v>9.5</v>
      </c>
      <c r="W804" s="12" t="n">
        <v>44978</v>
      </c>
      <c r="X804" s="13" t="n">
        <v>11.5</v>
      </c>
      <c r="Y804" s="12" t="n">
        <v>44985</v>
      </c>
      <c r="Z804" t="n">
        <v>0</v>
      </c>
      <c r="AA804" s="14" t="inlineStr">
        <is>
          <t>Mes 3</t>
        </is>
      </c>
    </row>
    <row r="805">
      <c r="B805" t="inlineStr">
        <is>
          <t>Venta Local</t>
        </is>
      </c>
      <c r="C805" t="n">
        <v>40357910</v>
      </c>
      <c r="D805" t="inlineStr">
        <is>
          <t>AGRO AMERICA</t>
        </is>
      </c>
      <c r="E805" t="n">
        <v>1012148</v>
      </c>
      <c r="F805" t="inlineStr">
        <is>
          <t>agro america1012148</t>
        </is>
      </c>
      <c r="G805" s="12" t="n">
        <v>44963</v>
      </c>
      <c r="H805" s="10" t="inlineStr"/>
      <c r="I805" s="10" t="n"/>
      <c r="J805" s="10" t="n"/>
      <c r="K805" s="10" t="n"/>
      <c r="L805" s="13" t="n">
        <v>7.5</v>
      </c>
      <c r="M805" s="12" t="n">
        <v>44970</v>
      </c>
      <c r="N805" s="13" t="n">
        <v>9.5</v>
      </c>
      <c r="O805" s="12" t="n">
        <v>44979</v>
      </c>
      <c r="P805" t="n">
        <v>5</v>
      </c>
      <c r="Q805" s="14" t="inlineStr">
        <is>
          <t>SI</t>
        </is>
      </c>
      <c r="R805" s="10" t="n"/>
      <c r="S805" s="10" t="n"/>
      <c r="T805" s="10" t="n"/>
      <c r="U805" s="10" t="n"/>
      <c r="V805" s="13" t="n">
        <v>9.5</v>
      </c>
      <c r="W805" s="12" t="n">
        <v>44972</v>
      </c>
      <c r="X805" s="13" t="n">
        <v>11.5</v>
      </c>
      <c r="Y805" s="12" t="n">
        <v>44979</v>
      </c>
      <c r="Z805" t="n">
        <v>5</v>
      </c>
      <c r="AA805" s="14" t="inlineStr">
        <is>
          <t>SI</t>
        </is>
      </c>
    </row>
    <row r="806">
      <c r="B806" t="inlineStr">
        <is>
          <t>Venta Local</t>
        </is>
      </c>
      <c r="C806" t="n">
        <v>40357905</v>
      </c>
      <c r="D806" t="inlineStr">
        <is>
          <t>AGRO AMERICA</t>
        </is>
      </c>
      <c r="E806" t="n">
        <v>1012161</v>
      </c>
      <c r="F806" t="inlineStr">
        <is>
          <t>agro america1012161</t>
        </is>
      </c>
      <c r="G806" s="12" t="n">
        <v>44964</v>
      </c>
      <c r="H806" s="10" t="inlineStr"/>
      <c r="I806" s="10" t="n"/>
      <c r="J806" s="10" t="n"/>
      <c r="K806" s="10" t="n"/>
      <c r="L806" s="13" t="n">
        <v>7.5</v>
      </c>
      <c r="M806" s="12" t="n">
        <v>44971</v>
      </c>
      <c r="N806" s="13" t="n">
        <v>9.5</v>
      </c>
      <c r="O806" s="12" t="n">
        <v>44980</v>
      </c>
      <c r="P806" t="n">
        <v>4</v>
      </c>
      <c r="Q806" s="14" t="inlineStr">
        <is>
          <t>SI</t>
        </is>
      </c>
      <c r="R806" s="10" t="n"/>
      <c r="S806" s="10" t="n"/>
      <c r="T806" s="10" t="n"/>
      <c r="U806" s="10" t="n"/>
      <c r="V806" s="13" t="n">
        <v>9.5</v>
      </c>
      <c r="W806" s="12" t="n">
        <v>44973</v>
      </c>
      <c r="X806" s="13" t="n">
        <v>11.5</v>
      </c>
      <c r="Y806" s="12" t="n">
        <v>44980</v>
      </c>
      <c r="Z806" t="n">
        <v>4</v>
      </c>
      <c r="AA806" s="14" t="inlineStr">
        <is>
          <t>SI</t>
        </is>
      </c>
    </row>
    <row r="807">
      <c r="B807" t="inlineStr">
        <is>
          <t>Venta Local</t>
        </is>
      </c>
      <c r="C807" t="n">
        <v>40357904</v>
      </c>
      <c r="D807" t="inlineStr">
        <is>
          <t>AGRO AMERICA</t>
        </is>
      </c>
      <c r="E807" t="n">
        <v>1021539</v>
      </c>
      <c r="F807" t="inlineStr">
        <is>
          <t>agro america1021539</t>
        </is>
      </c>
      <c r="G807" s="12" t="n">
        <v>44978</v>
      </c>
      <c r="H807" s="10" t="n">
        <v>4011.114056</v>
      </c>
      <c r="I807" s="10" t="n"/>
      <c r="J807" s="10" t="n"/>
      <c r="K807" s="10" t="n"/>
      <c r="L807" s="13" t="n">
        <v>7.5</v>
      </c>
      <c r="M807" s="12" t="n">
        <v>44985</v>
      </c>
      <c r="N807" s="13" t="n">
        <v>9.5</v>
      </c>
      <c r="O807" s="12" t="n">
        <v>44994</v>
      </c>
      <c r="P807" t="n">
        <v>19</v>
      </c>
      <c r="Q807" s="14" t="inlineStr">
        <is>
          <t>SI</t>
        </is>
      </c>
      <c r="R807" s="10" t="n">
        <v>4011.114056</v>
      </c>
      <c r="S807" s="10" t="n"/>
      <c r="T807" s="10" t="n"/>
      <c r="U807" s="10" t="n"/>
      <c r="V807" s="13" t="n">
        <v>9.5</v>
      </c>
      <c r="W807" s="12" t="n">
        <v>44987</v>
      </c>
      <c r="X807" s="13" t="n">
        <v>11.5</v>
      </c>
      <c r="Y807" s="12" t="n">
        <v>44994</v>
      </c>
      <c r="Z807" t="n">
        <v>19</v>
      </c>
      <c r="AA807" s="14" t="inlineStr">
        <is>
          <t>SI</t>
        </is>
      </c>
    </row>
    <row r="808">
      <c r="B808" t="inlineStr">
        <is>
          <t>Venta Local</t>
        </is>
      </c>
      <c r="C808" t="n">
        <v>40357904</v>
      </c>
      <c r="D808" t="inlineStr">
        <is>
          <t>AGRO AMERICA</t>
        </is>
      </c>
      <c r="E808" t="n">
        <v>1021538</v>
      </c>
      <c r="F808" t="inlineStr">
        <is>
          <t>agro america1021538</t>
        </is>
      </c>
      <c r="G808" s="12" t="n">
        <v>44978</v>
      </c>
      <c r="H808" s="10" t="n">
        <v>12013.43855</v>
      </c>
      <c r="I808" s="10" t="n"/>
      <c r="J808" s="10" t="n"/>
      <c r="K808" s="10" t="n"/>
      <c r="L808" s="13" t="n">
        <v>7.5</v>
      </c>
      <c r="M808" s="12" t="n">
        <v>44985</v>
      </c>
      <c r="N808" s="13" t="n">
        <v>9.5</v>
      </c>
      <c r="O808" s="12" t="n">
        <v>44994</v>
      </c>
      <c r="P808" t="n">
        <v>19</v>
      </c>
      <c r="Q808" s="14" t="inlineStr">
        <is>
          <t>SI</t>
        </is>
      </c>
      <c r="R808" s="10" t="n">
        <v>12013.43855</v>
      </c>
      <c r="S808" s="10" t="n"/>
      <c r="T808" s="10" t="n"/>
      <c r="U808" s="10" t="n"/>
      <c r="V808" s="13" t="n">
        <v>9.5</v>
      </c>
      <c r="W808" s="12" t="n">
        <v>44987</v>
      </c>
      <c r="X808" s="13" t="n">
        <v>11.5</v>
      </c>
      <c r="Y808" s="12" t="n">
        <v>44994</v>
      </c>
      <c r="Z808" t="n">
        <v>19</v>
      </c>
      <c r="AA808" s="14" t="inlineStr">
        <is>
          <t>SI</t>
        </is>
      </c>
    </row>
    <row r="809">
      <c r="B809" t="inlineStr">
        <is>
          <t>Venta Local</t>
        </is>
      </c>
      <c r="C809" t="n">
        <v>40357904</v>
      </c>
      <c r="D809" t="inlineStr">
        <is>
          <t>AGRO AMERICA</t>
        </is>
      </c>
      <c r="E809" t="n">
        <v>1021539</v>
      </c>
      <c r="F809" t="inlineStr">
        <is>
          <t>agro america1021539</t>
        </is>
      </c>
      <c r="G809" s="12" t="n">
        <v>44978</v>
      </c>
      <c r="H809" s="10" t="n">
        <v>6050.445544</v>
      </c>
      <c r="I809" s="10" t="n"/>
      <c r="J809" s="10" t="n"/>
      <c r="K809" s="10" t="n"/>
      <c r="L809" s="13" t="n">
        <v>7.5</v>
      </c>
      <c r="M809" s="12" t="n">
        <v>44985</v>
      </c>
      <c r="N809" s="13" t="n">
        <v>9.5</v>
      </c>
      <c r="O809" s="12" t="n">
        <v>44994</v>
      </c>
      <c r="P809" t="n">
        <v>19</v>
      </c>
      <c r="Q809" s="14" t="inlineStr">
        <is>
          <t>SI</t>
        </is>
      </c>
      <c r="R809" s="10" t="n">
        <v>6050.445544</v>
      </c>
      <c r="S809" s="10" t="n"/>
      <c r="T809" s="10" t="n"/>
      <c r="U809" s="10" t="n"/>
      <c r="V809" s="13" t="n">
        <v>9.5</v>
      </c>
      <c r="W809" s="12" t="n">
        <v>44987</v>
      </c>
      <c r="X809" s="13" t="n">
        <v>11.5</v>
      </c>
      <c r="Y809" s="12" t="n">
        <v>44994</v>
      </c>
      <c r="Z809" t="n">
        <v>19</v>
      </c>
      <c r="AA809" s="14" t="inlineStr">
        <is>
          <t>SI</t>
        </is>
      </c>
    </row>
    <row r="810">
      <c r="B810" t="inlineStr">
        <is>
          <t>Venta Local</t>
        </is>
      </c>
      <c r="C810" t="n">
        <v>40357904</v>
      </c>
      <c r="D810" t="inlineStr">
        <is>
          <t>AGRO AMERICA</t>
        </is>
      </c>
      <c r="E810" t="n">
        <v>1022619</v>
      </c>
      <c r="F810" t="inlineStr">
        <is>
          <t>agro america1022619</t>
        </is>
      </c>
      <c r="G810" s="12" t="n">
        <v>44978</v>
      </c>
      <c r="H810" s="10" t="n">
        <v>2164.731533</v>
      </c>
      <c r="I810" s="10" t="n"/>
      <c r="J810" s="10" t="n"/>
      <c r="K810" s="10" t="n"/>
      <c r="L810" s="13" t="n">
        <v>7.5</v>
      </c>
      <c r="M810" s="12" t="n">
        <v>44985</v>
      </c>
      <c r="N810" s="13" t="n">
        <v>9.5</v>
      </c>
      <c r="O810" s="12" t="n">
        <v>44994</v>
      </c>
      <c r="P810" t="n">
        <v>19</v>
      </c>
      <c r="Q810" s="14" t="inlineStr">
        <is>
          <t>SI</t>
        </is>
      </c>
      <c r="R810" s="10" t="n">
        <v>2164.731533</v>
      </c>
      <c r="S810" s="10" t="n"/>
      <c r="T810" s="10" t="n"/>
      <c r="U810" s="10" t="n"/>
      <c r="V810" s="13" t="n">
        <v>9.5</v>
      </c>
      <c r="W810" s="12" t="n">
        <v>44987</v>
      </c>
      <c r="X810" s="13" t="n">
        <v>11.5</v>
      </c>
      <c r="Y810" s="12" t="n">
        <v>44994</v>
      </c>
      <c r="Z810" t="n">
        <v>19</v>
      </c>
      <c r="AA810" s="14" t="inlineStr">
        <is>
          <t>SI</t>
        </is>
      </c>
    </row>
    <row r="811">
      <c r="B811" t="inlineStr">
        <is>
          <t>Venta Local</t>
        </is>
      </c>
      <c r="C811" t="n">
        <v>40357893</v>
      </c>
      <c r="D811" t="inlineStr">
        <is>
          <t>AGRO AMERICA</t>
        </is>
      </c>
      <c r="E811" t="n">
        <v>1030379</v>
      </c>
      <c r="F811" t="inlineStr">
        <is>
          <t>agro america1030379</t>
        </is>
      </c>
      <c r="G811" s="12" t="n">
        <v>44972</v>
      </c>
      <c r="H811" s="10" t="n">
        <v>24004.08864</v>
      </c>
      <c r="I811" s="10" t="n"/>
      <c r="J811" s="10" t="n"/>
      <c r="K811" s="10" t="n"/>
      <c r="L811" s="13" t="n">
        <v>7.5</v>
      </c>
      <c r="M811" s="12" t="n">
        <v>44979</v>
      </c>
      <c r="N811" s="13" t="n">
        <v>9.5</v>
      </c>
      <c r="O811" s="12" t="n">
        <v>44988</v>
      </c>
      <c r="P811" t="n">
        <v>24</v>
      </c>
      <c r="Q811" s="14" t="inlineStr">
        <is>
          <t>SI</t>
        </is>
      </c>
      <c r="R811" s="10" t="n">
        <v>24004.08864</v>
      </c>
      <c r="S811" s="10" t="n"/>
      <c r="T811" s="10" t="n"/>
      <c r="U811" s="10" t="n"/>
      <c r="V811" s="13" t="n">
        <v>9.5</v>
      </c>
      <c r="W811" s="12" t="n">
        <v>44981</v>
      </c>
      <c r="X811" s="13" t="n">
        <v>11.5</v>
      </c>
      <c r="Y811" s="12" t="n">
        <v>44988</v>
      </c>
      <c r="Z811" t="n">
        <v>24</v>
      </c>
      <c r="AA811" s="14" t="inlineStr">
        <is>
          <t>SI</t>
        </is>
      </c>
    </row>
    <row r="812">
      <c r="B812" t="inlineStr">
        <is>
          <t>Venta Local</t>
        </is>
      </c>
      <c r="C812" t="n">
        <v>40357891</v>
      </c>
      <c r="D812" t="inlineStr">
        <is>
          <t>AGRO AMERICA</t>
        </is>
      </c>
      <c r="E812" t="n">
        <v>1030379</v>
      </c>
      <c r="F812" t="inlineStr">
        <is>
          <t>agro america1030379</t>
        </is>
      </c>
      <c r="G812" s="12" t="n">
        <v>44972</v>
      </c>
      <c r="H812" s="10" t="n">
        <v>24004.08864</v>
      </c>
      <c r="I812" s="10" t="n"/>
      <c r="J812" s="10" t="n"/>
      <c r="K812" s="10" t="n"/>
      <c r="L812" s="13" t="n">
        <v>7.5</v>
      </c>
      <c r="M812" s="12" t="n">
        <v>44979</v>
      </c>
      <c r="N812" s="13" t="n">
        <v>9.5</v>
      </c>
      <c r="O812" s="12" t="n">
        <v>44988</v>
      </c>
      <c r="P812" t="n">
        <v>24</v>
      </c>
      <c r="Q812" s="14" t="inlineStr">
        <is>
          <t>SI</t>
        </is>
      </c>
      <c r="R812" s="10" t="n">
        <v>24004.08864</v>
      </c>
      <c r="S812" s="10" t="n"/>
      <c r="T812" s="10" t="n"/>
      <c r="U812" s="10" t="n"/>
      <c r="V812" s="13" t="n">
        <v>9.5</v>
      </c>
      <c r="W812" s="12" t="n">
        <v>44981</v>
      </c>
      <c r="X812" s="13" t="n">
        <v>11.5</v>
      </c>
      <c r="Y812" s="12" t="n">
        <v>44988</v>
      </c>
      <c r="Z812" t="n">
        <v>24</v>
      </c>
      <c r="AA812" s="14" t="inlineStr">
        <is>
          <t>SI</t>
        </is>
      </c>
    </row>
    <row r="813">
      <c r="B813" t="inlineStr">
        <is>
          <t>Venta Local</t>
        </is>
      </c>
      <c r="C813" t="n">
        <v>40357890</v>
      </c>
      <c r="D813" t="inlineStr">
        <is>
          <t>AGRO AMERICA</t>
        </is>
      </c>
      <c r="E813" t="n">
        <v>1030379</v>
      </c>
      <c r="F813" t="inlineStr">
        <is>
          <t>agro america1030379</t>
        </is>
      </c>
      <c r="G813" s="12" t="n">
        <v>44964</v>
      </c>
      <c r="H813" s="10" t="inlineStr"/>
      <c r="I813" s="10" t="n"/>
      <c r="J813" s="10" t="n"/>
      <c r="K813" s="10" t="n"/>
      <c r="L813" s="13" t="n">
        <v>7.5</v>
      </c>
      <c r="M813" s="12" t="n">
        <v>44971</v>
      </c>
      <c r="N813" s="13" t="n">
        <v>9.5</v>
      </c>
      <c r="O813" s="12" t="n">
        <v>44980</v>
      </c>
      <c r="P813" t="n">
        <v>4</v>
      </c>
      <c r="Q813" s="14" t="inlineStr">
        <is>
          <t>SI</t>
        </is>
      </c>
      <c r="R813" s="10" t="n"/>
      <c r="S813" s="10" t="n"/>
      <c r="T813" s="10" t="n"/>
      <c r="U813" s="10" t="n"/>
      <c r="V813" s="13" t="n">
        <v>9.5</v>
      </c>
      <c r="W813" s="12" t="n">
        <v>44973</v>
      </c>
      <c r="X813" s="13" t="n">
        <v>11.5</v>
      </c>
      <c r="Y813" s="12" t="n">
        <v>44980</v>
      </c>
      <c r="Z813" t="n">
        <v>4</v>
      </c>
      <c r="AA813" s="14" t="inlineStr">
        <is>
          <t>SI</t>
        </is>
      </c>
    </row>
    <row r="814">
      <c r="B814" t="inlineStr">
        <is>
          <t>Venta Local</t>
        </is>
      </c>
      <c r="C814" t="n">
        <v>40357858</v>
      </c>
      <c r="D814" t="inlineStr">
        <is>
          <t>AGRO MEXICO</t>
        </is>
      </c>
      <c r="E814" t="n">
        <v>1011150</v>
      </c>
      <c r="F814" t="inlineStr">
        <is>
          <t>agro mexico1011150</t>
        </is>
      </c>
      <c r="G814" s="12" t="n">
        <v>44969</v>
      </c>
      <c r="H814" s="10" t="inlineStr"/>
      <c r="I814" s="10" t="n"/>
      <c r="J814" s="10" t="n"/>
      <c r="K814" s="10" t="n"/>
      <c r="L814" s="13" t="n">
        <v>5.449612403100775</v>
      </c>
      <c r="M814" s="12" t="n">
        <v>44974</v>
      </c>
      <c r="N814" s="13" t="n">
        <v>10</v>
      </c>
      <c r="O814" s="12" t="n">
        <v>44984</v>
      </c>
      <c r="P814" t="n">
        <v>1</v>
      </c>
      <c r="Q814" s="14" t="inlineStr">
        <is>
          <t>Mes 3</t>
        </is>
      </c>
      <c r="R814" s="10" t="n"/>
      <c r="S814" s="10" t="n"/>
      <c r="T814" s="10" t="n"/>
      <c r="U814" s="10" t="n"/>
      <c r="V814" s="13" t="n">
        <v>7.449612403100775</v>
      </c>
      <c r="W814" s="12" t="n">
        <v>44976</v>
      </c>
      <c r="X814" s="13" t="n">
        <v>12</v>
      </c>
      <c r="Y814" s="12" t="n">
        <v>44984</v>
      </c>
      <c r="Z814" t="n">
        <v>1</v>
      </c>
      <c r="AA814" s="14" t="inlineStr">
        <is>
          <t>Mes 3</t>
        </is>
      </c>
    </row>
    <row r="815">
      <c r="B815" t="inlineStr">
        <is>
          <t>Venta Local</t>
        </is>
      </c>
      <c r="C815" t="n">
        <v>40357857</v>
      </c>
      <c r="D815" t="inlineStr">
        <is>
          <t>AGRO MEXICO</t>
        </is>
      </c>
      <c r="E815" t="n">
        <v>1011150</v>
      </c>
      <c r="F815" t="inlineStr">
        <is>
          <t>agro mexico1011150</t>
        </is>
      </c>
      <c r="G815" s="12" t="n">
        <v>44961</v>
      </c>
      <c r="H815" s="10" t="inlineStr"/>
      <c r="I815" s="10" t="n"/>
      <c r="J815" s="10" t="n"/>
      <c r="K815" s="10" t="n"/>
      <c r="L815" s="13" t="n">
        <v>5.449612403100775</v>
      </c>
      <c r="M815" s="12" t="n">
        <v>44966</v>
      </c>
      <c r="N815" s="13" t="n">
        <v>10</v>
      </c>
      <c r="O815" s="12" t="n">
        <v>44976</v>
      </c>
      <c r="P815" t="n">
        <v>8</v>
      </c>
      <c r="Q815" s="14" t="inlineStr">
        <is>
          <t>SI</t>
        </is>
      </c>
      <c r="R815" s="10" t="n"/>
      <c r="S815" s="10" t="n"/>
      <c r="T815" s="10" t="n"/>
      <c r="U815" s="10" t="n"/>
      <c r="V815" s="13" t="n">
        <v>7.449612403100775</v>
      </c>
      <c r="W815" s="12" t="n">
        <v>44968</v>
      </c>
      <c r="X815" s="13" t="n">
        <v>12</v>
      </c>
      <c r="Y815" s="12" t="n">
        <v>44976</v>
      </c>
      <c r="Z815" t="n">
        <v>8</v>
      </c>
      <c r="AA815" s="14" t="inlineStr">
        <is>
          <t>SI</t>
        </is>
      </c>
    </row>
    <row r="816">
      <c r="B816" t="inlineStr">
        <is>
          <t>Venta Local</t>
        </is>
      </c>
      <c r="C816" t="n">
        <v>40357856</v>
      </c>
      <c r="D816" t="inlineStr">
        <is>
          <t>AGRO MEXICO</t>
        </is>
      </c>
      <c r="E816" t="n">
        <v>1012278</v>
      </c>
      <c r="F816" t="inlineStr">
        <is>
          <t>agro mexico1012278</t>
        </is>
      </c>
      <c r="G816" s="12" t="n">
        <v>44956</v>
      </c>
      <c r="H816" s="10" t="inlineStr"/>
      <c r="I816" s="10" t="n"/>
      <c r="J816" s="10" t="n"/>
      <c r="K816" s="10" t="n"/>
      <c r="L816" s="13" t="n">
        <v>5.449612403100775</v>
      </c>
      <c r="M816" s="12" t="n">
        <v>44961</v>
      </c>
      <c r="N816" s="13" t="n">
        <v>10</v>
      </c>
      <c r="O816" s="12" t="n">
        <v>44971</v>
      </c>
      <c r="P816" t="n">
        <v>12</v>
      </c>
      <c r="Q816" s="14" t="inlineStr">
        <is>
          <t>SI</t>
        </is>
      </c>
      <c r="R816" s="10" t="n"/>
      <c r="S816" s="10" t="n"/>
      <c r="T816" s="10" t="n"/>
      <c r="U816" s="10" t="n"/>
      <c r="V816" s="13" t="n">
        <v>7.449612403100775</v>
      </c>
      <c r="W816" s="12" t="n">
        <v>44963</v>
      </c>
      <c r="X816" s="13" t="n">
        <v>12</v>
      </c>
      <c r="Y816" s="12" t="n">
        <v>44971</v>
      </c>
      <c r="Z816" t="n">
        <v>12</v>
      </c>
      <c r="AA816" s="14" t="inlineStr">
        <is>
          <t>SI</t>
        </is>
      </c>
    </row>
    <row r="817">
      <c r="B817" t="inlineStr">
        <is>
          <t>Venta Local</t>
        </is>
      </c>
      <c r="C817" t="n">
        <v>40357852</v>
      </c>
      <c r="D817" t="inlineStr">
        <is>
          <t>AGRO MEXICO</t>
        </is>
      </c>
      <c r="E817" t="n">
        <v>1012278</v>
      </c>
      <c r="F817" t="inlineStr">
        <is>
          <t>agro mexico1012278</t>
        </is>
      </c>
      <c r="G817" s="12" t="n">
        <v>44956</v>
      </c>
      <c r="H817" s="10" t="inlineStr"/>
      <c r="I817" s="10" t="n"/>
      <c r="J817" s="10" t="n"/>
      <c r="K817" s="10" t="n"/>
      <c r="L817" s="13" t="n">
        <v>5.449612403100775</v>
      </c>
      <c r="M817" s="12" t="n">
        <v>44961</v>
      </c>
      <c r="N817" s="13" t="n">
        <v>10</v>
      </c>
      <c r="O817" s="12" t="n">
        <v>44971</v>
      </c>
      <c r="P817" t="n">
        <v>12</v>
      </c>
      <c r="Q817" s="14" t="inlineStr">
        <is>
          <t>SI</t>
        </is>
      </c>
      <c r="R817" s="10" t="n"/>
      <c r="S817" s="10" t="n"/>
      <c r="T817" s="10" t="n"/>
      <c r="U817" s="10" t="n"/>
      <c r="V817" s="13" t="n">
        <v>7.449612403100775</v>
      </c>
      <c r="W817" s="12" t="n">
        <v>44963</v>
      </c>
      <c r="X817" s="13" t="n">
        <v>12</v>
      </c>
      <c r="Y817" s="12" t="n">
        <v>44971</v>
      </c>
      <c r="Z817" t="n">
        <v>12</v>
      </c>
      <c r="AA817" s="14" t="inlineStr">
        <is>
          <t>SI</t>
        </is>
      </c>
    </row>
    <row r="818">
      <c r="B818" t="inlineStr">
        <is>
          <t>Venta Directa</t>
        </is>
      </c>
      <c r="C818" t="n">
        <v>40357847</v>
      </c>
      <c r="D818" t="inlineStr">
        <is>
          <t>AGRO SUDAMERICA</t>
        </is>
      </c>
      <c r="E818" t="n">
        <v>1020367</v>
      </c>
      <c r="F818" t="inlineStr">
        <is>
          <t>agro sudamerica1020367</t>
        </is>
      </c>
      <c r="G818" s="12" t="n">
        <v>44954</v>
      </c>
      <c r="H818" s="10" t="inlineStr"/>
      <c r="I818" s="10" t="n"/>
      <c r="J818" s="10" t="n"/>
      <c r="K818" s="10" t="n"/>
      <c r="L818" s="13" t="n"/>
      <c r="N818" s="13" t="n"/>
      <c r="Q818" s="14" t="n"/>
      <c r="R818" s="10" t="n"/>
      <c r="S818" s="10" t="n"/>
      <c r="T818" s="10" t="n"/>
      <c r="U818" s="10" t="n"/>
      <c r="V818" s="13" t="n"/>
      <c r="X818" s="13" t="n"/>
      <c r="AA818" s="14" t="n"/>
    </row>
    <row r="819">
      <c r="B819" t="inlineStr">
        <is>
          <t>Venta Directa</t>
        </is>
      </c>
      <c r="C819" t="n">
        <v>40357846</v>
      </c>
      <c r="D819" t="inlineStr">
        <is>
          <t>AGRO SUDAMERICA</t>
        </is>
      </c>
      <c r="E819" t="n">
        <v>1021078</v>
      </c>
      <c r="F819" t="inlineStr">
        <is>
          <t>agro sudamerica1021078</t>
        </is>
      </c>
      <c r="G819" s="12" t="n">
        <v>44962</v>
      </c>
      <c r="H819" s="10" t="inlineStr"/>
      <c r="I819" s="10" t="n"/>
      <c r="J819" s="10" t="n"/>
      <c r="K819" s="10" t="n"/>
      <c r="L819" s="13" t="n"/>
      <c r="N819" s="13" t="n"/>
      <c r="Q819" s="14" t="n"/>
      <c r="R819" s="10" t="n"/>
      <c r="S819" s="10" t="n"/>
      <c r="T819" s="10" t="n"/>
      <c r="U819" s="10" t="n"/>
      <c r="V819" s="13" t="n"/>
      <c r="X819" s="13" t="n"/>
      <c r="AA819" s="14" t="n"/>
    </row>
    <row r="820">
      <c r="B820" t="inlineStr">
        <is>
          <t>Venta Directa</t>
        </is>
      </c>
      <c r="C820" t="n">
        <v>40357846</v>
      </c>
      <c r="D820" t="inlineStr">
        <is>
          <t>AGRO SUDAMERICA</t>
        </is>
      </c>
      <c r="E820" t="n">
        <v>1021078</v>
      </c>
      <c r="F820" t="inlineStr">
        <is>
          <t>agro sudamerica1021078</t>
        </is>
      </c>
      <c r="G820" s="12" t="n">
        <v>44962</v>
      </c>
      <c r="H820" s="10" t="inlineStr"/>
      <c r="I820" s="10" t="n"/>
      <c r="J820" s="10" t="n"/>
      <c r="K820" s="10" t="n"/>
      <c r="L820" s="13" t="n"/>
      <c r="N820" s="13" t="n"/>
      <c r="Q820" s="14" t="n"/>
      <c r="R820" s="10" t="n"/>
      <c r="S820" s="10" t="n"/>
      <c r="T820" s="10" t="n"/>
      <c r="U820" s="10" t="n"/>
      <c r="V820" s="13" t="n"/>
      <c r="X820" s="13" t="n"/>
      <c r="AA820" s="14" t="n"/>
    </row>
    <row r="821">
      <c r="B821" t="inlineStr">
        <is>
          <t>Venta Directa</t>
        </is>
      </c>
      <c r="C821" t="n">
        <v>40357845</v>
      </c>
      <c r="D821" t="inlineStr">
        <is>
          <t>AGRO SUDAMERICA</t>
        </is>
      </c>
      <c r="E821" t="n">
        <v>1021078</v>
      </c>
      <c r="F821" t="inlineStr">
        <is>
          <t>agro sudamerica1021078</t>
        </is>
      </c>
      <c r="G821" s="12" t="n">
        <v>44954</v>
      </c>
      <c r="H821" s="10" t="inlineStr"/>
      <c r="I821" s="10" t="n"/>
      <c r="J821" s="10" t="n"/>
      <c r="K821" s="10" t="n"/>
      <c r="L821" s="13" t="n"/>
      <c r="N821" s="13" t="n"/>
      <c r="Q821" s="14" t="n"/>
      <c r="R821" s="10" t="n"/>
      <c r="S821" s="10" t="n"/>
      <c r="T821" s="10" t="n"/>
      <c r="U821" s="10" t="n"/>
      <c r="V821" s="13" t="n"/>
      <c r="X821" s="13" t="n"/>
      <c r="AA821" s="14" t="n"/>
    </row>
    <row r="822">
      <c r="B822" t="inlineStr">
        <is>
          <t>Venta Directa</t>
        </is>
      </c>
      <c r="C822" t="n">
        <v>40357845</v>
      </c>
      <c r="D822" t="inlineStr">
        <is>
          <t>AGRO SUDAMERICA</t>
        </is>
      </c>
      <c r="E822" t="n">
        <v>1021078</v>
      </c>
      <c r="F822" t="inlineStr">
        <is>
          <t>agro sudamerica1021078</t>
        </is>
      </c>
      <c r="G822" s="12" t="n">
        <v>44954</v>
      </c>
      <c r="H822" s="10" t="inlineStr"/>
      <c r="I822" s="10" t="n"/>
      <c r="J822" s="10" t="n"/>
      <c r="K822" s="10" t="n"/>
      <c r="L822" s="13" t="n"/>
      <c r="N822" s="13" t="n"/>
      <c r="Q822" s="14" t="n"/>
      <c r="R822" s="10" t="n"/>
      <c r="S822" s="10" t="n"/>
      <c r="T822" s="10" t="n"/>
      <c r="U822" s="10" t="n"/>
      <c r="V822" s="13" t="n"/>
      <c r="X822" s="13" t="n"/>
      <c r="AA822" s="14" t="n"/>
    </row>
    <row r="823">
      <c r="B823" t="inlineStr">
        <is>
          <t>Venta Directa</t>
        </is>
      </c>
      <c r="C823" t="n">
        <v>40357829</v>
      </c>
      <c r="D823" t="inlineStr">
        <is>
          <t>AGRO SUDAMERICA</t>
        </is>
      </c>
      <c r="E823" t="n">
        <v>1011421</v>
      </c>
      <c r="F823" t="inlineStr">
        <is>
          <t>agro sudamerica1011421</t>
        </is>
      </c>
      <c r="G823" s="12" t="n">
        <v>44954</v>
      </c>
      <c r="H823" s="10" t="inlineStr"/>
      <c r="I823" s="10" t="n"/>
      <c r="J823" s="10" t="n"/>
      <c r="K823" s="10" t="n"/>
      <c r="L823" s="13" t="n"/>
      <c r="N823" s="13" t="n"/>
      <c r="Q823" s="14" t="n"/>
      <c r="R823" s="10" t="n"/>
      <c r="S823" s="10" t="n"/>
      <c r="T823" s="10" t="n"/>
      <c r="U823" s="10" t="n"/>
      <c r="V823" s="13" t="n"/>
      <c r="X823" s="13" t="n"/>
      <c r="AA823" s="14" t="n"/>
    </row>
    <row r="824">
      <c r="B824" t="inlineStr">
        <is>
          <t>Venta Directa</t>
        </is>
      </c>
      <c r="C824" t="n">
        <v>40357828</v>
      </c>
      <c r="D824" t="inlineStr">
        <is>
          <t>AGRO SUDAMERICA</t>
        </is>
      </c>
      <c r="E824" t="n">
        <v>1011421</v>
      </c>
      <c r="F824" t="inlineStr">
        <is>
          <t>agro sudamerica1011421</t>
        </is>
      </c>
      <c r="G824" s="12" t="n">
        <v>44954</v>
      </c>
      <c r="H824" s="10" t="inlineStr"/>
      <c r="I824" s="10" t="n"/>
      <c r="J824" s="10" t="n"/>
      <c r="K824" s="10" t="n"/>
      <c r="L824" s="13" t="n"/>
      <c r="N824" s="13" t="n"/>
      <c r="Q824" s="14" t="n"/>
      <c r="R824" s="10" t="n"/>
      <c r="S824" s="10" t="n"/>
      <c r="T824" s="10" t="n"/>
      <c r="U824" s="10" t="n"/>
      <c r="V824" s="13" t="n"/>
      <c r="X824" s="13" t="n"/>
      <c r="AA824" s="14" t="n"/>
    </row>
    <row r="825">
      <c r="B825" t="inlineStr">
        <is>
          <t>Venta Local</t>
        </is>
      </c>
      <c r="C825" t="n">
        <v>40357803</v>
      </c>
      <c r="D825" t="inlineStr">
        <is>
          <t>AGROSUPER SHANGHAI</t>
        </is>
      </c>
      <c r="E825" t="n">
        <v>1012453</v>
      </c>
      <c r="F825" t="inlineStr">
        <is>
          <t>agrosuper shanghai1012453</t>
        </is>
      </c>
      <c r="G825" s="12" t="n">
        <v>44977</v>
      </c>
      <c r="H825" s="10" t="n">
        <v>19976</v>
      </c>
      <c r="I825" s="10" t="n"/>
      <c r="J825" s="10" t="n"/>
      <c r="K825" s="10" t="n"/>
      <c r="L825" s="13" t="n">
        <v>5.574109245612703</v>
      </c>
      <c r="M825" s="12" t="n">
        <v>44982</v>
      </c>
      <c r="N825" s="13" t="n">
        <v>5.5</v>
      </c>
      <c r="O825" s="12" t="n">
        <v>44987</v>
      </c>
      <c r="P825" t="n">
        <v>25</v>
      </c>
      <c r="Q825" s="14" t="inlineStr">
        <is>
          <t>SI</t>
        </is>
      </c>
      <c r="R825" s="10" t="n">
        <v>19976</v>
      </c>
      <c r="S825" s="10" t="n"/>
      <c r="T825" s="10" t="n"/>
      <c r="U825" s="10" t="n"/>
      <c r="V825" s="13" t="n">
        <v>7.574109245612703</v>
      </c>
      <c r="W825" s="12" t="n">
        <v>44984</v>
      </c>
      <c r="X825" s="13" t="n">
        <v>7.5</v>
      </c>
      <c r="Y825" s="12" t="n">
        <v>44987</v>
      </c>
      <c r="Z825" t="n">
        <v>25</v>
      </c>
      <c r="AA825" s="14" t="inlineStr">
        <is>
          <t>SI</t>
        </is>
      </c>
    </row>
    <row r="826">
      <c r="B826" t="inlineStr">
        <is>
          <t>Venta Local</t>
        </is>
      </c>
      <c r="C826" t="n">
        <v>40357802</v>
      </c>
      <c r="D826" t="inlineStr">
        <is>
          <t>AGROSUPER SHANGHAI</t>
        </is>
      </c>
      <c r="E826" t="n">
        <v>1012453</v>
      </c>
      <c r="F826" t="inlineStr">
        <is>
          <t>agrosuper shanghai1012453</t>
        </is>
      </c>
      <c r="G826" s="12" t="n">
        <v>44975</v>
      </c>
      <c r="H826" s="10" t="inlineStr"/>
      <c r="I826" s="10" t="n"/>
      <c r="J826" s="10" t="n"/>
      <c r="K826" s="10" t="n"/>
      <c r="L826" s="13" t="n">
        <v>5.574109245612703</v>
      </c>
      <c r="M826" s="12" t="n">
        <v>44980</v>
      </c>
      <c r="N826" s="13" t="n">
        <v>5.5</v>
      </c>
      <c r="O826" s="12" t="n">
        <v>44985</v>
      </c>
      <c r="P826" t="n">
        <v>0</v>
      </c>
      <c r="Q826" s="14" t="inlineStr">
        <is>
          <t>Mes 3</t>
        </is>
      </c>
      <c r="R826" s="10" t="n"/>
      <c r="S826" s="10" t="n"/>
      <c r="T826" s="10" t="n"/>
      <c r="U826" s="10" t="n"/>
      <c r="V826" s="13" t="n">
        <v>7.574109245612703</v>
      </c>
      <c r="W826" s="12" t="n">
        <v>44982</v>
      </c>
      <c r="X826" s="13" t="n">
        <v>7.5</v>
      </c>
      <c r="Y826" s="12" t="n">
        <v>44985</v>
      </c>
      <c r="Z826" t="n">
        <v>0</v>
      </c>
      <c r="AA826" s="14" t="inlineStr">
        <is>
          <t>Mes 3</t>
        </is>
      </c>
    </row>
    <row r="827">
      <c r="B827" t="inlineStr">
        <is>
          <t>Venta Directa</t>
        </is>
      </c>
      <c r="C827" t="n">
        <v>40357799</v>
      </c>
      <c r="D827" t="inlineStr">
        <is>
          <t>AGROSUPER ASIA</t>
        </is>
      </c>
      <c r="E827" t="n">
        <v>1021149</v>
      </c>
      <c r="F827" t="inlineStr">
        <is>
          <t>agrosuper asia1021149</t>
        </is>
      </c>
      <c r="G827" s="12" t="n">
        <v>44981</v>
      </c>
      <c r="H827" s="10" t="inlineStr"/>
      <c r="I827" s="10" t="n"/>
      <c r="J827" s="10" t="n"/>
      <c r="K827" s="10" t="n"/>
      <c r="L827" s="13" t="n"/>
      <c r="N827" s="13" t="n"/>
      <c r="Q827" s="14" t="n"/>
      <c r="R827" s="10" t="n"/>
      <c r="S827" s="10" t="n"/>
      <c r="T827" s="10" t="n"/>
      <c r="U827" s="10" t="n"/>
      <c r="V827" s="13" t="n"/>
      <c r="X827" s="13" t="n"/>
      <c r="AA827" s="14" t="n"/>
    </row>
    <row r="828">
      <c r="B828" t="inlineStr">
        <is>
          <t>Venta Directa</t>
        </is>
      </c>
      <c r="C828" t="n">
        <v>40357798</v>
      </c>
      <c r="D828" t="inlineStr">
        <is>
          <t>AGROSUPER ASIA</t>
        </is>
      </c>
      <c r="E828" t="n">
        <v>1021149</v>
      </c>
      <c r="F828" t="inlineStr">
        <is>
          <t>agrosuper asia1021149</t>
        </is>
      </c>
      <c r="G828" s="12" t="n">
        <v>44980</v>
      </c>
      <c r="H828" s="10" t="inlineStr"/>
      <c r="I828" s="10" t="n"/>
      <c r="J828" s="10" t="n"/>
      <c r="K828" s="10" t="n"/>
      <c r="L828" s="13" t="n"/>
      <c r="N828" s="13" t="n"/>
      <c r="Q828" s="14" t="n"/>
      <c r="R828" s="10" t="n"/>
      <c r="S828" s="10" t="n"/>
      <c r="T828" s="10" t="n"/>
      <c r="U828" s="10" t="n"/>
      <c r="V828" s="13" t="n"/>
      <c r="X828" s="13" t="n"/>
      <c r="AA828" s="14" t="n"/>
    </row>
    <row r="829">
      <c r="B829" t="inlineStr">
        <is>
          <t>Venta Directa</t>
        </is>
      </c>
      <c r="C829" t="n">
        <v>40357798</v>
      </c>
      <c r="D829" t="inlineStr">
        <is>
          <t>AGROSUPER ASIA</t>
        </is>
      </c>
      <c r="E829" t="n">
        <v>1021149</v>
      </c>
      <c r="F829" t="inlineStr">
        <is>
          <t>agrosuper asia1021149</t>
        </is>
      </c>
      <c r="G829" s="12" t="n">
        <v>44980</v>
      </c>
      <c r="H829" s="10" t="inlineStr"/>
      <c r="I829" s="10" t="n"/>
      <c r="J829" s="10" t="n"/>
      <c r="K829" s="10" t="n"/>
      <c r="L829" s="13" t="n"/>
      <c r="N829" s="13" t="n"/>
      <c r="Q829" s="14" t="n"/>
      <c r="R829" s="10" t="n"/>
      <c r="S829" s="10" t="n"/>
      <c r="T829" s="10" t="n"/>
      <c r="U829" s="10" t="n"/>
      <c r="V829" s="13" t="n"/>
      <c r="X829" s="13" t="n"/>
      <c r="AA829" s="14" t="n"/>
    </row>
    <row r="830">
      <c r="B830" t="inlineStr">
        <is>
          <t>Venta Directa</t>
        </is>
      </c>
      <c r="C830" t="n">
        <v>40357792</v>
      </c>
      <c r="D830" t="inlineStr">
        <is>
          <t>AGRO SUDAMERICA</t>
        </is>
      </c>
      <c r="E830" t="n">
        <v>1020886</v>
      </c>
      <c r="F830" t="inlineStr">
        <is>
          <t>agro sudamerica1020886</t>
        </is>
      </c>
      <c r="G830" s="12" t="n">
        <v>44960</v>
      </c>
      <c r="H830" s="10" t="inlineStr"/>
      <c r="I830" s="10" t="n"/>
      <c r="J830" s="10" t="n"/>
      <c r="K830" s="10" t="n"/>
      <c r="L830" s="13" t="n"/>
      <c r="N830" s="13" t="n"/>
      <c r="Q830" s="14" t="n"/>
      <c r="R830" s="10" t="n"/>
      <c r="S830" s="10" t="n"/>
      <c r="T830" s="10" t="n"/>
      <c r="U830" s="10" t="n"/>
      <c r="V830" s="13" t="n"/>
      <c r="X830" s="13" t="n"/>
      <c r="AA830" s="14" t="n"/>
    </row>
    <row r="831">
      <c r="B831" t="inlineStr">
        <is>
          <t>Venta Local</t>
        </is>
      </c>
      <c r="C831" t="n">
        <v>40357717</v>
      </c>
      <c r="D831" t="inlineStr">
        <is>
          <t>AGRO EUROPA</t>
        </is>
      </c>
      <c r="E831" t="n">
        <v>1010877</v>
      </c>
      <c r="F831" t="inlineStr">
        <is>
          <t>agro europa1010877</t>
        </is>
      </c>
      <c r="G831" s="12" t="n">
        <v>45035</v>
      </c>
      <c r="H831" s="10" t="inlineStr"/>
      <c r="I831" s="10" t="n"/>
      <c r="J831" s="10" t="n">
        <v>24000</v>
      </c>
      <c r="K831" s="10" t="n"/>
      <c r="L831" s="13" t="n">
        <v>5.142011834319526</v>
      </c>
      <c r="M831" s="12" t="n">
        <v>45040</v>
      </c>
      <c r="N831" s="13" t="n">
        <v>7.5</v>
      </c>
      <c r="O831" s="12" t="n">
        <v>45047</v>
      </c>
      <c r="P831" t="n">
        <v>26</v>
      </c>
      <c r="Q831" s="14" t="inlineStr">
        <is>
          <t>SI</t>
        </is>
      </c>
      <c r="R831" s="10" t="n"/>
      <c r="S831" s="10" t="n"/>
      <c r="T831" s="10" t="n">
        <v>24000</v>
      </c>
      <c r="U831" s="10" t="n"/>
      <c r="V831" s="13" t="n">
        <v>7.142011834319526</v>
      </c>
      <c r="W831" s="12" t="n">
        <v>45042</v>
      </c>
      <c r="X831" s="13" t="n">
        <v>9.5</v>
      </c>
      <c r="Y831" s="12" t="n">
        <v>45047</v>
      </c>
      <c r="Z831" t="n">
        <v>26</v>
      </c>
      <c r="AA831" s="14" t="inlineStr">
        <is>
          <t>SI</t>
        </is>
      </c>
    </row>
    <row r="832">
      <c r="B832" t="inlineStr">
        <is>
          <t>Venta Local</t>
        </is>
      </c>
      <c r="C832" t="n">
        <v>40357716</v>
      </c>
      <c r="D832" t="inlineStr">
        <is>
          <t>AGRO EUROPA</t>
        </is>
      </c>
      <c r="E832" t="n">
        <v>1010877</v>
      </c>
      <c r="F832" t="inlineStr">
        <is>
          <t>agro europa1010877</t>
        </is>
      </c>
      <c r="G832" s="12" t="n">
        <v>45035</v>
      </c>
      <c r="H832" s="10" t="inlineStr"/>
      <c r="I832" s="10" t="n"/>
      <c r="J832" s="10" t="n">
        <v>24000</v>
      </c>
      <c r="K832" s="10" t="n"/>
      <c r="L832" s="13" t="n">
        <v>5.142011834319526</v>
      </c>
      <c r="M832" s="12" t="n">
        <v>45040</v>
      </c>
      <c r="N832" s="13" t="n">
        <v>7.5</v>
      </c>
      <c r="O832" s="12" t="n">
        <v>45047</v>
      </c>
      <c r="P832" t="n">
        <v>26</v>
      </c>
      <c r="Q832" s="14" t="inlineStr">
        <is>
          <t>SI</t>
        </is>
      </c>
      <c r="R832" s="10" t="n"/>
      <c r="S832" s="10" t="n"/>
      <c r="T832" s="10" t="n">
        <v>24000</v>
      </c>
      <c r="U832" s="10" t="n"/>
      <c r="V832" s="13" t="n">
        <v>7.142011834319526</v>
      </c>
      <c r="W832" s="12" t="n">
        <v>45042</v>
      </c>
      <c r="X832" s="13" t="n">
        <v>9.5</v>
      </c>
      <c r="Y832" s="12" t="n">
        <v>45047</v>
      </c>
      <c r="Z832" t="n">
        <v>26</v>
      </c>
      <c r="AA832" s="14" t="inlineStr">
        <is>
          <t>SI</t>
        </is>
      </c>
    </row>
    <row r="833">
      <c r="B833" t="inlineStr">
        <is>
          <t>Venta Local</t>
        </is>
      </c>
      <c r="C833" t="n">
        <v>40357713</v>
      </c>
      <c r="D833" t="inlineStr">
        <is>
          <t>AGRO EUROPA</t>
        </is>
      </c>
      <c r="E833" t="n">
        <v>1030355</v>
      </c>
      <c r="F833" t="inlineStr">
        <is>
          <t>agro europa1030355</t>
        </is>
      </c>
      <c r="G833" s="12" t="n">
        <v>45012</v>
      </c>
      <c r="H833" s="10" t="inlineStr"/>
      <c r="I833" s="10" t="n">
        <v>24000</v>
      </c>
      <c r="J833" s="10" t="n"/>
      <c r="K833" s="10" t="n"/>
      <c r="L833" s="13" t="n">
        <v>5.142011834319526</v>
      </c>
      <c r="M833" s="12" t="n">
        <v>45017</v>
      </c>
      <c r="N833" s="13" t="n">
        <v>7.5</v>
      </c>
      <c r="O833" s="12" t="n">
        <v>45024</v>
      </c>
      <c r="P833" t="n">
        <v>16</v>
      </c>
      <c r="Q833" s="14" t="inlineStr">
        <is>
          <t>SI</t>
        </is>
      </c>
      <c r="R833" s="10" t="n"/>
      <c r="S833" s="10" t="n">
        <v>24000</v>
      </c>
      <c r="T833" s="10" t="n"/>
      <c r="U833" s="10" t="n"/>
      <c r="V833" s="13" t="n">
        <v>7.142011834319526</v>
      </c>
      <c r="W833" s="12" t="n">
        <v>45019</v>
      </c>
      <c r="X833" s="13" t="n">
        <v>9.5</v>
      </c>
      <c r="Y833" s="12" t="n">
        <v>45024</v>
      </c>
      <c r="Z833" t="n">
        <v>16</v>
      </c>
      <c r="AA833" s="14" t="inlineStr">
        <is>
          <t>SI</t>
        </is>
      </c>
    </row>
    <row r="834">
      <c r="B834" t="inlineStr">
        <is>
          <t>Venta Local</t>
        </is>
      </c>
      <c r="C834" t="n">
        <v>40357667</v>
      </c>
      <c r="D834" t="inlineStr">
        <is>
          <t>AGROSUPER SHANGHAI</t>
        </is>
      </c>
      <c r="E834" t="n">
        <v>1012526</v>
      </c>
      <c r="F834" t="inlineStr">
        <is>
          <t>agrosuper shanghai1012526</t>
        </is>
      </c>
      <c r="G834" s="12" t="n">
        <v>44985</v>
      </c>
      <c r="H834" s="10" t="n">
        <v>9600</v>
      </c>
      <c r="I834" s="10" t="n"/>
      <c r="J834" s="10" t="n"/>
      <c r="K834" s="10" t="n"/>
      <c r="L834" s="13" t="n">
        <v>5.574109245612703</v>
      </c>
      <c r="M834" s="12" t="n">
        <v>44990</v>
      </c>
      <c r="N834" s="13" t="n">
        <v>5.5</v>
      </c>
      <c r="O834" s="12" t="n">
        <v>44995</v>
      </c>
      <c r="P834" t="n">
        <v>18</v>
      </c>
      <c r="Q834" s="14" t="inlineStr">
        <is>
          <t>SI</t>
        </is>
      </c>
      <c r="R834" s="10" t="n">
        <v>9600</v>
      </c>
      <c r="S834" s="10" t="n"/>
      <c r="T834" s="10" t="n"/>
      <c r="U834" s="10" t="n"/>
      <c r="V834" s="13" t="n">
        <v>7.574109245612703</v>
      </c>
      <c r="W834" s="12" t="n">
        <v>44992</v>
      </c>
      <c r="X834" s="13" t="n">
        <v>7.5</v>
      </c>
      <c r="Y834" s="12" t="n">
        <v>44995</v>
      </c>
      <c r="Z834" t="n">
        <v>18</v>
      </c>
      <c r="AA834" s="14" t="inlineStr">
        <is>
          <t>SI</t>
        </is>
      </c>
    </row>
    <row r="835">
      <c r="B835" t="inlineStr">
        <is>
          <t>Venta Local</t>
        </is>
      </c>
      <c r="C835" t="n">
        <v>40357667</v>
      </c>
      <c r="D835" t="inlineStr">
        <is>
          <t>AGROSUPER SHANGHAI</t>
        </is>
      </c>
      <c r="E835" t="n">
        <v>1011968</v>
      </c>
      <c r="F835" t="inlineStr">
        <is>
          <t>agrosuper shanghai1011968</t>
        </is>
      </c>
      <c r="G835" s="12" t="n">
        <v>44985</v>
      </c>
      <c r="H835" s="10" t="n">
        <v>14400</v>
      </c>
      <c r="I835" s="10" t="n"/>
      <c r="J835" s="10" t="n"/>
      <c r="K835" s="10" t="n"/>
      <c r="L835" s="13" t="n">
        <v>5.574109245612703</v>
      </c>
      <c r="M835" s="12" t="n">
        <v>44990</v>
      </c>
      <c r="N835" s="13" t="n">
        <v>5.5</v>
      </c>
      <c r="O835" s="12" t="n">
        <v>44995</v>
      </c>
      <c r="P835" t="n">
        <v>18</v>
      </c>
      <c r="Q835" s="14" t="inlineStr">
        <is>
          <t>SI</t>
        </is>
      </c>
      <c r="R835" s="10" t="n">
        <v>14400</v>
      </c>
      <c r="S835" s="10" t="n"/>
      <c r="T835" s="10" t="n"/>
      <c r="U835" s="10" t="n"/>
      <c r="V835" s="13" t="n">
        <v>7.574109245612703</v>
      </c>
      <c r="W835" s="12" t="n">
        <v>44992</v>
      </c>
      <c r="X835" s="13" t="n">
        <v>7.5</v>
      </c>
      <c r="Y835" s="12" t="n">
        <v>44995</v>
      </c>
      <c r="Z835" t="n">
        <v>18</v>
      </c>
      <c r="AA835" s="14" t="inlineStr">
        <is>
          <t>SI</t>
        </is>
      </c>
    </row>
    <row r="836">
      <c r="B836" t="inlineStr">
        <is>
          <t>Venta Local</t>
        </is>
      </c>
      <c r="C836" t="n">
        <v>40357666</v>
      </c>
      <c r="D836" t="inlineStr">
        <is>
          <t>AGROSUPER SHANGHAI</t>
        </is>
      </c>
      <c r="E836" t="n">
        <v>1011417</v>
      </c>
      <c r="F836" t="inlineStr">
        <is>
          <t>agrosuper shanghai1011417</t>
        </is>
      </c>
      <c r="G836" s="12" t="n">
        <v>44975</v>
      </c>
      <c r="H836" s="10" t="inlineStr"/>
      <c r="I836" s="10" t="n"/>
      <c r="J836" s="10" t="n"/>
      <c r="K836" s="10" t="n"/>
      <c r="L836" s="13" t="n">
        <v>5.574109245612703</v>
      </c>
      <c r="M836" s="12" t="n">
        <v>44980</v>
      </c>
      <c r="N836" s="13" t="n">
        <v>5.5</v>
      </c>
      <c r="O836" s="12" t="n">
        <v>44985</v>
      </c>
      <c r="P836" t="n">
        <v>0</v>
      </c>
      <c r="Q836" s="14" t="inlineStr">
        <is>
          <t>Mes 3</t>
        </is>
      </c>
      <c r="R836" s="10" t="n"/>
      <c r="S836" s="10" t="n"/>
      <c r="T836" s="10" t="n"/>
      <c r="U836" s="10" t="n"/>
      <c r="V836" s="13" t="n">
        <v>7.574109245612703</v>
      </c>
      <c r="W836" s="12" t="n">
        <v>44982</v>
      </c>
      <c r="X836" s="13" t="n">
        <v>7.5</v>
      </c>
      <c r="Y836" s="12" t="n">
        <v>44985</v>
      </c>
      <c r="Z836" t="n">
        <v>0</v>
      </c>
      <c r="AA836" s="14" t="inlineStr">
        <is>
          <t>Mes 3</t>
        </is>
      </c>
    </row>
    <row r="837">
      <c r="B837" t="inlineStr">
        <is>
          <t>Venta Local</t>
        </is>
      </c>
      <c r="C837" t="n">
        <v>40357651</v>
      </c>
      <c r="D837" t="inlineStr">
        <is>
          <t>AGROSUPER SHANGHAI</t>
        </is>
      </c>
      <c r="E837" t="n">
        <v>1030525</v>
      </c>
      <c r="F837" t="inlineStr">
        <is>
          <t>agrosuper shanghai1030525</t>
        </is>
      </c>
      <c r="G837" s="12" t="n">
        <v>44973</v>
      </c>
      <c r="H837" s="10" t="inlineStr"/>
      <c r="I837" s="10" t="n"/>
      <c r="J837" s="10" t="n"/>
      <c r="K837" s="10" t="n"/>
      <c r="L837" s="13" t="n">
        <v>5.574109245612703</v>
      </c>
      <c r="M837" s="12" t="n">
        <v>44978</v>
      </c>
      <c r="N837" s="13" t="n">
        <v>5.5</v>
      </c>
      <c r="O837" s="12" t="n">
        <v>44983</v>
      </c>
      <c r="P837" t="n">
        <v>2</v>
      </c>
      <c r="Q837" s="14" t="inlineStr">
        <is>
          <t>Mes 3</t>
        </is>
      </c>
      <c r="R837" s="10" t="n"/>
      <c r="S837" s="10" t="n"/>
      <c r="T837" s="10" t="n"/>
      <c r="U837" s="10" t="n"/>
      <c r="V837" s="13" t="n">
        <v>7.574109245612703</v>
      </c>
      <c r="W837" s="12" t="n">
        <v>44980</v>
      </c>
      <c r="X837" s="13" t="n">
        <v>7.5</v>
      </c>
      <c r="Y837" s="12" t="n">
        <v>44983</v>
      </c>
      <c r="Z837" t="n">
        <v>2</v>
      </c>
      <c r="AA837" s="14" t="inlineStr">
        <is>
          <t>Mes 3</t>
        </is>
      </c>
    </row>
    <row r="838">
      <c r="B838" t="inlineStr">
        <is>
          <t>Venta Local</t>
        </is>
      </c>
      <c r="C838" t="n">
        <v>40357650</v>
      </c>
      <c r="D838" t="inlineStr">
        <is>
          <t>AGROSUPER SHANGHAI</t>
        </is>
      </c>
      <c r="E838" t="n">
        <v>1030525</v>
      </c>
      <c r="F838" t="inlineStr">
        <is>
          <t>agrosuper shanghai1030525</t>
        </is>
      </c>
      <c r="G838" s="12" t="n">
        <v>44971</v>
      </c>
      <c r="H838" s="10" t="inlineStr"/>
      <c r="I838" s="10" t="n"/>
      <c r="J838" s="10" t="n"/>
      <c r="K838" s="10" t="n"/>
      <c r="L838" s="13" t="n">
        <v>5.574109245612703</v>
      </c>
      <c r="M838" s="12" t="n">
        <v>44976</v>
      </c>
      <c r="N838" s="13" t="n">
        <v>5.5</v>
      </c>
      <c r="O838" s="12" t="n">
        <v>44981</v>
      </c>
      <c r="P838" t="n">
        <v>3</v>
      </c>
      <c r="Q838" s="14" t="inlineStr">
        <is>
          <t>SI</t>
        </is>
      </c>
      <c r="R838" s="10" t="n"/>
      <c r="S838" s="10" t="n"/>
      <c r="T838" s="10" t="n"/>
      <c r="U838" s="10" t="n"/>
      <c r="V838" s="13" t="n">
        <v>7.574109245612703</v>
      </c>
      <c r="W838" s="12" t="n">
        <v>44978</v>
      </c>
      <c r="X838" s="13" t="n">
        <v>7.5</v>
      </c>
      <c r="Y838" s="12" t="n">
        <v>44981</v>
      </c>
      <c r="Z838" t="n">
        <v>3</v>
      </c>
      <c r="AA838" s="14" t="inlineStr">
        <is>
          <t>SI</t>
        </is>
      </c>
    </row>
    <row r="839">
      <c r="B839" t="inlineStr">
        <is>
          <t>Venta Local</t>
        </is>
      </c>
      <c r="C839" t="n">
        <v>40357648</v>
      </c>
      <c r="D839" t="inlineStr">
        <is>
          <t>AGROSUPER SHANGHAI</t>
        </is>
      </c>
      <c r="E839" t="n">
        <v>1030566</v>
      </c>
      <c r="F839" t="inlineStr">
        <is>
          <t>agrosuper shanghai1030566</t>
        </is>
      </c>
      <c r="G839" s="12" t="n">
        <v>44978</v>
      </c>
      <c r="H839" s="10" t="n">
        <v>12000</v>
      </c>
      <c r="I839" s="10" t="n"/>
      <c r="J839" s="10" t="n"/>
      <c r="K839" s="10" t="n"/>
      <c r="L839" s="13" t="n">
        <v>5.574109245612703</v>
      </c>
      <c r="M839" s="12" t="n">
        <v>44983</v>
      </c>
      <c r="N839" s="13" t="n">
        <v>5.5</v>
      </c>
      <c r="O839" s="12" t="n">
        <v>44988</v>
      </c>
      <c r="P839" t="n">
        <v>24</v>
      </c>
      <c r="Q839" s="14" t="inlineStr">
        <is>
          <t>SI</t>
        </is>
      </c>
      <c r="R839" s="10" t="n">
        <v>12000</v>
      </c>
      <c r="S839" s="10" t="n"/>
      <c r="T839" s="10" t="n"/>
      <c r="U839" s="10" t="n"/>
      <c r="V839" s="13" t="n">
        <v>7.574109245612703</v>
      </c>
      <c r="W839" s="12" t="n">
        <v>44985</v>
      </c>
      <c r="X839" s="13" t="n">
        <v>7.5</v>
      </c>
      <c r="Y839" s="12" t="n">
        <v>44988</v>
      </c>
      <c r="Z839" t="n">
        <v>24</v>
      </c>
      <c r="AA839" s="14" t="inlineStr">
        <is>
          <t>SI</t>
        </is>
      </c>
    </row>
    <row r="840">
      <c r="B840" t="inlineStr">
        <is>
          <t>Venta Local</t>
        </is>
      </c>
      <c r="C840" t="n">
        <v>40357648</v>
      </c>
      <c r="D840" t="inlineStr">
        <is>
          <t>AGROSUPER SHANGHAI</t>
        </is>
      </c>
      <c r="E840" t="n">
        <v>1030525</v>
      </c>
      <c r="F840" t="inlineStr">
        <is>
          <t>agrosuper shanghai1030525</t>
        </is>
      </c>
      <c r="G840" s="12" t="n">
        <v>44978</v>
      </c>
      <c r="H840" s="10" t="n">
        <v>12000</v>
      </c>
      <c r="I840" s="10" t="n"/>
      <c r="J840" s="10" t="n"/>
      <c r="K840" s="10" t="n"/>
      <c r="L840" s="13" t="n">
        <v>5.574109245612703</v>
      </c>
      <c r="M840" s="12" t="n">
        <v>44983</v>
      </c>
      <c r="N840" s="13" t="n">
        <v>5.5</v>
      </c>
      <c r="O840" s="12" t="n">
        <v>44988</v>
      </c>
      <c r="P840" t="n">
        <v>24</v>
      </c>
      <c r="Q840" s="14" t="inlineStr">
        <is>
          <t>SI</t>
        </is>
      </c>
      <c r="R840" s="10" t="n">
        <v>12000</v>
      </c>
      <c r="S840" s="10" t="n"/>
      <c r="T840" s="10" t="n"/>
      <c r="U840" s="10" t="n"/>
      <c r="V840" s="13" t="n">
        <v>7.574109245612703</v>
      </c>
      <c r="W840" s="12" t="n">
        <v>44985</v>
      </c>
      <c r="X840" s="13" t="n">
        <v>7.5</v>
      </c>
      <c r="Y840" s="12" t="n">
        <v>44988</v>
      </c>
      <c r="Z840" t="n">
        <v>24</v>
      </c>
      <c r="AA840" s="14" t="inlineStr">
        <is>
          <t>SI</t>
        </is>
      </c>
    </row>
    <row r="841">
      <c r="B841" t="inlineStr">
        <is>
          <t>Venta Local</t>
        </is>
      </c>
      <c r="C841" t="n">
        <v>40357647</v>
      </c>
      <c r="D841" t="inlineStr">
        <is>
          <t>AGROSUPER SHANGHAI</t>
        </is>
      </c>
      <c r="E841" t="n">
        <v>1030566</v>
      </c>
      <c r="F841" t="inlineStr">
        <is>
          <t>agrosuper shanghai1030566</t>
        </is>
      </c>
      <c r="G841" s="12" t="n">
        <v>44990</v>
      </c>
      <c r="H841" s="10" t="n">
        <v>24000</v>
      </c>
      <c r="I841" s="10" t="n"/>
      <c r="J841" s="10" t="n"/>
      <c r="K841" s="10" t="n"/>
      <c r="L841" s="13" t="n">
        <v>5.574109245612703</v>
      </c>
      <c r="M841" s="12" t="n">
        <v>44995</v>
      </c>
      <c r="N841" s="13" t="n">
        <v>5.5</v>
      </c>
      <c r="O841" s="12" t="n">
        <v>45000</v>
      </c>
      <c r="P841" t="n">
        <v>14</v>
      </c>
      <c r="Q841" s="14" t="inlineStr">
        <is>
          <t>SI</t>
        </is>
      </c>
      <c r="R841" s="10" t="n">
        <v>24000</v>
      </c>
      <c r="S841" s="10" t="n"/>
      <c r="T841" s="10" t="n"/>
      <c r="U841" s="10" t="n"/>
      <c r="V841" s="13" t="n">
        <v>7.574109245612703</v>
      </c>
      <c r="W841" s="12" t="n">
        <v>44997</v>
      </c>
      <c r="X841" s="13" t="n">
        <v>7.5</v>
      </c>
      <c r="Y841" s="12" t="n">
        <v>45000</v>
      </c>
      <c r="Z841" t="n">
        <v>14</v>
      </c>
      <c r="AA841" s="14" t="inlineStr">
        <is>
          <t>SI</t>
        </is>
      </c>
    </row>
    <row r="842">
      <c r="B842" t="inlineStr">
        <is>
          <t>Venta Local</t>
        </is>
      </c>
      <c r="C842" t="n">
        <v>40357646</v>
      </c>
      <c r="D842" t="inlineStr">
        <is>
          <t>AGROSUPER SHANGHAI</t>
        </is>
      </c>
      <c r="E842" t="n">
        <v>1022851</v>
      </c>
      <c r="F842" t="inlineStr">
        <is>
          <t>agrosuper shanghai1022851</t>
        </is>
      </c>
      <c r="G842" s="12" t="n">
        <v>44995</v>
      </c>
      <c r="H842" s="10" t="n">
        <v>24319.47</v>
      </c>
      <c r="I842" s="10" t="n"/>
      <c r="J842" s="10" t="n"/>
      <c r="K842" s="10" t="n"/>
      <c r="L842" s="13" t="n">
        <v>5.574109245612703</v>
      </c>
      <c r="M842" s="12" t="n">
        <v>45000</v>
      </c>
      <c r="N842" s="13" t="n">
        <v>5.5</v>
      </c>
      <c r="O842" s="12" t="n">
        <v>45005</v>
      </c>
      <c r="P842" t="n">
        <v>10</v>
      </c>
      <c r="Q842" s="14" t="inlineStr">
        <is>
          <t>SI</t>
        </is>
      </c>
      <c r="R842" s="10" t="n">
        <v>24319.47</v>
      </c>
      <c r="S842" s="10" t="n"/>
      <c r="T842" s="10" t="n"/>
      <c r="U842" s="10" t="n"/>
      <c r="V842" s="13" t="n">
        <v>7.574109245612703</v>
      </c>
      <c r="W842" s="12" t="n">
        <v>45002</v>
      </c>
      <c r="X842" s="13" t="n">
        <v>7.5</v>
      </c>
      <c r="Y842" s="12" t="n">
        <v>45005</v>
      </c>
      <c r="Z842" t="n">
        <v>10</v>
      </c>
      <c r="AA842" s="14" t="inlineStr">
        <is>
          <t>SI</t>
        </is>
      </c>
    </row>
    <row r="843">
      <c r="B843" t="inlineStr">
        <is>
          <t>Venta Local</t>
        </is>
      </c>
      <c r="C843" t="n">
        <v>40357645</v>
      </c>
      <c r="D843" t="inlineStr">
        <is>
          <t>AGROSUPER SHANGHAI</t>
        </is>
      </c>
      <c r="E843" t="n">
        <v>1022851</v>
      </c>
      <c r="F843" t="inlineStr">
        <is>
          <t>agrosuper shanghai1022851</t>
        </is>
      </c>
      <c r="G843" s="12" t="n">
        <v>44990</v>
      </c>
      <c r="H843" s="10" t="n">
        <v>23990.19</v>
      </c>
      <c r="I843" s="10" t="n"/>
      <c r="J843" s="10" t="n"/>
      <c r="K843" s="10" t="n"/>
      <c r="L843" s="13" t="n">
        <v>5.574109245612703</v>
      </c>
      <c r="M843" s="12" t="n">
        <v>44995</v>
      </c>
      <c r="N843" s="13" t="n">
        <v>5.5</v>
      </c>
      <c r="O843" s="12" t="n">
        <v>45000</v>
      </c>
      <c r="P843" t="n">
        <v>14</v>
      </c>
      <c r="Q843" s="14" t="inlineStr">
        <is>
          <t>SI</t>
        </is>
      </c>
      <c r="R843" s="10" t="n">
        <v>23990.19</v>
      </c>
      <c r="S843" s="10" t="n"/>
      <c r="T843" s="10" t="n"/>
      <c r="U843" s="10" t="n"/>
      <c r="V843" s="13" t="n">
        <v>7.574109245612703</v>
      </c>
      <c r="W843" s="12" t="n">
        <v>44997</v>
      </c>
      <c r="X843" s="13" t="n">
        <v>7.5</v>
      </c>
      <c r="Y843" s="12" t="n">
        <v>45000</v>
      </c>
      <c r="Z843" t="n">
        <v>14</v>
      </c>
      <c r="AA843" s="14" t="inlineStr">
        <is>
          <t>SI</t>
        </is>
      </c>
    </row>
    <row r="844">
      <c r="B844" t="inlineStr">
        <is>
          <t>Venta Local</t>
        </is>
      </c>
      <c r="C844" t="n">
        <v>40357644</v>
      </c>
      <c r="D844" t="inlineStr">
        <is>
          <t>AGROSUPER SHANGHAI</t>
        </is>
      </c>
      <c r="E844" t="n">
        <v>1022851</v>
      </c>
      <c r="F844" t="inlineStr">
        <is>
          <t>agrosuper shanghai1022851</t>
        </is>
      </c>
      <c r="G844" s="12" t="n">
        <v>44990</v>
      </c>
      <c r="H844" s="10" t="n">
        <v>24013.5</v>
      </c>
      <c r="I844" s="10" t="n"/>
      <c r="J844" s="10" t="n"/>
      <c r="K844" s="10" t="n"/>
      <c r="L844" s="13" t="n">
        <v>5.574109245612703</v>
      </c>
      <c r="M844" s="12" t="n">
        <v>44995</v>
      </c>
      <c r="N844" s="13" t="n">
        <v>5.5</v>
      </c>
      <c r="O844" s="12" t="n">
        <v>45000</v>
      </c>
      <c r="P844" t="n">
        <v>14</v>
      </c>
      <c r="Q844" s="14" t="inlineStr">
        <is>
          <t>SI</t>
        </is>
      </c>
      <c r="R844" s="10" t="n">
        <v>24013.5</v>
      </c>
      <c r="S844" s="10" t="n"/>
      <c r="T844" s="10" t="n"/>
      <c r="U844" s="10" t="n"/>
      <c r="V844" s="13" t="n">
        <v>7.574109245612703</v>
      </c>
      <c r="W844" s="12" t="n">
        <v>44997</v>
      </c>
      <c r="X844" s="13" t="n">
        <v>7.5</v>
      </c>
      <c r="Y844" s="12" t="n">
        <v>45000</v>
      </c>
      <c r="Z844" t="n">
        <v>14</v>
      </c>
      <c r="AA844" s="14" t="inlineStr">
        <is>
          <t>SI</t>
        </is>
      </c>
    </row>
    <row r="845">
      <c r="B845" t="inlineStr">
        <is>
          <t>Venta Local</t>
        </is>
      </c>
      <c r="C845" t="n">
        <v>40357631</v>
      </c>
      <c r="D845" t="inlineStr">
        <is>
          <t>AGROSUPER SHANGHAI</t>
        </is>
      </c>
      <c r="E845" t="n">
        <v>1030686</v>
      </c>
      <c r="F845" t="inlineStr">
        <is>
          <t>agrosuper shanghai1030686</t>
        </is>
      </c>
      <c r="G845" s="12" t="n">
        <v>44987</v>
      </c>
      <c r="H845" s="10" t="n">
        <v>24000</v>
      </c>
      <c r="I845" s="10" t="n"/>
      <c r="J845" s="10" t="n"/>
      <c r="K845" s="10" t="n"/>
      <c r="L845" s="13" t="n">
        <v>5.574109245612703</v>
      </c>
      <c r="M845" s="12" t="n">
        <v>44992</v>
      </c>
      <c r="N845" s="13" t="n">
        <v>5.5</v>
      </c>
      <c r="O845" s="12" t="n">
        <v>44997</v>
      </c>
      <c r="P845" t="n">
        <v>17</v>
      </c>
      <c r="Q845" s="14" t="inlineStr">
        <is>
          <t>SI</t>
        </is>
      </c>
      <c r="R845" s="10" t="n">
        <v>24000</v>
      </c>
      <c r="S845" s="10" t="n"/>
      <c r="T845" s="10" t="n"/>
      <c r="U845" s="10" t="n"/>
      <c r="V845" s="13" t="n">
        <v>7.574109245612703</v>
      </c>
      <c r="W845" s="12" t="n">
        <v>44994</v>
      </c>
      <c r="X845" s="13" t="n">
        <v>7.5</v>
      </c>
      <c r="Y845" s="12" t="n">
        <v>44997</v>
      </c>
      <c r="Z845" t="n">
        <v>17</v>
      </c>
      <c r="AA845" s="14" t="inlineStr">
        <is>
          <t>SI</t>
        </is>
      </c>
    </row>
    <row r="846">
      <c r="B846" t="inlineStr">
        <is>
          <t>Venta Local</t>
        </is>
      </c>
      <c r="C846" t="n">
        <v>40357630</v>
      </c>
      <c r="D846" t="inlineStr">
        <is>
          <t>AGROSUPER SHANGHAI</t>
        </is>
      </c>
      <c r="E846" t="n">
        <v>1030686</v>
      </c>
      <c r="F846" t="inlineStr">
        <is>
          <t>agrosuper shanghai1030686</t>
        </is>
      </c>
      <c r="G846" s="12" t="n">
        <v>44975</v>
      </c>
      <c r="H846" s="10" t="inlineStr"/>
      <c r="I846" s="10" t="n"/>
      <c r="J846" s="10" t="n"/>
      <c r="K846" s="10" t="n"/>
      <c r="L846" s="13" t="n">
        <v>5.574109245612703</v>
      </c>
      <c r="M846" s="12" t="n">
        <v>44980</v>
      </c>
      <c r="N846" s="13" t="n">
        <v>5.5</v>
      </c>
      <c r="O846" s="12" t="n">
        <v>44985</v>
      </c>
      <c r="P846" t="n">
        <v>0</v>
      </c>
      <c r="Q846" s="14" t="inlineStr">
        <is>
          <t>Mes 3</t>
        </is>
      </c>
      <c r="R846" s="10" t="n"/>
      <c r="S846" s="10" t="n"/>
      <c r="T846" s="10" t="n"/>
      <c r="U846" s="10" t="n"/>
      <c r="V846" s="13" t="n">
        <v>7.574109245612703</v>
      </c>
      <c r="W846" s="12" t="n">
        <v>44982</v>
      </c>
      <c r="X846" s="13" t="n">
        <v>7.5</v>
      </c>
      <c r="Y846" s="12" t="n">
        <v>44985</v>
      </c>
      <c r="Z846" t="n">
        <v>0</v>
      </c>
      <c r="AA846" s="14" t="inlineStr">
        <is>
          <t>Mes 3</t>
        </is>
      </c>
    </row>
    <row r="847">
      <c r="B847" t="inlineStr">
        <is>
          <t>Venta Local</t>
        </is>
      </c>
      <c r="C847" t="n">
        <v>40357629</v>
      </c>
      <c r="D847" t="inlineStr">
        <is>
          <t>AGROSUPER SHANGHAI</t>
        </is>
      </c>
      <c r="E847" t="n">
        <v>1030686</v>
      </c>
      <c r="F847" t="inlineStr">
        <is>
          <t>agrosuper shanghai1030686</t>
        </is>
      </c>
      <c r="G847" s="12" t="n">
        <v>44977</v>
      </c>
      <c r="H847" s="10" t="n">
        <v>24000</v>
      </c>
      <c r="I847" s="10" t="n"/>
      <c r="J847" s="10" t="n"/>
      <c r="K847" s="10" t="n"/>
      <c r="L847" s="13" t="n">
        <v>5.574109245612703</v>
      </c>
      <c r="M847" s="12" t="n">
        <v>44982</v>
      </c>
      <c r="N847" s="13" t="n">
        <v>5.5</v>
      </c>
      <c r="O847" s="12" t="n">
        <v>44987</v>
      </c>
      <c r="P847" t="n">
        <v>25</v>
      </c>
      <c r="Q847" s="14" t="inlineStr">
        <is>
          <t>SI</t>
        </is>
      </c>
      <c r="R847" s="10" t="n">
        <v>24000</v>
      </c>
      <c r="S847" s="10" t="n"/>
      <c r="T847" s="10" t="n"/>
      <c r="U847" s="10" t="n"/>
      <c r="V847" s="13" t="n">
        <v>7.574109245612703</v>
      </c>
      <c r="W847" s="12" t="n">
        <v>44984</v>
      </c>
      <c r="X847" s="13" t="n">
        <v>7.5</v>
      </c>
      <c r="Y847" s="12" t="n">
        <v>44987</v>
      </c>
      <c r="Z847" t="n">
        <v>25</v>
      </c>
      <c r="AA847" s="14" t="inlineStr">
        <is>
          <t>SI</t>
        </is>
      </c>
    </row>
    <row r="848">
      <c r="B848" t="inlineStr">
        <is>
          <t>Venta Local</t>
        </is>
      </c>
      <c r="C848" t="n">
        <v>40357628</v>
      </c>
      <c r="D848" t="inlineStr">
        <is>
          <t>AGROSUPER SHANGHAI</t>
        </is>
      </c>
      <c r="E848" t="n">
        <v>1030686</v>
      </c>
      <c r="F848" t="inlineStr">
        <is>
          <t>agrosuper shanghai1030686</t>
        </is>
      </c>
      <c r="G848" s="12" t="n">
        <v>44977</v>
      </c>
      <c r="H848" s="10" t="n">
        <v>24000</v>
      </c>
      <c r="I848" s="10" t="n"/>
      <c r="J848" s="10" t="n"/>
      <c r="K848" s="10" t="n"/>
      <c r="L848" s="13" t="n">
        <v>5.574109245612703</v>
      </c>
      <c r="M848" s="12" t="n">
        <v>44982</v>
      </c>
      <c r="N848" s="13" t="n">
        <v>5.5</v>
      </c>
      <c r="O848" s="12" t="n">
        <v>44987</v>
      </c>
      <c r="P848" t="n">
        <v>25</v>
      </c>
      <c r="Q848" s="14" t="inlineStr">
        <is>
          <t>SI</t>
        </is>
      </c>
      <c r="R848" s="10" t="n">
        <v>24000</v>
      </c>
      <c r="S848" s="10" t="n"/>
      <c r="T848" s="10" t="n"/>
      <c r="U848" s="10" t="n"/>
      <c r="V848" s="13" t="n">
        <v>7.574109245612703</v>
      </c>
      <c r="W848" s="12" t="n">
        <v>44984</v>
      </c>
      <c r="X848" s="13" t="n">
        <v>7.5</v>
      </c>
      <c r="Y848" s="12" t="n">
        <v>44987</v>
      </c>
      <c r="Z848" t="n">
        <v>25</v>
      </c>
      <c r="AA848" s="14" t="inlineStr">
        <is>
          <t>SI</t>
        </is>
      </c>
    </row>
    <row r="849">
      <c r="B849" t="inlineStr">
        <is>
          <t>Venta Local</t>
        </is>
      </c>
      <c r="C849" t="n">
        <v>40357626</v>
      </c>
      <c r="D849" t="inlineStr">
        <is>
          <t>AGROSUPER SHANGHAI</t>
        </is>
      </c>
      <c r="E849" t="n">
        <v>1030685</v>
      </c>
      <c r="F849" t="inlineStr">
        <is>
          <t>agrosuper shanghai1030685</t>
        </is>
      </c>
      <c r="G849" s="12" t="n">
        <v>44975</v>
      </c>
      <c r="H849" s="10" t="inlineStr"/>
      <c r="I849" s="10" t="n"/>
      <c r="J849" s="10" t="n"/>
      <c r="K849" s="10" t="n"/>
      <c r="L849" s="13" t="n">
        <v>5.574109245612703</v>
      </c>
      <c r="M849" s="12" t="n">
        <v>44980</v>
      </c>
      <c r="N849" s="13" t="n">
        <v>5.5</v>
      </c>
      <c r="O849" s="12" t="n">
        <v>44985</v>
      </c>
      <c r="P849" t="n">
        <v>0</v>
      </c>
      <c r="Q849" s="14" t="inlineStr">
        <is>
          <t>Mes 3</t>
        </is>
      </c>
      <c r="R849" s="10" t="n"/>
      <c r="S849" s="10" t="n"/>
      <c r="T849" s="10" t="n"/>
      <c r="U849" s="10" t="n"/>
      <c r="V849" s="13" t="n">
        <v>7.574109245612703</v>
      </c>
      <c r="W849" s="12" t="n">
        <v>44982</v>
      </c>
      <c r="X849" s="13" t="n">
        <v>7.5</v>
      </c>
      <c r="Y849" s="12" t="n">
        <v>44985</v>
      </c>
      <c r="Z849" t="n">
        <v>0</v>
      </c>
      <c r="AA849" s="14" t="inlineStr">
        <is>
          <t>Mes 3</t>
        </is>
      </c>
    </row>
    <row r="850">
      <c r="B850" t="inlineStr">
        <is>
          <t>Venta Local</t>
        </is>
      </c>
      <c r="C850" t="n">
        <v>40357625</v>
      </c>
      <c r="D850" t="inlineStr">
        <is>
          <t>AGROSUPER SHANGHAI</t>
        </is>
      </c>
      <c r="E850" t="n">
        <v>1030685</v>
      </c>
      <c r="F850" t="inlineStr">
        <is>
          <t>agrosuper shanghai1030685</t>
        </is>
      </c>
      <c r="G850" s="12" t="n">
        <v>44975</v>
      </c>
      <c r="H850" s="10" t="inlineStr"/>
      <c r="I850" s="10" t="n"/>
      <c r="J850" s="10" t="n"/>
      <c r="K850" s="10" t="n"/>
      <c r="L850" s="13" t="n">
        <v>5.574109245612703</v>
      </c>
      <c r="M850" s="12" t="n">
        <v>44980</v>
      </c>
      <c r="N850" s="13" t="n">
        <v>5.5</v>
      </c>
      <c r="O850" s="12" t="n">
        <v>44985</v>
      </c>
      <c r="P850" t="n">
        <v>0</v>
      </c>
      <c r="Q850" s="14" t="inlineStr">
        <is>
          <t>Mes 3</t>
        </is>
      </c>
      <c r="R850" s="10" t="n"/>
      <c r="S850" s="10" t="n"/>
      <c r="T850" s="10" t="n"/>
      <c r="U850" s="10" t="n"/>
      <c r="V850" s="13" t="n">
        <v>7.574109245612703</v>
      </c>
      <c r="W850" s="12" t="n">
        <v>44982</v>
      </c>
      <c r="X850" s="13" t="n">
        <v>7.5</v>
      </c>
      <c r="Y850" s="12" t="n">
        <v>44985</v>
      </c>
      <c r="Z850" t="n">
        <v>0</v>
      </c>
      <c r="AA850" s="14" t="inlineStr">
        <is>
          <t>Mes 3</t>
        </is>
      </c>
    </row>
    <row r="851">
      <c r="B851" t="inlineStr">
        <is>
          <t>Venta Local</t>
        </is>
      </c>
      <c r="C851" t="n">
        <v>40357620</v>
      </c>
      <c r="D851" t="inlineStr">
        <is>
          <t>AGROSUPER SHANGHAI</t>
        </is>
      </c>
      <c r="E851" t="n">
        <v>1022378</v>
      </c>
      <c r="F851" t="inlineStr">
        <is>
          <t>agrosuper shanghai1022378</t>
        </is>
      </c>
      <c r="G851" s="12" t="n">
        <v>44977</v>
      </c>
      <c r="H851" s="10" t="n">
        <v>24000</v>
      </c>
      <c r="I851" s="10" t="n"/>
      <c r="J851" s="10" t="n"/>
      <c r="K851" s="10" t="n"/>
      <c r="L851" s="13" t="n">
        <v>5.574109245612703</v>
      </c>
      <c r="M851" s="12" t="n">
        <v>44982</v>
      </c>
      <c r="N851" s="13" t="n">
        <v>5.5</v>
      </c>
      <c r="O851" s="12" t="n">
        <v>44987</v>
      </c>
      <c r="P851" t="n">
        <v>25</v>
      </c>
      <c r="Q851" s="14" t="inlineStr">
        <is>
          <t>SI</t>
        </is>
      </c>
      <c r="R851" s="10" t="n">
        <v>24000</v>
      </c>
      <c r="S851" s="10" t="n"/>
      <c r="T851" s="10" t="n"/>
      <c r="U851" s="10" t="n"/>
      <c r="V851" s="13" t="n">
        <v>7.574109245612703</v>
      </c>
      <c r="W851" s="12" t="n">
        <v>44984</v>
      </c>
      <c r="X851" s="13" t="n">
        <v>7.5</v>
      </c>
      <c r="Y851" s="12" t="n">
        <v>44987</v>
      </c>
      <c r="Z851" t="n">
        <v>25</v>
      </c>
      <c r="AA851" s="14" t="inlineStr">
        <is>
          <t>SI</t>
        </is>
      </c>
    </row>
    <row r="852">
      <c r="B852" t="inlineStr">
        <is>
          <t>Venta Local</t>
        </is>
      </c>
      <c r="C852" t="n">
        <v>40357619</v>
      </c>
      <c r="D852" t="inlineStr">
        <is>
          <t>AGROSUPER SHANGHAI</t>
        </is>
      </c>
      <c r="E852" t="n">
        <v>1022378</v>
      </c>
      <c r="F852" t="inlineStr">
        <is>
          <t>agrosuper shanghai1022378</t>
        </is>
      </c>
      <c r="G852" s="12" t="n">
        <v>44971</v>
      </c>
      <c r="H852" s="10" t="inlineStr"/>
      <c r="I852" s="10" t="n"/>
      <c r="J852" s="10" t="n"/>
      <c r="K852" s="10" t="n"/>
      <c r="L852" s="13" t="n">
        <v>5.574109245612703</v>
      </c>
      <c r="M852" s="12" t="n">
        <v>44976</v>
      </c>
      <c r="N852" s="13" t="n">
        <v>5.5</v>
      </c>
      <c r="O852" s="12" t="n">
        <v>44981</v>
      </c>
      <c r="P852" t="n">
        <v>3</v>
      </c>
      <c r="Q852" s="14" t="inlineStr">
        <is>
          <t>SI</t>
        </is>
      </c>
      <c r="R852" s="10" t="n"/>
      <c r="S852" s="10" t="n"/>
      <c r="T852" s="10" t="n"/>
      <c r="U852" s="10" t="n"/>
      <c r="V852" s="13" t="n">
        <v>7.574109245612703</v>
      </c>
      <c r="W852" s="12" t="n">
        <v>44978</v>
      </c>
      <c r="X852" s="13" t="n">
        <v>7.5</v>
      </c>
      <c r="Y852" s="12" t="n">
        <v>44981</v>
      </c>
      <c r="Z852" t="n">
        <v>3</v>
      </c>
      <c r="AA852" s="14" t="inlineStr">
        <is>
          <t>SI</t>
        </is>
      </c>
    </row>
    <row r="853">
      <c r="B853" t="inlineStr">
        <is>
          <t>Venta Local</t>
        </is>
      </c>
      <c r="C853" t="n">
        <v>40357617</v>
      </c>
      <c r="D853" t="inlineStr">
        <is>
          <t>AGROSUPER SHANGHAI</t>
        </is>
      </c>
      <c r="E853" t="n">
        <v>1022291</v>
      </c>
      <c r="F853" t="inlineStr">
        <is>
          <t>agrosuper shanghai1022291</t>
        </is>
      </c>
      <c r="G853" s="12" t="n">
        <v>44975</v>
      </c>
      <c r="H853" s="10" t="inlineStr"/>
      <c r="I853" s="10" t="n"/>
      <c r="J853" s="10" t="n"/>
      <c r="K853" s="10" t="n"/>
      <c r="L853" s="13" t="n">
        <v>5.574109245612703</v>
      </c>
      <c r="M853" s="12" t="n">
        <v>44980</v>
      </c>
      <c r="N853" s="13" t="n">
        <v>5.5</v>
      </c>
      <c r="O853" s="12" t="n">
        <v>44985</v>
      </c>
      <c r="P853" t="n">
        <v>0</v>
      </c>
      <c r="Q853" s="14" t="inlineStr">
        <is>
          <t>Mes 3</t>
        </is>
      </c>
      <c r="R853" s="10" t="n"/>
      <c r="S853" s="10" t="n"/>
      <c r="T853" s="10" t="n"/>
      <c r="U853" s="10" t="n"/>
      <c r="V853" s="13" t="n">
        <v>7.574109245612703</v>
      </c>
      <c r="W853" s="12" t="n">
        <v>44982</v>
      </c>
      <c r="X853" s="13" t="n">
        <v>7.5</v>
      </c>
      <c r="Y853" s="12" t="n">
        <v>44985</v>
      </c>
      <c r="Z853" t="n">
        <v>0</v>
      </c>
      <c r="AA853" s="14" t="inlineStr">
        <is>
          <t>Mes 3</t>
        </is>
      </c>
    </row>
    <row r="854">
      <c r="B854" t="inlineStr">
        <is>
          <t>Venta Local</t>
        </is>
      </c>
      <c r="C854" t="n">
        <v>40357613</v>
      </c>
      <c r="D854" t="inlineStr">
        <is>
          <t>AGROSUPER SHANGHAI</t>
        </is>
      </c>
      <c r="E854" t="n">
        <v>1022639</v>
      </c>
      <c r="F854" t="inlineStr">
        <is>
          <t>agrosuper shanghai1022639</t>
        </is>
      </c>
      <c r="G854" s="12" t="n">
        <v>44990</v>
      </c>
      <c r="H854" s="10" t="n">
        <v>21970.44</v>
      </c>
      <c r="I854" s="10" t="n"/>
      <c r="J854" s="10" t="n"/>
      <c r="K854" s="10" t="n"/>
      <c r="L854" s="13" t="n">
        <v>5.574109245612703</v>
      </c>
      <c r="M854" s="12" t="n">
        <v>44995</v>
      </c>
      <c r="N854" s="13" t="n">
        <v>5.5</v>
      </c>
      <c r="O854" s="12" t="n">
        <v>45000</v>
      </c>
      <c r="P854" t="n">
        <v>14</v>
      </c>
      <c r="Q854" s="14" t="inlineStr">
        <is>
          <t>SI</t>
        </is>
      </c>
      <c r="R854" s="10" t="n">
        <v>21970.44</v>
      </c>
      <c r="S854" s="10" t="n"/>
      <c r="T854" s="10" t="n"/>
      <c r="U854" s="10" t="n"/>
      <c r="V854" s="13" t="n">
        <v>7.574109245612703</v>
      </c>
      <c r="W854" s="12" t="n">
        <v>44997</v>
      </c>
      <c r="X854" s="13" t="n">
        <v>7.5</v>
      </c>
      <c r="Y854" s="12" t="n">
        <v>45000</v>
      </c>
      <c r="Z854" t="n">
        <v>14</v>
      </c>
      <c r="AA854" s="14" t="inlineStr">
        <is>
          <t>SI</t>
        </is>
      </c>
    </row>
    <row r="855">
      <c r="B855" t="inlineStr">
        <is>
          <t>Venta Local</t>
        </is>
      </c>
      <c r="C855" t="n">
        <v>40357611</v>
      </c>
      <c r="D855" t="inlineStr">
        <is>
          <t>AGROSUPER SHANGHAI</t>
        </is>
      </c>
      <c r="E855" t="n">
        <v>1022639</v>
      </c>
      <c r="F855" t="inlineStr">
        <is>
          <t>agrosuper shanghai1022639</t>
        </is>
      </c>
      <c r="G855" s="12" t="n">
        <v>44994</v>
      </c>
      <c r="H855" s="10" t="n">
        <v>21989.87</v>
      </c>
      <c r="I855" s="10" t="n"/>
      <c r="J855" s="10" t="n"/>
      <c r="K855" s="10" t="n"/>
      <c r="L855" s="13" t="n">
        <v>5.574109245612703</v>
      </c>
      <c r="M855" s="12" t="n">
        <v>44999</v>
      </c>
      <c r="N855" s="13" t="n">
        <v>5.5</v>
      </c>
      <c r="O855" s="12" t="n">
        <v>45004</v>
      </c>
      <c r="P855" t="n">
        <v>11</v>
      </c>
      <c r="Q855" s="14" t="inlineStr">
        <is>
          <t>SI</t>
        </is>
      </c>
      <c r="R855" s="10" t="n">
        <v>21989.87</v>
      </c>
      <c r="S855" s="10" t="n"/>
      <c r="T855" s="10" t="n"/>
      <c r="U855" s="10" t="n"/>
      <c r="V855" s="13" t="n">
        <v>7.574109245612703</v>
      </c>
      <c r="W855" s="12" t="n">
        <v>45001</v>
      </c>
      <c r="X855" s="13" t="n">
        <v>7.5</v>
      </c>
      <c r="Y855" s="12" t="n">
        <v>45004</v>
      </c>
      <c r="Z855" t="n">
        <v>11</v>
      </c>
      <c r="AA855" s="14" t="inlineStr">
        <is>
          <t>SI</t>
        </is>
      </c>
    </row>
    <row r="856">
      <c r="B856" t="inlineStr">
        <is>
          <t>Venta Local</t>
        </is>
      </c>
      <c r="C856" t="n">
        <v>40357610</v>
      </c>
      <c r="D856" t="inlineStr">
        <is>
          <t>AGROSUPER SHANGHAI</t>
        </is>
      </c>
      <c r="E856" t="n">
        <v>1022639</v>
      </c>
      <c r="F856" t="inlineStr">
        <is>
          <t>agrosuper shanghai1022639</t>
        </is>
      </c>
      <c r="G856" s="12" t="n">
        <v>44990</v>
      </c>
      <c r="H856" s="10" t="n">
        <v>22101</v>
      </c>
      <c r="I856" s="10" t="n"/>
      <c r="J856" s="10" t="n"/>
      <c r="K856" s="10" t="n"/>
      <c r="L856" s="13" t="n">
        <v>5.574109245612703</v>
      </c>
      <c r="M856" s="12" t="n">
        <v>44995</v>
      </c>
      <c r="N856" s="13" t="n">
        <v>5.5</v>
      </c>
      <c r="O856" s="12" t="n">
        <v>45000</v>
      </c>
      <c r="P856" t="n">
        <v>14</v>
      </c>
      <c r="Q856" s="14" t="inlineStr">
        <is>
          <t>SI</t>
        </is>
      </c>
      <c r="R856" s="10" t="n">
        <v>22101</v>
      </c>
      <c r="S856" s="10" t="n"/>
      <c r="T856" s="10" t="n"/>
      <c r="U856" s="10" t="n"/>
      <c r="V856" s="13" t="n">
        <v>7.574109245612703</v>
      </c>
      <c r="W856" s="12" t="n">
        <v>44997</v>
      </c>
      <c r="X856" s="13" t="n">
        <v>7.5</v>
      </c>
      <c r="Y856" s="12" t="n">
        <v>45000</v>
      </c>
      <c r="Z856" t="n">
        <v>14</v>
      </c>
      <c r="AA856" s="14" t="inlineStr">
        <is>
          <t>SI</t>
        </is>
      </c>
    </row>
    <row r="857">
      <c r="B857" t="inlineStr">
        <is>
          <t>Venta Local</t>
        </is>
      </c>
      <c r="C857" t="n">
        <v>40357609</v>
      </c>
      <c r="D857" t="inlineStr">
        <is>
          <t>AGROSUPER SHANGHAI</t>
        </is>
      </c>
      <c r="E857" t="n">
        <v>1022639</v>
      </c>
      <c r="F857" t="inlineStr">
        <is>
          <t>agrosuper shanghai1022639</t>
        </is>
      </c>
      <c r="G857" s="12" t="n">
        <v>44995</v>
      </c>
      <c r="H857" s="10" t="n">
        <v>22146.36</v>
      </c>
      <c r="I857" s="10" t="n"/>
      <c r="J857" s="10" t="n"/>
      <c r="K857" s="10" t="n"/>
      <c r="L857" s="13" t="n">
        <v>5.574109245612703</v>
      </c>
      <c r="M857" s="12" t="n">
        <v>45000</v>
      </c>
      <c r="N857" s="13" t="n">
        <v>5.5</v>
      </c>
      <c r="O857" s="12" t="n">
        <v>45005</v>
      </c>
      <c r="P857" t="n">
        <v>10</v>
      </c>
      <c r="Q857" s="14" t="inlineStr">
        <is>
          <t>SI</t>
        </is>
      </c>
      <c r="R857" s="10" t="n">
        <v>22146.36</v>
      </c>
      <c r="S857" s="10" t="n"/>
      <c r="T857" s="10" t="n"/>
      <c r="U857" s="10" t="n"/>
      <c r="V857" s="13" t="n">
        <v>7.574109245612703</v>
      </c>
      <c r="W857" s="12" t="n">
        <v>45002</v>
      </c>
      <c r="X857" s="13" t="n">
        <v>7.5</v>
      </c>
      <c r="Y857" s="12" t="n">
        <v>45005</v>
      </c>
      <c r="Z857" t="n">
        <v>10</v>
      </c>
      <c r="AA857" s="14" t="inlineStr">
        <is>
          <t>SI</t>
        </is>
      </c>
    </row>
    <row r="858">
      <c r="B858" t="inlineStr">
        <is>
          <t>Venta Local</t>
        </is>
      </c>
      <c r="C858" t="n">
        <v>40357608</v>
      </c>
      <c r="D858" t="inlineStr">
        <is>
          <t>AGROSUPER SHANGHAI</t>
        </is>
      </c>
      <c r="E858" t="n">
        <v>1022639</v>
      </c>
      <c r="F858" t="inlineStr">
        <is>
          <t>agrosuper shanghai1022639</t>
        </is>
      </c>
      <c r="G858" s="12" t="n">
        <v>44990</v>
      </c>
      <c r="H858" s="10" t="n">
        <v>22071.72</v>
      </c>
      <c r="I858" s="10" t="n"/>
      <c r="J858" s="10" t="n"/>
      <c r="K858" s="10" t="n"/>
      <c r="L858" s="13" t="n">
        <v>5.574109245612703</v>
      </c>
      <c r="M858" s="12" t="n">
        <v>44995</v>
      </c>
      <c r="N858" s="13" t="n">
        <v>5.5</v>
      </c>
      <c r="O858" s="12" t="n">
        <v>45000</v>
      </c>
      <c r="P858" t="n">
        <v>14</v>
      </c>
      <c r="Q858" s="14" t="inlineStr">
        <is>
          <t>SI</t>
        </is>
      </c>
      <c r="R858" s="10" t="n">
        <v>22071.72</v>
      </c>
      <c r="S858" s="10" t="n"/>
      <c r="T858" s="10" t="n"/>
      <c r="U858" s="10" t="n"/>
      <c r="V858" s="13" t="n">
        <v>7.574109245612703</v>
      </c>
      <c r="W858" s="12" t="n">
        <v>44997</v>
      </c>
      <c r="X858" s="13" t="n">
        <v>7.5</v>
      </c>
      <c r="Y858" s="12" t="n">
        <v>45000</v>
      </c>
      <c r="Z858" t="n">
        <v>14</v>
      </c>
      <c r="AA858" s="14" t="inlineStr">
        <is>
          <t>SI</t>
        </is>
      </c>
    </row>
    <row r="859">
      <c r="B859" t="inlineStr">
        <is>
          <t>Venta Local</t>
        </is>
      </c>
      <c r="C859" t="n">
        <v>40357606</v>
      </c>
      <c r="D859" t="inlineStr">
        <is>
          <t>AGROSUPER SHANGHAI</t>
        </is>
      </c>
      <c r="E859" t="n">
        <v>1022639</v>
      </c>
      <c r="F859" t="inlineStr">
        <is>
          <t>agrosuper shanghai1022639</t>
        </is>
      </c>
      <c r="G859" s="12" t="n">
        <v>44990</v>
      </c>
      <c r="H859" s="10" t="n">
        <v>22048.99</v>
      </c>
      <c r="I859" s="10" t="n"/>
      <c r="J859" s="10" t="n"/>
      <c r="K859" s="10" t="n"/>
      <c r="L859" s="13" t="n">
        <v>5.574109245612703</v>
      </c>
      <c r="M859" s="12" t="n">
        <v>44995</v>
      </c>
      <c r="N859" s="13" t="n">
        <v>5.5</v>
      </c>
      <c r="O859" s="12" t="n">
        <v>45000</v>
      </c>
      <c r="P859" t="n">
        <v>14</v>
      </c>
      <c r="Q859" s="14" t="inlineStr">
        <is>
          <t>SI</t>
        </is>
      </c>
      <c r="R859" s="10" t="n">
        <v>22048.99</v>
      </c>
      <c r="S859" s="10" t="n"/>
      <c r="T859" s="10" t="n"/>
      <c r="U859" s="10" t="n"/>
      <c r="V859" s="13" t="n">
        <v>7.574109245612703</v>
      </c>
      <c r="W859" s="12" t="n">
        <v>44997</v>
      </c>
      <c r="X859" s="13" t="n">
        <v>7.5</v>
      </c>
      <c r="Y859" s="12" t="n">
        <v>45000</v>
      </c>
      <c r="Z859" t="n">
        <v>14</v>
      </c>
      <c r="AA859" s="14" t="inlineStr">
        <is>
          <t>SI</t>
        </is>
      </c>
    </row>
    <row r="860">
      <c r="B860" t="inlineStr">
        <is>
          <t>Venta Local</t>
        </is>
      </c>
      <c r="C860" t="n">
        <v>40357569</v>
      </c>
      <c r="D860" t="inlineStr">
        <is>
          <t>AGROSUPER SHANGHAI</t>
        </is>
      </c>
      <c r="E860" t="n">
        <v>1022373</v>
      </c>
      <c r="F860" t="inlineStr">
        <is>
          <t>agrosuper shanghai1022373</t>
        </is>
      </c>
      <c r="G860" s="12" t="n">
        <v>44981</v>
      </c>
      <c r="H860" s="10" t="n">
        <v>16746.79</v>
      </c>
      <c r="I860" s="10" t="n"/>
      <c r="J860" s="10" t="n"/>
      <c r="K860" s="10" t="n"/>
      <c r="L860" s="13" t="n">
        <v>5.574109245612703</v>
      </c>
      <c r="M860" s="12" t="n">
        <v>44986</v>
      </c>
      <c r="N860" s="13" t="n">
        <v>5.5</v>
      </c>
      <c r="O860" s="12" t="n">
        <v>44991</v>
      </c>
      <c r="P860" t="n">
        <v>22</v>
      </c>
      <c r="Q860" s="14" t="inlineStr">
        <is>
          <t>SI</t>
        </is>
      </c>
      <c r="R860" s="10" t="n">
        <v>16746.79</v>
      </c>
      <c r="S860" s="10" t="n"/>
      <c r="T860" s="10" t="n"/>
      <c r="U860" s="10" t="n"/>
      <c r="V860" s="13" t="n">
        <v>7.574109245612703</v>
      </c>
      <c r="W860" s="12" t="n">
        <v>44988</v>
      </c>
      <c r="X860" s="13" t="n">
        <v>7.5</v>
      </c>
      <c r="Y860" s="12" t="n">
        <v>44991</v>
      </c>
      <c r="Z860" t="n">
        <v>22</v>
      </c>
      <c r="AA860" s="14" t="inlineStr">
        <is>
          <t>SI</t>
        </is>
      </c>
    </row>
    <row r="861">
      <c r="B861" t="inlineStr">
        <is>
          <t>Venta Local</t>
        </is>
      </c>
      <c r="C861" t="n">
        <v>40357569</v>
      </c>
      <c r="D861" t="inlineStr">
        <is>
          <t>AGROSUPER SHANGHAI</t>
        </is>
      </c>
      <c r="E861" t="n">
        <v>1022373</v>
      </c>
      <c r="F861" t="inlineStr">
        <is>
          <t>agrosuper shanghai1022373</t>
        </is>
      </c>
      <c r="G861" s="12" t="n">
        <v>44981</v>
      </c>
      <c r="H861" s="10" t="n">
        <v>25249.92</v>
      </c>
      <c r="I861" s="10" t="n"/>
      <c r="J861" s="10" t="n"/>
      <c r="K861" s="10" t="n"/>
      <c r="L861" s="13" t="n">
        <v>5.574109245612703</v>
      </c>
      <c r="M861" s="12" t="n">
        <v>44986</v>
      </c>
      <c r="N861" s="13" t="n">
        <v>5.5</v>
      </c>
      <c r="O861" s="12" t="n">
        <v>44991</v>
      </c>
      <c r="P861" t="n">
        <v>22</v>
      </c>
      <c r="Q861" s="14" t="inlineStr">
        <is>
          <t>SI</t>
        </is>
      </c>
      <c r="R861" s="10" t="n">
        <v>25249.92</v>
      </c>
      <c r="S861" s="10" t="n"/>
      <c r="T861" s="10" t="n"/>
      <c r="U861" s="10" t="n"/>
      <c r="V861" s="13" t="n">
        <v>7.574109245612703</v>
      </c>
      <c r="W861" s="12" t="n">
        <v>44988</v>
      </c>
      <c r="X861" s="13" t="n">
        <v>7.5</v>
      </c>
      <c r="Y861" s="12" t="n">
        <v>44991</v>
      </c>
      <c r="Z861" t="n">
        <v>22</v>
      </c>
      <c r="AA861" s="14" t="inlineStr">
        <is>
          <t>SI</t>
        </is>
      </c>
    </row>
    <row r="862">
      <c r="B862" t="inlineStr">
        <is>
          <t>Venta Local</t>
        </is>
      </c>
      <c r="C862" t="n">
        <v>40357568</v>
      </c>
      <c r="D862" t="inlineStr">
        <is>
          <t>AGROSUPER SHANGHAI</t>
        </is>
      </c>
      <c r="E862" t="n">
        <v>1022373</v>
      </c>
      <c r="F862" t="inlineStr">
        <is>
          <t>agrosuper shanghai1022373</t>
        </is>
      </c>
      <c r="G862" s="12" t="n">
        <v>44975</v>
      </c>
      <c r="H862" s="10" t="inlineStr"/>
      <c r="I862" s="10" t="n"/>
      <c r="J862" s="10" t="n"/>
      <c r="K862" s="10" t="n"/>
      <c r="L862" s="13" t="n">
        <v>5.574109245612703</v>
      </c>
      <c r="M862" s="12" t="n">
        <v>44980</v>
      </c>
      <c r="N862" s="13" t="n">
        <v>5.5</v>
      </c>
      <c r="O862" s="12" t="n">
        <v>44985</v>
      </c>
      <c r="P862" t="n">
        <v>0</v>
      </c>
      <c r="Q862" s="14" t="inlineStr">
        <is>
          <t>Mes 3</t>
        </is>
      </c>
      <c r="R862" s="10" t="n"/>
      <c r="S862" s="10" t="n"/>
      <c r="T862" s="10" t="n"/>
      <c r="U862" s="10" t="n"/>
      <c r="V862" s="13" t="n">
        <v>7.574109245612703</v>
      </c>
      <c r="W862" s="12" t="n">
        <v>44982</v>
      </c>
      <c r="X862" s="13" t="n">
        <v>7.5</v>
      </c>
      <c r="Y862" s="12" t="n">
        <v>44985</v>
      </c>
      <c r="Z862" t="n">
        <v>0</v>
      </c>
      <c r="AA862" s="14" t="inlineStr">
        <is>
          <t>Mes 3</t>
        </is>
      </c>
    </row>
    <row r="863">
      <c r="B863" t="inlineStr">
        <is>
          <t>Venta Local</t>
        </is>
      </c>
      <c r="C863" t="n">
        <v>40357565</v>
      </c>
      <c r="D863" t="inlineStr">
        <is>
          <t>AGROSUPER SHANGHAI</t>
        </is>
      </c>
      <c r="E863" t="n">
        <v>1022169</v>
      </c>
      <c r="F863" t="inlineStr">
        <is>
          <t>agrosuper shanghai1022169</t>
        </is>
      </c>
      <c r="G863" s="12" t="n">
        <v>44989</v>
      </c>
      <c r="H863" s="10" t="n">
        <v>24070</v>
      </c>
      <c r="I863" s="10" t="n"/>
      <c r="J863" s="10" t="n"/>
      <c r="K863" s="10" t="n"/>
      <c r="L863" s="13" t="n">
        <v>5.574109245612703</v>
      </c>
      <c r="M863" s="12" t="n">
        <v>44994</v>
      </c>
      <c r="N863" s="13" t="n">
        <v>5.5</v>
      </c>
      <c r="O863" s="12" t="n">
        <v>44999</v>
      </c>
      <c r="P863" t="n">
        <v>15</v>
      </c>
      <c r="Q863" s="14" t="inlineStr">
        <is>
          <t>SI</t>
        </is>
      </c>
      <c r="R863" s="10" t="n">
        <v>24070</v>
      </c>
      <c r="S863" s="10" t="n"/>
      <c r="T863" s="10" t="n"/>
      <c r="U863" s="10" t="n"/>
      <c r="V863" s="13" t="n">
        <v>7.574109245612703</v>
      </c>
      <c r="W863" s="12" t="n">
        <v>44996</v>
      </c>
      <c r="X863" s="13" t="n">
        <v>7.5</v>
      </c>
      <c r="Y863" s="12" t="n">
        <v>44999</v>
      </c>
      <c r="Z863" t="n">
        <v>15</v>
      </c>
      <c r="AA863" s="14" t="inlineStr">
        <is>
          <t>SI</t>
        </is>
      </c>
    </row>
    <row r="864">
      <c r="B864" t="inlineStr">
        <is>
          <t>Venta Local</t>
        </is>
      </c>
      <c r="C864" t="n">
        <v>40357564</v>
      </c>
      <c r="D864" t="inlineStr">
        <is>
          <t>AGROSUPER SHANGHAI</t>
        </is>
      </c>
      <c r="E864" t="n">
        <v>1022169</v>
      </c>
      <c r="F864" t="inlineStr">
        <is>
          <t>agrosuper shanghai1022169</t>
        </is>
      </c>
      <c r="G864" s="12" t="n">
        <v>44981</v>
      </c>
      <c r="H864" s="10" t="n">
        <v>23750</v>
      </c>
      <c r="I864" s="10" t="n"/>
      <c r="J864" s="10" t="n"/>
      <c r="K864" s="10" t="n"/>
      <c r="L864" s="13" t="n">
        <v>5.574109245612703</v>
      </c>
      <c r="M864" s="12" t="n">
        <v>44986</v>
      </c>
      <c r="N864" s="13" t="n">
        <v>5.5</v>
      </c>
      <c r="O864" s="12" t="n">
        <v>44991</v>
      </c>
      <c r="P864" t="n">
        <v>22</v>
      </c>
      <c r="Q864" s="14" t="inlineStr">
        <is>
          <t>SI</t>
        </is>
      </c>
      <c r="R864" s="10" t="n">
        <v>23750</v>
      </c>
      <c r="S864" s="10" t="n"/>
      <c r="T864" s="10" t="n"/>
      <c r="U864" s="10" t="n"/>
      <c r="V864" s="13" t="n">
        <v>7.574109245612703</v>
      </c>
      <c r="W864" s="12" t="n">
        <v>44988</v>
      </c>
      <c r="X864" s="13" t="n">
        <v>7.5</v>
      </c>
      <c r="Y864" s="12" t="n">
        <v>44991</v>
      </c>
      <c r="Z864" t="n">
        <v>22</v>
      </c>
      <c r="AA864" s="14" t="inlineStr">
        <is>
          <t>SI</t>
        </is>
      </c>
    </row>
    <row r="865">
      <c r="B865" t="inlineStr">
        <is>
          <t>Venta Local</t>
        </is>
      </c>
      <c r="C865" t="n">
        <v>40357563</v>
      </c>
      <c r="D865" t="inlineStr">
        <is>
          <t>AGROSUPER SHANGHAI</t>
        </is>
      </c>
      <c r="E865" t="n">
        <v>1022169</v>
      </c>
      <c r="F865" t="inlineStr">
        <is>
          <t>agrosuper shanghai1022169</t>
        </is>
      </c>
      <c r="G865" s="12" t="n">
        <v>44978</v>
      </c>
      <c r="H865" s="10" t="n">
        <v>24000</v>
      </c>
      <c r="I865" s="10" t="n"/>
      <c r="J865" s="10" t="n"/>
      <c r="K865" s="10" t="n"/>
      <c r="L865" s="13" t="n">
        <v>5.574109245612703</v>
      </c>
      <c r="M865" s="12" t="n">
        <v>44983</v>
      </c>
      <c r="N865" s="13" t="n">
        <v>5.5</v>
      </c>
      <c r="O865" s="12" t="n">
        <v>44988</v>
      </c>
      <c r="P865" t="n">
        <v>24</v>
      </c>
      <c r="Q865" s="14" t="inlineStr">
        <is>
          <t>SI</t>
        </is>
      </c>
      <c r="R865" s="10" t="n">
        <v>24000</v>
      </c>
      <c r="S865" s="10" t="n"/>
      <c r="T865" s="10" t="n"/>
      <c r="U865" s="10" t="n"/>
      <c r="V865" s="13" t="n">
        <v>7.574109245612703</v>
      </c>
      <c r="W865" s="12" t="n">
        <v>44985</v>
      </c>
      <c r="X865" s="13" t="n">
        <v>7.5</v>
      </c>
      <c r="Y865" s="12" t="n">
        <v>44988</v>
      </c>
      <c r="Z865" t="n">
        <v>24</v>
      </c>
      <c r="AA865" s="14" t="inlineStr">
        <is>
          <t>SI</t>
        </is>
      </c>
    </row>
    <row r="866">
      <c r="B866" t="inlineStr">
        <is>
          <t>Venta Local</t>
        </is>
      </c>
      <c r="C866" t="n">
        <v>40357562</v>
      </c>
      <c r="D866" t="inlineStr">
        <is>
          <t>AGROSUPER SHANGHAI</t>
        </is>
      </c>
      <c r="E866" t="n">
        <v>1022169</v>
      </c>
      <c r="F866" t="inlineStr">
        <is>
          <t>agrosuper shanghai1022169</t>
        </is>
      </c>
      <c r="G866" s="12" t="n">
        <v>44975</v>
      </c>
      <c r="H866" s="10" t="inlineStr"/>
      <c r="I866" s="10" t="n"/>
      <c r="J866" s="10" t="n"/>
      <c r="K866" s="10" t="n"/>
      <c r="L866" s="13" t="n">
        <v>5.574109245612703</v>
      </c>
      <c r="M866" s="12" t="n">
        <v>44980</v>
      </c>
      <c r="N866" s="13" t="n">
        <v>5.5</v>
      </c>
      <c r="O866" s="12" t="n">
        <v>44985</v>
      </c>
      <c r="P866" t="n">
        <v>0</v>
      </c>
      <c r="Q866" s="14" t="inlineStr">
        <is>
          <t>Mes 3</t>
        </is>
      </c>
      <c r="R866" s="10" t="n"/>
      <c r="S866" s="10" t="n"/>
      <c r="T866" s="10" t="n"/>
      <c r="U866" s="10" t="n"/>
      <c r="V866" s="13" t="n">
        <v>7.574109245612703</v>
      </c>
      <c r="W866" s="12" t="n">
        <v>44982</v>
      </c>
      <c r="X866" s="13" t="n">
        <v>7.5</v>
      </c>
      <c r="Y866" s="12" t="n">
        <v>44985</v>
      </c>
      <c r="Z866" t="n">
        <v>0</v>
      </c>
      <c r="AA866" s="14" t="inlineStr">
        <is>
          <t>Mes 3</t>
        </is>
      </c>
    </row>
    <row r="867">
      <c r="B867" t="inlineStr">
        <is>
          <t>Venta Local</t>
        </is>
      </c>
      <c r="C867" t="n">
        <v>40357561</v>
      </c>
      <c r="D867" t="inlineStr">
        <is>
          <t>AGROSUPER SHANGHAI</t>
        </is>
      </c>
      <c r="E867" t="n">
        <v>1022169</v>
      </c>
      <c r="F867" t="inlineStr">
        <is>
          <t>agrosuper shanghai1022169</t>
        </is>
      </c>
      <c r="G867" s="12" t="n">
        <v>44975</v>
      </c>
      <c r="H867" s="10" t="inlineStr"/>
      <c r="I867" s="10" t="n"/>
      <c r="J867" s="10" t="n"/>
      <c r="K867" s="10" t="n"/>
      <c r="L867" s="13" t="n">
        <v>5.574109245612703</v>
      </c>
      <c r="M867" s="12" t="n">
        <v>44980</v>
      </c>
      <c r="N867" s="13" t="n">
        <v>5.5</v>
      </c>
      <c r="O867" s="12" t="n">
        <v>44985</v>
      </c>
      <c r="P867" t="n">
        <v>0</v>
      </c>
      <c r="Q867" s="14" t="inlineStr">
        <is>
          <t>Mes 3</t>
        </is>
      </c>
      <c r="R867" s="10" t="n"/>
      <c r="S867" s="10" t="n"/>
      <c r="T867" s="10" t="n"/>
      <c r="U867" s="10" t="n"/>
      <c r="V867" s="13" t="n">
        <v>7.574109245612703</v>
      </c>
      <c r="W867" s="12" t="n">
        <v>44982</v>
      </c>
      <c r="X867" s="13" t="n">
        <v>7.5</v>
      </c>
      <c r="Y867" s="12" t="n">
        <v>44985</v>
      </c>
      <c r="Z867" t="n">
        <v>0</v>
      </c>
      <c r="AA867" s="14" t="inlineStr">
        <is>
          <t>Mes 3</t>
        </is>
      </c>
    </row>
    <row r="868">
      <c r="B868" t="inlineStr">
        <is>
          <t>Venta Local</t>
        </is>
      </c>
      <c r="C868" t="n">
        <v>40357558</v>
      </c>
      <c r="D868" t="inlineStr">
        <is>
          <t>AGROSUPER SHANGHAI</t>
        </is>
      </c>
      <c r="E868" t="n">
        <v>1022169</v>
      </c>
      <c r="F868" t="inlineStr">
        <is>
          <t>agrosuper shanghai1022169</t>
        </is>
      </c>
      <c r="G868" s="12" t="n">
        <v>44977</v>
      </c>
      <c r="H868" s="10" t="n">
        <v>24030</v>
      </c>
      <c r="I868" s="10" t="n"/>
      <c r="J868" s="10" t="n"/>
      <c r="K868" s="10" t="n"/>
      <c r="L868" s="13" t="n">
        <v>5.574109245612703</v>
      </c>
      <c r="M868" s="12" t="n">
        <v>44982</v>
      </c>
      <c r="N868" s="13" t="n">
        <v>5.5</v>
      </c>
      <c r="O868" s="12" t="n">
        <v>44987</v>
      </c>
      <c r="P868" t="n">
        <v>25</v>
      </c>
      <c r="Q868" s="14" t="inlineStr">
        <is>
          <t>SI</t>
        </is>
      </c>
      <c r="R868" s="10" t="n">
        <v>24030</v>
      </c>
      <c r="S868" s="10" t="n"/>
      <c r="T868" s="10" t="n"/>
      <c r="U868" s="10" t="n"/>
      <c r="V868" s="13" t="n">
        <v>7.574109245612703</v>
      </c>
      <c r="W868" s="12" t="n">
        <v>44984</v>
      </c>
      <c r="X868" s="13" t="n">
        <v>7.5</v>
      </c>
      <c r="Y868" s="12" t="n">
        <v>44987</v>
      </c>
      <c r="Z868" t="n">
        <v>25</v>
      </c>
      <c r="AA868" s="14" t="inlineStr">
        <is>
          <t>SI</t>
        </is>
      </c>
    </row>
    <row r="869">
      <c r="B869" t="inlineStr">
        <is>
          <t>Venta Local</t>
        </is>
      </c>
      <c r="C869" t="n">
        <v>40357549</v>
      </c>
      <c r="D869" t="inlineStr">
        <is>
          <t>AGROSUPER SHANGHAI</t>
        </is>
      </c>
      <c r="E869" t="n">
        <v>1022414</v>
      </c>
      <c r="F869" t="inlineStr">
        <is>
          <t>agrosuper shanghai1022414</t>
        </is>
      </c>
      <c r="G869" s="12" t="n">
        <v>44975</v>
      </c>
      <c r="H869" s="10" t="inlineStr"/>
      <c r="I869" s="10" t="n"/>
      <c r="J869" s="10" t="n"/>
      <c r="K869" s="10" t="n"/>
      <c r="L869" s="13" t="n">
        <v>5.574109245612703</v>
      </c>
      <c r="M869" s="12" t="n">
        <v>44980</v>
      </c>
      <c r="N869" s="13" t="n">
        <v>5.5</v>
      </c>
      <c r="O869" s="12" t="n">
        <v>44985</v>
      </c>
      <c r="P869" t="n">
        <v>0</v>
      </c>
      <c r="Q869" s="14" t="inlineStr">
        <is>
          <t>Mes 3</t>
        </is>
      </c>
      <c r="R869" s="10" t="n"/>
      <c r="S869" s="10" t="n"/>
      <c r="T869" s="10" t="n"/>
      <c r="U869" s="10" t="n"/>
      <c r="V869" s="13" t="n">
        <v>7.574109245612703</v>
      </c>
      <c r="W869" s="12" t="n">
        <v>44982</v>
      </c>
      <c r="X869" s="13" t="n">
        <v>7.5</v>
      </c>
      <c r="Y869" s="12" t="n">
        <v>44985</v>
      </c>
      <c r="Z869" t="n">
        <v>0</v>
      </c>
      <c r="AA869" s="14" t="inlineStr">
        <is>
          <t>Mes 3</t>
        </is>
      </c>
    </row>
    <row r="870">
      <c r="B870" t="inlineStr">
        <is>
          <t>Venta Local</t>
        </is>
      </c>
      <c r="C870" t="n">
        <v>40357548</v>
      </c>
      <c r="D870" t="inlineStr">
        <is>
          <t>AGROSUPER SHANGHAI</t>
        </is>
      </c>
      <c r="E870" t="n">
        <v>1022414</v>
      </c>
      <c r="F870" t="inlineStr">
        <is>
          <t>agrosuper shanghai1022414</t>
        </is>
      </c>
      <c r="G870" s="12" t="n">
        <v>44975</v>
      </c>
      <c r="H870" s="10" t="inlineStr"/>
      <c r="I870" s="10" t="n"/>
      <c r="J870" s="10" t="n"/>
      <c r="K870" s="10" t="n"/>
      <c r="L870" s="13" t="n">
        <v>5.574109245612703</v>
      </c>
      <c r="M870" s="12" t="n">
        <v>44980</v>
      </c>
      <c r="N870" s="13" t="n">
        <v>5.5</v>
      </c>
      <c r="O870" s="12" t="n">
        <v>44985</v>
      </c>
      <c r="P870" t="n">
        <v>0</v>
      </c>
      <c r="Q870" s="14" t="inlineStr">
        <is>
          <t>Mes 3</t>
        </is>
      </c>
      <c r="R870" s="10" t="n"/>
      <c r="S870" s="10" t="n"/>
      <c r="T870" s="10" t="n"/>
      <c r="U870" s="10" t="n"/>
      <c r="V870" s="13" t="n">
        <v>7.574109245612703</v>
      </c>
      <c r="W870" s="12" t="n">
        <v>44982</v>
      </c>
      <c r="X870" s="13" t="n">
        <v>7.5</v>
      </c>
      <c r="Y870" s="12" t="n">
        <v>44985</v>
      </c>
      <c r="Z870" t="n">
        <v>0</v>
      </c>
      <c r="AA870" s="14" t="inlineStr">
        <is>
          <t>Mes 3</t>
        </is>
      </c>
    </row>
    <row r="871">
      <c r="B871" t="inlineStr">
        <is>
          <t>Venta Local</t>
        </is>
      </c>
      <c r="C871" t="n">
        <v>40357547</v>
      </c>
      <c r="D871" t="inlineStr">
        <is>
          <t>AGROSUPER SHANGHAI</t>
        </is>
      </c>
      <c r="E871" t="n">
        <v>1022414</v>
      </c>
      <c r="F871" t="inlineStr">
        <is>
          <t>agrosuper shanghai1022414</t>
        </is>
      </c>
      <c r="G871" s="12" t="n">
        <v>44977</v>
      </c>
      <c r="H871" s="10" t="n">
        <v>24040</v>
      </c>
      <c r="I871" s="10" t="n"/>
      <c r="J871" s="10" t="n"/>
      <c r="K871" s="10" t="n"/>
      <c r="L871" s="13" t="n">
        <v>5.574109245612703</v>
      </c>
      <c r="M871" s="12" t="n">
        <v>44982</v>
      </c>
      <c r="N871" s="13" t="n">
        <v>5.5</v>
      </c>
      <c r="O871" s="12" t="n">
        <v>44987</v>
      </c>
      <c r="P871" t="n">
        <v>25</v>
      </c>
      <c r="Q871" s="14" t="inlineStr">
        <is>
          <t>SI</t>
        </is>
      </c>
      <c r="R871" s="10" t="n">
        <v>24040</v>
      </c>
      <c r="S871" s="10" t="n"/>
      <c r="T871" s="10" t="n"/>
      <c r="U871" s="10" t="n"/>
      <c r="V871" s="13" t="n">
        <v>7.574109245612703</v>
      </c>
      <c r="W871" s="12" t="n">
        <v>44984</v>
      </c>
      <c r="X871" s="13" t="n">
        <v>7.5</v>
      </c>
      <c r="Y871" s="12" t="n">
        <v>44987</v>
      </c>
      <c r="Z871" t="n">
        <v>25</v>
      </c>
      <c r="AA871" s="14" t="inlineStr">
        <is>
          <t>SI</t>
        </is>
      </c>
    </row>
    <row r="872">
      <c r="B872" t="inlineStr">
        <is>
          <t>Venta Local</t>
        </is>
      </c>
      <c r="C872" t="n">
        <v>40357541</v>
      </c>
      <c r="D872" t="inlineStr">
        <is>
          <t>AGROSUPER SHANGHAI</t>
        </is>
      </c>
      <c r="E872" t="n">
        <v>1022080</v>
      </c>
      <c r="F872" t="inlineStr">
        <is>
          <t>agrosuper shanghai1022080</t>
        </is>
      </c>
      <c r="G872" s="12" t="n">
        <v>45003</v>
      </c>
      <c r="H872" s="10" t="n">
        <v>23980</v>
      </c>
      <c r="I872" s="10" t="n"/>
      <c r="J872" s="10" t="n"/>
      <c r="K872" s="10" t="n"/>
      <c r="L872" s="13" t="n">
        <v>5.574109245612703</v>
      </c>
      <c r="M872" s="12" t="n">
        <v>45008</v>
      </c>
      <c r="N872" s="13" t="n">
        <v>5.5</v>
      </c>
      <c r="O872" s="12" t="n">
        <v>45013</v>
      </c>
      <c r="P872" t="n">
        <v>3</v>
      </c>
      <c r="Q872" s="14" t="inlineStr">
        <is>
          <t>SI</t>
        </is>
      </c>
      <c r="R872" s="10" t="n">
        <v>23980</v>
      </c>
      <c r="S872" s="10" t="n"/>
      <c r="T872" s="10" t="n"/>
      <c r="U872" s="10" t="n"/>
      <c r="V872" s="13" t="n">
        <v>7.574109245612703</v>
      </c>
      <c r="W872" s="12" t="n">
        <v>45010</v>
      </c>
      <c r="X872" s="13" t="n">
        <v>7.5</v>
      </c>
      <c r="Y872" s="12" t="n">
        <v>45013</v>
      </c>
      <c r="Z872" t="n">
        <v>3</v>
      </c>
      <c r="AA872" s="14" t="inlineStr">
        <is>
          <t>SI</t>
        </is>
      </c>
    </row>
    <row r="873">
      <c r="B873" t="inlineStr">
        <is>
          <t>Venta Local</t>
        </is>
      </c>
      <c r="C873" t="n">
        <v>40357540</v>
      </c>
      <c r="D873" t="inlineStr">
        <is>
          <t>AGROSUPER SHANGHAI</t>
        </is>
      </c>
      <c r="E873" t="n">
        <v>1022080</v>
      </c>
      <c r="F873" t="inlineStr">
        <is>
          <t>agrosuper shanghai1022080</t>
        </is>
      </c>
      <c r="G873" s="12" t="n">
        <v>44975</v>
      </c>
      <c r="H873" s="10" t="inlineStr"/>
      <c r="I873" s="10" t="n"/>
      <c r="J873" s="10" t="n"/>
      <c r="K873" s="10" t="n"/>
      <c r="L873" s="13" t="n">
        <v>5.574109245612703</v>
      </c>
      <c r="M873" s="12" t="n">
        <v>44980</v>
      </c>
      <c r="N873" s="13" t="n">
        <v>5.5</v>
      </c>
      <c r="O873" s="12" t="n">
        <v>44985</v>
      </c>
      <c r="P873" t="n">
        <v>0</v>
      </c>
      <c r="Q873" s="14" t="inlineStr">
        <is>
          <t>Mes 3</t>
        </is>
      </c>
      <c r="R873" s="10" t="n"/>
      <c r="S873" s="10" t="n"/>
      <c r="T873" s="10" t="n"/>
      <c r="U873" s="10" t="n"/>
      <c r="V873" s="13" t="n">
        <v>7.574109245612703</v>
      </c>
      <c r="W873" s="12" t="n">
        <v>44982</v>
      </c>
      <c r="X873" s="13" t="n">
        <v>7.5</v>
      </c>
      <c r="Y873" s="12" t="n">
        <v>44985</v>
      </c>
      <c r="Z873" t="n">
        <v>0</v>
      </c>
      <c r="AA873" s="14" t="inlineStr">
        <is>
          <t>Mes 3</t>
        </is>
      </c>
    </row>
    <row r="874">
      <c r="B874" t="inlineStr">
        <is>
          <t>Venta Local</t>
        </is>
      </c>
      <c r="C874" t="n">
        <v>40357539</v>
      </c>
      <c r="D874" t="inlineStr">
        <is>
          <t>AGROSUPER SHANGHAI</t>
        </is>
      </c>
      <c r="E874" t="n">
        <v>1022637</v>
      </c>
      <c r="F874" t="inlineStr">
        <is>
          <t>agrosuper shanghai1022637</t>
        </is>
      </c>
      <c r="G874" s="12" t="n">
        <v>45000</v>
      </c>
      <c r="H874" s="10" t="n">
        <v>23580</v>
      </c>
      <c r="I874" s="10" t="n"/>
      <c r="J874" s="10" t="n"/>
      <c r="K874" s="10" t="n"/>
      <c r="L874" s="13" t="n">
        <v>5.574109245612703</v>
      </c>
      <c r="M874" s="12" t="n">
        <v>45005</v>
      </c>
      <c r="N874" s="13" t="n">
        <v>5.5</v>
      </c>
      <c r="O874" s="12" t="n">
        <v>45010</v>
      </c>
      <c r="P874" t="n">
        <v>5</v>
      </c>
      <c r="Q874" s="14" t="inlineStr">
        <is>
          <t>SI</t>
        </is>
      </c>
      <c r="R874" s="10" t="n">
        <v>23580</v>
      </c>
      <c r="S874" s="10" t="n"/>
      <c r="T874" s="10" t="n"/>
      <c r="U874" s="10" t="n"/>
      <c r="V874" s="13" t="n">
        <v>7.574109245612703</v>
      </c>
      <c r="W874" s="12" t="n">
        <v>45007</v>
      </c>
      <c r="X874" s="13" t="n">
        <v>7.5</v>
      </c>
      <c r="Y874" s="12" t="n">
        <v>45010</v>
      </c>
      <c r="Z874" t="n">
        <v>5</v>
      </c>
      <c r="AA874" s="14" t="inlineStr">
        <is>
          <t>SI</t>
        </is>
      </c>
    </row>
    <row r="875">
      <c r="B875" t="inlineStr">
        <is>
          <t>Venta Local</t>
        </is>
      </c>
      <c r="C875" t="n">
        <v>40357538</v>
      </c>
      <c r="D875" t="inlineStr">
        <is>
          <t>AGROSUPER SHANGHAI</t>
        </is>
      </c>
      <c r="E875" t="n">
        <v>1022637</v>
      </c>
      <c r="F875" t="inlineStr">
        <is>
          <t>agrosuper shanghai1022637</t>
        </is>
      </c>
      <c r="G875" s="12" t="n">
        <v>44993</v>
      </c>
      <c r="H875" s="10" t="n">
        <v>23070</v>
      </c>
      <c r="I875" s="10" t="n"/>
      <c r="J875" s="10" t="n"/>
      <c r="K875" s="10" t="n"/>
      <c r="L875" s="13" t="n">
        <v>5.574109245612703</v>
      </c>
      <c r="M875" s="12" t="n">
        <v>44998</v>
      </c>
      <c r="N875" s="13" t="n">
        <v>5.5</v>
      </c>
      <c r="O875" s="12" t="n">
        <v>45003</v>
      </c>
      <c r="P875" t="n">
        <v>11</v>
      </c>
      <c r="Q875" s="14" t="inlineStr">
        <is>
          <t>SI</t>
        </is>
      </c>
      <c r="R875" s="10" t="n">
        <v>23070</v>
      </c>
      <c r="S875" s="10" t="n"/>
      <c r="T875" s="10" t="n"/>
      <c r="U875" s="10" t="n"/>
      <c r="V875" s="13" t="n">
        <v>7.574109245612703</v>
      </c>
      <c r="W875" s="12" t="n">
        <v>45000</v>
      </c>
      <c r="X875" s="13" t="n">
        <v>7.5</v>
      </c>
      <c r="Y875" s="12" t="n">
        <v>45003</v>
      </c>
      <c r="Z875" t="n">
        <v>11</v>
      </c>
      <c r="AA875" s="14" t="inlineStr">
        <is>
          <t>SI</t>
        </is>
      </c>
    </row>
    <row r="876">
      <c r="B876" t="inlineStr">
        <is>
          <t>Venta Local</t>
        </is>
      </c>
      <c r="C876" t="n">
        <v>40357537</v>
      </c>
      <c r="D876" t="inlineStr">
        <is>
          <t>AGROSUPER SHANGHAI</t>
        </is>
      </c>
      <c r="E876" t="n">
        <v>1022637</v>
      </c>
      <c r="F876" t="inlineStr">
        <is>
          <t>agrosuper shanghai1022637</t>
        </is>
      </c>
      <c r="G876" s="12" t="n">
        <v>44993</v>
      </c>
      <c r="H876" s="10" t="n">
        <v>21660</v>
      </c>
      <c r="I876" s="10" t="n"/>
      <c r="J876" s="10" t="n"/>
      <c r="K876" s="10" t="n"/>
      <c r="L876" s="13" t="n">
        <v>5.574109245612703</v>
      </c>
      <c r="M876" s="12" t="n">
        <v>44998</v>
      </c>
      <c r="N876" s="13" t="n">
        <v>5.5</v>
      </c>
      <c r="O876" s="12" t="n">
        <v>45003</v>
      </c>
      <c r="P876" t="n">
        <v>11</v>
      </c>
      <c r="Q876" s="14" t="inlineStr">
        <is>
          <t>SI</t>
        </is>
      </c>
      <c r="R876" s="10" t="n">
        <v>21660</v>
      </c>
      <c r="S876" s="10" t="n"/>
      <c r="T876" s="10" t="n"/>
      <c r="U876" s="10" t="n"/>
      <c r="V876" s="13" t="n">
        <v>7.574109245612703</v>
      </c>
      <c r="W876" s="12" t="n">
        <v>45000</v>
      </c>
      <c r="X876" s="13" t="n">
        <v>7.5</v>
      </c>
      <c r="Y876" s="12" t="n">
        <v>45003</v>
      </c>
      <c r="Z876" t="n">
        <v>11</v>
      </c>
      <c r="AA876" s="14" t="inlineStr">
        <is>
          <t>SI</t>
        </is>
      </c>
    </row>
    <row r="877">
      <c r="B877" t="inlineStr">
        <is>
          <t>Venta Local</t>
        </is>
      </c>
      <c r="C877" t="n">
        <v>40357536</v>
      </c>
      <c r="D877" t="inlineStr">
        <is>
          <t>AGROSUPER SHANGHAI</t>
        </is>
      </c>
      <c r="E877" t="n">
        <v>1022096</v>
      </c>
      <c r="F877" t="inlineStr">
        <is>
          <t>agrosuper shanghai1022096</t>
        </is>
      </c>
      <c r="G877" s="12" t="n">
        <v>44985</v>
      </c>
      <c r="H877" s="10" t="n">
        <v>23780</v>
      </c>
      <c r="I877" s="10" t="n"/>
      <c r="J877" s="10" t="n"/>
      <c r="K877" s="10" t="n"/>
      <c r="L877" s="13" t="n">
        <v>5.574109245612703</v>
      </c>
      <c r="M877" s="12" t="n">
        <v>44990</v>
      </c>
      <c r="N877" s="13" t="n">
        <v>5.5</v>
      </c>
      <c r="O877" s="12" t="n">
        <v>44995</v>
      </c>
      <c r="P877" t="n">
        <v>18</v>
      </c>
      <c r="Q877" s="14" t="inlineStr">
        <is>
          <t>SI</t>
        </is>
      </c>
      <c r="R877" s="10" t="n">
        <v>23780</v>
      </c>
      <c r="S877" s="10" t="n"/>
      <c r="T877" s="10" t="n"/>
      <c r="U877" s="10" t="n"/>
      <c r="V877" s="13" t="n">
        <v>7.574109245612703</v>
      </c>
      <c r="W877" s="12" t="n">
        <v>44992</v>
      </c>
      <c r="X877" s="13" t="n">
        <v>7.5</v>
      </c>
      <c r="Y877" s="12" t="n">
        <v>44995</v>
      </c>
      <c r="Z877" t="n">
        <v>18</v>
      </c>
      <c r="AA877" s="14" t="inlineStr">
        <is>
          <t>SI</t>
        </is>
      </c>
    </row>
    <row r="878">
      <c r="B878" t="inlineStr">
        <is>
          <t>Venta Local</t>
        </is>
      </c>
      <c r="C878" t="n">
        <v>40357533</v>
      </c>
      <c r="D878" t="inlineStr">
        <is>
          <t>AGROSUPER SHANGHAI</t>
        </is>
      </c>
      <c r="E878" t="n">
        <v>1022096</v>
      </c>
      <c r="F878" t="inlineStr">
        <is>
          <t>agrosuper shanghai1022096</t>
        </is>
      </c>
      <c r="G878" s="12" t="n">
        <v>44976</v>
      </c>
      <c r="H878" s="10" t="n">
        <v>23950</v>
      </c>
      <c r="I878" s="10" t="n"/>
      <c r="J878" s="10" t="n"/>
      <c r="K878" s="10" t="n"/>
      <c r="L878" s="13" t="n">
        <v>5.574109245612703</v>
      </c>
      <c r="M878" s="12" t="n">
        <v>44981</v>
      </c>
      <c r="N878" s="13" t="n">
        <v>5.5</v>
      </c>
      <c r="O878" s="12" t="n">
        <v>44986</v>
      </c>
      <c r="P878" t="n">
        <v>26</v>
      </c>
      <c r="Q878" s="14" t="inlineStr">
        <is>
          <t>SI</t>
        </is>
      </c>
      <c r="R878" s="10" t="n">
        <v>23950</v>
      </c>
      <c r="S878" s="10" t="n"/>
      <c r="T878" s="10" t="n"/>
      <c r="U878" s="10" t="n"/>
      <c r="V878" s="13" t="n">
        <v>7.574109245612703</v>
      </c>
      <c r="W878" s="12" t="n">
        <v>44983</v>
      </c>
      <c r="X878" s="13" t="n">
        <v>7.5</v>
      </c>
      <c r="Y878" s="12" t="n">
        <v>44986</v>
      </c>
      <c r="Z878" t="n">
        <v>26</v>
      </c>
      <c r="AA878" s="14" t="inlineStr">
        <is>
          <t>SI</t>
        </is>
      </c>
    </row>
    <row r="879">
      <c r="B879" t="inlineStr">
        <is>
          <t>Venta Local</t>
        </is>
      </c>
      <c r="C879" t="n">
        <v>40357532</v>
      </c>
      <c r="D879" t="inlineStr">
        <is>
          <t>AGROSUPER SHANGHAI</t>
        </is>
      </c>
      <c r="E879" t="n">
        <v>1022096</v>
      </c>
      <c r="F879" t="inlineStr">
        <is>
          <t>agrosuper shanghai1022096</t>
        </is>
      </c>
      <c r="G879" s="12" t="n">
        <v>44976</v>
      </c>
      <c r="H879" s="10" t="n">
        <v>24000</v>
      </c>
      <c r="I879" s="10" t="n"/>
      <c r="J879" s="10" t="n"/>
      <c r="K879" s="10" t="n"/>
      <c r="L879" s="13" t="n">
        <v>5.574109245612703</v>
      </c>
      <c r="M879" s="12" t="n">
        <v>44981</v>
      </c>
      <c r="N879" s="13" t="n">
        <v>5.5</v>
      </c>
      <c r="O879" s="12" t="n">
        <v>44986</v>
      </c>
      <c r="P879" t="n">
        <v>26</v>
      </c>
      <c r="Q879" s="14" t="inlineStr">
        <is>
          <t>SI</t>
        </is>
      </c>
      <c r="R879" s="10" t="n">
        <v>24000</v>
      </c>
      <c r="S879" s="10" t="n"/>
      <c r="T879" s="10" t="n"/>
      <c r="U879" s="10" t="n"/>
      <c r="V879" s="13" t="n">
        <v>7.574109245612703</v>
      </c>
      <c r="W879" s="12" t="n">
        <v>44983</v>
      </c>
      <c r="X879" s="13" t="n">
        <v>7.5</v>
      </c>
      <c r="Y879" s="12" t="n">
        <v>44986</v>
      </c>
      <c r="Z879" t="n">
        <v>26</v>
      </c>
      <c r="AA879" s="14" t="inlineStr">
        <is>
          <t>SI</t>
        </is>
      </c>
    </row>
    <row r="880">
      <c r="B880" t="inlineStr">
        <is>
          <t>Venta Local</t>
        </is>
      </c>
      <c r="C880" t="n">
        <v>40357531</v>
      </c>
      <c r="D880" t="inlineStr">
        <is>
          <t>AGROSUPER SHANGHAI</t>
        </is>
      </c>
      <c r="E880" t="n">
        <v>1022096</v>
      </c>
      <c r="F880" t="inlineStr">
        <is>
          <t>agrosuper shanghai1022096</t>
        </is>
      </c>
      <c r="G880" s="12" t="n">
        <v>44971</v>
      </c>
      <c r="H880" s="10" t="inlineStr"/>
      <c r="I880" s="10" t="n"/>
      <c r="J880" s="10" t="n"/>
      <c r="K880" s="10" t="n"/>
      <c r="L880" s="13" t="n">
        <v>5.574109245612703</v>
      </c>
      <c r="M880" s="12" t="n">
        <v>44976</v>
      </c>
      <c r="N880" s="13" t="n">
        <v>5.5</v>
      </c>
      <c r="O880" s="12" t="n">
        <v>44981</v>
      </c>
      <c r="P880" t="n">
        <v>3</v>
      </c>
      <c r="Q880" s="14" t="inlineStr">
        <is>
          <t>SI</t>
        </is>
      </c>
      <c r="R880" s="10" t="n"/>
      <c r="S880" s="10" t="n"/>
      <c r="T880" s="10" t="n"/>
      <c r="U880" s="10" t="n"/>
      <c r="V880" s="13" t="n">
        <v>7.574109245612703</v>
      </c>
      <c r="W880" s="12" t="n">
        <v>44978</v>
      </c>
      <c r="X880" s="13" t="n">
        <v>7.5</v>
      </c>
      <c r="Y880" s="12" t="n">
        <v>44981</v>
      </c>
      <c r="Z880" t="n">
        <v>3</v>
      </c>
      <c r="AA880" s="14" t="inlineStr">
        <is>
          <t>SI</t>
        </is>
      </c>
    </row>
    <row r="881">
      <c r="B881" t="inlineStr">
        <is>
          <t>Venta Local</t>
        </is>
      </c>
      <c r="C881" t="n">
        <v>40357530</v>
      </c>
      <c r="D881" t="inlineStr">
        <is>
          <t>AGROSUPER SHANGHAI</t>
        </is>
      </c>
      <c r="E881" t="n">
        <v>1022096</v>
      </c>
      <c r="F881" t="inlineStr">
        <is>
          <t>agrosuper shanghai1022096</t>
        </is>
      </c>
      <c r="G881" s="12" t="n">
        <v>44971</v>
      </c>
      <c r="H881" s="10" t="inlineStr"/>
      <c r="I881" s="10" t="n"/>
      <c r="J881" s="10" t="n"/>
      <c r="K881" s="10" t="n"/>
      <c r="L881" s="13" t="n">
        <v>5.574109245612703</v>
      </c>
      <c r="M881" s="12" t="n">
        <v>44976</v>
      </c>
      <c r="N881" s="13" t="n">
        <v>5.5</v>
      </c>
      <c r="O881" s="12" t="n">
        <v>44981</v>
      </c>
      <c r="P881" t="n">
        <v>3</v>
      </c>
      <c r="Q881" s="14" t="inlineStr">
        <is>
          <t>SI</t>
        </is>
      </c>
      <c r="R881" s="10" t="n"/>
      <c r="S881" s="10" t="n"/>
      <c r="T881" s="10" t="n"/>
      <c r="U881" s="10" t="n"/>
      <c r="V881" s="13" t="n">
        <v>7.574109245612703</v>
      </c>
      <c r="W881" s="12" t="n">
        <v>44978</v>
      </c>
      <c r="X881" s="13" t="n">
        <v>7.5</v>
      </c>
      <c r="Y881" s="12" t="n">
        <v>44981</v>
      </c>
      <c r="Z881" t="n">
        <v>3</v>
      </c>
      <c r="AA881" s="14" t="inlineStr">
        <is>
          <t>SI</t>
        </is>
      </c>
    </row>
    <row r="882">
      <c r="B882" t="inlineStr">
        <is>
          <t>Venta Local</t>
        </is>
      </c>
      <c r="C882" t="n">
        <v>40357529</v>
      </c>
      <c r="D882" t="inlineStr">
        <is>
          <t>AGROSUPER SHANGHAI</t>
        </is>
      </c>
      <c r="E882" t="n">
        <v>1022096</v>
      </c>
      <c r="F882" t="inlineStr">
        <is>
          <t>agrosuper shanghai1022096</t>
        </is>
      </c>
      <c r="G882" s="12" t="n">
        <v>44971</v>
      </c>
      <c r="H882" s="10" t="inlineStr"/>
      <c r="I882" s="10" t="n"/>
      <c r="J882" s="10" t="n"/>
      <c r="K882" s="10" t="n"/>
      <c r="L882" s="13" t="n">
        <v>5.574109245612703</v>
      </c>
      <c r="M882" s="12" t="n">
        <v>44976</v>
      </c>
      <c r="N882" s="13" t="n">
        <v>5.5</v>
      </c>
      <c r="O882" s="12" t="n">
        <v>44981</v>
      </c>
      <c r="P882" t="n">
        <v>3</v>
      </c>
      <c r="Q882" s="14" t="inlineStr">
        <is>
          <t>SI</t>
        </is>
      </c>
      <c r="R882" s="10" t="n"/>
      <c r="S882" s="10" t="n"/>
      <c r="T882" s="10" t="n"/>
      <c r="U882" s="10" t="n"/>
      <c r="V882" s="13" t="n">
        <v>7.574109245612703</v>
      </c>
      <c r="W882" s="12" t="n">
        <v>44978</v>
      </c>
      <c r="X882" s="13" t="n">
        <v>7.5</v>
      </c>
      <c r="Y882" s="12" t="n">
        <v>44981</v>
      </c>
      <c r="Z882" t="n">
        <v>3</v>
      </c>
      <c r="AA882" s="14" t="inlineStr">
        <is>
          <t>SI</t>
        </is>
      </c>
    </row>
    <row r="883">
      <c r="B883" t="inlineStr">
        <is>
          <t>Venta Local</t>
        </is>
      </c>
      <c r="C883" t="n">
        <v>40357526</v>
      </c>
      <c r="D883" t="inlineStr">
        <is>
          <t>AGROSUPER SHANGHAI</t>
        </is>
      </c>
      <c r="E883" t="n">
        <v>1023034</v>
      </c>
      <c r="F883" t="inlineStr">
        <is>
          <t>agrosuper shanghai1023034</t>
        </is>
      </c>
      <c r="G883" s="12" t="n">
        <v>44989</v>
      </c>
      <c r="H883" s="10" t="n">
        <v>23700</v>
      </c>
      <c r="I883" s="10" t="n"/>
      <c r="J883" s="10" t="n"/>
      <c r="K883" s="10" t="n"/>
      <c r="L883" s="13" t="n">
        <v>5.574109245612703</v>
      </c>
      <c r="M883" s="12" t="n">
        <v>44994</v>
      </c>
      <c r="N883" s="13" t="n">
        <v>5.5</v>
      </c>
      <c r="O883" s="12" t="n">
        <v>44999</v>
      </c>
      <c r="P883" t="n">
        <v>15</v>
      </c>
      <c r="Q883" s="14" t="inlineStr">
        <is>
          <t>SI</t>
        </is>
      </c>
      <c r="R883" s="10" t="n">
        <v>23700</v>
      </c>
      <c r="S883" s="10" t="n"/>
      <c r="T883" s="10" t="n"/>
      <c r="U883" s="10" t="n"/>
      <c r="V883" s="13" t="n">
        <v>7.574109245612703</v>
      </c>
      <c r="W883" s="12" t="n">
        <v>44996</v>
      </c>
      <c r="X883" s="13" t="n">
        <v>7.5</v>
      </c>
      <c r="Y883" s="12" t="n">
        <v>44999</v>
      </c>
      <c r="Z883" t="n">
        <v>15</v>
      </c>
      <c r="AA883" s="14" t="inlineStr">
        <is>
          <t>SI</t>
        </is>
      </c>
    </row>
    <row r="884">
      <c r="B884" t="inlineStr">
        <is>
          <t>Venta Local</t>
        </is>
      </c>
      <c r="C884" t="n">
        <v>40357525</v>
      </c>
      <c r="D884" t="inlineStr">
        <is>
          <t>AGROSUPER SHANGHAI</t>
        </is>
      </c>
      <c r="E884" t="n">
        <v>1023034</v>
      </c>
      <c r="F884" t="inlineStr">
        <is>
          <t>agrosuper shanghai1023034</t>
        </is>
      </c>
      <c r="G884" s="12" t="n">
        <v>44981</v>
      </c>
      <c r="H884" s="10" t="n">
        <v>24340</v>
      </c>
      <c r="I884" s="10" t="n"/>
      <c r="J884" s="10" t="n"/>
      <c r="K884" s="10" t="n"/>
      <c r="L884" s="13" t="n">
        <v>5.574109245612703</v>
      </c>
      <c r="M884" s="12" t="n">
        <v>44986</v>
      </c>
      <c r="N884" s="13" t="n">
        <v>5.5</v>
      </c>
      <c r="O884" s="12" t="n">
        <v>44991</v>
      </c>
      <c r="P884" t="n">
        <v>22</v>
      </c>
      <c r="Q884" s="14" t="inlineStr">
        <is>
          <t>SI</t>
        </is>
      </c>
      <c r="R884" s="10" t="n">
        <v>24340</v>
      </c>
      <c r="S884" s="10" t="n"/>
      <c r="T884" s="10" t="n"/>
      <c r="U884" s="10" t="n"/>
      <c r="V884" s="13" t="n">
        <v>7.574109245612703</v>
      </c>
      <c r="W884" s="12" t="n">
        <v>44988</v>
      </c>
      <c r="X884" s="13" t="n">
        <v>7.5</v>
      </c>
      <c r="Y884" s="12" t="n">
        <v>44991</v>
      </c>
      <c r="Z884" t="n">
        <v>22</v>
      </c>
      <c r="AA884" s="14" t="inlineStr">
        <is>
          <t>SI</t>
        </is>
      </c>
    </row>
    <row r="885">
      <c r="B885" t="inlineStr">
        <is>
          <t>Venta Local</t>
        </is>
      </c>
      <c r="C885" t="n">
        <v>40357524</v>
      </c>
      <c r="D885" t="inlineStr">
        <is>
          <t>AGROSUPER SHANGHAI</t>
        </is>
      </c>
      <c r="E885" t="n">
        <v>1023034</v>
      </c>
      <c r="F885" t="inlineStr">
        <is>
          <t>agrosuper shanghai1023034</t>
        </is>
      </c>
      <c r="G885" s="12" t="n">
        <v>44980</v>
      </c>
      <c r="H885" s="10" t="n">
        <v>25000</v>
      </c>
      <c r="I885" s="10" t="n"/>
      <c r="J885" s="10" t="n"/>
      <c r="K885" s="10" t="n"/>
      <c r="L885" s="13" t="n">
        <v>5.574109245612703</v>
      </c>
      <c r="M885" s="12" t="n">
        <v>44985</v>
      </c>
      <c r="N885" s="13" t="n">
        <v>5.5</v>
      </c>
      <c r="O885" s="12" t="n">
        <v>44990</v>
      </c>
      <c r="P885" t="n">
        <v>23</v>
      </c>
      <c r="Q885" s="14" t="inlineStr">
        <is>
          <t>SI</t>
        </is>
      </c>
      <c r="R885" s="10" t="n">
        <v>25000</v>
      </c>
      <c r="S885" s="10" t="n"/>
      <c r="T885" s="10" t="n"/>
      <c r="U885" s="10" t="n"/>
      <c r="V885" s="13" t="n">
        <v>7.574109245612703</v>
      </c>
      <c r="W885" s="12" t="n">
        <v>44987</v>
      </c>
      <c r="X885" s="13" t="n">
        <v>7.5</v>
      </c>
      <c r="Y885" s="12" t="n">
        <v>44990</v>
      </c>
      <c r="Z885" t="n">
        <v>23</v>
      </c>
      <c r="AA885" s="14" t="inlineStr">
        <is>
          <t>SI</t>
        </is>
      </c>
    </row>
    <row r="886">
      <c r="B886" t="inlineStr">
        <is>
          <t>Venta Local</t>
        </is>
      </c>
      <c r="C886" t="n">
        <v>40357523</v>
      </c>
      <c r="D886" t="inlineStr">
        <is>
          <t>AGROSUPER SHANGHAI</t>
        </is>
      </c>
      <c r="E886" t="n">
        <v>1023034</v>
      </c>
      <c r="F886" t="inlineStr">
        <is>
          <t>agrosuper shanghai1023034</t>
        </is>
      </c>
      <c r="G886" s="12" t="n">
        <v>44975</v>
      </c>
      <c r="H886" s="10" t="inlineStr"/>
      <c r="I886" s="10" t="n"/>
      <c r="J886" s="10" t="n"/>
      <c r="K886" s="10" t="n"/>
      <c r="L886" s="13" t="n">
        <v>5.574109245612703</v>
      </c>
      <c r="M886" s="12" t="n">
        <v>44980</v>
      </c>
      <c r="N886" s="13" t="n">
        <v>5.5</v>
      </c>
      <c r="O886" s="12" t="n">
        <v>44985</v>
      </c>
      <c r="P886" t="n">
        <v>0</v>
      </c>
      <c r="Q886" s="14" t="inlineStr">
        <is>
          <t>Mes 3</t>
        </is>
      </c>
      <c r="R886" s="10" t="n"/>
      <c r="S886" s="10" t="n"/>
      <c r="T886" s="10" t="n"/>
      <c r="U886" s="10" t="n"/>
      <c r="V886" s="13" t="n">
        <v>7.574109245612703</v>
      </c>
      <c r="W886" s="12" t="n">
        <v>44982</v>
      </c>
      <c r="X886" s="13" t="n">
        <v>7.5</v>
      </c>
      <c r="Y886" s="12" t="n">
        <v>44985</v>
      </c>
      <c r="Z886" t="n">
        <v>0</v>
      </c>
      <c r="AA886" s="14" t="inlineStr">
        <is>
          <t>Mes 3</t>
        </is>
      </c>
    </row>
    <row r="887">
      <c r="B887" t="inlineStr">
        <is>
          <t>Venta Local</t>
        </is>
      </c>
      <c r="C887" t="n">
        <v>40357522</v>
      </c>
      <c r="D887" t="inlineStr">
        <is>
          <t>AGROSUPER SHANGHAI</t>
        </is>
      </c>
      <c r="E887" t="n">
        <v>1023034</v>
      </c>
      <c r="F887" t="inlineStr">
        <is>
          <t>agrosuper shanghai1023034</t>
        </is>
      </c>
      <c r="G887" s="12" t="n">
        <v>44975</v>
      </c>
      <c r="H887" s="10" t="inlineStr"/>
      <c r="I887" s="10" t="n"/>
      <c r="J887" s="10" t="n"/>
      <c r="K887" s="10" t="n"/>
      <c r="L887" s="13" t="n">
        <v>5.574109245612703</v>
      </c>
      <c r="M887" s="12" t="n">
        <v>44980</v>
      </c>
      <c r="N887" s="13" t="n">
        <v>5.5</v>
      </c>
      <c r="O887" s="12" t="n">
        <v>44985</v>
      </c>
      <c r="P887" t="n">
        <v>0</v>
      </c>
      <c r="Q887" s="14" t="inlineStr">
        <is>
          <t>Mes 3</t>
        </is>
      </c>
      <c r="R887" s="10" t="n"/>
      <c r="S887" s="10" t="n"/>
      <c r="T887" s="10" t="n"/>
      <c r="U887" s="10" t="n"/>
      <c r="V887" s="13" t="n">
        <v>7.574109245612703</v>
      </c>
      <c r="W887" s="12" t="n">
        <v>44982</v>
      </c>
      <c r="X887" s="13" t="n">
        <v>7.5</v>
      </c>
      <c r="Y887" s="12" t="n">
        <v>44985</v>
      </c>
      <c r="Z887" t="n">
        <v>0</v>
      </c>
      <c r="AA887" s="14" t="inlineStr">
        <is>
          <t>Mes 3</t>
        </is>
      </c>
    </row>
    <row r="888">
      <c r="B888" t="inlineStr">
        <is>
          <t>Venta Local</t>
        </is>
      </c>
      <c r="C888" t="n">
        <v>40357521</v>
      </c>
      <c r="D888" t="inlineStr">
        <is>
          <t>AGROSUPER SHANGHAI</t>
        </is>
      </c>
      <c r="E888" t="n">
        <v>1023034</v>
      </c>
      <c r="F888" t="inlineStr">
        <is>
          <t>agrosuper shanghai1023034</t>
        </is>
      </c>
      <c r="G888" s="12" t="n">
        <v>44975</v>
      </c>
      <c r="H888" s="10" t="inlineStr"/>
      <c r="I888" s="10" t="n"/>
      <c r="J888" s="10" t="n"/>
      <c r="K888" s="10" t="n"/>
      <c r="L888" s="13" t="n">
        <v>5.574109245612703</v>
      </c>
      <c r="M888" s="12" t="n">
        <v>44980</v>
      </c>
      <c r="N888" s="13" t="n">
        <v>5.5</v>
      </c>
      <c r="O888" s="12" t="n">
        <v>44985</v>
      </c>
      <c r="P888" t="n">
        <v>0</v>
      </c>
      <c r="Q888" s="14" t="inlineStr">
        <is>
          <t>Mes 3</t>
        </is>
      </c>
      <c r="R888" s="10" t="n"/>
      <c r="S888" s="10" t="n"/>
      <c r="T888" s="10" t="n"/>
      <c r="U888" s="10" t="n"/>
      <c r="V888" s="13" t="n">
        <v>7.574109245612703</v>
      </c>
      <c r="W888" s="12" t="n">
        <v>44982</v>
      </c>
      <c r="X888" s="13" t="n">
        <v>7.5</v>
      </c>
      <c r="Y888" s="12" t="n">
        <v>44985</v>
      </c>
      <c r="Z888" t="n">
        <v>0</v>
      </c>
      <c r="AA888" s="14" t="inlineStr">
        <is>
          <t>Mes 3</t>
        </is>
      </c>
    </row>
    <row r="889">
      <c r="B889" t="inlineStr">
        <is>
          <t>Venta Local</t>
        </is>
      </c>
      <c r="C889" t="n">
        <v>40357516</v>
      </c>
      <c r="D889" t="inlineStr">
        <is>
          <t>AGROSUPER SHANGHAI</t>
        </is>
      </c>
      <c r="E889" t="n">
        <v>1021766</v>
      </c>
      <c r="F889" t="inlineStr">
        <is>
          <t>agrosuper shanghai1021766</t>
        </is>
      </c>
      <c r="G889" s="12" t="n">
        <v>44990</v>
      </c>
      <c r="H889" s="10" t="n">
        <v>24282</v>
      </c>
      <c r="I889" s="10" t="n"/>
      <c r="J889" s="10" t="n"/>
      <c r="K889" s="10" t="n"/>
      <c r="L889" s="13" t="n">
        <v>5.574109245612703</v>
      </c>
      <c r="M889" s="12" t="n">
        <v>44995</v>
      </c>
      <c r="N889" s="13" t="n">
        <v>5.5</v>
      </c>
      <c r="O889" s="12" t="n">
        <v>45000</v>
      </c>
      <c r="P889" t="n">
        <v>14</v>
      </c>
      <c r="Q889" s="14" t="inlineStr">
        <is>
          <t>SI</t>
        </is>
      </c>
      <c r="R889" s="10" t="n">
        <v>24282</v>
      </c>
      <c r="S889" s="10" t="n"/>
      <c r="T889" s="10" t="n"/>
      <c r="U889" s="10" t="n"/>
      <c r="V889" s="13" t="n">
        <v>7.574109245612703</v>
      </c>
      <c r="W889" s="12" t="n">
        <v>44997</v>
      </c>
      <c r="X889" s="13" t="n">
        <v>7.5</v>
      </c>
      <c r="Y889" s="12" t="n">
        <v>45000</v>
      </c>
      <c r="Z889" t="n">
        <v>14</v>
      </c>
      <c r="AA889" s="14" t="inlineStr">
        <is>
          <t>SI</t>
        </is>
      </c>
    </row>
    <row r="890">
      <c r="B890" t="inlineStr">
        <is>
          <t>Venta Local</t>
        </is>
      </c>
      <c r="C890" t="n">
        <v>40357515</v>
      </c>
      <c r="D890" t="inlineStr">
        <is>
          <t>AGROSUPER SHANGHAI</t>
        </is>
      </c>
      <c r="E890" t="n">
        <v>1021766</v>
      </c>
      <c r="F890" t="inlineStr">
        <is>
          <t>agrosuper shanghai1021766</t>
        </is>
      </c>
      <c r="G890" s="12" t="n">
        <v>44995</v>
      </c>
      <c r="H890" s="10" t="n">
        <v>23994</v>
      </c>
      <c r="I890" s="10" t="n"/>
      <c r="J890" s="10" t="n"/>
      <c r="K890" s="10" t="n"/>
      <c r="L890" s="13" t="n">
        <v>5.574109245612703</v>
      </c>
      <c r="M890" s="12" t="n">
        <v>45000</v>
      </c>
      <c r="N890" s="13" t="n">
        <v>5.5</v>
      </c>
      <c r="O890" s="12" t="n">
        <v>45005</v>
      </c>
      <c r="P890" t="n">
        <v>10</v>
      </c>
      <c r="Q890" s="14" t="inlineStr">
        <is>
          <t>SI</t>
        </is>
      </c>
      <c r="R890" s="10" t="n">
        <v>23994</v>
      </c>
      <c r="S890" s="10" t="n"/>
      <c r="T890" s="10" t="n"/>
      <c r="U890" s="10" t="n"/>
      <c r="V890" s="13" t="n">
        <v>7.574109245612703</v>
      </c>
      <c r="W890" s="12" t="n">
        <v>45002</v>
      </c>
      <c r="X890" s="13" t="n">
        <v>7.5</v>
      </c>
      <c r="Y890" s="12" t="n">
        <v>45005</v>
      </c>
      <c r="Z890" t="n">
        <v>10</v>
      </c>
      <c r="AA890" s="14" t="inlineStr">
        <is>
          <t>SI</t>
        </is>
      </c>
    </row>
    <row r="891">
      <c r="B891" t="inlineStr">
        <is>
          <t>Venta Local</t>
        </is>
      </c>
      <c r="C891" t="n">
        <v>40357514</v>
      </c>
      <c r="D891" t="inlineStr">
        <is>
          <t>AGROSUPER SHANGHAI</t>
        </is>
      </c>
      <c r="E891" t="n">
        <v>1021766</v>
      </c>
      <c r="F891" t="inlineStr">
        <is>
          <t>agrosuper shanghai1021766</t>
        </is>
      </c>
      <c r="G891" s="12" t="n">
        <v>44995</v>
      </c>
      <c r="H891" s="10" t="n">
        <v>23958</v>
      </c>
      <c r="I891" s="10" t="n"/>
      <c r="J891" s="10" t="n"/>
      <c r="K891" s="10" t="n"/>
      <c r="L891" s="13" t="n">
        <v>5.574109245612703</v>
      </c>
      <c r="M891" s="12" t="n">
        <v>45000</v>
      </c>
      <c r="N891" s="13" t="n">
        <v>5.5</v>
      </c>
      <c r="O891" s="12" t="n">
        <v>45005</v>
      </c>
      <c r="P891" t="n">
        <v>10</v>
      </c>
      <c r="Q891" s="14" t="inlineStr">
        <is>
          <t>SI</t>
        </is>
      </c>
      <c r="R891" s="10" t="n">
        <v>23958</v>
      </c>
      <c r="S891" s="10" t="n"/>
      <c r="T891" s="10" t="n"/>
      <c r="U891" s="10" t="n"/>
      <c r="V891" s="13" t="n">
        <v>7.574109245612703</v>
      </c>
      <c r="W891" s="12" t="n">
        <v>45002</v>
      </c>
      <c r="X891" s="13" t="n">
        <v>7.5</v>
      </c>
      <c r="Y891" s="12" t="n">
        <v>45005</v>
      </c>
      <c r="Z891" t="n">
        <v>10</v>
      </c>
      <c r="AA891" s="14" t="inlineStr">
        <is>
          <t>SI</t>
        </is>
      </c>
    </row>
    <row r="892">
      <c r="B892" t="inlineStr">
        <is>
          <t>Venta Local</t>
        </is>
      </c>
      <c r="C892" t="n">
        <v>40357513</v>
      </c>
      <c r="D892" t="inlineStr">
        <is>
          <t>AGROSUPER SHANGHAI</t>
        </is>
      </c>
      <c r="E892" t="n">
        <v>1021766</v>
      </c>
      <c r="F892" t="inlineStr">
        <is>
          <t>agrosuper shanghai1021766</t>
        </is>
      </c>
      <c r="G892" s="12" t="n">
        <v>44990</v>
      </c>
      <c r="H892" s="10" t="n">
        <v>24264</v>
      </c>
      <c r="I892" s="10" t="n"/>
      <c r="J892" s="10" t="n"/>
      <c r="K892" s="10" t="n"/>
      <c r="L892" s="13" t="n">
        <v>5.574109245612703</v>
      </c>
      <c r="M892" s="12" t="n">
        <v>44995</v>
      </c>
      <c r="N892" s="13" t="n">
        <v>5.5</v>
      </c>
      <c r="O892" s="12" t="n">
        <v>45000</v>
      </c>
      <c r="P892" t="n">
        <v>14</v>
      </c>
      <c r="Q892" s="14" t="inlineStr">
        <is>
          <t>SI</t>
        </is>
      </c>
      <c r="R892" s="10" t="n">
        <v>24264</v>
      </c>
      <c r="S892" s="10" t="n"/>
      <c r="T892" s="10" t="n"/>
      <c r="U892" s="10" t="n"/>
      <c r="V892" s="13" t="n">
        <v>7.574109245612703</v>
      </c>
      <c r="W892" s="12" t="n">
        <v>44997</v>
      </c>
      <c r="X892" s="13" t="n">
        <v>7.5</v>
      </c>
      <c r="Y892" s="12" t="n">
        <v>45000</v>
      </c>
      <c r="Z892" t="n">
        <v>14</v>
      </c>
      <c r="AA892" s="14" t="inlineStr">
        <is>
          <t>SI</t>
        </is>
      </c>
    </row>
    <row r="893">
      <c r="B893" t="inlineStr">
        <is>
          <t>Venta Local</t>
        </is>
      </c>
      <c r="C893" t="n">
        <v>40357512</v>
      </c>
      <c r="D893" t="inlineStr">
        <is>
          <t>AGROSUPER SHANGHAI</t>
        </is>
      </c>
      <c r="E893" t="n">
        <v>1021766</v>
      </c>
      <c r="F893" t="inlineStr">
        <is>
          <t>agrosuper shanghai1021766</t>
        </is>
      </c>
      <c r="G893" s="12" t="n">
        <v>44990</v>
      </c>
      <c r="H893" s="10" t="n">
        <v>23400</v>
      </c>
      <c r="I893" s="10" t="n"/>
      <c r="J893" s="10" t="n"/>
      <c r="K893" s="10" t="n"/>
      <c r="L893" s="13" t="n">
        <v>5.574109245612703</v>
      </c>
      <c r="M893" s="12" t="n">
        <v>44995</v>
      </c>
      <c r="N893" s="13" t="n">
        <v>5.5</v>
      </c>
      <c r="O893" s="12" t="n">
        <v>45000</v>
      </c>
      <c r="P893" t="n">
        <v>14</v>
      </c>
      <c r="Q893" s="14" t="inlineStr">
        <is>
          <t>SI</t>
        </is>
      </c>
      <c r="R893" s="10" t="n">
        <v>23400</v>
      </c>
      <c r="S893" s="10" t="n"/>
      <c r="T893" s="10" t="n"/>
      <c r="U893" s="10" t="n"/>
      <c r="V893" s="13" t="n">
        <v>7.574109245612703</v>
      </c>
      <c r="W893" s="12" t="n">
        <v>44997</v>
      </c>
      <c r="X893" s="13" t="n">
        <v>7.5</v>
      </c>
      <c r="Y893" s="12" t="n">
        <v>45000</v>
      </c>
      <c r="Z893" t="n">
        <v>14</v>
      </c>
      <c r="AA893" s="14" t="inlineStr">
        <is>
          <t>SI</t>
        </is>
      </c>
    </row>
    <row r="894">
      <c r="B894" t="inlineStr">
        <is>
          <t>Venta Local</t>
        </is>
      </c>
      <c r="C894" t="n">
        <v>40357511</v>
      </c>
      <c r="D894" t="inlineStr">
        <is>
          <t>AGROSUPER SHANGHAI</t>
        </is>
      </c>
      <c r="E894" t="n">
        <v>1021766</v>
      </c>
      <c r="F894" t="inlineStr">
        <is>
          <t>agrosuper shanghai1021766</t>
        </is>
      </c>
      <c r="G894" s="12" t="n">
        <v>44990</v>
      </c>
      <c r="H894" s="10" t="n">
        <v>24354</v>
      </c>
      <c r="I894" s="10" t="n"/>
      <c r="J894" s="10" t="n"/>
      <c r="K894" s="10" t="n"/>
      <c r="L894" s="13" t="n">
        <v>5.574109245612703</v>
      </c>
      <c r="M894" s="12" t="n">
        <v>44995</v>
      </c>
      <c r="N894" s="13" t="n">
        <v>5.5</v>
      </c>
      <c r="O894" s="12" t="n">
        <v>45000</v>
      </c>
      <c r="P894" t="n">
        <v>14</v>
      </c>
      <c r="Q894" s="14" t="inlineStr">
        <is>
          <t>SI</t>
        </is>
      </c>
      <c r="R894" s="10" t="n">
        <v>24354</v>
      </c>
      <c r="S894" s="10" t="n"/>
      <c r="T894" s="10" t="n"/>
      <c r="U894" s="10" t="n"/>
      <c r="V894" s="13" t="n">
        <v>7.574109245612703</v>
      </c>
      <c r="W894" s="12" t="n">
        <v>44997</v>
      </c>
      <c r="X894" s="13" t="n">
        <v>7.5</v>
      </c>
      <c r="Y894" s="12" t="n">
        <v>45000</v>
      </c>
      <c r="Z894" t="n">
        <v>14</v>
      </c>
      <c r="AA894" s="14" t="inlineStr">
        <is>
          <t>SI</t>
        </is>
      </c>
    </row>
    <row r="895">
      <c r="B895" t="inlineStr">
        <is>
          <t>Venta Local</t>
        </is>
      </c>
      <c r="C895" t="n">
        <v>40357510</v>
      </c>
      <c r="D895" t="inlineStr">
        <is>
          <t>AGROSUPER SHANGHAI</t>
        </is>
      </c>
      <c r="E895" t="n">
        <v>1021766</v>
      </c>
      <c r="F895" t="inlineStr">
        <is>
          <t>agrosuper shanghai1021766</t>
        </is>
      </c>
      <c r="G895" s="12" t="n">
        <v>44990</v>
      </c>
      <c r="H895" s="10" t="n">
        <v>24732</v>
      </c>
      <c r="I895" s="10" t="n"/>
      <c r="J895" s="10" t="n"/>
      <c r="K895" s="10" t="n"/>
      <c r="L895" s="13" t="n">
        <v>5.574109245612703</v>
      </c>
      <c r="M895" s="12" t="n">
        <v>44995</v>
      </c>
      <c r="N895" s="13" t="n">
        <v>5.5</v>
      </c>
      <c r="O895" s="12" t="n">
        <v>45000</v>
      </c>
      <c r="P895" t="n">
        <v>14</v>
      </c>
      <c r="Q895" s="14" t="inlineStr">
        <is>
          <t>SI</t>
        </is>
      </c>
      <c r="R895" s="10" t="n">
        <v>24732</v>
      </c>
      <c r="S895" s="10" t="n"/>
      <c r="T895" s="10" t="n"/>
      <c r="U895" s="10" t="n"/>
      <c r="V895" s="13" t="n">
        <v>7.574109245612703</v>
      </c>
      <c r="W895" s="12" t="n">
        <v>44997</v>
      </c>
      <c r="X895" s="13" t="n">
        <v>7.5</v>
      </c>
      <c r="Y895" s="12" t="n">
        <v>45000</v>
      </c>
      <c r="Z895" t="n">
        <v>14</v>
      </c>
      <c r="AA895" s="14" t="inlineStr">
        <is>
          <t>SI</t>
        </is>
      </c>
    </row>
    <row r="896">
      <c r="B896" t="inlineStr">
        <is>
          <t>Venta Local</t>
        </is>
      </c>
      <c r="C896" t="n">
        <v>40357499</v>
      </c>
      <c r="D896" t="inlineStr">
        <is>
          <t>AGROSUPER SHANGHAI</t>
        </is>
      </c>
      <c r="E896" t="n">
        <v>1023306</v>
      </c>
      <c r="F896" t="inlineStr">
        <is>
          <t>agrosuper shanghai1023306</t>
        </is>
      </c>
      <c r="G896" s="12" t="n">
        <v>44984</v>
      </c>
      <c r="H896" s="10" t="n">
        <v>24300</v>
      </c>
      <c r="I896" s="10" t="n"/>
      <c r="J896" s="10" t="n"/>
      <c r="K896" s="10" t="n"/>
      <c r="L896" s="13" t="n">
        <v>5.574109245612703</v>
      </c>
      <c r="M896" s="12" t="n">
        <v>44989</v>
      </c>
      <c r="N896" s="13" t="n">
        <v>5.5</v>
      </c>
      <c r="O896" s="12" t="n">
        <v>44994</v>
      </c>
      <c r="P896" t="n">
        <v>19</v>
      </c>
      <c r="Q896" s="14" t="inlineStr">
        <is>
          <t>SI</t>
        </is>
      </c>
      <c r="R896" s="10" t="n">
        <v>24300</v>
      </c>
      <c r="S896" s="10" t="n"/>
      <c r="T896" s="10" t="n"/>
      <c r="U896" s="10" t="n"/>
      <c r="V896" s="13" t="n">
        <v>7.574109245612703</v>
      </c>
      <c r="W896" s="12" t="n">
        <v>44991</v>
      </c>
      <c r="X896" s="13" t="n">
        <v>7.5</v>
      </c>
      <c r="Y896" s="12" t="n">
        <v>44994</v>
      </c>
      <c r="Z896" t="n">
        <v>19</v>
      </c>
      <c r="AA896" s="14" t="inlineStr">
        <is>
          <t>SI</t>
        </is>
      </c>
    </row>
    <row r="897">
      <c r="B897" t="inlineStr">
        <is>
          <t>Venta Local</t>
        </is>
      </c>
      <c r="C897" t="n">
        <v>40357498</v>
      </c>
      <c r="D897" t="inlineStr">
        <is>
          <t>AGROSUPER SHANGHAI</t>
        </is>
      </c>
      <c r="E897" t="n">
        <v>1023306</v>
      </c>
      <c r="F897" t="inlineStr">
        <is>
          <t>agrosuper shanghai1023306</t>
        </is>
      </c>
      <c r="G897" s="12" t="n">
        <v>44981</v>
      </c>
      <c r="H897" s="10" t="n">
        <v>24300</v>
      </c>
      <c r="I897" s="10" t="n"/>
      <c r="J897" s="10" t="n"/>
      <c r="K897" s="10" t="n"/>
      <c r="L897" s="13" t="n">
        <v>5.574109245612703</v>
      </c>
      <c r="M897" s="12" t="n">
        <v>44986</v>
      </c>
      <c r="N897" s="13" t="n">
        <v>5.5</v>
      </c>
      <c r="O897" s="12" t="n">
        <v>44991</v>
      </c>
      <c r="P897" t="n">
        <v>22</v>
      </c>
      <c r="Q897" s="14" t="inlineStr">
        <is>
          <t>SI</t>
        </is>
      </c>
      <c r="R897" s="10" t="n">
        <v>24300</v>
      </c>
      <c r="S897" s="10" t="n"/>
      <c r="T897" s="10" t="n"/>
      <c r="U897" s="10" t="n"/>
      <c r="V897" s="13" t="n">
        <v>7.574109245612703</v>
      </c>
      <c r="W897" s="12" t="n">
        <v>44988</v>
      </c>
      <c r="X897" s="13" t="n">
        <v>7.5</v>
      </c>
      <c r="Y897" s="12" t="n">
        <v>44991</v>
      </c>
      <c r="Z897" t="n">
        <v>22</v>
      </c>
      <c r="AA897" s="14" t="inlineStr">
        <is>
          <t>SI</t>
        </is>
      </c>
    </row>
    <row r="898">
      <c r="B898" t="inlineStr">
        <is>
          <t>Venta Local</t>
        </is>
      </c>
      <c r="C898" t="n">
        <v>40357497</v>
      </c>
      <c r="D898" t="inlineStr">
        <is>
          <t>AGROSUPER SHANGHAI</t>
        </is>
      </c>
      <c r="E898" t="n">
        <v>1023306</v>
      </c>
      <c r="F898" t="inlineStr">
        <is>
          <t>agrosuper shanghai1023306</t>
        </is>
      </c>
      <c r="G898" s="12" t="n">
        <v>44981</v>
      </c>
      <c r="H898" s="10" t="n">
        <v>24300</v>
      </c>
      <c r="I898" s="10" t="n"/>
      <c r="J898" s="10" t="n"/>
      <c r="K898" s="10" t="n"/>
      <c r="L898" s="13" t="n">
        <v>5.574109245612703</v>
      </c>
      <c r="M898" s="12" t="n">
        <v>44986</v>
      </c>
      <c r="N898" s="13" t="n">
        <v>5.5</v>
      </c>
      <c r="O898" s="12" t="n">
        <v>44991</v>
      </c>
      <c r="P898" t="n">
        <v>22</v>
      </c>
      <c r="Q898" s="14" t="inlineStr">
        <is>
          <t>SI</t>
        </is>
      </c>
      <c r="R898" s="10" t="n">
        <v>24300</v>
      </c>
      <c r="S898" s="10" t="n"/>
      <c r="T898" s="10" t="n"/>
      <c r="U898" s="10" t="n"/>
      <c r="V898" s="13" t="n">
        <v>7.574109245612703</v>
      </c>
      <c r="W898" s="12" t="n">
        <v>44988</v>
      </c>
      <c r="X898" s="13" t="n">
        <v>7.5</v>
      </c>
      <c r="Y898" s="12" t="n">
        <v>44991</v>
      </c>
      <c r="Z898" t="n">
        <v>22</v>
      </c>
      <c r="AA898" s="14" t="inlineStr">
        <is>
          <t>SI</t>
        </is>
      </c>
    </row>
    <row r="899">
      <c r="B899" t="inlineStr">
        <is>
          <t>Venta Local</t>
        </is>
      </c>
      <c r="C899" t="n">
        <v>40357496</v>
      </c>
      <c r="D899" t="inlineStr">
        <is>
          <t>AGROSUPER SHANGHAI</t>
        </is>
      </c>
      <c r="E899" t="n">
        <v>1023306</v>
      </c>
      <c r="F899" t="inlineStr">
        <is>
          <t>agrosuper shanghai1023306</t>
        </is>
      </c>
      <c r="G899" s="12" t="n">
        <v>44975</v>
      </c>
      <c r="H899" s="10" t="inlineStr"/>
      <c r="I899" s="10" t="n"/>
      <c r="J899" s="10" t="n"/>
      <c r="K899" s="10" t="n"/>
      <c r="L899" s="13" t="n">
        <v>5.574109245612703</v>
      </c>
      <c r="M899" s="12" t="n">
        <v>44980</v>
      </c>
      <c r="N899" s="13" t="n">
        <v>5.5</v>
      </c>
      <c r="O899" s="12" t="n">
        <v>44985</v>
      </c>
      <c r="P899" t="n">
        <v>0</v>
      </c>
      <c r="Q899" s="14" t="inlineStr">
        <is>
          <t>Mes 3</t>
        </is>
      </c>
      <c r="R899" s="10" t="n"/>
      <c r="S899" s="10" t="n"/>
      <c r="T899" s="10" t="n"/>
      <c r="U899" s="10" t="n"/>
      <c r="V899" s="13" t="n">
        <v>7.574109245612703</v>
      </c>
      <c r="W899" s="12" t="n">
        <v>44982</v>
      </c>
      <c r="X899" s="13" t="n">
        <v>7.5</v>
      </c>
      <c r="Y899" s="12" t="n">
        <v>44985</v>
      </c>
      <c r="Z899" t="n">
        <v>0</v>
      </c>
      <c r="AA899" s="14" t="inlineStr">
        <is>
          <t>Mes 3</t>
        </is>
      </c>
    </row>
    <row r="900">
      <c r="B900" t="inlineStr">
        <is>
          <t>Venta Local</t>
        </is>
      </c>
      <c r="C900" t="n">
        <v>40357495</v>
      </c>
      <c r="D900" t="inlineStr">
        <is>
          <t>AGROSUPER SHANGHAI</t>
        </is>
      </c>
      <c r="E900" t="n">
        <v>1023306</v>
      </c>
      <c r="F900" t="inlineStr">
        <is>
          <t>agrosuper shanghai1023306</t>
        </is>
      </c>
      <c r="G900" s="12" t="n">
        <v>44981</v>
      </c>
      <c r="H900" s="10" t="n">
        <v>24200</v>
      </c>
      <c r="I900" s="10" t="n"/>
      <c r="J900" s="10" t="n"/>
      <c r="K900" s="10" t="n"/>
      <c r="L900" s="13" t="n">
        <v>5.574109245612703</v>
      </c>
      <c r="M900" s="12" t="n">
        <v>44986</v>
      </c>
      <c r="N900" s="13" t="n">
        <v>5.5</v>
      </c>
      <c r="O900" s="12" t="n">
        <v>44991</v>
      </c>
      <c r="P900" t="n">
        <v>22</v>
      </c>
      <c r="Q900" s="14" t="inlineStr">
        <is>
          <t>SI</t>
        </is>
      </c>
      <c r="R900" s="10" t="n">
        <v>24200</v>
      </c>
      <c r="S900" s="10" t="n"/>
      <c r="T900" s="10" t="n"/>
      <c r="U900" s="10" t="n"/>
      <c r="V900" s="13" t="n">
        <v>7.574109245612703</v>
      </c>
      <c r="W900" s="12" t="n">
        <v>44988</v>
      </c>
      <c r="X900" s="13" t="n">
        <v>7.5</v>
      </c>
      <c r="Y900" s="12" t="n">
        <v>44991</v>
      </c>
      <c r="Z900" t="n">
        <v>22</v>
      </c>
      <c r="AA900" s="14" t="inlineStr">
        <is>
          <t>SI</t>
        </is>
      </c>
    </row>
    <row r="901">
      <c r="B901" t="inlineStr">
        <is>
          <t>Venta Local</t>
        </is>
      </c>
      <c r="C901" t="n">
        <v>40357493</v>
      </c>
      <c r="D901" t="inlineStr">
        <is>
          <t>AGROSUPER SHANGHAI</t>
        </is>
      </c>
      <c r="E901" t="n">
        <v>1022417</v>
      </c>
      <c r="F901" t="inlineStr">
        <is>
          <t>agrosuper shanghai1022417</t>
        </is>
      </c>
      <c r="G901" s="12" t="n">
        <v>44981</v>
      </c>
      <c r="H901" s="10" t="n">
        <v>4160</v>
      </c>
      <c r="I901" s="10" t="n"/>
      <c r="J901" s="10" t="n"/>
      <c r="K901" s="10" t="n"/>
      <c r="L901" s="13" t="n">
        <v>5.574109245612703</v>
      </c>
      <c r="M901" s="12" t="n">
        <v>44986</v>
      </c>
      <c r="N901" s="13" t="n">
        <v>5.5</v>
      </c>
      <c r="O901" s="12" t="n">
        <v>44991</v>
      </c>
      <c r="P901" t="n">
        <v>22</v>
      </c>
      <c r="Q901" s="14" t="inlineStr">
        <is>
          <t>SI</t>
        </is>
      </c>
      <c r="R901" s="10" t="n">
        <v>4160</v>
      </c>
      <c r="S901" s="10" t="n"/>
      <c r="T901" s="10" t="n"/>
      <c r="U901" s="10" t="n"/>
      <c r="V901" s="13" t="n">
        <v>7.574109245612703</v>
      </c>
      <c r="W901" s="12" t="n">
        <v>44988</v>
      </c>
      <c r="X901" s="13" t="n">
        <v>7.5</v>
      </c>
      <c r="Y901" s="12" t="n">
        <v>44991</v>
      </c>
      <c r="Z901" t="n">
        <v>22</v>
      </c>
      <c r="AA901" s="14" t="inlineStr">
        <is>
          <t>SI</t>
        </is>
      </c>
    </row>
    <row r="902">
      <c r="B902" t="inlineStr">
        <is>
          <t>Venta Local</t>
        </is>
      </c>
      <c r="C902" t="n">
        <v>40357493</v>
      </c>
      <c r="D902" t="inlineStr">
        <is>
          <t>AGROSUPER SHANGHAI</t>
        </is>
      </c>
      <c r="E902" t="n">
        <v>1022417</v>
      </c>
      <c r="F902" t="inlineStr">
        <is>
          <t>agrosuper shanghai1022417</t>
        </is>
      </c>
      <c r="G902" s="12" t="n">
        <v>44981</v>
      </c>
      <c r="H902" s="10" t="n">
        <v>25000</v>
      </c>
      <c r="I902" s="10" t="n"/>
      <c r="J902" s="10" t="n"/>
      <c r="K902" s="10" t="n"/>
      <c r="L902" s="13" t="n">
        <v>5.574109245612703</v>
      </c>
      <c r="M902" s="12" t="n">
        <v>44986</v>
      </c>
      <c r="N902" s="13" t="n">
        <v>5.5</v>
      </c>
      <c r="O902" s="12" t="n">
        <v>44991</v>
      </c>
      <c r="P902" t="n">
        <v>22</v>
      </c>
      <c r="Q902" s="14" t="inlineStr">
        <is>
          <t>SI</t>
        </is>
      </c>
      <c r="R902" s="10" t="n">
        <v>25000</v>
      </c>
      <c r="S902" s="10" t="n"/>
      <c r="T902" s="10" t="n"/>
      <c r="U902" s="10" t="n"/>
      <c r="V902" s="13" t="n">
        <v>7.574109245612703</v>
      </c>
      <c r="W902" s="12" t="n">
        <v>44988</v>
      </c>
      <c r="X902" s="13" t="n">
        <v>7.5</v>
      </c>
      <c r="Y902" s="12" t="n">
        <v>44991</v>
      </c>
      <c r="Z902" t="n">
        <v>22</v>
      </c>
      <c r="AA902" s="14" t="inlineStr">
        <is>
          <t>SI</t>
        </is>
      </c>
    </row>
    <row r="903">
      <c r="B903" t="inlineStr">
        <is>
          <t>Venta Local</t>
        </is>
      </c>
      <c r="C903" t="n">
        <v>40357492</v>
      </c>
      <c r="D903" t="inlineStr">
        <is>
          <t>AGROSUPER SHANGHAI</t>
        </is>
      </c>
      <c r="E903" t="n">
        <v>1022417</v>
      </c>
      <c r="F903" t="inlineStr">
        <is>
          <t>agrosuper shanghai1022417</t>
        </is>
      </c>
      <c r="G903" s="12" t="n">
        <v>44977</v>
      </c>
      <c r="H903" s="10" t="n">
        <v>23860</v>
      </c>
      <c r="I903" s="10" t="n"/>
      <c r="J903" s="10" t="n"/>
      <c r="K903" s="10" t="n"/>
      <c r="L903" s="13" t="n">
        <v>5.574109245612703</v>
      </c>
      <c r="M903" s="12" t="n">
        <v>44982</v>
      </c>
      <c r="N903" s="13" t="n">
        <v>5.5</v>
      </c>
      <c r="O903" s="12" t="n">
        <v>44987</v>
      </c>
      <c r="P903" t="n">
        <v>25</v>
      </c>
      <c r="Q903" s="14" t="inlineStr">
        <is>
          <t>SI</t>
        </is>
      </c>
      <c r="R903" s="10" t="n">
        <v>23860</v>
      </c>
      <c r="S903" s="10" t="n"/>
      <c r="T903" s="10" t="n"/>
      <c r="U903" s="10" t="n"/>
      <c r="V903" s="13" t="n">
        <v>7.574109245612703</v>
      </c>
      <c r="W903" s="12" t="n">
        <v>44984</v>
      </c>
      <c r="X903" s="13" t="n">
        <v>7.5</v>
      </c>
      <c r="Y903" s="12" t="n">
        <v>44987</v>
      </c>
      <c r="Z903" t="n">
        <v>25</v>
      </c>
      <c r="AA903" s="14" t="inlineStr">
        <is>
          <t>SI</t>
        </is>
      </c>
    </row>
    <row r="904">
      <c r="B904" t="inlineStr">
        <is>
          <t>Venta Local</t>
        </is>
      </c>
      <c r="C904" t="n">
        <v>40357491</v>
      </c>
      <c r="D904" t="inlineStr">
        <is>
          <t>AGROSUPER SHANGHAI</t>
        </is>
      </c>
      <c r="E904" t="n">
        <v>1022417</v>
      </c>
      <c r="F904" t="inlineStr">
        <is>
          <t>agrosuper shanghai1022417</t>
        </is>
      </c>
      <c r="G904" s="12" t="n">
        <v>44975</v>
      </c>
      <c r="H904" s="10" t="inlineStr"/>
      <c r="I904" s="10" t="n"/>
      <c r="J904" s="10" t="n"/>
      <c r="K904" s="10" t="n"/>
      <c r="L904" s="13" t="n">
        <v>5.574109245612703</v>
      </c>
      <c r="M904" s="12" t="n">
        <v>44980</v>
      </c>
      <c r="N904" s="13" t="n">
        <v>5.5</v>
      </c>
      <c r="O904" s="12" t="n">
        <v>44985</v>
      </c>
      <c r="P904" t="n">
        <v>0</v>
      </c>
      <c r="Q904" s="14" t="inlineStr">
        <is>
          <t>Mes 3</t>
        </is>
      </c>
      <c r="R904" s="10" t="n"/>
      <c r="S904" s="10" t="n"/>
      <c r="T904" s="10" t="n"/>
      <c r="U904" s="10" t="n"/>
      <c r="V904" s="13" t="n">
        <v>7.574109245612703</v>
      </c>
      <c r="W904" s="12" t="n">
        <v>44982</v>
      </c>
      <c r="X904" s="13" t="n">
        <v>7.5</v>
      </c>
      <c r="Y904" s="12" t="n">
        <v>44985</v>
      </c>
      <c r="Z904" t="n">
        <v>0</v>
      </c>
      <c r="AA904" s="14" t="inlineStr">
        <is>
          <t>Mes 3</t>
        </is>
      </c>
    </row>
    <row r="905">
      <c r="B905" t="inlineStr">
        <is>
          <t>Venta Local</t>
        </is>
      </c>
      <c r="C905" t="n">
        <v>40357489</v>
      </c>
      <c r="D905" t="inlineStr">
        <is>
          <t>AGROSUPER SHANGHAI</t>
        </is>
      </c>
      <c r="E905" t="n">
        <v>1022417</v>
      </c>
      <c r="F905" t="inlineStr">
        <is>
          <t>agrosuper shanghai1022417</t>
        </is>
      </c>
      <c r="G905" s="12" t="n">
        <v>44977</v>
      </c>
      <c r="H905" s="10" t="n">
        <v>24400</v>
      </c>
      <c r="I905" s="10" t="n"/>
      <c r="J905" s="10" t="n"/>
      <c r="K905" s="10" t="n"/>
      <c r="L905" s="13" t="n">
        <v>5.574109245612703</v>
      </c>
      <c r="M905" s="12" t="n">
        <v>44982</v>
      </c>
      <c r="N905" s="13" t="n">
        <v>5.5</v>
      </c>
      <c r="O905" s="12" t="n">
        <v>44987</v>
      </c>
      <c r="P905" t="n">
        <v>25</v>
      </c>
      <c r="Q905" s="14" t="inlineStr">
        <is>
          <t>SI</t>
        </is>
      </c>
      <c r="R905" s="10" t="n">
        <v>24400</v>
      </c>
      <c r="S905" s="10" t="n"/>
      <c r="T905" s="10" t="n"/>
      <c r="U905" s="10" t="n"/>
      <c r="V905" s="13" t="n">
        <v>7.574109245612703</v>
      </c>
      <c r="W905" s="12" t="n">
        <v>44984</v>
      </c>
      <c r="X905" s="13" t="n">
        <v>7.5</v>
      </c>
      <c r="Y905" s="12" t="n">
        <v>44987</v>
      </c>
      <c r="Z905" t="n">
        <v>25</v>
      </c>
      <c r="AA905" s="14" t="inlineStr">
        <is>
          <t>SI</t>
        </is>
      </c>
    </row>
    <row r="906">
      <c r="B906" t="inlineStr">
        <is>
          <t>Venta Local</t>
        </is>
      </c>
      <c r="C906" t="n">
        <v>40357487</v>
      </c>
      <c r="D906" t="inlineStr">
        <is>
          <t>AGROSUPER SHANGHAI</t>
        </is>
      </c>
      <c r="E906" t="n">
        <v>1022417</v>
      </c>
      <c r="F906" t="inlineStr">
        <is>
          <t>agrosuper shanghai1022417</t>
        </is>
      </c>
      <c r="G906" s="12" t="n">
        <v>44975</v>
      </c>
      <c r="H906" s="10" t="inlineStr"/>
      <c r="I906" s="10" t="n"/>
      <c r="J906" s="10" t="n"/>
      <c r="K906" s="10" t="n"/>
      <c r="L906" s="13" t="n">
        <v>5.574109245612703</v>
      </c>
      <c r="M906" s="12" t="n">
        <v>44980</v>
      </c>
      <c r="N906" s="13" t="n">
        <v>5.5</v>
      </c>
      <c r="O906" s="12" t="n">
        <v>44985</v>
      </c>
      <c r="P906" t="n">
        <v>0</v>
      </c>
      <c r="Q906" s="14" t="inlineStr">
        <is>
          <t>Mes 3</t>
        </is>
      </c>
      <c r="R906" s="10" t="n"/>
      <c r="S906" s="10" t="n"/>
      <c r="T906" s="10" t="n"/>
      <c r="U906" s="10" t="n"/>
      <c r="V906" s="13" t="n">
        <v>7.574109245612703</v>
      </c>
      <c r="W906" s="12" t="n">
        <v>44982</v>
      </c>
      <c r="X906" s="13" t="n">
        <v>7.5</v>
      </c>
      <c r="Y906" s="12" t="n">
        <v>44985</v>
      </c>
      <c r="Z906" t="n">
        <v>0</v>
      </c>
      <c r="AA906" s="14" t="inlineStr">
        <is>
          <t>Mes 3</t>
        </is>
      </c>
    </row>
    <row r="907">
      <c r="B907" t="inlineStr">
        <is>
          <t>Venta Local</t>
        </is>
      </c>
      <c r="C907" t="n">
        <v>40357483</v>
      </c>
      <c r="D907" t="inlineStr">
        <is>
          <t>AGROSUPER SHANGHAI</t>
        </is>
      </c>
      <c r="E907" t="n">
        <v>1022388</v>
      </c>
      <c r="F907" t="inlineStr">
        <is>
          <t>agrosuper shanghai1022388</t>
        </is>
      </c>
      <c r="G907" s="12" t="n">
        <v>44977</v>
      </c>
      <c r="H907" s="10" t="n">
        <v>24180</v>
      </c>
      <c r="I907" s="10" t="n"/>
      <c r="J907" s="10" t="n"/>
      <c r="K907" s="10" t="n"/>
      <c r="L907" s="13" t="n">
        <v>5.574109245612703</v>
      </c>
      <c r="M907" s="12" t="n">
        <v>44982</v>
      </c>
      <c r="N907" s="13" t="n">
        <v>5.5</v>
      </c>
      <c r="O907" s="12" t="n">
        <v>44987</v>
      </c>
      <c r="P907" t="n">
        <v>25</v>
      </c>
      <c r="Q907" s="14" t="inlineStr">
        <is>
          <t>SI</t>
        </is>
      </c>
      <c r="R907" s="10" t="n">
        <v>24180</v>
      </c>
      <c r="S907" s="10" t="n"/>
      <c r="T907" s="10" t="n"/>
      <c r="U907" s="10" t="n"/>
      <c r="V907" s="13" t="n">
        <v>7.574109245612703</v>
      </c>
      <c r="W907" s="12" t="n">
        <v>44984</v>
      </c>
      <c r="X907" s="13" t="n">
        <v>7.5</v>
      </c>
      <c r="Y907" s="12" t="n">
        <v>44987</v>
      </c>
      <c r="Z907" t="n">
        <v>25</v>
      </c>
      <c r="AA907" s="14" t="inlineStr">
        <is>
          <t>SI</t>
        </is>
      </c>
    </row>
    <row r="908">
      <c r="B908" t="inlineStr">
        <is>
          <t>Venta Local</t>
        </is>
      </c>
      <c r="C908" t="n">
        <v>40357482</v>
      </c>
      <c r="D908" t="inlineStr">
        <is>
          <t>AGROSUPER SHANGHAI</t>
        </is>
      </c>
      <c r="E908" t="n">
        <v>1022388</v>
      </c>
      <c r="F908" t="inlineStr">
        <is>
          <t>agrosuper shanghai1022388</t>
        </is>
      </c>
      <c r="G908" s="12" t="n">
        <v>44971</v>
      </c>
      <c r="H908" s="10" t="inlineStr"/>
      <c r="I908" s="10" t="n"/>
      <c r="J908" s="10" t="n"/>
      <c r="K908" s="10" t="n"/>
      <c r="L908" s="13" t="n">
        <v>5.574109245612703</v>
      </c>
      <c r="M908" s="12" t="n">
        <v>44976</v>
      </c>
      <c r="N908" s="13" t="n">
        <v>5.5</v>
      </c>
      <c r="O908" s="12" t="n">
        <v>44981</v>
      </c>
      <c r="P908" t="n">
        <v>3</v>
      </c>
      <c r="Q908" s="14" t="inlineStr">
        <is>
          <t>SI</t>
        </is>
      </c>
      <c r="R908" s="10" t="n"/>
      <c r="S908" s="10" t="n"/>
      <c r="T908" s="10" t="n"/>
      <c r="U908" s="10" t="n"/>
      <c r="V908" s="13" t="n">
        <v>7.574109245612703</v>
      </c>
      <c r="W908" s="12" t="n">
        <v>44978</v>
      </c>
      <c r="X908" s="13" t="n">
        <v>7.5</v>
      </c>
      <c r="Y908" s="12" t="n">
        <v>44981</v>
      </c>
      <c r="Z908" t="n">
        <v>3</v>
      </c>
      <c r="AA908" s="14" t="inlineStr">
        <is>
          <t>SI</t>
        </is>
      </c>
    </row>
    <row r="909">
      <c r="B909" t="inlineStr">
        <is>
          <t>Venta Local</t>
        </is>
      </c>
      <c r="C909" t="n">
        <v>40357481</v>
      </c>
      <c r="D909" t="inlineStr">
        <is>
          <t>AGROSUPER SHANGHAI</t>
        </is>
      </c>
      <c r="E909" t="n">
        <v>1022388</v>
      </c>
      <c r="F909" t="inlineStr">
        <is>
          <t>agrosuper shanghai1022388</t>
        </is>
      </c>
      <c r="G909" s="12" t="n">
        <v>44973</v>
      </c>
      <c r="H909" s="10" t="inlineStr"/>
      <c r="I909" s="10" t="n"/>
      <c r="J909" s="10" t="n"/>
      <c r="K909" s="10" t="n"/>
      <c r="L909" s="13" t="n">
        <v>5.574109245612703</v>
      </c>
      <c r="M909" s="12" t="n">
        <v>44978</v>
      </c>
      <c r="N909" s="13" t="n">
        <v>5.5</v>
      </c>
      <c r="O909" s="12" t="n">
        <v>44983</v>
      </c>
      <c r="P909" t="n">
        <v>2</v>
      </c>
      <c r="Q909" s="14" t="inlineStr">
        <is>
          <t>Mes 3</t>
        </is>
      </c>
      <c r="R909" s="10" t="n"/>
      <c r="S909" s="10" t="n"/>
      <c r="T909" s="10" t="n"/>
      <c r="U909" s="10" t="n"/>
      <c r="V909" s="13" t="n">
        <v>7.574109245612703</v>
      </c>
      <c r="W909" s="12" t="n">
        <v>44980</v>
      </c>
      <c r="X909" s="13" t="n">
        <v>7.5</v>
      </c>
      <c r="Y909" s="12" t="n">
        <v>44983</v>
      </c>
      <c r="Z909" t="n">
        <v>2</v>
      </c>
      <c r="AA909" s="14" t="inlineStr">
        <is>
          <t>Mes 3</t>
        </is>
      </c>
    </row>
    <row r="910">
      <c r="B910" t="inlineStr">
        <is>
          <t>Venta Local</t>
        </is>
      </c>
      <c r="C910" t="n">
        <v>40357480</v>
      </c>
      <c r="D910" t="inlineStr">
        <is>
          <t>AGROSUPER SHANGHAI</t>
        </is>
      </c>
      <c r="E910" t="n">
        <v>1022388</v>
      </c>
      <c r="F910" t="inlineStr">
        <is>
          <t>agrosuper shanghai1022388</t>
        </is>
      </c>
      <c r="G910" s="12" t="n">
        <v>44973</v>
      </c>
      <c r="H910" s="10" t="inlineStr"/>
      <c r="I910" s="10" t="n"/>
      <c r="J910" s="10" t="n"/>
      <c r="K910" s="10" t="n"/>
      <c r="L910" s="13" t="n">
        <v>5.574109245612703</v>
      </c>
      <c r="M910" s="12" t="n">
        <v>44978</v>
      </c>
      <c r="N910" s="13" t="n">
        <v>5.5</v>
      </c>
      <c r="O910" s="12" t="n">
        <v>44983</v>
      </c>
      <c r="P910" t="n">
        <v>2</v>
      </c>
      <c r="Q910" s="14" t="inlineStr">
        <is>
          <t>Mes 3</t>
        </is>
      </c>
      <c r="R910" s="10" t="n"/>
      <c r="S910" s="10" t="n"/>
      <c r="T910" s="10" t="n"/>
      <c r="U910" s="10" t="n"/>
      <c r="V910" s="13" t="n">
        <v>7.574109245612703</v>
      </c>
      <c r="W910" s="12" t="n">
        <v>44980</v>
      </c>
      <c r="X910" s="13" t="n">
        <v>7.5</v>
      </c>
      <c r="Y910" s="12" t="n">
        <v>44983</v>
      </c>
      <c r="Z910" t="n">
        <v>2</v>
      </c>
      <c r="AA910" s="14" t="inlineStr">
        <is>
          <t>Mes 3</t>
        </is>
      </c>
    </row>
    <row r="911">
      <c r="B911" t="inlineStr">
        <is>
          <t>Venta Local</t>
        </is>
      </c>
      <c r="C911" t="n">
        <v>40357478</v>
      </c>
      <c r="D911" t="inlineStr">
        <is>
          <t>AGROSUPER SHANGHAI</t>
        </is>
      </c>
      <c r="E911" t="n">
        <v>1023093</v>
      </c>
      <c r="F911" t="inlineStr">
        <is>
          <t>agrosuper shanghai1023093</t>
        </is>
      </c>
      <c r="G911" s="12" t="n">
        <v>44981</v>
      </c>
      <c r="H911" s="10" t="n">
        <v>24000</v>
      </c>
      <c r="I911" s="10" t="n"/>
      <c r="J911" s="10" t="n"/>
      <c r="K911" s="10" t="n"/>
      <c r="L911" s="13" t="n">
        <v>5.574109245612703</v>
      </c>
      <c r="M911" s="12" t="n">
        <v>44986</v>
      </c>
      <c r="N911" s="13" t="n">
        <v>5.5</v>
      </c>
      <c r="O911" s="12" t="n">
        <v>44991</v>
      </c>
      <c r="P911" t="n">
        <v>22</v>
      </c>
      <c r="Q911" s="14" t="inlineStr">
        <is>
          <t>SI</t>
        </is>
      </c>
      <c r="R911" s="10" t="n">
        <v>24000</v>
      </c>
      <c r="S911" s="10" t="n"/>
      <c r="T911" s="10" t="n"/>
      <c r="U911" s="10" t="n"/>
      <c r="V911" s="13" t="n">
        <v>7.574109245612703</v>
      </c>
      <c r="W911" s="12" t="n">
        <v>44988</v>
      </c>
      <c r="X911" s="13" t="n">
        <v>7.5</v>
      </c>
      <c r="Y911" s="12" t="n">
        <v>44991</v>
      </c>
      <c r="Z911" t="n">
        <v>22</v>
      </c>
      <c r="AA911" s="14" t="inlineStr">
        <is>
          <t>SI</t>
        </is>
      </c>
    </row>
    <row r="912">
      <c r="B912" t="inlineStr">
        <is>
          <t>Venta Local</t>
        </is>
      </c>
      <c r="C912" t="n">
        <v>40357475</v>
      </c>
      <c r="D912" t="inlineStr">
        <is>
          <t>AGROSUPER SHANGHAI</t>
        </is>
      </c>
      <c r="E912" t="n">
        <v>1022125</v>
      </c>
      <c r="F912" t="inlineStr">
        <is>
          <t>agrosuper shanghai1022125</t>
        </is>
      </c>
      <c r="G912" s="12" t="n">
        <v>44989</v>
      </c>
      <c r="H912" s="10" t="n">
        <v>24005.13</v>
      </c>
      <c r="I912" s="10" t="n"/>
      <c r="J912" s="10" t="n"/>
      <c r="K912" s="10" t="n"/>
      <c r="L912" s="13" t="n">
        <v>5.574109245612703</v>
      </c>
      <c r="M912" s="12" t="n">
        <v>44994</v>
      </c>
      <c r="N912" s="13" t="n">
        <v>5.5</v>
      </c>
      <c r="O912" s="12" t="n">
        <v>44999</v>
      </c>
      <c r="P912" t="n">
        <v>15</v>
      </c>
      <c r="Q912" s="14" t="inlineStr">
        <is>
          <t>SI</t>
        </is>
      </c>
      <c r="R912" s="10" t="n">
        <v>24005.13</v>
      </c>
      <c r="S912" s="10" t="n"/>
      <c r="T912" s="10" t="n"/>
      <c r="U912" s="10" t="n"/>
      <c r="V912" s="13" t="n">
        <v>7.574109245612703</v>
      </c>
      <c r="W912" s="12" t="n">
        <v>44996</v>
      </c>
      <c r="X912" s="13" t="n">
        <v>7.5</v>
      </c>
      <c r="Y912" s="12" t="n">
        <v>44999</v>
      </c>
      <c r="Z912" t="n">
        <v>15</v>
      </c>
      <c r="AA912" s="14" t="inlineStr">
        <is>
          <t>SI</t>
        </is>
      </c>
    </row>
    <row r="913">
      <c r="B913" t="inlineStr">
        <is>
          <t>Venta Local</t>
        </is>
      </c>
      <c r="C913" t="n">
        <v>40357474</v>
      </c>
      <c r="D913" t="inlineStr">
        <is>
          <t>AGROSUPER SHANGHAI</t>
        </is>
      </c>
      <c r="E913" t="n">
        <v>1022125</v>
      </c>
      <c r="F913" t="inlineStr">
        <is>
          <t>agrosuper shanghai1022125</t>
        </is>
      </c>
      <c r="G913" s="12" t="n">
        <v>44989</v>
      </c>
      <c r="H913" s="10" t="n">
        <v>25003.3</v>
      </c>
      <c r="I913" s="10" t="n"/>
      <c r="J913" s="10" t="n"/>
      <c r="K913" s="10" t="n"/>
      <c r="L913" s="13" t="n">
        <v>5.574109245612703</v>
      </c>
      <c r="M913" s="12" t="n">
        <v>44994</v>
      </c>
      <c r="N913" s="13" t="n">
        <v>5.5</v>
      </c>
      <c r="O913" s="12" t="n">
        <v>44999</v>
      </c>
      <c r="P913" t="n">
        <v>15</v>
      </c>
      <c r="Q913" s="14" t="inlineStr">
        <is>
          <t>SI</t>
        </is>
      </c>
      <c r="R913" s="10" t="n">
        <v>25003.3</v>
      </c>
      <c r="S913" s="10" t="n"/>
      <c r="T913" s="10" t="n"/>
      <c r="U913" s="10" t="n"/>
      <c r="V913" s="13" t="n">
        <v>7.574109245612703</v>
      </c>
      <c r="W913" s="12" t="n">
        <v>44996</v>
      </c>
      <c r="X913" s="13" t="n">
        <v>7.5</v>
      </c>
      <c r="Y913" s="12" t="n">
        <v>44999</v>
      </c>
      <c r="Z913" t="n">
        <v>15</v>
      </c>
      <c r="AA913" s="14" t="inlineStr">
        <is>
          <t>SI</t>
        </is>
      </c>
    </row>
    <row r="914">
      <c r="B914" t="inlineStr">
        <is>
          <t>Venta Local</t>
        </is>
      </c>
      <c r="C914" t="n">
        <v>40357472</v>
      </c>
      <c r="D914" t="inlineStr">
        <is>
          <t>AGROSUPER SHANGHAI</t>
        </is>
      </c>
      <c r="E914" t="n">
        <v>1022125</v>
      </c>
      <c r="F914" t="inlineStr">
        <is>
          <t>agrosuper shanghai1022125</t>
        </is>
      </c>
      <c r="G914" s="12" t="n">
        <v>44973</v>
      </c>
      <c r="H914" s="10" t="inlineStr"/>
      <c r="I914" s="10" t="n"/>
      <c r="J914" s="10" t="n"/>
      <c r="K914" s="10" t="n"/>
      <c r="L914" s="13" t="n">
        <v>5.574109245612703</v>
      </c>
      <c r="M914" s="12" t="n">
        <v>44978</v>
      </c>
      <c r="N914" s="13" t="n">
        <v>5.5</v>
      </c>
      <c r="O914" s="12" t="n">
        <v>44983</v>
      </c>
      <c r="P914" t="n">
        <v>2</v>
      </c>
      <c r="Q914" s="14" t="inlineStr">
        <is>
          <t>Mes 3</t>
        </is>
      </c>
      <c r="R914" s="10" t="n"/>
      <c r="S914" s="10" t="n"/>
      <c r="T914" s="10" t="n"/>
      <c r="U914" s="10" t="n"/>
      <c r="V914" s="13" t="n">
        <v>7.574109245612703</v>
      </c>
      <c r="W914" s="12" t="n">
        <v>44980</v>
      </c>
      <c r="X914" s="13" t="n">
        <v>7.5</v>
      </c>
      <c r="Y914" s="12" t="n">
        <v>44983</v>
      </c>
      <c r="Z914" t="n">
        <v>2</v>
      </c>
      <c r="AA914" s="14" t="inlineStr">
        <is>
          <t>Mes 3</t>
        </is>
      </c>
    </row>
    <row r="915">
      <c r="B915" t="inlineStr">
        <is>
          <t>Venta Local</t>
        </is>
      </c>
      <c r="C915" t="n">
        <v>40357470</v>
      </c>
      <c r="D915" t="inlineStr">
        <is>
          <t>AGROSUPER SHANGHAI</t>
        </is>
      </c>
      <c r="E915" t="n">
        <v>1021740</v>
      </c>
      <c r="F915" t="inlineStr">
        <is>
          <t>agrosuper shanghai1021740</t>
        </is>
      </c>
      <c r="G915" s="12" t="n">
        <v>45000</v>
      </c>
      <c r="H915" s="10" t="n">
        <v>10290.74</v>
      </c>
      <c r="I915" s="10" t="n"/>
      <c r="J915" s="10" t="n"/>
      <c r="K915" s="10" t="n"/>
      <c r="L915" s="13" t="n">
        <v>5.574109245612703</v>
      </c>
      <c r="M915" s="12" t="n">
        <v>45005</v>
      </c>
      <c r="N915" s="13" t="n">
        <v>5.5</v>
      </c>
      <c r="O915" s="12" t="n">
        <v>45010</v>
      </c>
      <c r="P915" t="n">
        <v>5</v>
      </c>
      <c r="Q915" s="14" t="inlineStr">
        <is>
          <t>SI</t>
        </is>
      </c>
      <c r="R915" s="10" t="n">
        <v>10290.74</v>
      </c>
      <c r="S915" s="10" t="n"/>
      <c r="T915" s="10" t="n"/>
      <c r="U915" s="10" t="n"/>
      <c r="V915" s="13" t="n">
        <v>7.574109245612703</v>
      </c>
      <c r="W915" s="12" t="n">
        <v>45007</v>
      </c>
      <c r="X915" s="13" t="n">
        <v>7.5</v>
      </c>
      <c r="Y915" s="12" t="n">
        <v>45010</v>
      </c>
      <c r="Z915" t="n">
        <v>5</v>
      </c>
      <c r="AA915" s="14" t="inlineStr">
        <is>
          <t>SI</t>
        </is>
      </c>
    </row>
    <row r="916">
      <c r="B916" t="inlineStr">
        <is>
          <t>Venta Local</t>
        </is>
      </c>
      <c r="C916" t="n">
        <v>40357470</v>
      </c>
      <c r="D916" t="inlineStr">
        <is>
          <t>AGROSUPER SHANGHAI</t>
        </is>
      </c>
      <c r="E916" t="n">
        <v>1021740</v>
      </c>
      <c r="F916" t="inlineStr">
        <is>
          <t>agrosuper shanghai1021740</t>
        </is>
      </c>
      <c r="G916" s="12" t="n">
        <v>45000</v>
      </c>
      <c r="H916" s="10" t="n">
        <v>24007.66</v>
      </c>
      <c r="I916" s="10" t="n"/>
      <c r="J916" s="10" t="n"/>
      <c r="K916" s="10" t="n"/>
      <c r="L916" s="13" t="n">
        <v>5.574109245612703</v>
      </c>
      <c r="M916" s="12" t="n">
        <v>45005</v>
      </c>
      <c r="N916" s="13" t="n">
        <v>5.5</v>
      </c>
      <c r="O916" s="12" t="n">
        <v>45010</v>
      </c>
      <c r="P916" t="n">
        <v>5</v>
      </c>
      <c r="Q916" s="14" t="inlineStr">
        <is>
          <t>SI</t>
        </is>
      </c>
      <c r="R916" s="10" t="n">
        <v>24007.66</v>
      </c>
      <c r="S916" s="10" t="n"/>
      <c r="T916" s="10" t="n"/>
      <c r="U916" s="10" t="n"/>
      <c r="V916" s="13" t="n">
        <v>7.574109245612703</v>
      </c>
      <c r="W916" s="12" t="n">
        <v>45007</v>
      </c>
      <c r="X916" s="13" t="n">
        <v>7.5</v>
      </c>
      <c r="Y916" s="12" t="n">
        <v>45010</v>
      </c>
      <c r="Z916" t="n">
        <v>5</v>
      </c>
      <c r="AA916" s="14" t="inlineStr">
        <is>
          <t>SI</t>
        </is>
      </c>
    </row>
    <row r="917">
      <c r="B917" t="inlineStr">
        <is>
          <t>Venta Local</t>
        </is>
      </c>
      <c r="C917" t="n">
        <v>40357469</v>
      </c>
      <c r="D917" t="inlineStr">
        <is>
          <t>AGROSUPER SHANGHAI</t>
        </is>
      </c>
      <c r="E917" t="n">
        <v>1021740</v>
      </c>
      <c r="F917" t="inlineStr">
        <is>
          <t>agrosuper shanghai1021740</t>
        </is>
      </c>
      <c r="G917" s="12" t="n">
        <v>44995</v>
      </c>
      <c r="H917" s="10" t="n">
        <v>10997.73</v>
      </c>
      <c r="I917" s="10" t="n"/>
      <c r="J917" s="10" t="n"/>
      <c r="K917" s="10" t="n"/>
      <c r="L917" s="13" t="n">
        <v>5.574109245612703</v>
      </c>
      <c r="M917" s="12" t="n">
        <v>45000</v>
      </c>
      <c r="N917" s="13" t="n">
        <v>5.5</v>
      </c>
      <c r="O917" s="12" t="n">
        <v>45005</v>
      </c>
      <c r="P917" t="n">
        <v>10</v>
      </c>
      <c r="Q917" s="14" t="inlineStr">
        <is>
          <t>SI</t>
        </is>
      </c>
      <c r="R917" s="10" t="n">
        <v>10997.73</v>
      </c>
      <c r="S917" s="10" t="n"/>
      <c r="T917" s="10" t="n"/>
      <c r="U917" s="10" t="n"/>
      <c r="V917" s="13" t="n">
        <v>7.574109245612703</v>
      </c>
      <c r="W917" s="12" t="n">
        <v>45002</v>
      </c>
      <c r="X917" s="13" t="n">
        <v>7.5</v>
      </c>
      <c r="Y917" s="12" t="n">
        <v>45005</v>
      </c>
      <c r="Z917" t="n">
        <v>10</v>
      </c>
      <c r="AA917" s="14" t="inlineStr">
        <is>
          <t>SI</t>
        </is>
      </c>
    </row>
    <row r="918">
      <c r="B918" t="inlineStr">
        <is>
          <t>Venta Local</t>
        </is>
      </c>
      <c r="C918" t="n">
        <v>40357469</v>
      </c>
      <c r="D918" t="inlineStr">
        <is>
          <t>AGROSUPER SHANGHAI</t>
        </is>
      </c>
      <c r="E918" t="n">
        <v>1021740</v>
      </c>
      <c r="F918" t="inlineStr">
        <is>
          <t>agrosuper shanghai1021740</t>
        </is>
      </c>
      <c r="G918" s="12" t="n">
        <v>44995</v>
      </c>
      <c r="H918" s="10" t="n">
        <v>25019.16</v>
      </c>
      <c r="I918" s="10" t="n"/>
      <c r="J918" s="10" t="n"/>
      <c r="K918" s="10" t="n"/>
      <c r="L918" s="13" t="n">
        <v>5.574109245612703</v>
      </c>
      <c r="M918" s="12" t="n">
        <v>45000</v>
      </c>
      <c r="N918" s="13" t="n">
        <v>5.5</v>
      </c>
      <c r="O918" s="12" t="n">
        <v>45005</v>
      </c>
      <c r="P918" t="n">
        <v>10</v>
      </c>
      <c r="Q918" s="14" t="inlineStr">
        <is>
          <t>SI</t>
        </is>
      </c>
      <c r="R918" s="10" t="n">
        <v>25019.16</v>
      </c>
      <c r="S918" s="10" t="n"/>
      <c r="T918" s="10" t="n"/>
      <c r="U918" s="10" t="n"/>
      <c r="V918" s="13" t="n">
        <v>7.574109245612703</v>
      </c>
      <c r="W918" s="12" t="n">
        <v>45002</v>
      </c>
      <c r="X918" s="13" t="n">
        <v>7.5</v>
      </c>
      <c r="Y918" s="12" t="n">
        <v>45005</v>
      </c>
      <c r="Z918" t="n">
        <v>10</v>
      </c>
      <c r="AA918" s="14" t="inlineStr">
        <is>
          <t>SI</t>
        </is>
      </c>
    </row>
    <row r="919">
      <c r="B919" t="inlineStr">
        <is>
          <t>Venta Local</t>
        </is>
      </c>
      <c r="C919" t="n">
        <v>40357468</v>
      </c>
      <c r="D919" t="inlineStr">
        <is>
          <t>AGROSUPER SHANGHAI</t>
        </is>
      </c>
      <c r="E919" t="n">
        <v>1021740</v>
      </c>
      <c r="F919" t="inlineStr">
        <is>
          <t>agrosuper shanghai1021740</t>
        </is>
      </c>
      <c r="G919" s="12" t="n">
        <v>44995</v>
      </c>
      <c r="H919" s="10" t="n">
        <v>24537.08</v>
      </c>
      <c r="I919" s="10" t="n"/>
      <c r="J919" s="10" t="n"/>
      <c r="K919" s="10" t="n"/>
      <c r="L919" s="13" t="n">
        <v>5.574109245612703</v>
      </c>
      <c r="M919" s="12" t="n">
        <v>45000</v>
      </c>
      <c r="N919" s="13" t="n">
        <v>5.5</v>
      </c>
      <c r="O919" s="12" t="n">
        <v>45005</v>
      </c>
      <c r="P919" t="n">
        <v>10</v>
      </c>
      <c r="Q919" s="14" t="inlineStr">
        <is>
          <t>SI</t>
        </is>
      </c>
      <c r="R919" s="10" t="n">
        <v>24537.08</v>
      </c>
      <c r="S919" s="10" t="n"/>
      <c r="T919" s="10" t="n"/>
      <c r="U919" s="10" t="n"/>
      <c r="V919" s="13" t="n">
        <v>7.574109245612703</v>
      </c>
      <c r="W919" s="12" t="n">
        <v>45002</v>
      </c>
      <c r="X919" s="13" t="n">
        <v>7.5</v>
      </c>
      <c r="Y919" s="12" t="n">
        <v>45005</v>
      </c>
      <c r="Z919" t="n">
        <v>10</v>
      </c>
      <c r="AA919" s="14" t="inlineStr">
        <is>
          <t>SI</t>
        </is>
      </c>
    </row>
    <row r="920">
      <c r="B920" t="inlineStr">
        <is>
          <t>Venta Local</t>
        </is>
      </c>
      <c r="C920" t="n">
        <v>40357467</v>
      </c>
      <c r="D920" t="inlineStr">
        <is>
          <t>AGROSUPER SHANGHAI</t>
        </is>
      </c>
      <c r="E920" t="n">
        <v>1021740</v>
      </c>
      <c r="F920" t="inlineStr">
        <is>
          <t>agrosuper shanghai1021740</t>
        </is>
      </c>
      <c r="G920" s="12" t="n">
        <v>44990</v>
      </c>
      <c r="H920" s="10" t="n">
        <v>24986.1</v>
      </c>
      <c r="I920" s="10" t="n"/>
      <c r="J920" s="10" t="n"/>
      <c r="K920" s="10" t="n"/>
      <c r="L920" s="13" t="n">
        <v>5.574109245612703</v>
      </c>
      <c r="M920" s="12" t="n">
        <v>44995</v>
      </c>
      <c r="N920" s="13" t="n">
        <v>5.5</v>
      </c>
      <c r="O920" s="12" t="n">
        <v>45000</v>
      </c>
      <c r="P920" t="n">
        <v>14</v>
      </c>
      <c r="Q920" s="14" t="inlineStr">
        <is>
          <t>SI</t>
        </is>
      </c>
      <c r="R920" s="10" t="n">
        <v>24986.1</v>
      </c>
      <c r="S920" s="10" t="n"/>
      <c r="T920" s="10" t="n"/>
      <c r="U920" s="10" t="n"/>
      <c r="V920" s="13" t="n">
        <v>7.574109245612703</v>
      </c>
      <c r="W920" s="12" t="n">
        <v>44997</v>
      </c>
      <c r="X920" s="13" t="n">
        <v>7.5</v>
      </c>
      <c r="Y920" s="12" t="n">
        <v>45000</v>
      </c>
      <c r="Z920" t="n">
        <v>14</v>
      </c>
      <c r="AA920" s="14" t="inlineStr">
        <is>
          <t>SI</t>
        </is>
      </c>
    </row>
    <row r="921">
      <c r="B921" t="inlineStr">
        <is>
          <t>Venta Local</t>
        </is>
      </c>
      <c r="C921" t="n">
        <v>40357466</v>
      </c>
      <c r="D921" t="inlineStr">
        <is>
          <t>AGROSUPER SHANGHAI</t>
        </is>
      </c>
      <c r="E921" t="n">
        <v>1021740</v>
      </c>
      <c r="F921" t="inlineStr">
        <is>
          <t>agrosuper shanghai1021740</t>
        </is>
      </c>
      <c r="G921" s="12" t="n">
        <v>44990</v>
      </c>
      <c r="H921" s="10" t="n">
        <v>9712.76</v>
      </c>
      <c r="I921" s="10" t="n"/>
      <c r="J921" s="10" t="n"/>
      <c r="K921" s="10" t="n"/>
      <c r="L921" s="13" t="n">
        <v>5.574109245612703</v>
      </c>
      <c r="M921" s="12" t="n">
        <v>44995</v>
      </c>
      <c r="N921" s="13" t="n">
        <v>5.5</v>
      </c>
      <c r="O921" s="12" t="n">
        <v>45000</v>
      </c>
      <c r="P921" t="n">
        <v>14</v>
      </c>
      <c r="Q921" s="14" t="inlineStr">
        <is>
          <t>SI</t>
        </is>
      </c>
      <c r="R921" s="10" t="n">
        <v>9712.76</v>
      </c>
      <c r="S921" s="10" t="n"/>
      <c r="T921" s="10" t="n"/>
      <c r="U921" s="10" t="n"/>
      <c r="V921" s="13" t="n">
        <v>7.574109245612703</v>
      </c>
      <c r="W921" s="12" t="n">
        <v>44997</v>
      </c>
      <c r="X921" s="13" t="n">
        <v>7.5</v>
      </c>
      <c r="Y921" s="12" t="n">
        <v>45000</v>
      </c>
      <c r="Z921" t="n">
        <v>14</v>
      </c>
      <c r="AA921" s="14" t="inlineStr">
        <is>
          <t>SI</t>
        </is>
      </c>
    </row>
    <row r="922">
      <c r="B922" t="inlineStr">
        <is>
          <t>Venta Local</t>
        </is>
      </c>
      <c r="C922" t="n">
        <v>40357466</v>
      </c>
      <c r="D922" t="inlineStr">
        <is>
          <t>AGROSUPER SHANGHAI</t>
        </is>
      </c>
      <c r="E922" t="n">
        <v>1021740</v>
      </c>
      <c r="F922" t="inlineStr">
        <is>
          <t>agrosuper shanghai1021740</t>
        </is>
      </c>
      <c r="G922" s="12" t="n">
        <v>44990</v>
      </c>
      <c r="H922" s="10" t="n">
        <v>25026.48</v>
      </c>
      <c r="I922" s="10" t="n"/>
      <c r="J922" s="10" t="n"/>
      <c r="K922" s="10" t="n"/>
      <c r="L922" s="13" t="n">
        <v>5.574109245612703</v>
      </c>
      <c r="M922" s="12" t="n">
        <v>44995</v>
      </c>
      <c r="N922" s="13" t="n">
        <v>5.5</v>
      </c>
      <c r="O922" s="12" t="n">
        <v>45000</v>
      </c>
      <c r="P922" t="n">
        <v>14</v>
      </c>
      <c r="Q922" s="14" t="inlineStr">
        <is>
          <t>SI</t>
        </is>
      </c>
      <c r="R922" s="10" t="n">
        <v>25026.48</v>
      </c>
      <c r="S922" s="10" t="n"/>
      <c r="T922" s="10" t="n"/>
      <c r="U922" s="10" t="n"/>
      <c r="V922" s="13" t="n">
        <v>7.574109245612703</v>
      </c>
      <c r="W922" s="12" t="n">
        <v>44997</v>
      </c>
      <c r="X922" s="13" t="n">
        <v>7.5</v>
      </c>
      <c r="Y922" s="12" t="n">
        <v>45000</v>
      </c>
      <c r="Z922" t="n">
        <v>14</v>
      </c>
      <c r="AA922" s="14" t="inlineStr">
        <is>
          <t>SI</t>
        </is>
      </c>
    </row>
    <row r="923">
      <c r="B923" t="inlineStr">
        <is>
          <t>Venta Local</t>
        </is>
      </c>
      <c r="C923" t="n">
        <v>40357459</v>
      </c>
      <c r="D923" t="inlineStr">
        <is>
          <t>AGROSUPER SHANGHAI</t>
        </is>
      </c>
      <c r="E923" t="n">
        <v>1021733</v>
      </c>
      <c r="F923" t="inlineStr">
        <is>
          <t>agrosuper shanghai1021733</t>
        </is>
      </c>
      <c r="G923" s="12" t="n">
        <v>44990</v>
      </c>
      <c r="H923" s="10" t="n">
        <v>14662.17</v>
      </c>
      <c r="I923" s="10" t="n"/>
      <c r="J923" s="10" t="n"/>
      <c r="K923" s="10" t="n"/>
      <c r="L923" s="13" t="n">
        <v>5.574109245612703</v>
      </c>
      <c r="M923" s="12" t="n">
        <v>44995</v>
      </c>
      <c r="N923" s="13" t="n">
        <v>5.5</v>
      </c>
      <c r="O923" s="12" t="n">
        <v>45000</v>
      </c>
      <c r="P923" t="n">
        <v>14</v>
      </c>
      <c r="Q923" s="14" t="inlineStr">
        <is>
          <t>SI</t>
        </is>
      </c>
      <c r="R923" s="10" t="n">
        <v>14662.17</v>
      </c>
      <c r="S923" s="10" t="n"/>
      <c r="T923" s="10" t="n"/>
      <c r="U923" s="10" t="n"/>
      <c r="V923" s="13" t="n">
        <v>7.574109245612703</v>
      </c>
      <c r="W923" s="12" t="n">
        <v>44997</v>
      </c>
      <c r="X923" s="13" t="n">
        <v>7.5</v>
      </c>
      <c r="Y923" s="12" t="n">
        <v>45000</v>
      </c>
      <c r="Z923" t="n">
        <v>14</v>
      </c>
      <c r="AA923" s="14" t="inlineStr">
        <is>
          <t>SI</t>
        </is>
      </c>
    </row>
    <row r="924">
      <c r="B924" t="inlineStr">
        <is>
          <t>Venta Local</t>
        </is>
      </c>
      <c r="C924" t="n">
        <v>40357459</v>
      </c>
      <c r="D924" t="inlineStr">
        <is>
          <t>AGROSUPER SHANGHAI</t>
        </is>
      </c>
      <c r="E924" t="n">
        <v>1021733</v>
      </c>
      <c r="F924" t="inlineStr">
        <is>
          <t>agrosuper shanghai1021733</t>
        </is>
      </c>
      <c r="G924" s="12" t="n">
        <v>44990</v>
      </c>
      <c r="H924" s="10" t="n">
        <v>24369.38</v>
      </c>
      <c r="I924" s="10" t="n"/>
      <c r="J924" s="10" t="n"/>
      <c r="K924" s="10" t="n"/>
      <c r="L924" s="13" t="n">
        <v>5.574109245612703</v>
      </c>
      <c r="M924" s="12" t="n">
        <v>44995</v>
      </c>
      <c r="N924" s="13" t="n">
        <v>5.5</v>
      </c>
      <c r="O924" s="12" t="n">
        <v>45000</v>
      </c>
      <c r="P924" t="n">
        <v>14</v>
      </c>
      <c r="Q924" s="14" t="inlineStr">
        <is>
          <t>SI</t>
        </is>
      </c>
      <c r="R924" s="10" t="n">
        <v>24369.38</v>
      </c>
      <c r="S924" s="10" t="n"/>
      <c r="T924" s="10" t="n"/>
      <c r="U924" s="10" t="n"/>
      <c r="V924" s="13" t="n">
        <v>7.574109245612703</v>
      </c>
      <c r="W924" s="12" t="n">
        <v>44997</v>
      </c>
      <c r="X924" s="13" t="n">
        <v>7.5</v>
      </c>
      <c r="Y924" s="12" t="n">
        <v>45000</v>
      </c>
      <c r="Z924" t="n">
        <v>14</v>
      </c>
      <c r="AA924" s="14" t="inlineStr">
        <is>
          <t>SI</t>
        </is>
      </c>
    </row>
    <row r="925">
      <c r="B925" t="inlineStr">
        <is>
          <t>Venta Local</t>
        </is>
      </c>
      <c r="C925" t="n">
        <v>40357458</v>
      </c>
      <c r="D925" t="inlineStr">
        <is>
          <t>AGROSUPER SHANGHAI</t>
        </is>
      </c>
      <c r="E925" t="n">
        <v>1021733</v>
      </c>
      <c r="F925" t="inlineStr">
        <is>
          <t>agrosuper shanghai1021733</t>
        </is>
      </c>
      <c r="G925" s="12" t="n">
        <v>44990</v>
      </c>
      <c r="H925" s="10" t="n">
        <v>23947.17</v>
      </c>
      <c r="I925" s="10" t="n"/>
      <c r="J925" s="10" t="n"/>
      <c r="K925" s="10" t="n"/>
      <c r="L925" s="13" t="n">
        <v>5.574109245612703</v>
      </c>
      <c r="M925" s="12" t="n">
        <v>44995</v>
      </c>
      <c r="N925" s="13" t="n">
        <v>5.5</v>
      </c>
      <c r="O925" s="12" t="n">
        <v>45000</v>
      </c>
      <c r="P925" t="n">
        <v>14</v>
      </c>
      <c r="Q925" s="14" t="inlineStr">
        <is>
          <t>SI</t>
        </is>
      </c>
      <c r="R925" s="10" t="n">
        <v>23947.17</v>
      </c>
      <c r="S925" s="10" t="n"/>
      <c r="T925" s="10" t="n"/>
      <c r="U925" s="10" t="n"/>
      <c r="V925" s="13" t="n">
        <v>7.574109245612703</v>
      </c>
      <c r="W925" s="12" t="n">
        <v>44997</v>
      </c>
      <c r="X925" s="13" t="n">
        <v>7.5</v>
      </c>
      <c r="Y925" s="12" t="n">
        <v>45000</v>
      </c>
      <c r="Z925" t="n">
        <v>14</v>
      </c>
      <c r="AA925" s="14" t="inlineStr">
        <is>
          <t>SI</t>
        </is>
      </c>
    </row>
    <row r="926">
      <c r="B926" t="inlineStr">
        <is>
          <t>Venta Local</t>
        </is>
      </c>
      <c r="C926" t="n">
        <v>40357443</v>
      </c>
      <c r="D926" t="inlineStr">
        <is>
          <t>AGROSUPER SHANGHAI</t>
        </is>
      </c>
      <c r="E926" t="n">
        <v>1022945</v>
      </c>
      <c r="F926" t="inlineStr">
        <is>
          <t>agrosuper shanghai1022945</t>
        </is>
      </c>
      <c r="G926" s="12" t="n">
        <v>44975</v>
      </c>
      <c r="H926" s="10" t="inlineStr"/>
      <c r="I926" s="10" t="n"/>
      <c r="J926" s="10" t="n"/>
      <c r="K926" s="10" t="n"/>
      <c r="L926" s="13" t="n">
        <v>5.574109245612703</v>
      </c>
      <c r="M926" s="12" t="n">
        <v>44980</v>
      </c>
      <c r="N926" s="13" t="n">
        <v>5.5</v>
      </c>
      <c r="O926" s="12" t="n">
        <v>44985</v>
      </c>
      <c r="P926" t="n">
        <v>0</v>
      </c>
      <c r="Q926" s="14" t="inlineStr">
        <is>
          <t>Mes 3</t>
        </is>
      </c>
      <c r="R926" s="10" t="n"/>
      <c r="S926" s="10" t="n"/>
      <c r="T926" s="10" t="n"/>
      <c r="U926" s="10" t="n"/>
      <c r="V926" s="13" t="n">
        <v>7.574109245612703</v>
      </c>
      <c r="W926" s="12" t="n">
        <v>44982</v>
      </c>
      <c r="X926" s="13" t="n">
        <v>7.5</v>
      </c>
      <c r="Y926" s="12" t="n">
        <v>44985</v>
      </c>
      <c r="Z926" t="n">
        <v>0</v>
      </c>
      <c r="AA926" s="14" t="inlineStr">
        <is>
          <t>Mes 3</t>
        </is>
      </c>
    </row>
    <row r="927">
      <c r="B927" t="inlineStr">
        <is>
          <t>Venta Local</t>
        </is>
      </c>
      <c r="C927" t="n">
        <v>40357438</v>
      </c>
      <c r="D927" t="inlineStr">
        <is>
          <t>AGROSUPER SHANGHAI</t>
        </is>
      </c>
      <c r="E927" t="n">
        <v>1022945</v>
      </c>
      <c r="F927" t="inlineStr">
        <is>
          <t>agrosuper shanghai1022945</t>
        </is>
      </c>
      <c r="G927" s="12" t="n">
        <v>44976</v>
      </c>
      <c r="H927" s="10" t="n">
        <v>24460</v>
      </c>
      <c r="I927" s="10" t="n"/>
      <c r="J927" s="10" t="n"/>
      <c r="K927" s="10" t="n"/>
      <c r="L927" s="13" t="n">
        <v>5.574109245612703</v>
      </c>
      <c r="M927" s="12" t="n">
        <v>44981</v>
      </c>
      <c r="N927" s="13" t="n">
        <v>5.5</v>
      </c>
      <c r="O927" s="12" t="n">
        <v>44986</v>
      </c>
      <c r="P927" t="n">
        <v>26</v>
      </c>
      <c r="Q927" s="14" t="inlineStr">
        <is>
          <t>SI</t>
        </is>
      </c>
      <c r="R927" s="10" t="n">
        <v>24460</v>
      </c>
      <c r="S927" s="10" t="n"/>
      <c r="T927" s="10" t="n"/>
      <c r="U927" s="10" t="n"/>
      <c r="V927" s="13" t="n">
        <v>7.574109245612703</v>
      </c>
      <c r="W927" s="12" t="n">
        <v>44983</v>
      </c>
      <c r="X927" s="13" t="n">
        <v>7.5</v>
      </c>
      <c r="Y927" s="12" t="n">
        <v>44986</v>
      </c>
      <c r="Z927" t="n">
        <v>26</v>
      </c>
      <c r="AA927" s="14" t="inlineStr">
        <is>
          <t>SI</t>
        </is>
      </c>
    </row>
    <row r="928">
      <c r="B928" t="inlineStr">
        <is>
          <t>Venta Local</t>
        </is>
      </c>
      <c r="C928" t="n">
        <v>40357435</v>
      </c>
      <c r="D928" t="inlineStr">
        <is>
          <t>AGROSUPER SHANGHAI</t>
        </is>
      </c>
      <c r="E928" t="n">
        <v>1022073</v>
      </c>
      <c r="F928" t="inlineStr">
        <is>
          <t>agrosuper shanghai1022073</t>
        </is>
      </c>
      <c r="G928" s="12" t="n">
        <v>44977</v>
      </c>
      <c r="H928" s="10" t="n">
        <v>24005.56</v>
      </c>
      <c r="I928" s="10" t="n"/>
      <c r="J928" s="10" t="n"/>
      <c r="K928" s="10" t="n"/>
      <c r="L928" s="13" t="n">
        <v>5.574109245612703</v>
      </c>
      <c r="M928" s="12" t="n">
        <v>44982</v>
      </c>
      <c r="N928" s="13" t="n">
        <v>5.5</v>
      </c>
      <c r="O928" s="12" t="n">
        <v>44987</v>
      </c>
      <c r="P928" t="n">
        <v>25</v>
      </c>
      <c r="Q928" s="14" t="inlineStr">
        <is>
          <t>SI</t>
        </is>
      </c>
      <c r="R928" s="10" t="n">
        <v>24005.56</v>
      </c>
      <c r="S928" s="10" t="n"/>
      <c r="T928" s="10" t="n"/>
      <c r="U928" s="10" t="n"/>
      <c r="V928" s="13" t="n">
        <v>7.574109245612703</v>
      </c>
      <c r="W928" s="12" t="n">
        <v>44984</v>
      </c>
      <c r="X928" s="13" t="n">
        <v>7.5</v>
      </c>
      <c r="Y928" s="12" t="n">
        <v>44987</v>
      </c>
      <c r="Z928" t="n">
        <v>25</v>
      </c>
      <c r="AA928" s="14" t="inlineStr">
        <is>
          <t>SI</t>
        </is>
      </c>
    </row>
    <row r="929">
      <c r="B929" t="inlineStr">
        <is>
          <t>Venta Local</t>
        </is>
      </c>
      <c r="C929" t="n">
        <v>40357428</v>
      </c>
      <c r="D929" t="inlineStr">
        <is>
          <t>AGROSUPER SHANGHAI</t>
        </is>
      </c>
      <c r="E929" t="n">
        <v>1021774</v>
      </c>
      <c r="F929" t="inlineStr">
        <is>
          <t>agrosuper shanghai1021774</t>
        </is>
      </c>
      <c r="G929" s="12" t="n">
        <v>44989</v>
      </c>
      <c r="H929" s="10" t="n">
        <v>24440</v>
      </c>
      <c r="I929" s="10" t="n"/>
      <c r="J929" s="10" t="n"/>
      <c r="K929" s="10" t="n"/>
      <c r="L929" s="13" t="n">
        <v>5.574109245612703</v>
      </c>
      <c r="M929" s="12" t="n">
        <v>44994</v>
      </c>
      <c r="N929" s="13" t="n">
        <v>5.5</v>
      </c>
      <c r="O929" s="12" t="n">
        <v>44999</v>
      </c>
      <c r="P929" t="n">
        <v>15</v>
      </c>
      <c r="Q929" s="14" t="inlineStr">
        <is>
          <t>SI</t>
        </is>
      </c>
      <c r="R929" s="10" t="n">
        <v>24440</v>
      </c>
      <c r="S929" s="10" t="n"/>
      <c r="T929" s="10" t="n"/>
      <c r="U929" s="10" t="n"/>
      <c r="V929" s="13" t="n">
        <v>7.574109245612703</v>
      </c>
      <c r="W929" s="12" t="n">
        <v>44996</v>
      </c>
      <c r="X929" s="13" t="n">
        <v>7.5</v>
      </c>
      <c r="Y929" s="12" t="n">
        <v>44999</v>
      </c>
      <c r="Z929" t="n">
        <v>15</v>
      </c>
      <c r="AA929" s="14" t="inlineStr">
        <is>
          <t>SI</t>
        </is>
      </c>
    </row>
    <row r="930">
      <c r="B930" t="inlineStr">
        <is>
          <t>Venta Local</t>
        </is>
      </c>
      <c r="C930" t="n">
        <v>40357427</v>
      </c>
      <c r="D930" t="inlineStr">
        <is>
          <t>AGROSUPER SHANGHAI</t>
        </is>
      </c>
      <c r="E930" t="n">
        <v>1021774</v>
      </c>
      <c r="F930" t="inlineStr">
        <is>
          <t>agrosuper shanghai1021774</t>
        </is>
      </c>
      <c r="G930" s="12" t="n">
        <v>44977</v>
      </c>
      <c r="H930" s="10" t="n">
        <v>23880</v>
      </c>
      <c r="I930" s="10" t="n"/>
      <c r="J930" s="10" t="n"/>
      <c r="K930" s="10" t="n"/>
      <c r="L930" s="13" t="n">
        <v>5.574109245612703</v>
      </c>
      <c r="M930" s="12" t="n">
        <v>44982</v>
      </c>
      <c r="N930" s="13" t="n">
        <v>5.5</v>
      </c>
      <c r="O930" s="12" t="n">
        <v>44987</v>
      </c>
      <c r="P930" t="n">
        <v>25</v>
      </c>
      <c r="Q930" s="14" t="inlineStr">
        <is>
          <t>SI</t>
        </is>
      </c>
      <c r="R930" s="10" t="n">
        <v>23880</v>
      </c>
      <c r="S930" s="10" t="n"/>
      <c r="T930" s="10" t="n"/>
      <c r="U930" s="10" t="n"/>
      <c r="V930" s="13" t="n">
        <v>7.574109245612703</v>
      </c>
      <c r="W930" s="12" t="n">
        <v>44984</v>
      </c>
      <c r="X930" s="13" t="n">
        <v>7.5</v>
      </c>
      <c r="Y930" s="12" t="n">
        <v>44987</v>
      </c>
      <c r="Z930" t="n">
        <v>25</v>
      </c>
      <c r="AA930" s="14" t="inlineStr">
        <is>
          <t>SI</t>
        </is>
      </c>
    </row>
    <row r="931">
      <c r="B931" t="inlineStr">
        <is>
          <t>Venta Local</t>
        </is>
      </c>
      <c r="C931" t="n">
        <v>40357425</v>
      </c>
      <c r="D931" t="inlineStr">
        <is>
          <t>AGROSUPER SHANGHAI</t>
        </is>
      </c>
      <c r="E931" t="n">
        <v>1022636</v>
      </c>
      <c r="F931" t="inlineStr">
        <is>
          <t>agrosuper shanghai1022636</t>
        </is>
      </c>
      <c r="G931" s="12" t="n">
        <v>44995</v>
      </c>
      <c r="H931" s="10" t="n">
        <v>22155</v>
      </c>
      <c r="I931" s="10" t="n"/>
      <c r="J931" s="10" t="n"/>
      <c r="K931" s="10" t="n"/>
      <c r="L931" s="13" t="n">
        <v>5.574109245612703</v>
      </c>
      <c r="M931" s="12" t="n">
        <v>45000</v>
      </c>
      <c r="N931" s="13" t="n">
        <v>5.5</v>
      </c>
      <c r="O931" s="12" t="n">
        <v>45005</v>
      </c>
      <c r="P931" t="n">
        <v>10</v>
      </c>
      <c r="Q931" s="14" t="inlineStr">
        <is>
          <t>SI</t>
        </is>
      </c>
      <c r="R931" s="10" t="n">
        <v>22155</v>
      </c>
      <c r="S931" s="10" t="n"/>
      <c r="T931" s="10" t="n"/>
      <c r="U931" s="10" t="n"/>
      <c r="V931" s="13" t="n">
        <v>7.574109245612703</v>
      </c>
      <c r="W931" s="12" t="n">
        <v>45002</v>
      </c>
      <c r="X931" s="13" t="n">
        <v>7.5</v>
      </c>
      <c r="Y931" s="12" t="n">
        <v>45005</v>
      </c>
      <c r="Z931" t="n">
        <v>10</v>
      </c>
      <c r="AA931" s="14" t="inlineStr">
        <is>
          <t>SI</t>
        </is>
      </c>
    </row>
    <row r="932">
      <c r="B932" t="inlineStr">
        <is>
          <t>Venta Local</t>
        </is>
      </c>
      <c r="C932" t="n">
        <v>40357424</v>
      </c>
      <c r="D932" t="inlineStr">
        <is>
          <t>AGROSUPER SHANGHAI</t>
        </is>
      </c>
      <c r="E932" t="n">
        <v>1022636</v>
      </c>
      <c r="F932" t="inlineStr">
        <is>
          <t>agrosuper shanghai1022636</t>
        </is>
      </c>
      <c r="G932" s="12" t="n">
        <v>44999</v>
      </c>
      <c r="H932" s="10" t="n">
        <v>21870</v>
      </c>
      <c r="I932" s="10" t="n"/>
      <c r="J932" s="10" t="n"/>
      <c r="K932" s="10" t="n"/>
      <c r="L932" s="13" t="n">
        <v>5.574109245612703</v>
      </c>
      <c r="M932" s="12" t="n">
        <v>45004</v>
      </c>
      <c r="N932" s="13" t="n">
        <v>5.5</v>
      </c>
      <c r="O932" s="12" t="n">
        <v>45009</v>
      </c>
      <c r="P932" t="n">
        <v>6</v>
      </c>
      <c r="Q932" s="14" t="inlineStr">
        <is>
          <t>SI</t>
        </is>
      </c>
      <c r="R932" s="10" t="n">
        <v>21870</v>
      </c>
      <c r="S932" s="10" t="n"/>
      <c r="T932" s="10" t="n"/>
      <c r="U932" s="10" t="n"/>
      <c r="V932" s="13" t="n">
        <v>7.574109245612703</v>
      </c>
      <c r="W932" s="12" t="n">
        <v>45006</v>
      </c>
      <c r="X932" s="13" t="n">
        <v>7.5</v>
      </c>
      <c r="Y932" s="12" t="n">
        <v>45009</v>
      </c>
      <c r="Z932" t="n">
        <v>6</v>
      </c>
      <c r="AA932" s="14" t="inlineStr">
        <is>
          <t>SI</t>
        </is>
      </c>
    </row>
    <row r="933">
      <c r="B933" t="inlineStr">
        <is>
          <t>Venta Local</t>
        </is>
      </c>
      <c r="C933" t="n">
        <v>40357423</v>
      </c>
      <c r="D933" t="inlineStr">
        <is>
          <t>AGROSUPER SHANGHAI</t>
        </is>
      </c>
      <c r="E933" t="n">
        <v>1022636</v>
      </c>
      <c r="F933" t="inlineStr">
        <is>
          <t>agrosuper shanghai1022636</t>
        </is>
      </c>
      <c r="G933" s="12" t="n">
        <v>45001</v>
      </c>
      <c r="H933" s="10" t="n">
        <v>22290</v>
      </c>
      <c r="I933" s="10" t="n"/>
      <c r="J933" s="10" t="n"/>
      <c r="K933" s="10" t="n"/>
      <c r="L933" s="13" t="n">
        <v>5.574109245612703</v>
      </c>
      <c r="M933" s="12" t="n">
        <v>45006</v>
      </c>
      <c r="N933" s="13" t="n">
        <v>5.5</v>
      </c>
      <c r="O933" s="12" t="n">
        <v>45011</v>
      </c>
      <c r="P933" t="n">
        <v>5</v>
      </c>
      <c r="Q933" s="14" t="inlineStr">
        <is>
          <t>SI</t>
        </is>
      </c>
      <c r="R933" s="10" t="n">
        <v>22290</v>
      </c>
      <c r="S933" s="10" t="n"/>
      <c r="T933" s="10" t="n"/>
      <c r="U933" s="10" t="n"/>
      <c r="V933" s="13" t="n">
        <v>7.574109245612703</v>
      </c>
      <c r="W933" s="12" t="n">
        <v>45008</v>
      </c>
      <c r="X933" s="13" t="n">
        <v>7.5</v>
      </c>
      <c r="Y933" s="12" t="n">
        <v>45011</v>
      </c>
      <c r="Z933" t="n">
        <v>5</v>
      </c>
      <c r="AA933" s="14" t="inlineStr">
        <is>
          <t>SI</t>
        </is>
      </c>
    </row>
    <row r="934">
      <c r="B934" t="inlineStr">
        <is>
          <t>Venta Local</t>
        </is>
      </c>
      <c r="C934" t="n">
        <v>40357422</v>
      </c>
      <c r="D934" t="inlineStr">
        <is>
          <t>AGROSUPER SHANGHAI</t>
        </is>
      </c>
      <c r="E934" t="n">
        <v>1022636</v>
      </c>
      <c r="F934" t="inlineStr">
        <is>
          <t>agrosuper shanghai1022636</t>
        </is>
      </c>
      <c r="G934" s="12" t="n">
        <v>44994</v>
      </c>
      <c r="H934" s="10" t="n">
        <v>24105</v>
      </c>
      <c r="I934" s="10" t="n"/>
      <c r="J934" s="10" t="n"/>
      <c r="K934" s="10" t="n"/>
      <c r="L934" s="13" t="n">
        <v>5.574109245612703</v>
      </c>
      <c r="M934" s="12" t="n">
        <v>44999</v>
      </c>
      <c r="N934" s="13" t="n">
        <v>5.5</v>
      </c>
      <c r="O934" s="12" t="n">
        <v>45004</v>
      </c>
      <c r="P934" t="n">
        <v>11</v>
      </c>
      <c r="Q934" s="14" t="inlineStr">
        <is>
          <t>SI</t>
        </is>
      </c>
      <c r="R934" s="10" t="n">
        <v>24105</v>
      </c>
      <c r="S934" s="10" t="n"/>
      <c r="T934" s="10" t="n"/>
      <c r="U934" s="10" t="n"/>
      <c r="V934" s="13" t="n">
        <v>7.574109245612703</v>
      </c>
      <c r="W934" s="12" t="n">
        <v>45001</v>
      </c>
      <c r="X934" s="13" t="n">
        <v>7.5</v>
      </c>
      <c r="Y934" s="12" t="n">
        <v>45004</v>
      </c>
      <c r="Z934" t="n">
        <v>11</v>
      </c>
      <c r="AA934" s="14" t="inlineStr">
        <is>
          <t>SI</t>
        </is>
      </c>
    </row>
    <row r="935">
      <c r="B935" t="inlineStr">
        <is>
          <t>Venta Local</t>
        </is>
      </c>
      <c r="C935" t="n">
        <v>40357421</v>
      </c>
      <c r="D935" t="inlineStr">
        <is>
          <t>AGROSUPER SHANGHAI</t>
        </is>
      </c>
      <c r="E935" t="n">
        <v>1022636</v>
      </c>
      <c r="F935" t="inlineStr">
        <is>
          <t>agrosuper shanghai1022636</t>
        </is>
      </c>
      <c r="G935" s="12" t="n">
        <v>44977</v>
      </c>
      <c r="H935" s="10" t="n">
        <v>24045</v>
      </c>
      <c r="I935" s="10" t="n"/>
      <c r="J935" s="10" t="n"/>
      <c r="K935" s="10" t="n"/>
      <c r="L935" s="13" t="n">
        <v>5.574109245612703</v>
      </c>
      <c r="M935" s="12" t="n">
        <v>44982</v>
      </c>
      <c r="N935" s="13" t="n">
        <v>5.5</v>
      </c>
      <c r="O935" s="12" t="n">
        <v>44987</v>
      </c>
      <c r="P935" t="n">
        <v>25</v>
      </c>
      <c r="Q935" s="14" t="inlineStr">
        <is>
          <t>SI</t>
        </is>
      </c>
      <c r="R935" s="10" t="n">
        <v>24045</v>
      </c>
      <c r="S935" s="10" t="n"/>
      <c r="T935" s="10" t="n"/>
      <c r="U935" s="10" t="n"/>
      <c r="V935" s="13" t="n">
        <v>7.574109245612703</v>
      </c>
      <c r="W935" s="12" t="n">
        <v>44984</v>
      </c>
      <c r="X935" s="13" t="n">
        <v>7.5</v>
      </c>
      <c r="Y935" s="12" t="n">
        <v>44987</v>
      </c>
      <c r="Z935" t="n">
        <v>25</v>
      </c>
      <c r="AA935" s="14" t="inlineStr">
        <is>
          <t>SI</t>
        </is>
      </c>
    </row>
    <row r="936">
      <c r="B936" t="inlineStr">
        <is>
          <t>Venta Local</t>
        </is>
      </c>
      <c r="C936" t="n">
        <v>40357420</v>
      </c>
      <c r="D936" t="inlineStr">
        <is>
          <t>AGROSUPER SHANGHAI</t>
        </is>
      </c>
      <c r="E936" t="n">
        <v>1022636</v>
      </c>
      <c r="F936" t="inlineStr">
        <is>
          <t>agrosuper shanghai1022636</t>
        </is>
      </c>
      <c r="G936" s="12" t="n">
        <v>44975</v>
      </c>
      <c r="H936" s="10" t="inlineStr"/>
      <c r="I936" s="10" t="n"/>
      <c r="J936" s="10" t="n"/>
      <c r="K936" s="10" t="n"/>
      <c r="L936" s="13" t="n">
        <v>5.574109245612703</v>
      </c>
      <c r="M936" s="12" t="n">
        <v>44980</v>
      </c>
      <c r="N936" s="13" t="n">
        <v>5.5</v>
      </c>
      <c r="O936" s="12" t="n">
        <v>44985</v>
      </c>
      <c r="P936" t="n">
        <v>0</v>
      </c>
      <c r="Q936" s="14" t="inlineStr">
        <is>
          <t>Mes 3</t>
        </is>
      </c>
      <c r="R936" s="10" t="n"/>
      <c r="S936" s="10" t="n"/>
      <c r="T936" s="10" t="n"/>
      <c r="U936" s="10" t="n"/>
      <c r="V936" s="13" t="n">
        <v>7.574109245612703</v>
      </c>
      <c r="W936" s="12" t="n">
        <v>44982</v>
      </c>
      <c r="X936" s="13" t="n">
        <v>7.5</v>
      </c>
      <c r="Y936" s="12" t="n">
        <v>44985</v>
      </c>
      <c r="Z936" t="n">
        <v>0</v>
      </c>
      <c r="AA936" s="14" t="inlineStr">
        <is>
          <t>Mes 3</t>
        </is>
      </c>
    </row>
    <row r="937">
      <c r="B937" t="inlineStr">
        <is>
          <t>Venta Local</t>
        </is>
      </c>
      <c r="C937" t="n">
        <v>40357417</v>
      </c>
      <c r="D937" t="inlineStr">
        <is>
          <t>AGROSUPER SHANGHAI</t>
        </is>
      </c>
      <c r="E937" t="n">
        <v>1022183</v>
      </c>
      <c r="F937" t="inlineStr">
        <is>
          <t>agrosuper shanghai1022183</t>
        </is>
      </c>
      <c r="G937" s="12" t="n">
        <v>44975</v>
      </c>
      <c r="H937" s="10" t="inlineStr"/>
      <c r="I937" s="10" t="n"/>
      <c r="J937" s="10" t="n"/>
      <c r="K937" s="10" t="n"/>
      <c r="L937" s="13" t="n">
        <v>5.574109245612703</v>
      </c>
      <c r="M937" s="12" t="n">
        <v>44980</v>
      </c>
      <c r="N937" s="13" t="n">
        <v>5.5</v>
      </c>
      <c r="O937" s="12" t="n">
        <v>44985</v>
      </c>
      <c r="P937" t="n">
        <v>0</v>
      </c>
      <c r="Q937" s="14" t="inlineStr">
        <is>
          <t>Mes 3</t>
        </is>
      </c>
      <c r="R937" s="10" t="n"/>
      <c r="S937" s="10" t="n"/>
      <c r="T937" s="10" t="n"/>
      <c r="U937" s="10" t="n"/>
      <c r="V937" s="13" t="n">
        <v>7.574109245612703</v>
      </c>
      <c r="W937" s="12" t="n">
        <v>44982</v>
      </c>
      <c r="X937" s="13" t="n">
        <v>7.5</v>
      </c>
      <c r="Y937" s="12" t="n">
        <v>44985</v>
      </c>
      <c r="Z937" t="n">
        <v>0</v>
      </c>
      <c r="AA937" s="14" t="inlineStr">
        <is>
          <t>Mes 3</t>
        </is>
      </c>
    </row>
    <row r="938">
      <c r="B938" t="inlineStr">
        <is>
          <t>Venta Local</t>
        </is>
      </c>
      <c r="C938" t="n">
        <v>40357416</v>
      </c>
      <c r="D938" t="inlineStr">
        <is>
          <t>AGROSUPER SHANGHAI</t>
        </is>
      </c>
      <c r="E938" t="n">
        <v>1022183</v>
      </c>
      <c r="F938" t="inlineStr">
        <is>
          <t>agrosuper shanghai1022183</t>
        </is>
      </c>
      <c r="G938" s="12" t="n">
        <v>44981</v>
      </c>
      <c r="H938" s="10" t="n">
        <v>9201.26</v>
      </c>
      <c r="I938" s="10" t="n"/>
      <c r="J938" s="10" t="n"/>
      <c r="K938" s="10" t="n"/>
      <c r="L938" s="13" t="n">
        <v>5.574109245612703</v>
      </c>
      <c r="M938" s="12" t="n">
        <v>44986</v>
      </c>
      <c r="N938" s="13" t="n">
        <v>5.5</v>
      </c>
      <c r="O938" s="12" t="n">
        <v>44991</v>
      </c>
      <c r="P938" t="n">
        <v>22</v>
      </c>
      <c r="Q938" s="14" t="inlineStr">
        <is>
          <t>SI</t>
        </is>
      </c>
      <c r="R938" s="10" t="n">
        <v>9201.26</v>
      </c>
      <c r="S938" s="10" t="n"/>
      <c r="T938" s="10" t="n"/>
      <c r="U938" s="10" t="n"/>
      <c r="V938" s="13" t="n">
        <v>7.574109245612703</v>
      </c>
      <c r="W938" s="12" t="n">
        <v>44988</v>
      </c>
      <c r="X938" s="13" t="n">
        <v>7.5</v>
      </c>
      <c r="Y938" s="12" t="n">
        <v>44991</v>
      </c>
      <c r="Z938" t="n">
        <v>22</v>
      </c>
      <c r="AA938" s="14" t="inlineStr">
        <is>
          <t>SI</t>
        </is>
      </c>
    </row>
    <row r="939">
      <c r="B939" t="inlineStr">
        <is>
          <t>Venta Local</t>
        </is>
      </c>
      <c r="C939" t="n">
        <v>40357416</v>
      </c>
      <c r="D939" t="inlineStr">
        <is>
          <t>AGROSUPER SHANGHAI</t>
        </is>
      </c>
      <c r="E939" t="n">
        <v>1022183</v>
      </c>
      <c r="F939" t="inlineStr">
        <is>
          <t>agrosuper shanghai1022183</t>
        </is>
      </c>
      <c r="G939" s="12" t="n">
        <v>44981</v>
      </c>
      <c r="H939" s="10" t="n">
        <v>24031.52</v>
      </c>
      <c r="I939" s="10" t="n"/>
      <c r="J939" s="10" t="n"/>
      <c r="K939" s="10" t="n"/>
      <c r="L939" s="13" t="n">
        <v>5.574109245612703</v>
      </c>
      <c r="M939" s="12" t="n">
        <v>44986</v>
      </c>
      <c r="N939" s="13" t="n">
        <v>5.5</v>
      </c>
      <c r="O939" s="12" t="n">
        <v>44991</v>
      </c>
      <c r="P939" t="n">
        <v>22</v>
      </c>
      <c r="Q939" s="14" t="inlineStr">
        <is>
          <t>SI</t>
        </is>
      </c>
      <c r="R939" s="10" t="n">
        <v>24031.52</v>
      </c>
      <c r="S939" s="10" t="n"/>
      <c r="T939" s="10" t="n"/>
      <c r="U939" s="10" t="n"/>
      <c r="V939" s="13" t="n">
        <v>7.574109245612703</v>
      </c>
      <c r="W939" s="12" t="n">
        <v>44988</v>
      </c>
      <c r="X939" s="13" t="n">
        <v>7.5</v>
      </c>
      <c r="Y939" s="12" t="n">
        <v>44991</v>
      </c>
      <c r="Z939" t="n">
        <v>22</v>
      </c>
      <c r="AA939" s="14" t="inlineStr">
        <is>
          <t>SI</t>
        </is>
      </c>
    </row>
    <row r="940">
      <c r="B940" t="inlineStr">
        <is>
          <t>Venta Local</t>
        </is>
      </c>
      <c r="C940" t="n">
        <v>40357415</v>
      </c>
      <c r="D940" t="inlineStr">
        <is>
          <t>AGROSUPER SHANGHAI</t>
        </is>
      </c>
      <c r="E940" t="n">
        <v>1022183</v>
      </c>
      <c r="F940" t="inlineStr">
        <is>
          <t>agrosuper shanghai1022183</t>
        </is>
      </c>
      <c r="G940" s="12" t="n">
        <v>44977</v>
      </c>
      <c r="H940" s="10" t="n">
        <v>24171.2</v>
      </c>
      <c r="I940" s="10" t="n"/>
      <c r="J940" s="10" t="n"/>
      <c r="K940" s="10" t="n"/>
      <c r="L940" s="13" t="n">
        <v>5.574109245612703</v>
      </c>
      <c r="M940" s="12" t="n">
        <v>44982</v>
      </c>
      <c r="N940" s="13" t="n">
        <v>5.5</v>
      </c>
      <c r="O940" s="12" t="n">
        <v>44987</v>
      </c>
      <c r="P940" t="n">
        <v>25</v>
      </c>
      <c r="Q940" s="14" t="inlineStr">
        <is>
          <t>SI</t>
        </is>
      </c>
      <c r="R940" s="10" t="n">
        <v>24171.2</v>
      </c>
      <c r="S940" s="10" t="n"/>
      <c r="T940" s="10" t="n"/>
      <c r="U940" s="10" t="n"/>
      <c r="V940" s="13" t="n">
        <v>7.574109245612703</v>
      </c>
      <c r="W940" s="12" t="n">
        <v>44984</v>
      </c>
      <c r="X940" s="13" t="n">
        <v>7.5</v>
      </c>
      <c r="Y940" s="12" t="n">
        <v>44987</v>
      </c>
      <c r="Z940" t="n">
        <v>25</v>
      </c>
      <c r="AA940" s="14" t="inlineStr">
        <is>
          <t>SI</t>
        </is>
      </c>
    </row>
    <row r="941">
      <c r="B941" t="inlineStr">
        <is>
          <t>Venta Local</t>
        </is>
      </c>
      <c r="C941" t="n">
        <v>40357414</v>
      </c>
      <c r="D941" t="inlineStr">
        <is>
          <t>AGROSUPER SHANGHAI</t>
        </is>
      </c>
      <c r="E941" t="n">
        <v>1022183</v>
      </c>
      <c r="F941" t="inlineStr">
        <is>
          <t>agrosuper shanghai1022183</t>
        </is>
      </c>
      <c r="G941" s="12" t="n">
        <v>44975</v>
      </c>
      <c r="H941" s="10" t="inlineStr"/>
      <c r="I941" s="10" t="n"/>
      <c r="J941" s="10" t="n"/>
      <c r="K941" s="10" t="n"/>
      <c r="L941" s="13" t="n">
        <v>5.574109245612703</v>
      </c>
      <c r="M941" s="12" t="n">
        <v>44980</v>
      </c>
      <c r="N941" s="13" t="n">
        <v>5.5</v>
      </c>
      <c r="O941" s="12" t="n">
        <v>44985</v>
      </c>
      <c r="P941" t="n">
        <v>0</v>
      </c>
      <c r="Q941" s="14" t="inlineStr">
        <is>
          <t>Mes 3</t>
        </is>
      </c>
      <c r="R941" s="10" t="n"/>
      <c r="S941" s="10" t="n"/>
      <c r="T941" s="10" t="n"/>
      <c r="U941" s="10" t="n"/>
      <c r="V941" s="13" t="n">
        <v>7.574109245612703</v>
      </c>
      <c r="W941" s="12" t="n">
        <v>44982</v>
      </c>
      <c r="X941" s="13" t="n">
        <v>7.5</v>
      </c>
      <c r="Y941" s="12" t="n">
        <v>44985</v>
      </c>
      <c r="Z941" t="n">
        <v>0</v>
      </c>
      <c r="AA941" s="14" t="inlineStr">
        <is>
          <t>Mes 3</t>
        </is>
      </c>
    </row>
    <row r="942">
      <c r="B942" t="inlineStr">
        <is>
          <t>Venta Local</t>
        </is>
      </c>
      <c r="C942" t="n">
        <v>40357413</v>
      </c>
      <c r="D942" t="inlineStr">
        <is>
          <t>AGROSUPER SHANGHAI</t>
        </is>
      </c>
      <c r="E942" t="n">
        <v>1022183</v>
      </c>
      <c r="F942" t="inlineStr">
        <is>
          <t>agrosuper shanghai1022183</t>
        </is>
      </c>
      <c r="G942" s="12" t="n">
        <v>44977</v>
      </c>
      <c r="H942" s="10" t="n">
        <v>24453.9</v>
      </c>
      <c r="I942" s="10" t="n"/>
      <c r="J942" s="10" t="n"/>
      <c r="K942" s="10" t="n"/>
      <c r="L942" s="13" t="n">
        <v>5.574109245612703</v>
      </c>
      <c r="M942" s="12" t="n">
        <v>44982</v>
      </c>
      <c r="N942" s="13" t="n">
        <v>5.5</v>
      </c>
      <c r="O942" s="12" t="n">
        <v>44987</v>
      </c>
      <c r="P942" t="n">
        <v>25</v>
      </c>
      <c r="Q942" s="14" t="inlineStr">
        <is>
          <t>SI</t>
        </is>
      </c>
      <c r="R942" s="10" t="n">
        <v>24453.9</v>
      </c>
      <c r="S942" s="10" t="n"/>
      <c r="T942" s="10" t="n"/>
      <c r="U942" s="10" t="n"/>
      <c r="V942" s="13" t="n">
        <v>7.574109245612703</v>
      </c>
      <c r="W942" s="12" t="n">
        <v>44984</v>
      </c>
      <c r="X942" s="13" t="n">
        <v>7.5</v>
      </c>
      <c r="Y942" s="12" t="n">
        <v>44987</v>
      </c>
      <c r="Z942" t="n">
        <v>25</v>
      </c>
      <c r="AA942" s="14" t="inlineStr">
        <is>
          <t>SI</t>
        </is>
      </c>
    </row>
    <row r="943">
      <c r="B943" t="inlineStr">
        <is>
          <t>Venta Local</t>
        </is>
      </c>
      <c r="C943" t="n">
        <v>40357412</v>
      </c>
      <c r="D943" t="inlineStr">
        <is>
          <t>AGROSUPER SHANGHAI</t>
        </is>
      </c>
      <c r="E943" t="n">
        <v>1022183</v>
      </c>
      <c r="F943" t="inlineStr">
        <is>
          <t>agrosuper shanghai1022183</t>
        </is>
      </c>
      <c r="G943" s="12" t="n">
        <v>44977</v>
      </c>
      <c r="H943" s="10" t="n">
        <v>24285.91</v>
      </c>
      <c r="I943" s="10" t="n"/>
      <c r="J943" s="10" t="n"/>
      <c r="K943" s="10" t="n"/>
      <c r="L943" s="13" t="n">
        <v>5.574109245612703</v>
      </c>
      <c r="M943" s="12" t="n">
        <v>44982</v>
      </c>
      <c r="N943" s="13" t="n">
        <v>5.5</v>
      </c>
      <c r="O943" s="12" t="n">
        <v>44987</v>
      </c>
      <c r="P943" t="n">
        <v>25</v>
      </c>
      <c r="Q943" s="14" t="inlineStr">
        <is>
          <t>SI</t>
        </is>
      </c>
      <c r="R943" s="10" t="n">
        <v>24285.91</v>
      </c>
      <c r="S943" s="10" t="n"/>
      <c r="T943" s="10" t="n"/>
      <c r="U943" s="10" t="n"/>
      <c r="V943" s="13" t="n">
        <v>7.574109245612703</v>
      </c>
      <c r="W943" s="12" t="n">
        <v>44984</v>
      </c>
      <c r="X943" s="13" t="n">
        <v>7.5</v>
      </c>
      <c r="Y943" s="12" t="n">
        <v>44987</v>
      </c>
      <c r="Z943" t="n">
        <v>25</v>
      </c>
      <c r="AA943" s="14" t="inlineStr">
        <is>
          <t>SI</t>
        </is>
      </c>
    </row>
    <row r="944">
      <c r="B944" t="inlineStr">
        <is>
          <t>Venta Local</t>
        </is>
      </c>
      <c r="C944" t="n">
        <v>40357411</v>
      </c>
      <c r="D944" t="inlineStr">
        <is>
          <t>AGROSUPER SHANGHAI</t>
        </is>
      </c>
      <c r="E944" t="n">
        <v>1022183</v>
      </c>
      <c r="F944" t="inlineStr">
        <is>
          <t>agrosuper shanghai1022183</t>
        </is>
      </c>
      <c r="G944" s="12" t="n">
        <v>44975</v>
      </c>
      <c r="H944" s="10" t="inlineStr"/>
      <c r="I944" s="10" t="n"/>
      <c r="J944" s="10" t="n"/>
      <c r="K944" s="10" t="n"/>
      <c r="L944" s="13" t="n">
        <v>5.574109245612703</v>
      </c>
      <c r="M944" s="12" t="n">
        <v>44980</v>
      </c>
      <c r="N944" s="13" t="n">
        <v>5.5</v>
      </c>
      <c r="O944" s="12" t="n">
        <v>44985</v>
      </c>
      <c r="P944" t="n">
        <v>0</v>
      </c>
      <c r="Q944" s="14" t="inlineStr">
        <is>
          <t>Mes 3</t>
        </is>
      </c>
      <c r="R944" s="10" t="n"/>
      <c r="S944" s="10" t="n"/>
      <c r="T944" s="10" t="n"/>
      <c r="U944" s="10" t="n"/>
      <c r="V944" s="13" t="n">
        <v>7.574109245612703</v>
      </c>
      <c r="W944" s="12" t="n">
        <v>44982</v>
      </c>
      <c r="X944" s="13" t="n">
        <v>7.5</v>
      </c>
      <c r="Y944" s="12" t="n">
        <v>44985</v>
      </c>
      <c r="Z944" t="n">
        <v>0</v>
      </c>
      <c r="AA944" s="14" t="inlineStr">
        <is>
          <t>Mes 3</t>
        </is>
      </c>
    </row>
    <row r="945">
      <c r="B945" t="inlineStr">
        <is>
          <t>Venta Local</t>
        </is>
      </c>
      <c r="C945" t="n">
        <v>40357410</v>
      </c>
      <c r="D945" t="inlineStr">
        <is>
          <t>AGROSUPER SHANGHAI</t>
        </is>
      </c>
      <c r="E945" t="n">
        <v>1022183</v>
      </c>
      <c r="F945" t="inlineStr">
        <is>
          <t>agrosuper shanghai1022183</t>
        </is>
      </c>
      <c r="G945" s="12" t="n">
        <v>44975</v>
      </c>
      <c r="H945" s="10" t="inlineStr"/>
      <c r="I945" s="10" t="n"/>
      <c r="J945" s="10" t="n"/>
      <c r="K945" s="10" t="n"/>
      <c r="L945" s="13" t="n">
        <v>5.574109245612703</v>
      </c>
      <c r="M945" s="12" t="n">
        <v>44980</v>
      </c>
      <c r="N945" s="13" t="n">
        <v>5.5</v>
      </c>
      <c r="O945" s="12" t="n">
        <v>44985</v>
      </c>
      <c r="P945" t="n">
        <v>0</v>
      </c>
      <c r="Q945" s="14" t="inlineStr">
        <is>
          <t>Mes 3</t>
        </is>
      </c>
      <c r="R945" s="10" t="n"/>
      <c r="S945" s="10" t="n"/>
      <c r="T945" s="10" t="n"/>
      <c r="U945" s="10" t="n"/>
      <c r="V945" s="13" t="n">
        <v>7.574109245612703</v>
      </c>
      <c r="W945" s="12" t="n">
        <v>44982</v>
      </c>
      <c r="X945" s="13" t="n">
        <v>7.5</v>
      </c>
      <c r="Y945" s="12" t="n">
        <v>44985</v>
      </c>
      <c r="Z945" t="n">
        <v>0</v>
      </c>
      <c r="AA945" s="14" t="inlineStr">
        <is>
          <t>Mes 3</t>
        </is>
      </c>
    </row>
    <row r="946">
      <c r="B946" t="inlineStr">
        <is>
          <t>Venta Local</t>
        </is>
      </c>
      <c r="C946" t="n">
        <v>40357409</v>
      </c>
      <c r="D946" t="inlineStr">
        <is>
          <t>AGROSUPER SHANGHAI</t>
        </is>
      </c>
      <c r="E946" t="n">
        <v>1022183</v>
      </c>
      <c r="F946" t="inlineStr">
        <is>
          <t>agrosuper shanghai1022183</t>
        </is>
      </c>
      <c r="G946" s="12" t="n">
        <v>44977</v>
      </c>
      <c r="H946" s="10" t="n">
        <v>24308.21</v>
      </c>
      <c r="I946" s="10" t="n"/>
      <c r="J946" s="10" t="n"/>
      <c r="K946" s="10" t="n"/>
      <c r="L946" s="13" t="n">
        <v>5.574109245612703</v>
      </c>
      <c r="M946" s="12" t="n">
        <v>44982</v>
      </c>
      <c r="N946" s="13" t="n">
        <v>5.5</v>
      </c>
      <c r="O946" s="12" t="n">
        <v>44987</v>
      </c>
      <c r="P946" t="n">
        <v>25</v>
      </c>
      <c r="Q946" s="14" t="inlineStr">
        <is>
          <t>SI</t>
        </is>
      </c>
      <c r="R946" s="10" t="n">
        <v>24308.21</v>
      </c>
      <c r="S946" s="10" t="n"/>
      <c r="T946" s="10" t="n"/>
      <c r="U946" s="10" t="n"/>
      <c r="V946" s="13" t="n">
        <v>7.574109245612703</v>
      </c>
      <c r="W946" s="12" t="n">
        <v>44984</v>
      </c>
      <c r="X946" s="13" t="n">
        <v>7.5</v>
      </c>
      <c r="Y946" s="12" t="n">
        <v>44987</v>
      </c>
      <c r="Z946" t="n">
        <v>25</v>
      </c>
      <c r="AA946" s="14" t="inlineStr">
        <is>
          <t>SI</t>
        </is>
      </c>
    </row>
    <row r="947">
      <c r="B947" t="inlineStr">
        <is>
          <t>Venta Local</t>
        </is>
      </c>
      <c r="C947" t="n">
        <v>40357408</v>
      </c>
      <c r="D947" t="inlineStr">
        <is>
          <t>AGROSUPER SHANGHAI</t>
        </is>
      </c>
      <c r="E947" t="n">
        <v>1022183</v>
      </c>
      <c r="F947" t="inlineStr">
        <is>
          <t>agrosuper shanghai1022183</t>
        </is>
      </c>
      <c r="G947" s="12" t="n">
        <v>44977</v>
      </c>
      <c r="H947" s="10" t="n">
        <v>24784.07</v>
      </c>
      <c r="I947" s="10" t="n"/>
      <c r="J947" s="10" t="n"/>
      <c r="K947" s="10" t="n"/>
      <c r="L947" s="13" t="n">
        <v>5.574109245612703</v>
      </c>
      <c r="M947" s="12" t="n">
        <v>44982</v>
      </c>
      <c r="N947" s="13" t="n">
        <v>5.5</v>
      </c>
      <c r="O947" s="12" t="n">
        <v>44987</v>
      </c>
      <c r="P947" t="n">
        <v>25</v>
      </c>
      <c r="Q947" s="14" t="inlineStr">
        <is>
          <t>SI</t>
        </is>
      </c>
      <c r="R947" s="10" t="n">
        <v>24784.07</v>
      </c>
      <c r="S947" s="10" t="n"/>
      <c r="T947" s="10" t="n"/>
      <c r="U947" s="10" t="n"/>
      <c r="V947" s="13" t="n">
        <v>7.574109245612703</v>
      </c>
      <c r="W947" s="12" t="n">
        <v>44984</v>
      </c>
      <c r="X947" s="13" t="n">
        <v>7.5</v>
      </c>
      <c r="Y947" s="12" t="n">
        <v>44987</v>
      </c>
      <c r="Z947" t="n">
        <v>25</v>
      </c>
      <c r="AA947" s="14" t="inlineStr">
        <is>
          <t>SI</t>
        </is>
      </c>
    </row>
    <row r="948">
      <c r="B948" t="inlineStr">
        <is>
          <t>Venta Local</t>
        </is>
      </c>
      <c r="C948" t="n">
        <v>40357407</v>
      </c>
      <c r="D948" t="inlineStr">
        <is>
          <t>AGROSUPER SHANGHAI</t>
        </is>
      </c>
      <c r="E948" t="n">
        <v>1022183</v>
      </c>
      <c r="F948" t="inlineStr">
        <is>
          <t>agrosuper shanghai1022183</t>
        </is>
      </c>
      <c r="G948" s="12" t="n">
        <v>44973</v>
      </c>
      <c r="H948" s="10" t="inlineStr"/>
      <c r="I948" s="10" t="n"/>
      <c r="J948" s="10" t="n"/>
      <c r="K948" s="10" t="n"/>
      <c r="L948" s="13" t="n">
        <v>5.574109245612703</v>
      </c>
      <c r="M948" s="12" t="n">
        <v>44978</v>
      </c>
      <c r="N948" s="13" t="n">
        <v>5.5</v>
      </c>
      <c r="O948" s="12" t="n">
        <v>44983</v>
      </c>
      <c r="P948" t="n">
        <v>2</v>
      </c>
      <c r="Q948" s="14" t="inlineStr">
        <is>
          <t>Mes 3</t>
        </is>
      </c>
      <c r="R948" s="10" t="n"/>
      <c r="S948" s="10" t="n"/>
      <c r="T948" s="10" t="n"/>
      <c r="U948" s="10" t="n"/>
      <c r="V948" s="13" t="n">
        <v>7.574109245612703</v>
      </c>
      <c r="W948" s="12" t="n">
        <v>44980</v>
      </c>
      <c r="X948" s="13" t="n">
        <v>7.5</v>
      </c>
      <c r="Y948" s="12" t="n">
        <v>44983</v>
      </c>
      <c r="Z948" t="n">
        <v>2</v>
      </c>
      <c r="AA948" s="14" t="inlineStr">
        <is>
          <t>Mes 3</t>
        </is>
      </c>
    </row>
    <row r="949">
      <c r="B949" t="inlineStr">
        <is>
          <t>Venta Local</t>
        </is>
      </c>
      <c r="C949" t="n">
        <v>40357382</v>
      </c>
      <c r="D949" t="inlineStr">
        <is>
          <t>AGROSUPER SHANGHAI</t>
        </is>
      </c>
      <c r="E949" t="n">
        <v>1021735</v>
      </c>
      <c r="F949" t="inlineStr">
        <is>
          <t>agrosuper shanghai1021735</t>
        </is>
      </c>
      <c r="G949" s="12" t="n">
        <v>44989</v>
      </c>
      <c r="H949" s="10" t="n">
        <v>24260</v>
      </c>
      <c r="I949" s="10" t="n"/>
      <c r="J949" s="10" t="n"/>
      <c r="K949" s="10" t="n"/>
      <c r="L949" s="13" t="n">
        <v>5.574109245612703</v>
      </c>
      <c r="M949" s="12" t="n">
        <v>44994</v>
      </c>
      <c r="N949" s="13" t="n">
        <v>5.5</v>
      </c>
      <c r="O949" s="12" t="n">
        <v>44999</v>
      </c>
      <c r="P949" t="n">
        <v>15</v>
      </c>
      <c r="Q949" s="14" t="inlineStr">
        <is>
          <t>SI</t>
        </is>
      </c>
      <c r="R949" s="10" t="n">
        <v>24260</v>
      </c>
      <c r="S949" s="10" t="n"/>
      <c r="T949" s="10" t="n"/>
      <c r="U949" s="10" t="n"/>
      <c r="V949" s="13" t="n">
        <v>7.574109245612703</v>
      </c>
      <c r="W949" s="12" t="n">
        <v>44996</v>
      </c>
      <c r="X949" s="13" t="n">
        <v>7.5</v>
      </c>
      <c r="Y949" s="12" t="n">
        <v>44999</v>
      </c>
      <c r="Z949" t="n">
        <v>15</v>
      </c>
      <c r="AA949" s="14" t="inlineStr">
        <is>
          <t>SI</t>
        </is>
      </c>
    </row>
    <row r="950">
      <c r="B950" t="inlineStr">
        <is>
          <t>Venta Local</t>
        </is>
      </c>
      <c r="C950" t="n">
        <v>40357381</v>
      </c>
      <c r="D950" t="inlineStr">
        <is>
          <t>AGROSUPER SHANGHAI</t>
        </is>
      </c>
      <c r="E950" t="n">
        <v>1021735</v>
      </c>
      <c r="F950" t="inlineStr">
        <is>
          <t>agrosuper shanghai1021735</t>
        </is>
      </c>
      <c r="G950" s="12" t="n">
        <v>44987</v>
      </c>
      <c r="H950" s="10" t="n">
        <v>23080</v>
      </c>
      <c r="I950" s="10" t="n"/>
      <c r="J950" s="10" t="n"/>
      <c r="K950" s="10" t="n"/>
      <c r="L950" s="13" t="n">
        <v>5.574109245612703</v>
      </c>
      <c r="M950" s="12" t="n">
        <v>44992</v>
      </c>
      <c r="N950" s="13" t="n">
        <v>5.5</v>
      </c>
      <c r="O950" s="12" t="n">
        <v>44997</v>
      </c>
      <c r="P950" t="n">
        <v>17</v>
      </c>
      <c r="Q950" s="14" t="inlineStr">
        <is>
          <t>SI</t>
        </is>
      </c>
      <c r="R950" s="10" t="n">
        <v>23080</v>
      </c>
      <c r="S950" s="10" t="n"/>
      <c r="T950" s="10" t="n"/>
      <c r="U950" s="10" t="n"/>
      <c r="V950" s="13" t="n">
        <v>7.574109245612703</v>
      </c>
      <c r="W950" s="12" t="n">
        <v>44994</v>
      </c>
      <c r="X950" s="13" t="n">
        <v>7.5</v>
      </c>
      <c r="Y950" s="12" t="n">
        <v>44997</v>
      </c>
      <c r="Z950" t="n">
        <v>17</v>
      </c>
      <c r="AA950" s="14" t="inlineStr">
        <is>
          <t>SI</t>
        </is>
      </c>
    </row>
    <row r="951">
      <c r="B951" t="inlineStr">
        <is>
          <t>Venta Local</t>
        </is>
      </c>
      <c r="C951" t="n">
        <v>40357381</v>
      </c>
      <c r="D951" t="inlineStr">
        <is>
          <t>AGROSUPER SHANGHAI</t>
        </is>
      </c>
      <c r="E951" t="n">
        <v>1021735</v>
      </c>
      <c r="F951" t="inlineStr">
        <is>
          <t>agrosuper shanghai1021735</t>
        </is>
      </c>
      <c r="G951" s="12" t="n">
        <v>44987</v>
      </c>
      <c r="H951" s="10" t="n">
        <v>24640</v>
      </c>
      <c r="I951" s="10" t="n"/>
      <c r="J951" s="10" t="n"/>
      <c r="K951" s="10" t="n"/>
      <c r="L951" s="13" t="n">
        <v>5.574109245612703</v>
      </c>
      <c r="M951" s="12" t="n">
        <v>44992</v>
      </c>
      <c r="N951" s="13" t="n">
        <v>5.5</v>
      </c>
      <c r="O951" s="12" t="n">
        <v>44997</v>
      </c>
      <c r="P951" t="n">
        <v>17</v>
      </c>
      <c r="Q951" s="14" t="inlineStr">
        <is>
          <t>SI</t>
        </is>
      </c>
      <c r="R951" s="10" t="n">
        <v>24640</v>
      </c>
      <c r="S951" s="10" t="n"/>
      <c r="T951" s="10" t="n"/>
      <c r="U951" s="10" t="n"/>
      <c r="V951" s="13" t="n">
        <v>7.574109245612703</v>
      </c>
      <c r="W951" s="12" t="n">
        <v>44994</v>
      </c>
      <c r="X951" s="13" t="n">
        <v>7.5</v>
      </c>
      <c r="Y951" s="12" t="n">
        <v>44997</v>
      </c>
      <c r="Z951" t="n">
        <v>17</v>
      </c>
      <c r="AA951" s="14" t="inlineStr">
        <is>
          <t>SI</t>
        </is>
      </c>
    </row>
    <row r="952">
      <c r="B952" t="inlineStr">
        <is>
          <t>Venta Local</t>
        </is>
      </c>
      <c r="C952" t="n">
        <v>40357380</v>
      </c>
      <c r="D952" t="inlineStr">
        <is>
          <t>AGROSUPER SHANGHAI</t>
        </is>
      </c>
      <c r="E952" t="n">
        <v>1021735</v>
      </c>
      <c r="F952" t="inlineStr">
        <is>
          <t>agrosuper shanghai1021735</t>
        </is>
      </c>
      <c r="G952" s="12" t="n">
        <v>44984</v>
      </c>
      <c r="H952" s="10" t="n">
        <v>24040</v>
      </c>
      <c r="I952" s="10" t="n"/>
      <c r="J952" s="10" t="n"/>
      <c r="K952" s="10" t="n"/>
      <c r="L952" s="13" t="n">
        <v>5.574109245612703</v>
      </c>
      <c r="M952" s="12" t="n">
        <v>44989</v>
      </c>
      <c r="N952" s="13" t="n">
        <v>5.5</v>
      </c>
      <c r="O952" s="12" t="n">
        <v>44994</v>
      </c>
      <c r="P952" t="n">
        <v>19</v>
      </c>
      <c r="Q952" s="14" t="inlineStr">
        <is>
          <t>SI</t>
        </is>
      </c>
      <c r="R952" s="10" t="n">
        <v>24040</v>
      </c>
      <c r="S952" s="10" t="n"/>
      <c r="T952" s="10" t="n"/>
      <c r="U952" s="10" t="n"/>
      <c r="V952" s="13" t="n">
        <v>7.574109245612703</v>
      </c>
      <c r="W952" s="12" t="n">
        <v>44991</v>
      </c>
      <c r="X952" s="13" t="n">
        <v>7.5</v>
      </c>
      <c r="Y952" s="12" t="n">
        <v>44994</v>
      </c>
      <c r="Z952" t="n">
        <v>19</v>
      </c>
      <c r="AA952" s="14" t="inlineStr">
        <is>
          <t>SI</t>
        </is>
      </c>
    </row>
    <row r="953">
      <c r="B953" t="inlineStr">
        <is>
          <t>Venta Local</t>
        </is>
      </c>
      <c r="C953" t="n">
        <v>40357379</v>
      </c>
      <c r="D953" t="inlineStr">
        <is>
          <t>AGROSUPER SHANGHAI</t>
        </is>
      </c>
      <c r="E953" t="n">
        <v>1021735</v>
      </c>
      <c r="F953" t="inlineStr">
        <is>
          <t>agrosuper shanghai1021735</t>
        </is>
      </c>
      <c r="G953" s="12" t="n">
        <v>44978</v>
      </c>
      <c r="H953" s="10" t="n">
        <v>24380</v>
      </c>
      <c r="I953" s="10" t="n"/>
      <c r="J953" s="10" t="n"/>
      <c r="K953" s="10" t="n"/>
      <c r="L953" s="13" t="n">
        <v>5.574109245612703</v>
      </c>
      <c r="M953" s="12" t="n">
        <v>44983</v>
      </c>
      <c r="N953" s="13" t="n">
        <v>5.5</v>
      </c>
      <c r="O953" s="12" t="n">
        <v>44988</v>
      </c>
      <c r="P953" t="n">
        <v>24</v>
      </c>
      <c r="Q953" s="14" t="inlineStr">
        <is>
          <t>SI</t>
        </is>
      </c>
      <c r="R953" s="10" t="n">
        <v>24380</v>
      </c>
      <c r="S953" s="10" t="n"/>
      <c r="T953" s="10" t="n"/>
      <c r="U953" s="10" t="n"/>
      <c r="V953" s="13" t="n">
        <v>7.574109245612703</v>
      </c>
      <c r="W953" s="12" t="n">
        <v>44985</v>
      </c>
      <c r="X953" s="13" t="n">
        <v>7.5</v>
      </c>
      <c r="Y953" s="12" t="n">
        <v>44988</v>
      </c>
      <c r="Z953" t="n">
        <v>24</v>
      </c>
      <c r="AA953" s="14" t="inlineStr">
        <is>
          <t>SI</t>
        </is>
      </c>
    </row>
    <row r="954">
      <c r="B954" t="inlineStr">
        <is>
          <t>Venta Local</t>
        </is>
      </c>
      <c r="C954" t="n">
        <v>40357378</v>
      </c>
      <c r="D954" t="inlineStr">
        <is>
          <t>AGROSUPER SHANGHAI</t>
        </is>
      </c>
      <c r="E954" t="n">
        <v>1021735</v>
      </c>
      <c r="F954" t="inlineStr">
        <is>
          <t>agrosuper shanghai1021735</t>
        </is>
      </c>
      <c r="G954" s="12" t="n">
        <v>44976</v>
      </c>
      <c r="H954" s="10" t="n">
        <v>24000</v>
      </c>
      <c r="I954" s="10" t="n"/>
      <c r="J954" s="10" t="n"/>
      <c r="K954" s="10" t="n"/>
      <c r="L954" s="13" t="n">
        <v>5.574109245612703</v>
      </c>
      <c r="M954" s="12" t="n">
        <v>44981</v>
      </c>
      <c r="N954" s="13" t="n">
        <v>5.5</v>
      </c>
      <c r="O954" s="12" t="n">
        <v>44986</v>
      </c>
      <c r="P954" t="n">
        <v>26</v>
      </c>
      <c r="Q954" s="14" t="inlineStr">
        <is>
          <t>SI</t>
        </is>
      </c>
      <c r="R954" s="10" t="n">
        <v>24000</v>
      </c>
      <c r="S954" s="10" t="n"/>
      <c r="T954" s="10" t="n"/>
      <c r="U954" s="10" t="n"/>
      <c r="V954" s="13" t="n">
        <v>7.574109245612703</v>
      </c>
      <c r="W954" s="12" t="n">
        <v>44983</v>
      </c>
      <c r="X954" s="13" t="n">
        <v>7.5</v>
      </c>
      <c r="Y954" s="12" t="n">
        <v>44986</v>
      </c>
      <c r="Z954" t="n">
        <v>26</v>
      </c>
      <c r="AA954" s="14" t="inlineStr">
        <is>
          <t>SI</t>
        </is>
      </c>
    </row>
    <row r="955">
      <c r="B955" t="inlineStr">
        <is>
          <t>Venta Local</t>
        </is>
      </c>
      <c r="C955" t="n">
        <v>40357370</v>
      </c>
      <c r="D955" t="inlineStr">
        <is>
          <t>AGROSUPER SHANGHAI</t>
        </is>
      </c>
      <c r="E955" t="n">
        <v>1022748</v>
      </c>
      <c r="F955" t="inlineStr">
        <is>
          <t>agrosuper shanghai1022748</t>
        </is>
      </c>
      <c r="G955" s="12" t="n">
        <v>45004</v>
      </c>
      <c r="H955" s="10" t="n">
        <v>24200</v>
      </c>
      <c r="I955" s="10" t="n"/>
      <c r="J955" s="10" t="n"/>
      <c r="K955" s="10" t="n"/>
      <c r="L955" s="13" t="n">
        <v>5.574109245612703</v>
      </c>
      <c r="M955" s="12" t="n">
        <v>45009</v>
      </c>
      <c r="N955" s="13" t="n">
        <v>5.5</v>
      </c>
      <c r="O955" s="12" t="n">
        <v>45014</v>
      </c>
      <c r="P955" t="n">
        <v>2</v>
      </c>
      <c r="Q955" s="14" t="inlineStr">
        <is>
          <t>Mes 4</t>
        </is>
      </c>
      <c r="R955" s="10" t="n">
        <v>24200</v>
      </c>
      <c r="S955" s="10" t="n"/>
      <c r="T955" s="10" t="n"/>
      <c r="U955" s="10" t="n"/>
      <c r="V955" s="13" t="n">
        <v>7.574109245612703</v>
      </c>
      <c r="W955" s="12" t="n">
        <v>45011</v>
      </c>
      <c r="X955" s="13" t="n">
        <v>7.5</v>
      </c>
      <c r="Y955" s="12" t="n">
        <v>45014</v>
      </c>
      <c r="Z955" t="n">
        <v>2</v>
      </c>
      <c r="AA955" s="14" t="inlineStr">
        <is>
          <t>Mes 4</t>
        </is>
      </c>
    </row>
    <row r="956">
      <c r="B956" t="inlineStr">
        <is>
          <t>Venta Local</t>
        </is>
      </c>
      <c r="C956" t="n">
        <v>40357369</v>
      </c>
      <c r="D956" t="inlineStr">
        <is>
          <t>AGROSUPER SHANGHAI</t>
        </is>
      </c>
      <c r="E956" t="n">
        <v>1022748</v>
      </c>
      <c r="F956" t="inlineStr">
        <is>
          <t>agrosuper shanghai1022748</t>
        </is>
      </c>
      <c r="G956" s="12" t="n">
        <v>44995</v>
      </c>
      <c r="H956" s="10" t="n">
        <v>24030</v>
      </c>
      <c r="I956" s="10" t="n"/>
      <c r="J956" s="10" t="n"/>
      <c r="K956" s="10" t="n"/>
      <c r="L956" s="13" t="n">
        <v>5.574109245612703</v>
      </c>
      <c r="M956" s="12" t="n">
        <v>45000</v>
      </c>
      <c r="N956" s="13" t="n">
        <v>5.5</v>
      </c>
      <c r="O956" s="12" t="n">
        <v>45005</v>
      </c>
      <c r="P956" t="n">
        <v>10</v>
      </c>
      <c r="Q956" s="14" t="inlineStr">
        <is>
          <t>SI</t>
        </is>
      </c>
      <c r="R956" s="10" t="n">
        <v>24030</v>
      </c>
      <c r="S956" s="10" t="n"/>
      <c r="T956" s="10" t="n"/>
      <c r="U956" s="10" t="n"/>
      <c r="V956" s="13" t="n">
        <v>7.574109245612703</v>
      </c>
      <c r="W956" s="12" t="n">
        <v>45002</v>
      </c>
      <c r="X956" s="13" t="n">
        <v>7.5</v>
      </c>
      <c r="Y956" s="12" t="n">
        <v>45005</v>
      </c>
      <c r="Z956" t="n">
        <v>10</v>
      </c>
      <c r="AA956" s="14" t="inlineStr">
        <is>
          <t>SI</t>
        </is>
      </c>
    </row>
    <row r="957">
      <c r="B957" t="inlineStr">
        <is>
          <t>Venta Local</t>
        </is>
      </c>
      <c r="C957" t="n">
        <v>40357368</v>
      </c>
      <c r="D957" t="inlineStr">
        <is>
          <t>AGROSUPER SHANGHAI</t>
        </is>
      </c>
      <c r="E957" t="n">
        <v>1022748</v>
      </c>
      <c r="F957" t="inlineStr">
        <is>
          <t>agrosuper shanghai1022748</t>
        </is>
      </c>
      <c r="G957" s="12" t="n">
        <v>44989</v>
      </c>
      <c r="H957" s="10" t="n">
        <v>24190</v>
      </c>
      <c r="I957" s="10" t="n"/>
      <c r="J957" s="10" t="n"/>
      <c r="K957" s="10" t="n"/>
      <c r="L957" s="13" t="n">
        <v>5.574109245612703</v>
      </c>
      <c r="M957" s="12" t="n">
        <v>44994</v>
      </c>
      <c r="N957" s="13" t="n">
        <v>5.5</v>
      </c>
      <c r="O957" s="12" t="n">
        <v>44999</v>
      </c>
      <c r="P957" t="n">
        <v>15</v>
      </c>
      <c r="Q957" s="14" t="inlineStr">
        <is>
          <t>SI</t>
        </is>
      </c>
      <c r="R957" s="10" t="n">
        <v>24190</v>
      </c>
      <c r="S957" s="10" t="n"/>
      <c r="T957" s="10" t="n"/>
      <c r="U957" s="10" t="n"/>
      <c r="V957" s="13" t="n">
        <v>7.574109245612703</v>
      </c>
      <c r="W957" s="12" t="n">
        <v>44996</v>
      </c>
      <c r="X957" s="13" t="n">
        <v>7.5</v>
      </c>
      <c r="Y957" s="12" t="n">
        <v>44999</v>
      </c>
      <c r="Z957" t="n">
        <v>15</v>
      </c>
      <c r="AA957" s="14" t="inlineStr">
        <is>
          <t>SI</t>
        </is>
      </c>
    </row>
    <row r="958">
      <c r="B958" t="inlineStr">
        <is>
          <t>Venta Local</t>
        </is>
      </c>
      <c r="C958" t="n">
        <v>40357367</v>
      </c>
      <c r="D958" t="inlineStr">
        <is>
          <t>AGROSUPER SHANGHAI</t>
        </is>
      </c>
      <c r="E958" t="n">
        <v>1022748</v>
      </c>
      <c r="F958" t="inlineStr">
        <is>
          <t>agrosuper shanghai1022748</t>
        </is>
      </c>
      <c r="G958" s="12" t="n">
        <v>44987</v>
      </c>
      <c r="H958" s="10" t="n">
        <v>12460</v>
      </c>
      <c r="I958" s="10" t="n"/>
      <c r="J958" s="10" t="n"/>
      <c r="K958" s="10" t="n"/>
      <c r="L958" s="13" t="n">
        <v>5.574109245612703</v>
      </c>
      <c r="M958" s="12" t="n">
        <v>44992</v>
      </c>
      <c r="N958" s="13" t="n">
        <v>5.5</v>
      </c>
      <c r="O958" s="12" t="n">
        <v>44997</v>
      </c>
      <c r="P958" t="n">
        <v>17</v>
      </c>
      <c r="Q958" s="14" t="inlineStr">
        <is>
          <t>SI</t>
        </is>
      </c>
      <c r="R958" s="10" t="n">
        <v>12460</v>
      </c>
      <c r="S958" s="10" t="n"/>
      <c r="T958" s="10" t="n"/>
      <c r="U958" s="10" t="n"/>
      <c r="V958" s="13" t="n">
        <v>7.574109245612703</v>
      </c>
      <c r="W958" s="12" t="n">
        <v>44994</v>
      </c>
      <c r="X958" s="13" t="n">
        <v>7.5</v>
      </c>
      <c r="Y958" s="12" t="n">
        <v>44997</v>
      </c>
      <c r="Z958" t="n">
        <v>17</v>
      </c>
      <c r="AA958" s="14" t="inlineStr">
        <is>
          <t>SI</t>
        </is>
      </c>
    </row>
    <row r="959">
      <c r="B959" t="inlineStr">
        <is>
          <t>Venta Local</t>
        </is>
      </c>
      <c r="C959" t="n">
        <v>40357367</v>
      </c>
      <c r="D959" t="inlineStr">
        <is>
          <t>AGROSUPER SHANGHAI</t>
        </is>
      </c>
      <c r="E959" t="n">
        <v>1022748</v>
      </c>
      <c r="F959" t="inlineStr">
        <is>
          <t>agrosuper shanghai1022748</t>
        </is>
      </c>
      <c r="G959" s="12" t="n">
        <v>44987</v>
      </c>
      <c r="H959" s="10" t="n">
        <v>21200</v>
      </c>
      <c r="I959" s="10" t="n"/>
      <c r="J959" s="10" t="n"/>
      <c r="K959" s="10" t="n"/>
      <c r="L959" s="13" t="n">
        <v>5.574109245612703</v>
      </c>
      <c r="M959" s="12" t="n">
        <v>44992</v>
      </c>
      <c r="N959" s="13" t="n">
        <v>5.5</v>
      </c>
      <c r="O959" s="12" t="n">
        <v>44997</v>
      </c>
      <c r="P959" t="n">
        <v>17</v>
      </c>
      <c r="Q959" s="14" t="inlineStr">
        <is>
          <t>SI</t>
        </is>
      </c>
      <c r="R959" s="10" t="n">
        <v>21200</v>
      </c>
      <c r="S959" s="10" t="n"/>
      <c r="T959" s="10" t="n"/>
      <c r="U959" s="10" t="n"/>
      <c r="V959" s="13" t="n">
        <v>7.574109245612703</v>
      </c>
      <c r="W959" s="12" t="n">
        <v>44994</v>
      </c>
      <c r="X959" s="13" t="n">
        <v>7.5</v>
      </c>
      <c r="Y959" s="12" t="n">
        <v>44997</v>
      </c>
      <c r="Z959" t="n">
        <v>17</v>
      </c>
      <c r="AA959" s="14" t="inlineStr">
        <is>
          <t>SI</t>
        </is>
      </c>
    </row>
    <row r="960">
      <c r="B960" t="inlineStr">
        <is>
          <t>Venta Local</t>
        </is>
      </c>
      <c r="C960" t="n">
        <v>40357366</v>
      </c>
      <c r="D960" t="inlineStr">
        <is>
          <t>AGROSUPER SHANGHAI</t>
        </is>
      </c>
      <c r="E960" t="n">
        <v>1022748</v>
      </c>
      <c r="F960" t="inlineStr">
        <is>
          <t>agrosuper shanghai1022748</t>
        </is>
      </c>
      <c r="G960" s="12" t="n">
        <v>44989</v>
      </c>
      <c r="H960" s="10" t="n">
        <v>17070</v>
      </c>
      <c r="I960" s="10" t="n"/>
      <c r="J960" s="10" t="n"/>
      <c r="K960" s="10" t="n"/>
      <c r="L960" s="13" t="n">
        <v>5.574109245612703</v>
      </c>
      <c r="M960" s="12" t="n">
        <v>44994</v>
      </c>
      <c r="N960" s="13" t="n">
        <v>5.5</v>
      </c>
      <c r="O960" s="12" t="n">
        <v>44999</v>
      </c>
      <c r="P960" t="n">
        <v>15</v>
      </c>
      <c r="Q960" s="14" t="inlineStr">
        <is>
          <t>SI</t>
        </is>
      </c>
      <c r="R960" s="10" t="n">
        <v>17070</v>
      </c>
      <c r="S960" s="10" t="n"/>
      <c r="T960" s="10" t="n"/>
      <c r="U960" s="10" t="n"/>
      <c r="V960" s="13" t="n">
        <v>7.574109245612703</v>
      </c>
      <c r="W960" s="12" t="n">
        <v>44996</v>
      </c>
      <c r="X960" s="13" t="n">
        <v>7.5</v>
      </c>
      <c r="Y960" s="12" t="n">
        <v>44999</v>
      </c>
      <c r="Z960" t="n">
        <v>15</v>
      </c>
      <c r="AA960" s="14" t="inlineStr">
        <is>
          <t>SI</t>
        </is>
      </c>
    </row>
    <row r="961">
      <c r="B961" t="inlineStr">
        <is>
          <t>Venta Local</t>
        </is>
      </c>
      <c r="C961" t="n">
        <v>40357366</v>
      </c>
      <c r="D961" t="inlineStr">
        <is>
          <t>AGROSUPER SHANGHAI</t>
        </is>
      </c>
      <c r="E961" t="n">
        <v>1022748</v>
      </c>
      <c r="F961" t="inlineStr">
        <is>
          <t>agrosuper shanghai1022748</t>
        </is>
      </c>
      <c r="G961" s="12" t="n">
        <v>44989</v>
      </c>
      <c r="H961" s="10" t="n">
        <v>24210</v>
      </c>
      <c r="I961" s="10" t="n"/>
      <c r="J961" s="10" t="n"/>
      <c r="K961" s="10" t="n"/>
      <c r="L961" s="13" t="n">
        <v>5.574109245612703</v>
      </c>
      <c r="M961" s="12" t="n">
        <v>44994</v>
      </c>
      <c r="N961" s="13" t="n">
        <v>5.5</v>
      </c>
      <c r="O961" s="12" t="n">
        <v>44999</v>
      </c>
      <c r="P961" t="n">
        <v>15</v>
      </c>
      <c r="Q961" s="14" t="inlineStr">
        <is>
          <t>SI</t>
        </is>
      </c>
      <c r="R961" s="10" t="n">
        <v>24210</v>
      </c>
      <c r="S961" s="10" t="n"/>
      <c r="T961" s="10" t="n"/>
      <c r="U961" s="10" t="n"/>
      <c r="V961" s="13" t="n">
        <v>7.574109245612703</v>
      </c>
      <c r="W961" s="12" t="n">
        <v>44996</v>
      </c>
      <c r="X961" s="13" t="n">
        <v>7.5</v>
      </c>
      <c r="Y961" s="12" t="n">
        <v>44999</v>
      </c>
      <c r="Z961" t="n">
        <v>15</v>
      </c>
      <c r="AA961" s="14" t="inlineStr">
        <is>
          <t>SI</t>
        </is>
      </c>
    </row>
    <row r="962">
      <c r="B962" t="inlineStr">
        <is>
          <t>Venta Local</t>
        </is>
      </c>
      <c r="C962" t="n">
        <v>40357365</v>
      </c>
      <c r="D962" t="inlineStr">
        <is>
          <t>AGROSUPER SHANGHAI</t>
        </is>
      </c>
      <c r="E962" t="n">
        <v>1022748</v>
      </c>
      <c r="F962" t="inlineStr">
        <is>
          <t>agrosuper shanghai1022748</t>
        </is>
      </c>
      <c r="G962" s="12" t="n">
        <v>44975</v>
      </c>
      <c r="H962" s="10" t="inlineStr"/>
      <c r="I962" s="10" t="n"/>
      <c r="J962" s="10" t="n"/>
      <c r="K962" s="10" t="n"/>
      <c r="L962" s="13" t="n">
        <v>5.574109245612703</v>
      </c>
      <c r="M962" s="12" t="n">
        <v>44980</v>
      </c>
      <c r="N962" s="13" t="n">
        <v>5.5</v>
      </c>
      <c r="O962" s="12" t="n">
        <v>44985</v>
      </c>
      <c r="P962" t="n">
        <v>0</v>
      </c>
      <c r="Q962" s="14" t="inlineStr">
        <is>
          <t>Mes 3</t>
        </is>
      </c>
      <c r="R962" s="10" t="n"/>
      <c r="S962" s="10" t="n"/>
      <c r="T962" s="10" t="n"/>
      <c r="U962" s="10" t="n"/>
      <c r="V962" s="13" t="n">
        <v>7.574109245612703</v>
      </c>
      <c r="W962" s="12" t="n">
        <v>44982</v>
      </c>
      <c r="X962" s="13" t="n">
        <v>7.5</v>
      </c>
      <c r="Y962" s="12" t="n">
        <v>44985</v>
      </c>
      <c r="Z962" t="n">
        <v>0</v>
      </c>
      <c r="AA962" s="14" t="inlineStr">
        <is>
          <t>Mes 3</t>
        </is>
      </c>
    </row>
    <row r="963">
      <c r="B963" t="inlineStr">
        <is>
          <t>Venta Local</t>
        </is>
      </c>
      <c r="C963" t="n">
        <v>40357363</v>
      </c>
      <c r="D963" t="inlineStr">
        <is>
          <t>AGROSUPER SHANGHAI</t>
        </is>
      </c>
      <c r="E963" t="n">
        <v>1022748</v>
      </c>
      <c r="F963" t="inlineStr">
        <is>
          <t>agrosuper shanghai1022748</t>
        </is>
      </c>
      <c r="G963" s="12" t="n">
        <v>44973</v>
      </c>
      <c r="H963" s="10" t="inlineStr"/>
      <c r="I963" s="10" t="n"/>
      <c r="J963" s="10" t="n"/>
      <c r="K963" s="10" t="n"/>
      <c r="L963" s="13" t="n">
        <v>5.574109245612703</v>
      </c>
      <c r="M963" s="12" t="n">
        <v>44978</v>
      </c>
      <c r="N963" s="13" t="n">
        <v>5.5</v>
      </c>
      <c r="O963" s="12" t="n">
        <v>44983</v>
      </c>
      <c r="P963" t="n">
        <v>2</v>
      </c>
      <c r="Q963" s="14" t="inlineStr">
        <is>
          <t>Mes 3</t>
        </is>
      </c>
      <c r="R963" s="10" t="n"/>
      <c r="S963" s="10" t="n"/>
      <c r="T963" s="10" t="n"/>
      <c r="U963" s="10" t="n"/>
      <c r="V963" s="13" t="n">
        <v>7.574109245612703</v>
      </c>
      <c r="W963" s="12" t="n">
        <v>44980</v>
      </c>
      <c r="X963" s="13" t="n">
        <v>7.5</v>
      </c>
      <c r="Y963" s="12" t="n">
        <v>44983</v>
      </c>
      <c r="Z963" t="n">
        <v>2</v>
      </c>
      <c r="AA963" s="14" t="inlineStr">
        <is>
          <t>Mes 3</t>
        </is>
      </c>
    </row>
    <row r="964">
      <c r="B964" t="inlineStr">
        <is>
          <t>Venta Local</t>
        </is>
      </c>
      <c r="C964" t="n">
        <v>40357361</v>
      </c>
      <c r="D964" t="inlineStr">
        <is>
          <t>AGROSUPER SHANGHAI</t>
        </is>
      </c>
      <c r="E964" t="n">
        <v>1022753</v>
      </c>
      <c r="F964" t="inlineStr">
        <is>
          <t>agrosuper shanghai1022753</t>
        </is>
      </c>
      <c r="G964" s="12" t="n">
        <v>44989</v>
      </c>
      <c r="H964" s="10" t="n">
        <v>24020</v>
      </c>
      <c r="I964" s="10" t="n"/>
      <c r="J964" s="10" t="n"/>
      <c r="K964" s="10" t="n"/>
      <c r="L964" s="13" t="n">
        <v>5.574109245612703</v>
      </c>
      <c r="M964" s="12" t="n">
        <v>44994</v>
      </c>
      <c r="N964" s="13" t="n">
        <v>5.5</v>
      </c>
      <c r="O964" s="12" t="n">
        <v>44999</v>
      </c>
      <c r="P964" t="n">
        <v>15</v>
      </c>
      <c r="Q964" s="14" t="inlineStr">
        <is>
          <t>SI</t>
        </is>
      </c>
      <c r="R964" s="10" t="n">
        <v>24020</v>
      </c>
      <c r="S964" s="10" t="n"/>
      <c r="T964" s="10" t="n"/>
      <c r="U964" s="10" t="n"/>
      <c r="V964" s="13" t="n">
        <v>7.574109245612703</v>
      </c>
      <c r="W964" s="12" t="n">
        <v>44996</v>
      </c>
      <c r="X964" s="13" t="n">
        <v>7.5</v>
      </c>
      <c r="Y964" s="12" t="n">
        <v>44999</v>
      </c>
      <c r="Z964" t="n">
        <v>15</v>
      </c>
      <c r="AA964" s="14" t="inlineStr">
        <is>
          <t>SI</t>
        </is>
      </c>
    </row>
    <row r="965">
      <c r="B965" t="inlineStr">
        <is>
          <t>Venta Local</t>
        </is>
      </c>
      <c r="C965" t="n">
        <v>40357360</v>
      </c>
      <c r="D965" t="inlineStr">
        <is>
          <t>AGROSUPER SHANGHAI</t>
        </is>
      </c>
      <c r="E965" t="n">
        <v>1022753</v>
      </c>
      <c r="F965" t="inlineStr">
        <is>
          <t>agrosuper shanghai1022753</t>
        </is>
      </c>
      <c r="G965" s="12" t="n">
        <v>44984</v>
      </c>
      <c r="H965" s="10" t="n">
        <v>24240</v>
      </c>
      <c r="I965" s="10" t="n"/>
      <c r="J965" s="10" t="n"/>
      <c r="K965" s="10" t="n"/>
      <c r="L965" s="13" t="n">
        <v>5.574109245612703</v>
      </c>
      <c r="M965" s="12" t="n">
        <v>44989</v>
      </c>
      <c r="N965" s="13" t="n">
        <v>5.5</v>
      </c>
      <c r="O965" s="12" t="n">
        <v>44994</v>
      </c>
      <c r="P965" t="n">
        <v>19</v>
      </c>
      <c r="Q965" s="14" t="inlineStr">
        <is>
          <t>SI</t>
        </is>
      </c>
      <c r="R965" s="10" t="n">
        <v>24240</v>
      </c>
      <c r="S965" s="10" t="n"/>
      <c r="T965" s="10" t="n"/>
      <c r="U965" s="10" t="n"/>
      <c r="V965" s="13" t="n">
        <v>7.574109245612703</v>
      </c>
      <c r="W965" s="12" t="n">
        <v>44991</v>
      </c>
      <c r="X965" s="13" t="n">
        <v>7.5</v>
      </c>
      <c r="Y965" s="12" t="n">
        <v>44994</v>
      </c>
      <c r="Z965" t="n">
        <v>19</v>
      </c>
      <c r="AA965" s="14" t="inlineStr">
        <is>
          <t>SI</t>
        </is>
      </c>
    </row>
    <row r="966">
      <c r="B966" t="inlineStr">
        <is>
          <t>Venta Local</t>
        </is>
      </c>
      <c r="C966" t="n">
        <v>40357359</v>
      </c>
      <c r="D966" t="inlineStr">
        <is>
          <t>AGROSUPER SHANGHAI</t>
        </is>
      </c>
      <c r="E966" t="n">
        <v>1022753</v>
      </c>
      <c r="F966" t="inlineStr">
        <is>
          <t>agrosuper shanghai1022753</t>
        </is>
      </c>
      <c r="G966" s="12" t="n">
        <v>44977</v>
      </c>
      <c r="H966" s="10" t="n">
        <v>24180</v>
      </c>
      <c r="I966" s="10" t="n"/>
      <c r="J966" s="10" t="n"/>
      <c r="K966" s="10" t="n"/>
      <c r="L966" s="13" t="n">
        <v>5.574109245612703</v>
      </c>
      <c r="M966" s="12" t="n">
        <v>44982</v>
      </c>
      <c r="N966" s="13" t="n">
        <v>5.5</v>
      </c>
      <c r="O966" s="12" t="n">
        <v>44987</v>
      </c>
      <c r="P966" t="n">
        <v>25</v>
      </c>
      <c r="Q966" s="14" t="inlineStr">
        <is>
          <t>SI</t>
        </is>
      </c>
      <c r="R966" s="10" t="n">
        <v>24180</v>
      </c>
      <c r="S966" s="10" t="n"/>
      <c r="T966" s="10" t="n"/>
      <c r="U966" s="10" t="n"/>
      <c r="V966" s="13" t="n">
        <v>7.574109245612703</v>
      </c>
      <c r="W966" s="12" t="n">
        <v>44984</v>
      </c>
      <c r="X966" s="13" t="n">
        <v>7.5</v>
      </c>
      <c r="Y966" s="12" t="n">
        <v>44987</v>
      </c>
      <c r="Z966" t="n">
        <v>25</v>
      </c>
      <c r="AA966" s="14" t="inlineStr">
        <is>
          <t>SI</t>
        </is>
      </c>
    </row>
    <row r="967">
      <c r="B967" t="inlineStr">
        <is>
          <t>Venta Local</t>
        </is>
      </c>
      <c r="C967" t="n">
        <v>40357358</v>
      </c>
      <c r="D967" t="inlineStr">
        <is>
          <t>AGROSUPER SHANGHAI</t>
        </is>
      </c>
      <c r="E967" t="n">
        <v>1022753</v>
      </c>
      <c r="F967" t="inlineStr">
        <is>
          <t>agrosuper shanghai1022753</t>
        </is>
      </c>
      <c r="G967" s="12" t="n">
        <v>44993</v>
      </c>
      <c r="H967" s="10" t="n">
        <v>12100</v>
      </c>
      <c r="I967" s="10" t="n"/>
      <c r="J967" s="10" t="n"/>
      <c r="K967" s="10" t="n"/>
      <c r="L967" s="13" t="n">
        <v>5.574109245612703</v>
      </c>
      <c r="M967" s="12" t="n">
        <v>44998</v>
      </c>
      <c r="N967" s="13" t="n">
        <v>5.5</v>
      </c>
      <c r="O967" s="12" t="n">
        <v>45003</v>
      </c>
      <c r="P967" t="n">
        <v>11</v>
      </c>
      <c r="Q967" s="14" t="inlineStr">
        <is>
          <t>SI</t>
        </is>
      </c>
      <c r="R967" s="10" t="n">
        <v>12100</v>
      </c>
      <c r="S967" s="10" t="n"/>
      <c r="T967" s="10" t="n"/>
      <c r="U967" s="10" t="n"/>
      <c r="V967" s="13" t="n">
        <v>7.574109245612703</v>
      </c>
      <c r="W967" s="12" t="n">
        <v>45000</v>
      </c>
      <c r="X967" s="13" t="n">
        <v>7.5</v>
      </c>
      <c r="Y967" s="12" t="n">
        <v>45003</v>
      </c>
      <c r="Z967" t="n">
        <v>11</v>
      </c>
      <c r="AA967" s="14" t="inlineStr">
        <is>
          <t>SI</t>
        </is>
      </c>
    </row>
    <row r="968">
      <c r="B968" t="inlineStr">
        <is>
          <t>Venta Local</t>
        </is>
      </c>
      <c r="C968" t="n">
        <v>40357358</v>
      </c>
      <c r="D968" t="inlineStr">
        <is>
          <t>AGROSUPER SHANGHAI</t>
        </is>
      </c>
      <c r="E968" t="n">
        <v>1022753</v>
      </c>
      <c r="F968" t="inlineStr">
        <is>
          <t>agrosuper shanghai1022753</t>
        </is>
      </c>
      <c r="G968" s="12" t="n">
        <v>44993</v>
      </c>
      <c r="H968" s="10" t="n">
        <v>24940</v>
      </c>
      <c r="I968" s="10" t="n"/>
      <c r="J968" s="10" t="n"/>
      <c r="K968" s="10" t="n"/>
      <c r="L968" s="13" t="n">
        <v>5.574109245612703</v>
      </c>
      <c r="M968" s="12" t="n">
        <v>44998</v>
      </c>
      <c r="N968" s="13" t="n">
        <v>5.5</v>
      </c>
      <c r="O968" s="12" t="n">
        <v>45003</v>
      </c>
      <c r="P968" t="n">
        <v>11</v>
      </c>
      <c r="Q968" s="14" t="inlineStr">
        <is>
          <t>SI</t>
        </is>
      </c>
      <c r="R968" s="10" t="n">
        <v>24940</v>
      </c>
      <c r="S968" s="10" t="n"/>
      <c r="T968" s="10" t="n"/>
      <c r="U968" s="10" t="n"/>
      <c r="V968" s="13" t="n">
        <v>7.574109245612703</v>
      </c>
      <c r="W968" s="12" t="n">
        <v>45000</v>
      </c>
      <c r="X968" s="13" t="n">
        <v>7.5</v>
      </c>
      <c r="Y968" s="12" t="n">
        <v>45003</v>
      </c>
      <c r="Z968" t="n">
        <v>11</v>
      </c>
      <c r="AA968" s="14" t="inlineStr">
        <is>
          <t>SI</t>
        </is>
      </c>
    </row>
    <row r="969">
      <c r="B969" t="inlineStr">
        <is>
          <t>Venta Local</t>
        </is>
      </c>
      <c r="C969" t="n">
        <v>40357357</v>
      </c>
      <c r="D969" t="inlineStr">
        <is>
          <t>AGROSUPER SHANGHAI</t>
        </is>
      </c>
      <c r="E969" t="n">
        <v>1022753</v>
      </c>
      <c r="F969" t="inlineStr">
        <is>
          <t>agrosuper shanghai1022753</t>
        </is>
      </c>
      <c r="G969" s="12" t="n">
        <v>44995</v>
      </c>
      <c r="H969" s="10" t="n">
        <v>25000</v>
      </c>
      <c r="I969" s="10" t="n"/>
      <c r="J969" s="10" t="n"/>
      <c r="K969" s="10" t="n"/>
      <c r="L969" s="13" t="n">
        <v>5.574109245612703</v>
      </c>
      <c r="M969" s="12" t="n">
        <v>45000</v>
      </c>
      <c r="N969" s="13" t="n">
        <v>5.5</v>
      </c>
      <c r="O969" s="12" t="n">
        <v>45005</v>
      </c>
      <c r="P969" t="n">
        <v>10</v>
      </c>
      <c r="Q969" s="14" t="inlineStr">
        <is>
          <t>SI</t>
        </is>
      </c>
      <c r="R969" s="10" t="n">
        <v>25000</v>
      </c>
      <c r="S969" s="10" t="n"/>
      <c r="T969" s="10" t="n"/>
      <c r="U969" s="10" t="n"/>
      <c r="V969" s="13" t="n">
        <v>7.574109245612703</v>
      </c>
      <c r="W969" s="12" t="n">
        <v>45002</v>
      </c>
      <c r="X969" s="13" t="n">
        <v>7.5</v>
      </c>
      <c r="Y969" s="12" t="n">
        <v>45005</v>
      </c>
      <c r="Z969" t="n">
        <v>10</v>
      </c>
      <c r="AA969" s="14" t="inlineStr">
        <is>
          <t>SI</t>
        </is>
      </c>
    </row>
    <row r="970">
      <c r="B970" t="inlineStr">
        <is>
          <t>Venta Local</t>
        </is>
      </c>
      <c r="C970" t="n">
        <v>40357356</v>
      </c>
      <c r="D970" t="inlineStr">
        <is>
          <t>AGROSUPER SHANGHAI</t>
        </is>
      </c>
      <c r="E970" t="n">
        <v>1022753</v>
      </c>
      <c r="F970" t="inlineStr">
        <is>
          <t>agrosuper shanghai1022753</t>
        </is>
      </c>
      <c r="G970" s="12" t="n">
        <v>44990</v>
      </c>
      <c r="H970" s="10" t="n">
        <v>23780</v>
      </c>
      <c r="I970" s="10" t="n"/>
      <c r="J970" s="10" t="n"/>
      <c r="K970" s="10" t="n"/>
      <c r="L970" s="13" t="n">
        <v>5.574109245612703</v>
      </c>
      <c r="M970" s="12" t="n">
        <v>44995</v>
      </c>
      <c r="N970" s="13" t="n">
        <v>5.5</v>
      </c>
      <c r="O970" s="12" t="n">
        <v>45000</v>
      </c>
      <c r="P970" t="n">
        <v>14</v>
      </c>
      <c r="Q970" s="14" t="inlineStr">
        <is>
          <t>SI</t>
        </is>
      </c>
      <c r="R970" s="10" t="n">
        <v>23780</v>
      </c>
      <c r="S970" s="10" t="n"/>
      <c r="T970" s="10" t="n"/>
      <c r="U970" s="10" t="n"/>
      <c r="V970" s="13" t="n">
        <v>7.574109245612703</v>
      </c>
      <c r="W970" s="12" t="n">
        <v>44997</v>
      </c>
      <c r="X970" s="13" t="n">
        <v>7.5</v>
      </c>
      <c r="Y970" s="12" t="n">
        <v>45000</v>
      </c>
      <c r="Z970" t="n">
        <v>14</v>
      </c>
      <c r="AA970" s="14" t="inlineStr">
        <is>
          <t>SI</t>
        </is>
      </c>
    </row>
    <row r="971">
      <c r="B971" t="inlineStr">
        <is>
          <t>Venta Local</t>
        </is>
      </c>
      <c r="C971" t="n">
        <v>40357354</v>
      </c>
      <c r="D971" t="inlineStr">
        <is>
          <t>AGROSUPER SHANGHAI</t>
        </is>
      </c>
      <c r="E971" t="n">
        <v>1021731</v>
      </c>
      <c r="F971" t="inlineStr">
        <is>
          <t>agrosuper shanghai1021731</t>
        </is>
      </c>
      <c r="G971" s="12" t="n">
        <v>45003</v>
      </c>
      <c r="H971" s="10" t="n">
        <v>24260</v>
      </c>
      <c r="I971" s="10" t="n"/>
      <c r="J971" s="10" t="n"/>
      <c r="K971" s="10" t="n"/>
      <c r="L971" s="13" t="n">
        <v>5.574109245612703</v>
      </c>
      <c r="M971" s="12" t="n">
        <v>45008</v>
      </c>
      <c r="N971" s="13" t="n">
        <v>5.5</v>
      </c>
      <c r="O971" s="12" t="n">
        <v>45013</v>
      </c>
      <c r="P971" t="n">
        <v>3</v>
      </c>
      <c r="Q971" s="14" t="inlineStr">
        <is>
          <t>SI</t>
        </is>
      </c>
      <c r="R971" s="10" t="n">
        <v>24260</v>
      </c>
      <c r="S971" s="10" t="n"/>
      <c r="T971" s="10" t="n"/>
      <c r="U971" s="10" t="n"/>
      <c r="V971" s="13" t="n">
        <v>7.574109245612703</v>
      </c>
      <c r="W971" s="12" t="n">
        <v>45010</v>
      </c>
      <c r="X971" s="13" t="n">
        <v>7.5</v>
      </c>
      <c r="Y971" s="12" t="n">
        <v>45013</v>
      </c>
      <c r="Z971" t="n">
        <v>3</v>
      </c>
      <c r="AA971" s="14" t="inlineStr">
        <is>
          <t>SI</t>
        </is>
      </c>
    </row>
    <row r="972">
      <c r="B972" t="inlineStr">
        <is>
          <t>Venta Local</t>
        </is>
      </c>
      <c r="C972" t="n">
        <v>40357353</v>
      </c>
      <c r="D972" t="inlineStr">
        <is>
          <t>AGROSUPER SHANGHAI</t>
        </is>
      </c>
      <c r="E972" t="n">
        <v>1021731</v>
      </c>
      <c r="F972" t="inlineStr">
        <is>
          <t>agrosuper shanghai1021731</t>
        </is>
      </c>
      <c r="G972" s="12" t="n">
        <v>45000</v>
      </c>
      <c r="H972" s="10" t="n">
        <v>24460</v>
      </c>
      <c r="I972" s="10" t="n"/>
      <c r="J972" s="10" t="n"/>
      <c r="K972" s="10" t="n"/>
      <c r="L972" s="13" t="n">
        <v>5.574109245612703</v>
      </c>
      <c r="M972" s="12" t="n">
        <v>45005</v>
      </c>
      <c r="N972" s="13" t="n">
        <v>5.5</v>
      </c>
      <c r="O972" s="12" t="n">
        <v>45010</v>
      </c>
      <c r="P972" t="n">
        <v>5</v>
      </c>
      <c r="Q972" s="14" t="inlineStr">
        <is>
          <t>SI</t>
        </is>
      </c>
      <c r="R972" s="10" t="n">
        <v>24460</v>
      </c>
      <c r="S972" s="10" t="n"/>
      <c r="T972" s="10" t="n"/>
      <c r="U972" s="10" t="n"/>
      <c r="V972" s="13" t="n">
        <v>7.574109245612703</v>
      </c>
      <c r="W972" s="12" t="n">
        <v>45007</v>
      </c>
      <c r="X972" s="13" t="n">
        <v>7.5</v>
      </c>
      <c r="Y972" s="12" t="n">
        <v>45010</v>
      </c>
      <c r="Z972" t="n">
        <v>5</v>
      </c>
      <c r="AA972" s="14" t="inlineStr">
        <is>
          <t>SI</t>
        </is>
      </c>
    </row>
    <row r="973">
      <c r="B973" t="inlineStr">
        <is>
          <t>Venta Local</t>
        </is>
      </c>
      <c r="C973" t="n">
        <v>40357351</v>
      </c>
      <c r="D973" t="inlineStr">
        <is>
          <t>AGROSUPER SHANGHAI</t>
        </is>
      </c>
      <c r="E973" t="n">
        <v>1021731</v>
      </c>
      <c r="F973" t="inlineStr">
        <is>
          <t>agrosuper shanghai1021731</t>
        </is>
      </c>
      <c r="G973" s="12" t="n">
        <v>44993</v>
      </c>
      <c r="H973" s="10" t="n">
        <v>24320</v>
      </c>
      <c r="I973" s="10" t="n"/>
      <c r="J973" s="10" t="n"/>
      <c r="K973" s="10" t="n"/>
      <c r="L973" s="13" t="n">
        <v>5.574109245612703</v>
      </c>
      <c r="M973" s="12" t="n">
        <v>44998</v>
      </c>
      <c r="N973" s="13" t="n">
        <v>5.5</v>
      </c>
      <c r="O973" s="12" t="n">
        <v>45003</v>
      </c>
      <c r="P973" t="n">
        <v>11</v>
      </c>
      <c r="Q973" s="14" t="inlineStr">
        <is>
          <t>SI</t>
        </is>
      </c>
      <c r="R973" s="10" t="n">
        <v>24320</v>
      </c>
      <c r="S973" s="10" t="n"/>
      <c r="T973" s="10" t="n"/>
      <c r="U973" s="10" t="n"/>
      <c r="V973" s="13" t="n">
        <v>7.574109245612703</v>
      </c>
      <c r="W973" s="12" t="n">
        <v>45000</v>
      </c>
      <c r="X973" s="13" t="n">
        <v>7.5</v>
      </c>
      <c r="Y973" s="12" t="n">
        <v>45003</v>
      </c>
      <c r="Z973" t="n">
        <v>11</v>
      </c>
      <c r="AA973" s="14" t="inlineStr">
        <is>
          <t>SI</t>
        </is>
      </c>
    </row>
    <row r="974">
      <c r="B974" t="inlineStr">
        <is>
          <t>Venta Local</t>
        </is>
      </c>
      <c r="C974" t="n">
        <v>40357350</v>
      </c>
      <c r="D974" t="inlineStr">
        <is>
          <t>AGROSUPER SHANGHAI</t>
        </is>
      </c>
      <c r="E974" t="n">
        <v>1021731</v>
      </c>
      <c r="F974" t="inlineStr">
        <is>
          <t>agrosuper shanghai1021731</t>
        </is>
      </c>
      <c r="G974" s="12" t="n">
        <v>44993</v>
      </c>
      <c r="H974" s="10" t="n">
        <v>24240</v>
      </c>
      <c r="I974" s="10" t="n"/>
      <c r="J974" s="10" t="n"/>
      <c r="K974" s="10" t="n"/>
      <c r="L974" s="13" t="n">
        <v>5.574109245612703</v>
      </c>
      <c r="M974" s="12" t="n">
        <v>44998</v>
      </c>
      <c r="N974" s="13" t="n">
        <v>5.5</v>
      </c>
      <c r="O974" s="12" t="n">
        <v>45003</v>
      </c>
      <c r="P974" t="n">
        <v>11</v>
      </c>
      <c r="Q974" s="14" t="inlineStr">
        <is>
          <t>SI</t>
        </is>
      </c>
      <c r="R974" s="10" t="n">
        <v>24240</v>
      </c>
      <c r="S974" s="10" t="n"/>
      <c r="T974" s="10" t="n"/>
      <c r="U974" s="10" t="n"/>
      <c r="V974" s="13" t="n">
        <v>7.574109245612703</v>
      </c>
      <c r="W974" s="12" t="n">
        <v>45000</v>
      </c>
      <c r="X974" s="13" t="n">
        <v>7.5</v>
      </c>
      <c r="Y974" s="12" t="n">
        <v>45003</v>
      </c>
      <c r="Z974" t="n">
        <v>11</v>
      </c>
      <c r="AA974" s="14" t="inlineStr">
        <is>
          <t>SI</t>
        </is>
      </c>
    </row>
    <row r="975">
      <c r="B975" t="inlineStr">
        <is>
          <t>Venta Local</t>
        </is>
      </c>
      <c r="C975" t="n">
        <v>40357349</v>
      </c>
      <c r="D975" t="inlineStr">
        <is>
          <t>AGROSUPER SHANGHAI</t>
        </is>
      </c>
      <c r="E975" t="n">
        <v>1021731</v>
      </c>
      <c r="F975" t="inlineStr">
        <is>
          <t>agrosuper shanghai1021731</t>
        </is>
      </c>
      <c r="G975" s="12" t="n">
        <v>44990</v>
      </c>
      <c r="H975" s="10" t="n">
        <v>22800</v>
      </c>
      <c r="I975" s="10" t="n"/>
      <c r="J975" s="10" t="n"/>
      <c r="K975" s="10" t="n"/>
      <c r="L975" s="13" t="n">
        <v>5.574109245612703</v>
      </c>
      <c r="M975" s="12" t="n">
        <v>44995</v>
      </c>
      <c r="N975" s="13" t="n">
        <v>5.5</v>
      </c>
      <c r="O975" s="12" t="n">
        <v>45000</v>
      </c>
      <c r="P975" t="n">
        <v>14</v>
      </c>
      <c r="Q975" s="14" t="inlineStr">
        <is>
          <t>SI</t>
        </is>
      </c>
      <c r="R975" s="10" t="n">
        <v>22800</v>
      </c>
      <c r="S975" s="10" t="n"/>
      <c r="T975" s="10" t="n"/>
      <c r="U975" s="10" t="n"/>
      <c r="V975" s="13" t="n">
        <v>7.574109245612703</v>
      </c>
      <c r="W975" s="12" t="n">
        <v>44997</v>
      </c>
      <c r="X975" s="13" t="n">
        <v>7.5</v>
      </c>
      <c r="Y975" s="12" t="n">
        <v>45000</v>
      </c>
      <c r="Z975" t="n">
        <v>14</v>
      </c>
      <c r="AA975" s="14" t="inlineStr">
        <is>
          <t>SI</t>
        </is>
      </c>
    </row>
    <row r="976">
      <c r="B976" t="inlineStr">
        <is>
          <t>Venta Local</t>
        </is>
      </c>
      <c r="C976" t="n">
        <v>40357342</v>
      </c>
      <c r="D976" t="inlineStr">
        <is>
          <t>AGROSUPER SHANGHAI</t>
        </is>
      </c>
      <c r="E976" t="n">
        <v>1022099</v>
      </c>
      <c r="F976" t="inlineStr">
        <is>
          <t>agrosuper shanghai1022099</t>
        </is>
      </c>
      <c r="G976" s="12" t="n">
        <v>44978</v>
      </c>
      <c r="H976" s="10" t="n">
        <v>24480</v>
      </c>
      <c r="I976" s="10" t="n"/>
      <c r="J976" s="10" t="n"/>
      <c r="K976" s="10" t="n"/>
      <c r="L976" s="13" t="n">
        <v>5.574109245612703</v>
      </c>
      <c r="M976" s="12" t="n">
        <v>44983</v>
      </c>
      <c r="N976" s="13" t="n">
        <v>5.5</v>
      </c>
      <c r="O976" s="12" t="n">
        <v>44988</v>
      </c>
      <c r="P976" t="n">
        <v>24</v>
      </c>
      <c r="Q976" s="14" t="inlineStr">
        <is>
          <t>SI</t>
        </is>
      </c>
      <c r="R976" s="10" t="n">
        <v>24480</v>
      </c>
      <c r="S976" s="10" t="n"/>
      <c r="T976" s="10" t="n"/>
      <c r="U976" s="10" t="n"/>
      <c r="V976" s="13" t="n">
        <v>7.574109245612703</v>
      </c>
      <c r="W976" s="12" t="n">
        <v>44985</v>
      </c>
      <c r="X976" s="13" t="n">
        <v>7.5</v>
      </c>
      <c r="Y976" s="12" t="n">
        <v>44988</v>
      </c>
      <c r="Z976" t="n">
        <v>24</v>
      </c>
      <c r="AA976" s="14" t="inlineStr">
        <is>
          <t>SI</t>
        </is>
      </c>
    </row>
    <row r="977">
      <c r="B977" t="inlineStr">
        <is>
          <t>Venta Local</t>
        </is>
      </c>
      <c r="C977" t="n">
        <v>40357341</v>
      </c>
      <c r="D977" t="inlineStr">
        <is>
          <t>AGROSUPER SHANGHAI</t>
        </is>
      </c>
      <c r="E977" t="n">
        <v>1022099</v>
      </c>
      <c r="F977" t="inlineStr">
        <is>
          <t>agrosuper shanghai1022099</t>
        </is>
      </c>
      <c r="G977" s="12" t="n">
        <v>44975</v>
      </c>
      <c r="H977" s="10" t="inlineStr"/>
      <c r="I977" s="10" t="n"/>
      <c r="J977" s="10" t="n"/>
      <c r="K977" s="10" t="n"/>
      <c r="L977" s="13" t="n">
        <v>5.574109245612703</v>
      </c>
      <c r="M977" s="12" t="n">
        <v>44980</v>
      </c>
      <c r="N977" s="13" t="n">
        <v>5.5</v>
      </c>
      <c r="O977" s="12" t="n">
        <v>44985</v>
      </c>
      <c r="P977" t="n">
        <v>0</v>
      </c>
      <c r="Q977" s="14" t="inlineStr">
        <is>
          <t>Mes 3</t>
        </is>
      </c>
      <c r="R977" s="10" t="n"/>
      <c r="S977" s="10" t="n"/>
      <c r="T977" s="10" t="n"/>
      <c r="U977" s="10" t="n"/>
      <c r="V977" s="13" t="n">
        <v>7.574109245612703</v>
      </c>
      <c r="W977" s="12" t="n">
        <v>44982</v>
      </c>
      <c r="X977" s="13" t="n">
        <v>7.5</v>
      </c>
      <c r="Y977" s="12" t="n">
        <v>44985</v>
      </c>
      <c r="Z977" t="n">
        <v>0</v>
      </c>
      <c r="AA977" s="14" t="inlineStr">
        <is>
          <t>Mes 3</t>
        </is>
      </c>
    </row>
    <row r="978">
      <c r="B978" t="inlineStr">
        <is>
          <t>Venta Local</t>
        </is>
      </c>
      <c r="C978" t="n">
        <v>40357340</v>
      </c>
      <c r="D978" t="inlineStr">
        <is>
          <t>AGROSUPER SHANGHAI</t>
        </is>
      </c>
      <c r="E978" t="n">
        <v>1022099</v>
      </c>
      <c r="F978" t="inlineStr">
        <is>
          <t>agrosuper shanghai1022099</t>
        </is>
      </c>
      <c r="G978" s="12" t="n">
        <v>44975</v>
      </c>
      <c r="H978" s="10" t="inlineStr"/>
      <c r="I978" s="10" t="n"/>
      <c r="J978" s="10" t="n"/>
      <c r="K978" s="10" t="n"/>
      <c r="L978" s="13" t="n">
        <v>5.574109245612703</v>
      </c>
      <c r="M978" s="12" t="n">
        <v>44980</v>
      </c>
      <c r="N978" s="13" t="n">
        <v>5.5</v>
      </c>
      <c r="O978" s="12" t="n">
        <v>44985</v>
      </c>
      <c r="P978" t="n">
        <v>0</v>
      </c>
      <c r="Q978" s="14" t="inlineStr">
        <is>
          <t>Mes 3</t>
        </is>
      </c>
      <c r="R978" s="10" t="n"/>
      <c r="S978" s="10" t="n"/>
      <c r="T978" s="10" t="n"/>
      <c r="U978" s="10" t="n"/>
      <c r="V978" s="13" t="n">
        <v>7.574109245612703</v>
      </c>
      <c r="W978" s="12" t="n">
        <v>44982</v>
      </c>
      <c r="X978" s="13" t="n">
        <v>7.5</v>
      </c>
      <c r="Y978" s="12" t="n">
        <v>44985</v>
      </c>
      <c r="Z978" t="n">
        <v>0</v>
      </c>
      <c r="AA978" s="14" t="inlineStr">
        <is>
          <t>Mes 3</t>
        </is>
      </c>
    </row>
    <row r="979">
      <c r="B979" t="inlineStr">
        <is>
          <t>Venta Local</t>
        </is>
      </c>
      <c r="C979" t="n">
        <v>40357339</v>
      </c>
      <c r="D979" t="inlineStr">
        <is>
          <t>AGROSUPER SHANGHAI</t>
        </is>
      </c>
      <c r="E979" t="n">
        <v>1022099</v>
      </c>
      <c r="F979" t="inlineStr">
        <is>
          <t>agrosuper shanghai1022099</t>
        </is>
      </c>
      <c r="G979" s="12" t="n">
        <v>44977</v>
      </c>
      <c r="H979" s="10" t="n">
        <v>24264</v>
      </c>
      <c r="I979" s="10" t="n"/>
      <c r="J979" s="10" t="n"/>
      <c r="K979" s="10" t="n"/>
      <c r="L979" s="13" t="n">
        <v>5.574109245612703</v>
      </c>
      <c r="M979" s="12" t="n">
        <v>44982</v>
      </c>
      <c r="N979" s="13" t="n">
        <v>5.5</v>
      </c>
      <c r="O979" s="12" t="n">
        <v>44987</v>
      </c>
      <c r="P979" t="n">
        <v>25</v>
      </c>
      <c r="Q979" s="14" t="inlineStr">
        <is>
          <t>SI</t>
        </is>
      </c>
      <c r="R979" s="10" t="n">
        <v>24264</v>
      </c>
      <c r="S979" s="10" t="n"/>
      <c r="T979" s="10" t="n"/>
      <c r="U979" s="10" t="n"/>
      <c r="V979" s="13" t="n">
        <v>7.574109245612703</v>
      </c>
      <c r="W979" s="12" t="n">
        <v>44984</v>
      </c>
      <c r="X979" s="13" t="n">
        <v>7.5</v>
      </c>
      <c r="Y979" s="12" t="n">
        <v>44987</v>
      </c>
      <c r="Z979" t="n">
        <v>25</v>
      </c>
      <c r="AA979" s="14" t="inlineStr">
        <is>
          <t>SI</t>
        </is>
      </c>
    </row>
    <row r="980">
      <c r="B980" t="inlineStr">
        <is>
          <t>Venta Local</t>
        </is>
      </c>
      <c r="C980" t="n">
        <v>40357333</v>
      </c>
      <c r="D980" t="inlineStr">
        <is>
          <t>AGROSUPER SHANGHAI</t>
        </is>
      </c>
      <c r="E980" t="n">
        <v>1021732</v>
      </c>
      <c r="F980" t="inlineStr">
        <is>
          <t>agrosuper shanghai1021732</t>
        </is>
      </c>
      <c r="G980" s="12" t="n">
        <v>44988</v>
      </c>
      <c r="H980" s="10" t="n">
        <v>24000</v>
      </c>
      <c r="I980" s="10" t="n"/>
      <c r="J980" s="10" t="n"/>
      <c r="K980" s="10" t="n"/>
      <c r="L980" s="13" t="n">
        <v>5.574109245612703</v>
      </c>
      <c r="M980" s="12" t="n">
        <v>44993</v>
      </c>
      <c r="N980" s="13" t="n">
        <v>5.5</v>
      </c>
      <c r="O980" s="12" t="n">
        <v>44998</v>
      </c>
      <c r="P980" t="n">
        <v>16</v>
      </c>
      <c r="Q980" s="14" t="inlineStr">
        <is>
          <t>SI</t>
        </is>
      </c>
      <c r="R980" s="10" t="n">
        <v>24000</v>
      </c>
      <c r="S980" s="10" t="n"/>
      <c r="T980" s="10" t="n"/>
      <c r="U980" s="10" t="n"/>
      <c r="V980" s="13" t="n">
        <v>7.574109245612703</v>
      </c>
      <c r="W980" s="12" t="n">
        <v>44995</v>
      </c>
      <c r="X980" s="13" t="n">
        <v>7.5</v>
      </c>
      <c r="Y980" s="12" t="n">
        <v>44998</v>
      </c>
      <c r="Z980" t="n">
        <v>16</v>
      </c>
      <c r="AA980" s="14" t="inlineStr">
        <is>
          <t>SI</t>
        </is>
      </c>
    </row>
    <row r="981">
      <c r="B981" t="inlineStr">
        <is>
          <t>Venta Local</t>
        </is>
      </c>
      <c r="C981" t="n">
        <v>40357332</v>
      </c>
      <c r="D981" t="inlineStr">
        <is>
          <t>AGROSUPER SHANGHAI</t>
        </is>
      </c>
      <c r="E981" t="n">
        <v>1021732</v>
      </c>
      <c r="F981" t="inlineStr">
        <is>
          <t>agrosuper shanghai1021732</t>
        </is>
      </c>
      <c r="G981" s="12" t="n">
        <v>44990</v>
      </c>
      <c r="H981" s="10" t="n">
        <v>24080</v>
      </c>
      <c r="I981" s="10" t="n"/>
      <c r="J981" s="10" t="n"/>
      <c r="K981" s="10" t="n"/>
      <c r="L981" s="13" t="n">
        <v>5.574109245612703</v>
      </c>
      <c r="M981" s="12" t="n">
        <v>44995</v>
      </c>
      <c r="N981" s="13" t="n">
        <v>5.5</v>
      </c>
      <c r="O981" s="12" t="n">
        <v>45000</v>
      </c>
      <c r="P981" t="n">
        <v>14</v>
      </c>
      <c r="Q981" s="14" t="inlineStr">
        <is>
          <t>SI</t>
        </is>
      </c>
      <c r="R981" s="10" t="n">
        <v>24080</v>
      </c>
      <c r="S981" s="10" t="n"/>
      <c r="T981" s="10" t="n"/>
      <c r="U981" s="10" t="n"/>
      <c r="V981" s="13" t="n">
        <v>7.574109245612703</v>
      </c>
      <c r="W981" s="12" t="n">
        <v>44997</v>
      </c>
      <c r="X981" s="13" t="n">
        <v>7.5</v>
      </c>
      <c r="Y981" s="12" t="n">
        <v>45000</v>
      </c>
      <c r="Z981" t="n">
        <v>14</v>
      </c>
      <c r="AA981" s="14" t="inlineStr">
        <is>
          <t>SI</t>
        </is>
      </c>
    </row>
    <row r="982">
      <c r="B982" t="inlineStr">
        <is>
          <t>Venta Local</t>
        </is>
      </c>
      <c r="C982" t="n">
        <v>40357331</v>
      </c>
      <c r="D982" t="inlineStr">
        <is>
          <t>AGROSUPER SHANGHAI</t>
        </is>
      </c>
      <c r="E982" t="n">
        <v>1021732</v>
      </c>
      <c r="F982" t="inlineStr">
        <is>
          <t>agrosuper shanghai1021732</t>
        </is>
      </c>
      <c r="G982" s="12" t="n">
        <v>44990</v>
      </c>
      <c r="H982" s="10" t="n">
        <v>24080</v>
      </c>
      <c r="I982" s="10" t="n"/>
      <c r="J982" s="10" t="n"/>
      <c r="K982" s="10" t="n"/>
      <c r="L982" s="13" t="n">
        <v>5.574109245612703</v>
      </c>
      <c r="M982" s="12" t="n">
        <v>44995</v>
      </c>
      <c r="N982" s="13" t="n">
        <v>5.5</v>
      </c>
      <c r="O982" s="12" t="n">
        <v>45000</v>
      </c>
      <c r="P982" t="n">
        <v>14</v>
      </c>
      <c r="Q982" s="14" t="inlineStr">
        <is>
          <t>SI</t>
        </is>
      </c>
      <c r="R982" s="10" t="n">
        <v>24080</v>
      </c>
      <c r="S982" s="10" t="n"/>
      <c r="T982" s="10" t="n"/>
      <c r="U982" s="10" t="n"/>
      <c r="V982" s="13" t="n">
        <v>7.574109245612703</v>
      </c>
      <c r="W982" s="12" t="n">
        <v>44997</v>
      </c>
      <c r="X982" s="13" t="n">
        <v>7.5</v>
      </c>
      <c r="Y982" s="12" t="n">
        <v>45000</v>
      </c>
      <c r="Z982" t="n">
        <v>14</v>
      </c>
      <c r="AA982" s="14" t="inlineStr">
        <is>
          <t>SI</t>
        </is>
      </c>
    </row>
    <row r="983">
      <c r="B983" t="inlineStr">
        <is>
          <t>Venta Local</t>
        </is>
      </c>
      <c r="C983" t="n">
        <v>40357330</v>
      </c>
      <c r="D983" t="inlineStr">
        <is>
          <t>AGROSUPER SHANGHAI</t>
        </is>
      </c>
      <c r="E983" t="n">
        <v>1021732</v>
      </c>
      <c r="F983" t="inlineStr">
        <is>
          <t>agrosuper shanghai1021732</t>
        </is>
      </c>
      <c r="G983" s="12" t="n">
        <v>44990</v>
      </c>
      <c r="H983" s="10" t="n">
        <v>24180</v>
      </c>
      <c r="I983" s="10" t="n"/>
      <c r="J983" s="10" t="n"/>
      <c r="K983" s="10" t="n"/>
      <c r="L983" s="13" t="n">
        <v>5.574109245612703</v>
      </c>
      <c r="M983" s="12" t="n">
        <v>44995</v>
      </c>
      <c r="N983" s="13" t="n">
        <v>5.5</v>
      </c>
      <c r="O983" s="12" t="n">
        <v>45000</v>
      </c>
      <c r="P983" t="n">
        <v>14</v>
      </c>
      <c r="Q983" s="14" t="inlineStr">
        <is>
          <t>SI</t>
        </is>
      </c>
      <c r="R983" s="10" t="n">
        <v>24180</v>
      </c>
      <c r="S983" s="10" t="n"/>
      <c r="T983" s="10" t="n"/>
      <c r="U983" s="10" t="n"/>
      <c r="V983" s="13" t="n">
        <v>7.574109245612703</v>
      </c>
      <c r="W983" s="12" t="n">
        <v>44997</v>
      </c>
      <c r="X983" s="13" t="n">
        <v>7.5</v>
      </c>
      <c r="Y983" s="12" t="n">
        <v>45000</v>
      </c>
      <c r="Z983" t="n">
        <v>14</v>
      </c>
      <c r="AA983" s="14" t="inlineStr">
        <is>
          <t>SI</t>
        </is>
      </c>
    </row>
    <row r="984">
      <c r="B984" t="inlineStr">
        <is>
          <t>Venta Local</t>
        </is>
      </c>
      <c r="C984" t="n">
        <v>40357325</v>
      </c>
      <c r="D984" t="inlineStr">
        <is>
          <t>AGROSUPER SHANGHAI</t>
        </is>
      </c>
      <c r="E984" t="n">
        <v>1021732</v>
      </c>
      <c r="F984" t="inlineStr">
        <is>
          <t>agrosuper shanghai1021732</t>
        </is>
      </c>
      <c r="G984" s="12" t="n">
        <v>44990</v>
      </c>
      <c r="H984" s="10" t="n">
        <v>24240</v>
      </c>
      <c r="I984" s="10" t="n"/>
      <c r="J984" s="10" t="n"/>
      <c r="K984" s="10" t="n"/>
      <c r="L984" s="13" t="n">
        <v>5.574109245612703</v>
      </c>
      <c r="M984" s="12" t="n">
        <v>44995</v>
      </c>
      <c r="N984" s="13" t="n">
        <v>5.5</v>
      </c>
      <c r="O984" s="12" t="n">
        <v>45000</v>
      </c>
      <c r="P984" t="n">
        <v>14</v>
      </c>
      <c r="Q984" s="14" t="inlineStr">
        <is>
          <t>SI</t>
        </is>
      </c>
      <c r="R984" s="10" t="n">
        <v>24240</v>
      </c>
      <c r="S984" s="10" t="n"/>
      <c r="T984" s="10" t="n"/>
      <c r="U984" s="10" t="n"/>
      <c r="V984" s="13" t="n">
        <v>7.574109245612703</v>
      </c>
      <c r="W984" s="12" t="n">
        <v>44997</v>
      </c>
      <c r="X984" s="13" t="n">
        <v>7.5</v>
      </c>
      <c r="Y984" s="12" t="n">
        <v>45000</v>
      </c>
      <c r="Z984" t="n">
        <v>14</v>
      </c>
      <c r="AA984" s="14" t="inlineStr">
        <is>
          <t>SI</t>
        </is>
      </c>
    </row>
    <row r="985">
      <c r="B985" t="inlineStr">
        <is>
          <t>Venta Local</t>
        </is>
      </c>
      <c r="C985" t="n">
        <v>40357318</v>
      </c>
      <c r="D985" t="inlineStr">
        <is>
          <t>AGROSUPER SHANGHAI</t>
        </is>
      </c>
      <c r="E985" t="n">
        <v>1022541</v>
      </c>
      <c r="F985" t="inlineStr">
        <is>
          <t>agrosuper shanghai1022541</t>
        </is>
      </c>
      <c r="G985" s="12" t="n">
        <v>44989</v>
      </c>
      <c r="H985" s="10" t="n">
        <v>24814.32</v>
      </c>
      <c r="I985" s="10" t="n"/>
      <c r="J985" s="10" t="n"/>
      <c r="K985" s="10" t="n"/>
      <c r="L985" s="13" t="n">
        <v>5.574109245612703</v>
      </c>
      <c r="M985" s="12" t="n">
        <v>44994</v>
      </c>
      <c r="N985" s="13" t="n">
        <v>5.5</v>
      </c>
      <c r="O985" s="12" t="n">
        <v>44999</v>
      </c>
      <c r="P985" t="n">
        <v>15</v>
      </c>
      <c r="Q985" s="14" t="inlineStr">
        <is>
          <t>SI</t>
        </is>
      </c>
      <c r="R985" s="10" t="n">
        <v>24814.32</v>
      </c>
      <c r="S985" s="10" t="n"/>
      <c r="T985" s="10" t="n"/>
      <c r="U985" s="10" t="n"/>
      <c r="V985" s="13" t="n">
        <v>7.574109245612703</v>
      </c>
      <c r="W985" s="12" t="n">
        <v>44996</v>
      </c>
      <c r="X985" s="13" t="n">
        <v>7.5</v>
      </c>
      <c r="Y985" s="12" t="n">
        <v>44999</v>
      </c>
      <c r="Z985" t="n">
        <v>15</v>
      </c>
      <c r="AA985" s="14" t="inlineStr">
        <is>
          <t>SI</t>
        </is>
      </c>
    </row>
    <row r="986">
      <c r="B986" t="inlineStr">
        <is>
          <t>Venta Local</t>
        </is>
      </c>
      <c r="C986" t="n">
        <v>40357317</v>
      </c>
      <c r="D986" t="inlineStr">
        <is>
          <t>AGROSUPER SHANGHAI</t>
        </is>
      </c>
      <c r="E986" t="n">
        <v>1022541</v>
      </c>
      <c r="F986" t="inlineStr">
        <is>
          <t>agrosuper shanghai1022541</t>
        </is>
      </c>
      <c r="G986" s="12" t="n">
        <v>44984</v>
      </c>
      <c r="H986" s="10" t="n">
        <v>23983.85</v>
      </c>
      <c r="I986" s="10" t="n"/>
      <c r="J986" s="10" t="n"/>
      <c r="K986" s="10" t="n"/>
      <c r="L986" s="13" t="n">
        <v>5.574109245612703</v>
      </c>
      <c r="M986" s="12" t="n">
        <v>44989</v>
      </c>
      <c r="N986" s="13" t="n">
        <v>5.5</v>
      </c>
      <c r="O986" s="12" t="n">
        <v>44994</v>
      </c>
      <c r="P986" t="n">
        <v>19</v>
      </c>
      <c r="Q986" s="14" t="inlineStr">
        <is>
          <t>SI</t>
        </is>
      </c>
      <c r="R986" s="10" t="n">
        <v>23983.85</v>
      </c>
      <c r="S986" s="10" t="n"/>
      <c r="T986" s="10" t="n"/>
      <c r="U986" s="10" t="n"/>
      <c r="V986" s="13" t="n">
        <v>7.574109245612703</v>
      </c>
      <c r="W986" s="12" t="n">
        <v>44991</v>
      </c>
      <c r="X986" s="13" t="n">
        <v>7.5</v>
      </c>
      <c r="Y986" s="12" t="n">
        <v>44994</v>
      </c>
      <c r="Z986" t="n">
        <v>19</v>
      </c>
      <c r="AA986" s="14" t="inlineStr">
        <is>
          <t>SI</t>
        </is>
      </c>
    </row>
    <row r="987">
      <c r="B987" t="inlineStr">
        <is>
          <t>Venta Local</t>
        </is>
      </c>
      <c r="C987" t="n">
        <v>40357316</v>
      </c>
      <c r="D987" t="inlineStr">
        <is>
          <t>AGROSUPER SHANGHAI</t>
        </is>
      </c>
      <c r="E987" t="n">
        <v>1022541</v>
      </c>
      <c r="F987" t="inlineStr">
        <is>
          <t>agrosuper shanghai1022541</t>
        </is>
      </c>
      <c r="G987" s="12" t="n">
        <v>44977</v>
      </c>
      <c r="H987" s="10" t="n">
        <v>8099.95</v>
      </c>
      <c r="I987" s="10" t="n"/>
      <c r="J987" s="10" t="n"/>
      <c r="K987" s="10" t="n"/>
      <c r="L987" s="13" t="n">
        <v>5.574109245612703</v>
      </c>
      <c r="M987" s="12" t="n">
        <v>44982</v>
      </c>
      <c r="N987" s="13" t="n">
        <v>5.5</v>
      </c>
      <c r="O987" s="12" t="n">
        <v>44987</v>
      </c>
      <c r="P987" t="n">
        <v>25</v>
      </c>
      <c r="Q987" s="14" t="inlineStr">
        <is>
          <t>SI</t>
        </is>
      </c>
      <c r="R987" s="10" t="n">
        <v>8099.95</v>
      </c>
      <c r="S987" s="10" t="n"/>
      <c r="T987" s="10" t="n"/>
      <c r="U987" s="10" t="n"/>
      <c r="V987" s="13" t="n">
        <v>7.574109245612703</v>
      </c>
      <c r="W987" s="12" t="n">
        <v>44984</v>
      </c>
      <c r="X987" s="13" t="n">
        <v>7.5</v>
      </c>
      <c r="Y987" s="12" t="n">
        <v>44987</v>
      </c>
      <c r="Z987" t="n">
        <v>25</v>
      </c>
      <c r="AA987" s="14" t="inlineStr">
        <is>
          <t>SI</t>
        </is>
      </c>
    </row>
    <row r="988">
      <c r="B988" t="inlineStr">
        <is>
          <t>Venta Local</t>
        </is>
      </c>
      <c r="C988" t="n">
        <v>40357316</v>
      </c>
      <c r="D988" t="inlineStr">
        <is>
          <t>AGROSUPER SHANGHAI</t>
        </is>
      </c>
      <c r="E988" t="n">
        <v>1022541</v>
      </c>
      <c r="F988" t="inlineStr">
        <is>
          <t>agrosuper shanghai1022541</t>
        </is>
      </c>
      <c r="G988" s="12" t="n">
        <v>44977</v>
      </c>
      <c r="H988" s="10" t="n">
        <v>25002.35</v>
      </c>
      <c r="I988" s="10" t="n"/>
      <c r="J988" s="10" t="n"/>
      <c r="K988" s="10" t="n"/>
      <c r="L988" s="13" t="n">
        <v>5.574109245612703</v>
      </c>
      <c r="M988" s="12" t="n">
        <v>44982</v>
      </c>
      <c r="N988" s="13" t="n">
        <v>5.5</v>
      </c>
      <c r="O988" s="12" t="n">
        <v>44987</v>
      </c>
      <c r="P988" t="n">
        <v>25</v>
      </c>
      <c r="Q988" s="14" t="inlineStr">
        <is>
          <t>SI</t>
        </is>
      </c>
      <c r="R988" s="10" t="n">
        <v>25002.35</v>
      </c>
      <c r="S988" s="10" t="n"/>
      <c r="T988" s="10" t="n"/>
      <c r="U988" s="10" t="n"/>
      <c r="V988" s="13" t="n">
        <v>7.574109245612703</v>
      </c>
      <c r="W988" s="12" t="n">
        <v>44984</v>
      </c>
      <c r="X988" s="13" t="n">
        <v>7.5</v>
      </c>
      <c r="Y988" s="12" t="n">
        <v>44987</v>
      </c>
      <c r="Z988" t="n">
        <v>25</v>
      </c>
      <c r="AA988" s="14" t="inlineStr">
        <is>
          <t>SI</t>
        </is>
      </c>
    </row>
    <row r="989">
      <c r="B989" t="inlineStr">
        <is>
          <t>Venta Local</t>
        </is>
      </c>
      <c r="C989" t="n">
        <v>40357315</v>
      </c>
      <c r="D989" t="inlineStr">
        <is>
          <t>AGROSUPER SHANGHAI</t>
        </is>
      </c>
      <c r="E989" t="n">
        <v>1022541</v>
      </c>
      <c r="F989" t="inlineStr">
        <is>
          <t>agrosuper shanghai1022541</t>
        </is>
      </c>
      <c r="G989" s="12" t="n">
        <v>44973</v>
      </c>
      <c r="H989" s="10" t="inlineStr"/>
      <c r="I989" s="10" t="n"/>
      <c r="J989" s="10" t="n"/>
      <c r="K989" s="10" t="n"/>
      <c r="L989" s="13" t="n">
        <v>5.574109245612703</v>
      </c>
      <c r="M989" s="12" t="n">
        <v>44978</v>
      </c>
      <c r="N989" s="13" t="n">
        <v>5.5</v>
      </c>
      <c r="O989" s="12" t="n">
        <v>44983</v>
      </c>
      <c r="P989" t="n">
        <v>2</v>
      </c>
      <c r="Q989" s="14" t="inlineStr">
        <is>
          <t>Mes 3</t>
        </is>
      </c>
      <c r="R989" s="10" t="n"/>
      <c r="S989" s="10" t="n"/>
      <c r="T989" s="10" t="n"/>
      <c r="U989" s="10" t="n"/>
      <c r="V989" s="13" t="n">
        <v>7.574109245612703</v>
      </c>
      <c r="W989" s="12" t="n">
        <v>44980</v>
      </c>
      <c r="X989" s="13" t="n">
        <v>7.5</v>
      </c>
      <c r="Y989" s="12" t="n">
        <v>44983</v>
      </c>
      <c r="Z989" t="n">
        <v>2</v>
      </c>
      <c r="AA989" s="14" t="inlineStr">
        <is>
          <t>Mes 3</t>
        </is>
      </c>
    </row>
    <row r="990">
      <c r="B990" t="inlineStr">
        <is>
          <t>Venta Local</t>
        </is>
      </c>
      <c r="C990" t="n">
        <v>40357313</v>
      </c>
      <c r="D990" t="inlineStr">
        <is>
          <t>AGROSUPER SHANGHAI</t>
        </is>
      </c>
      <c r="E990" t="n">
        <v>1022856</v>
      </c>
      <c r="F990" t="inlineStr">
        <is>
          <t>agrosuper shanghai1022856</t>
        </is>
      </c>
      <c r="G990" s="12" t="n">
        <v>44985</v>
      </c>
      <c r="H990" s="10" t="n">
        <v>978.74</v>
      </c>
      <c r="I990" s="10" t="n"/>
      <c r="J990" s="10" t="n"/>
      <c r="K990" s="10" t="n"/>
      <c r="L990" s="13" t="n">
        <v>5.574109245612703</v>
      </c>
      <c r="M990" s="12" t="n">
        <v>44990</v>
      </c>
      <c r="N990" s="13" t="n">
        <v>5.5</v>
      </c>
      <c r="O990" s="12" t="n">
        <v>44995</v>
      </c>
      <c r="P990" t="n">
        <v>18</v>
      </c>
      <c r="Q990" s="14" t="inlineStr">
        <is>
          <t>SI</t>
        </is>
      </c>
      <c r="R990" s="10" t="n">
        <v>978.74</v>
      </c>
      <c r="S990" s="10" t="n"/>
      <c r="T990" s="10" t="n"/>
      <c r="U990" s="10" t="n"/>
      <c r="V990" s="13" t="n">
        <v>7.574109245612703</v>
      </c>
      <c r="W990" s="12" t="n">
        <v>44992</v>
      </c>
      <c r="X990" s="13" t="n">
        <v>7.5</v>
      </c>
      <c r="Y990" s="12" t="n">
        <v>44995</v>
      </c>
      <c r="Z990" t="n">
        <v>18</v>
      </c>
      <c r="AA990" s="14" t="inlineStr">
        <is>
          <t>SI</t>
        </is>
      </c>
    </row>
    <row r="991">
      <c r="B991" t="inlineStr">
        <is>
          <t>Venta Local</t>
        </is>
      </c>
      <c r="C991" t="n">
        <v>40357313</v>
      </c>
      <c r="D991" t="inlineStr">
        <is>
          <t>AGROSUPER SHANGHAI</t>
        </is>
      </c>
      <c r="E991" t="n">
        <v>1022856</v>
      </c>
      <c r="F991" t="inlineStr">
        <is>
          <t>agrosuper shanghai1022856</t>
        </is>
      </c>
      <c r="G991" s="12" t="n">
        <v>44985</v>
      </c>
      <c r="H991" s="10" t="n">
        <v>23573</v>
      </c>
      <c r="I991" s="10" t="n"/>
      <c r="J991" s="10" t="n"/>
      <c r="K991" s="10" t="n"/>
      <c r="L991" s="13" t="n">
        <v>5.574109245612703</v>
      </c>
      <c r="M991" s="12" t="n">
        <v>44990</v>
      </c>
      <c r="N991" s="13" t="n">
        <v>5.5</v>
      </c>
      <c r="O991" s="12" t="n">
        <v>44995</v>
      </c>
      <c r="P991" t="n">
        <v>18</v>
      </c>
      <c r="Q991" s="14" t="inlineStr">
        <is>
          <t>SI</t>
        </is>
      </c>
      <c r="R991" s="10" t="n">
        <v>23573</v>
      </c>
      <c r="S991" s="10" t="n"/>
      <c r="T991" s="10" t="n"/>
      <c r="U991" s="10" t="n"/>
      <c r="V991" s="13" t="n">
        <v>7.574109245612703</v>
      </c>
      <c r="W991" s="12" t="n">
        <v>44992</v>
      </c>
      <c r="X991" s="13" t="n">
        <v>7.5</v>
      </c>
      <c r="Y991" s="12" t="n">
        <v>44995</v>
      </c>
      <c r="Z991" t="n">
        <v>18</v>
      </c>
      <c r="AA991" s="14" t="inlineStr">
        <is>
          <t>SI</t>
        </is>
      </c>
    </row>
    <row r="992">
      <c r="B992" t="inlineStr">
        <is>
          <t>Venta Local</t>
        </is>
      </c>
      <c r="C992" t="n">
        <v>40357311</v>
      </c>
      <c r="D992" t="inlineStr">
        <is>
          <t>AGROSUPER SHANGHAI</t>
        </is>
      </c>
      <c r="E992" t="n">
        <v>1022381</v>
      </c>
      <c r="F992" t="inlineStr">
        <is>
          <t>agrosuper shanghai1022381</t>
        </is>
      </c>
      <c r="G992" s="12" t="n">
        <v>44976</v>
      </c>
      <c r="H992" s="10" t="n">
        <v>23900</v>
      </c>
      <c r="I992" s="10" t="n"/>
      <c r="J992" s="10" t="n"/>
      <c r="K992" s="10" t="n"/>
      <c r="L992" s="13" t="n">
        <v>5.574109245612703</v>
      </c>
      <c r="M992" s="12" t="n">
        <v>44981</v>
      </c>
      <c r="N992" s="13" t="n">
        <v>5.5</v>
      </c>
      <c r="O992" s="12" t="n">
        <v>44986</v>
      </c>
      <c r="P992" t="n">
        <v>26</v>
      </c>
      <c r="Q992" s="14" t="inlineStr">
        <is>
          <t>SI</t>
        </is>
      </c>
      <c r="R992" s="10" t="n">
        <v>23900</v>
      </c>
      <c r="S992" s="10" t="n"/>
      <c r="T992" s="10" t="n"/>
      <c r="U992" s="10" t="n"/>
      <c r="V992" s="13" t="n">
        <v>7.574109245612703</v>
      </c>
      <c r="W992" s="12" t="n">
        <v>44983</v>
      </c>
      <c r="X992" s="13" t="n">
        <v>7.5</v>
      </c>
      <c r="Y992" s="12" t="n">
        <v>44986</v>
      </c>
      <c r="Z992" t="n">
        <v>26</v>
      </c>
      <c r="AA992" s="14" t="inlineStr">
        <is>
          <t>SI</t>
        </is>
      </c>
    </row>
    <row r="993">
      <c r="B993" t="inlineStr">
        <is>
          <t>Venta Local</t>
        </is>
      </c>
      <c r="C993" t="n">
        <v>40357308</v>
      </c>
      <c r="D993" t="inlineStr">
        <is>
          <t>AGROSUPER SHANGHAI</t>
        </is>
      </c>
      <c r="E993" t="n">
        <v>1022379</v>
      </c>
      <c r="F993" t="inlineStr">
        <is>
          <t>agrosuper shanghai1022379</t>
        </is>
      </c>
      <c r="G993" s="12" t="n">
        <v>44980</v>
      </c>
      <c r="H993" s="10" t="n">
        <v>2008.86</v>
      </c>
      <c r="I993" s="10" t="n"/>
      <c r="J993" s="10" t="n"/>
      <c r="K993" s="10" t="n"/>
      <c r="L993" s="13" t="n">
        <v>5.574109245612703</v>
      </c>
      <c r="M993" s="12" t="n">
        <v>44985</v>
      </c>
      <c r="N993" s="13" t="n">
        <v>5.5</v>
      </c>
      <c r="O993" s="12" t="n">
        <v>44990</v>
      </c>
      <c r="P993" t="n">
        <v>23</v>
      </c>
      <c r="Q993" s="14" t="inlineStr">
        <is>
          <t>SI</t>
        </is>
      </c>
      <c r="R993" s="10" t="n">
        <v>2008.86</v>
      </c>
      <c r="S993" s="10" t="n"/>
      <c r="T993" s="10" t="n"/>
      <c r="U993" s="10" t="n"/>
      <c r="V993" s="13" t="n">
        <v>7.574109245612703</v>
      </c>
      <c r="W993" s="12" t="n">
        <v>44987</v>
      </c>
      <c r="X993" s="13" t="n">
        <v>7.5</v>
      </c>
      <c r="Y993" s="12" t="n">
        <v>44990</v>
      </c>
      <c r="Z993" t="n">
        <v>23</v>
      </c>
      <c r="AA993" s="14" t="inlineStr">
        <is>
          <t>SI</t>
        </is>
      </c>
    </row>
    <row r="994">
      <c r="B994" t="inlineStr">
        <is>
          <t>Venta Local</t>
        </is>
      </c>
      <c r="C994" t="n">
        <v>40357308</v>
      </c>
      <c r="D994" t="inlineStr">
        <is>
          <t>AGROSUPER SHANGHAI</t>
        </is>
      </c>
      <c r="E994" t="n">
        <v>1022379</v>
      </c>
      <c r="F994" t="inlineStr">
        <is>
          <t>agrosuper shanghai1022379</t>
        </is>
      </c>
      <c r="G994" s="12" t="n">
        <v>44980</v>
      </c>
      <c r="H994" s="10" t="n">
        <v>23354.31</v>
      </c>
      <c r="I994" s="10" t="n"/>
      <c r="J994" s="10" t="n"/>
      <c r="K994" s="10" t="n"/>
      <c r="L994" s="13" t="n">
        <v>5.574109245612703</v>
      </c>
      <c r="M994" s="12" t="n">
        <v>44985</v>
      </c>
      <c r="N994" s="13" t="n">
        <v>5.5</v>
      </c>
      <c r="O994" s="12" t="n">
        <v>44990</v>
      </c>
      <c r="P994" t="n">
        <v>23</v>
      </c>
      <c r="Q994" s="14" t="inlineStr">
        <is>
          <t>SI</t>
        </is>
      </c>
      <c r="R994" s="10" t="n">
        <v>23354.31</v>
      </c>
      <c r="S994" s="10" t="n"/>
      <c r="T994" s="10" t="n"/>
      <c r="U994" s="10" t="n"/>
      <c r="V994" s="13" t="n">
        <v>7.574109245612703</v>
      </c>
      <c r="W994" s="12" t="n">
        <v>44987</v>
      </c>
      <c r="X994" s="13" t="n">
        <v>7.5</v>
      </c>
      <c r="Y994" s="12" t="n">
        <v>44990</v>
      </c>
      <c r="Z994" t="n">
        <v>23</v>
      </c>
      <c r="AA994" s="14" t="inlineStr">
        <is>
          <t>SI</t>
        </is>
      </c>
    </row>
    <row r="995">
      <c r="B995" t="inlineStr">
        <is>
          <t>Venta Local</t>
        </is>
      </c>
      <c r="C995" t="n">
        <v>40357293</v>
      </c>
      <c r="D995" t="inlineStr">
        <is>
          <t>AGROSUPER SHANGHAI</t>
        </is>
      </c>
      <c r="E995" t="n">
        <v>1021767</v>
      </c>
      <c r="F995" t="inlineStr">
        <is>
          <t>agrosuper shanghai1021767</t>
        </is>
      </c>
      <c r="G995" s="12" t="n">
        <v>44990</v>
      </c>
      <c r="H995" s="10" t="n">
        <v>24174</v>
      </c>
      <c r="I995" s="10" t="n"/>
      <c r="J995" s="10" t="n"/>
      <c r="K995" s="10" t="n"/>
      <c r="L995" s="13" t="n">
        <v>5.574109245612703</v>
      </c>
      <c r="M995" s="12" t="n">
        <v>44995</v>
      </c>
      <c r="N995" s="13" t="n">
        <v>5.5</v>
      </c>
      <c r="O995" s="12" t="n">
        <v>45000</v>
      </c>
      <c r="P995" t="n">
        <v>14</v>
      </c>
      <c r="Q995" s="14" t="inlineStr">
        <is>
          <t>SI</t>
        </is>
      </c>
      <c r="R995" s="10" t="n">
        <v>24174</v>
      </c>
      <c r="S995" s="10" t="n"/>
      <c r="T995" s="10" t="n"/>
      <c r="U995" s="10" t="n"/>
      <c r="V995" s="13" t="n">
        <v>7.574109245612703</v>
      </c>
      <c r="W995" s="12" t="n">
        <v>44997</v>
      </c>
      <c r="X995" s="13" t="n">
        <v>7.5</v>
      </c>
      <c r="Y995" s="12" t="n">
        <v>45000</v>
      </c>
      <c r="Z995" t="n">
        <v>14</v>
      </c>
      <c r="AA995" s="14" t="inlineStr">
        <is>
          <t>SI</t>
        </is>
      </c>
    </row>
    <row r="996">
      <c r="B996" t="inlineStr">
        <is>
          <t>Venta Local</t>
        </is>
      </c>
      <c r="C996" t="n">
        <v>40357292</v>
      </c>
      <c r="D996" t="inlineStr">
        <is>
          <t>AGROSUPER SHANGHAI</t>
        </is>
      </c>
      <c r="E996" t="n">
        <v>1021767</v>
      </c>
      <c r="F996" t="inlineStr">
        <is>
          <t>agrosuper shanghai1021767</t>
        </is>
      </c>
      <c r="G996" s="12" t="n">
        <v>44990</v>
      </c>
      <c r="H996" s="10" t="n">
        <v>24264</v>
      </c>
      <c r="I996" s="10" t="n"/>
      <c r="J996" s="10" t="n"/>
      <c r="K996" s="10" t="n"/>
      <c r="L996" s="13" t="n">
        <v>5.574109245612703</v>
      </c>
      <c r="M996" s="12" t="n">
        <v>44995</v>
      </c>
      <c r="N996" s="13" t="n">
        <v>5.5</v>
      </c>
      <c r="O996" s="12" t="n">
        <v>45000</v>
      </c>
      <c r="P996" t="n">
        <v>14</v>
      </c>
      <c r="Q996" s="14" t="inlineStr">
        <is>
          <t>SI</t>
        </is>
      </c>
      <c r="R996" s="10" t="n">
        <v>24264</v>
      </c>
      <c r="S996" s="10" t="n"/>
      <c r="T996" s="10" t="n"/>
      <c r="U996" s="10" t="n"/>
      <c r="V996" s="13" t="n">
        <v>7.574109245612703</v>
      </c>
      <c r="W996" s="12" t="n">
        <v>44997</v>
      </c>
      <c r="X996" s="13" t="n">
        <v>7.5</v>
      </c>
      <c r="Y996" s="12" t="n">
        <v>45000</v>
      </c>
      <c r="Z996" t="n">
        <v>14</v>
      </c>
      <c r="AA996" s="14" t="inlineStr">
        <is>
          <t>SI</t>
        </is>
      </c>
    </row>
    <row r="997">
      <c r="B997" t="inlineStr">
        <is>
          <t>Venta Local</t>
        </is>
      </c>
      <c r="C997" t="n">
        <v>40357291</v>
      </c>
      <c r="D997" t="inlineStr">
        <is>
          <t>AGROSUPER SHANGHAI</t>
        </is>
      </c>
      <c r="E997" t="n">
        <v>1021767</v>
      </c>
      <c r="F997" t="inlineStr">
        <is>
          <t>agrosuper shanghai1021767</t>
        </is>
      </c>
      <c r="G997" s="12" t="n">
        <v>44990</v>
      </c>
      <c r="H997" s="10" t="n">
        <v>24444</v>
      </c>
      <c r="I997" s="10" t="n"/>
      <c r="J997" s="10" t="n"/>
      <c r="K997" s="10" t="n"/>
      <c r="L997" s="13" t="n">
        <v>5.574109245612703</v>
      </c>
      <c r="M997" s="12" t="n">
        <v>44995</v>
      </c>
      <c r="N997" s="13" t="n">
        <v>5.5</v>
      </c>
      <c r="O997" s="12" t="n">
        <v>45000</v>
      </c>
      <c r="P997" t="n">
        <v>14</v>
      </c>
      <c r="Q997" s="14" t="inlineStr">
        <is>
          <t>SI</t>
        </is>
      </c>
      <c r="R997" s="10" t="n">
        <v>24444</v>
      </c>
      <c r="S997" s="10" t="n"/>
      <c r="T997" s="10" t="n"/>
      <c r="U997" s="10" t="n"/>
      <c r="V997" s="13" t="n">
        <v>7.574109245612703</v>
      </c>
      <c r="W997" s="12" t="n">
        <v>44997</v>
      </c>
      <c r="X997" s="13" t="n">
        <v>7.5</v>
      </c>
      <c r="Y997" s="12" t="n">
        <v>45000</v>
      </c>
      <c r="Z997" t="n">
        <v>14</v>
      </c>
      <c r="AA997" s="14" t="inlineStr">
        <is>
          <t>SI</t>
        </is>
      </c>
    </row>
    <row r="998">
      <c r="B998" t="inlineStr">
        <is>
          <t>Venta Local</t>
        </is>
      </c>
      <c r="C998" t="n">
        <v>40357290</v>
      </c>
      <c r="D998" t="inlineStr">
        <is>
          <t>AGROSUPER SHANGHAI</t>
        </is>
      </c>
      <c r="E998" t="n">
        <v>1021767</v>
      </c>
      <c r="F998" t="inlineStr">
        <is>
          <t>agrosuper shanghai1021767</t>
        </is>
      </c>
      <c r="G998" s="12" t="n">
        <v>44990</v>
      </c>
      <c r="H998" s="10" t="n">
        <v>25002</v>
      </c>
      <c r="I998" s="10" t="n"/>
      <c r="J998" s="10" t="n"/>
      <c r="K998" s="10" t="n"/>
      <c r="L998" s="13" t="n">
        <v>5.574109245612703</v>
      </c>
      <c r="M998" s="12" t="n">
        <v>44995</v>
      </c>
      <c r="N998" s="13" t="n">
        <v>5.5</v>
      </c>
      <c r="O998" s="12" t="n">
        <v>45000</v>
      </c>
      <c r="P998" t="n">
        <v>14</v>
      </c>
      <c r="Q998" s="14" t="inlineStr">
        <is>
          <t>SI</t>
        </is>
      </c>
      <c r="R998" s="10" t="n">
        <v>25002</v>
      </c>
      <c r="S998" s="10" t="n"/>
      <c r="T998" s="10" t="n"/>
      <c r="U998" s="10" t="n"/>
      <c r="V998" s="13" t="n">
        <v>7.574109245612703</v>
      </c>
      <c r="W998" s="12" t="n">
        <v>44997</v>
      </c>
      <c r="X998" s="13" t="n">
        <v>7.5</v>
      </c>
      <c r="Y998" s="12" t="n">
        <v>45000</v>
      </c>
      <c r="Z998" t="n">
        <v>14</v>
      </c>
      <c r="AA998" s="14" t="inlineStr">
        <is>
          <t>SI</t>
        </is>
      </c>
    </row>
    <row r="999">
      <c r="B999" t="inlineStr">
        <is>
          <t>Venta Local</t>
        </is>
      </c>
      <c r="C999" t="n">
        <v>40357289</v>
      </c>
      <c r="D999" t="inlineStr">
        <is>
          <t>AGROSUPER SHANGHAI</t>
        </is>
      </c>
      <c r="E999" t="n">
        <v>1021767</v>
      </c>
      <c r="F999" t="inlineStr">
        <is>
          <t>agrosuper shanghai1021767</t>
        </is>
      </c>
      <c r="G999" s="12" t="n">
        <v>44990</v>
      </c>
      <c r="H999" s="10" t="n">
        <v>24156</v>
      </c>
      <c r="I999" s="10" t="n"/>
      <c r="J999" s="10" t="n"/>
      <c r="K999" s="10" t="n"/>
      <c r="L999" s="13" t="n">
        <v>5.574109245612703</v>
      </c>
      <c r="M999" s="12" t="n">
        <v>44995</v>
      </c>
      <c r="N999" s="13" t="n">
        <v>5.5</v>
      </c>
      <c r="O999" s="12" t="n">
        <v>45000</v>
      </c>
      <c r="P999" t="n">
        <v>14</v>
      </c>
      <c r="Q999" s="14" t="inlineStr">
        <is>
          <t>SI</t>
        </is>
      </c>
      <c r="R999" s="10" t="n">
        <v>24156</v>
      </c>
      <c r="S999" s="10" t="n"/>
      <c r="T999" s="10" t="n"/>
      <c r="U999" s="10" t="n"/>
      <c r="V999" s="13" t="n">
        <v>7.574109245612703</v>
      </c>
      <c r="W999" s="12" t="n">
        <v>44997</v>
      </c>
      <c r="X999" s="13" t="n">
        <v>7.5</v>
      </c>
      <c r="Y999" s="12" t="n">
        <v>45000</v>
      </c>
      <c r="Z999" t="n">
        <v>14</v>
      </c>
      <c r="AA999" s="14" t="inlineStr">
        <is>
          <t>SI</t>
        </is>
      </c>
    </row>
    <row r="1000">
      <c r="B1000" t="inlineStr">
        <is>
          <t>Venta Local</t>
        </is>
      </c>
      <c r="C1000" t="n">
        <v>40357273</v>
      </c>
      <c r="D1000" t="inlineStr">
        <is>
          <t>AGROSUPER SHANGHAI</t>
        </is>
      </c>
      <c r="E1000" t="n">
        <v>1012503</v>
      </c>
      <c r="F1000" t="inlineStr">
        <is>
          <t>agrosuper shanghai1012503</t>
        </is>
      </c>
      <c r="G1000" s="12" t="n">
        <v>44983</v>
      </c>
      <c r="H1000" s="10" t="n">
        <v>24000</v>
      </c>
      <c r="I1000" s="10" t="n"/>
      <c r="J1000" s="10" t="n"/>
      <c r="K1000" s="10" t="n"/>
      <c r="L1000" s="13" t="n">
        <v>5.574109245612703</v>
      </c>
      <c r="M1000" s="12" t="n">
        <v>44988</v>
      </c>
      <c r="N1000" s="13" t="n">
        <v>5.5</v>
      </c>
      <c r="O1000" s="12" t="n">
        <v>44993</v>
      </c>
      <c r="P1000" t="n">
        <v>20</v>
      </c>
      <c r="Q1000" s="14" t="inlineStr">
        <is>
          <t>SI</t>
        </is>
      </c>
      <c r="R1000" s="10" t="n">
        <v>24000</v>
      </c>
      <c r="S1000" s="10" t="n"/>
      <c r="T1000" s="10" t="n"/>
      <c r="U1000" s="10" t="n"/>
      <c r="V1000" s="13" t="n">
        <v>7.574109245612703</v>
      </c>
      <c r="W1000" s="12" t="n">
        <v>44990</v>
      </c>
      <c r="X1000" s="13" t="n">
        <v>7.5</v>
      </c>
      <c r="Y1000" s="12" t="n">
        <v>44993</v>
      </c>
      <c r="Z1000" t="n">
        <v>20</v>
      </c>
      <c r="AA1000" s="14" t="inlineStr">
        <is>
          <t>SI</t>
        </is>
      </c>
    </row>
    <row r="1001">
      <c r="B1001" t="inlineStr">
        <is>
          <t>Venta Local</t>
        </is>
      </c>
      <c r="C1001" t="n">
        <v>40357272</v>
      </c>
      <c r="D1001" t="inlineStr">
        <is>
          <t>AGROSUPER SHANGHAI</t>
        </is>
      </c>
      <c r="E1001" t="n">
        <v>1012503</v>
      </c>
      <c r="F1001" t="inlineStr">
        <is>
          <t>agrosuper shanghai1012503</t>
        </is>
      </c>
      <c r="G1001" s="12" t="n">
        <v>44977</v>
      </c>
      <c r="H1001" s="10" t="n">
        <v>9520</v>
      </c>
      <c r="I1001" s="10" t="n"/>
      <c r="J1001" s="10" t="n"/>
      <c r="K1001" s="10" t="n"/>
      <c r="L1001" s="13" t="n">
        <v>5.574109245612703</v>
      </c>
      <c r="M1001" s="12" t="n">
        <v>44982</v>
      </c>
      <c r="N1001" s="13" t="n">
        <v>5.5</v>
      </c>
      <c r="O1001" s="12" t="n">
        <v>44987</v>
      </c>
      <c r="P1001" t="n">
        <v>25</v>
      </c>
      <c r="Q1001" s="14" t="inlineStr">
        <is>
          <t>SI</t>
        </is>
      </c>
      <c r="R1001" s="10" t="n">
        <v>9520</v>
      </c>
      <c r="S1001" s="10" t="n"/>
      <c r="T1001" s="10" t="n"/>
      <c r="U1001" s="10" t="n"/>
      <c r="V1001" s="13" t="n">
        <v>7.574109245612703</v>
      </c>
      <c r="W1001" s="12" t="n">
        <v>44984</v>
      </c>
      <c r="X1001" s="13" t="n">
        <v>7.5</v>
      </c>
      <c r="Y1001" s="12" t="n">
        <v>44987</v>
      </c>
      <c r="Z1001" t="n">
        <v>25</v>
      </c>
      <c r="AA1001" s="14" t="inlineStr">
        <is>
          <t>SI</t>
        </is>
      </c>
    </row>
    <row r="1002">
      <c r="B1002" t="inlineStr">
        <is>
          <t>Venta Local</t>
        </is>
      </c>
      <c r="C1002" t="n">
        <v>40357272</v>
      </c>
      <c r="D1002" t="inlineStr">
        <is>
          <t>AGROSUPER SHANGHAI</t>
        </is>
      </c>
      <c r="E1002" t="n">
        <v>1012503</v>
      </c>
      <c r="F1002" t="inlineStr">
        <is>
          <t>agrosuper shanghai1012503</t>
        </is>
      </c>
      <c r="G1002" s="12" t="n">
        <v>44977</v>
      </c>
      <c r="H1002" s="10" t="n">
        <v>24000</v>
      </c>
      <c r="I1002" s="10" t="n"/>
      <c r="J1002" s="10" t="n"/>
      <c r="K1002" s="10" t="n"/>
      <c r="L1002" s="13" t="n">
        <v>5.574109245612703</v>
      </c>
      <c r="M1002" s="12" t="n">
        <v>44982</v>
      </c>
      <c r="N1002" s="13" t="n">
        <v>5.5</v>
      </c>
      <c r="O1002" s="12" t="n">
        <v>44987</v>
      </c>
      <c r="P1002" t="n">
        <v>25</v>
      </c>
      <c r="Q1002" s="14" t="inlineStr">
        <is>
          <t>SI</t>
        </is>
      </c>
      <c r="R1002" s="10" t="n">
        <v>24000</v>
      </c>
      <c r="S1002" s="10" t="n"/>
      <c r="T1002" s="10" t="n"/>
      <c r="U1002" s="10" t="n"/>
      <c r="V1002" s="13" t="n">
        <v>7.574109245612703</v>
      </c>
      <c r="W1002" s="12" t="n">
        <v>44984</v>
      </c>
      <c r="X1002" s="13" t="n">
        <v>7.5</v>
      </c>
      <c r="Y1002" s="12" t="n">
        <v>44987</v>
      </c>
      <c r="Z1002" t="n">
        <v>25</v>
      </c>
      <c r="AA1002" s="14" t="inlineStr">
        <is>
          <t>SI</t>
        </is>
      </c>
    </row>
    <row r="1003">
      <c r="B1003" t="inlineStr">
        <is>
          <t>Venta Local</t>
        </is>
      </c>
      <c r="C1003" t="n">
        <v>40357271</v>
      </c>
      <c r="D1003" t="inlineStr">
        <is>
          <t>AGROSUPER SHANGHAI</t>
        </is>
      </c>
      <c r="E1003" t="n">
        <v>1012503</v>
      </c>
      <c r="F1003" t="inlineStr">
        <is>
          <t>agrosuper shanghai1012503</t>
        </is>
      </c>
      <c r="G1003" s="12" t="n">
        <v>44977</v>
      </c>
      <c r="H1003" s="10" t="n">
        <v>24000</v>
      </c>
      <c r="I1003" s="10" t="n"/>
      <c r="J1003" s="10" t="n"/>
      <c r="K1003" s="10" t="n"/>
      <c r="L1003" s="13" t="n">
        <v>5.574109245612703</v>
      </c>
      <c r="M1003" s="12" t="n">
        <v>44982</v>
      </c>
      <c r="N1003" s="13" t="n">
        <v>5.5</v>
      </c>
      <c r="O1003" s="12" t="n">
        <v>44987</v>
      </c>
      <c r="P1003" t="n">
        <v>25</v>
      </c>
      <c r="Q1003" s="14" t="inlineStr">
        <is>
          <t>SI</t>
        </is>
      </c>
      <c r="R1003" s="10" t="n">
        <v>24000</v>
      </c>
      <c r="S1003" s="10" t="n"/>
      <c r="T1003" s="10" t="n"/>
      <c r="U1003" s="10" t="n"/>
      <c r="V1003" s="13" t="n">
        <v>7.574109245612703</v>
      </c>
      <c r="W1003" s="12" t="n">
        <v>44984</v>
      </c>
      <c r="X1003" s="13" t="n">
        <v>7.5</v>
      </c>
      <c r="Y1003" s="12" t="n">
        <v>44987</v>
      </c>
      <c r="Z1003" t="n">
        <v>25</v>
      </c>
      <c r="AA1003" s="14" t="inlineStr">
        <is>
          <t>SI</t>
        </is>
      </c>
    </row>
    <row r="1004">
      <c r="B1004" t="inlineStr">
        <is>
          <t>Venta Local</t>
        </is>
      </c>
      <c r="C1004" t="n">
        <v>40357270</v>
      </c>
      <c r="D1004" t="inlineStr">
        <is>
          <t>AGROSUPER SHANGHAI</t>
        </is>
      </c>
      <c r="E1004" t="n">
        <v>1012503</v>
      </c>
      <c r="F1004" t="inlineStr">
        <is>
          <t>agrosuper shanghai1012503</t>
        </is>
      </c>
      <c r="G1004" s="12" t="n">
        <v>44976</v>
      </c>
      <c r="H1004" s="10" t="n">
        <v>24000</v>
      </c>
      <c r="I1004" s="10" t="n"/>
      <c r="J1004" s="10" t="n"/>
      <c r="K1004" s="10" t="n"/>
      <c r="L1004" s="13" t="n">
        <v>5.574109245612703</v>
      </c>
      <c r="M1004" s="12" t="n">
        <v>44981</v>
      </c>
      <c r="N1004" s="13" t="n">
        <v>5.5</v>
      </c>
      <c r="O1004" s="12" t="n">
        <v>44986</v>
      </c>
      <c r="P1004" t="n">
        <v>26</v>
      </c>
      <c r="Q1004" s="14" t="inlineStr">
        <is>
          <t>SI</t>
        </is>
      </c>
      <c r="R1004" s="10" t="n">
        <v>24000</v>
      </c>
      <c r="S1004" s="10" t="n"/>
      <c r="T1004" s="10" t="n"/>
      <c r="U1004" s="10" t="n"/>
      <c r="V1004" s="13" t="n">
        <v>7.574109245612703</v>
      </c>
      <c r="W1004" s="12" t="n">
        <v>44983</v>
      </c>
      <c r="X1004" s="13" t="n">
        <v>7.5</v>
      </c>
      <c r="Y1004" s="12" t="n">
        <v>44986</v>
      </c>
      <c r="Z1004" t="n">
        <v>26</v>
      </c>
      <c r="AA1004" s="14" t="inlineStr">
        <is>
          <t>SI</t>
        </is>
      </c>
    </row>
    <row r="1005">
      <c r="B1005" t="inlineStr">
        <is>
          <t>Venta Local</t>
        </is>
      </c>
      <c r="C1005" t="n">
        <v>40357269</v>
      </c>
      <c r="D1005" t="inlineStr">
        <is>
          <t>AGROSUPER SHANGHAI</t>
        </is>
      </c>
      <c r="E1005" t="n">
        <v>1012503</v>
      </c>
      <c r="F1005" t="inlineStr">
        <is>
          <t>agrosuper shanghai1012503</t>
        </is>
      </c>
      <c r="G1005" s="12" t="n">
        <v>44977</v>
      </c>
      <c r="H1005" s="10" t="n">
        <v>24000</v>
      </c>
      <c r="I1005" s="10" t="n"/>
      <c r="J1005" s="10" t="n"/>
      <c r="K1005" s="10" t="n"/>
      <c r="L1005" s="13" t="n">
        <v>5.574109245612703</v>
      </c>
      <c r="M1005" s="12" t="n">
        <v>44982</v>
      </c>
      <c r="N1005" s="13" t="n">
        <v>5.5</v>
      </c>
      <c r="O1005" s="12" t="n">
        <v>44987</v>
      </c>
      <c r="P1005" t="n">
        <v>25</v>
      </c>
      <c r="Q1005" s="14" t="inlineStr">
        <is>
          <t>SI</t>
        </is>
      </c>
      <c r="R1005" s="10" t="n">
        <v>24000</v>
      </c>
      <c r="S1005" s="10" t="n"/>
      <c r="T1005" s="10" t="n"/>
      <c r="U1005" s="10" t="n"/>
      <c r="V1005" s="13" t="n">
        <v>7.574109245612703</v>
      </c>
      <c r="W1005" s="12" t="n">
        <v>44984</v>
      </c>
      <c r="X1005" s="13" t="n">
        <v>7.5</v>
      </c>
      <c r="Y1005" s="12" t="n">
        <v>44987</v>
      </c>
      <c r="Z1005" t="n">
        <v>25</v>
      </c>
      <c r="AA1005" s="14" t="inlineStr">
        <is>
          <t>SI</t>
        </is>
      </c>
    </row>
    <row r="1006">
      <c r="B1006" t="inlineStr">
        <is>
          <t>Venta Local</t>
        </is>
      </c>
      <c r="C1006" t="n">
        <v>40357268</v>
      </c>
      <c r="D1006" t="inlineStr">
        <is>
          <t>AGROSUPER SHANGHAI</t>
        </is>
      </c>
      <c r="E1006" t="n">
        <v>1012503</v>
      </c>
      <c r="F1006" t="inlineStr">
        <is>
          <t>agrosuper shanghai1012503</t>
        </is>
      </c>
      <c r="G1006" s="12" t="n">
        <v>44971</v>
      </c>
      <c r="H1006" s="10" t="inlineStr"/>
      <c r="I1006" s="10" t="n"/>
      <c r="J1006" s="10" t="n"/>
      <c r="K1006" s="10" t="n"/>
      <c r="L1006" s="13" t="n">
        <v>5.574109245612703</v>
      </c>
      <c r="M1006" s="12" t="n">
        <v>44976</v>
      </c>
      <c r="N1006" s="13" t="n">
        <v>5.5</v>
      </c>
      <c r="O1006" s="12" t="n">
        <v>44981</v>
      </c>
      <c r="P1006" t="n">
        <v>3</v>
      </c>
      <c r="Q1006" s="14" t="inlineStr">
        <is>
          <t>SI</t>
        </is>
      </c>
      <c r="R1006" s="10" t="n"/>
      <c r="S1006" s="10" t="n"/>
      <c r="T1006" s="10" t="n"/>
      <c r="U1006" s="10" t="n"/>
      <c r="V1006" s="13" t="n">
        <v>7.574109245612703</v>
      </c>
      <c r="W1006" s="12" t="n">
        <v>44978</v>
      </c>
      <c r="X1006" s="13" t="n">
        <v>7.5</v>
      </c>
      <c r="Y1006" s="12" t="n">
        <v>44981</v>
      </c>
      <c r="Z1006" t="n">
        <v>3</v>
      </c>
      <c r="AA1006" s="14" t="inlineStr">
        <is>
          <t>SI</t>
        </is>
      </c>
    </row>
    <row r="1007">
      <c r="B1007" t="inlineStr">
        <is>
          <t>Venta Local</t>
        </is>
      </c>
      <c r="C1007" t="n">
        <v>40357266</v>
      </c>
      <c r="D1007" t="inlineStr">
        <is>
          <t>AGROSUPER SHANGHAI</t>
        </is>
      </c>
      <c r="E1007" t="n">
        <v>1012681</v>
      </c>
      <c r="F1007" t="inlineStr">
        <is>
          <t>agrosuper shanghai1012681</t>
        </is>
      </c>
      <c r="G1007" s="12" t="n">
        <v>44989</v>
      </c>
      <c r="H1007" s="10" t="n">
        <v>24000</v>
      </c>
      <c r="I1007" s="10" t="n"/>
      <c r="J1007" s="10" t="n"/>
      <c r="K1007" s="10" t="n"/>
      <c r="L1007" s="13" t="n">
        <v>5.574109245612703</v>
      </c>
      <c r="M1007" s="12" t="n">
        <v>44994</v>
      </c>
      <c r="N1007" s="13" t="n">
        <v>5.5</v>
      </c>
      <c r="O1007" s="12" t="n">
        <v>44999</v>
      </c>
      <c r="P1007" t="n">
        <v>15</v>
      </c>
      <c r="Q1007" s="14" t="inlineStr">
        <is>
          <t>SI</t>
        </is>
      </c>
      <c r="R1007" s="10" t="n">
        <v>24000</v>
      </c>
      <c r="S1007" s="10" t="n"/>
      <c r="T1007" s="10" t="n"/>
      <c r="U1007" s="10" t="n"/>
      <c r="V1007" s="13" t="n">
        <v>7.574109245612703</v>
      </c>
      <c r="W1007" s="12" t="n">
        <v>44996</v>
      </c>
      <c r="X1007" s="13" t="n">
        <v>7.5</v>
      </c>
      <c r="Y1007" s="12" t="n">
        <v>44999</v>
      </c>
      <c r="Z1007" t="n">
        <v>15</v>
      </c>
      <c r="AA1007" s="14" t="inlineStr">
        <is>
          <t>SI</t>
        </is>
      </c>
    </row>
    <row r="1008">
      <c r="B1008" t="inlineStr">
        <is>
          <t>Venta Local</t>
        </is>
      </c>
      <c r="C1008" t="n">
        <v>40357265</v>
      </c>
      <c r="D1008" t="inlineStr">
        <is>
          <t>AGROSUPER SHANGHAI</t>
        </is>
      </c>
      <c r="E1008" t="n">
        <v>1012681</v>
      </c>
      <c r="F1008" t="inlineStr">
        <is>
          <t>agrosuper shanghai1012681</t>
        </is>
      </c>
      <c r="G1008" s="12" t="n">
        <v>44973</v>
      </c>
      <c r="H1008" s="10" t="inlineStr"/>
      <c r="I1008" s="10" t="n"/>
      <c r="J1008" s="10" t="n"/>
      <c r="K1008" s="10" t="n"/>
      <c r="L1008" s="13" t="n">
        <v>5.574109245612703</v>
      </c>
      <c r="M1008" s="12" t="n">
        <v>44978</v>
      </c>
      <c r="N1008" s="13" t="n">
        <v>5.5</v>
      </c>
      <c r="O1008" s="12" t="n">
        <v>44983</v>
      </c>
      <c r="P1008" t="n">
        <v>2</v>
      </c>
      <c r="Q1008" s="14" t="inlineStr">
        <is>
          <t>Mes 3</t>
        </is>
      </c>
      <c r="R1008" s="10" t="n"/>
      <c r="S1008" s="10" t="n"/>
      <c r="T1008" s="10" t="n"/>
      <c r="U1008" s="10" t="n"/>
      <c r="V1008" s="13" t="n">
        <v>7.574109245612703</v>
      </c>
      <c r="W1008" s="12" t="n">
        <v>44980</v>
      </c>
      <c r="X1008" s="13" t="n">
        <v>7.5</v>
      </c>
      <c r="Y1008" s="12" t="n">
        <v>44983</v>
      </c>
      <c r="Z1008" t="n">
        <v>2</v>
      </c>
      <c r="AA1008" s="14" t="inlineStr">
        <is>
          <t>Mes 3</t>
        </is>
      </c>
    </row>
    <row r="1009">
      <c r="B1009" t="inlineStr">
        <is>
          <t>Venta Local</t>
        </is>
      </c>
      <c r="C1009" t="n">
        <v>40357264</v>
      </c>
      <c r="D1009" t="inlineStr">
        <is>
          <t>AGROSUPER SHANGHAI</t>
        </is>
      </c>
      <c r="E1009" t="n">
        <v>1012434</v>
      </c>
      <c r="F1009" t="inlineStr">
        <is>
          <t>agrosuper shanghai1012434</t>
        </is>
      </c>
      <c r="G1009" s="12" t="n">
        <v>44989</v>
      </c>
      <c r="H1009" s="10" t="n">
        <v>24000</v>
      </c>
      <c r="I1009" s="10" t="n"/>
      <c r="J1009" s="10" t="n"/>
      <c r="K1009" s="10" t="n"/>
      <c r="L1009" s="13" t="n">
        <v>5.574109245612703</v>
      </c>
      <c r="M1009" s="12" t="n">
        <v>44994</v>
      </c>
      <c r="N1009" s="13" t="n">
        <v>5.5</v>
      </c>
      <c r="O1009" s="12" t="n">
        <v>44999</v>
      </c>
      <c r="P1009" t="n">
        <v>15</v>
      </c>
      <c r="Q1009" s="14" t="inlineStr">
        <is>
          <t>SI</t>
        </is>
      </c>
      <c r="R1009" s="10" t="n">
        <v>24000</v>
      </c>
      <c r="S1009" s="10" t="n"/>
      <c r="T1009" s="10" t="n"/>
      <c r="U1009" s="10" t="n"/>
      <c r="V1009" s="13" t="n">
        <v>7.574109245612703</v>
      </c>
      <c r="W1009" s="12" t="n">
        <v>44996</v>
      </c>
      <c r="X1009" s="13" t="n">
        <v>7.5</v>
      </c>
      <c r="Y1009" s="12" t="n">
        <v>44999</v>
      </c>
      <c r="Z1009" t="n">
        <v>15</v>
      </c>
      <c r="AA1009" s="14" t="inlineStr">
        <is>
          <t>SI</t>
        </is>
      </c>
    </row>
    <row r="1010">
      <c r="B1010" t="inlineStr">
        <is>
          <t>Venta Local</t>
        </is>
      </c>
      <c r="C1010" t="n">
        <v>40357263</v>
      </c>
      <c r="D1010" t="inlineStr">
        <is>
          <t>AGROSUPER SHANGHAI</t>
        </is>
      </c>
      <c r="E1010" t="n">
        <v>1012434</v>
      </c>
      <c r="F1010" t="inlineStr">
        <is>
          <t>agrosuper shanghai1012434</t>
        </is>
      </c>
      <c r="G1010" s="12" t="n">
        <v>44977</v>
      </c>
      <c r="H1010" s="10" t="n">
        <v>24000</v>
      </c>
      <c r="I1010" s="10" t="n"/>
      <c r="J1010" s="10" t="n"/>
      <c r="K1010" s="10" t="n"/>
      <c r="L1010" s="13" t="n">
        <v>5.574109245612703</v>
      </c>
      <c r="M1010" s="12" t="n">
        <v>44982</v>
      </c>
      <c r="N1010" s="13" t="n">
        <v>5.5</v>
      </c>
      <c r="O1010" s="12" t="n">
        <v>44987</v>
      </c>
      <c r="P1010" t="n">
        <v>25</v>
      </c>
      <c r="Q1010" s="14" t="inlineStr">
        <is>
          <t>SI</t>
        </is>
      </c>
      <c r="R1010" s="10" t="n">
        <v>24000</v>
      </c>
      <c r="S1010" s="10" t="n"/>
      <c r="T1010" s="10" t="n"/>
      <c r="U1010" s="10" t="n"/>
      <c r="V1010" s="13" t="n">
        <v>7.574109245612703</v>
      </c>
      <c r="W1010" s="12" t="n">
        <v>44984</v>
      </c>
      <c r="X1010" s="13" t="n">
        <v>7.5</v>
      </c>
      <c r="Y1010" s="12" t="n">
        <v>44987</v>
      </c>
      <c r="Z1010" t="n">
        <v>25</v>
      </c>
      <c r="AA1010" s="14" t="inlineStr">
        <is>
          <t>SI</t>
        </is>
      </c>
    </row>
    <row r="1011">
      <c r="B1011" t="inlineStr">
        <is>
          <t>Venta Local</t>
        </is>
      </c>
      <c r="C1011" t="n">
        <v>40357262</v>
      </c>
      <c r="D1011" t="inlineStr">
        <is>
          <t>AGROSUPER SHANGHAI</t>
        </is>
      </c>
      <c r="E1011" t="n">
        <v>1012434</v>
      </c>
      <c r="F1011" t="inlineStr">
        <is>
          <t>agrosuper shanghai1012434</t>
        </is>
      </c>
      <c r="G1011" s="12" t="n">
        <v>44973</v>
      </c>
      <c r="H1011" s="10" t="inlineStr"/>
      <c r="I1011" s="10" t="n"/>
      <c r="J1011" s="10" t="n"/>
      <c r="K1011" s="10" t="n"/>
      <c r="L1011" s="13" t="n">
        <v>5.574109245612703</v>
      </c>
      <c r="M1011" s="12" t="n">
        <v>44978</v>
      </c>
      <c r="N1011" s="13" t="n">
        <v>5.5</v>
      </c>
      <c r="O1011" s="12" t="n">
        <v>44983</v>
      </c>
      <c r="P1011" t="n">
        <v>2</v>
      </c>
      <c r="Q1011" s="14" t="inlineStr">
        <is>
          <t>Mes 3</t>
        </is>
      </c>
      <c r="R1011" s="10" t="n"/>
      <c r="S1011" s="10" t="n"/>
      <c r="T1011" s="10" t="n"/>
      <c r="U1011" s="10" t="n"/>
      <c r="V1011" s="13" t="n">
        <v>7.574109245612703</v>
      </c>
      <c r="W1011" s="12" t="n">
        <v>44980</v>
      </c>
      <c r="X1011" s="13" t="n">
        <v>7.5</v>
      </c>
      <c r="Y1011" s="12" t="n">
        <v>44983</v>
      </c>
      <c r="Z1011" t="n">
        <v>2</v>
      </c>
      <c r="AA1011" s="14" t="inlineStr">
        <is>
          <t>Mes 3</t>
        </is>
      </c>
    </row>
    <row r="1012">
      <c r="B1012" t="inlineStr">
        <is>
          <t>Venta Local</t>
        </is>
      </c>
      <c r="C1012" t="n">
        <v>40357261</v>
      </c>
      <c r="D1012" t="inlineStr">
        <is>
          <t>AGROSUPER SHANGHAI</t>
        </is>
      </c>
      <c r="E1012" t="n">
        <v>1011969</v>
      </c>
      <c r="F1012" t="inlineStr">
        <is>
          <t>agrosuper shanghai1011969</t>
        </is>
      </c>
      <c r="G1012" s="12" t="n">
        <v>44973</v>
      </c>
      <c r="H1012" s="10" t="inlineStr"/>
      <c r="I1012" s="10" t="n"/>
      <c r="J1012" s="10" t="n"/>
      <c r="K1012" s="10" t="n"/>
      <c r="L1012" s="13" t="n">
        <v>5.574109245612703</v>
      </c>
      <c r="M1012" s="12" t="n">
        <v>44978</v>
      </c>
      <c r="N1012" s="13" t="n">
        <v>5.5</v>
      </c>
      <c r="O1012" s="12" t="n">
        <v>44983</v>
      </c>
      <c r="P1012" t="n">
        <v>2</v>
      </c>
      <c r="Q1012" s="14" t="inlineStr">
        <is>
          <t>Mes 3</t>
        </is>
      </c>
      <c r="R1012" s="10" t="n"/>
      <c r="S1012" s="10" t="n"/>
      <c r="T1012" s="10" t="n"/>
      <c r="U1012" s="10" t="n"/>
      <c r="V1012" s="13" t="n">
        <v>7.574109245612703</v>
      </c>
      <c r="W1012" s="12" t="n">
        <v>44980</v>
      </c>
      <c r="X1012" s="13" t="n">
        <v>7.5</v>
      </c>
      <c r="Y1012" s="12" t="n">
        <v>44983</v>
      </c>
      <c r="Z1012" t="n">
        <v>2</v>
      </c>
      <c r="AA1012" s="14" t="inlineStr">
        <is>
          <t>Mes 3</t>
        </is>
      </c>
    </row>
    <row r="1013">
      <c r="B1013" t="inlineStr">
        <is>
          <t>Venta Local</t>
        </is>
      </c>
      <c r="C1013" t="n">
        <v>40357249</v>
      </c>
      <c r="D1013" t="inlineStr">
        <is>
          <t>AGROSUPER SHANGHAI</t>
        </is>
      </c>
      <c r="E1013" t="n">
        <v>1012452</v>
      </c>
      <c r="F1013" t="inlineStr">
        <is>
          <t>agrosuper shanghai1012452</t>
        </is>
      </c>
      <c r="G1013" s="12" t="n">
        <v>44977</v>
      </c>
      <c r="H1013" s="10" t="n">
        <v>19976</v>
      </c>
      <c r="I1013" s="10" t="n"/>
      <c r="J1013" s="10" t="n"/>
      <c r="K1013" s="10" t="n"/>
      <c r="L1013" s="13" t="n">
        <v>5.574109245612703</v>
      </c>
      <c r="M1013" s="12" t="n">
        <v>44982</v>
      </c>
      <c r="N1013" s="13" t="n">
        <v>5.5</v>
      </c>
      <c r="O1013" s="12" t="n">
        <v>44987</v>
      </c>
      <c r="P1013" t="n">
        <v>25</v>
      </c>
      <c r="Q1013" s="14" t="inlineStr">
        <is>
          <t>SI</t>
        </is>
      </c>
      <c r="R1013" s="10" t="n">
        <v>19976</v>
      </c>
      <c r="S1013" s="10" t="n"/>
      <c r="T1013" s="10" t="n"/>
      <c r="U1013" s="10" t="n"/>
      <c r="V1013" s="13" t="n">
        <v>7.574109245612703</v>
      </c>
      <c r="W1013" s="12" t="n">
        <v>44984</v>
      </c>
      <c r="X1013" s="13" t="n">
        <v>7.5</v>
      </c>
      <c r="Y1013" s="12" t="n">
        <v>44987</v>
      </c>
      <c r="Z1013" t="n">
        <v>25</v>
      </c>
      <c r="AA1013" s="14" t="inlineStr">
        <is>
          <t>SI</t>
        </is>
      </c>
    </row>
    <row r="1014">
      <c r="B1014" t="inlineStr">
        <is>
          <t>Venta Local</t>
        </is>
      </c>
      <c r="C1014" t="n">
        <v>40357245</v>
      </c>
      <c r="D1014" t="inlineStr">
        <is>
          <t>AGROSUPER SHANGHAI</t>
        </is>
      </c>
      <c r="E1014" t="n">
        <v>1012218</v>
      </c>
      <c r="F1014" t="inlineStr">
        <is>
          <t>agrosuper shanghai1012218</t>
        </is>
      </c>
      <c r="G1014" s="12" t="n">
        <v>44977</v>
      </c>
      <c r="H1014" s="10" t="n">
        <v>21000</v>
      </c>
      <c r="I1014" s="10" t="n"/>
      <c r="J1014" s="10" t="n"/>
      <c r="K1014" s="10" t="n"/>
      <c r="L1014" s="13" t="n">
        <v>5.574109245612703</v>
      </c>
      <c r="M1014" s="12" t="n">
        <v>44982</v>
      </c>
      <c r="N1014" s="13" t="n">
        <v>5.5</v>
      </c>
      <c r="O1014" s="12" t="n">
        <v>44987</v>
      </c>
      <c r="P1014" t="n">
        <v>25</v>
      </c>
      <c r="Q1014" s="14" t="inlineStr">
        <is>
          <t>SI</t>
        </is>
      </c>
      <c r="R1014" s="10" t="n">
        <v>21000</v>
      </c>
      <c r="S1014" s="10" t="n"/>
      <c r="T1014" s="10" t="n"/>
      <c r="U1014" s="10" t="n"/>
      <c r="V1014" s="13" t="n">
        <v>7.574109245612703</v>
      </c>
      <c r="W1014" s="12" t="n">
        <v>44984</v>
      </c>
      <c r="X1014" s="13" t="n">
        <v>7.5</v>
      </c>
      <c r="Y1014" s="12" t="n">
        <v>44987</v>
      </c>
      <c r="Z1014" t="n">
        <v>25</v>
      </c>
      <c r="AA1014" s="14" t="inlineStr">
        <is>
          <t>SI</t>
        </is>
      </c>
    </row>
    <row r="1015">
      <c r="B1015" t="inlineStr">
        <is>
          <t>Venta Local</t>
        </is>
      </c>
      <c r="C1015" t="n">
        <v>40357231</v>
      </c>
      <c r="D1015" t="inlineStr">
        <is>
          <t>AGROSUPER SHANGHAI</t>
        </is>
      </c>
      <c r="E1015" t="n">
        <v>1012455</v>
      </c>
      <c r="F1015" t="inlineStr">
        <is>
          <t>agrosuper shanghai1012455</t>
        </is>
      </c>
      <c r="G1015" s="12" t="n">
        <v>44990</v>
      </c>
      <c r="H1015" s="10" t="n">
        <v>24000</v>
      </c>
      <c r="I1015" s="10" t="n"/>
      <c r="J1015" s="10" t="n"/>
      <c r="K1015" s="10" t="n"/>
      <c r="L1015" s="13" t="n">
        <v>5.574109245612703</v>
      </c>
      <c r="M1015" s="12" t="n">
        <v>44995</v>
      </c>
      <c r="N1015" s="13" t="n">
        <v>5.5</v>
      </c>
      <c r="O1015" s="12" t="n">
        <v>45000</v>
      </c>
      <c r="P1015" t="n">
        <v>14</v>
      </c>
      <c r="Q1015" s="14" t="inlineStr">
        <is>
          <t>SI</t>
        </is>
      </c>
      <c r="R1015" s="10" t="n">
        <v>24000</v>
      </c>
      <c r="S1015" s="10" t="n"/>
      <c r="T1015" s="10" t="n"/>
      <c r="U1015" s="10" t="n"/>
      <c r="V1015" s="13" t="n">
        <v>7.574109245612703</v>
      </c>
      <c r="W1015" s="12" t="n">
        <v>44997</v>
      </c>
      <c r="X1015" s="13" t="n">
        <v>7.5</v>
      </c>
      <c r="Y1015" s="12" t="n">
        <v>45000</v>
      </c>
      <c r="Z1015" t="n">
        <v>14</v>
      </c>
      <c r="AA1015" s="14" t="inlineStr">
        <is>
          <t>SI</t>
        </is>
      </c>
    </row>
    <row r="1016">
      <c r="B1016" t="inlineStr">
        <is>
          <t>Venta Local</t>
        </is>
      </c>
      <c r="C1016" t="n">
        <v>40357230</v>
      </c>
      <c r="D1016" t="inlineStr">
        <is>
          <t>AGROSUPER SHANGHAI</t>
        </is>
      </c>
      <c r="E1016" t="n">
        <v>1012455</v>
      </c>
      <c r="F1016" t="inlineStr">
        <is>
          <t>agrosuper shanghai1012455</t>
        </is>
      </c>
      <c r="G1016" s="12" t="n">
        <v>44989</v>
      </c>
      <c r="H1016" s="10" t="n">
        <v>24000</v>
      </c>
      <c r="I1016" s="10" t="n"/>
      <c r="J1016" s="10" t="n"/>
      <c r="K1016" s="10" t="n"/>
      <c r="L1016" s="13" t="n">
        <v>5.574109245612703</v>
      </c>
      <c r="M1016" s="12" t="n">
        <v>44994</v>
      </c>
      <c r="N1016" s="13" t="n">
        <v>5.5</v>
      </c>
      <c r="O1016" s="12" t="n">
        <v>44999</v>
      </c>
      <c r="P1016" t="n">
        <v>15</v>
      </c>
      <c r="Q1016" s="14" t="inlineStr">
        <is>
          <t>SI</t>
        </is>
      </c>
      <c r="R1016" s="10" t="n">
        <v>24000</v>
      </c>
      <c r="S1016" s="10" t="n"/>
      <c r="T1016" s="10" t="n"/>
      <c r="U1016" s="10" t="n"/>
      <c r="V1016" s="13" t="n">
        <v>7.574109245612703</v>
      </c>
      <c r="W1016" s="12" t="n">
        <v>44996</v>
      </c>
      <c r="X1016" s="13" t="n">
        <v>7.5</v>
      </c>
      <c r="Y1016" s="12" t="n">
        <v>44999</v>
      </c>
      <c r="Z1016" t="n">
        <v>15</v>
      </c>
      <c r="AA1016" s="14" t="inlineStr">
        <is>
          <t>SI</t>
        </is>
      </c>
    </row>
    <row r="1017">
      <c r="B1017" t="inlineStr">
        <is>
          <t>Venta Local</t>
        </is>
      </c>
      <c r="C1017" t="n">
        <v>40357229</v>
      </c>
      <c r="D1017" t="inlineStr">
        <is>
          <t>AGROSUPER SHANGHAI</t>
        </is>
      </c>
      <c r="E1017" t="n">
        <v>1012455</v>
      </c>
      <c r="F1017" t="inlineStr">
        <is>
          <t>agrosuper shanghai1012455</t>
        </is>
      </c>
      <c r="G1017" s="12" t="n">
        <v>44987</v>
      </c>
      <c r="H1017" s="10" t="n">
        <v>11780</v>
      </c>
      <c r="I1017" s="10" t="n"/>
      <c r="J1017" s="10" t="n"/>
      <c r="K1017" s="10" t="n"/>
      <c r="L1017" s="13" t="n">
        <v>5.574109245612703</v>
      </c>
      <c r="M1017" s="12" t="n">
        <v>44992</v>
      </c>
      <c r="N1017" s="13" t="n">
        <v>5.5</v>
      </c>
      <c r="O1017" s="12" t="n">
        <v>44997</v>
      </c>
      <c r="P1017" t="n">
        <v>17</v>
      </c>
      <c r="Q1017" s="14" t="inlineStr">
        <is>
          <t>SI</t>
        </is>
      </c>
      <c r="R1017" s="10" t="n">
        <v>11780</v>
      </c>
      <c r="S1017" s="10" t="n"/>
      <c r="T1017" s="10" t="n"/>
      <c r="U1017" s="10" t="n"/>
      <c r="V1017" s="13" t="n">
        <v>7.574109245612703</v>
      </c>
      <c r="W1017" s="12" t="n">
        <v>44994</v>
      </c>
      <c r="X1017" s="13" t="n">
        <v>7.5</v>
      </c>
      <c r="Y1017" s="12" t="n">
        <v>44997</v>
      </c>
      <c r="Z1017" t="n">
        <v>17</v>
      </c>
      <c r="AA1017" s="14" t="inlineStr">
        <is>
          <t>SI</t>
        </is>
      </c>
    </row>
    <row r="1018">
      <c r="B1018" t="inlineStr">
        <is>
          <t>Venta Local</t>
        </is>
      </c>
      <c r="C1018" t="n">
        <v>40357229</v>
      </c>
      <c r="D1018" t="inlineStr">
        <is>
          <t>AGROSUPER SHANGHAI</t>
        </is>
      </c>
      <c r="E1018" t="n">
        <v>1012455</v>
      </c>
      <c r="F1018" t="inlineStr">
        <is>
          <t>agrosuper shanghai1012455</t>
        </is>
      </c>
      <c r="G1018" s="12" t="n">
        <v>44987</v>
      </c>
      <c r="H1018" s="10" t="n">
        <v>23780</v>
      </c>
      <c r="I1018" s="10" t="n"/>
      <c r="J1018" s="10" t="n"/>
      <c r="K1018" s="10" t="n"/>
      <c r="L1018" s="13" t="n">
        <v>5.574109245612703</v>
      </c>
      <c r="M1018" s="12" t="n">
        <v>44992</v>
      </c>
      <c r="N1018" s="13" t="n">
        <v>5.5</v>
      </c>
      <c r="O1018" s="12" t="n">
        <v>44997</v>
      </c>
      <c r="P1018" t="n">
        <v>17</v>
      </c>
      <c r="Q1018" s="14" t="inlineStr">
        <is>
          <t>SI</t>
        </is>
      </c>
      <c r="R1018" s="10" t="n">
        <v>23780</v>
      </c>
      <c r="S1018" s="10" t="n"/>
      <c r="T1018" s="10" t="n"/>
      <c r="U1018" s="10" t="n"/>
      <c r="V1018" s="13" t="n">
        <v>7.574109245612703</v>
      </c>
      <c r="W1018" s="12" t="n">
        <v>44994</v>
      </c>
      <c r="X1018" s="13" t="n">
        <v>7.5</v>
      </c>
      <c r="Y1018" s="12" t="n">
        <v>44997</v>
      </c>
      <c r="Z1018" t="n">
        <v>17</v>
      </c>
      <c r="AA1018" s="14" t="inlineStr">
        <is>
          <t>SI</t>
        </is>
      </c>
    </row>
    <row r="1019">
      <c r="B1019" t="inlineStr">
        <is>
          <t>Venta Local</t>
        </is>
      </c>
      <c r="C1019" t="n">
        <v>40357227</v>
      </c>
      <c r="D1019" t="inlineStr">
        <is>
          <t>AGROSUPER SHANGHAI</t>
        </is>
      </c>
      <c r="E1019" t="n">
        <v>1012455</v>
      </c>
      <c r="F1019" t="inlineStr">
        <is>
          <t>agrosuper shanghai1012455</t>
        </is>
      </c>
      <c r="G1019" s="12" t="n">
        <v>44975</v>
      </c>
      <c r="H1019" s="10" t="inlineStr"/>
      <c r="I1019" s="10" t="n"/>
      <c r="J1019" s="10" t="n"/>
      <c r="K1019" s="10" t="n"/>
      <c r="L1019" s="13" t="n">
        <v>5.574109245612703</v>
      </c>
      <c r="M1019" s="12" t="n">
        <v>44980</v>
      </c>
      <c r="N1019" s="13" t="n">
        <v>5.5</v>
      </c>
      <c r="O1019" s="12" t="n">
        <v>44985</v>
      </c>
      <c r="P1019" t="n">
        <v>0</v>
      </c>
      <c r="Q1019" s="14" t="inlineStr">
        <is>
          <t>Mes 3</t>
        </is>
      </c>
      <c r="R1019" s="10" t="n"/>
      <c r="S1019" s="10" t="n"/>
      <c r="T1019" s="10" t="n"/>
      <c r="U1019" s="10" t="n"/>
      <c r="V1019" s="13" t="n">
        <v>7.574109245612703</v>
      </c>
      <c r="W1019" s="12" t="n">
        <v>44982</v>
      </c>
      <c r="X1019" s="13" t="n">
        <v>7.5</v>
      </c>
      <c r="Y1019" s="12" t="n">
        <v>44985</v>
      </c>
      <c r="Z1019" t="n">
        <v>0</v>
      </c>
      <c r="AA1019" s="14" t="inlineStr">
        <is>
          <t>Mes 3</t>
        </is>
      </c>
    </row>
    <row r="1020">
      <c r="B1020" t="inlineStr">
        <is>
          <t>Venta Local</t>
        </is>
      </c>
      <c r="C1020" t="n">
        <v>40357225</v>
      </c>
      <c r="D1020" t="inlineStr">
        <is>
          <t>AGROSUPER SHANGHAI</t>
        </is>
      </c>
      <c r="E1020" t="n">
        <v>1012448</v>
      </c>
      <c r="F1020" t="inlineStr">
        <is>
          <t>agrosuper shanghai1012448</t>
        </is>
      </c>
      <c r="G1020" s="12" t="n">
        <v>44985</v>
      </c>
      <c r="H1020" s="10" t="n">
        <v>24000</v>
      </c>
      <c r="I1020" s="10" t="n"/>
      <c r="J1020" s="10" t="n"/>
      <c r="K1020" s="10" t="n"/>
      <c r="L1020" s="13" t="n">
        <v>5.574109245612703</v>
      </c>
      <c r="M1020" s="12" t="n">
        <v>44990</v>
      </c>
      <c r="N1020" s="13" t="n">
        <v>5.5</v>
      </c>
      <c r="O1020" s="12" t="n">
        <v>44995</v>
      </c>
      <c r="P1020" t="n">
        <v>18</v>
      </c>
      <c r="Q1020" s="14" t="inlineStr">
        <is>
          <t>SI</t>
        </is>
      </c>
      <c r="R1020" s="10" t="n">
        <v>24000</v>
      </c>
      <c r="S1020" s="10" t="n"/>
      <c r="T1020" s="10" t="n"/>
      <c r="U1020" s="10" t="n"/>
      <c r="V1020" s="13" t="n">
        <v>7.574109245612703</v>
      </c>
      <c r="W1020" s="12" t="n">
        <v>44992</v>
      </c>
      <c r="X1020" s="13" t="n">
        <v>7.5</v>
      </c>
      <c r="Y1020" s="12" t="n">
        <v>44995</v>
      </c>
      <c r="Z1020" t="n">
        <v>18</v>
      </c>
      <c r="AA1020" s="14" t="inlineStr">
        <is>
          <t>SI</t>
        </is>
      </c>
    </row>
    <row r="1021">
      <c r="B1021" t="inlineStr">
        <is>
          <t>Venta Local</t>
        </is>
      </c>
      <c r="C1021" t="n">
        <v>40357224</v>
      </c>
      <c r="D1021" t="inlineStr">
        <is>
          <t>AGROSUPER SHANGHAI</t>
        </is>
      </c>
      <c r="E1021" t="n">
        <v>1012448</v>
      </c>
      <c r="F1021" t="inlineStr">
        <is>
          <t>agrosuper shanghai1012448</t>
        </is>
      </c>
      <c r="G1021" s="12" t="n">
        <v>44985</v>
      </c>
      <c r="H1021" s="10" t="n">
        <v>24000</v>
      </c>
      <c r="I1021" s="10" t="n"/>
      <c r="J1021" s="10" t="n"/>
      <c r="K1021" s="10" t="n"/>
      <c r="L1021" s="13" t="n">
        <v>5.574109245612703</v>
      </c>
      <c r="M1021" s="12" t="n">
        <v>44990</v>
      </c>
      <c r="N1021" s="13" t="n">
        <v>5.5</v>
      </c>
      <c r="O1021" s="12" t="n">
        <v>44995</v>
      </c>
      <c r="P1021" t="n">
        <v>18</v>
      </c>
      <c r="Q1021" s="14" t="inlineStr">
        <is>
          <t>SI</t>
        </is>
      </c>
      <c r="R1021" s="10" t="n">
        <v>24000</v>
      </c>
      <c r="S1021" s="10" t="n"/>
      <c r="T1021" s="10" t="n"/>
      <c r="U1021" s="10" t="n"/>
      <c r="V1021" s="13" t="n">
        <v>7.574109245612703</v>
      </c>
      <c r="W1021" s="12" t="n">
        <v>44992</v>
      </c>
      <c r="X1021" s="13" t="n">
        <v>7.5</v>
      </c>
      <c r="Y1021" s="12" t="n">
        <v>44995</v>
      </c>
      <c r="Z1021" t="n">
        <v>18</v>
      </c>
      <c r="AA1021" s="14" t="inlineStr">
        <is>
          <t>SI</t>
        </is>
      </c>
    </row>
    <row r="1022">
      <c r="B1022" t="inlineStr">
        <is>
          <t>Venta Local</t>
        </is>
      </c>
      <c r="C1022" t="n">
        <v>40357223</v>
      </c>
      <c r="D1022" t="inlineStr">
        <is>
          <t>AGROSUPER SHANGHAI</t>
        </is>
      </c>
      <c r="E1022" t="n">
        <v>1012448</v>
      </c>
      <c r="F1022" t="inlineStr">
        <is>
          <t>agrosuper shanghai1012448</t>
        </is>
      </c>
      <c r="G1022" s="12" t="n">
        <v>44985</v>
      </c>
      <c r="H1022" s="10" t="n">
        <v>24000</v>
      </c>
      <c r="I1022" s="10" t="n"/>
      <c r="J1022" s="10" t="n"/>
      <c r="K1022" s="10" t="n"/>
      <c r="L1022" s="13" t="n">
        <v>5.574109245612703</v>
      </c>
      <c r="M1022" s="12" t="n">
        <v>44990</v>
      </c>
      <c r="N1022" s="13" t="n">
        <v>5.5</v>
      </c>
      <c r="O1022" s="12" t="n">
        <v>44995</v>
      </c>
      <c r="P1022" t="n">
        <v>18</v>
      </c>
      <c r="Q1022" s="14" t="inlineStr">
        <is>
          <t>SI</t>
        </is>
      </c>
      <c r="R1022" s="10" t="n">
        <v>24000</v>
      </c>
      <c r="S1022" s="10" t="n"/>
      <c r="T1022" s="10" t="n"/>
      <c r="U1022" s="10" t="n"/>
      <c r="V1022" s="13" t="n">
        <v>7.574109245612703</v>
      </c>
      <c r="W1022" s="12" t="n">
        <v>44992</v>
      </c>
      <c r="X1022" s="13" t="n">
        <v>7.5</v>
      </c>
      <c r="Y1022" s="12" t="n">
        <v>44995</v>
      </c>
      <c r="Z1022" t="n">
        <v>18</v>
      </c>
      <c r="AA1022" s="14" t="inlineStr">
        <is>
          <t>SI</t>
        </is>
      </c>
    </row>
    <row r="1023">
      <c r="B1023" t="inlineStr">
        <is>
          <t>Venta Local</t>
        </is>
      </c>
      <c r="C1023" t="n">
        <v>40357222</v>
      </c>
      <c r="D1023" t="inlineStr">
        <is>
          <t>AGROSUPER SHANGHAI</t>
        </is>
      </c>
      <c r="E1023" t="n">
        <v>1012448</v>
      </c>
      <c r="F1023" t="inlineStr">
        <is>
          <t>agrosuper shanghai1012448</t>
        </is>
      </c>
      <c r="G1023" s="12" t="n">
        <v>44977</v>
      </c>
      <c r="H1023" s="10" t="n">
        <v>24000</v>
      </c>
      <c r="I1023" s="10" t="n"/>
      <c r="J1023" s="10" t="n"/>
      <c r="K1023" s="10" t="n"/>
      <c r="L1023" s="13" t="n">
        <v>5.574109245612703</v>
      </c>
      <c r="M1023" s="12" t="n">
        <v>44982</v>
      </c>
      <c r="N1023" s="13" t="n">
        <v>5.5</v>
      </c>
      <c r="O1023" s="12" t="n">
        <v>44987</v>
      </c>
      <c r="P1023" t="n">
        <v>25</v>
      </c>
      <c r="Q1023" s="14" t="inlineStr">
        <is>
          <t>SI</t>
        </is>
      </c>
      <c r="R1023" s="10" t="n">
        <v>24000</v>
      </c>
      <c r="S1023" s="10" t="n"/>
      <c r="T1023" s="10" t="n"/>
      <c r="U1023" s="10" t="n"/>
      <c r="V1023" s="13" t="n">
        <v>7.574109245612703</v>
      </c>
      <c r="W1023" s="12" t="n">
        <v>44984</v>
      </c>
      <c r="X1023" s="13" t="n">
        <v>7.5</v>
      </c>
      <c r="Y1023" s="12" t="n">
        <v>44987</v>
      </c>
      <c r="Z1023" t="n">
        <v>25</v>
      </c>
      <c r="AA1023" s="14" t="inlineStr">
        <is>
          <t>SI</t>
        </is>
      </c>
    </row>
    <row r="1024">
      <c r="B1024" t="inlineStr">
        <is>
          <t>Venta Local</t>
        </is>
      </c>
      <c r="C1024" t="n">
        <v>40357221</v>
      </c>
      <c r="D1024" t="inlineStr">
        <is>
          <t>AGROSUPER SHANGHAI</t>
        </is>
      </c>
      <c r="E1024" t="n">
        <v>1012448</v>
      </c>
      <c r="F1024" t="inlineStr">
        <is>
          <t>agrosuper shanghai1012448</t>
        </is>
      </c>
      <c r="G1024" s="12" t="n">
        <v>44976</v>
      </c>
      <c r="H1024" s="10" t="n">
        <v>24000</v>
      </c>
      <c r="I1024" s="10" t="n"/>
      <c r="J1024" s="10" t="n"/>
      <c r="K1024" s="10" t="n"/>
      <c r="L1024" s="13" t="n">
        <v>5.574109245612703</v>
      </c>
      <c r="M1024" s="12" t="n">
        <v>44981</v>
      </c>
      <c r="N1024" s="13" t="n">
        <v>5.5</v>
      </c>
      <c r="O1024" s="12" t="n">
        <v>44986</v>
      </c>
      <c r="P1024" t="n">
        <v>26</v>
      </c>
      <c r="Q1024" s="14" t="inlineStr">
        <is>
          <t>SI</t>
        </is>
      </c>
      <c r="R1024" s="10" t="n">
        <v>24000</v>
      </c>
      <c r="S1024" s="10" t="n"/>
      <c r="T1024" s="10" t="n"/>
      <c r="U1024" s="10" t="n"/>
      <c r="V1024" s="13" t="n">
        <v>7.574109245612703</v>
      </c>
      <c r="W1024" s="12" t="n">
        <v>44983</v>
      </c>
      <c r="X1024" s="13" t="n">
        <v>7.5</v>
      </c>
      <c r="Y1024" s="12" t="n">
        <v>44986</v>
      </c>
      <c r="Z1024" t="n">
        <v>26</v>
      </c>
      <c r="AA1024" s="14" t="inlineStr">
        <is>
          <t>SI</t>
        </is>
      </c>
    </row>
    <row r="1025">
      <c r="B1025" t="inlineStr">
        <is>
          <t>Venta Local</t>
        </is>
      </c>
      <c r="C1025" t="n">
        <v>40357220</v>
      </c>
      <c r="D1025" t="inlineStr">
        <is>
          <t>AGROSUPER SHANGHAI</t>
        </is>
      </c>
      <c r="E1025" t="n">
        <v>1012448</v>
      </c>
      <c r="F1025" t="inlineStr">
        <is>
          <t>agrosuper shanghai1012448</t>
        </is>
      </c>
      <c r="G1025" s="12" t="n">
        <v>44971</v>
      </c>
      <c r="H1025" s="10" t="inlineStr"/>
      <c r="I1025" s="10" t="n"/>
      <c r="J1025" s="10" t="n"/>
      <c r="K1025" s="10" t="n"/>
      <c r="L1025" s="13" t="n">
        <v>5.574109245612703</v>
      </c>
      <c r="M1025" s="12" t="n">
        <v>44976</v>
      </c>
      <c r="N1025" s="13" t="n">
        <v>5.5</v>
      </c>
      <c r="O1025" s="12" t="n">
        <v>44981</v>
      </c>
      <c r="P1025" t="n">
        <v>3</v>
      </c>
      <c r="Q1025" s="14" t="inlineStr">
        <is>
          <t>SI</t>
        </is>
      </c>
      <c r="R1025" s="10" t="n"/>
      <c r="S1025" s="10" t="n"/>
      <c r="T1025" s="10" t="n"/>
      <c r="U1025" s="10" t="n"/>
      <c r="V1025" s="13" t="n">
        <v>7.574109245612703</v>
      </c>
      <c r="W1025" s="12" t="n">
        <v>44978</v>
      </c>
      <c r="X1025" s="13" t="n">
        <v>7.5</v>
      </c>
      <c r="Y1025" s="12" t="n">
        <v>44981</v>
      </c>
      <c r="Z1025" t="n">
        <v>3</v>
      </c>
      <c r="AA1025" s="14" t="inlineStr">
        <is>
          <t>SI</t>
        </is>
      </c>
    </row>
    <row r="1026">
      <c r="B1026" t="inlineStr">
        <is>
          <t>Venta Local</t>
        </is>
      </c>
      <c r="C1026" t="n">
        <v>40357219</v>
      </c>
      <c r="D1026" t="inlineStr">
        <is>
          <t>AGROSUPER SHANGHAI</t>
        </is>
      </c>
      <c r="E1026" t="n">
        <v>1012448</v>
      </c>
      <c r="F1026" t="inlineStr">
        <is>
          <t>agrosuper shanghai1012448</t>
        </is>
      </c>
      <c r="G1026" s="12" t="n">
        <v>44971</v>
      </c>
      <c r="H1026" s="10" t="inlineStr"/>
      <c r="I1026" s="10" t="n"/>
      <c r="J1026" s="10" t="n"/>
      <c r="K1026" s="10" t="n"/>
      <c r="L1026" s="13" t="n">
        <v>5.574109245612703</v>
      </c>
      <c r="M1026" s="12" t="n">
        <v>44976</v>
      </c>
      <c r="N1026" s="13" t="n">
        <v>5.5</v>
      </c>
      <c r="O1026" s="12" t="n">
        <v>44981</v>
      </c>
      <c r="P1026" t="n">
        <v>3</v>
      </c>
      <c r="Q1026" s="14" t="inlineStr">
        <is>
          <t>SI</t>
        </is>
      </c>
      <c r="R1026" s="10" t="n"/>
      <c r="S1026" s="10" t="n"/>
      <c r="T1026" s="10" t="n"/>
      <c r="U1026" s="10" t="n"/>
      <c r="V1026" s="13" t="n">
        <v>7.574109245612703</v>
      </c>
      <c r="W1026" s="12" t="n">
        <v>44978</v>
      </c>
      <c r="X1026" s="13" t="n">
        <v>7.5</v>
      </c>
      <c r="Y1026" s="12" t="n">
        <v>44981</v>
      </c>
      <c r="Z1026" t="n">
        <v>3</v>
      </c>
      <c r="AA1026" s="14" t="inlineStr">
        <is>
          <t>SI</t>
        </is>
      </c>
    </row>
    <row r="1027">
      <c r="B1027" t="inlineStr">
        <is>
          <t>Venta Directa</t>
        </is>
      </c>
      <c r="C1027" t="n">
        <v>40357215</v>
      </c>
      <c r="D1027" t="inlineStr">
        <is>
          <t>AGROSUPER ASIA</t>
        </is>
      </c>
      <c r="E1027" t="n">
        <v>1021156</v>
      </c>
      <c r="F1027" t="inlineStr">
        <is>
          <t>agrosuper asia1021156</t>
        </is>
      </c>
      <c r="G1027" s="12" t="n">
        <v>44980</v>
      </c>
      <c r="H1027" s="10" t="inlineStr"/>
      <c r="I1027" s="10" t="n"/>
      <c r="J1027" s="10" t="n"/>
      <c r="K1027" s="10" t="n"/>
      <c r="L1027" s="13" t="n"/>
      <c r="N1027" s="13" t="n"/>
      <c r="Q1027" s="14" t="n"/>
      <c r="R1027" s="10" t="n"/>
      <c r="S1027" s="10" t="n"/>
      <c r="T1027" s="10" t="n"/>
      <c r="U1027" s="10" t="n"/>
      <c r="V1027" s="13" t="n"/>
      <c r="X1027" s="13" t="n"/>
      <c r="AA1027" s="14" t="n"/>
    </row>
    <row r="1028">
      <c r="B1028" t="inlineStr">
        <is>
          <t>Venta Directa</t>
        </is>
      </c>
      <c r="C1028" t="n">
        <v>40357215</v>
      </c>
      <c r="D1028" t="inlineStr">
        <is>
          <t>AGROSUPER ASIA</t>
        </is>
      </c>
      <c r="E1028" t="n">
        <v>1021156</v>
      </c>
      <c r="F1028" t="inlineStr">
        <is>
          <t>agrosuper asia1021156</t>
        </is>
      </c>
      <c r="G1028" s="12" t="n">
        <v>44980</v>
      </c>
      <c r="H1028" s="10" t="inlineStr"/>
      <c r="I1028" s="10" t="n"/>
      <c r="J1028" s="10" t="n"/>
      <c r="K1028" s="10" t="n"/>
      <c r="L1028" s="13" t="n"/>
      <c r="N1028" s="13" t="n"/>
      <c r="Q1028" s="14" t="n"/>
      <c r="R1028" s="10" t="n"/>
      <c r="S1028" s="10" t="n"/>
      <c r="T1028" s="10" t="n"/>
      <c r="U1028" s="10" t="n"/>
      <c r="V1028" s="13" t="n"/>
      <c r="X1028" s="13" t="n"/>
      <c r="AA1028" s="14" t="n"/>
    </row>
    <row r="1029">
      <c r="B1029" t="inlineStr">
        <is>
          <t>Venta Directa</t>
        </is>
      </c>
      <c r="C1029" t="n">
        <v>40357200</v>
      </c>
      <c r="D1029" t="inlineStr">
        <is>
          <t>AGRO SUDAMERICA</t>
        </is>
      </c>
      <c r="E1029" t="n">
        <v>1021092</v>
      </c>
      <c r="F1029" t="inlineStr">
        <is>
          <t>agro sudamerica1021092</t>
        </is>
      </c>
      <c r="G1029" s="12" t="n">
        <v>44960</v>
      </c>
      <c r="H1029" s="10" t="inlineStr"/>
      <c r="I1029" s="10" t="n"/>
      <c r="J1029" s="10" t="n"/>
      <c r="K1029" s="10" t="n"/>
      <c r="L1029" s="13" t="n"/>
      <c r="N1029" s="13" t="n"/>
      <c r="Q1029" s="14" t="n"/>
      <c r="R1029" s="10" t="n"/>
      <c r="S1029" s="10" t="n"/>
      <c r="T1029" s="10" t="n"/>
      <c r="U1029" s="10" t="n"/>
      <c r="V1029" s="13" t="n"/>
      <c r="X1029" s="13" t="n"/>
      <c r="AA1029" s="14" t="n"/>
    </row>
    <row r="1030">
      <c r="B1030" t="inlineStr">
        <is>
          <t>Venta Directa</t>
        </is>
      </c>
      <c r="C1030" t="n">
        <v>40357200</v>
      </c>
      <c r="D1030" t="inlineStr">
        <is>
          <t>AGRO SUDAMERICA</t>
        </is>
      </c>
      <c r="E1030" t="n">
        <v>1021092</v>
      </c>
      <c r="F1030" t="inlineStr">
        <is>
          <t>agro sudamerica1021092</t>
        </is>
      </c>
      <c r="G1030" s="12" t="n">
        <v>44960</v>
      </c>
      <c r="H1030" s="10" t="inlineStr"/>
      <c r="I1030" s="10" t="n"/>
      <c r="J1030" s="10" t="n"/>
      <c r="K1030" s="10" t="n"/>
      <c r="L1030" s="13" t="n"/>
      <c r="N1030" s="13" t="n"/>
      <c r="Q1030" s="14" t="n"/>
      <c r="R1030" s="10" t="n"/>
      <c r="S1030" s="10" t="n"/>
      <c r="T1030" s="10" t="n"/>
      <c r="U1030" s="10" t="n"/>
      <c r="V1030" s="13" t="n"/>
      <c r="X1030" s="13" t="n"/>
      <c r="AA1030" s="14" t="n"/>
    </row>
    <row r="1031">
      <c r="B1031" t="inlineStr">
        <is>
          <t>Venta Directa</t>
        </is>
      </c>
      <c r="C1031" t="n">
        <v>40357199</v>
      </c>
      <c r="D1031" t="inlineStr">
        <is>
          <t>AGRO SUDAMERICA</t>
        </is>
      </c>
      <c r="E1031" t="n">
        <v>1021092</v>
      </c>
      <c r="F1031" t="inlineStr">
        <is>
          <t>agro sudamerica1021092</t>
        </is>
      </c>
      <c r="G1031" s="12" t="n">
        <v>44960</v>
      </c>
      <c r="H1031" s="10" t="inlineStr"/>
      <c r="I1031" s="10" t="n"/>
      <c r="J1031" s="10" t="n"/>
      <c r="K1031" s="10" t="n"/>
      <c r="L1031" s="13" t="n"/>
      <c r="N1031" s="13" t="n"/>
      <c r="Q1031" s="14" t="n"/>
      <c r="R1031" s="10" t="n"/>
      <c r="S1031" s="10" t="n"/>
      <c r="T1031" s="10" t="n"/>
      <c r="U1031" s="10" t="n"/>
      <c r="V1031" s="13" t="n"/>
      <c r="X1031" s="13" t="n"/>
      <c r="AA1031" s="14" t="n"/>
    </row>
    <row r="1032">
      <c r="B1032" t="inlineStr">
        <is>
          <t>Venta Directa</t>
        </is>
      </c>
      <c r="C1032" t="n">
        <v>40357199</v>
      </c>
      <c r="D1032" t="inlineStr">
        <is>
          <t>AGRO SUDAMERICA</t>
        </is>
      </c>
      <c r="E1032" t="n">
        <v>1021092</v>
      </c>
      <c r="F1032" t="inlineStr">
        <is>
          <t>agro sudamerica1021092</t>
        </is>
      </c>
      <c r="G1032" s="12" t="n">
        <v>44960</v>
      </c>
      <c r="H1032" s="10" t="inlineStr"/>
      <c r="I1032" s="10" t="n"/>
      <c r="J1032" s="10" t="n"/>
      <c r="K1032" s="10" t="n"/>
      <c r="L1032" s="13" t="n"/>
      <c r="N1032" s="13" t="n"/>
      <c r="Q1032" s="14" t="n"/>
      <c r="R1032" s="10" t="n"/>
      <c r="S1032" s="10" t="n"/>
      <c r="T1032" s="10" t="n"/>
      <c r="U1032" s="10" t="n"/>
      <c r="V1032" s="13" t="n"/>
      <c r="X1032" s="13" t="n"/>
      <c r="AA1032" s="14" t="n"/>
    </row>
    <row r="1033">
      <c r="B1033" t="inlineStr">
        <is>
          <t>Venta Directa</t>
        </is>
      </c>
      <c r="C1033" t="n">
        <v>40357198</v>
      </c>
      <c r="D1033" t="inlineStr">
        <is>
          <t>AGRO SUDAMERICA</t>
        </is>
      </c>
      <c r="E1033" t="n">
        <v>1021092</v>
      </c>
      <c r="F1033" t="inlineStr">
        <is>
          <t>agro sudamerica1021092</t>
        </is>
      </c>
      <c r="G1033" s="12" t="n">
        <v>44961</v>
      </c>
      <c r="H1033" s="10" t="inlineStr"/>
      <c r="I1033" s="10" t="n"/>
      <c r="J1033" s="10" t="n"/>
      <c r="K1033" s="10" t="n"/>
      <c r="L1033" s="13" t="n"/>
      <c r="N1033" s="13" t="n"/>
      <c r="Q1033" s="14" t="n"/>
      <c r="R1033" s="10" t="n"/>
      <c r="S1033" s="10" t="n"/>
      <c r="T1033" s="10" t="n"/>
      <c r="U1033" s="10" t="n"/>
      <c r="V1033" s="13" t="n"/>
      <c r="X1033" s="13" t="n"/>
      <c r="AA1033" s="14" t="n"/>
    </row>
    <row r="1034">
      <c r="B1034" t="inlineStr">
        <is>
          <t>Venta Directa</t>
        </is>
      </c>
      <c r="C1034" t="n">
        <v>40357198</v>
      </c>
      <c r="D1034" t="inlineStr">
        <is>
          <t>AGRO SUDAMERICA</t>
        </is>
      </c>
      <c r="E1034" t="n">
        <v>1021092</v>
      </c>
      <c r="F1034" t="inlineStr">
        <is>
          <t>agro sudamerica1021092</t>
        </is>
      </c>
      <c r="G1034" s="12" t="n">
        <v>44961</v>
      </c>
      <c r="H1034" s="10" t="inlineStr"/>
      <c r="I1034" s="10" t="n"/>
      <c r="J1034" s="10" t="n"/>
      <c r="K1034" s="10" t="n"/>
      <c r="L1034" s="13" t="n"/>
      <c r="N1034" s="13" t="n"/>
      <c r="Q1034" s="14" t="n"/>
      <c r="R1034" s="10" t="n"/>
      <c r="S1034" s="10" t="n"/>
      <c r="T1034" s="10" t="n"/>
      <c r="U1034" s="10" t="n"/>
      <c r="V1034" s="13" t="n"/>
      <c r="X1034" s="13" t="n"/>
      <c r="AA1034" s="14" t="n"/>
    </row>
    <row r="1035">
      <c r="B1035" t="inlineStr">
        <is>
          <t>Venta Directa</t>
        </is>
      </c>
      <c r="C1035" t="n">
        <v>40357196</v>
      </c>
      <c r="D1035" t="inlineStr">
        <is>
          <t>AGRO SUDAMERICA</t>
        </is>
      </c>
      <c r="E1035" t="n">
        <v>1020869</v>
      </c>
      <c r="F1035" t="inlineStr">
        <is>
          <t>agro sudamerica1020869</t>
        </is>
      </c>
      <c r="G1035" s="12" t="n">
        <v>44966</v>
      </c>
      <c r="H1035" s="10" t="inlineStr"/>
      <c r="I1035" s="10" t="n"/>
      <c r="J1035" s="10" t="n"/>
      <c r="K1035" s="10" t="n"/>
      <c r="L1035" s="13" t="n"/>
      <c r="N1035" s="13" t="n"/>
      <c r="Q1035" s="14" t="n"/>
      <c r="R1035" s="10" t="n"/>
      <c r="S1035" s="10" t="n"/>
      <c r="T1035" s="10" t="n"/>
      <c r="U1035" s="10" t="n"/>
      <c r="V1035" s="13" t="n"/>
      <c r="X1035" s="13" t="n"/>
      <c r="AA1035" s="14" t="n"/>
    </row>
    <row r="1036">
      <c r="B1036" t="inlineStr">
        <is>
          <t>Venta Directa</t>
        </is>
      </c>
      <c r="C1036" t="n">
        <v>40357196</v>
      </c>
      <c r="D1036" t="inlineStr">
        <is>
          <t>AGRO SUDAMERICA</t>
        </is>
      </c>
      <c r="E1036" t="n">
        <v>1020869</v>
      </c>
      <c r="F1036" t="inlineStr">
        <is>
          <t>agro sudamerica1020869</t>
        </is>
      </c>
      <c r="G1036" s="12" t="n">
        <v>44966</v>
      </c>
      <c r="H1036" s="10" t="inlineStr"/>
      <c r="I1036" s="10" t="n"/>
      <c r="J1036" s="10" t="n"/>
      <c r="K1036" s="10" t="n"/>
      <c r="L1036" s="13" t="n"/>
      <c r="N1036" s="13" t="n"/>
      <c r="Q1036" s="14" t="n"/>
      <c r="R1036" s="10" t="n"/>
      <c r="S1036" s="10" t="n"/>
      <c r="T1036" s="10" t="n"/>
      <c r="U1036" s="10" t="n"/>
      <c r="V1036" s="13" t="n"/>
      <c r="X1036" s="13" t="n"/>
      <c r="AA1036" s="14" t="n"/>
    </row>
    <row r="1037">
      <c r="B1037" t="inlineStr">
        <is>
          <t>Venta Directa</t>
        </is>
      </c>
      <c r="C1037" t="n">
        <v>40357195</v>
      </c>
      <c r="D1037" t="inlineStr">
        <is>
          <t>AGRO SUDAMERICA</t>
        </is>
      </c>
      <c r="E1037" t="n">
        <v>1020869</v>
      </c>
      <c r="F1037" t="inlineStr">
        <is>
          <t>agro sudamerica1020869</t>
        </is>
      </c>
      <c r="G1037" s="12" t="n">
        <v>44962</v>
      </c>
      <c r="H1037" s="10" t="inlineStr"/>
      <c r="I1037" s="10" t="n"/>
      <c r="J1037" s="10" t="n"/>
      <c r="K1037" s="10" t="n"/>
      <c r="L1037" s="13" t="n"/>
      <c r="N1037" s="13" t="n"/>
      <c r="Q1037" s="14" t="n"/>
      <c r="R1037" s="10" t="n"/>
      <c r="S1037" s="10" t="n"/>
      <c r="T1037" s="10" t="n"/>
      <c r="U1037" s="10" t="n"/>
      <c r="V1037" s="13" t="n"/>
      <c r="X1037" s="13" t="n"/>
      <c r="AA1037" s="14" t="n"/>
    </row>
    <row r="1038">
      <c r="B1038" t="inlineStr">
        <is>
          <t>Venta Directa</t>
        </is>
      </c>
      <c r="C1038" t="n">
        <v>40357183</v>
      </c>
      <c r="D1038" t="inlineStr">
        <is>
          <t>AGRO SUDAMERICA</t>
        </is>
      </c>
      <c r="E1038" t="n">
        <v>1021023</v>
      </c>
      <c r="F1038" t="inlineStr">
        <is>
          <t>agro sudamerica1021023</t>
        </is>
      </c>
      <c r="G1038" s="12" t="n">
        <v>44969</v>
      </c>
      <c r="H1038" s="10" t="inlineStr"/>
      <c r="I1038" s="10" t="n"/>
      <c r="J1038" s="10" t="n"/>
      <c r="K1038" s="10" t="n"/>
      <c r="L1038" s="13" t="n"/>
      <c r="N1038" s="13" t="n"/>
      <c r="Q1038" s="14" t="n"/>
      <c r="R1038" s="10" t="n"/>
      <c r="S1038" s="10" t="n"/>
      <c r="T1038" s="10" t="n"/>
      <c r="U1038" s="10" t="n"/>
      <c r="V1038" s="13" t="n"/>
      <c r="X1038" s="13" t="n"/>
      <c r="AA1038" s="14" t="n"/>
    </row>
    <row r="1039">
      <c r="B1039" t="inlineStr">
        <is>
          <t>Venta Directa</t>
        </is>
      </c>
      <c r="C1039" t="n">
        <v>40357183</v>
      </c>
      <c r="D1039" t="inlineStr">
        <is>
          <t>AGRO SUDAMERICA</t>
        </is>
      </c>
      <c r="E1039" t="n">
        <v>1021023</v>
      </c>
      <c r="F1039" t="inlineStr">
        <is>
          <t>agro sudamerica1021023</t>
        </is>
      </c>
      <c r="G1039" s="12" t="n">
        <v>44969</v>
      </c>
      <c r="H1039" s="10" t="inlineStr"/>
      <c r="I1039" s="10" t="n"/>
      <c r="J1039" s="10" t="n"/>
      <c r="K1039" s="10" t="n"/>
      <c r="L1039" s="13" t="n"/>
      <c r="N1039" s="13" t="n"/>
      <c r="Q1039" s="14" t="n"/>
      <c r="R1039" s="10" t="n"/>
      <c r="S1039" s="10" t="n"/>
      <c r="T1039" s="10" t="n"/>
      <c r="U1039" s="10" t="n"/>
      <c r="V1039" s="13" t="n"/>
      <c r="X1039" s="13" t="n"/>
      <c r="AA1039" s="14" t="n"/>
    </row>
    <row r="1040">
      <c r="B1040" t="inlineStr">
        <is>
          <t>Venta Directa</t>
        </is>
      </c>
      <c r="C1040" t="n">
        <v>40357182</v>
      </c>
      <c r="D1040" t="inlineStr">
        <is>
          <t>AGRO SUDAMERICA</t>
        </is>
      </c>
      <c r="E1040" t="n">
        <v>1021023</v>
      </c>
      <c r="F1040" t="inlineStr">
        <is>
          <t>agro sudamerica1021023</t>
        </is>
      </c>
      <c r="G1040" s="12" t="n">
        <v>44962</v>
      </c>
      <c r="H1040" s="10" t="inlineStr"/>
      <c r="I1040" s="10" t="n"/>
      <c r="J1040" s="10" t="n"/>
      <c r="K1040" s="10" t="n"/>
      <c r="L1040" s="13" t="n"/>
      <c r="N1040" s="13" t="n"/>
      <c r="Q1040" s="14" t="n"/>
      <c r="R1040" s="10" t="n"/>
      <c r="S1040" s="10" t="n"/>
      <c r="T1040" s="10" t="n"/>
      <c r="U1040" s="10" t="n"/>
      <c r="V1040" s="13" t="n"/>
      <c r="X1040" s="13" t="n"/>
      <c r="AA1040" s="14" t="n"/>
    </row>
    <row r="1041">
      <c r="B1041" t="inlineStr">
        <is>
          <t>Venta Directa</t>
        </is>
      </c>
      <c r="C1041" t="n">
        <v>40357181</v>
      </c>
      <c r="D1041" t="inlineStr">
        <is>
          <t>AGRO SUDAMERICA</t>
        </is>
      </c>
      <c r="E1041" t="n">
        <v>1021023</v>
      </c>
      <c r="F1041" t="inlineStr">
        <is>
          <t>agro sudamerica1021023</t>
        </is>
      </c>
      <c r="G1041" s="12" t="n">
        <v>44954</v>
      </c>
      <c r="H1041" s="10" t="inlineStr"/>
      <c r="I1041" s="10" t="n"/>
      <c r="J1041" s="10" t="n"/>
      <c r="K1041" s="10" t="n"/>
      <c r="L1041" s="13" t="n"/>
      <c r="N1041" s="13" t="n"/>
      <c r="Q1041" s="14" t="n"/>
      <c r="R1041" s="10" t="n"/>
      <c r="S1041" s="10" t="n"/>
      <c r="T1041" s="10" t="n"/>
      <c r="U1041" s="10" t="n"/>
      <c r="V1041" s="13" t="n"/>
      <c r="X1041" s="13" t="n"/>
      <c r="AA1041" s="14" t="n"/>
    </row>
    <row r="1042">
      <c r="B1042" t="inlineStr">
        <is>
          <t>Venta Directa</t>
        </is>
      </c>
      <c r="C1042" t="n">
        <v>40357181</v>
      </c>
      <c r="D1042" t="inlineStr">
        <is>
          <t>AGRO SUDAMERICA</t>
        </is>
      </c>
      <c r="E1042" t="n">
        <v>1021023</v>
      </c>
      <c r="F1042" t="inlineStr">
        <is>
          <t>agro sudamerica1021023</t>
        </is>
      </c>
      <c r="G1042" s="12" t="n">
        <v>44954</v>
      </c>
      <c r="H1042" s="10" t="inlineStr"/>
      <c r="I1042" s="10" t="n"/>
      <c r="J1042" s="10" t="n"/>
      <c r="K1042" s="10" t="n"/>
      <c r="L1042" s="13" t="n"/>
      <c r="N1042" s="13" t="n"/>
      <c r="Q1042" s="14" t="n"/>
      <c r="R1042" s="10" t="n"/>
      <c r="S1042" s="10" t="n"/>
      <c r="T1042" s="10" t="n"/>
      <c r="U1042" s="10" t="n"/>
      <c r="V1042" s="13" t="n"/>
      <c r="X1042" s="13" t="n"/>
      <c r="AA1042" s="14" t="n"/>
    </row>
    <row r="1043">
      <c r="B1043" t="inlineStr">
        <is>
          <t>Venta Local</t>
        </is>
      </c>
      <c r="C1043" t="n">
        <v>40357167</v>
      </c>
      <c r="D1043" t="inlineStr">
        <is>
          <t>AGRO EUROPA</t>
        </is>
      </c>
      <c r="E1043" t="n">
        <v>1011906</v>
      </c>
      <c r="F1043" t="inlineStr">
        <is>
          <t>agro europa1011906</t>
        </is>
      </c>
      <c r="G1043" s="12" t="n">
        <v>44968</v>
      </c>
      <c r="H1043" s="10" t="inlineStr"/>
      <c r="I1043" s="10" t="n"/>
      <c r="J1043" s="10" t="n"/>
      <c r="K1043" s="10" t="n"/>
      <c r="L1043" s="13" t="n">
        <v>5.142011834319526</v>
      </c>
      <c r="M1043" s="12" t="n">
        <v>44973</v>
      </c>
      <c r="N1043" s="13" t="n">
        <v>7.5</v>
      </c>
      <c r="O1043" s="12" t="n">
        <v>44980</v>
      </c>
      <c r="P1043" t="n">
        <v>4</v>
      </c>
      <c r="Q1043" s="14" t="inlineStr">
        <is>
          <t>SI</t>
        </is>
      </c>
      <c r="R1043" s="10" t="n"/>
      <c r="S1043" s="10" t="n"/>
      <c r="T1043" s="10" t="n"/>
      <c r="U1043" s="10" t="n"/>
      <c r="V1043" s="13" t="n">
        <v>7.142011834319526</v>
      </c>
      <c r="W1043" s="12" t="n">
        <v>44975</v>
      </c>
      <c r="X1043" s="13" t="n">
        <v>9.5</v>
      </c>
      <c r="Y1043" s="12" t="n">
        <v>44980</v>
      </c>
      <c r="Z1043" t="n">
        <v>4</v>
      </c>
      <c r="AA1043" s="14" t="inlineStr">
        <is>
          <t>SI</t>
        </is>
      </c>
    </row>
    <row r="1044">
      <c r="B1044" t="inlineStr">
        <is>
          <t>Venta Local</t>
        </is>
      </c>
      <c r="C1044" t="n">
        <v>40357157</v>
      </c>
      <c r="D1044" t="inlineStr">
        <is>
          <t>ANDES ASIA</t>
        </is>
      </c>
      <c r="E1044" t="n">
        <v>1021936</v>
      </c>
      <c r="F1044" t="inlineStr">
        <is>
          <t>andes asia1021936</t>
        </is>
      </c>
      <c r="G1044" s="12" t="n">
        <v>44977</v>
      </c>
      <c r="H1044" s="10" t="n">
        <v>24000</v>
      </c>
      <c r="I1044" s="10" t="n"/>
      <c r="J1044" s="10" t="n"/>
      <c r="K1044" s="10" t="n"/>
      <c r="L1044" s="13" t="n">
        <v>4.830303030303031</v>
      </c>
      <c r="M1044" s="12" t="n">
        <v>44981</v>
      </c>
      <c r="N1044" s="13" t="n">
        <v>15</v>
      </c>
      <c r="O1044" s="12" t="n">
        <v>44996</v>
      </c>
      <c r="P1044" t="n">
        <v>17</v>
      </c>
      <c r="Q1044" s="14" t="inlineStr">
        <is>
          <t>SI</t>
        </is>
      </c>
      <c r="R1044" s="10" t="n">
        <v>24000</v>
      </c>
      <c r="S1044" s="10" t="n"/>
      <c r="T1044" s="10" t="n"/>
      <c r="U1044" s="10" t="n"/>
      <c r="V1044" s="13" t="n">
        <v>6.830303030303031</v>
      </c>
      <c r="W1044" s="12" t="n">
        <v>44983</v>
      </c>
      <c r="X1044" s="13" t="n">
        <v>17</v>
      </c>
      <c r="Y1044" s="12" t="n">
        <v>44996</v>
      </c>
      <c r="Z1044" t="n">
        <v>17</v>
      </c>
      <c r="AA1044" s="14" t="inlineStr">
        <is>
          <t>SI</t>
        </is>
      </c>
    </row>
    <row r="1045">
      <c r="B1045" t="inlineStr">
        <is>
          <t>Venta Local</t>
        </is>
      </c>
      <c r="C1045" t="n">
        <v>40357156</v>
      </c>
      <c r="D1045" t="inlineStr">
        <is>
          <t>ANDES ASIA</t>
        </is>
      </c>
      <c r="E1045" t="n">
        <v>1021936</v>
      </c>
      <c r="F1045" t="inlineStr">
        <is>
          <t>andes asia1021936</t>
        </is>
      </c>
      <c r="G1045" s="12" t="n">
        <v>44977</v>
      </c>
      <c r="H1045" s="10" t="n">
        <v>24000</v>
      </c>
      <c r="I1045" s="10" t="n"/>
      <c r="J1045" s="10" t="n"/>
      <c r="K1045" s="10" t="n"/>
      <c r="L1045" s="13" t="n">
        <v>4.830303030303031</v>
      </c>
      <c r="M1045" s="12" t="n">
        <v>44981</v>
      </c>
      <c r="N1045" s="13" t="n">
        <v>15</v>
      </c>
      <c r="O1045" s="12" t="n">
        <v>44996</v>
      </c>
      <c r="P1045" t="n">
        <v>17</v>
      </c>
      <c r="Q1045" s="14" t="inlineStr">
        <is>
          <t>SI</t>
        </is>
      </c>
      <c r="R1045" s="10" t="n">
        <v>24000</v>
      </c>
      <c r="S1045" s="10" t="n"/>
      <c r="T1045" s="10" t="n"/>
      <c r="U1045" s="10" t="n"/>
      <c r="V1045" s="13" t="n">
        <v>6.830303030303031</v>
      </c>
      <c r="W1045" s="12" t="n">
        <v>44983</v>
      </c>
      <c r="X1045" s="13" t="n">
        <v>17</v>
      </c>
      <c r="Y1045" s="12" t="n">
        <v>44996</v>
      </c>
      <c r="Z1045" t="n">
        <v>17</v>
      </c>
      <c r="AA1045" s="14" t="inlineStr">
        <is>
          <t>SI</t>
        </is>
      </c>
    </row>
    <row r="1046">
      <c r="B1046" t="inlineStr">
        <is>
          <t>Venta Local</t>
        </is>
      </c>
      <c r="C1046" t="n">
        <v>40357155</v>
      </c>
      <c r="D1046" t="inlineStr">
        <is>
          <t>ANDES ASIA</t>
        </is>
      </c>
      <c r="E1046" t="n">
        <v>1021936</v>
      </c>
      <c r="F1046" t="inlineStr">
        <is>
          <t>andes asia1021936</t>
        </is>
      </c>
      <c r="G1046" s="12" t="n">
        <v>44980</v>
      </c>
      <c r="H1046" s="10" t="n">
        <v>24000</v>
      </c>
      <c r="I1046" s="10" t="n"/>
      <c r="J1046" s="10" t="n"/>
      <c r="K1046" s="10" t="n"/>
      <c r="L1046" s="13" t="n">
        <v>4.830303030303031</v>
      </c>
      <c r="M1046" s="12" t="n">
        <v>44984</v>
      </c>
      <c r="N1046" s="13" t="n">
        <v>15</v>
      </c>
      <c r="O1046" s="12" t="n">
        <v>44999</v>
      </c>
      <c r="P1046" t="n">
        <v>15</v>
      </c>
      <c r="Q1046" s="14" t="inlineStr">
        <is>
          <t>SI</t>
        </is>
      </c>
      <c r="R1046" s="10" t="n">
        <v>24000</v>
      </c>
      <c r="S1046" s="10" t="n"/>
      <c r="T1046" s="10" t="n"/>
      <c r="U1046" s="10" t="n"/>
      <c r="V1046" s="13" t="n">
        <v>6.830303030303031</v>
      </c>
      <c r="W1046" s="12" t="n">
        <v>44986</v>
      </c>
      <c r="X1046" s="13" t="n">
        <v>17</v>
      </c>
      <c r="Y1046" s="12" t="n">
        <v>44999</v>
      </c>
      <c r="Z1046" t="n">
        <v>15</v>
      </c>
      <c r="AA1046" s="14" t="inlineStr">
        <is>
          <t>SI</t>
        </is>
      </c>
    </row>
    <row r="1047">
      <c r="B1047" t="inlineStr">
        <is>
          <t>Venta Local</t>
        </is>
      </c>
      <c r="C1047" t="n">
        <v>40357152</v>
      </c>
      <c r="D1047" t="inlineStr">
        <is>
          <t>ANDES ASIA</t>
        </is>
      </c>
      <c r="E1047" t="n">
        <v>1022918</v>
      </c>
      <c r="F1047" t="inlineStr">
        <is>
          <t>andes asia1022918</t>
        </is>
      </c>
      <c r="G1047" s="12" t="n">
        <v>44977</v>
      </c>
      <c r="H1047" s="10" t="n">
        <v>24000</v>
      </c>
      <c r="I1047" s="10" t="n"/>
      <c r="J1047" s="10" t="n"/>
      <c r="K1047" s="10" t="n"/>
      <c r="L1047" s="13" t="n">
        <v>4.830303030303031</v>
      </c>
      <c r="M1047" s="12" t="n">
        <v>44981</v>
      </c>
      <c r="N1047" s="13" t="n">
        <v>15</v>
      </c>
      <c r="O1047" s="12" t="n">
        <v>44996</v>
      </c>
      <c r="P1047" t="n">
        <v>17</v>
      </c>
      <c r="Q1047" s="14" t="inlineStr">
        <is>
          <t>SI</t>
        </is>
      </c>
      <c r="R1047" s="10" t="n">
        <v>24000</v>
      </c>
      <c r="S1047" s="10" t="n"/>
      <c r="T1047" s="10" t="n"/>
      <c r="U1047" s="10" t="n"/>
      <c r="V1047" s="13" t="n">
        <v>6.830303030303031</v>
      </c>
      <c r="W1047" s="12" t="n">
        <v>44983</v>
      </c>
      <c r="X1047" s="13" t="n">
        <v>17</v>
      </c>
      <c r="Y1047" s="12" t="n">
        <v>44996</v>
      </c>
      <c r="Z1047" t="n">
        <v>17</v>
      </c>
      <c r="AA1047" s="14" t="inlineStr">
        <is>
          <t>SI</t>
        </is>
      </c>
    </row>
    <row r="1048">
      <c r="B1048" t="inlineStr">
        <is>
          <t>Venta Local</t>
        </is>
      </c>
      <c r="C1048" t="n">
        <v>40357147</v>
      </c>
      <c r="D1048" t="inlineStr">
        <is>
          <t>ANDES ASIA</t>
        </is>
      </c>
      <c r="E1048" t="n">
        <v>1022918</v>
      </c>
      <c r="F1048" t="inlineStr">
        <is>
          <t>andes asia1022918</t>
        </is>
      </c>
      <c r="G1048" s="12" t="n">
        <v>44977</v>
      </c>
      <c r="H1048" s="10" t="n">
        <v>24000</v>
      </c>
      <c r="I1048" s="10" t="n"/>
      <c r="J1048" s="10" t="n"/>
      <c r="K1048" s="10" t="n"/>
      <c r="L1048" s="13" t="n">
        <v>4.830303030303031</v>
      </c>
      <c r="M1048" s="12" t="n">
        <v>44981</v>
      </c>
      <c r="N1048" s="13" t="n">
        <v>15</v>
      </c>
      <c r="O1048" s="12" t="n">
        <v>44996</v>
      </c>
      <c r="P1048" t="n">
        <v>17</v>
      </c>
      <c r="Q1048" s="14" t="inlineStr">
        <is>
          <t>SI</t>
        </is>
      </c>
      <c r="R1048" s="10" t="n">
        <v>24000</v>
      </c>
      <c r="S1048" s="10" t="n"/>
      <c r="T1048" s="10" t="n"/>
      <c r="U1048" s="10" t="n"/>
      <c r="V1048" s="13" t="n">
        <v>6.830303030303031</v>
      </c>
      <c r="W1048" s="12" t="n">
        <v>44983</v>
      </c>
      <c r="X1048" s="13" t="n">
        <v>17</v>
      </c>
      <c r="Y1048" s="12" t="n">
        <v>44996</v>
      </c>
      <c r="Z1048" t="n">
        <v>17</v>
      </c>
      <c r="AA1048" s="14" t="inlineStr">
        <is>
          <t>SI</t>
        </is>
      </c>
    </row>
    <row r="1049">
      <c r="B1049" t="inlineStr">
        <is>
          <t>Venta Directa</t>
        </is>
      </c>
      <c r="C1049" t="n">
        <v>40357133</v>
      </c>
      <c r="D1049" t="inlineStr">
        <is>
          <t>AGROSUPER ASIA</t>
        </is>
      </c>
      <c r="E1049" t="n">
        <v>1021664</v>
      </c>
      <c r="F1049" t="inlineStr">
        <is>
          <t>agrosuper asia1021664</t>
        </is>
      </c>
      <c r="G1049" s="12" t="n">
        <v>44994</v>
      </c>
      <c r="H1049" s="10" t="n">
        <v>22187.03</v>
      </c>
      <c r="I1049" s="10" t="n"/>
      <c r="J1049" s="10" t="n"/>
      <c r="K1049" s="10" t="n"/>
      <c r="L1049" s="13" t="n"/>
      <c r="N1049" s="13" t="n"/>
      <c r="Q1049" s="14" t="n"/>
      <c r="R1049" s="10" t="n">
        <v>22187.03</v>
      </c>
      <c r="S1049" s="10" t="n"/>
      <c r="T1049" s="10" t="n"/>
      <c r="U1049" s="10" t="n"/>
      <c r="V1049" s="13" t="n"/>
      <c r="X1049" s="13" t="n"/>
      <c r="AA1049" s="14" t="n"/>
    </row>
    <row r="1050">
      <c r="B1050" t="inlineStr">
        <is>
          <t>Venta Directa</t>
        </is>
      </c>
      <c r="C1050" t="n">
        <v>40357132</v>
      </c>
      <c r="D1050" t="inlineStr">
        <is>
          <t>AGROSUPER ASIA</t>
        </is>
      </c>
      <c r="E1050" t="n">
        <v>1021664</v>
      </c>
      <c r="F1050" t="inlineStr">
        <is>
          <t>agrosuper asia1021664</t>
        </is>
      </c>
      <c r="G1050" s="12" t="n">
        <v>44987</v>
      </c>
      <c r="H1050" s="10" t="n">
        <v>22100.64</v>
      </c>
      <c r="I1050" s="10" t="n"/>
      <c r="J1050" s="10" t="n"/>
      <c r="K1050" s="10" t="n"/>
      <c r="L1050" s="13" t="n"/>
      <c r="N1050" s="13" t="n"/>
      <c r="Q1050" s="14" t="n"/>
      <c r="R1050" s="10" t="n">
        <v>22100.64</v>
      </c>
      <c r="S1050" s="10" t="n"/>
      <c r="T1050" s="10" t="n"/>
      <c r="U1050" s="10" t="n"/>
      <c r="V1050" s="13" t="n"/>
      <c r="X1050" s="13" t="n"/>
      <c r="AA1050" s="14" t="n"/>
    </row>
    <row r="1051">
      <c r="B1051" t="inlineStr">
        <is>
          <t>Venta Directa</t>
        </is>
      </c>
      <c r="C1051" t="n">
        <v>40357129</v>
      </c>
      <c r="D1051" t="inlineStr">
        <is>
          <t>AGROSUPER ASIA</t>
        </is>
      </c>
      <c r="E1051" t="n">
        <v>1021046</v>
      </c>
      <c r="F1051" t="inlineStr">
        <is>
          <t>agrosuper asia1021046</t>
        </is>
      </c>
      <c r="G1051" s="12" t="n">
        <v>44980</v>
      </c>
      <c r="H1051" s="10" t="inlineStr"/>
      <c r="I1051" s="10" t="n"/>
      <c r="J1051" s="10" t="n"/>
      <c r="K1051" s="10" t="n"/>
      <c r="L1051" s="13" t="n"/>
      <c r="N1051" s="13" t="n"/>
      <c r="Q1051" s="14" t="n"/>
      <c r="R1051" s="10" t="n"/>
      <c r="S1051" s="10" t="n"/>
      <c r="T1051" s="10" t="n"/>
      <c r="U1051" s="10" t="n"/>
      <c r="V1051" s="13" t="n"/>
      <c r="X1051" s="13" t="n"/>
      <c r="AA1051" s="14" t="n"/>
    </row>
    <row r="1052">
      <c r="B1052" t="inlineStr">
        <is>
          <t>Venta Directa</t>
        </is>
      </c>
      <c r="C1052" t="n">
        <v>40357127</v>
      </c>
      <c r="D1052" t="inlineStr">
        <is>
          <t>AGROSUPER ASIA</t>
        </is>
      </c>
      <c r="E1052" t="n">
        <v>1022885</v>
      </c>
      <c r="F1052" t="inlineStr">
        <is>
          <t>agrosuper asia1022885</t>
        </is>
      </c>
      <c r="G1052" s="12" t="n">
        <v>44980</v>
      </c>
      <c r="H1052" s="10" t="inlineStr"/>
      <c r="I1052" s="10" t="n"/>
      <c r="J1052" s="10" t="n"/>
      <c r="K1052" s="10" t="n"/>
      <c r="L1052" s="13" t="n"/>
      <c r="N1052" s="13" t="n"/>
      <c r="Q1052" s="14" t="n"/>
      <c r="R1052" s="10" t="n"/>
      <c r="S1052" s="10" t="n"/>
      <c r="T1052" s="10" t="n"/>
      <c r="U1052" s="10" t="n"/>
      <c r="V1052" s="13" t="n"/>
      <c r="X1052" s="13" t="n"/>
      <c r="AA1052" s="14" t="n"/>
    </row>
    <row r="1053">
      <c r="B1053" t="inlineStr">
        <is>
          <t>Venta Directa</t>
        </is>
      </c>
      <c r="C1053" t="n">
        <v>40357125</v>
      </c>
      <c r="D1053" t="inlineStr">
        <is>
          <t>AGROSUPER ASIA</t>
        </is>
      </c>
      <c r="E1053" t="n">
        <v>1021470</v>
      </c>
      <c r="F1053" t="inlineStr">
        <is>
          <t>agrosuper asia1021470</t>
        </is>
      </c>
      <c r="G1053" s="12" t="n">
        <v>44981</v>
      </c>
      <c r="H1053" s="10" t="inlineStr"/>
      <c r="I1053" s="10" t="n"/>
      <c r="J1053" s="10" t="n"/>
      <c r="K1053" s="10" t="n"/>
      <c r="L1053" s="13" t="n"/>
      <c r="N1053" s="13" t="n"/>
      <c r="Q1053" s="14" t="n"/>
      <c r="R1053" s="10" t="n"/>
      <c r="S1053" s="10" t="n"/>
      <c r="T1053" s="10" t="n"/>
      <c r="U1053" s="10" t="n"/>
      <c r="V1053" s="13" t="n"/>
      <c r="X1053" s="13" t="n"/>
      <c r="AA1053" s="14" t="n"/>
    </row>
    <row r="1054">
      <c r="B1054" t="inlineStr">
        <is>
          <t>Venta Directa</t>
        </is>
      </c>
      <c r="C1054" t="n">
        <v>40357123</v>
      </c>
      <c r="D1054" t="inlineStr">
        <is>
          <t>AGROSUPER ASIA</t>
        </is>
      </c>
      <c r="E1054" t="n">
        <v>1021665</v>
      </c>
      <c r="F1054" t="inlineStr">
        <is>
          <t>agrosuper asia1021665</t>
        </is>
      </c>
      <c r="G1054" s="12" t="n">
        <v>44993</v>
      </c>
      <c r="H1054" s="10" t="n">
        <v>22015.05</v>
      </c>
      <c r="I1054" s="10" t="n"/>
      <c r="J1054" s="10" t="n"/>
      <c r="K1054" s="10" t="n"/>
      <c r="L1054" s="13" t="n"/>
      <c r="N1054" s="13" t="n"/>
      <c r="Q1054" s="14" t="n"/>
      <c r="R1054" s="10" t="n">
        <v>22015.05</v>
      </c>
      <c r="S1054" s="10" t="n"/>
      <c r="T1054" s="10" t="n"/>
      <c r="U1054" s="10" t="n"/>
      <c r="V1054" s="13" t="n"/>
      <c r="X1054" s="13" t="n"/>
      <c r="AA1054" s="14" t="n"/>
    </row>
    <row r="1055">
      <c r="B1055" t="inlineStr">
        <is>
          <t>Venta Directa</t>
        </is>
      </c>
      <c r="C1055" t="n">
        <v>40357122</v>
      </c>
      <c r="D1055" t="inlineStr">
        <is>
          <t>AGROSUPER ASIA</t>
        </is>
      </c>
      <c r="E1055" t="n">
        <v>1021665</v>
      </c>
      <c r="F1055" t="inlineStr">
        <is>
          <t>agrosuper asia1021665</t>
        </is>
      </c>
      <c r="G1055" s="12" t="n">
        <v>44985</v>
      </c>
      <c r="H1055" s="10" t="inlineStr"/>
      <c r="I1055" s="10" t="n"/>
      <c r="J1055" s="10" t="n"/>
      <c r="K1055" s="10" t="n"/>
      <c r="L1055" s="13" t="n"/>
      <c r="N1055" s="13" t="n"/>
      <c r="Q1055" s="14" t="n"/>
      <c r="R1055" s="10" t="n"/>
      <c r="S1055" s="10" t="n"/>
      <c r="T1055" s="10" t="n"/>
      <c r="U1055" s="10" t="n"/>
      <c r="V1055" s="13" t="n"/>
      <c r="X1055" s="13" t="n"/>
      <c r="AA1055" s="14" t="n"/>
    </row>
    <row r="1056">
      <c r="B1056" t="inlineStr">
        <is>
          <t>Venta Directa</t>
        </is>
      </c>
      <c r="C1056" t="n">
        <v>40357118</v>
      </c>
      <c r="D1056" t="inlineStr">
        <is>
          <t>AGROSUPER ASIA</t>
        </is>
      </c>
      <c r="E1056" t="n">
        <v>1022887</v>
      </c>
      <c r="F1056" t="inlineStr">
        <is>
          <t>agrosuper asia1022887</t>
        </is>
      </c>
      <c r="G1056" s="12" t="n">
        <v>44985</v>
      </c>
      <c r="H1056" s="10" t="inlineStr"/>
      <c r="I1056" s="10" t="n"/>
      <c r="J1056" s="10" t="n"/>
      <c r="K1056" s="10" t="n"/>
      <c r="L1056" s="13" t="n"/>
      <c r="N1056" s="13" t="n"/>
      <c r="Q1056" s="14" t="n"/>
      <c r="R1056" s="10" t="n"/>
      <c r="S1056" s="10" t="n"/>
      <c r="T1056" s="10" t="n"/>
      <c r="U1056" s="10" t="n"/>
      <c r="V1056" s="13" t="n"/>
      <c r="X1056" s="13" t="n"/>
      <c r="AA1056" s="14" t="n"/>
    </row>
    <row r="1057">
      <c r="B1057" t="inlineStr">
        <is>
          <t>Venta Local</t>
        </is>
      </c>
      <c r="C1057" t="n">
        <v>40357102</v>
      </c>
      <c r="D1057" t="inlineStr">
        <is>
          <t>AGRO AMERICA</t>
        </is>
      </c>
      <c r="E1057" t="n">
        <v>1030379</v>
      </c>
      <c r="F1057" t="inlineStr">
        <is>
          <t>agro america1030379</t>
        </is>
      </c>
      <c r="G1057" s="12" t="n">
        <v>44977</v>
      </c>
      <c r="H1057" s="10" t="n">
        <v>24022.23232</v>
      </c>
      <c r="I1057" s="10" t="n"/>
      <c r="J1057" s="10" t="n"/>
      <c r="K1057" s="10" t="n"/>
      <c r="L1057" s="13" t="n">
        <v>7.5</v>
      </c>
      <c r="M1057" s="12" t="n">
        <v>44984</v>
      </c>
      <c r="N1057" s="13" t="n">
        <v>9.5</v>
      </c>
      <c r="O1057" s="12" t="n">
        <v>44993</v>
      </c>
      <c r="P1057" t="n">
        <v>20</v>
      </c>
      <c r="Q1057" s="14" t="inlineStr">
        <is>
          <t>SI</t>
        </is>
      </c>
      <c r="R1057" s="10" t="n">
        <v>24022.23232</v>
      </c>
      <c r="S1057" s="10" t="n"/>
      <c r="T1057" s="10" t="n"/>
      <c r="U1057" s="10" t="n"/>
      <c r="V1057" s="13" t="n">
        <v>9.5</v>
      </c>
      <c r="W1057" s="12" t="n">
        <v>44986</v>
      </c>
      <c r="X1057" s="13" t="n">
        <v>11.5</v>
      </c>
      <c r="Y1057" s="12" t="n">
        <v>44993</v>
      </c>
      <c r="Z1057" t="n">
        <v>20</v>
      </c>
      <c r="AA1057" s="14" t="inlineStr">
        <is>
          <t>SI</t>
        </is>
      </c>
    </row>
    <row r="1058">
      <c r="B1058" t="inlineStr">
        <is>
          <t>Venta Local</t>
        </is>
      </c>
      <c r="C1058" t="n">
        <v>40357101</v>
      </c>
      <c r="D1058" t="inlineStr">
        <is>
          <t>AGRO AMERICA</t>
        </is>
      </c>
      <c r="E1058" t="n">
        <v>1030379</v>
      </c>
      <c r="F1058" t="inlineStr">
        <is>
          <t>agro america1030379</t>
        </is>
      </c>
      <c r="G1058" s="12" t="n">
        <v>44969</v>
      </c>
      <c r="H1058" s="10" t="inlineStr"/>
      <c r="I1058" s="10" t="n"/>
      <c r="J1058" s="10" t="n"/>
      <c r="K1058" s="10" t="n"/>
      <c r="L1058" s="13" t="n">
        <v>7.5</v>
      </c>
      <c r="M1058" s="12" t="n">
        <v>44976</v>
      </c>
      <c r="N1058" s="13" t="n">
        <v>9.5</v>
      </c>
      <c r="O1058" s="12" t="n">
        <v>44985</v>
      </c>
      <c r="P1058" t="n">
        <v>0</v>
      </c>
      <c r="Q1058" s="14" t="inlineStr">
        <is>
          <t>Mes 3</t>
        </is>
      </c>
      <c r="R1058" s="10" t="n"/>
      <c r="S1058" s="10" t="n"/>
      <c r="T1058" s="10" t="n"/>
      <c r="U1058" s="10" t="n"/>
      <c r="V1058" s="13" t="n">
        <v>9.5</v>
      </c>
      <c r="W1058" s="12" t="n">
        <v>44978</v>
      </c>
      <c r="X1058" s="13" t="n">
        <v>11.5</v>
      </c>
      <c r="Y1058" s="12" t="n">
        <v>44985</v>
      </c>
      <c r="Z1058" t="n">
        <v>0</v>
      </c>
      <c r="AA1058" s="14" t="inlineStr">
        <is>
          <t>Mes 3</t>
        </is>
      </c>
    </row>
    <row r="1059">
      <c r="B1059" t="inlineStr">
        <is>
          <t>Venta Local</t>
        </is>
      </c>
      <c r="C1059" t="n">
        <v>40357100</v>
      </c>
      <c r="D1059" t="inlineStr">
        <is>
          <t>AGRO AMERICA</t>
        </is>
      </c>
      <c r="E1059" t="n">
        <v>1030379</v>
      </c>
      <c r="F1059" t="inlineStr">
        <is>
          <t>agro america1030379</t>
        </is>
      </c>
      <c r="G1059" s="12" t="n">
        <v>44969</v>
      </c>
      <c r="H1059" s="10" t="inlineStr"/>
      <c r="I1059" s="10" t="n"/>
      <c r="J1059" s="10" t="n"/>
      <c r="K1059" s="10" t="n"/>
      <c r="L1059" s="13" t="n">
        <v>7.5</v>
      </c>
      <c r="M1059" s="12" t="n">
        <v>44976</v>
      </c>
      <c r="N1059" s="13" t="n">
        <v>9.5</v>
      </c>
      <c r="O1059" s="12" t="n">
        <v>44985</v>
      </c>
      <c r="P1059" t="n">
        <v>0</v>
      </c>
      <c r="Q1059" s="14" t="inlineStr">
        <is>
          <t>Mes 3</t>
        </is>
      </c>
      <c r="R1059" s="10" t="n"/>
      <c r="S1059" s="10" t="n"/>
      <c r="T1059" s="10" t="n"/>
      <c r="U1059" s="10" t="n"/>
      <c r="V1059" s="13" t="n">
        <v>9.5</v>
      </c>
      <c r="W1059" s="12" t="n">
        <v>44978</v>
      </c>
      <c r="X1059" s="13" t="n">
        <v>11.5</v>
      </c>
      <c r="Y1059" s="12" t="n">
        <v>44985</v>
      </c>
      <c r="Z1059" t="n">
        <v>0</v>
      </c>
      <c r="AA1059" s="14" t="inlineStr">
        <is>
          <t>Mes 3</t>
        </is>
      </c>
    </row>
    <row r="1060">
      <c r="B1060" t="inlineStr">
        <is>
          <t>Venta Local</t>
        </is>
      </c>
      <c r="C1060" t="n">
        <v>40357099</v>
      </c>
      <c r="D1060" t="inlineStr">
        <is>
          <t>AGRO AMERICA</t>
        </is>
      </c>
      <c r="E1060" t="n">
        <v>1030379</v>
      </c>
      <c r="F1060" t="inlineStr">
        <is>
          <t>agro america1030379</t>
        </is>
      </c>
      <c r="G1060" s="12" t="n">
        <v>44964</v>
      </c>
      <c r="H1060" s="10" t="inlineStr"/>
      <c r="I1060" s="10" t="n"/>
      <c r="J1060" s="10" t="n"/>
      <c r="K1060" s="10" t="n"/>
      <c r="L1060" s="13" t="n">
        <v>7.5</v>
      </c>
      <c r="M1060" s="12" t="n">
        <v>44971</v>
      </c>
      <c r="N1060" s="13" t="n">
        <v>9.5</v>
      </c>
      <c r="O1060" s="12" t="n">
        <v>44980</v>
      </c>
      <c r="P1060" t="n">
        <v>4</v>
      </c>
      <c r="Q1060" s="14" t="inlineStr">
        <is>
          <t>SI</t>
        </is>
      </c>
      <c r="R1060" s="10" t="n"/>
      <c r="S1060" s="10" t="n"/>
      <c r="T1060" s="10" t="n"/>
      <c r="U1060" s="10" t="n"/>
      <c r="V1060" s="13" t="n">
        <v>9.5</v>
      </c>
      <c r="W1060" s="12" t="n">
        <v>44973</v>
      </c>
      <c r="X1060" s="13" t="n">
        <v>11.5</v>
      </c>
      <c r="Y1060" s="12" t="n">
        <v>44980</v>
      </c>
      <c r="Z1060" t="n">
        <v>4</v>
      </c>
      <c r="AA1060" s="14" t="inlineStr">
        <is>
          <t>SI</t>
        </is>
      </c>
    </row>
    <row r="1061">
      <c r="B1061" t="inlineStr">
        <is>
          <t>Venta Local</t>
        </is>
      </c>
      <c r="C1061" t="n">
        <v>40357098</v>
      </c>
      <c r="D1061" t="inlineStr">
        <is>
          <t>AGRO AMERICA</t>
        </is>
      </c>
      <c r="E1061" t="n">
        <v>1030379</v>
      </c>
      <c r="F1061" t="inlineStr">
        <is>
          <t>agro america1030379</t>
        </is>
      </c>
      <c r="G1061" s="12" t="n">
        <v>44956</v>
      </c>
      <c r="H1061" s="10" t="inlineStr"/>
      <c r="I1061" s="10" t="n"/>
      <c r="J1061" s="10" t="n"/>
      <c r="K1061" s="10" t="n"/>
      <c r="L1061" s="13" t="n">
        <v>7.5</v>
      </c>
      <c r="M1061" s="12" t="n">
        <v>44963</v>
      </c>
      <c r="N1061" s="13" t="n">
        <v>9.5</v>
      </c>
      <c r="O1061" s="12" t="n">
        <v>44972</v>
      </c>
      <c r="P1061" t="n">
        <v>10</v>
      </c>
      <c r="Q1061" s="14" t="inlineStr">
        <is>
          <t>SI</t>
        </is>
      </c>
      <c r="R1061" s="10" t="n"/>
      <c r="S1061" s="10" t="n"/>
      <c r="T1061" s="10" t="n"/>
      <c r="U1061" s="10" t="n"/>
      <c r="V1061" s="13" t="n">
        <v>9.5</v>
      </c>
      <c r="W1061" s="12" t="n">
        <v>44965</v>
      </c>
      <c r="X1061" s="13" t="n">
        <v>11.5</v>
      </c>
      <c r="Y1061" s="12" t="n">
        <v>44972</v>
      </c>
      <c r="Z1061" t="n">
        <v>10</v>
      </c>
      <c r="AA1061" s="14" t="inlineStr">
        <is>
          <t>SI</t>
        </is>
      </c>
    </row>
    <row r="1062">
      <c r="B1062" t="inlineStr">
        <is>
          <t>Venta Local</t>
        </is>
      </c>
      <c r="C1062" t="n">
        <v>40357097</v>
      </c>
      <c r="D1062" t="inlineStr">
        <is>
          <t>AGRO AMERICA</t>
        </is>
      </c>
      <c r="E1062" t="n">
        <v>1030379</v>
      </c>
      <c r="F1062" t="inlineStr">
        <is>
          <t>agro america1030379</t>
        </is>
      </c>
      <c r="G1062" s="12" t="n">
        <v>44964</v>
      </c>
      <c r="H1062" s="10" t="inlineStr"/>
      <c r="I1062" s="10" t="n"/>
      <c r="J1062" s="10" t="n"/>
      <c r="K1062" s="10" t="n"/>
      <c r="L1062" s="13" t="n">
        <v>7.5</v>
      </c>
      <c r="M1062" s="12" t="n">
        <v>44971</v>
      </c>
      <c r="N1062" s="13" t="n">
        <v>9.5</v>
      </c>
      <c r="O1062" s="12" t="n">
        <v>44980</v>
      </c>
      <c r="P1062" t="n">
        <v>4</v>
      </c>
      <c r="Q1062" s="14" t="inlineStr">
        <is>
          <t>SI</t>
        </is>
      </c>
      <c r="R1062" s="10" t="n"/>
      <c r="S1062" s="10" t="n"/>
      <c r="T1062" s="10" t="n"/>
      <c r="U1062" s="10" t="n"/>
      <c r="V1062" s="13" t="n">
        <v>9.5</v>
      </c>
      <c r="W1062" s="12" t="n">
        <v>44973</v>
      </c>
      <c r="X1062" s="13" t="n">
        <v>11.5</v>
      </c>
      <c r="Y1062" s="12" t="n">
        <v>44980</v>
      </c>
      <c r="Z1062" t="n">
        <v>4</v>
      </c>
      <c r="AA1062" s="14" t="inlineStr">
        <is>
          <t>SI</t>
        </is>
      </c>
    </row>
    <row r="1063">
      <c r="B1063" t="inlineStr">
        <is>
          <t>Venta Local</t>
        </is>
      </c>
      <c r="C1063" t="n">
        <v>40357090</v>
      </c>
      <c r="D1063" t="inlineStr">
        <is>
          <t>AGRO AMERICA</t>
        </is>
      </c>
      <c r="E1063" t="n">
        <v>1012110</v>
      </c>
      <c r="F1063" t="inlineStr">
        <is>
          <t>agro america1012110</t>
        </is>
      </c>
      <c r="G1063" s="12" t="n">
        <v>44979</v>
      </c>
      <c r="H1063" s="10" t="n">
        <v>18143.68</v>
      </c>
      <c r="I1063" s="10" t="n"/>
      <c r="J1063" s="10" t="n"/>
      <c r="K1063" s="10" t="n"/>
      <c r="L1063" s="13" t="n">
        <v>7.5</v>
      </c>
      <c r="M1063" s="12" t="n">
        <v>44986</v>
      </c>
      <c r="N1063" s="13" t="n">
        <v>9.5</v>
      </c>
      <c r="O1063" s="12" t="n">
        <v>44995</v>
      </c>
      <c r="P1063" t="n">
        <v>18</v>
      </c>
      <c r="Q1063" s="14" t="inlineStr">
        <is>
          <t>SI</t>
        </is>
      </c>
      <c r="R1063" s="10" t="n">
        <v>18143.68</v>
      </c>
      <c r="S1063" s="10" t="n"/>
      <c r="T1063" s="10" t="n"/>
      <c r="U1063" s="10" t="n"/>
      <c r="V1063" s="13" t="n">
        <v>9.5</v>
      </c>
      <c r="W1063" s="12" t="n">
        <v>44988</v>
      </c>
      <c r="X1063" s="13" t="n">
        <v>11.5</v>
      </c>
      <c r="Y1063" s="12" t="n">
        <v>44995</v>
      </c>
      <c r="Z1063" t="n">
        <v>18</v>
      </c>
      <c r="AA1063" s="14" t="inlineStr">
        <is>
          <t>SI</t>
        </is>
      </c>
    </row>
    <row r="1064">
      <c r="B1064" t="inlineStr">
        <is>
          <t>Venta Local</t>
        </is>
      </c>
      <c r="C1064" t="n">
        <v>40357088</v>
      </c>
      <c r="D1064" t="inlineStr">
        <is>
          <t>AGRO AMERICA</t>
        </is>
      </c>
      <c r="E1064" t="n">
        <v>1012110</v>
      </c>
      <c r="F1064" t="inlineStr">
        <is>
          <t>agro america1012110</t>
        </is>
      </c>
      <c r="G1064" s="12" t="n">
        <v>44979</v>
      </c>
      <c r="H1064" s="10" t="n">
        <v>18143.68</v>
      </c>
      <c r="I1064" s="10" t="n"/>
      <c r="J1064" s="10" t="n"/>
      <c r="K1064" s="10" t="n"/>
      <c r="L1064" s="13" t="n">
        <v>7.5</v>
      </c>
      <c r="M1064" s="12" t="n">
        <v>44986</v>
      </c>
      <c r="N1064" s="13" t="n">
        <v>9.5</v>
      </c>
      <c r="O1064" s="12" t="n">
        <v>44995</v>
      </c>
      <c r="P1064" t="n">
        <v>18</v>
      </c>
      <c r="Q1064" s="14" t="inlineStr">
        <is>
          <t>SI</t>
        </is>
      </c>
      <c r="R1064" s="10" t="n">
        <v>18143.68</v>
      </c>
      <c r="S1064" s="10" t="n"/>
      <c r="T1064" s="10" t="n"/>
      <c r="U1064" s="10" t="n"/>
      <c r="V1064" s="13" t="n">
        <v>9.5</v>
      </c>
      <c r="W1064" s="12" t="n">
        <v>44988</v>
      </c>
      <c r="X1064" s="13" t="n">
        <v>11.5</v>
      </c>
      <c r="Y1064" s="12" t="n">
        <v>44995</v>
      </c>
      <c r="Z1064" t="n">
        <v>18</v>
      </c>
      <c r="AA1064" s="14" t="inlineStr">
        <is>
          <t>SI</t>
        </is>
      </c>
    </row>
    <row r="1065">
      <c r="B1065" t="inlineStr">
        <is>
          <t>Venta Local</t>
        </is>
      </c>
      <c r="C1065" t="n">
        <v>40357087</v>
      </c>
      <c r="D1065" t="inlineStr">
        <is>
          <t>AGRO AMERICA</t>
        </is>
      </c>
      <c r="E1065" t="n">
        <v>1012110</v>
      </c>
      <c r="F1065" t="inlineStr">
        <is>
          <t>agro america1012110</t>
        </is>
      </c>
      <c r="G1065" s="12" t="n">
        <v>44971</v>
      </c>
      <c r="H1065" s="10" t="n">
        <v>18143.68</v>
      </c>
      <c r="I1065" s="10" t="n"/>
      <c r="J1065" s="10" t="n"/>
      <c r="K1065" s="10" t="n"/>
      <c r="L1065" s="13" t="n">
        <v>7.5</v>
      </c>
      <c r="M1065" s="12" t="n">
        <v>44978</v>
      </c>
      <c r="N1065" s="13" t="n">
        <v>9.5</v>
      </c>
      <c r="O1065" s="12" t="n">
        <v>44987</v>
      </c>
      <c r="P1065" t="n">
        <v>25</v>
      </c>
      <c r="Q1065" s="14" t="inlineStr">
        <is>
          <t>SI</t>
        </is>
      </c>
      <c r="R1065" s="10" t="n">
        <v>18143.68</v>
      </c>
      <c r="S1065" s="10" t="n"/>
      <c r="T1065" s="10" t="n"/>
      <c r="U1065" s="10" t="n"/>
      <c r="V1065" s="13" t="n">
        <v>9.5</v>
      </c>
      <c r="W1065" s="12" t="n">
        <v>44980</v>
      </c>
      <c r="X1065" s="13" t="n">
        <v>11.5</v>
      </c>
      <c r="Y1065" s="12" t="n">
        <v>44987</v>
      </c>
      <c r="Z1065" t="n">
        <v>25</v>
      </c>
      <c r="AA1065" s="14" t="inlineStr">
        <is>
          <t>SI</t>
        </is>
      </c>
    </row>
    <row r="1066">
      <c r="B1066" t="inlineStr">
        <is>
          <t>Venta Local</t>
        </is>
      </c>
      <c r="C1066" t="n">
        <v>40357086</v>
      </c>
      <c r="D1066" t="inlineStr">
        <is>
          <t>AGRO AMERICA</t>
        </is>
      </c>
      <c r="E1066" t="n">
        <v>1012110</v>
      </c>
      <c r="F1066" t="inlineStr">
        <is>
          <t>agro america1012110</t>
        </is>
      </c>
      <c r="G1066" s="12" t="n">
        <v>44977</v>
      </c>
      <c r="H1066" s="10" t="n">
        <v>18143.68</v>
      </c>
      <c r="I1066" s="10" t="n"/>
      <c r="J1066" s="10" t="n"/>
      <c r="K1066" s="10" t="n"/>
      <c r="L1066" s="13" t="n">
        <v>7.5</v>
      </c>
      <c r="M1066" s="12" t="n">
        <v>44984</v>
      </c>
      <c r="N1066" s="13" t="n">
        <v>9.5</v>
      </c>
      <c r="O1066" s="12" t="n">
        <v>44993</v>
      </c>
      <c r="P1066" t="n">
        <v>20</v>
      </c>
      <c r="Q1066" s="14" t="inlineStr">
        <is>
          <t>SI</t>
        </is>
      </c>
      <c r="R1066" s="10" t="n">
        <v>18143.68</v>
      </c>
      <c r="S1066" s="10" t="n"/>
      <c r="T1066" s="10" t="n"/>
      <c r="U1066" s="10" t="n"/>
      <c r="V1066" s="13" t="n">
        <v>9.5</v>
      </c>
      <c r="W1066" s="12" t="n">
        <v>44986</v>
      </c>
      <c r="X1066" s="13" t="n">
        <v>11.5</v>
      </c>
      <c r="Y1066" s="12" t="n">
        <v>44993</v>
      </c>
      <c r="Z1066" t="n">
        <v>20</v>
      </c>
      <c r="AA1066" s="14" t="inlineStr">
        <is>
          <t>SI</t>
        </is>
      </c>
    </row>
    <row r="1067">
      <c r="B1067" t="inlineStr">
        <is>
          <t>Venta Local</t>
        </is>
      </c>
      <c r="C1067" t="n">
        <v>40357084</v>
      </c>
      <c r="D1067" t="inlineStr">
        <is>
          <t>AGRO AMERICA</t>
        </is>
      </c>
      <c r="E1067" t="n">
        <v>1012109</v>
      </c>
      <c r="F1067" t="inlineStr">
        <is>
          <t>agro america1012109</t>
        </is>
      </c>
      <c r="G1067" s="12" t="n">
        <v>44956</v>
      </c>
      <c r="H1067" s="10" t="inlineStr"/>
      <c r="I1067" s="10" t="n"/>
      <c r="J1067" s="10" t="n"/>
      <c r="K1067" s="10" t="n"/>
      <c r="L1067" s="13" t="n">
        <v>7.5</v>
      </c>
      <c r="M1067" s="12" t="n">
        <v>44963</v>
      </c>
      <c r="N1067" s="13" t="n">
        <v>9.5</v>
      </c>
      <c r="O1067" s="12" t="n">
        <v>44972</v>
      </c>
      <c r="P1067" t="n">
        <v>10</v>
      </c>
      <c r="Q1067" s="14" t="inlineStr">
        <is>
          <t>SI</t>
        </is>
      </c>
      <c r="R1067" s="10" t="n"/>
      <c r="S1067" s="10" t="n"/>
      <c r="T1067" s="10" t="n"/>
      <c r="U1067" s="10" t="n"/>
      <c r="V1067" s="13" t="n">
        <v>9.5</v>
      </c>
      <c r="W1067" s="12" t="n">
        <v>44965</v>
      </c>
      <c r="X1067" s="13" t="n">
        <v>11.5</v>
      </c>
      <c r="Y1067" s="12" t="n">
        <v>44972</v>
      </c>
      <c r="Z1067" t="n">
        <v>10</v>
      </c>
      <c r="AA1067" s="14" t="inlineStr">
        <is>
          <t>SI</t>
        </is>
      </c>
    </row>
    <row r="1068">
      <c r="B1068" t="inlineStr">
        <is>
          <t>Venta Local</t>
        </is>
      </c>
      <c r="C1068" t="n">
        <v>40357067</v>
      </c>
      <c r="D1068" t="inlineStr">
        <is>
          <t>AGRO AMERICA</t>
        </is>
      </c>
      <c r="E1068" t="n">
        <v>1012164</v>
      </c>
      <c r="F1068" t="inlineStr">
        <is>
          <t>agro america1012164</t>
        </is>
      </c>
      <c r="G1068" s="12" t="n">
        <v>44962</v>
      </c>
      <c r="H1068" s="10" t="inlineStr"/>
      <c r="I1068" s="10" t="n"/>
      <c r="J1068" s="10" t="n"/>
      <c r="K1068" s="10" t="n"/>
      <c r="L1068" s="13" t="n">
        <v>7.5</v>
      </c>
      <c r="M1068" s="12" t="n">
        <v>44969</v>
      </c>
      <c r="N1068" s="13" t="n">
        <v>9.5</v>
      </c>
      <c r="O1068" s="12" t="n">
        <v>44978</v>
      </c>
      <c r="P1068" t="n">
        <v>6</v>
      </c>
      <c r="Q1068" s="14" t="inlineStr">
        <is>
          <t>SI</t>
        </is>
      </c>
      <c r="R1068" s="10" t="n"/>
      <c r="S1068" s="10" t="n"/>
      <c r="T1068" s="10" t="n"/>
      <c r="U1068" s="10" t="n"/>
      <c r="V1068" s="13" t="n">
        <v>9.5</v>
      </c>
      <c r="W1068" s="12" t="n">
        <v>44971</v>
      </c>
      <c r="X1068" s="13" t="n">
        <v>11.5</v>
      </c>
      <c r="Y1068" s="12" t="n">
        <v>44978</v>
      </c>
      <c r="Z1068" t="n">
        <v>6</v>
      </c>
      <c r="AA1068" s="14" t="inlineStr">
        <is>
          <t>SI</t>
        </is>
      </c>
    </row>
    <row r="1069">
      <c r="B1069" t="inlineStr">
        <is>
          <t>Venta Local</t>
        </is>
      </c>
      <c r="C1069" t="n">
        <v>40357067</v>
      </c>
      <c r="D1069" t="inlineStr">
        <is>
          <t>AGRO AMERICA</t>
        </is>
      </c>
      <c r="E1069" t="n">
        <v>1012157</v>
      </c>
      <c r="F1069" t="inlineStr">
        <is>
          <t>agro america1012157</t>
        </is>
      </c>
      <c r="G1069" s="12" t="n">
        <v>44962</v>
      </c>
      <c r="H1069" s="10" t="inlineStr"/>
      <c r="I1069" s="10" t="n"/>
      <c r="J1069" s="10" t="n"/>
      <c r="K1069" s="10" t="n"/>
      <c r="L1069" s="13" t="n">
        <v>7.5</v>
      </c>
      <c r="M1069" s="12" t="n">
        <v>44969</v>
      </c>
      <c r="N1069" s="13" t="n">
        <v>9.5</v>
      </c>
      <c r="O1069" s="12" t="n">
        <v>44978</v>
      </c>
      <c r="P1069" t="n">
        <v>6</v>
      </c>
      <c r="Q1069" s="14" t="inlineStr">
        <is>
          <t>SI</t>
        </is>
      </c>
      <c r="R1069" s="10" t="n"/>
      <c r="S1069" s="10" t="n"/>
      <c r="T1069" s="10" t="n"/>
      <c r="U1069" s="10" t="n"/>
      <c r="V1069" s="13" t="n">
        <v>9.5</v>
      </c>
      <c r="W1069" s="12" t="n">
        <v>44971</v>
      </c>
      <c r="X1069" s="13" t="n">
        <v>11.5</v>
      </c>
      <c r="Y1069" s="12" t="n">
        <v>44978</v>
      </c>
      <c r="Z1069" t="n">
        <v>6</v>
      </c>
      <c r="AA1069" s="14" t="inlineStr">
        <is>
          <t>SI</t>
        </is>
      </c>
    </row>
    <row r="1070">
      <c r="B1070" t="inlineStr">
        <is>
          <t>Venta Local</t>
        </is>
      </c>
      <c r="C1070" t="n">
        <v>40357065</v>
      </c>
      <c r="D1070" t="inlineStr">
        <is>
          <t>AGRO AMERICA</t>
        </is>
      </c>
      <c r="E1070" t="n">
        <v>1012108</v>
      </c>
      <c r="F1070" t="inlineStr">
        <is>
          <t>agro america1012108</t>
        </is>
      </c>
      <c r="G1070" s="12" t="n">
        <v>44964</v>
      </c>
      <c r="H1070" s="10" t="inlineStr"/>
      <c r="I1070" s="10" t="n"/>
      <c r="J1070" s="10" t="n"/>
      <c r="K1070" s="10" t="n"/>
      <c r="L1070" s="13" t="n">
        <v>7.5</v>
      </c>
      <c r="M1070" s="12" t="n">
        <v>44971</v>
      </c>
      <c r="N1070" s="13" t="n">
        <v>9.5</v>
      </c>
      <c r="O1070" s="12" t="n">
        <v>44980</v>
      </c>
      <c r="P1070" t="n">
        <v>4</v>
      </c>
      <c r="Q1070" s="14" t="inlineStr">
        <is>
          <t>SI</t>
        </is>
      </c>
      <c r="R1070" s="10" t="n"/>
      <c r="S1070" s="10" t="n"/>
      <c r="T1070" s="10" t="n"/>
      <c r="U1070" s="10" t="n"/>
      <c r="V1070" s="13" t="n">
        <v>9.5</v>
      </c>
      <c r="W1070" s="12" t="n">
        <v>44973</v>
      </c>
      <c r="X1070" s="13" t="n">
        <v>11.5</v>
      </c>
      <c r="Y1070" s="12" t="n">
        <v>44980</v>
      </c>
      <c r="Z1070" t="n">
        <v>4</v>
      </c>
      <c r="AA1070" s="14" t="inlineStr">
        <is>
          <t>SI</t>
        </is>
      </c>
    </row>
    <row r="1071">
      <c r="B1071" t="inlineStr">
        <is>
          <t>Venta Local</t>
        </is>
      </c>
      <c r="C1071" t="n">
        <v>40357064</v>
      </c>
      <c r="D1071" t="inlineStr">
        <is>
          <t>AGRO AMERICA</t>
        </is>
      </c>
      <c r="E1071" t="n">
        <v>1012107</v>
      </c>
      <c r="F1071" t="inlineStr">
        <is>
          <t>agro america1012107</t>
        </is>
      </c>
      <c r="G1071" s="12" t="n">
        <v>44977</v>
      </c>
      <c r="H1071" s="10" t="n">
        <v>1814.368</v>
      </c>
      <c r="I1071" s="10" t="n"/>
      <c r="J1071" s="10" t="n"/>
      <c r="K1071" s="10" t="n"/>
      <c r="L1071" s="13" t="n">
        <v>7.5</v>
      </c>
      <c r="M1071" s="12" t="n">
        <v>44984</v>
      </c>
      <c r="N1071" s="13" t="n">
        <v>9.5</v>
      </c>
      <c r="O1071" s="12" t="n">
        <v>44993</v>
      </c>
      <c r="P1071" t="n">
        <v>20</v>
      </c>
      <c r="Q1071" s="14" t="inlineStr">
        <is>
          <t>SI</t>
        </is>
      </c>
      <c r="R1071" s="10" t="n">
        <v>1814.368</v>
      </c>
      <c r="S1071" s="10" t="n"/>
      <c r="T1071" s="10" t="n"/>
      <c r="U1071" s="10" t="n"/>
      <c r="V1071" s="13" t="n">
        <v>9.5</v>
      </c>
      <c r="W1071" s="12" t="n">
        <v>44986</v>
      </c>
      <c r="X1071" s="13" t="n">
        <v>11.5</v>
      </c>
      <c r="Y1071" s="12" t="n">
        <v>44993</v>
      </c>
      <c r="Z1071" t="n">
        <v>20</v>
      </c>
      <c r="AA1071" s="14" t="inlineStr">
        <is>
          <t>SI</t>
        </is>
      </c>
    </row>
    <row r="1072">
      <c r="B1072" t="inlineStr">
        <is>
          <t>Venta Local</t>
        </is>
      </c>
      <c r="C1072" t="n">
        <v>40357064</v>
      </c>
      <c r="D1072" t="inlineStr">
        <is>
          <t>AGRO AMERICA</t>
        </is>
      </c>
      <c r="E1072" t="n">
        <v>1012520</v>
      </c>
      <c r="F1072" t="inlineStr">
        <is>
          <t>agro america1012520</t>
        </is>
      </c>
      <c r="G1072" s="12" t="n">
        <v>44977</v>
      </c>
      <c r="H1072" s="10" t="n">
        <v>16329.312</v>
      </c>
      <c r="I1072" s="10" t="n"/>
      <c r="J1072" s="10" t="n"/>
      <c r="K1072" s="10" t="n"/>
      <c r="L1072" s="13" t="n">
        <v>7.5</v>
      </c>
      <c r="M1072" s="12" t="n">
        <v>44984</v>
      </c>
      <c r="N1072" s="13" t="n">
        <v>9.5</v>
      </c>
      <c r="O1072" s="12" t="n">
        <v>44993</v>
      </c>
      <c r="P1072" t="n">
        <v>20</v>
      </c>
      <c r="Q1072" s="14" t="inlineStr">
        <is>
          <t>SI</t>
        </is>
      </c>
      <c r="R1072" s="10" t="n">
        <v>16329.312</v>
      </c>
      <c r="S1072" s="10" t="n"/>
      <c r="T1072" s="10" t="n"/>
      <c r="U1072" s="10" t="n"/>
      <c r="V1072" s="13" t="n">
        <v>9.5</v>
      </c>
      <c r="W1072" s="12" t="n">
        <v>44986</v>
      </c>
      <c r="X1072" s="13" t="n">
        <v>11.5</v>
      </c>
      <c r="Y1072" s="12" t="n">
        <v>44993</v>
      </c>
      <c r="Z1072" t="n">
        <v>20</v>
      </c>
      <c r="AA1072" s="14" t="inlineStr">
        <is>
          <t>SI</t>
        </is>
      </c>
    </row>
    <row r="1073">
      <c r="B1073" t="inlineStr">
        <is>
          <t>Venta Local</t>
        </is>
      </c>
      <c r="C1073" t="n">
        <v>40356968</v>
      </c>
      <c r="D1073" t="inlineStr">
        <is>
          <t>AGRO EUROPA</t>
        </is>
      </c>
      <c r="E1073" t="n">
        <v>1012745</v>
      </c>
      <c r="F1073" t="inlineStr">
        <is>
          <t>agro europa1012745</t>
        </is>
      </c>
      <c r="G1073" s="12" t="n">
        <v>44967</v>
      </c>
      <c r="H1073" s="10" t="inlineStr"/>
      <c r="I1073" s="10" t="n"/>
      <c r="J1073" s="10" t="n"/>
      <c r="K1073" s="10" t="n"/>
      <c r="L1073" s="13" t="n">
        <v>5.142011834319526</v>
      </c>
      <c r="M1073" s="12" t="n">
        <v>44972</v>
      </c>
      <c r="N1073" s="13" t="n">
        <v>7.5</v>
      </c>
      <c r="O1073" s="12" t="n">
        <v>44979</v>
      </c>
      <c r="P1073" t="n">
        <v>5</v>
      </c>
      <c r="Q1073" s="14" t="inlineStr">
        <is>
          <t>SI</t>
        </is>
      </c>
      <c r="R1073" s="10" t="n"/>
      <c r="S1073" s="10" t="n"/>
      <c r="T1073" s="10" t="n"/>
      <c r="U1073" s="10" t="n"/>
      <c r="V1073" s="13" t="n">
        <v>7.142011834319526</v>
      </c>
      <c r="W1073" s="12" t="n">
        <v>44974</v>
      </c>
      <c r="X1073" s="13" t="n">
        <v>9.5</v>
      </c>
      <c r="Y1073" s="12" t="n">
        <v>44979</v>
      </c>
      <c r="Z1073" t="n">
        <v>5</v>
      </c>
      <c r="AA1073" s="14" t="inlineStr">
        <is>
          <t>SI</t>
        </is>
      </c>
    </row>
    <row r="1074">
      <c r="B1074" t="inlineStr">
        <is>
          <t>Venta Local</t>
        </is>
      </c>
      <c r="C1074" t="n">
        <v>40356968</v>
      </c>
      <c r="D1074" t="inlineStr">
        <is>
          <t>AGRO EUROPA</t>
        </is>
      </c>
      <c r="E1074" t="n">
        <v>1012730</v>
      </c>
      <c r="F1074" t="inlineStr">
        <is>
          <t>agro europa1012730</t>
        </is>
      </c>
      <c r="G1074" s="12" t="n">
        <v>44967</v>
      </c>
      <c r="H1074" s="10" t="inlineStr"/>
      <c r="I1074" s="10" t="n"/>
      <c r="J1074" s="10" t="n"/>
      <c r="K1074" s="10" t="n"/>
      <c r="L1074" s="13" t="n">
        <v>5.142011834319526</v>
      </c>
      <c r="M1074" s="12" t="n">
        <v>44972</v>
      </c>
      <c r="N1074" s="13" t="n">
        <v>7.5</v>
      </c>
      <c r="O1074" s="12" t="n">
        <v>44979</v>
      </c>
      <c r="P1074" t="n">
        <v>5</v>
      </c>
      <c r="Q1074" s="14" t="inlineStr">
        <is>
          <t>SI</t>
        </is>
      </c>
      <c r="R1074" s="10" t="n"/>
      <c r="S1074" s="10" t="n"/>
      <c r="T1074" s="10" t="n"/>
      <c r="U1074" s="10" t="n"/>
      <c r="V1074" s="13" t="n">
        <v>7.142011834319526</v>
      </c>
      <c r="W1074" s="12" t="n">
        <v>44974</v>
      </c>
      <c r="X1074" s="13" t="n">
        <v>9.5</v>
      </c>
      <c r="Y1074" s="12" t="n">
        <v>44979</v>
      </c>
      <c r="Z1074" t="n">
        <v>5</v>
      </c>
      <c r="AA1074" s="14" t="inlineStr">
        <is>
          <t>SI</t>
        </is>
      </c>
    </row>
    <row r="1075">
      <c r="B1075" t="inlineStr">
        <is>
          <t>Venta Local</t>
        </is>
      </c>
      <c r="C1075" t="n">
        <v>40356968</v>
      </c>
      <c r="D1075" t="inlineStr">
        <is>
          <t>AGRO EUROPA</t>
        </is>
      </c>
      <c r="E1075" t="n">
        <v>1012724</v>
      </c>
      <c r="F1075" t="inlineStr">
        <is>
          <t>agro europa1012724</t>
        </is>
      </c>
      <c r="G1075" s="12" t="n">
        <v>44967</v>
      </c>
      <c r="H1075" s="10" t="inlineStr"/>
      <c r="I1075" s="10" t="n"/>
      <c r="J1075" s="10" t="n"/>
      <c r="K1075" s="10" t="n"/>
      <c r="L1075" s="13" t="n">
        <v>5.142011834319526</v>
      </c>
      <c r="M1075" s="12" t="n">
        <v>44972</v>
      </c>
      <c r="N1075" s="13" t="n">
        <v>7.5</v>
      </c>
      <c r="O1075" s="12" t="n">
        <v>44979</v>
      </c>
      <c r="P1075" t="n">
        <v>5</v>
      </c>
      <c r="Q1075" s="14" t="inlineStr">
        <is>
          <t>SI</t>
        </is>
      </c>
      <c r="R1075" s="10" t="n"/>
      <c r="S1075" s="10" t="n"/>
      <c r="T1075" s="10" t="n"/>
      <c r="U1075" s="10" t="n"/>
      <c r="V1075" s="13" t="n">
        <v>7.142011834319526</v>
      </c>
      <c r="W1075" s="12" t="n">
        <v>44974</v>
      </c>
      <c r="X1075" s="13" t="n">
        <v>9.5</v>
      </c>
      <c r="Y1075" s="12" t="n">
        <v>44979</v>
      </c>
      <c r="Z1075" t="n">
        <v>5</v>
      </c>
      <c r="AA1075" s="14" t="inlineStr">
        <is>
          <t>SI</t>
        </is>
      </c>
    </row>
    <row r="1076">
      <c r="B1076" t="inlineStr">
        <is>
          <t>Venta Local</t>
        </is>
      </c>
      <c r="C1076" t="n">
        <v>40356963</v>
      </c>
      <c r="D1076" t="inlineStr">
        <is>
          <t>AGRO EUROPA</t>
        </is>
      </c>
      <c r="E1076" t="n">
        <v>1020853</v>
      </c>
      <c r="F1076" t="inlineStr">
        <is>
          <t>agro europa1020853</t>
        </is>
      </c>
      <c r="G1076" s="12" t="n">
        <v>44970</v>
      </c>
      <c r="H1076" s="10" t="inlineStr"/>
      <c r="I1076" s="10" t="n"/>
      <c r="J1076" s="10" t="n"/>
      <c r="K1076" s="10" t="n"/>
      <c r="L1076" s="13" t="n">
        <v>5.142011834319526</v>
      </c>
      <c r="M1076" s="12" t="n">
        <v>44975</v>
      </c>
      <c r="N1076" s="13" t="n">
        <v>7.5</v>
      </c>
      <c r="O1076" s="12" t="n">
        <v>44982</v>
      </c>
      <c r="P1076" t="n">
        <v>2</v>
      </c>
      <c r="Q1076" s="14" t="inlineStr">
        <is>
          <t>Mes 3</t>
        </is>
      </c>
      <c r="R1076" s="10" t="n"/>
      <c r="S1076" s="10" t="n"/>
      <c r="T1076" s="10" t="n"/>
      <c r="U1076" s="10" t="n"/>
      <c r="V1076" s="13" t="n">
        <v>7.142011834319526</v>
      </c>
      <c r="W1076" s="12" t="n">
        <v>44977</v>
      </c>
      <c r="X1076" s="13" t="n">
        <v>9.5</v>
      </c>
      <c r="Y1076" s="12" t="n">
        <v>44982</v>
      </c>
      <c r="Z1076" t="n">
        <v>2</v>
      </c>
      <c r="AA1076" s="14" t="inlineStr">
        <is>
          <t>Mes 3</t>
        </is>
      </c>
    </row>
    <row r="1077">
      <c r="B1077" t="inlineStr">
        <is>
          <t>Venta Local</t>
        </is>
      </c>
      <c r="C1077" t="n">
        <v>40356961</v>
      </c>
      <c r="D1077" t="inlineStr">
        <is>
          <t>AGRO EUROPA</t>
        </is>
      </c>
      <c r="E1077" t="n">
        <v>1020853</v>
      </c>
      <c r="F1077" t="inlineStr">
        <is>
          <t>agro europa1020853</t>
        </is>
      </c>
      <c r="G1077" s="12" t="n">
        <v>44981</v>
      </c>
      <c r="H1077" s="10" t="n">
        <v>20000</v>
      </c>
      <c r="I1077" s="10" t="n"/>
      <c r="J1077" s="10" t="n"/>
      <c r="K1077" s="10" t="n"/>
      <c r="L1077" s="13" t="n">
        <v>5.142011834319526</v>
      </c>
      <c r="M1077" s="12" t="n">
        <v>44986</v>
      </c>
      <c r="N1077" s="13" t="n">
        <v>7.5</v>
      </c>
      <c r="O1077" s="12" t="n">
        <v>44993</v>
      </c>
      <c r="P1077" t="n">
        <v>20</v>
      </c>
      <c r="Q1077" s="14" t="inlineStr">
        <is>
          <t>SI</t>
        </is>
      </c>
      <c r="R1077" s="10" t="n">
        <v>20000</v>
      </c>
      <c r="S1077" s="10" t="n"/>
      <c r="T1077" s="10" t="n"/>
      <c r="U1077" s="10" t="n"/>
      <c r="V1077" s="13" t="n">
        <v>7.142011834319526</v>
      </c>
      <c r="W1077" s="12" t="n">
        <v>44988</v>
      </c>
      <c r="X1077" s="13" t="n">
        <v>9.5</v>
      </c>
      <c r="Y1077" s="12" t="n">
        <v>44993</v>
      </c>
      <c r="Z1077" t="n">
        <v>20</v>
      </c>
      <c r="AA1077" s="14" t="inlineStr">
        <is>
          <t>SI</t>
        </is>
      </c>
    </row>
    <row r="1078">
      <c r="B1078" t="inlineStr">
        <is>
          <t>Venta Local</t>
        </is>
      </c>
      <c r="C1078" t="n">
        <v>40356959</v>
      </c>
      <c r="D1078" t="inlineStr">
        <is>
          <t>AGRO EUROPA</t>
        </is>
      </c>
      <c r="E1078" t="n">
        <v>1020853</v>
      </c>
      <c r="F1078" t="inlineStr">
        <is>
          <t>agro europa1020853</t>
        </is>
      </c>
      <c r="G1078" s="12" t="n">
        <v>44981</v>
      </c>
      <c r="H1078" s="10" t="n">
        <v>20000</v>
      </c>
      <c r="I1078" s="10" t="n"/>
      <c r="J1078" s="10" t="n"/>
      <c r="K1078" s="10" t="n"/>
      <c r="L1078" s="13" t="n">
        <v>5.142011834319526</v>
      </c>
      <c r="M1078" s="12" t="n">
        <v>44986</v>
      </c>
      <c r="N1078" s="13" t="n">
        <v>7.5</v>
      </c>
      <c r="O1078" s="12" t="n">
        <v>44993</v>
      </c>
      <c r="P1078" t="n">
        <v>20</v>
      </c>
      <c r="Q1078" s="14" t="inlineStr">
        <is>
          <t>SI</t>
        </is>
      </c>
      <c r="R1078" s="10" t="n">
        <v>20000</v>
      </c>
      <c r="S1078" s="10" t="n"/>
      <c r="T1078" s="10" t="n"/>
      <c r="U1078" s="10" t="n"/>
      <c r="V1078" s="13" t="n">
        <v>7.142011834319526</v>
      </c>
      <c r="W1078" s="12" t="n">
        <v>44988</v>
      </c>
      <c r="X1078" s="13" t="n">
        <v>9.5</v>
      </c>
      <c r="Y1078" s="12" t="n">
        <v>44993</v>
      </c>
      <c r="Z1078" t="n">
        <v>20</v>
      </c>
      <c r="AA1078" s="14" t="inlineStr">
        <is>
          <t>SI</t>
        </is>
      </c>
    </row>
    <row r="1079">
      <c r="B1079" t="inlineStr">
        <is>
          <t>Venta Local</t>
        </is>
      </c>
      <c r="C1079" t="n">
        <v>40356958</v>
      </c>
      <c r="D1079" t="inlineStr">
        <is>
          <t>AGRO EUROPA</t>
        </is>
      </c>
      <c r="E1079" t="n">
        <v>1020853</v>
      </c>
      <c r="F1079" t="inlineStr">
        <is>
          <t>agro europa1020853</t>
        </is>
      </c>
      <c r="G1079" s="12" t="n">
        <v>44967</v>
      </c>
      <c r="H1079" s="10" t="inlineStr"/>
      <c r="I1079" s="10" t="n"/>
      <c r="J1079" s="10" t="n"/>
      <c r="K1079" s="10" t="n"/>
      <c r="L1079" s="13" t="n">
        <v>5.142011834319526</v>
      </c>
      <c r="M1079" s="12" t="n">
        <v>44972</v>
      </c>
      <c r="N1079" s="13" t="n">
        <v>7.5</v>
      </c>
      <c r="O1079" s="12" t="n">
        <v>44979</v>
      </c>
      <c r="P1079" t="n">
        <v>5</v>
      </c>
      <c r="Q1079" s="14" t="inlineStr">
        <is>
          <t>SI</t>
        </is>
      </c>
      <c r="R1079" s="10" t="n"/>
      <c r="S1079" s="10" t="n"/>
      <c r="T1079" s="10" t="n"/>
      <c r="U1079" s="10" t="n"/>
      <c r="V1079" s="13" t="n">
        <v>7.142011834319526</v>
      </c>
      <c r="W1079" s="12" t="n">
        <v>44974</v>
      </c>
      <c r="X1079" s="13" t="n">
        <v>9.5</v>
      </c>
      <c r="Y1079" s="12" t="n">
        <v>44979</v>
      </c>
      <c r="Z1079" t="n">
        <v>5</v>
      </c>
      <c r="AA1079" s="14" t="inlineStr">
        <is>
          <t>SI</t>
        </is>
      </c>
    </row>
    <row r="1080">
      <c r="B1080" t="inlineStr">
        <is>
          <t>Venta Local</t>
        </is>
      </c>
      <c r="C1080" t="n">
        <v>40356957</v>
      </c>
      <c r="D1080" t="inlineStr">
        <is>
          <t>AGRO EUROPA</t>
        </is>
      </c>
      <c r="E1080" t="n">
        <v>1020853</v>
      </c>
      <c r="F1080" t="inlineStr">
        <is>
          <t>agro europa1020853</t>
        </is>
      </c>
      <c r="G1080" s="12" t="n">
        <v>44967</v>
      </c>
      <c r="H1080" s="10" t="inlineStr"/>
      <c r="I1080" s="10" t="n"/>
      <c r="J1080" s="10" t="n"/>
      <c r="K1080" s="10" t="n"/>
      <c r="L1080" s="13" t="n">
        <v>5.142011834319526</v>
      </c>
      <c r="M1080" s="12" t="n">
        <v>44972</v>
      </c>
      <c r="N1080" s="13" t="n">
        <v>7.5</v>
      </c>
      <c r="O1080" s="12" t="n">
        <v>44979</v>
      </c>
      <c r="P1080" t="n">
        <v>5</v>
      </c>
      <c r="Q1080" s="14" t="inlineStr">
        <is>
          <t>SI</t>
        </is>
      </c>
      <c r="R1080" s="10" t="n"/>
      <c r="S1080" s="10" t="n"/>
      <c r="T1080" s="10" t="n"/>
      <c r="U1080" s="10" t="n"/>
      <c r="V1080" s="13" t="n">
        <v>7.142011834319526</v>
      </c>
      <c r="W1080" s="12" t="n">
        <v>44974</v>
      </c>
      <c r="X1080" s="13" t="n">
        <v>9.5</v>
      </c>
      <c r="Y1080" s="12" t="n">
        <v>44979</v>
      </c>
      <c r="Z1080" t="n">
        <v>5</v>
      </c>
      <c r="AA1080" s="14" t="inlineStr">
        <is>
          <t>SI</t>
        </is>
      </c>
    </row>
    <row r="1081">
      <c r="B1081" t="inlineStr">
        <is>
          <t>Venta Local</t>
        </is>
      </c>
      <c r="C1081" t="n">
        <v>40356957</v>
      </c>
      <c r="D1081" t="inlineStr">
        <is>
          <t>AGRO EUROPA</t>
        </is>
      </c>
      <c r="E1081" t="n">
        <v>1020853</v>
      </c>
      <c r="F1081" t="inlineStr">
        <is>
          <t>agro europa1020853</t>
        </is>
      </c>
      <c r="G1081" s="12" t="n">
        <v>44967</v>
      </c>
      <c r="H1081" s="10" t="inlineStr"/>
      <c r="I1081" s="10" t="n"/>
      <c r="J1081" s="10" t="n"/>
      <c r="K1081" s="10" t="n"/>
      <c r="L1081" s="13" t="n">
        <v>5.142011834319526</v>
      </c>
      <c r="M1081" s="12" t="n">
        <v>44972</v>
      </c>
      <c r="N1081" s="13" t="n">
        <v>7.5</v>
      </c>
      <c r="O1081" s="12" t="n">
        <v>44979</v>
      </c>
      <c r="P1081" t="n">
        <v>5</v>
      </c>
      <c r="Q1081" s="14" t="inlineStr">
        <is>
          <t>SI</t>
        </is>
      </c>
      <c r="R1081" s="10" t="n"/>
      <c r="S1081" s="10" t="n"/>
      <c r="T1081" s="10" t="n"/>
      <c r="U1081" s="10" t="n"/>
      <c r="V1081" s="13" t="n">
        <v>7.142011834319526</v>
      </c>
      <c r="W1081" s="12" t="n">
        <v>44974</v>
      </c>
      <c r="X1081" s="13" t="n">
        <v>9.5</v>
      </c>
      <c r="Y1081" s="12" t="n">
        <v>44979</v>
      </c>
      <c r="Z1081" t="n">
        <v>5</v>
      </c>
      <c r="AA1081" s="14" t="inlineStr">
        <is>
          <t>SI</t>
        </is>
      </c>
    </row>
    <row r="1082">
      <c r="B1082" t="inlineStr">
        <is>
          <t>Venta Local</t>
        </is>
      </c>
      <c r="C1082" t="n">
        <v>40356943</v>
      </c>
      <c r="D1082" t="inlineStr">
        <is>
          <t>AGRO EUROPA</t>
        </is>
      </c>
      <c r="E1082" t="n">
        <v>1012432</v>
      </c>
      <c r="F1082" t="inlineStr">
        <is>
          <t>agro europa1012432</t>
        </is>
      </c>
      <c r="G1082" s="12" t="n">
        <v>44974</v>
      </c>
      <c r="H1082" s="10" t="n">
        <v>21600</v>
      </c>
      <c r="I1082" s="10" t="n"/>
      <c r="J1082" s="10" t="n"/>
      <c r="K1082" s="10" t="n"/>
      <c r="L1082" s="13" t="n">
        <v>5.142011834319526</v>
      </c>
      <c r="M1082" s="12" t="n">
        <v>44979</v>
      </c>
      <c r="N1082" s="13" t="n">
        <v>7.5</v>
      </c>
      <c r="O1082" s="12" t="n">
        <v>44986</v>
      </c>
      <c r="P1082" t="n">
        <v>26</v>
      </c>
      <c r="Q1082" s="14" t="inlineStr">
        <is>
          <t>SI</t>
        </is>
      </c>
      <c r="R1082" s="10" t="n">
        <v>21600</v>
      </c>
      <c r="S1082" s="10" t="n"/>
      <c r="T1082" s="10" t="n"/>
      <c r="U1082" s="10" t="n"/>
      <c r="V1082" s="13" t="n">
        <v>7.142011834319526</v>
      </c>
      <c r="W1082" s="12" t="n">
        <v>44981</v>
      </c>
      <c r="X1082" s="13" t="n">
        <v>9.5</v>
      </c>
      <c r="Y1082" s="12" t="n">
        <v>44986</v>
      </c>
      <c r="Z1082" t="n">
        <v>26</v>
      </c>
      <c r="AA1082" s="14" t="inlineStr">
        <is>
          <t>SI</t>
        </is>
      </c>
    </row>
    <row r="1083">
      <c r="B1083" t="inlineStr">
        <is>
          <t>Venta Local</t>
        </is>
      </c>
      <c r="C1083" t="n">
        <v>40356925</v>
      </c>
      <c r="D1083" t="inlineStr">
        <is>
          <t>AGRO EUROPA</t>
        </is>
      </c>
      <c r="E1083" t="n">
        <v>1011748</v>
      </c>
      <c r="F1083" t="inlineStr">
        <is>
          <t>agro europa1011748</t>
        </is>
      </c>
      <c r="G1083" s="12" t="n">
        <v>44983</v>
      </c>
      <c r="H1083" s="10" t="n">
        <v>22800</v>
      </c>
      <c r="I1083" s="10" t="n"/>
      <c r="J1083" s="10" t="n"/>
      <c r="K1083" s="10" t="n"/>
      <c r="L1083" s="13" t="n">
        <v>5.142011834319526</v>
      </c>
      <c r="M1083" s="12" t="n">
        <v>44988</v>
      </c>
      <c r="N1083" s="13" t="n">
        <v>7.5</v>
      </c>
      <c r="O1083" s="12" t="n">
        <v>44995</v>
      </c>
      <c r="P1083" t="n">
        <v>18</v>
      </c>
      <c r="Q1083" s="14" t="inlineStr">
        <is>
          <t>SI</t>
        </is>
      </c>
      <c r="R1083" s="10" t="n">
        <v>22800</v>
      </c>
      <c r="S1083" s="10" t="n"/>
      <c r="T1083" s="10" t="n"/>
      <c r="U1083" s="10" t="n"/>
      <c r="V1083" s="13" t="n">
        <v>7.142011834319526</v>
      </c>
      <c r="W1083" s="12" t="n">
        <v>44990</v>
      </c>
      <c r="X1083" s="13" t="n">
        <v>9.5</v>
      </c>
      <c r="Y1083" s="12" t="n">
        <v>44995</v>
      </c>
      <c r="Z1083" t="n">
        <v>18</v>
      </c>
      <c r="AA1083" s="14" t="inlineStr">
        <is>
          <t>SI</t>
        </is>
      </c>
    </row>
    <row r="1084">
      <c r="B1084" t="inlineStr">
        <is>
          <t>Venta Local</t>
        </is>
      </c>
      <c r="C1084" t="n">
        <v>40356924</v>
      </c>
      <c r="D1084" t="inlineStr">
        <is>
          <t>AGRO EUROPA</t>
        </is>
      </c>
      <c r="E1084" t="n">
        <v>1011748</v>
      </c>
      <c r="F1084" t="inlineStr">
        <is>
          <t>agro europa1011748</t>
        </is>
      </c>
      <c r="G1084" s="12" t="n">
        <v>44988</v>
      </c>
      <c r="H1084" s="10" t="n">
        <v>22800</v>
      </c>
      <c r="I1084" s="10" t="n"/>
      <c r="J1084" s="10" t="n"/>
      <c r="K1084" s="10" t="n"/>
      <c r="L1084" s="13" t="n">
        <v>5.142011834319526</v>
      </c>
      <c r="M1084" s="12" t="n">
        <v>44993</v>
      </c>
      <c r="N1084" s="13" t="n">
        <v>7.5</v>
      </c>
      <c r="O1084" s="12" t="n">
        <v>45000</v>
      </c>
      <c r="P1084" t="n">
        <v>14</v>
      </c>
      <c r="Q1084" s="14" t="inlineStr">
        <is>
          <t>SI</t>
        </is>
      </c>
      <c r="R1084" s="10" t="n">
        <v>22800</v>
      </c>
      <c r="S1084" s="10" t="n"/>
      <c r="T1084" s="10" t="n"/>
      <c r="U1084" s="10" t="n"/>
      <c r="V1084" s="13" t="n">
        <v>7.142011834319526</v>
      </c>
      <c r="W1084" s="12" t="n">
        <v>44995</v>
      </c>
      <c r="X1084" s="13" t="n">
        <v>9.5</v>
      </c>
      <c r="Y1084" s="12" t="n">
        <v>45000</v>
      </c>
      <c r="Z1084" t="n">
        <v>14</v>
      </c>
      <c r="AA1084" s="14" t="inlineStr">
        <is>
          <t>SI</t>
        </is>
      </c>
    </row>
    <row r="1085">
      <c r="B1085" t="inlineStr">
        <is>
          <t>Venta Local</t>
        </is>
      </c>
      <c r="C1085" t="n">
        <v>40356921</v>
      </c>
      <c r="D1085" t="inlineStr">
        <is>
          <t>AGRO AMERICA</t>
        </is>
      </c>
      <c r="E1085" t="n">
        <v>1023190</v>
      </c>
      <c r="F1085" t="inlineStr">
        <is>
          <t>agro america1023190</t>
        </is>
      </c>
      <c r="G1085" s="12" t="n">
        <v>44974</v>
      </c>
      <c r="H1085" s="10" t="n">
        <v>23718.67948</v>
      </c>
      <c r="I1085" s="10" t="n"/>
      <c r="J1085" s="10" t="n"/>
      <c r="K1085" s="10" t="n"/>
      <c r="L1085" s="13" t="n">
        <v>7.5</v>
      </c>
      <c r="M1085" s="12" t="n">
        <v>44981</v>
      </c>
      <c r="N1085" s="13" t="n">
        <v>9.5</v>
      </c>
      <c r="O1085" s="12" t="n">
        <v>44990</v>
      </c>
      <c r="P1085" t="n">
        <v>23</v>
      </c>
      <c r="Q1085" s="14" t="inlineStr">
        <is>
          <t>SI</t>
        </is>
      </c>
      <c r="R1085" s="10" t="n">
        <v>23718.67948</v>
      </c>
      <c r="S1085" s="10" t="n"/>
      <c r="T1085" s="10" t="n"/>
      <c r="U1085" s="10" t="n"/>
      <c r="V1085" s="13" t="n">
        <v>9.5</v>
      </c>
      <c r="W1085" s="12" t="n">
        <v>44983</v>
      </c>
      <c r="X1085" s="13" t="n">
        <v>11.5</v>
      </c>
      <c r="Y1085" s="12" t="n">
        <v>44990</v>
      </c>
      <c r="Z1085" t="n">
        <v>23</v>
      </c>
      <c r="AA1085" s="14" t="inlineStr">
        <is>
          <t>SI</t>
        </is>
      </c>
    </row>
    <row r="1086">
      <c r="B1086" t="inlineStr">
        <is>
          <t>Venta Local</t>
        </is>
      </c>
      <c r="C1086" t="n">
        <v>40356920</v>
      </c>
      <c r="D1086" t="inlineStr">
        <is>
          <t>AGRO AMERICA</t>
        </is>
      </c>
      <c r="E1086" t="n">
        <v>1023190</v>
      </c>
      <c r="F1086" t="inlineStr">
        <is>
          <t>agro america1023190</t>
        </is>
      </c>
      <c r="G1086" s="12" t="n">
        <v>44976</v>
      </c>
      <c r="H1086" s="10" t="n">
        <v>23712.08425</v>
      </c>
      <c r="I1086" s="10" t="n"/>
      <c r="J1086" s="10" t="n"/>
      <c r="K1086" s="10" t="n"/>
      <c r="L1086" s="13" t="n">
        <v>7.5</v>
      </c>
      <c r="M1086" s="12" t="n">
        <v>44983</v>
      </c>
      <c r="N1086" s="13" t="n">
        <v>9.5</v>
      </c>
      <c r="O1086" s="12" t="n">
        <v>44992</v>
      </c>
      <c r="P1086" t="n">
        <v>21</v>
      </c>
      <c r="Q1086" s="14" t="inlineStr">
        <is>
          <t>SI</t>
        </is>
      </c>
      <c r="R1086" s="10" t="n">
        <v>23712.08425</v>
      </c>
      <c r="S1086" s="10" t="n"/>
      <c r="T1086" s="10" t="n"/>
      <c r="U1086" s="10" t="n"/>
      <c r="V1086" s="13" t="n">
        <v>9.5</v>
      </c>
      <c r="W1086" s="12" t="n">
        <v>44985</v>
      </c>
      <c r="X1086" s="13" t="n">
        <v>11.5</v>
      </c>
      <c r="Y1086" s="12" t="n">
        <v>44992</v>
      </c>
      <c r="Z1086" t="n">
        <v>21</v>
      </c>
      <c r="AA1086" s="14" t="inlineStr">
        <is>
          <t>SI</t>
        </is>
      </c>
    </row>
    <row r="1087">
      <c r="B1087" t="inlineStr">
        <is>
          <t>Venta Local</t>
        </is>
      </c>
      <c r="C1087" t="n">
        <v>40356327</v>
      </c>
      <c r="D1087" t="inlineStr">
        <is>
          <t>AGRO EUROPA</t>
        </is>
      </c>
      <c r="E1087" t="n">
        <v>1030388</v>
      </c>
      <c r="F1087" t="inlineStr">
        <is>
          <t>agro europa1030388</t>
        </is>
      </c>
      <c r="G1087" s="12" t="n">
        <v>45035</v>
      </c>
      <c r="H1087" s="10" t="inlineStr"/>
      <c r="I1087" s="10" t="n"/>
      <c r="J1087" s="10" t="n">
        <v>23250</v>
      </c>
      <c r="K1087" s="10" t="n"/>
      <c r="L1087" s="13" t="n">
        <v>5.142011834319526</v>
      </c>
      <c r="M1087" s="12" t="n">
        <v>45040</v>
      </c>
      <c r="N1087" s="13" t="n">
        <v>7.5</v>
      </c>
      <c r="O1087" s="12" t="n">
        <v>45047</v>
      </c>
      <c r="P1087" t="n">
        <v>26</v>
      </c>
      <c r="Q1087" s="14" t="inlineStr">
        <is>
          <t>SI</t>
        </is>
      </c>
      <c r="R1087" s="10" t="n"/>
      <c r="S1087" s="10" t="n"/>
      <c r="T1087" s="10" t="n">
        <v>23250</v>
      </c>
      <c r="U1087" s="10" t="n"/>
      <c r="V1087" s="13" t="n">
        <v>7.142011834319526</v>
      </c>
      <c r="W1087" s="12" t="n">
        <v>45042</v>
      </c>
      <c r="X1087" s="13" t="n">
        <v>9.5</v>
      </c>
      <c r="Y1087" s="12" t="n">
        <v>45047</v>
      </c>
      <c r="Z1087" t="n">
        <v>26</v>
      </c>
      <c r="AA1087" s="14" t="inlineStr">
        <is>
          <t>SI</t>
        </is>
      </c>
    </row>
    <row r="1088">
      <c r="B1088" t="inlineStr">
        <is>
          <t>Venta Directa</t>
        </is>
      </c>
      <c r="C1088" t="n">
        <v>40356325</v>
      </c>
      <c r="D1088" t="inlineStr">
        <is>
          <t>AGROSUPER ASIA</t>
        </is>
      </c>
      <c r="E1088" t="n">
        <v>1012612</v>
      </c>
      <c r="F1088" t="inlineStr">
        <is>
          <t>agrosuper asia1012612</t>
        </is>
      </c>
      <c r="G1088" s="12" t="n">
        <v>45001</v>
      </c>
      <c r="H1088" s="10" t="n">
        <v>24500.8</v>
      </c>
      <c r="I1088" s="10" t="n"/>
      <c r="J1088" s="10" t="n"/>
      <c r="K1088" s="10" t="n"/>
      <c r="L1088" s="13" t="n"/>
      <c r="N1088" s="13" t="n"/>
      <c r="Q1088" s="14" t="n"/>
      <c r="R1088" s="10" t="n">
        <v>24500.8</v>
      </c>
      <c r="S1088" s="10" t="n"/>
      <c r="T1088" s="10" t="n"/>
      <c r="U1088" s="10" t="n"/>
      <c r="V1088" s="13" t="n"/>
      <c r="X1088" s="13" t="n"/>
      <c r="AA1088" s="14" t="n"/>
    </row>
    <row r="1089">
      <c r="B1089" t="inlineStr">
        <is>
          <t>Venta Directa</t>
        </is>
      </c>
      <c r="C1089" t="n">
        <v>40356305</v>
      </c>
      <c r="D1089" t="inlineStr">
        <is>
          <t>AGROSUPER ASIA</t>
        </is>
      </c>
      <c r="E1089" t="n">
        <v>1012612</v>
      </c>
      <c r="F1089" t="inlineStr">
        <is>
          <t>agrosuper asia1012612</t>
        </is>
      </c>
      <c r="G1089" s="12" t="n">
        <v>45001</v>
      </c>
      <c r="H1089" s="10" t="n">
        <v>24874.7</v>
      </c>
      <c r="I1089" s="10" t="n"/>
      <c r="J1089" s="10" t="n"/>
      <c r="K1089" s="10" t="n"/>
      <c r="L1089" s="13" t="n"/>
      <c r="N1089" s="13" t="n"/>
      <c r="Q1089" s="14" t="n"/>
      <c r="R1089" s="10" t="n">
        <v>24874.7</v>
      </c>
      <c r="S1089" s="10" t="n"/>
      <c r="T1089" s="10" t="n"/>
      <c r="U1089" s="10" t="n"/>
      <c r="V1089" s="13" t="n"/>
      <c r="X1089" s="13" t="n"/>
      <c r="AA1089" s="14" t="n"/>
    </row>
    <row r="1090">
      <c r="B1090" t="inlineStr">
        <is>
          <t>Venta Directa</t>
        </is>
      </c>
      <c r="C1090" t="n">
        <v>40356304</v>
      </c>
      <c r="D1090" t="inlineStr">
        <is>
          <t>AGROSUPER ASIA</t>
        </is>
      </c>
      <c r="E1090" t="n">
        <v>1012612</v>
      </c>
      <c r="F1090" t="inlineStr">
        <is>
          <t>agrosuper asia1012612</t>
        </is>
      </c>
      <c r="G1090" s="12" t="n">
        <v>45001</v>
      </c>
      <c r="H1090" s="10" t="n">
        <v>24500.74</v>
      </c>
      <c r="I1090" s="10" t="n"/>
      <c r="J1090" s="10" t="n"/>
      <c r="K1090" s="10" t="n"/>
      <c r="L1090" s="13" t="n"/>
      <c r="N1090" s="13" t="n"/>
      <c r="Q1090" s="14" t="n"/>
      <c r="R1090" s="10" t="n">
        <v>24500.74</v>
      </c>
      <c r="S1090" s="10" t="n"/>
      <c r="T1090" s="10" t="n"/>
      <c r="U1090" s="10" t="n"/>
      <c r="V1090" s="13" t="n"/>
      <c r="X1090" s="13" t="n"/>
      <c r="AA1090" s="14" t="n"/>
    </row>
    <row r="1091">
      <c r="B1091" t="inlineStr">
        <is>
          <t>Venta Directa</t>
        </is>
      </c>
      <c r="C1091" t="n">
        <v>40356303</v>
      </c>
      <c r="D1091" t="inlineStr">
        <is>
          <t>AGROSUPER ASIA</t>
        </is>
      </c>
      <c r="E1091" t="n">
        <v>1012612</v>
      </c>
      <c r="F1091" t="inlineStr">
        <is>
          <t>agrosuper asia1012612</t>
        </is>
      </c>
      <c r="G1091" s="12" t="n">
        <v>44995</v>
      </c>
      <c r="H1091" s="10" t="n">
        <v>24499.28</v>
      </c>
      <c r="I1091" s="10" t="n"/>
      <c r="J1091" s="10" t="n"/>
      <c r="K1091" s="10" t="n"/>
      <c r="L1091" s="13" t="n"/>
      <c r="N1091" s="13" t="n"/>
      <c r="Q1091" s="14" t="n"/>
      <c r="R1091" s="10" t="n">
        <v>24499.28</v>
      </c>
      <c r="S1091" s="10" t="n"/>
      <c r="T1091" s="10" t="n"/>
      <c r="U1091" s="10" t="n"/>
      <c r="V1091" s="13" t="n"/>
      <c r="X1091" s="13" t="n"/>
      <c r="AA1091" s="14" t="n"/>
    </row>
    <row r="1092">
      <c r="B1092" t="inlineStr">
        <is>
          <t>Venta Directa</t>
        </is>
      </c>
      <c r="C1092" t="n">
        <v>40356302</v>
      </c>
      <c r="D1092" t="inlineStr">
        <is>
          <t>AGROSUPER ASIA</t>
        </is>
      </c>
      <c r="E1092" t="n">
        <v>1012612</v>
      </c>
      <c r="F1092" t="inlineStr">
        <is>
          <t>agrosuper asia1012612</t>
        </is>
      </c>
      <c r="G1092" s="12" t="n">
        <v>44995</v>
      </c>
      <c r="H1092" s="10" t="n">
        <v>24430.1</v>
      </c>
      <c r="I1092" s="10" t="n"/>
      <c r="J1092" s="10" t="n"/>
      <c r="K1092" s="10" t="n"/>
      <c r="L1092" s="13" t="n"/>
      <c r="N1092" s="13" t="n"/>
      <c r="Q1092" s="14" t="n"/>
      <c r="R1092" s="10" t="n">
        <v>24430.1</v>
      </c>
      <c r="S1092" s="10" t="n"/>
      <c r="T1092" s="10" t="n"/>
      <c r="U1092" s="10" t="n"/>
      <c r="V1092" s="13" t="n"/>
      <c r="X1092" s="13" t="n"/>
      <c r="AA1092" s="14" t="n"/>
    </row>
    <row r="1093">
      <c r="B1093" t="inlineStr">
        <is>
          <t>Venta Directa</t>
        </is>
      </c>
      <c r="C1093" t="n">
        <v>40356284</v>
      </c>
      <c r="D1093" t="inlineStr">
        <is>
          <t>AGROSUPER ASIA</t>
        </is>
      </c>
      <c r="E1093" t="n">
        <v>1021665</v>
      </c>
      <c r="F1093" t="inlineStr">
        <is>
          <t>agrosuper asia1021665</t>
        </is>
      </c>
      <c r="G1093" s="12" t="n">
        <v>44987</v>
      </c>
      <c r="H1093" s="10" t="n">
        <v>22173.27</v>
      </c>
      <c r="I1093" s="10" t="n"/>
      <c r="J1093" s="10" t="n"/>
      <c r="K1093" s="10" t="n"/>
      <c r="L1093" s="13" t="n"/>
      <c r="N1093" s="13" t="n"/>
      <c r="Q1093" s="14" t="n"/>
      <c r="R1093" s="10" t="n">
        <v>22173.27</v>
      </c>
      <c r="S1093" s="10" t="n"/>
      <c r="T1093" s="10" t="n"/>
      <c r="U1093" s="10" t="n"/>
      <c r="V1093" s="13" t="n"/>
      <c r="X1093" s="13" t="n"/>
      <c r="AA1093" s="14" t="n"/>
    </row>
    <row r="1094">
      <c r="B1094" t="inlineStr">
        <is>
          <t>Venta Directa</t>
        </is>
      </c>
      <c r="C1094" t="n">
        <v>40356283</v>
      </c>
      <c r="D1094" t="inlineStr">
        <is>
          <t>AGROSUPER ASIA</t>
        </is>
      </c>
      <c r="E1094" t="n">
        <v>1022887</v>
      </c>
      <c r="F1094" t="inlineStr">
        <is>
          <t>agrosuper asia1022887</t>
        </is>
      </c>
      <c r="G1094" s="12" t="n">
        <v>44987</v>
      </c>
      <c r="H1094" s="10" t="n">
        <v>22015.39</v>
      </c>
      <c r="I1094" s="10" t="n"/>
      <c r="J1094" s="10" t="n"/>
      <c r="K1094" s="10" t="n"/>
      <c r="L1094" s="13" t="n"/>
      <c r="N1094" s="13" t="n"/>
      <c r="Q1094" s="14" t="n"/>
      <c r="R1094" s="10" t="n">
        <v>22015.39</v>
      </c>
      <c r="S1094" s="10" t="n"/>
      <c r="T1094" s="10" t="n"/>
      <c r="U1094" s="10" t="n"/>
      <c r="V1094" s="13" t="n"/>
      <c r="X1094" s="13" t="n"/>
      <c r="AA1094" s="14" t="n"/>
    </row>
    <row r="1095">
      <c r="B1095" t="inlineStr">
        <is>
          <t>Venta Directa</t>
        </is>
      </c>
      <c r="C1095" t="n">
        <v>40356278</v>
      </c>
      <c r="D1095" t="inlineStr">
        <is>
          <t>AGROSUPER ASIA</t>
        </is>
      </c>
      <c r="E1095" t="n">
        <v>1021012</v>
      </c>
      <c r="F1095" t="inlineStr">
        <is>
          <t>agrosuper asia1021012</t>
        </is>
      </c>
      <c r="G1095" s="12" t="n">
        <v>44978</v>
      </c>
      <c r="H1095" s="10" t="inlineStr"/>
      <c r="I1095" s="10" t="n"/>
      <c r="J1095" s="10" t="n"/>
      <c r="K1095" s="10" t="n"/>
      <c r="L1095" s="13" t="n"/>
      <c r="N1095" s="13" t="n"/>
      <c r="Q1095" s="14" t="n"/>
      <c r="R1095" s="10" t="n"/>
      <c r="S1095" s="10" t="n"/>
      <c r="T1095" s="10" t="n"/>
      <c r="U1095" s="10" t="n"/>
      <c r="V1095" s="13" t="n"/>
      <c r="X1095" s="13" t="n"/>
      <c r="AA1095" s="14" t="n"/>
    </row>
    <row r="1096">
      <c r="B1096" t="inlineStr">
        <is>
          <t>Venta Directa</t>
        </is>
      </c>
      <c r="C1096" t="n">
        <v>40356271</v>
      </c>
      <c r="D1096" t="inlineStr">
        <is>
          <t>AGROSUPER ASIA</t>
        </is>
      </c>
      <c r="E1096" t="n">
        <v>1021665</v>
      </c>
      <c r="F1096" t="inlineStr">
        <is>
          <t>agrosuper asia1021665</t>
        </is>
      </c>
      <c r="G1096" s="12" t="n">
        <v>44981</v>
      </c>
      <c r="H1096" s="10" t="inlineStr"/>
      <c r="I1096" s="10" t="n"/>
      <c r="J1096" s="10" t="n"/>
      <c r="K1096" s="10" t="n"/>
      <c r="L1096" s="13" t="n"/>
      <c r="N1096" s="13" t="n"/>
      <c r="Q1096" s="14" t="n"/>
      <c r="R1096" s="10" t="n"/>
      <c r="S1096" s="10" t="n"/>
      <c r="T1096" s="10" t="n"/>
      <c r="U1096" s="10" t="n"/>
      <c r="V1096" s="13" t="n"/>
      <c r="X1096" s="13" t="n"/>
      <c r="AA1096" s="14" t="n"/>
    </row>
    <row r="1097">
      <c r="B1097" t="inlineStr">
        <is>
          <t>Venta Directa</t>
        </is>
      </c>
      <c r="C1097" t="n">
        <v>40356262</v>
      </c>
      <c r="D1097" t="inlineStr">
        <is>
          <t>AGROSUPER ASIA</t>
        </is>
      </c>
      <c r="E1097" t="n">
        <v>1021664</v>
      </c>
      <c r="F1097" t="inlineStr">
        <is>
          <t>agrosuper asia1021664</t>
        </is>
      </c>
      <c r="G1097" s="12" t="n">
        <v>44980</v>
      </c>
      <c r="H1097" s="10" t="inlineStr"/>
      <c r="I1097" s="10" t="n"/>
      <c r="J1097" s="10" t="n"/>
      <c r="K1097" s="10" t="n"/>
      <c r="L1097" s="13" t="n"/>
      <c r="N1097" s="13" t="n"/>
      <c r="Q1097" s="14" t="n"/>
      <c r="R1097" s="10" t="n"/>
      <c r="S1097" s="10" t="n"/>
      <c r="T1097" s="10" t="n"/>
      <c r="U1097" s="10" t="n"/>
      <c r="V1097" s="13" t="n"/>
      <c r="X1097" s="13" t="n"/>
      <c r="AA1097" s="14" t="n"/>
    </row>
    <row r="1098">
      <c r="B1098" t="inlineStr">
        <is>
          <t>Venta Directa</t>
        </is>
      </c>
      <c r="C1098" t="n">
        <v>40356261</v>
      </c>
      <c r="D1098" t="inlineStr">
        <is>
          <t>AGROSUPER ASIA</t>
        </is>
      </c>
      <c r="E1098" t="n">
        <v>1021664</v>
      </c>
      <c r="F1098" t="inlineStr">
        <is>
          <t>agrosuper asia1021664</t>
        </is>
      </c>
      <c r="G1098" s="12" t="n">
        <v>44980</v>
      </c>
      <c r="H1098" s="10" t="inlineStr"/>
      <c r="I1098" s="10" t="n"/>
      <c r="J1098" s="10" t="n"/>
      <c r="K1098" s="10" t="n"/>
      <c r="L1098" s="13" t="n"/>
      <c r="N1098" s="13" t="n"/>
      <c r="Q1098" s="14" t="n"/>
      <c r="R1098" s="10" t="n"/>
      <c r="S1098" s="10" t="n"/>
      <c r="T1098" s="10" t="n"/>
      <c r="U1098" s="10" t="n"/>
      <c r="V1098" s="13" t="n"/>
      <c r="X1098" s="13" t="n"/>
      <c r="AA1098" s="14" t="n"/>
    </row>
    <row r="1099">
      <c r="B1099" t="inlineStr">
        <is>
          <t>Venta Directa</t>
        </is>
      </c>
      <c r="C1099" t="n">
        <v>40356255</v>
      </c>
      <c r="D1099" t="inlineStr">
        <is>
          <t>AGROSUPER ASIA</t>
        </is>
      </c>
      <c r="E1099" t="n">
        <v>1020861</v>
      </c>
      <c r="F1099" t="inlineStr">
        <is>
          <t>agrosuper asia1020861</t>
        </is>
      </c>
      <c r="G1099" s="12" t="n">
        <v>44980</v>
      </c>
      <c r="H1099" s="10" t="inlineStr"/>
      <c r="I1099" s="10" t="n"/>
      <c r="J1099" s="10" t="n"/>
      <c r="K1099" s="10" t="n"/>
      <c r="L1099" s="13" t="n"/>
      <c r="N1099" s="13" t="n"/>
      <c r="Q1099" s="14" t="n"/>
      <c r="R1099" s="10" t="n"/>
      <c r="S1099" s="10" t="n"/>
      <c r="T1099" s="10" t="n"/>
      <c r="U1099" s="10" t="n"/>
      <c r="V1099" s="13" t="n"/>
      <c r="X1099" s="13" t="n"/>
      <c r="AA1099" s="14" t="n"/>
    </row>
    <row r="1100">
      <c r="B1100" t="inlineStr">
        <is>
          <t>Venta Directa</t>
        </is>
      </c>
      <c r="C1100" t="n">
        <v>40356255</v>
      </c>
      <c r="D1100" t="inlineStr">
        <is>
          <t>AGROSUPER ASIA</t>
        </is>
      </c>
      <c r="E1100" t="n">
        <v>1020861</v>
      </c>
      <c r="F1100" t="inlineStr">
        <is>
          <t>agrosuper asia1020861</t>
        </is>
      </c>
      <c r="G1100" s="12" t="n">
        <v>44980</v>
      </c>
      <c r="H1100" s="10" t="inlineStr"/>
      <c r="I1100" s="10" t="n"/>
      <c r="J1100" s="10" t="n"/>
      <c r="K1100" s="10" t="n"/>
      <c r="L1100" s="13" t="n"/>
      <c r="N1100" s="13" t="n"/>
      <c r="Q1100" s="14" t="n"/>
      <c r="R1100" s="10" t="n"/>
      <c r="S1100" s="10" t="n"/>
      <c r="T1100" s="10" t="n"/>
      <c r="U1100" s="10" t="n"/>
      <c r="V1100" s="13" t="n"/>
      <c r="X1100" s="13" t="n"/>
      <c r="AA1100" s="14" t="n"/>
    </row>
    <row r="1101">
      <c r="B1101" t="inlineStr">
        <is>
          <t>Venta Directa</t>
        </is>
      </c>
      <c r="C1101" t="n">
        <v>40356252</v>
      </c>
      <c r="D1101" t="inlineStr">
        <is>
          <t>AGROSUPER ASIA</t>
        </is>
      </c>
      <c r="E1101" t="n">
        <v>1022885</v>
      </c>
      <c r="F1101" t="inlineStr">
        <is>
          <t>agrosuper asia1022885</t>
        </is>
      </c>
      <c r="G1101" s="12" t="n">
        <v>44980</v>
      </c>
      <c r="H1101" s="10" t="inlineStr"/>
      <c r="I1101" s="10" t="n"/>
      <c r="J1101" s="10" t="n"/>
      <c r="K1101" s="10" t="n"/>
      <c r="L1101" s="13" t="n"/>
      <c r="N1101" s="13" t="n"/>
      <c r="Q1101" s="14" t="n"/>
      <c r="R1101" s="10" t="n"/>
      <c r="S1101" s="10" t="n"/>
      <c r="T1101" s="10" t="n"/>
      <c r="U1101" s="10" t="n"/>
      <c r="V1101" s="13" t="n"/>
      <c r="X1101" s="13" t="n"/>
      <c r="AA1101" s="14" t="n"/>
    </row>
    <row r="1102">
      <c r="B1102" t="inlineStr">
        <is>
          <t>Venta Directa</t>
        </is>
      </c>
      <c r="C1102" t="n">
        <v>40356223</v>
      </c>
      <c r="D1102" t="inlineStr">
        <is>
          <t>AGROSUPER ASIA</t>
        </is>
      </c>
      <c r="E1102" t="n">
        <v>1022930</v>
      </c>
      <c r="F1102" t="inlineStr">
        <is>
          <t>agrosuper asia1022930</t>
        </is>
      </c>
      <c r="G1102" s="12" t="n">
        <v>44993</v>
      </c>
      <c r="H1102" s="10" t="n">
        <v>22004.71</v>
      </c>
      <c r="I1102" s="10" t="n"/>
      <c r="J1102" s="10" t="n"/>
      <c r="K1102" s="10" t="n"/>
      <c r="L1102" s="13" t="n"/>
      <c r="N1102" s="13" t="n"/>
      <c r="Q1102" s="14" t="n"/>
      <c r="R1102" s="10" t="n">
        <v>22004.71</v>
      </c>
      <c r="S1102" s="10" t="n"/>
      <c r="T1102" s="10" t="n"/>
      <c r="U1102" s="10" t="n"/>
      <c r="V1102" s="13" t="n"/>
      <c r="X1102" s="13" t="n"/>
      <c r="AA1102" s="14" t="n"/>
    </row>
    <row r="1103">
      <c r="B1103" t="inlineStr">
        <is>
          <t>Venta Directa</t>
        </is>
      </c>
      <c r="C1103" t="n">
        <v>40356222</v>
      </c>
      <c r="D1103" t="inlineStr">
        <is>
          <t>AGROSUPER ASIA</t>
        </is>
      </c>
      <c r="E1103" t="n">
        <v>1022930</v>
      </c>
      <c r="F1103" t="inlineStr">
        <is>
          <t>agrosuper asia1022930</t>
        </is>
      </c>
      <c r="G1103" s="12" t="n">
        <v>44993</v>
      </c>
      <c r="H1103" s="10" t="n">
        <v>22005.66</v>
      </c>
      <c r="I1103" s="10" t="n"/>
      <c r="J1103" s="10" t="n"/>
      <c r="K1103" s="10" t="n"/>
      <c r="L1103" s="13" t="n"/>
      <c r="N1103" s="13" t="n"/>
      <c r="Q1103" s="14" t="n"/>
      <c r="R1103" s="10" t="n">
        <v>22005.66</v>
      </c>
      <c r="S1103" s="10" t="n"/>
      <c r="T1103" s="10" t="n"/>
      <c r="U1103" s="10" t="n"/>
      <c r="V1103" s="13" t="n"/>
      <c r="X1103" s="13" t="n"/>
      <c r="AA1103" s="14" t="n"/>
    </row>
    <row r="1104">
      <c r="B1104" t="inlineStr">
        <is>
          <t>Venta Directa</t>
        </is>
      </c>
      <c r="C1104" t="n">
        <v>40356221</v>
      </c>
      <c r="D1104" t="inlineStr">
        <is>
          <t>AGROSUPER ASIA</t>
        </is>
      </c>
      <c r="E1104" t="n">
        <v>1022930</v>
      </c>
      <c r="F1104" t="inlineStr">
        <is>
          <t>agrosuper asia1022930</t>
        </is>
      </c>
      <c r="G1104" s="12" t="n">
        <v>44985</v>
      </c>
      <c r="H1104" s="10" t="inlineStr"/>
      <c r="I1104" s="10" t="n"/>
      <c r="J1104" s="10" t="n"/>
      <c r="K1104" s="10" t="n"/>
      <c r="L1104" s="13" t="n"/>
      <c r="N1104" s="13" t="n"/>
      <c r="Q1104" s="14" t="n"/>
      <c r="R1104" s="10" t="n"/>
      <c r="S1104" s="10" t="n"/>
      <c r="T1104" s="10" t="n"/>
      <c r="U1104" s="10" t="n"/>
      <c r="V1104" s="13" t="n"/>
      <c r="X1104" s="13" t="n"/>
      <c r="AA1104" s="14" t="n"/>
    </row>
    <row r="1105">
      <c r="B1105" t="inlineStr">
        <is>
          <t>Venta Directa</t>
        </is>
      </c>
      <c r="C1105" t="n">
        <v>40356220</v>
      </c>
      <c r="D1105" t="inlineStr">
        <is>
          <t>AGROSUPER ASIA</t>
        </is>
      </c>
      <c r="E1105" t="n">
        <v>1022930</v>
      </c>
      <c r="F1105" t="inlineStr">
        <is>
          <t>agrosuper asia1022930</t>
        </is>
      </c>
      <c r="G1105" s="12" t="n">
        <v>44978</v>
      </c>
      <c r="H1105" s="10" t="inlineStr"/>
      <c r="I1105" s="10" t="n"/>
      <c r="J1105" s="10" t="n"/>
      <c r="K1105" s="10" t="n"/>
      <c r="L1105" s="13" t="n"/>
      <c r="N1105" s="13" t="n"/>
      <c r="Q1105" s="14" t="n"/>
      <c r="R1105" s="10" t="n"/>
      <c r="S1105" s="10" t="n"/>
      <c r="T1105" s="10" t="n"/>
      <c r="U1105" s="10" t="n"/>
      <c r="V1105" s="13" t="n"/>
      <c r="X1105" s="13" t="n"/>
      <c r="AA1105" s="14" t="n"/>
    </row>
    <row r="1106">
      <c r="B1106" t="inlineStr">
        <is>
          <t>Venta Directa</t>
        </is>
      </c>
      <c r="C1106" t="n">
        <v>40356218</v>
      </c>
      <c r="D1106" t="inlineStr">
        <is>
          <t>AGROSUPER ASIA</t>
        </is>
      </c>
      <c r="E1106" t="n">
        <v>1023038</v>
      </c>
      <c r="F1106" t="inlineStr">
        <is>
          <t>agrosuper asia1023038</t>
        </is>
      </c>
      <c r="G1106" s="12" t="n">
        <v>44978</v>
      </c>
      <c r="H1106" s="10" t="inlineStr"/>
      <c r="I1106" s="10" t="n"/>
      <c r="J1106" s="10" t="n"/>
      <c r="K1106" s="10" t="n"/>
      <c r="L1106" s="13" t="n"/>
      <c r="N1106" s="13" t="n"/>
      <c r="Q1106" s="14" t="n"/>
      <c r="R1106" s="10" t="n"/>
      <c r="S1106" s="10" t="n"/>
      <c r="T1106" s="10" t="n"/>
      <c r="U1106" s="10" t="n"/>
      <c r="V1106" s="13" t="n"/>
      <c r="X1106" s="13" t="n"/>
      <c r="AA1106" s="14" t="n"/>
    </row>
    <row r="1107">
      <c r="B1107" t="inlineStr">
        <is>
          <t>Venta Directa</t>
        </is>
      </c>
      <c r="C1107" t="n">
        <v>40356217</v>
      </c>
      <c r="D1107" t="inlineStr">
        <is>
          <t>AGROSUPER ASIA</t>
        </is>
      </c>
      <c r="E1107" t="n">
        <v>1023037</v>
      </c>
      <c r="F1107" t="inlineStr">
        <is>
          <t>agrosuper asia1023037</t>
        </is>
      </c>
      <c r="G1107" s="12" t="n">
        <v>44985</v>
      </c>
      <c r="H1107" s="10" t="inlineStr"/>
      <c r="I1107" s="10" t="n"/>
      <c r="J1107" s="10" t="n"/>
      <c r="K1107" s="10" t="n"/>
      <c r="L1107" s="13" t="n"/>
      <c r="N1107" s="13" t="n"/>
      <c r="Q1107" s="14" t="n"/>
      <c r="R1107" s="10" t="n"/>
      <c r="S1107" s="10" t="n"/>
      <c r="T1107" s="10" t="n"/>
      <c r="U1107" s="10" t="n"/>
      <c r="V1107" s="13" t="n"/>
      <c r="X1107" s="13" t="n"/>
      <c r="AA1107" s="14" t="n"/>
    </row>
    <row r="1108">
      <c r="B1108" t="inlineStr">
        <is>
          <t>Venta Directa</t>
        </is>
      </c>
      <c r="C1108" t="n">
        <v>40356214</v>
      </c>
      <c r="D1108" t="inlineStr">
        <is>
          <t>AGROSUPER ASIA</t>
        </is>
      </c>
      <c r="E1108" t="n">
        <v>1021152</v>
      </c>
      <c r="F1108" t="inlineStr">
        <is>
          <t>agrosuper asia1021152</t>
        </is>
      </c>
      <c r="G1108" s="12" t="n">
        <v>44980</v>
      </c>
      <c r="H1108" s="10" t="inlineStr"/>
      <c r="I1108" s="10" t="n"/>
      <c r="J1108" s="10" t="n"/>
      <c r="K1108" s="10" t="n"/>
      <c r="L1108" s="13" t="n"/>
      <c r="N1108" s="13" t="n"/>
      <c r="Q1108" s="14" t="n"/>
      <c r="R1108" s="10" t="n"/>
      <c r="S1108" s="10" t="n"/>
      <c r="T1108" s="10" t="n"/>
      <c r="U1108" s="10" t="n"/>
      <c r="V1108" s="13" t="n"/>
      <c r="X1108" s="13" t="n"/>
      <c r="AA1108" s="14" t="n"/>
    </row>
    <row r="1109">
      <c r="B1109" t="inlineStr">
        <is>
          <t>Venta Directa</t>
        </is>
      </c>
      <c r="C1109" t="n">
        <v>40356214</v>
      </c>
      <c r="D1109" t="inlineStr">
        <is>
          <t>AGROSUPER ASIA</t>
        </is>
      </c>
      <c r="E1109" t="n">
        <v>1021152</v>
      </c>
      <c r="F1109" t="inlineStr">
        <is>
          <t>agrosuper asia1021152</t>
        </is>
      </c>
      <c r="G1109" s="12" t="n">
        <v>44980</v>
      </c>
      <c r="H1109" s="10" t="inlineStr"/>
      <c r="I1109" s="10" t="n"/>
      <c r="J1109" s="10" t="n"/>
      <c r="K1109" s="10" t="n"/>
      <c r="L1109" s="13" t="n"/>
      <c r="N1109" s="13" t="n"/>
      <c r="Q1109" s="14" t="n"/>
      <c r="R1109" s="10" t="n"/>
      <c r="S1109" s="10" t="n"/>
      <c r="T1109" s="10" t="n"/>
      <c r="U1109" s="10" t="n"/>
      <c r="V1109" s="13" t="n"/>
      <c r="X1109" s="13" t="n"/>
      <c r="AA1109" s="14" t="n"/>
    </row>
    <row r="1110">
      <c r="B1110" t="inlineStr">
        <is>
          <t>Venta Directa</t>
        </is>
      </c>
      <c r="C1110" t="n">
        <v>40356158</v>
      </c>
      <c r="D1110" t="inlineStr">
        <is>
          <t>AGRO SUDAMERICA</t>
        </is>
      </c>
      <c r="E1110" t="n">
        <v>1012719</v>
      </c>
      <c r="F1110" t="inlineStr">
        <is>
          <t>agro sudamerica1012719</t>
        </is>
      </c>
      <c r="G1110" s="12" t="n">
        <v>44962</v>
      </c>
      <c r="H1110" s="10" t="inlineStr"/>
      <c r="I1110" s="10" t="n"/>
      <c r="J1110" s="10" t="n"/>
      <c r="K1110" s="10" t="n"/>
      <c r="L1110" s="13" t="n"/>
      <c r="N1110" s="13" t="n"/>
      <c r="Q1110" s="14" t="n"/>
      <c r="R1110" s="10" t="n"/>
      <c r="S1110" s="10" t="n"/>
      <c r="T1110" s="10" t="n"/>
      <c r="U1110" s="10" t="n"/>
      <c r="V1110" s="13" t="n"/>
      <c r="X1110" s="13" t="n"/>
      <c r="AA1110" s="14" t="n"/>
    </row>
    <row r="1111">
      <c r="B1111" t="inlineStr">
        <is>
          <t>Venta Directa</t>
        </is>
      </c>
      <c r="C1111" t="n">
        <v>40356157</v>
      </c>
      <c r="D1111" t="inlineStr">
        <is>
          <t>AGRO SUDAMERICA</t>
        </is>
      </c>
      <c r="E1111" t="n">
        <v>1012719</v>
      </c>
      <c r="F1111" t="inlineStr">
        <is>
          <t>agro sudamerica1012719</t>
        </is>
      </c>
      <c r="G1111" s="12" t="n">
        <v>44962</v>
      </c>
      <c r="H1111" s="10" t="inlineStr"/>
      <c r="I1111" s="10" t="n"/>
      <c r="J1111" s="10" t="n"/>
      <c r="K1111" s="10" t="n"/>
      <c r="L1111" s="13" t="n"/>
      <c r="N1111" s="13" t="n"/>
      <c r="Q1111" s="14" t="n"/>
      <c r="R1111" s="10" t="n"/>
      <c r="S1111" s="10" t="n"/>
      <c r="T1111" s="10" t="n"/>
      <c r="U1111" s="10" t="n"/>
      <c r="V1111" s="13" t="n"/>
      <c r="X1111" s="13" t="n"/>
      <c r="AA1111" s="14" t="n"/>
    </row>
    <row r="1112">
      <c r="B1112" t="inlineStr">
        <is>
          <t>Venta Directa</t>
        </is>
      </c>
      <c r="C1112" t="n">
        <v>40356156</v>
      </c>
      <c r="D1112" t="inlineStr">
        <is>
          <t>AGRO SUDAMERICA</t>
        </is>
      </c>
      <c r="E1112" t="n">
        <v>1012719</v>
      </c>
      <c r="F1112" t="inlineStr">
        <is>
          <t>agro sudamerica1012719</t>
        </is>
      </c>
      <c r="G1112" s="12" t="n">
        <v>44960</v>
      </c>
      <c r="H1112" s="10" t="inlineStr"/>
      <c r="I1112" s="10" t="n"/>
      <c r="J1112" s="10" t="n"/>
      <c r="K1112" s="10" t="n"/>
      <c r="L1112" s="13" t="n"/>
      <c r="N1112" s="13" t="n"/>
      <c r="Q1112" s="14" t="n"/>
      <c r="R1112" s="10" t="n"/>
      <c r="S1112" s="10" t="n"/>
      <c r="T1112" s="10" t="n"/>
      <c r="U1112" s="10" t="n"/>
      <c r="V1112" s="13" t="n"/>
      <c r="X1112" s="13" t="n"/>
      <c r="AA1112" s="14" t="n"/>
    </row>
    <row r="1113">
      <c r="B1113" t="inlineStr">
        <is>
          <t>Venta Directa</t>
        </is>
      </c>
      <c r="C1113" t="n">
        <v>40356155</v>
      </c>
      <c r="D1113" t="inlineStr">
        <is>
          <t>AGRO SUDAMERICA</t>
        </is>
      </c>
      <c r="E1113" t="n">
        <v>1012719</v>
      </c>
      <c r="F1113" t="inlineStr">
        <is>
          <t>agro sudamerica1012719</t>
        </is>
      </c>
      <c r="G1113" s="12" t="n">
        <v>44960</v>
      </c>
      <c r="H1113" s="10" t="inlineStr"/>
      <c r="I1113" s="10" t="n"/>
      <c r="J1113" s="10" t="n"/>
      <c r="K1113" s="10" t="n"/>
      <c r="L1113" s="13" t="n"/>
      <c r="N1113" s="13" t="n"/>
      <c r="Q1113" s="14" t="n"/>
      <c r="R1113" s="10" t="n"/>
      <c r="S1113" s="10" t="n"/>
      <c r="T1113" s="10" t="n"/>
      <c r="U1113" s="10" t="n"/>
      <c r="V1113" s="13" t="n"/>
      <c r="X1113" s="13" t="n"/>
      <c r="AA1113" s="14" t="n"/>
    </row>
    <row r="1114">
      <c r="B1114" t="inlineStr">
        <is>
          <t>Venta Directa</t>
        </is>
      </c>
      <c r="C1114" t="n">
        <v>40356154</v>
      </c>
      <c r="D1114" t="inlineStr">
        <is>
          <t>AGRO SUDAMERICA</t>
        </is>
      </c>
      <c r="E1114" t="n">
        <v>1012719</v>
      </c>
      <c r="F1114" t="inlineStr">
        <is>
          <t>agro sudamerica1012719</t>
        </is>
      </c>
      <c r="G1114" s="12" t="n">
        <v>44954</v>
      </c>
      <c r="H1114" s="10" t="inlineStr"/>
      <c r="I1114" s="10" t="n"/>
      <c r="J1114" s="10" t="n"/>
      <c r="K1114" s="10" t="n"/>
      <c r="L1114" s="13" t="n"/>
      <c r="N1114" s="13" t="n"/>
      <c r="Q1114" s="14" t="n"/>
      <c r="R1114" s="10" t="n"/>
      <c r="S1114" s="10" t="n"/>
      <c r="T1114" s="10" t="n"/>
      <c r="U1114" s="10" t="n"/>
      <c r="V1114" s="13" t="n"/>
      <c r="X1114" s="13" t="n"/>
      <c r="AA1114" s="14" t="n"/>
    </row>
    <row r="1115">
      <c r="B1115" t="inlineStr">
        <is>
          <t>Venta Directa</t>
        </is>
      </c>
      <c r="C1115" t="n">
        <v>40356149</v>
      </c>
      <c r="D1115" t="inlineStr">
        <is>
          <t>AGRO SUDAMERICA</t>
        </is>
      </c>
      <c r="E1115" t="n">
        <v>1011421</v>
      </c>
      <c r="F1115" t="inlineStr">
        <is>
          <t>agro sudamerica1011421</t>
        </is>
      </c>
      <c r="G1115" s="12" t="n">
        <v>44962</v>
      </c>
      <c r="H1115" s="10" t="inlineStr"/>
      <c r="I1115" s="10" t="n"/>
      <c r="J1115" s="10" t="n"/>
      <c r="K1115" s="10" t="n"/>
      <c r="L1115" s="13" t="n"/>
      <c r="N1115" s="13" t="n"/>
      <c r="Q1115" s="14" t="n"/>
      <c r="R1115" s="10" t="n"/>
      <c r="S1115" s="10" t="n"/>
      <c r="T1115" s="10" t="n"/>
      <c r="U1115" s="10" t="n"/>
      <c r="V1115" s="13" t="n"/>
      <c r="X1115" s="13" t="n"/>
      <c r="AA1115" s="14" t="n"/>
    </row>
    <row r="1116">
      <c r="B1116" t="inlineStr">
        <is>
          <t>Venta Directa</t>
        </is>
      </c>
      <c r="C1116" t="n">
        <v>40355795</v>
      </c>
      <c r="D1116" t="inlineStr">
        <is>
          <t>AFRICA</t>
        </is>
      </c>
      <c r="E1116" t="n">
        <v>1010877</v>
      </c>
      <c r="F1116" t="inlineStr">
        <is>
          <t>africa1010877</t>
        </is>
      </c>
      <c r="G1116" s="12" t="n">
        <v>45010</v>
      </c>
      <c r="H1116" s="10" t="n">
        <v>24000</v>
      </c>
      <c r="I1116" s="10" t="n"/>
      <c r="J1116" s="10" t="n"/>
      <c r="K1116" s="10" t="n"/>
      <c r="L1116" s="13" t="n"/>
      <c r="N1116" s="13" t="n"/>
      <c r="Q1116" s="14" t="n"/>
      <c r="R1116" s="10" t="n">
        <v>24000</v>
      </c>
      <c r="S1116" s="10" t="n"/>
      <c r="T1116" s="10" t="n"/>
      <c r="U1116" s="10" t="n"/>
      <c r="V1116" s="13" t="n"/>
      <c r="X1116" s="13" t="n"/>
      <c r="AA1116" s="14" t="n"/>
    </row>
    <row r="1117">
      <c r="B1117" t="inlineStr">
        <is>
          <t>Venta Directa</t>
        </is>
      </c>
      <c r="C1117" t="n">
        <v>40355794</v>
      </c>
      <c r="D1117" t="inlineStr">
        <is>
          <t>AFRICA</t>
        </is>
      </c>
      <c r="E1117" t="n">
        <v>1010877</v>
      </c>
      <c r="F1117" t="inlineStr">
        <is>
          <t>africa1010877</t>
        </is>
      </c>
      <c r="G1117" s="12" t="n">
        <v>45024</v>
      </c>
      <c r="H1117" s="10" t="inlineStr"/>
      <c r="I1117" s="10" t="n">
        <v>24000</v>
      </c>
      <c r="J1117" s="10" t="n"/>
      <c r="K1117" s="10" t="n"/>
      <c r="L1117" s="13" t="n"/>
      <c r="N1117" s="13" t="n"/>
      <c r="Q1117" s="14" t="n"/>
      <c r="R1117" s="10" t="n"/>
      <c r="S1117" s="10" t="n">
        <v>24000</v>
      </c>
      <c r="T1117" s="10" t="n"/>
      <c r="U1117" s="10" t="n"/>
      <c r="V1117" s="13" t="n"/>
      <c r="X1117" s="13" t="n"/>
      <c r="AA1117" s="14" t="n"/>
    </row>
    <row r="1118">
      <c r="B1118" t="inlineStr">
        <is>
          <t>Venta Local</t>
        </is>
      </c>
      <c r="C1118" t="n">
        <v>40355788</v>
      </c>
      <c r="D1118" t="inlineStr">
        <is>
          <t>AGROSUPER SHANGHAI</t>
        </is>
      </c>
      <c r="E1118" t="n">
        <v>1023373</v>
      </c>
      <c r="F1118" t="inlineStr">
        <is>
          <t>agrosuper shanghai1023373</t>
        </is>
      </c>
      <c r="G1118" s="12" t="n">
        <v>44981</v>
      </c>
      <c r="H1118" s="10" t="n">
        <v>24030</v>
      </c>
      <c r="I1118" s="10" t="n"/>
      <c r="J1118" s="10" t="n"/>
      <c r="K1118" s="10" t="n"/>
      <c r="L1118" s="13" t="n">
        <v>5.574109245612703</v>
      </c>
      <c r="M1118" s="12" t="n">
        <v>44986</v>
      </c>
      <c r="N1118" s="13" t="n">
        <v>5.5</v>
      </c>
      <c r="O1118" s="12" t="n">
        <v>44991</v>
      </c>
      <c r="P1118" t="n">
        <v>22</v>
      </c>
      <c r="Q1118" s="14" t="inlineStr">
        <is>
          <t>SI</t>
        </is>
      </c>
      <c r="R1118" s="10" t="n">
        <v>24030</v>
      </c>
      <c r="S1118" s="10" t="n"/>
      <c r="T1118" s="10" t="n"/>
      <c r="U1118" s="10" t="n"/>
      <c r="V1118" s="13" t="n">
        <v>7.574109245612703</v>
      </c>
      <c r="W1118" s="12" t="n">
        <v>44988</v>
      </c>
      <c r="X1118" s="13" t="n">
        <v>7.5</v>
      </c>
      <c r="Y1118" s="12" t="n">
        <v>44991</v>
      </c>
      <c r="Z1118" t="n">
        <v>22</v>
      </c>
      <c r="AA1118" s="14" t="inlineStr">
        <is>
          <t>SI</t>
        </is>
      </c>
    </row>
    <row r="1119">
      <c r="B1119" t="inlineStr">
        <is>
          <t>Venta Local</t>
        </is>
      </c>
      <c r="C1119" t="n">
        <v>40355742</v>
      </c>
      <c r="D1119" t="inlineStr">
        <is>
          <t>AGRO EUROPA</t>
        </is>
      </c>
      <c r="E1119" t="n">
        <v>1011748</v>
      </c>
      <c r="F1119" t="inlineStr">
        <is>
          <t>agro europa1011748</t>
        </is>
      </c>
      <c r="G1119" s="12" t="n">
        <v>44988</v>
      </c>
      <c r="H1119" s="10" t="n">
        <v>22800</v>
      </c>
      <c r="I1119" s="10" t="n"/>
      <c r="J1119" s="10" t="n"/>
      <c r="K1119" s="10" t="n"/>
      <c r="L1119" s="13" t="n">
        <v>5.142011834319526</v>
      </c>
      <c r="M1119" s="12" t="n">
        <v>44993</v>
      </c>
      <c r="N1119" s="13" t="n">
        <v>7.5</v>
      </c>
      <c r="O1119" s="12" t="n">
        <v>45000</v>
      </c>
      <c r="P1119" t="n">
        <v>14</v>
      </c>
      <c r="Q1119" s="14" t="inlineStr">
        <is>
          <t>SI</t>
        </is>
      </c>
      <c r="R1119" s="10" t="n">
        <v>22800</v>
      </c>
      <c r="S1119" s="10" t="n"/>
      <c r="T1119" s="10" t="n"/>
      <c r="U1119" s="10" t="n"/>
      <c r="V1119" s="13" t="n">
        <v>7.142011834319526</v>
      </c>
      <c r="W1119" s="12" t="n">
        <v>44995</v>
      </c>
      <c r="X1119" s="13" t="n">
        <v>9.5</v>
      </c>
      <c r="Y1119" s="12" t="n">
        <v>45000</v>
      </c>
      <c r="Z1119" t="n">
        <v>14</v>
      </c>
      <c r="AA1119" s="14" t="inlineStr">
        <is>
          <t>SI</t>
        </is>
      </c>
    </row>
    <row r="1120">
      <c r="B1120" t="inlineStr">
        <is>
          <t>Venta Local</t>
        </is>
      </c>
      <c r="C1120" t="n">
        <v>40355622</v>
      </c>
      <c r="D1120" t="inlineStr">
        <is>
          <t>AGROSUPER SHANGHAI</t>
        </is>
      </c>
      <c r="E1120" t="n">
        <v>1023411</v>
      </c>
      <c r="F1120" t="inlineStr">
        <is>
          <t>agrosuper shanghai1023411</t>
        </is>
      </c>
      <c r="G1120" s="12" t="n">
        <v>44995</v>
      </c>
      <c r="H1120" s="10" t="n">
        <v>24000.89</v>
      </c>
      <c r="I1120" s="10" t="n"/>
      <c r="J1120" s="10" t="n"/>
      <c r="K1120" s="10" t="n"/>
      <c r="L1120" s="13" t="n">
        <v>5.574109245612703</v>
      </c>
      <c r="M1120" s="12" t="n">
        <v>45000</v>
      </c>
      <c r="N1120" s="13" t="n">
        <v>5.5</v>
      </c>
      <c r="O1120" s="12" t="n">
        <v>45005</v>
      </c>
      <c r="P1120" t="n">
        <v>10</v>
      </c>
      <c r="Q1120" s="14" t="inlineStr">
        <is>
          <t>SI</t>
        </is>
      </c>
      <c r="R1120" s="10" t="n">
        <v>24000.89</v>
      </c>
      <c r="S1120" s="10" t="n"/>
      <c r="T1120" s="10" t="n"/>
      <c r="U1120" s="10" t="n"/>
      <c r="V1120" s="13" t="n">
        <v>7.574109245612703</v>
      </c>
      <c r="W1120" s="12" t="n">
        <v>45002</v>
      </c>
      <c r="X1120" s="13" t="n">
        <v>7.5</v>
      </c>
      <c r="Y1120" s="12" t="n">
        <v>45005</v>
      </c>
      <c r="Z1120" t="n">
        <v>10</v>
      </c>
      <c r="AA1120" s="14" t="inlineStr">
        <is>
          <t>SI</t>
        </is>
      </c>
    </row>
    <row r="1121">
      <c r="B1121" t="inlineStr">
        <is>
          <t>Venta Directa</t>
        </is>
      </c>
      <c r="C1121" t="n">
        <v>40355357</v>
      </c>
      <c r="D1121" t="inlineStr">
        <is>
          <t>AGRO SUDAMERICA</t>
        </is>
      </c>
      <c r="E1121" t="n">
        <v>1011421</v>
      </c>
      <c r="F1121" t="inlineStr">
        <is>
          <t>agro sudamerica1011421</t>
        </is>
      </c>
      <c r="G1121" s="12" t="n">
        <v>44969</v>
      </c>
      <c r="H1121" s="10" t="inlineStr"/>
      <c r="I1121" s="10" t="n"/>
      <c r="J1121" s="10" t="n"/>
      <c r="K1121" s="10" t="n"/>
      <c r="L1121" s="13" t="n"/>
      <c r="N1121" s="13" t="n"/>
      <c r="Q1121" s="14" t="n"/>
      <c r="R1121" s="10" t="n"/>
      <c r="S1121" s="10" t="n"/>
      <c r="T1121" s="10" t="n"/>
      <c r="U1121" s="10" t="n"/>
      <c r="V1121" s="13" t="n"/>
      <c r="X1121" s="13" t="n"/>
      <c r="AA1121" s="14" t="n"/>
    </row>
    <row r="1122">
      <c r="B1122" t="inlineStr">
        <is>
          <t>Venta Directa</t>
        </is>
      </c>
      <c r="C1122" t="n">
        <v>40355356</v>
      </c>
      <c r="D1122" t="inlineStr">
        <is>
          <t>AGRO SUDAMERICA</t>
        </is>
      </c>
      <c r="E1122" t="n">
        <v>1011421</v>
      </c>
      <c r="F1122" t="inlineStr">
        <is>
          <t>agro sudamerica1011421</t>
        </is>
      </c>
      <c r="G1122" s="12" t="n">
        <v>44969</v>
      </c>
      <c r="H1122" s="10" t="inlineStr"/>
      <c r="I1122" s="10" t="n"/>
      <c r="J1122" s="10" t="n"/>
      <c r="K1122" s="10" t="n"/>
      <c r="L1122" s="13" t="n"/>
      <c r="N1122" s="13" t="n"/>
      <c r="Q1122" s="14" t="n"/>
      <c r="R1122" s="10" t="n"/>
      <c r="S1122" s="10" t="n"/>
      <c r="T1122" s="10" t="n"/>
      <c r="U1122" s="10" t="n"/>
      <c r="V1122" s="13" t="n"/>
      <c r="X1122" s="13" t="n"/>
      <c r="AA1122" s="14" t="n"/>
    </row>
    <row r="1123">
      <c r="B1123" t="inlineStr">
        <is>
          <t>Venta Directa</t>
        </is>
      </c>
      <c r="C1123" t="n">
        <v>40355355</v>
      </c>
      <c r="D1123" t="inlineStr">
        <is>
          <t>AGRO SUDAMERICA</t>
        </is>
      </c>
      <c r="E1123" t="n">
        <v>1011421</v>
      </c>
      <c r="F1123" t="inlineStr">
        <is>
          <t>agro sudamerica1011421</t>
        </is>
      </c>
      <c r="G1123" s="12" t="n">
        <v>44969</v>
      </c>
      <c r="H1123" s="10" t="inlineStr"/>
      <c r="I1123" s="10" t="n"/>
      <c r="J1123" s="10" t="n"/>
      <c r="K1123" s="10" t="n"/>
      <c r="L1123" s="13" t="n"/>
      <c r="N1123" s="13" t="n"/>
      <c r="Q1123" s="14" t="n"/>
      <c r="R1123" s="10" t="n"/>
      <c r="S1123" s="10" t="n"/>
      <c r="T1123" s="10" t="n"/>
      <c r="U1123" s="10" t="n"/>
      <c r="V1123" s="13" t="n"/>
      <c r="X1123" s="13" t="n"/>
      <c r="AA1123" s="14" t="n"/>
    </row>
    <row r="1124">
      <c r="B1124" t="inlineStr">
        <is>
          <t>Venta Directa</t>
        </is>
      </c>
      <c r="C1124" t="n">
        <v>40355354</v>
      </c>
      <c r="D1124" t="inlineStr">
        <is>
          <t>AGRO SUDAMERICA</t>
        </is>
      </c>
      <c r="E1124" t="n">
        <v>1011421</v>
      </c>
      <c r="F1124" t="inlineStr">
        <is>
          <t>agro sudamerica1011421</t>
        </is>
      </c>
      <c r="G1124" s="12" t="n">
        <v>44968</v>
      </c>
      <c r="H1124" s="10" t="inlineStr"/>
      <c r="I1124" s="10" t="n"/>
      <c r="J1124" s="10" t="n"/>
      <c r="K1124" s="10" t="n"/>
      <c r="L1124" s="13" t="n"/>
      <c r="N1124" s="13" t="n"/>
      <c r="Q1124" s="14" t="n"/>
      <c r="R1124" s="10" t="n"/>
      <c r="S1124" s="10" t="n"/>
      <c r="T1124" s="10" t="n"/>
      <c r="U1124" s="10" t="n"/>
      <c r="V1124" s="13" t="n"/>
      <c r="X1124" s="13" t="n"/>
      <c r="AA1124" s="14" t="n"/>
    </row>
    <row r="1125">
      <c r="B1125" t="inlineStr">
        <is>
          <t>Venta Directa</t>
        </is>
      </c>
      <c r="C1125" t="n">
        <v>40355353</v>
      </c>
      <c r="D1125" t="inlineStr">
        <is>
          <t>AGRO SUDAMERICA</t>
        </is>
      </c>
      <c r="E1125" t="n">
        <v>1011421</v>
      </c>
      <c r="F1125" t="inlineStr">
        <is>
          <t>agro sudamerica1011421</t>
        </is>
      </c>
      <c r="G1125" s="12" t="n">
        <v>44962</v>
      </c>
      <c r="H1125" s="10" t="inlineStr"/>
      <c r="I1125" s="10" t="n"/>
      <c r="J1125" s="10" t="n"/>
      <c r="K1125" s="10" t="n"/>
      <c r="L1125" s="13" t="n"/>
      <c r="N1125" s="13" t="n"/>
      <c r="Q1125" s="14" t="n"/>
      <c r="R1125" s="10" t="n"/>
      <c r="S1125" s="10" t="n"/>
      <c r="T1125" s="10" t="n"/>
      <c r="U1125" s="10" t="n"/>
      <c r="V1125" s="13" t="n"/>
      <c r="X1125" s="13" t="n"/>
      <c r="AA1125" s="14" t="n"/>
    </row>
    <row r="1126">
      <c r="B1126" t="inlineStr">
        <is>
          <t>Venta Directa</t>
        </is>
      </c>
      <c r="C1126" t="n">
        <v>40355352</v>
      </c>
      <c r="D1126" t="inlineStr">
        <is>
          <t>AGRO SUDAMERICA</t>
        </is>
      </c>
      <c r="E1126" t="n">
        <v>1011421</v>
      </c>
      <c r="F1126" t="inlineStr">
        <is>
          <t>agro sudamerica1011421</t>
        </is>
      </c>
      <c r="G1126" s="12" t="n">
        <v>44962</v>
      </c>
      <c r="H1126" s="10" t="inlineStr"/>
      <c r="I1126" s="10" t="n"/>
      <c r="J1126" s="10" t="n"/>
      <c r="K1126" s="10" t="n"/>
      <c r="L1126" s="13" t="n"/>
      <c r="N1126" s="13" t="n"/>
      <c r="Q1126" s="14" t="n"/>
      <c r="R1126" s="10" t="n"/>
      <c r="S1126" s="10" t="n"/>
      <c r="T1126" s="10" t="n"/>
      <c r="U1126" s="10" t="n"/>
      <c r="V1126" s="13" t="n"/>
      <c r="X1126" s="13" t="n"/>
      <c r="AA1126" s="14" t="n"/>
    </row>
    <row r="1127">
      <c r="B1127" t="inlineStr">
        <is>
          <t>Venta Directa</t>
        </is>
      </c>
      <c r="C1127" t="n">
        <v>40355351</v>
      </c>
      <c r="D1127" t="inlineStr">
        <is>
          <t>AGRO SUDAMERICA</t>
        </is>
      </c>
      <c r="E1127" t="n">
        <v>1011421</v>
      </c>
      <c r="F1127" t="inlineStr">
        <is>
          <t>agro sudamerica1011421</t>
        </is>
      </c>
      <c r="G1127" s="12" t="n">
        <v>44948</v>
      </c>
      <c r="H1127" s="10" t="inlineStr"/>
      <c r="I1127" s="10" t="n"/>
      <c r="J1127" s="10" t="n"/>
      <c r="K1127" s="10" t="n"/>
      <c r="L1127" s="13" t="n"/>
      <c r="N1127" s="13" t="n"/>
      <c r="Q1127" s="14" t="n"/>
      <c r="R1127" s="10" t="n"/>
      <c r="S1127" s="10" t="n"/>
      <c r="T1127" s="10" t="n"/>
      <c r="U1127" s="10" t="n"/>
      <c r="V1127" s="13" t="n"/>
      <c r="X1127" s="13" t="n"/>
      <c r="AA1127" s="14" t="n"/>
    </row>
    <row r="1128">
      <c r="B1128" t="inlineStr">
        <is>
          <t>Venta Directa</t>
        </is>
      </c>
      <c r="C1128" t="n">
        <v>40355282</v>
      </c>
      <c r="D1128" t="inlineStr">
        <is>
          <t>AGRO SUDAMERICA</t>
        </is>
      </c>
      <c r="E1128" t="n">
        <v>1012719</v>
      </c>
      <c r="F1128" t="inlineStr">
        <is>
          <t>agro sudamerica1012719</t>
        </is>
      </c>
      <c r="G1128" s="12" t="n">
        <v>44954</v>
      </c>
      <c r="H1128" s="10" t="inlineStr"/>
      <c r="I1128" s="10" t="n"/>
      <c r="J1128" s="10" t="n"/>
      <c r="K1128" s="10" t="n"/>
      <c r="L1128" s="13" t="n"/>
      <c r="N1128" s="13" t="n"/>
      <c r="Q1128" s="14" t="n"/>
      <c r="R1128" s="10" t="n"/>
      <c r="S1128" s="10" t="n"/>
      <c r="T1128" s="10" t="n"/>
      <c r="U1128" s="10" t="n"/>
      <c r="V1128" s="13" t="n"/>
      <c r="X1128" s="13" t="n"/>
      <c r="AA1128" s="14" t="n"/>
    </row>
    <row r="1129">
      <c r="B1129" t="inlineStr">
        <is>
          <t>Venta Local</t>
        </is>
      </c>
      <c r="C1129" t="n">
        <v>40355237</v>
      </c>
      <c r="D1129" t="inlineStr">
        <is>
          <t>ANDES ASIA</t>
        </is>
      </c>
      <c r="E1129" t="n">
        <v>1022914</v>
      </c>
      <c r="F1129" t="inlineStr">
        <is>
          <t>andes asia1022914</t>
        </is>
      </c>
      <c r="G1129" s="12" t="n">
        <v>44990</v>
      </c>
      <c r="H1129" s="10" t="n">
        <v>24000</v>
      </c>
      <c r="I1129" s="10" t="n"/>
      <c r="J1129" s="10" t="n"/>
      <c r="K1129" s="10" t="n"/>
      <c r="L1129" s="13" t="n">
        <v>4.830303030303031</v>
      </c>
      <c r="M1129" s="12" t="n">
        <v>44994</v>
      </c>
      <c r="N1129" s="13" t="n">
        <v>15</v>
      </c>
      <c r="O1129" s="12" t="n">
        <v>45009</v>
      </c>
      <c r="P1129" t="n">
        <v>6</v>
      </c>
      <c r="Q1129" s="14" t="inlineStr">
        <is>
          <t>SI</t>
        </is>
      </c>
      <c r="R1129" s="10" t="n">
        <v>24000</v>
      </c>
      <c r="S1129" s="10" t="n"/>
      <c r="T1129" s="10" t="n"/>
      <c r="U1129" s="10" t="n"/>
      <c r="V1129" s="13" t="n">
        <v>6.830303030303031</v>
      </c>
      <c r="W1129" s="12" t="n">
        <v>44996</v>
      </c>
      <c r="X1129" s="13" t="n">
        <v>17</v>
      </c>
      <c r="Y1129" s="12" t="n">
        <v>45009</v>
      </c>
      <c r="Z1129" t="n">
        <v>6</v>
      </c>
      <c r="AA1129" s="14" t="inlineStr">
        <is>
          <t>SI</t>
        </is>
      </c>
    </row>
    <row r="1130">
      <c r="B1130" t="inlineStr">
        <is>
          <t>Venta Local</t>
        </is>
      </c>
      <c r="C1130" t="n">
        <v>40355159</v>
      </c>
      <c r="D1130" t="inlineStr">
        <is>
          <t>AGRO AMERICA</t>
        </is>
      </c>
      <c r="E1130" t="n">
        <v>1021538</v>
      </c>
      <c r="F1130" t="inlineStr">
        <is>
          <t>agro america1021538</t>
        </is>
      </c>
      <c r="G1130" s="12" t="n">
        <v>44966</v>
      </c>
      <c r="H1130" s="10" t="inlineStr"/>
      <c r="I1130" s="10" t="n"/>
      <c r="J1130" s="10" t="n"/>
      <c r="K1130" s="10" t="n"/>
      <c r="L1130" s="13" t="n">
        <v>7.5</v>
      </c>
      <c r="M1130" s="12" t="n">
        <v>44973</v>
      </c>
      <c r="N1130" s="13" t="n">
        <v>9.5</v>
      </c>
      <c r="O1130" s="12" t="n">
        <v>44982</v>
      </c>
      <c r="P1130" t="n">
        <v>2</v>
      </c>
      <c r="Q1130" s="14" t="inlineStr">
        <is>
          <t>Mes 3</t>
        </is>
      </c>
      <c r="R1130" s="10" t="n"/>
      <c r="S1130" s="10" t="n"/>
      <c r="T1130" s="10" t="n"/>
      <c r="U1130" s="10" t="n"/>
      <c r="V1130" s="13" t="n">
        <v>9.5</v>
      </c>
      <c r="W1130" s="12" t="n">
        <v>44975</v>
      </c>
      <c r="X1130" s="13" t="n">
        <v>11.5</v>
      </c>
      <c r="Y1130" s="12" t="n">
        <v>44982</v>
      </c>
      <c r="Z1130" t="n">
        <v>2</v>
      </c>
      <c r="AA1130" s="14" t="inlineStr">
        <is>
          <t>Mes 3</t>
        </is>
      </c>
    </row>
    <row r="1131">
      <c r="B1131" t="inlineStr">
        <is>
          <t>Venta Directa</t>
        </is>
      </c>
      <c r="C1131" t="n">
        <v>40355142</v>
      </c>
      <c r="D1131" t="inlineStr">
        <is>
          <t>AGROSUPER ASIA</t>
        </is>
      </c>
      <c r="E1131" t="n">
        <v>1012612</v>
      </c>
      <c r="F1131" t="inlineStr">
        <is>
          <t>agrosuper asia1012612</t>
        </is>
      </c>
      <c r="G1131" s="12" t="n">
        <v>44998</v>
      </c>
      <c r="H1131" s="10" t="n">
        <v>24303.04</v>
      </c>
      <c r="I1131" s="10" t="n"/>
      <c r="J1131" s="10" t="n"/>
      <c r="K1131" s="10" t="n"/>
      <c r="L1131" s="13" t="n"/>
      <c r="N1131" s="13" t="n"/>
      <c r="Q1131" s="14" t="n"/>
      <c r="R1131" s="10" t="n">
        <v>24303.04</v>
      </c>
      <c r="S1131" s="10" t="n"/>
      <c r="T1131" s="10" t="n"/>
      <c r="U1131" s="10" t="n"/>
      <c r="V1131" s="13" t="n"/>
      <c r="X1131" s="13" t="n"/>
      <c r="AA1131" s="14" t="n"/>
    </row>
    <row r="1132">
      <c r="B1132" t="inlineStr">
        <is>
          <t>Venta Local</t>
        </is>
      </c>
      <c r="C1132" t="n">
        <v>40354724</v>
      </c>
      <c r="D1132" t="inlineStr">
        <is>
          <t>AGRO AMERICA</t>
        </is>
      </c>
      <c r="E1132" t="n">
        <v>1012806</v>
      </c>
      <c r="F1132" t="inlineStr">
        <is>
          <t>agro america1012806</t>
        </is>
      </c>
      <c r="G1132" s="12" t="n">
        <v>44964</v>
      </c>
      <c r="H1132" s="10" t="inlineStr"/>
      <c r="I1132" s="10" t="n"/>
      <c r="J1132" s="10" t="n"/>
      <c r="K1132" s="10" t="n"/>
      <c r="L1132" s="13" t="n">
        <v>7.5</v>
      </c>
      <c r="M1132" s="12" t="n">
        <v>44971</v>
      </c>
      <c r="N1132" s="13" t="n">
        <v>9.5</v>
      </c>
      <c r="O1132" s="12" t="n">
        <v>44980</v>
      </c>
      <c r="P1132" t="n">
        <v>4</v>
      </c>
      <c r="Q1132" s="14" t="inlineStr">
        <is>
          <t>SI</t>
        </is>
      </c>
      <c r="R1132" s="10" t="n"/>
      <c r="S1132" s="10" t="n"/>
      <c r="T1132" s="10" t="n"/>
      <c r="U1132" s="10" t="n"/>
      <c r="V1132" s="13" t="n">
        <v>9.5</v>
      </c>
      <c r="W1132" s="12" t="n">
        <v>44973</v>
      </c>
      <c r="X1132" s="13" t="n">
        <v>11.5</v>
      </c>
      <c r="Y1132" s="12" t="n">
        <v>44980</v>
      </c>
      <c r="Z1132" t="n">
        <v>4</v>
      </c>
      <c r="AA1132" s="14" t="inlineStr">
        <is>
          <t>SI</t>
        </is>
      </c>
    </row>
    <row r="1133">
      <c r="B1133" t="inlineStr">
        <is>
          <t>Venta Local</t>
        </is>
      </c>
      <c r="C1133" t="n">
        <v>40354724</v>
      </c>
      <c r="D1133" t="inlineStr">
        <is>
          <t>AGRO AMERICA</t>
        </is>
      </c>
      <c r="E1133" t="n">
        <v>1012164</v>
      </c>
      <c r="F1133" t="inlineStr">
        <is>
          <t>agro america1012164</t>
        </is>
      </c>
      <c r="G1133" s="12" t="n">
        <v>44964</v>
      </c>
      <c r="H1133" s="10" t="inlineStr"/>
      <c r="I1133" s="10" t="n"/>
      <c r="J1133" s="10" t="n"/>
      <c r="K1133" s="10" t="n"/>
      <c r="L1133" s="13" t="n">
        <v>7.5</v>
      </c>
      <c r="M1133" s="12" t="n">
        <v>44971</v>
      </c>
      <c r="N1133" s="13" t="n">
        <v>9.5</v>
      </c>
      <c r="O1133" s="12" t="n">
        <v>44980</v>
      </c>
      <c r="P1133" t="n">
        <v>4</v>
      </c>
      <c r="Q1133" s="14" t="inlineStr">
        <is>
          <t>SI</t>
        </is>
      </c>
      <c r="R1133" s="10" t="n"/>
      <c r="S1133" s="10" t="n"/>
      <c r="T1133" s="10" t="n"/>
      <c r="U1133" s="10" t="n"/>
      <c r="V1133" s="13" t="n">
        <v>9.5</v>
      </c>
      <c r="W1133" s="12" t="n">
        <v>44973</v>
      </c>
      <c r="X1133" s="13" t="n">
        <v>11.5</v>
      </c>
      <c r="Y1133" s="12" t="n">
        <v>44980</v>
      </c>
      <c r="Z1133" t="n">
        <v>4</v>
      </c>
      <c r="AA1133" s="14" t="inlineStr">
        <is>
          <t>SI</t>
        </is>
      </c>
    </row>
    <row r="1134">
      <c r="B1134" t="inlineStr">
        <is>
          <t>Venta Local</t>
        </is>
      </c>
      <c r="C1134" t="n">
        <v>40354724</v>
      </c>
      <c r="D1134" t="inlineStr">
        <is>
          <t>AGRO AMERICA</t>
        </is>
      </c>
      <c r="E1134" t="n">
        <v>1012157</v>
      </c>
      <c r="F1134" t="inlineStr">
        <is>
          <t>agro america1012157</t>
        </is>
      </c>
      <c r="G1134" s="12" t="n">
        <v>44964</v>
      </c>
      <c r="H1134" s="10" t="inlineStr"/>
      <c r="I1134" s="10" t="n"/>
      <c r="J1134" s="10" t="n"/>
      <c r="K1134" s="10" t="n"/>
      <c r="L1134" s="13" t="n">
        <v>7.5</v>
      </c>
      <c r="M1134" s="12" t="n">
        <v>44971</v>
      </c>
      <c r="N1134" s="13" t="n">
        <v>9.5</v>
      </c>
      <c r="O1134" s="12" t="n">
        <v>44980</v>
      </c>
      <c r="P1134" t="n">
        <v>4</v>
      </c>
      <c r="Q1134" s="14" t="inlineStr">
        <is>
          <t>SI</t>
        </is>
      </c>
      <c r="R1134" s="10" t="n"/>
      <c r="S1134" s="10" t="n"/>
      <c r="T1134" s="10" t="n"/>
      <c r="U1134" s="10" t="n"/>
      <c r="V1134" s="13" t="n">
        <v>9.5</v>
      </c>
      <c r="W1134" s="12" t="n">
        <v>44973</v>
      </c>
      <c r="X1134" s="13" t="n">
        <v>11.5</v>
      </c>
      <c r="Y1134" s="12" t="n">
        <v>44980</v>
      </c>
      <c r="Z1134" t="n">
        <v>4</v>
      </c>
      <c r="AA1134" s="14" t="inlineStr">
        <is>
          <t>SI</t>
        </is>
      </c>
    </row>
    <row r="1135">
      <c r="B1135" t="inlineStr">
        <is>
          <t>Venta Local</t>
        </is>
      </c>
      <c r="C1135" t="n">
        <v>40354724</v>
      </c>
      <c r="D1135" t="inlineStr">
        <is>
          <t>AGRO AMERICA</t>
        </is>
      </c>
      <c r="E1135" t="n">
        <v>1012167</v>
      </c>
      <c r="F1135" t="inlineStr">
        <is>
          <t>agro america1012167</t>
        </is>
      </c>
      <c r="G1135" s="12" t="n">
        <v>44964</v>
      </c>
      <c r="H1135" s="10" t="inlineStr"/>
      <c r="I1135" s="10" t="n"/>
      <c r="J1135" s="10" t="n"/>
      <c r="K1135" s="10" t="n"/>
      <c r="L1135" s="13" t="n">
        <v>7.5</v>
      </c>
      <c r="M1135" s="12" t="n">
        <v>44971</v>
      </c>
      <c r="N1135" s="13" t="n">
        <v>9.5</v>
      </c>
      <c r="O1135" s="12" t="n">
        <v>44980</v>
      </c>
      <c r="P1135" t="n">
        <v>4</v>
      </c>
      <c r="Q1135" s="14" t="inlineStr">
        <is>
          <t>SI</t>
        </is>
      </c>
      <c r="R1135" s="10" t="n"/>
      <c r="S1135" s="10" t="n"/>
      <c r="T1135" s="10" t="n"/>
      <c r="U1135" s="10" t="n"/>
      <c r="V1135" s="13" t="n">
        <v>9.5</v>
      </c>
      <c r="W1135" s="12" t="n">
        <v>44973</v>
      </c>
      <c r="X1135" s="13" t="n">
        <v>11.5</v>
      </c>
      <c r="Y1135" s="12" t="n">
        <v>44980</v>
      </c>
      <c r="Z1135" t="n">
        <v>4</v>
      </c>
      <c r="AA1135" s="14" t="inlineStr">
        <is>
          <t>SI</t>
        </is>
      </c>
    </row>
    <row r="1136">
      <c r="B1136" t="inlineStr">
        <is>
          <t>Venta Local</t>
        </is>
      </c>
      <c r="C1136" t="n">
        <v>40354724</v>
      </c>
      <c r="D1136" t="inlineStr">
        <is>
          <t>AGRO AMERICA</t>
        </is>
      </c>
      <c r="E1136" t="n">
        <v>1012159</v>
      </c>
      <c r="F1136" t="inlineStr">
        <is>
          <t>agro america1012159</t>
        </is>
      </c>
      <c r="G1136" s="12" t="n">
        <v>44964</v>
      </c>
      <c r="H1136" s="10" t="inlineStr"/>
      <c r="I1136" s="10" t="n"/>
      <c r="J1136" s="10" t="n"/>
      <c r="K1136" s="10" t="n"/>
      <c r="L1136" s="13" t="n">
        <v>7.5</v>
      </c>
      <c r="M1136" s="12" t="n">
        <v>44971</v>
      </c>
      <c r="N1136" s="13" t="n">
        <v>9.5</v>
      </c>
      <c r="O1136" s="12" t="n">
        <v>44980</v>
      </c>
      <c r="P1136" t="n">
        <v>4</v>
      </c>
      <c r="Q1136" s="14" t="inlineStr">
        <is>
          <t>SI</t>
        </is>
      </c>
      <c r="R1136" s="10" t="n"/>
      <c r="S1136" s="10" t="n"/>
      <c r="T1136" s="10" t="n"/>
      <c r="U1136" s="10" t="n"/>
      <c r="V1136" s="13" t="n">
        <v>9.5</v>
      </c>
      <c r="W1136" s="12" t="n">
        <v>44973</v>
      </c>
      <c r="X1136" s="13" t="n">
        <v>11.5</v>
      </c>
      <c r="Y1136" s="12" t="n">
        <v>44980</v>
      </c>
      <c r="Z1136" t="n">
        <v>4</v>
      </c>
      <c r="AA1136" s="14" t="inlineStr">
        <is>
          <t>SI</t>
        </is>
      </c>
    </row>
    <row r="1137">
      <c r="B1137" t="inlineStr">
        <is>
          <t>Venta Local</t>
        </is>
      </c>
      <c r="C1137" t="n">
        <v>40354724</v>
      </c>
      <c r="D1137" t="inlineStr">
        <is>
          <t>AGRO AMERICA</t>
        </is>
      </c>
      <c r="E1137" t="n">
        <v>1012158</v>
      </c>
      <c r="F1137" t="inlineStr">
        <is>
          <t>agro america1012158</t>
        </is>
      </c>
      <c r="G1137" s="12" t="n">
        <v>44964</v>
      </c>
      <c r="H1137" s="10" t="inlineStr"/>
      <c r="I1137" s="10" t="n"/>
      <c r="J1137" s="10" t="n"/>
      <c r="K1137" s="10" t="n"/>
      <c r="L1137" s="13" t="n">
        <v>7.5</v>
      </c>
      <c r="M1137" s="12" t="n">
        <v>44971</v>
      </c>
      <c r="N1137" s="13" t="n">
        <v>9.5</v>
      </c>
      <c r="O1137" s="12" t="n">
        <v>44980</v>
      </c>
      <c r="P1137" t="n">
        <v>4</v>
      </c>
      <c r="Q1137" s="14" t="inlineStr">
        <is>
          <t>SI</t>
        </is>
      </c>
      <c r="R1137" s="10" t="n"/>
      <c r="S1137" s="10" t="n"/>
      <c r="T1137" s="10" t="n"/>
      <c r="U1137" s="10" t="n"/>
      <c r="V1137" s="13" t="n">
        <v>9.5</v>
      </c>
      <c r="W1137" s="12" t="n">
        <v>44973</v>
      </c>
      <c r="X1137" s="13" t="n">
        <v>11.5</v>
      </c>
      <c r="Y1137" s="12" t="n">
        <v>44980</v>
      </c>
      <c r="Z1137" t="n">
        <v>4</v>
      </c>
      <c r="AA1137" s="14" t="inlineStr">
        <is>
          <t>SI</t>
        </is>
      </c>
    </row>
    <row r="1138">
      <c r="B1138" t="inlineStr">
        <is>
          <t>Venta Local</t>
        </is>
      </c>
      <c r="C1138" t="n">
        <v>40354724</v>
      </c>
      <c r="D1138" t="inlineStr">
        <is>
          <t>AGRO AMERICA</t>
        </is>
      </c>
      <c r="E1138" t="n">
        <v>1012160</v>
      </c>
      <c r="F1138" t="inlineStr">
        <is>
          <t>agro america1012160</t>
        </is>
      </c>
      <c r="G1138" s="12" t="n">
        <v>44964</v>
      </c>
      <c r="H1138" s="10" t="inlineStr"/>
      <c r="I1138" s="10" t="n"/>
      <c r="J1138" s="10" t="n"/>
      <c r="K1138" s="10" t="n"/>
      <c r="L1138" s="13" t="n">
        <v>7.5</v>
      </c>
      <c r="M1138" s="12" t="n">
        <v>44971</v>
      </c>
      <c r="N1138" s="13" t="n">
        <v>9.5</v>
      </c>
      <c r="O1138" s="12" t="n">
        <v>44980</v>
      </c>
      <c r="P1138" t="n">
        <v>4</v>
      </c>
      <c r="Q1138" s="14" t="inlineStr">
        <is>
          <t>SI</t>
        </is>
      </c>
      <c r="R1138" s="10" t="n"/>
      <c r="S1138" s="10" t="n"/>
      <c r="T1138" s="10" t="n"/>
      <c r="U1138" s="10" t="n"/>
      <c r="V1138" s="13" t="n">
        <v>9.5</v>
      </c>
      <c r="W1138" s="12" t="n">
        <v>44973</v>
      </c>
      <c r="X1138" s="13" t="n">
        <v>11.5</v>
      </c>
      <c r="Y1138" s="12" t="n">
        <v>44980</v>
      </c>
      <c r="Z1138" t="n">
        <v>4</v>
      </c>
      <c r="AA1138" s="14" t="inlineStr">
        <is>
          <t>SI</t>
        </is>
      </c>
    </row>
    <row r="1139">
      <c r="B1139" t="inlineStr">
        <is>
          <t>Venta Local</t>
        </is>
      </c>
      <c r="C1139" t="n">
        <v>40354678</v>
      </c>
      <c r="D1139" t="inlineStr">
        <is>
          <t>AGRO EUROPA</t>
        </is>
      </c>
      <c r="E1139" t="n">
        <v>1030279</v>
      </c>
      <c r="F1139" t="inlineStr">
        <is>
          <t>agro europa1030279</t>
        </is>
      </c>
      <c r="G1139" s="12" t="n">
        <v>44981</v>
      </c>
      <c r="H1139" s="10" t="n">
        <v>21600</v>
      </c>
      <c r="I1139" s="10" t="n"/>
      <c r="J1139" s="10" t="n"/>
      <c r="K1139" s="10" t="n"/>
      <c r="L1139" s="13" t="n">
        <v>5.142011834319526</v>
      </c>
      <c r="M1139" s="12" t="n">
        <v>44986</v>
      </c>
      <c r="N1139" s="13" t="n">
        <v>7.5</v>
      </c>
      <c r="O1139" s="12" t="n">
        <v>44993</v>
      </c>
      <c r="P1139" t="n">
        <v>20</v>
      </c>
      <c r="Q1139" s="14" t="inlineStr">
        <is>
          <t>SI</t>
        </is>
      </c>
      <c r="R1139" s="10" t="n">
        <v>21600</v>
      </c>
      <c r="S1139" s="10" t="n"/>
      <c r="T1139" s="10" t="n"/>
      <c r="U1139" s="10" t="n"/>
      <c r="V1139" s="13" t="n">
        <v>7.142011834319526</v>
      </c>
      <c r="W1139" s="12" t="n">
        <v>44988</v>
      </c>
      <c r="X1139" s="13" t="n">
        <v>9.5</v>
      </c>
      <c r="Y1139" s="12" t="n">
        <v>44993</v>
      </c>
      <c r="Z1139" t="n">
        <v>20</v>
      </c>
      <c r="AA1139" s="14" t="inlineStr">
        <is>
          <t>SI</t>
        </is>
      </c>
    </row>
    <row r="1140">
      <c r="B1140" t="inlineStr">
        <is>
          <t>Venta Local</t>
        </is>
      </c>
      <c r="C1140" t="n">
        <v>40354676</v>
      </c>
      <c r="D1140" t="inlineStr">
        <is>
          <t>AGRO EUROPA</t>
        </is>
      </c>
      <c r="E1140" t="n">
        <v>1030265</v>
      </c>
      <c r="F1140" t="inlineStr">
        <is>
          <t>agro europa1030265</t>
        </is>
      </c>
      <c r="G1140" s="12" t="n">
        <v>44981</v>
      </c>
      <c r="H1140" s="10" t="n">
        <v>21600</v>
      </c>
      <c r="I1140" s="10" t="n"/>
      <c r="J1140" s="10" t="n"/>
      <c r="K1140" s="10" t="n"/>
      <c r="L1140" s="13" t="n">
        <v>5.142011834319526</v>
      </c>
      <c r="M1140" s="12" t="n">
        <v>44986</v>
      </c>
      <c r="N1140" s="13" t="n">
        <v>7.5</v>
      </c>
      <c r="O1140" s="12" t="n">
        <v>44993</v>
      </c>
      <c r="P1140" t="n">
        <v>20</v>
      </c>
      <c r="Q1140" s="14" t="inlineStr">
        <is>
          <t>SI</t>
        </is>
      </c>
      <c r="R1140" s="10" t="n">
        <v>21600</v>
      </c>
      <c r="S1140" s="10" t="n"/>
      <c r="T1140" s="10" t="n"/>
      <c r="U1140" s="10" t="n"/>
      <c r="V1140" s="13" t="n">
        <v>7.142011834319526</v>
      </c>
      <c r="W1140" s="12" t="n">
        <v>44988</v>
      </c>
      <c r="X1140" s="13" t="n">
        <v>9.5</v>
      </c>
      <c r="Y1140" s="12" t="n">
        <v>44993</v>
      </c>
      <c r="Z1140" t="n">
        <v>20</v>
      </c>
      <c r="AA1140" s="14" t="inlineStr">
        <is>
          <t>SI</t>
        </is>
      </c>
    </row>
    <row r="1141">
      <c r="B1141" t="inlineStr">
        <is>
          <t>Venta Local</t>
        </is>
      </c>
      <c r="C1141" t="n">
        <v>40354675</v>
      </c>
      <c r="D1141" t="inlineStr">
        <is>
          <t>AGRO EUROPA</t>
        </is>
      </c>
      <c r="E1141" t="n">
        <v>1030265</v>
      </c>
      <c r="F1141" t="inlineStr">
        <is>
          <t>agro europa1030265</t>
        </is>
      </c>
      <c r="G1141" s="12" t="n">
        <v>44981</v>
      </c>
      <c r="H1141" s="10" t="n">
        <v>21600</v>
      </c>
      <c r="I1141" s="10" t="n"/>
      <c r="J1141" s="10" t="n"/>
      <c r="K1141" s="10" t="n"/>
      <c r="L1141" s="13" t="n">
        <v>5.142011834319526</v>
      </c>
      <c r="M1141" s="12" t="n">
        <v>44986</v>
      </c>
      <c r="N1141" s="13" t="n">
        <v>7.5</v>
      </c>
      <c r="O1141" s="12" t="n">
        <v>44993</v>
      </c>
      <c r="P1141" t="n">
        <v>20</v>
      </c>
      <c r="Q1141" s="14" t="inlineStr">
        <is>
          <t>SI</t>
        </is>
      </c>
      <c r="R1141" s="10" t="n">
        <v>21600</v>
      </c>
      <c r="S1141" s="10" t="n"/>
      <c r="T1141" s="10" t="n"/>
      <c r="U1141" s="10" t="n"/>
      <c r="V1141" s="13" t="n">
        <v>7.142011834319526</v>
      </c>
      <c r="W1141" s="12" t="n">
        <v>44988</v>
      </c>
      <c r="X1141" s="13" t="n">
        <v>9.5</v>
      </c>
      <c r="Y1141" s="12" t="n">
        <v>44993</v>
      </c>
      <c r="Z1141" t="n">
        <v>20</v>
      </c>
      <c r="AA1141" s="14" t="inlineStr">
        <is>
          <t>SI</t>
        </is>
      </c>
    </row>
    <row r="1142">
      <c r="B1142" t="inlineStr">
        <is>
          <t>Venta Directa</t>
        </is>
      </c>
      <c r="C1142" t="n">
        <v>40354672</v>
      </c>
      <c r="D1142" t="inlineStr">
        <is>
          <t>AGRO SUDAMERICA</t>
        </is>
      </c>
      <c r="E1142" t="n">
        <v>1012778</v>
      </c>
      <c r="F1142" t="inlineStr">
        <is>
          <t>agro sudamerica1012778</t>
        </is>
      </c>
      <c r="G1142" s="12" t="n">
        <v>44960</v>
      </c>
      <c r="H1142" s="10" t="inlineStr"/>
      <c r="I1142" s="10" t="n"/>
      <c r="J1142" s="10" t="n"/>
      <c r="K1142" s="10" t="n"/>
      <c r="L1142" s="13" t="n"/>
      <c r="N1142" s="13" t="n"/>
      <c r="Q1142" s="14" t="n"/>
      <c r="R1142" s="10" t="n"/>
      <c r="S1142" s="10" t="n"/>
      <c r="T1142" s="10" t="n"/>
      <c r="U1142" s="10" t="n"/>
      <c r="V1142" s="13" t="n"/>
      <c r="X1142" s="13" t="n"/>
      <c r="AA1142" s="14" t="n"/>
    </row>
    <row r="1143">
      <c r="B1143" t="inlineStr">
        <is>
          <t>Venta Local</t>
        </is>
      </c>
      <c r="C1143" t="n">
        <v>40354654</v>
      </c>
      <c r="D1143" t="inlineStr">
        <is>
          <t>ANDES ASIA</t>
        </is>
      </c>
      <c r="E1143" t="n">
        <v>1012326</v>
      </c>
      <c r="F1143" t="inlineStr">
        <is>
          <t>andes asia1012326</t>
        </is>
      </c>
      <c r="G1143" s="12" t="n">
        <v>44977</v>
      </c>
      <c r="H1143" s="10" t="n">
        <v>1392</v>
      </c>
      <c r="I1143" s="10" t="n"/>
      <c r="J1143" s="10" t="n"/>
      <c r="K1143" s="10" t="n"/>
      <c r="L1143" s="13" t="n">
        <v>4.830303030303031</v>
      </c>
      <c r="M1143" s="12" t="n">
        <v>44981</v>
      </c>
      <c r="N1143" s="13" t="n">
        <v>15</v>
      </c>
      <c r="O1143" s="12" t="n">
        <v>44996</v>
      </c>
      <c r="P1143" t="n">
        <v>17</v>
      </c>
      <c r="Q1143" s="14" t="inlineStr">
        <is>
          <t>SI</t>
        </is>
      </c>
      <c r="R1143" s="10" t="n">
        <v>1392</v>
      </c>
      <c r="S1143" s="10" t="n"/>
      <c r="T1143" s="10" t="n"/>
      <c r="U1143" s="10" t="n"/>
      <c r="V1143" s="13" t="n">
        <v>6.830303030303031</v>
      </c>
      <c r="W1143" s="12" t="n">
        <v>44983</v>
      </c>
      <c r="X1143" s="13" t="n">
        <v>17</v>
      </c>
      <c r="Y1143" s="12" t="n">
        <v>44996</v>
      </c>
      <c r="Z1143" t="n">
        <v>17</v>
      </c>
      <c r="AA1143" s="14" t="inlineStr">
        <is>
          <t>SI</t>
        </is>
      </c>
    </row>
    <row r="1144">
      <c r="B1144" t="inlineStr">
        <is>
          <t>Venta Local</t>
        </is>
      </c>
      <c r="C1144" t="n">
        <v>40354654</v>
      </c>
      <c r="D1144" t="inlineStr">
        <is>
          <t>ANDES ASIA</t>
        </is>
      </c>
      <c r="E1144" t="n">
        <v>1011948</v>
      </c>
      <c r="F1144" t="inlineStr">
        <is>
          <t>andes asia1011948</t>
        </is>
      </c>
      <c r="G1144" s="12" t="n">
        <v>44977</v>
      </c>
      <c r="H1144" s="10" t="n">
        <v>1008</v>
      </c>
      <c r="I1144" s="10" t="n"/>
      <c r="J1144" s="10" t="n"/>
      <c r="K1144" s="10" t="n"/>
      <c r="L1144" s="13" t="n">
        <v>4.830303030303031</v>
      </c>
      <c r="M1144" s="12" t="n">
        <v>44981</v>
      </c>
      <c r="N1144" s="13" t="n">
        <v>15</v>
      </c>
      <c r="O1144" s="12" t="n">
        <v>44996</v>
      </c>
      <c r="P1144" t="n">
        <v>17</v>
      </c>
      <c r="Q1144" s="14" t="inlineStr">
        <is>
          <t>SI</t>
        </is>
      </c>
      <c r="R1144" s="10" t="n">
        <v>1008</v>
      </c>
      <c r="S1144" s="10" t="n"/>
      <c r="T1144" s="10" t="n"/>
      <c r="U1144" s="10" t="n"/>
      <c r="V1144" s="13" t="n">
        <v>6.830303030303031</v>
      </c>
      <c r="W1144" s="12" t="n">
        <v>44983</v>
      </c>
      <c r="X1144" s="13" t="n">
        <v>17</v>
      </c>
      <c r="Y1144" s="12" t="n">
        <v>44996</v>
      </c>
      <c r="Z1144" t="n">
        <v>17</v>
      </c>
      <c r="AA1144" s="14" t="inlineStr">
        <is>
          <t>SI</t>
        </is>
      </c>
    </row>
    <row r="1145">
      <c r="B1145" t="inlineStr">
        <is>
          <t>Venta Local</t>
        </is>
      </c>
      <c r="C1145" t="n">
        <v>40354653</v>
      </c>
      <c r="D1145" t="inlineStr">
        <is>
          <t>ANDES ASIA</t>
        </is>
      </c>
      <c r="E1145" t="n">
        <v>1022864</v>
      </c>
      <c r="F1145" t="inlineStr">
        <is>
          <t>andes asia1022864</t>
        </is>
      </c>
      <c r="G1145" s="12" t="n">
        <v>44977</v>
      </c>
      <c r="H1145" s="10" t="n">
        <v>9010.43</v>
      </c>
      <c r="I1145" s="10" t="n"/>
      <c r="J1145" s="10" t="n"/>
      <c r="K1145" s="10" t="n"/>
      <c r="L1145" s="13" t="n">
        <v>4.830303030303031</v>
      </c>
      <c r="M1145" s="12" t="n">
        <v>44981</v>
      </c>
      <c r="N1145" s="13" t="n">
        <v>15</v>
      </c>
      <c r="O1145" s="12" t="n">
        <v>44996</v>
      </c>
      <c r="P1145" t="n">
        <v>17</v>
      </c>
      <c r="Q1145" s="14" t="inlineStr">
        <is>
          <t>SI</t>
        </is>
      </c>
      <c r="R1145" s="10" t="n">
        <v>9010.43</v>
      </c>
      <c r="S1145" s="10" t="n"/>
      <c r="T1145" s="10" t="n"/>
      <c r="U1145" s="10" t="n"/>
      <c r="V1145" s="13" t="n">
        <v>6.830303030303031</v>
      </c>
      <c r="W1145" s="12" t="n">
        <v>44983</v>
      </c>
      <c r="X1145" s="13" t="n">
        <v>17</v>
      </c>
      <c r="Y1145" s="12" t="n">
        <v>44996</v>
      </c>
      <c r="Z1145" t="n">
        <v>17</v>
      </c>
      <c r="AA1145" s="14" t="inlineStr">
        <is>
          <t>SI</t>
        </is>
      </c>
    </row>
    <row r="1146">
      <c r="B1146" t="inlineStr">
        <is>
          <t>Venta Local</t>
        </is>
      </c>
      <c r="C1146" t="n">
        <v>40354653</v>
      </c>
      <c r="D1146" t="inlineStr">
        <is>
          <t>ANDES ASIA</t>
        </is>
      </c>
      <c r="E1146" t="n">
        <v>1022863</v>
      </c>
      <c r="F1146" t="inlineStr">
        <is>
          <t>andes asia1022863</t>
        </is>
      </c>
      <c r="G1146" s="12" t="n">
        <v>44977</v>
      </c>
      <c r="H1146" s="10" t="n">
        <v>4507.75</v>
      </c>
      <c r="I1146" s="10" t="n"/>
      <c r="J1146" s="10" t="n"/>
      <c r="K1146" s="10" t="n"/>
      <c r="L1146" s="13" t="n">
        <v>4.830303030303031</v>
      </c>
      <c r="M1146" s="12" t="n">
        <v>44981</v>
      </c>
      <c r="N1146" s="13" t="n">
        <v>15</v>
      </c>
      <c r="O1146" s="12" t="n">
        <v>44996</v>
      </c>
      <c r="P1146" t="n">
        <v>17</v>
      </c>
      <c r="Q1146" s="14" t="inlineStr">
        <is>
          <t>SI</t>
        </is>
      </c>
      <c r="R1146" s="10" t="n">
        <v>4507.75</v>
      </c>
      <c r="S1146" s="10" t="n"/>
      <c r="T1146" s="10" t="n"/>
      <c r="U1146" s="10" t="n"/>
      <c r="V1146" s="13" t="n">
        <v>6.830303030303031</v>
      </c>
      <c r="W1146" s="12" t="n">
        <v>44983</v>
      </c>
      <c r="X1146" s="13" t="n">
        <v>17</v>
      </c>
      <c r="Y1146" s="12" t="n">
        <v>44996</v>
      </c>
      <c r="Z1146" t="n">
        <v>17</v>
      </c>
      <c r="AA1146" s="14" t="inlineStr">
        <is>
          <t>SI</t>
        </is>
      </c>
    </row>
    <row r="1147">
      <c r="B1147" t="inlineStr">
        <is>
          <t>Venta Local</t>
        </is>
      </c>
      <c r="C1147" t="n">
        <v>40354653</v>
      </c>
      <c r="D1147" t="inlineStr">
        <is>
          <t>ANDES ASIA</t>
        </is>
      </c>
      <c r="E1147" t="n">
        <v>1022398</v>
      </c>
      <c r="F1147" t="inlineStr">
        <is>
          <t>andes asia1022398</t>
        </is>
      </c>
      <c r="G1147" s="12" t="n">
        <v>44977</v>
      </c>
      <c r="H1147" s="10" t="n">
        <v>5014.3</v>
      </c>
      <c r="I1147" s="10" t="n"/>
      <c r="J1147" s="10" t="n"/>
      <c r="K1147" s="10" t="n"/>
      <c r="L1147" s="13" t="n">
        <v>4.830303030303031</v>
      </c>
      <c r="M1147" s="12" t="n">
        <v>44981</v>
      </c>
      <c r="N1147" s="13" t="n">
        <v>15</v>
      </c>
      <c r="O1147" s="12" t="n">
        <v>44996</v>
      </c>
      <c r="P1147" t="n">
        <v>17</v>
      </c>
      <c r="Q1147" s="14" t="inlineStr">
        <is>
          <t>SI</t>
        </is>
      </c>
      <c r="R1147" s="10" t="n">
        <v>5014.3</v>
      </c>
      <c r="S1147" s="10" t="n"/>
      <c r="T1147" s="10" t="n"/>
      <c r="U1147" s="10" t="n"/>
      <c r="V1147" s="13" t="n">
        <v>6.830303030303031</v>
      </c>
      <c r="W1147" s="12" t="n">
        <v>44983</v>
      </c>
      <c r="X1147" s="13" t="n">
        <v>17</v>
      </c>
      <c r="Y1147" s="12" t="n">
        <v>44996</v>
      </c>
      <c r="Z1147" t="n">
        <v>17</v>
      </c>
      <c r="AA1147" s="14" t="inlineStr">
        <is>
          <t>SI</t>
        </is>
      </c>
    </row>
    <row r="1148">
      <c r="B1148" t="inlineStr">
        <is>
          <t>Venta Local</t>
        </is>
      </c>
      <c r="C1148" t="n">
        <v>40354653</v>
      </c>
      <c r="D1148" t="inlineStr">
        <is>
          <t>ANDES ASIA</t>
        </is>
      </c>
      <c r="E1148" t="n">
        <v>1022293</v>
      </c>
      <c r="F1148" t="inlineStr">
        <is>
          <t>andes asia1022293</t>
        </is>
      </c>
      <c r="G1148" s="12" t="n">
        <v>44977</v>
      </c>
      <c r="H1148" s="10" t="n">
        <v>1000</v>
      </c>
      <c r="I1148" s="10" t="n"/>
      <c r="J1148" s="10" t="n"/>
      <c r="K1148" s="10" t="n"/>
      <c r="L1148" s="13" t="n">
        <v>4.830303030303031</v>
      </c>
      <c r="M1148" s="12" t="n">
        <v>44981</v>
      </c>
      <c r="N1148" s="13" t="n">
        <v>15</v>
      </c>
      <c r="O1148" s="12" t="n">
        <v>44996</v>
      </c>
      <c r="P1148" t="n">
        <v>17</v>
      </c>
      <c r="Q1148" s="14" t="inlineStr">
        <is>
          <t>SI</t>
        </is>
      </c>
      <c r="R1148" s="10" t="n">
        <v>1000</v>
      </c>
      <c r="S1148" s="10" t="n"/>
      <c r="T1148" s="10" t="n"/>
      <c r="U1148" s="10" t="n"/>
      <c r="V1148" s="13" t="n">
        <v>6.830303030303031</v>
      </c>
      <c r="W1148" s="12" t="n">
        <v>44983</v>
      </c>
      <c r="X1148" s="13" t="n">
        <v>17</v>
      </c>
      <c r="Y1148" s="12" t="n">
        <v>44996</v>
      </c>
      <c r="Z1148" t="n">
        <v>17</v>
      </c>
      <c r="AA1148" s="14" t="inlineStr">
        <is>
          <t>SI</t>
        </is>
      </c>
    </row>
    <row r="1149">
      <c r="B1149" t="inlineStr">
        <is>
          <t>Venta Local</t>
        </is>
      </c>
      <c r="C1149" t="n">
        <v>40354653</v>
      </c>
      <c r="D1149" t="inlineStr">
        <is>
          <t>ANDES ASIA</t>
        </is>
      </c>
      <c r="E1149" t="n">
        <v>1021952</v>
      </c>
      <c r="F1149" t="inlineStr">
        <is>
          <t>andes asia1021952</t>
        </is>
      </c>
      <c r="G1149" s="12" t="n">
        <v>44977</v>
      </c>
      <c r="H1149" s="10" t="n">
        <v>1500</v>
      </c>
      <c r="I1149" s="10" t="n"/>
      <c r="J1149" s="10" t="n"/>
      <c r="K1149" s="10" t="n"/>
      <c r="L1149" s="13" t="n">
        <v>4.830303030303031</v>
      </c>
      <c r="M1149" s="12" t="n">
        <v>44981</v>
      </c>
      <c r="N1149" s="13" t="n">
        <v>15</v>
      </c>
      <c r="O1149" s="12" t="n">
        <v>44996</v>
      </c>
      <c r="P1149" t="n">
        <v>17</v>
      </c>
      <c r="Q1149" s="14" t="inlineStr">
        <is>
          <t>SI</t>
        </is>
      </c>
      <c r="R1149" s="10" t="n">
        <v>1500</v>
      </c>
      <c r="S1149" s="10" t="n"/>
      <c r="T1149" s="10" t="n"/>
      <c r="U1149" s="10" t="n"/>
      <c r="V1149" s="13" t="n">
        <v>6.830303030303031</v>
      </c>
      <c r="W1149" s="12" t="n">
        <v>44983</v>
      </c>
      <c r="X1149" s="13" t="n">
        <v>17</v>
      </c>
      <c r="Y1149" s="12" t="n">
        <v>44996</v>
      </c>
      <c r="Z1149" t="n">
        <v>17</v>
      </c>
      <c r="AA1149" s="14" t="inlineStr">
        <is>
          <t>SI</t>
        </is>
      </c>
    </row>
    <row r="1150">
      <c r="B1150" t="inlineStr">
        <is>
          <t>Venta Local</t>
        </is>
      </c>
      <c r="C1150" t="n">
        <v>40354621</v>
      </c>
      <c r="D1150" t="inlineStr">
        <is>
          <t>ANDES ASIA</t>
        </is>
      </c>
      <c r="E1150" t="n">
        <v>1021931</v>
      </c>
      <c r="F1150" t="inlineStr">
        <is>
          <t>andes asia1021931</t>
        </is>
      </c>
      <c r="G1150" s="12" t="n">
        <v>44982</v>
      </c>
      <c r="H1150" s="10" t="n">
        <v>1945.62</v>
      </c>
      <c r="I1150" s="10" t="n"/>
      <c r="J1150" s="10" t="n"/>
      <c r="K1150" s="10" t="n"/>
      <c r="L1150" s="13" t="n">
        <v>4.830303030303031</v>
      </c>
      <c r="M1150" s="12" t="n">
        <v>44986</v>
      </c>
      <c r="N1150" s="13" t="n">
        <v>15</v>
      </c>
      <c r="O1150" s="12" t="n">
        <v>45001</v>
      </c>
      <c r="P1150" t="n">
        <v>13</v>
      </c>
      <c r="Q1150" s="14" t="inlineStr">
        <is>
          <t>SI</t>
        </is>
      </c>
      <c r="R1150" s="10" t="n">
        <v>1945.62</v>
      </c>
      <c r="S1150" s="10" t="n"/>
      <c r="T1150" s="10" t="n"/>
      <c r="U1150" s="10" t="n"/>
      <c r="V1150" s="13" t="n">
        <v>6.830303030303031</v>
      </c>
      <c r="W1150" s="12" t="n">
        <v>44988</v>
      </c>
      <c r="X1150" s="13" t="n">
        <v>17</v>
      </c>
      <c r="Y1150" s="12" t="n">
        <v>45001</v>
      </c>
      <c r="Z1150" t="n">
        <v>13</v>
      </c>
      <c r="AA1150" s="14" t="inlineStr">
        <is>
          <t>SI</t>
        </is>
      </c>
    </row>
    <row r="1151">
      <c r="B1151" t="inlineStr">
        <is>
          <t>Venta Local</t>
        </is>
      </c>
      <c r="C1151" t="n">
        <v>40354620</v>
      </c>
      <c r="D1151" t="inlineStr">
        <is>
          <t>ANDES ASIA</t>
        </is>
      </c>
      <c r="E1151" t="n">
        <v>1022975</v>
      </c>
      <c r="F1151" t="inlineStr">
        <is>
          <t>andes asia1022975</t>
        </is>
      </c>
      <c r="G1151" s="12" t="n">
        <v>44982</v>
      </c>
      <c r="H1151" s="10" t="n">
        <v>4970</v>
      </c>
      <c r="I1151" s="10" t="n"/>
      <c r="J1151" s="10" t="n"/>
      <c r="K1151" s="10" t="n"/>
      <c r="L1151" s="13" t="n">
        <v>4.830303030303031</v>
      </c>
      <c r="M1151" s="12" t="n">
        <v>44986</v>
      </c>
      <c r="N1151" s="13" t="n">
        <v>15</v>
      </c>
      <c r="O1151" s="12" t="n">
        <v>45001</v>
      </c>
      <c r="P1151" t="n">
        <v>13</v>
      </c>
      <c r="Q1151" s="14" t="inlineStr">
        <is>
          <t>SI</t>
        </is>
      </c>
      <c r="R1151" s="10" t="n">
        <v>4970</v>
      </c>
      <c r="S1151" s="10" t="n"/>
      <c r="T1151" s="10" t="n"/>
      <c r="U1151" s="10" t="n"/>
      <c r="V1151" s="13" t="n">
        <v>6.830303030303031</v>
      </c>
      <c r="W1151" s="12" t="n">
        <v>44988</v>
      </c>
      <c r="X1151" s="13" t="n">
        <v>17</v>
      </c>
      <c r="Y1151" s="12" t="n">
        <v>45001</v>
      </c>
      <c r="Z1151" t="n">
        <v>13</v>
      </c>
      <c r="AA1151" s="14" t="inlineStr">
        <is>
          <t>SI</t>
        </is>
      </c>
    </row>
    <row r="1152">
      <c r="B1152" t="inlineStr">
        <is>
          <t>Venta Local</t>
        </is>
      </c>
      <c r="C1152" t="n">
        <v>40354620</v>
      </c>
      <c r="D1152" t="inlineStr">
        <is>
          <t>ANDES ASIA</t>
        </is>
      </c>
      <c r="E1152" t="n">
        <v>1022865</v>
      </c>
      <c r="F1152" t="inlineStr">
        <is>
          <t>andes asia1022865</t>
        </is>
      </c>
      <c r="G1152" s="12" t="n">
        <v>44982</v>
      </c>
      <c r="H1152" s="10" t="n">
        <v>4968.38</v>
      </c>
      <c r="I1152" s="10" t="n"/>
      <c r="J1152" s="10" t="n"/>
      <c r="K1152" s="10" t="n"/>
      <c r="L1152" s="13" t="n">
        <v>4.830303030303031</v>
      </c>
      <c r="M1152" s="12" t="n">
        <v>44986</v>
      </c>
      <c r="N1152" s="13" t="n">
        <v>15</v>
      </c>
      <c r="O1152" s="12" t="n">
        <v>45001</v>
      </c>
      <c r="P1152" t="n">
        <v>13</v>
      </c>
      <c r="Q1152" s="14" t="inlineStr">
        <is>
          <t>SI</t>
        </is>
      </c>
      <c r="R1152" s="10" t="n">
        <v>4968.38</v>
      </c>
      <c r="S1152" s="10" t="n"/>
      <c r="T1152" s="10" t="n"/>
      <c r="U1152" s="10" t="n"/>
      <c r="V1152" s="13" t="n">
        <v>6.830303030303031</v>
      </c>
      <c r="W1152" s="12" t="n">
        <v>44988</v>
      </c>
      <c r="X1152" s="13" t="n">
        <v>17</v>
      </c>
      <c r="Y1152" s="12" t="n">
        <v>45001</v>
      </c>
      <c r="Z1152" t="n">
        <v>13</v>
      </c>
      <c r="AA1152" s="14" t="inlineStr">
        <is>
          <t>SI</t>
        </is>
      </c>
    </row>
    <row r="1153">
      <c r="B1153" t="inlineStr">
        <is>
          <t>Venta Local</t>
        </is>
      </c>
      <c r="C1153" t="n">
        <v>40354620</v>
      </c>
      <c r="D1153" t="inlineStr">
        <is>
          <t>ANDES ASIA</t>
        </is>
      </c>
      <c r="E1153" t="n">
        <v>1022863</v>
      </c>
      <c r="F1153" t="inlineStr">
        <is>
          <t>andes asia1022863</t>
        </is>
      </c>
      <c r="G1153" s="12" t="n">
        <v>44982</v>
      </c>
      <c r="H1153" s="10" t="n">
        <v>3015.54</v>
      </c>
      <c r="I1153" s="10" t="n"/>
      <c r="J1153" s="10" t="n"/>
      <c r="K1153" s="10" t="n"/>
      <c r="L1153" s="13" t="n">
        <v>4.830303030303031</v>
      </c>
      <c r="M1153" s="12" t="n">
        <v>44986</v>
      </c>
      <c r="N1153" s="13" t="n">
        <v>15</v>
      </c>
      <c r="O1153" s="12" t="n">
        <v>45001</v>
      </c>
      <c r="P1153" t="n">
        <v>13</v>
      </c>
      <c r="Q1153" s="14" t="inlineStr">
        <is>
          <t>SI</t>
        </is>
      </c>
      <c r="R1153" s="10" t="n">
        <v>3015.54</v>
      </c>
      <c r="S1153" s="10" t="n"/>
      <c r="T1153" s="10" t="n"/>
      <c r="U1153" s="10" t="n"/>
      <c r="V1153" s="13" t="n">
        <v>6.830303030303031</v>
      </c>
      <c r="W1153" s="12" t="n">
        <v>44988</v>
      </c>
      <c r="X1153" s="13" t="n">
        <v>17</v>
      </c>
      <c r="Y1153" s="12" t="n">
        <v>45001</v>
      </c>
      <c r="Z1153" t="n">
        <v>13</v>
      </c>
      <c r="AA1153" s="14" t="inlineStr">
        <is>
          <t>SI</t>
        </is>
      </c>
    </row>
    <row r="1154">
      <c r="B1154" t="inlineStr">
        <is>
          <t>Venta Local</t>
        </is>
      </c>
      <c r="C1154" t="n">
        <v>40354620</v>
      </c>
      <c r="D1154" t="inlineStr">
        <is>
          <t>ANDES ASIA</t>
        </is>
      </c>
      <c r="E1154" t="n">
        <v>1022621</v>
      </c>
      <c r="F1154" t="inlineStr">
        <is>
          <t>andes asia1022621</t>
        </is>
      </c>
      <c r="G1154" s="12" t="n">
        <v>44982</v>
      </c>
      <c r="H1154" s="10" t="n">
        <v>4003.03</v>
      </c>
      <c r="I1154" s="10" t="n"/>
      <c r="J1154" s="10" t="n"/>
      <c r="K1154" s="10" t="n"/>
      <c r="L1154" s="13" t="n">
        <v>4.830303030303031</v>
      </c>
      <c r="M1154" s="12" t="n">
        <v>44986</v>
      </c>
      <c r="N1154" s="13" t="n">
        <v>15</v>
      </c>
      <c r="O1154" s="12" t="n">
        <v>45001</v>
      </c>
      <c r="P1154" t="n">
        <v>13</v>
      </c>
      <c r="Q1154" s="14" t="inlineStr">
        <is>
          <t>SI</t>
        </is>
      </c>
      <c r="R1154" s="10" t="n">
        <v>4003.03</v>
      </c>
      <c r="S1154" s="10" t="n"/>
      <c r="T1154" s="10" t="n"/>
      <c r="U1154" s="10" t="n"/>
      <c r="V1154" s="13" t="n">
        <v>6.830303030303031</v>
      </c>
      <c r="W1154" s="12" t="n">
        <v>44988</v>
      </c>
      <c r="X1154" s="13" t="n">
        <v>17</v>
      </c>
      <c r="Y1154" s="12" t="n">
        <v>45001</v>
      </c>
      <c r="Z1154" t="n">
        <v>13</v>
      </c>
      <c r="AA1154" s="14" t="inlineStr">
        <is>
          <t>SI</t>
        </is>
      </c>
    </row>
    <row r="1155">
      <c r="B1155" t="inlineStr">
        <is>
          <t>Venta Local</t>
        </is>
      </c>
      <c r="C1155" t="n">
        <v>40354620</v>
      </c>
      <c r="D1155" t="inlineStr">
        <is>
          <t>ANDES ASIA</t>
        </is>
      </c>
      <c r="E1155" t="n">
        <v>1021924</v>
      </c>
      <c r="F1155" t="inlineStr">
        <is>
          <t>andes asia1021924</t>
        </is>
      </c>
      <c r="G1155" s="12" t="n">
        <v>44982</v>
      </c>
      <c r="H1155" s="10" t="n">
        <v>5083.53</v>
      </c>
      <c r="I1155" s="10" t="n"/>
      <c r="J1155" s="10" t="n"/>
      <c r="K1155" s="10" t="n"/>
      <c r="L1155" s="13" t="n">
        <v>4.830303030303031</v>
      </c>
      <c r="M1155" s="12" t="n">
        <v>44986</v>
      </c>
      <c r="N1155" s="13" t="n">
        <v>15</v>
      </c>
      <c r="O1155" s="12" t="n">
        <v>45001</v>
      </c>
      <c r="P1155" t="n">
        <v>13</v>
      </c>
      <c r="Q1155" s="14" t="inlineStr">
        <is>
          <t>SI</t>
        </is>
      </c>
      <c r="R1155" s="10" t="n">
        <v>5083.53</v>
      </c>
      <c r="S1155" s="10" t="n"/>
      <c r="T1155" s="10" t="n"/>
      <c r="U1155" s="10" t="n"/>
      <c r="V1155" s="13" t="n">
        <v>6.830303030303031</v>
      </c>
      <c r="W1155" s="12" t="n">
        <v>44988</v>
      </c>
      <c r="X1155" s="13" t="n">
        <v>17</v>
      </c>
      <c r="Y1155" s="12" t="n">
        <v>45001</v>
      </c>
      <c r="Z1155" t="n">
        <v>13</v>
      </c>
      <c r="AA1155" s="14" t="inlineStr">
        <is>
          <t>SI</t>
        </is>
      </c>
    </row>
    <row r="1156">
      <c r="B1156" t="inlineStr">
        <is>
          <t>Venta Local</t>
        </is>
      </c>
      <c r="C1156" t="n">
        <v>40354619</v>
      </c>
      <c r="D1156" t="inlineStr">
        <is>
          <t>ANDES ASIA</t>
        </is>
      </c>
      <c r="E1156" t="n">
        <v>1021931</v>
      </c>
      <c r="F1156" t="inlineStr">
        <is>
          <t>andes asia1021931</t>
        </is>
      </c>
      <c r="G1156" s="12" t="n">
        <v>44977</v>
      </c>
      <c r="H1156" s="10" t="n">
        <v>2002.38</v>
      </c>
      <c r="I1156" s="10" t="n"/>
      <c r="J1156" s="10" t="n"/>
      <c r="K1156" s="10" t="n"/>
      <c r="L1156" s="13" t="n">
        <v>4.830303030303031</v>
      </c>
      <c r="M1156" s="12" t="n">
        <v>44981</v>
      </c>
      <c r="N1156" s="13" t="n">
        <v>15</v>
      </c>
      <c r="O1156" s="12" t="n">
        <v>44996</v>
      </c>
      <c r="P1156" t="n">
        <v>17</v>
      </c>
      <c r="Q1156" s="14" t="inlineStr">
        <is>
          <t>SI</t>
        </is>
      </c>
      <c r="R1156" s="10" t="n">
        <v>2002.38</v>
      </c>
      <c r="S1156" s="10" t="n"/>
      <c r="T1156" s="10" t="n"/>
      <c r="U1156" s="10" t="n"/>
      <c r="V1156" s="13" t="n">
        <v>6.830303030303031</v>
      </c>
      <c r="W1156" s="12" t="n">
        <v>44983</v>
      </c>
      <c r="X1156" s="13" t="n">
        <v>17</v>
      </c>
      <c r="Y1156" s="12" t="n">
        <v>44996</v>
      </c>
      <c r="Z1156" t="n">
        <v>17</v>
      </c>
      <c r="AA1156" s="14" t="inlineStr">
        <is>
          <t>SI</t>
        </is>
      </c>
    </row>
    <row r="1157">
      <c r="B1157" t="inlineStr">
        <is>
          <t>Venta Local</t>
        </is>
      </c>
      <c r="C1157" t="n">
        <v>40354618</v>
      </c>
      <c r="D1157" t="inlineStr">
        <is>
          <t>ANDES ASIA</t>
        </is>
      </c>
      <c r="E1157" t="n">
        <v>1021924</v>
      </c>
      <c r="F1157" t="inlineStr">
        <is>
          <t>andes asia1021924</t>
        </is>
      </c>
      <c r="G1157" s="12" t="n">
        <v>44977</v>
      </c>
      <c r="H1157" s="10" t="n">
        <v>5005.91</v>
      </c>
      <c r="I1157" s="10" t="n"/>
      <c r="J1157" s="10" t="n"/>
      <c r="K1157" s="10" t="n"/>
      <c r="L1157" s="13" t="n">
        <v>4.830303030303031</v>
      </c>
      <c r="M1157" s="12" t="n">
        <v>44981</v>
      </c>
      <c r="N1157" s="13" t="n">
        <v>15</v>
      </c>
      <c r="O1157" s="12" t="n">
        <v>44996</v>
      </c>
      <c r="P1157" t="n">
        <v>17</v>
      </c>
      <c r="Q1157" s="14" t="inlineStr">
        <is>
          <t>SI</t>
        </is>
      </c>
      <c r="R1157" s="10" t="n">
        <v>5005.91</v>
      </c>
      <c r="S1157" s="10" t="n"/>
      <c r="T1157" s="10" t="n"/>
      <c r="U1157" s="10" t="n"/>
      <c r="V1157" s="13" t="n">
        <v>6.830303030303031</v>
      </c>
      <c r="W1157" s="12" t="n">
        <v>44983</v>
      </c>
      <c r="X1157" s="13" t="n">
        <v>17</v>
      </c>
      <c r="Y1157" s="12" t="n">
        <v>44996</v>
      </c>
      <c r="Z1157" t="n">
        <v>17</v>
      </c>
      <c r="AA1157" s="14" t="inlineStr">
        <is>
          <t>SI</t>
        </is>
      </c>
    </row>
    <row r="1158">
      <c r="B1158" t="inlineStr">
        <is>
          <t>Venta Local</t>
        </is>
      </c>
      <c r="C1158" t="n">
        <v>40354618</v>
      </c>
      <c r="D1158" t="inlineStr">
        <is>
          <t>ANDES ASIA</t>
        </is>
      </c>
      <c r="E1158" t="n">
        <v>1022621</v>
      </c>
      <c r="F1158" t="inlineStr">
        <is>
          <t>andes asia1022621</t>
        </is>
      </c>
      <c r="G1158" s="12" t="n">
        <v>44977</v>
      </c>
      <c r="H1158" s="10" t="n">
        <v>4007.33</v>
      </c>
      <c r="I1158" s="10" t="n"/>
      <c r="J1158" s="10" t="n"/>
      <c r="K1158" s="10" t="n"/>
      <c r="L1158" s="13" t="n">
        <v>4.830303030303031</v>
      </c>
      <c r="M1158" s="12" t="n">
        <v>44981</v>
      </c>
      <c r="N1158" s="13" t="n">
        <v>15</v>
      </c>
      <c r="O1158" s="12" t="n">
        <v>44996</v>
      </c>
      <c r="P1158" t="n">
        <v>17</v>
      </c>
      <c r="Q1158" s="14" t="inlineStr">
        <is>
          <t>SI</t>
        </is>
      </c>
      <c r="R1158" s="10" t="n">
        <v>4007.33</v>
      </c>
      <c r="S1158" s="10" t="n"/>
      <c r="T1158" s="10" t="n"/>
      <c r="U1158" s="10" t="n"/>
      <c r="V1158" s="13" t="n">
        <v>6.830303030303031</v>
      </c>
      <c r="W1158" s="12" t="n">
        <v>44983</v>
      </c>
      <c r="X1158" s="13" t="n">
        <v>17</v>
      </c>
      <c r="Y1158" s="12" t="n">
        <v>44996</v>
      </c>
      <c r="Z1158" t="n">
        <v>17</v>
      </c>
      <c r="AA1158" s="14" t="inlineStr">
        <is>
          <t>SI</t>
        </is>
      </c>
    </row>
    <row r="1159">
      <c r="B1159" t="inlineStr">
        <is>
          <t>Venta Local</t>
        </is>
      </c>
      <c r="C1159" t="n">
        <v>40354618</v>
      </c>
      <c r="D1159" t="inlineStr">
        <is>
          <t>ANDES ASIA</t>
        </is>
      </c>
      <c r="E1159" t="n">
        <v>1022863</v>
      </c>
      <c r="F1159" t="inlineStr">
        <is>
          <t>andes asia1022863</t>
        </is>
      </c>
      <c r="G1159" s="12" t="n">
        <v>44977</v>
      </c>
      <c r="H1159" s="10" t="n">
        <v>3008.77</v>
      </c>
      <c r="I1159" s="10" t="n"/>
      <c r="J1159" s="10" t="n"/>
      <c r="K1159" s="10" t="n"/>
      <c r="L1159" s="13" t="n">
        <v>4.830303030303031</v>
      </c>
      <c r="M1159" s="12" t="n">
        <v>44981</v>
      </c>
      <c r="N1159" s="13" t="n">
        <v>15</v>
      </c>
      <c r="O1159" s="12" t="n">
        <v>44996</v>
      </c>
      <c r="P1159" t="n">
        <v>17</v>
      </c>
      <c r="Q1159" s="14" t="inlineStr">
        <is>
          <t>SI</t>
        </is>
      </c>
      <c r="R1159" s="10" t="n">
        <v>3008.77</v>
      </c>
      <c r="S1159" s="10" t="n"/>
      <c r="T1159" s="10" t="n"/>
      <c r="U1159" s="10" t="n"/>
      <c r="V1159" s="13" t="n">
        <v>6.830303030303031</v>
      </c>
      <c r="W1159" s="12" t="n">
        <v>44983</v>
      </c>
      <c r="X1159" s="13" t="n">
        <v>17</v>
      </c>
      <c r="Y1159" s="12" t="n">
        <v>44996</v>
      </c>
      <c r="Z1159" t="n">
        <v>17</v>
      </c>
      <c r="AA1159" s="14" t="inlineStr">
        <is>
          <t>SI</t>
        </is>
      </c>
    </row>
    <row r="1160">
      <c r="B1160" t="inlineStr">
        <is>
          <t>Venta Local</t>
        </is>
      </c>
      <c r="C1160" t="n">
        <v>40354618</v>
      </c>
      <c r="D1160" t="inlineStr">
        <is>
          <t>ANDES ASIA</t>
        </is>
      </c>
      <c r="E1160" t="n">
        <v>1022865</v>
      </c>
      <c r="F1160" t="inlineStr">
        <is>
          <t>andes asia1022865</t>
        </is>
      </c>
      <c r="G1160" s="12" t="n">
        <v>44977</v>
      </c>
      <c r="H1160" s="10" t="n">
        <v>5004.3</v>
      </c>
      <c r="I1160" s="10" t="n"/>
      <c r="J1160" s="10" t="n"/>
      <c r="K1160" s="10" t="n"/>
      <c r="L1160" s="13" t="n">
        <v>4.830303030303031</v>
      </c>
      <c r="M1160" s="12" t="n">
        <v>44981</v>
      </c>
      <c r="N1160" s="13" t="n">
        <v>15</v>
      </c>
      <c r="O1160" s="12" t="n">
        <v>44996</v>
      </c>
      <c r="P1160" t="n">
        <v>17</v>
      </c>
      <c r="Q1160" s="14" t="inlineStr">
        <is>
          <t>SI</t>
        </is>
      </c>
      <c r="R1160" s="10" t="n">
        <v>5004.3</v>
      </c>
      <c r="S1160" s="10" t="n"/>
      <c r="T1160" s="10" t="n"/>
      <c r="U1160" s="10" t="n"/>
      <c r="V1160" s="13" t="n">
        <v>6.830303030303031</v>
      </c>
      <c r="W1160" s="12" t="n">
        <v>44983</v>
      </c>
      <c r="X1160" s="13" t="n">
        <v>17</v>
      </c>
      <c r="Y1160" s="12" t="n">
        <v>44996</v>
      </c>
      <c r="Z1160" t="n">
        <v>17</v>
      </c>
      <c r="AA1160" s="14" t="inlineStr">
        <is>
          <t>SI</t>
        </is>
      </c>
    </row>
    <row r="1161">
      <c r="B1161" t="inlineStr">
        <is>
          <t>Venta Local</t>
        </is>
      </c>
      <c r="C1161" t="n">
        <v>40354618</v>
      </c>
      <c r="D1161" t="inlineStr">
        <is>
          <t>ANDES ASIA</t>
        </is>
      </c>
      <c r="E1161" t="n">
        <v>1022975</v>
      </c>
      <c r="F1161" t="inlineStr">
        <is>
          <t>andes asia1022975</t>
        </is>
      </c>
      <c r="G1161" s="12" t="n">
        <v>44977</v>
      </c>
      <c r="H1161" s="10" t="n">
        <v>5020</v>
      </c>
      <c r="I1161" s="10" t="n"/>
      <c r="J1161" s="10" t="n"/>
      <c r="K1161" s="10" t="n"/>
      <c r="L1161" s="13" t="n">
        <v>4.830303030303031</v>
      </c>
      <c r="M1161" s="12" t="n">
        <v>44981</v>
      </c>
      <c r="N1161" s="13" t="n">
        <v>15</v>
      </c>
      <c r="O1161" s="12" t="n">
        <v>44996</v>
      </c>
      <c r="P1161" t="n">
        <v>17</v>
      </c>
      <c r="Q1161" s="14" t="inlineStr">
        <is>
          <t>SI</t>
        </is>
      </c>
      <c r="R1161" s="10" t="n">
        <v>5020</v>
      </c>
      <c r="S1161" s="10" t="n"/>
      <c r="T1161" s="10" t="n"/>
      <c r="U1161" s="10" t="n"/>
      <c r="V1161" s="13" t="n">
        <v>6.830303030303031</v>
      </c>
      <c r="W1161" s="12" t="n">
        <v>44983</v>
      </c>
      <c r="X1161" s="13" t="n">
        <v>17</v>
      </c>
      <c r="Y1161" s="12" t="n">
        <v>44996</v>
      </c>
      <c r="Z1161" t="n">
        <v>17</v>
      </c>
      <c r="AA1161" s="14" t="inlineStr">
        <is>
          <t>SI</t>
        </is>
      </c>
    </row>
    <row r="1162">
      <c r="B1162" t="inlineStr">
        <is>
          <t>Venta Directa</t>
        </is>
      </c>
      <c r="C1162" t="n">
        <v>40354567</v>
      </c>
      <c r="D1162" t="inlineStr">
        <is>
          <t>AGROSUPER ASIA</t>
        </is>
      </c>
      <c r="E1162" t="n">
        <v>1023397</v>
      </c>
      <c r="F1162" t="inlineStr">
        <is>
          <t>agrosuper asia1023397</t>
        </is>
      </c>
      <c r="G1162" s="12" t="n">
        <v>45004</v>
      </c>
      <c r="H1162" s="10" t="n">
        <v>10015.46</v>
      </c>
      <c r="I1162" s="10" t="n"/>
      <c r="J1162" s="10" t="n"/>
      <c r="K1162" s="10" t="n"/>
      <c r="L1162" s="13" t="n"/>
      <c r="N1162" s="13" t="n"/>
      <c r="Q1162" s="14" t="n"/>
      <c r="R1162" s="10" t="n">
        <v>10015.46</v>
      </c>
      <c r="S1162" s="10" t="n"/>
      <c r="T1162" s="10" t="n"/>
      <c r="U1162" s="10" t="n"/>
      <c r="V1162" s="13" t="n"/>
      <c r="X1162" s="13" t="n"/>
      <c r="AA1162" s="14" t="n"/>
    </row>
    <row r="1163">
      <c r="B1163" t="inlineStr">
        <is>
          <t>Venta Directa</t>
        </is>
      </c>
      <c r="C1163" t="n">
        <v>40354567</v>
      </c>
      <c r="D1163" t="inlineStr">
        <is>
          <t>AGROSUPER ASIA</t>
        </is>
      </c>
      <c r="E1163" t="n">
        <v>1023397</v>
      </c>
      <c r="F1163" t="inlineStr">
        <is>
          <t>agrosuper asia1023397</t>
        </is>
      </c>
      <c r="G1163" s="12" t="n">
        <v>45004</v>
      </c>
      <c r="H1163" s="10" t="n">
        <v>24001.33</v>
      </c>
      <c r="I1163" s="10" t="n"/>
      <c r="J1163" s="10" t="n"/>
      <c r="K1163" s="10" t="n"/>
      <c r="L1163" s="13" t="n"/>
      <c r="N1163" s="13" t="n"/>
      <c r="Q1163" s="14" t="n"/>
      <c r="R1163" s="10" t="n">
        <v>24001.33</v>
      </c>
      <c r="S1163" s="10" t="n"/>
      <c r="T1163" s="10" t="n"/>
      <c r="U1163" s="10" t="n"/>
      <c r="V1163" s="13" t="n"/>
      <c r="X1163" s="13" t="n"/>
      <c r="AA1163" s="14" t="n"/>
    </row>
    <row r="1164">
      <c r="B1164" t="inlineStr">
        <is>
          <t>Venta Local</t>
        </is>
      </c>
      <c r="C1164" t="n">
        <v>40354556</v>
      </c>
      <c r="D1164" t="inlineStr">
        <is>
          <t>AGRO MEXICO</t>
        </is>
      </c>
      <c r="E1164" t="n">
        <v>1023318</v>
      </c>
      <c r="F1164" t="inlineStr">
        <is>
          <t>agro mexico1023318</t>
        </is>
      </c>
      <c r="G1164" s="12" t="n">
        <v>44969</v>
      </c>
      <c r="H1164" s="10" t="inlineStr"/>
      <c r="I1164" s="10" t="n"/>
      <c r="J1164" s="10" t="n"/>
      <c r="K1164" s="10" t="n"/>
      <c r="L1164" s="13" t="n">
        <v>5.449612403100775</v>
      </c>
      <c r="M1164" s="12" t="n">
        <v>44974</v>
      </c>
      <c r="N1164" s="13" t="n">
        <v>10</v>
      </c>
      <c r="O1164" s="12" t="n">
        <v>44984</v>
      </c>
      <c r="P1164" t="n">
        <v>1</v>
      </c>
      <c r="Q1164" s="14" t="inlineStr">
        <is>
          <t>Mes 3</t>
        </is>
      </c>
      <c r="R1164" s="10" t="n"/>
      <c r="S1164" s="10" t="n"/>
      <c r="T1164" s="10" t="n"/>
      <c r="U1164" s="10" t="n"/>
      <c r="V1164" s="13" t="n">
        <v>7.449612403100775</v>
      </c>
      <c r="W1164" s="12" t="n">
        <v>44976</v>
      </c>
      <c r="X1164" s="13" t="n">
        <v>12</v>
      </c>
      <c r="Y1164" s="12" t="n">
        <v>44984</v>
      </c>
      <c r="Z1164" t="n">
        <v>1</v>
      </c>
      <c r="AA1164" s="14" t="inlineStr">
        <is>
          <t>Mes 3</t>
        </is>
      </c>
    </row>
    <row r="1165">
      <c r="B1165" t="inlineStr">
        <is>
          <t>Venta Local</t>
        </is>
      </c>
      <c r="C1165" t="n">
        <v>40354556</v>
      </c>
      <c r="D1165" t="inlineStr">
        <is>
          <t>AGRO MEXICO</t>
        </is>
      </c>
      <c r="E1165" t="n">
        <v>1023318</v>
      </c>
      <c r="F1165" t="inlineStr">
        <is>
          <t>agro mexico1023318</t>
        </is>
      </c>
      <c r="G1165" s="12" t="n">
        <v>44969</v>
      </c>
      <c r="H1165" s="10" t="inlineStr"/>
      <c r="I1165" s="10" t="n"/>
      <c r="J1165" s="10" t="n"/>
      <c r="K1165" s="10" t="n"/>
      <c r="L1165" s="13" t="n">
        <v>5.449612403100775</v>
      </c>
      <c r="M1165" s="12" t="n">
        <v>44974</v>
      </c>
      <c r="N1165" s="13" t="n">
        <v>10</v>
      </c>
      <c r="O1165" s="12" t="n">
        <v>44984</v>
      </c>
      <c r="P1165" t="n">
        <v>1</v>
      </c>
      <c r="Q1165" s="14" t="inlineStr">
        <is>
          <t>Mes 3</t>
        </is>
      </c>
      <c r="R1165" s="10" t="n"/>
      <c r="S1165" s="10" t="n"/>
      <c r="T1165" s="10" t="n"/>
      <c r="U1165" s="10" t="n"/>
      <c r="V1165" s="13" t="n">
        <v>7.449612403100775</v>
      </c>
      <c r="W1165" s="12" t="n">
        <v>44976</v>
      </c>
      <c r="X1165" s="13" t="n">
        <v>12</v>
      </c>
      <c r="Y1165" s="12" t="n">
        <v>44984</v>
      </c>
      <c r="Z1165" t="n">
        <v>1</v>
      </c>
      <c r="AA1165" s="14" t="inlineStr">
        <is>
          <t>Mes 3</t>
        </is>
      </c>
    </row>
    <row r="1166">
      <c r="B1166" t="inlineStr">
        <is>
          <t>Venta Directa</t>
        </is>
      </c>
      <c r="C1166" t="n">
        <v>40354522</v>
      </c>
      <c r="D1166" t="inlineStr">
        <is>
          <t>AGRO SUDAMERICA</t>
        </is>
      </c>
      <c r="E1166" t="n">
        <v>1011558</v>
      </c>
      <c r="F1166" t="inlineStr">
        <is>
          <t>agro sudamerica1011558</t>
        </is>
      </c>
      <c r="G1166" s="12" t="n">
        <v>44969</v>
      </c>
      <c r="H1166" s="10" t="inlineStr"/>
      <c r="I1166" s="10" t="n"/>
      <c r="J1166" s="10" t="n"/>
      <c r="K1166" s="10" t="n"/>
      <c r="L1166" s="13" t="n"/>
      <c r="N1166" s="13" t="n"/>
      <c r="Q1166" s="14" t="n"/>
      <c r="R1166" s="10" t="n"/>
      <c r="S1166" s="10" t="n"/>
      <c r="T1166" s="10" t="n"/>
      <c r="U1166" s="10" t="n"/>
      <c r="V1166" s="13" t="n"/>
      <c r="X1166" s="13" t="n"/>
      <c r="AA1166" s="14" t="n"/>
    </row>
    <row r="1167">
      <c r="B1167" t="inlineStr">
        <is>
          <t>Venta Directa</t>
        </is>
      </c>
      <c r="C1167" t="n">
        <v>40354521</v>
      </c>
      <c r="D1167" t="inlineStr">
        <is>
          <t>AGRO SUDAMERICA</t>
        </is>
      </c>
      <c r="E1167" t="n">
        <v>1011558</v>
      </c>
      <c r="F1167" t="inlineStr">
        <is>
          <t>agro sudamerica1011558</t>
        </is>
      </c>
      <c r="G1167" s="12" t="n">
        <v>44969</v>
      </c>
      <c r="H1167" s="10" t="inlineStr"/>
      <c r="I1167" s="10" t="n"/>
      <c r="J1167" s="10" t="n"/>
      <c r="K1167" s="10" t="n"/>
      <c r="L1167" s="13" t="n"/>
      <c r="N1167" s="13" t="n"/>
      <c r="Q1167" s="14" t="n"/>
      <c r="R1167" s="10" t="n"/>
      <c r="S1167" s="10" t="n"/>
      <c r="T1167" s="10" t="n"/>
      <c r="U1167" s="10" t="n"/>
      <c r="V1167" s="13" t="n"/>
      <c r="X1167" s="13" t="n"/>
      <c r="AA1167" s="14" t="n"/>
    </row>
    <row r="1168">
      <c r="B1168" t="inlineStr">
        <is>
          <t>Venta Directa</t>
        </is>
      </c>
      <c r="C1168" t="n">
        <v>40354520</v>
      </c>
      <c r="D1168" t="inlineStr">
        <is>
          <t>AGRO SUDAMERICA</t>
        </is>
      </c>
      <c r="E1168" t="n">
        <v>1011558</v>
      </c>
      <c r="F1168" t="inlineStr">
        <is>
          <t>agro sudamerica1011558</t>
        </is>
      </c>
      <c r="G1168" s="12" t="n">
        <v>44973</v>
      </c>
      <c r="H1168" s="10" t="inlineStr"/>
      <c r="I1168" s="10" t="n"/>
      <c r="J1168" s="10" t="n"/>
      <c r="K1168" s="10" t="n"/>
      <c r="L1168" s="13" t="n"/>
      <c r="N1168" s="13" t="n"/>
      <c r="Q1168" s="14" t="n"/>
      <c r="R1168" s="10" t="n"/>
      <c r="S1168" s="10" t="n"/>
      <c r="T1168" s="10" t="n"/>
      <c r="U1168" s="10" t="n"/>
      <c r="V1168" s="13" t="n"/>
      <c r="X1168" s="13" t="n"/>
      <c r="AA1168" s="14" t="n"/>
    </row>
    <row r="1169">
      <c r="B1169" t="inlineStr">
        <is>
          <t>Venta Directa</t>
        </is>
      </c>
      <c r="C1169" t="n">
        <v>40354519</v>
      </c>
      <c r="D1169" t="inlineStr">
        <is>
          <t>AGRO SUDAMERICA</t>
        </is>
      </c>
      <c r="E1169" t="n">
        <v>1011558</v>
      </c>
      <c r="F1169" t="inlineStr">
        <is>
          <t>agro sudamerica1011558</t>
        </is>
      </c>
      <c r="G1169" s="12" t="n">
        <v>44975</v>
      </c>
      <c r="H1169" s="10" t="inlineStr"/>
      <c r="I1169" s="10" t="n"/>
      <c r="J1169" s="10" t="n"/>
      <c r="K1169" s="10" t="n"/>
      <c r="L1169" s="13" t="n"/>
      <c r="N1169" s="13" t="n"/>
      <c r="Q1169" s="14" t="n"/>
      <c r="R1169" s="10" t="n"/>
      <c r="S1169" s="10" t="n"/>
      <c r="T1169" s="10" t="n"/>
      <c r="U1169" s="10" t="n"/>
      <c r="V1169" s="13" t="n"/>
      <c r="X1169" s="13" t="n"/>
      <c r="AA1169" s="14" t="n"/>
    </row>
    <row r="1170">
      <c r="B1170" t="inlineStr">
        <is>
          <t>Venta Directa</t>
        </is>
      </c>
      <c r="C1170" t="n">
        <v>40354518</v>
      </c>
      <c r="D1170" t="inlineStr">
        <is>
          <t>AGRO SUDAMERICA</t>
        </is>
      </c>
      <c r="E1170" t="n">
        <v>1011558</v>
      </c>
      <c r="F1170" t="inlineStr">
        <is>
          <t>agro sudamerica1011558</t>
        </is>
      </c>
      <c r="G1170" s="12" t="n">
        <v>44960</v>
      </c>
      <c r="H1170" s="10" t="inlineStr"/>
      <c r="I1170" s="10" t="n"/>
      <c r="J1170" s="10" t="n"/>
      <c r="K1170" s="10" t="n"/>
      <c r="L1170" s="13" t="n"/>
      <c r="N1170" s="13" t="n"/>
      <c r="Q1170" s="14" t="n"/>
      <c r="R1170" s="10" t="n"/>
      <c r="S1170" s="10" t="n"/>
      <c r="T1170" s="10" t="n"/>
      <c r="U1170" s="10" t="n"/>
      <c r="V1170" s="13" t="n"/>
      <c r="X1170" s="13" t="n"/>
      <c r="AA1170" s="14" t="n"/>
    </row>
    <row r="1171">
      <c r="B1171" t="inlineStr">
        <is>
          <t>Venta Directa</t>
        </is>
      </c>
      <c r="C1171" t="n">
        <v>40354517</v>
      </c>
      <c r="D1171" t="inlineStr">
        <is>
          <t>AGRO SUDAMERICA</t>
        </is>
      </c>
      <c r="E1171" t="n">
        <v>1011558</v>
      </c>
      <c r="F1171" t="inlineStr">
        <is>
          <t>agro sudamerica1011558</t>
        </is>
      </c>
      <c r="G1171" s="12" t="n">
        <v>44960</v>
      </c>
      <c r="H1171" s="10" t="inlineStr"/>
      <c r="I1171" s="10" t="n"/>
      <c r="J1171" s="10" t="n"/>
      <c r="K1171" s="10" t="n"/>
      <c r="L1171" s="13" t="n"/>
      <c r="N1171" s="13" t="n"/>
      <c r="Q1171" s="14" t="n"/>
      <c r="R1171" s="10" t="n"/>
      <c r="S1171" s="10" t="n"/>
      <c r="T1171" s="10" t="n"/>
      <c r="U1171" s="10" t="n"/>
      <c r="V1171" s="13" t="n"/>
      <c r="X1171" s="13" t="n"/>
      <c r="AA1171" s="14" t="n"/>
    </row>
    <row r="1172">
      <c r="B1172" t="inlineStr">
        <is>
          <t>Venta Directa</t>
        </is>
      </c>
      <c r="C1172" t="n">
        <v>40354516</v>
      </c>
      <c r="D1172" t="inlineStr">
        <is>
          <t>AGRO SUDAMERICA</t>
        </is>
      </c>
      <c r="E1172" t="n">
        <v>1011558</v>
      </c>
      <c r="F1172" t="inlineStr">
        <is>
          <t>agro sudamerica1011558</t>
        </is>
      </c>
      <c r="G1172" s="12" t="n">
        <v>44960</v>
      </c>
      <c r="H1172" s="10" t="inlineStr"/>
      <c r="I1172" s="10" t="n"/>
      <c r="J1172" s="10" t="n"/>
      <c r="K1172" s="10" t="n"/>
      <c r="L1172" s="13" t="n"/>
      <c r="N1172" s="13" t="n"/>
      <c r="Q1172" s="14" t="n"/>
      <c r="R1172" s="10" t="n"/>
      <c r="S1172" s="10" t="n"/>
      <c r="T1172" s="10" t="n"/>
      <c r="U1172" s="10" t="n"/>
      <c r="V1172" s="13" t="n"/>
      <c r="X1172" s="13" t="n"/>
      <c r="AA1172" s="14" t="n"/>
    </row>
    <row r="1173">
      <c r="B1173" t="inlineStr">
        <is>
          <t>Venta Directa</t>
        </is>
      </c>
      <c r="C1173" t="n">
        <v>40354515</v>
      </c>
      <c r="D1173" t="inlineStr">
        <is>
          <t>AGRO SUDAMERICA</t>
        </is>
      </c>
      <c r="E1173" t="n">
        <v>1011558</v>
      </c>
      <c r="F1173" t="inlineStr">
        <is>
          <t>agro sudamerica1011558</t>
        </is>
      </c>
      <c r="G1173" s="12" t="n">
        <v>44960</v>
      </c>
      <c r="H1173" s="10" t="inlineStr"/>
      <c r="I1173" s="10" t="n"/>
      <c r="J1173" s="10" t="n"/>
      <c r="K1173" s="10" t="n"/>
      <c r="L1173" s="13" t="n"/>
      <c r="N1173" s="13" t="n"/>
      <c r="Q1173" s="14" t="n"/>
      <c r="R1173" s="10" t="n"/>
      <c r="S1173" s="10" t="n"/>
      <c r="T1173" s="10" t="n"/>
      <c r="U1173" s="10" t="n"/>
      <c r="V1173" s="13" t="n"/>
      <c r="X1173" s="13" t="n"/>
      <c r="AA1173" s="14" t="n"/>
    </row>
    <row r="1174">
      <c r="B1174" t="inlineStr">
        <is>
          <t>Venta Directa</t>
        </is>
      </c>
      <c r="C1174" t="n">
        <v>40354514</v>
      </c>
      <c r="D1174" t="inlineStr">
        <is>
          <t>AGRO SUDAMERICA</t>
        </is>
      </c>
      <c r="E1174" t="n">
        <v>1011558</v>
      </c>
      <c r="F1174" t="inlineStr">
        <is>
          <t>agro sudamerica1011558</t>
        </is>
      </c>
      <c r="G1174" s="12" t="n">
        <v>44959</v>
      </c>
      <c r="H1174" s="10" t="inlineStr"/>
      <c r="I1174" s="10" t="n"/>
      <c r="J1174" s="10" t="n"/>
      <c r="K1174" s="10" t="n"/>
      <c r="L1174" s="13" t="n"/>
      <c r="N1174" s="13" t="n"/>
      <c r="Q1174" s="14" t="n"/>
      <c r="R1174" s="10" t="n"/>
      <c r="S1174" s="10" t="n"/>
      <c r="T1174" s="10" t="n"/>
      <c r="U1174" s="10" t="n"/>
      <c r="V1174" s="13" t="n"/>
      <c r="X1174" s="13" t="n"/>
      <c r="AA1174" s="14" t="n"/>
    </row>
    <row r="1175">
      <c r="B1175" t="inlineStr">
        <is>
          <t>Venta Directa</t>
        </is>
      </c>
      <c r="C1175" t="n">
        <v>40354513</v>
      </c>
      <c r="D1175" t="inlineStr">
        <is>
          <t>AGRO SUDAMERICA</t>
        </is>
      </c>
      <c r="E1175" t="n">
        <v>1011558</v>
      </c>
      <c r="F1175" t="inlineStr">
        <is>
          <t>agro sudamerica1011558</t>
        </is>
      </c>
      <c r="G1175" s="12" t="n">
        <v>44959</v>
      </c>
      <c r="H1175" s="10" t="inlineStr"/>
      <c r="I1175" s="10" t="n"/>
      <c r="J1175" s="10" t="n"/>
      <c r="K1175" s="10" t="n"/>
      <c r="L1175" s="13" t="n"/>
      <c r="N1175" s="13" t="n"/>
      <c r="Q1175" s="14" t="n"/>
      <c r="R1175" s="10" t="n"/>
      <c r="S1175" s="10" t="n"/>
      <c r="T1175" s="10" t="n"/>
      <c r="U1175" s="10" t="n"/>
      <c r="V1175" s="13" t="n"/>
      <c r="X1175" s="13" t="n"/>
      <c r="AA1175" s="14" t="n"/>
    </row>
    <row r="1176">
      <c r="B1176" t="inlineStr">
        <is>
          <t>Venta Directa</t>
        </is>
      </c>
      <c r="C1176" t="n">
        <v>40354510</v>
      </c>
      <c r="D1176" t="inlineStr">
        <is>
          <t>AGRO SUDAMERICA</t>
        </is>
      </c>
      <c r="E1176" t="n">
        <v>1011558</v>
      </c>
      <c r="F1176" t="inlineStr">
        <is>
          <t>agro sudamerica1011558</t>
        </is>
      </c>
      <c r="G1176" s="12" t="n">
        <v>44963</v>
      </c>
      <c r="H1176" s="10" t="inlineStr"/>
      <c r="I1176" s="10" t="n"/>
      <c r="J1176" s="10" t="n"/>
      <c r="K1176" s="10" t="n"/>
      <c r="L1176" s="13" t="n"/>
      <c r="N1176" s="13" t="n"/>
      <c r="Q1176" s="14" t="n"/>
      <c r="R1176" s="10" t="n"/>
      <c r="S1176" s="10" t="n"/>
      <c r="T1176" s="10" t="n"/>
      <c r="U1176" s="10" t="n"/>
      <c r="V1176" s="13" t="n"/>
      <c r="X1176" s="13" t="n"/>
      <c r="AA1176" s="14" t="n"/>
    </row>
    <row r="1177">
      <c r="B1177" t="inlineStr">
        <is>
          <t>Venta Directa</t>
        </is>
      </c>
      <c r="C1177" t="n">
        <v>40354509</v>
      </c>
      <c r="D1177" t="inlineStr">
        <is>
          <t>AGRO SUDAMERICA</t>
        </is>
      </c>
      <c r="E1177" t="n">
        <v>1011558</v>
      </c>
      <c r="F1177" t="inlineStr">
        <is>
          <t>agro sudamerica1011558</t>
        </is>
      </c>
      <c r="G1177" s="12" t="n">
        <v>44963</v>
      </c>
      <c r="H1177" s="10" t="inlineStr"/>
      <c r="I1177" s="10" t="n"/>
      <c r="J1177" s="10" t="n"/>
      <c r="K1177" s="10" t="n"/>
      <c r="L1177" s="13" t="n"/>
      <c r="N1177" s="13" t="n"/>
      <c r="Q1177" s="14" t="n"/>
      <c r="R1177" s="10" t="n"/>
      <c r="S1177" s="10" t="n"/>
      <c r="T1177" s="10" t="n"/>
      <c r="U1177" s="10" t="n"/>
      <c r="V1177" s="13" t="n"/>
      <c r="X1177" s="13" t="n"/>
      <c r="AA1177" s="14" t="n"/>
    </row>
    <row r="1178">
      <c r="B1178" t="inlineStr">
        <is>
          <t>Venta Directa</t>
        </is>
      </c>
      <c r="C1178" t="n">
        <v>40354508</v>
      </c>
      <c r="D1178" t="inlineStr">
        <is>
          <t>AGRO SUDAMERICA</t>
        </is>
      </c>
      <c r="E1178" t="n">
        <v>1011558</v>
      </c>
      <c r="F1178" t="inlineStr">
        <is>
          <t>agro sudamerica1011558</t>
        </is>
      </c>
      <c r="G1178" s="12" t="n">
        <v>44963</v>
      </c>
      <c r="H1178" s="10" t="inlineStr"/>
      <c r="I1178" s="10" t="n"/>
      <c r="J1178" s="10" t="n"/>
      <c r="K1178" s="10" t="n"/>
      <c r="L1178" s="13" t="n"/>
      <c r="N1178" s="13" t="n"/>
      <c r="Q1178" s="14" t="n"/>
      <c r="R1178" s="10" t="n"/>
      <c r="S1178" s="10" t="n"/>
      <c r="T1178" s="10" t="n"/>
      <c r="U1178" s="10" t="n"/>
      <c r="V1178" s="13" t="n"/>
      <c r="X1178" s="13" t="n"/>
      <c r="AA1178" s="14" t="n"/>
    </row>
    <row r="1179">
      <c r="B1179" t="inlineStr">
        <is>
          <t>Venta Directa</t>
        </is>
      </c>
      <c r="C1179" t="n">
        <v>40354507</v>
      </c>
      <c r="D1179" t="inlineStr">
        <is>
          <t>AGRO SUDAMERICA</t>
        </is>
      </c>
      <c r="E1179" t="n">
        <v>1011558</v>
      </c>
      <c r="F1179" t="inlineStr">
        <is>
          <t>agro sudamerica1011558</t>
        </is>
      </c>
      <c r="G1179" s="12" t="n">
        <v>44953</v>
      </c>
      <c r="H1179" s="10" t="inlineStr"/>
      <c r="I1179" s="10" t="n"/>
      <c r="J1179" s="10" t="n"/>
      <c r="K1179" s="10" t="n"/>
      <c r="L1179" s="13" t="n"/>
      <c r="N1179" s="13" t="n"/>
      <c r="Q1179" s="14" t="n"/>
      <c r="R1179" s="10" t="n"/>
      <c r="S1179" s="10" t="n"/>
      <c r="T1179" s="10" t="n"/>
      <c r="U1179" s="10" t="n"/>
      <c r="V1179" s="13" t="n"/>
      <c r="X1179" s="13" t="n"/>
      <c r="AA1179" s="14" t="n"/>
    </row>
    <row r="1180">
      <c r="B1180" t="inlineStr">
        <is>
          <t>Venta Directa</t>
        </is>
      </c>
      <c r="C1180" t="n">
        <v>40354506</v>
      </c>
      <c r="D1180" t="inlineStr">
        <is>
          <t>AGRO SUDAMERICA</t>
        </is>
      </c>
      <c r="E1180" t="n">
        <v>1011558</v>
      </c>
      <c r="F1180" t="inlineStr">
        <is>
          <t>agro sudamerica1011558</t>
        </is>
      </c>
      <c r="G1180" s="12" t="n">
        <v>44962</v>
      </c>
      <c r="H1180" s="10" t="inlineStr"/>
      <c r="I1180" s="10" t="n"/>
      <c r="J1180" s="10" t="n"/>
      <c r="K1180" s="10" t="n"/>
      <c r="L1180" s="13" t="n"/>
      <c r="N1180" s="13" t="n"/>
      <c r="Q1180" s="14" t="n"/>
      <c r="R1180" s="10" t="n"/>
      <c r="S1180" s="10" t="n"/>
      <c r="T1180" s="10" t="n"/>
      <c r="U1180" s="10" t="n"/>
      <c r="V1180" s="13" t="n"/>
      <c r="X1180" s="13" t="n"/>
      <c r="AA1180" s="14" t="n"/>
    </row>
    <row r="1181">
      <c r="B1181" t="inlineStr">
        <is>
          <t>Venta Local</t>
        </is>
      </c>
      <c r="C1181" t="n">
        <v>40354458</v>
      </c>
      <c r="D1181" t="inlineStr">
        <is>
          <t>AGRO EUROPA</t>
        </is>
      </c>
      <c r="E1181" t="n">
        <v>1012432</v>
      </c>
      <c r="F1181" t="inlineStr">
        <is>
          <t>agro europa1012432</t>
        </is>
      </c>
      <c r="G1181" s="12" t="n">
        <v>44965</v>
      </c>
      <c r="H1181" s="10" t="inlineStr"/>
      <c r="I1181" s="10" t="n"/>
      <c r="J1181" s="10" t="n"/>
      <c r="K1181" s="10" t="n"/>
      <c r="L1181" s="13" t="n">
        <v>5.142011834319526</v>
      </c>
      <c r="M1181" s="12" t="n">
        <v>44970</v>
      </c>
      <c r="N1181" s="13" t="n">
        <v>7.5</v>
      </c>
      <c r="O1181" s="12" t="n">
        <v>44977</v>
      </c>
      <c r="P1181" t="n">
        <v>7</v>
      </c>
      <c r="Q1181" s="14" t="inlineStr">
        <is>
          <t>SI</t>
        </is>
      </c>
      <c r="R1181" s="10" t="n"/>
      <c r="S1181" s="10" t="n"/>
      <c r="T1181" s="10" t="n"/>
      <c r="U1181" s="10" t="n"/>
      <c r="V1181" s="13" t="n">
        <v>7.142011834319526</v>
      </c>
      <c r="W1181" s="12" t="n">
        <v>44972</v>
      </c>
      <c r="X1181" s="13" t="n">
        <v>9.5</v>
      </c>
      <c r="Y1181" s="12" t="n">
        <v>44977</v>
      </c>
      <c r="Z1181" t="n">
        <v>7</v>
      </c>
      <c r="AA1181" s="14" t="inlineStr">
        <is>
          <t>SI</t>
        </is>
      </c>
    </row>
    <row r="1182">
      <c r="B1182" t="inlineStr">
        <is>
          <t>Venta Local</t>
        </is>
      </c>
      <c r="C1182" t="n">
        <v>40354457</v>
      </c>
      <c r="D1182" t="inlineStr">
        <is>
          <t>AGRO EUROPA</t>
        </is>
      </c>
      <c r="E1182" t="n">
        <v>1012432</v>
      </c>
      <c r="F1182" t="inlineStr">
        <is>
          <t>agro europa1012432</t>
        </is>
      </c>
      <c r="G1182" s="12" t="n">
        <v>44965</v>
      </c>
      <c r="H1182" s="10" t="inlineStr"/>
      <c r="I1182" s="10" t="n"/>
      <c r="J1182" s="10" t="n"/>
      <c r="K1182" s="10" t="n"/>
      <c r="L1182" s="13" t="n">
        <v>5.142011834319526</v>
      </c>
      <c r="M1182" s="12" t="n">
        <v>44970</v>
      </c>
      <c r="N1182" s="13" t="n">
        <v>7.5</v>
      </c>
      <c r="O1182" s="12" t="n">
        <v>44977</v>
      </c>
      <c r="P1182" t="n">
        <v>7</v>
      </c>
      <c r="Q1182" s="14" t="inlineStr">
        <is>
          <t>SI</t>
        </is>
      </c>
      <c r="R1182" s="10" t="n"/>
      <c r="S1182" s="10" t="n"/>
      <c r="T1182" s="10" t="n"/>
      <c r="U1182" s="10" t="n"/>
      <c r="V1182" s="13" t="n">
        <v>7.142011834319526</v>
      </c>
      <c r="W1182" s="12" t="n">
        <v>44972</v>
      </c>
      <c r="X1182" s="13" t="n">
        <v>9.5</v>
      </c>
      <c r="Y1182" s="12" t="n">
        <v>44977</v>
      </c>
      <c r="Z1182" t="n">
        <v>7</v>
      </c>
      <c r="AA1182" s="14" t="inlineStr">
        <is>
          <t>SI</t>
        </is>
      </c>
    </row>
    <row r="1183">
      <c r="B1183" t="inlineStr">
        <is>
          <t>Venta Local</t>
        </is>
      </c>
      <c r="C1183" t="n">
        <v>40354453</v>
      </c>
      <c r="D1183" t="inlineStr">
        <is>
          <t>AGRO EUROPA</t>
        </is>
      </c>
      <c r="E1183" t="n">
        <v>1011748</v>
      </c>
      <c r="F1183" t="inlineStr">
        <is>
          <t>agro europa1011748</t>
        </is>
      </c>
      <c r="G1183" s="12" t="n">
        <v>44988</v>
      </c>
      <c r="H1183" s="10" t="n">
        <v>22800</v>
      </c>
      <c r="I1183" s="10" t="n"/>
      <c r="J1183" s="10" t="n"/>
      <c r="K1183" s="10" t="n"/>
      <c r="L1183" s="13" t="n">
        <v>5.142011834319526</v>
      </c>
      <c r="M1183" s="12" t="n">
        <v>44993</v>
      </c>
      <c r="N1183" s="13" t="n">
        <v>7.5</v>
      </c>
      <c r="O1183" s="12" t="n">
        <v>45000</v>
      </c>
      <c r="P1183" t="n">
        <v>14</v>
      </c>
      <c r="Q1183" s="14" t="inlineStr">
        <is>
          <t>SI</t>
        </is>
      </c>
      <c r="R1183" s="10" t="n">
        <v>22800</v>
      </c>
      <c r="S1183" s="10" t="n"/>
      <c r="T1183" s="10" t="n"/>
      <c r="U1183" s="10" t="n"/>
      <c r="V1183" s="13" t="n">
        <v>7.142011834319526</v>
      </c>
      <c r="W1183" s="12" t="n">
        <v>44995</v>
      </c>
      <c r="X1183" s="13" t="n">
        <v>9.5</v>
      </c>
      <c r="Y1183" s="12" t="n">
        <v>45000</v>
      </c>
      <c r="Z1183" t="n">
        <v>14</v>
      </c>
      <c r="AA1183" s="14" t="inlineStr">
        <is>
          <t>SI</t>
        </is>
      </c>
    </row>
    <row r="1184">
      <c r="B1184" t="inlineStr">
        <is>
          <t>Venta Local</t>
        </is>
      </c>
      <c r="C1184" t="n">
        <v>40354452</v>
      </c>
      <c r="D1184" t="inlineStr">
        <is>
          <t>AGRO EUROPA</t>
        </is>
      </c>
      <c r="E1184" t="n">
        <v>1011748</v>
      </c>
      <c r="F1184" t="inlineStr">
        <is>
          <t>agro europa1011748</t>
        </is>
      </c>
      <c r="G1184" s="12" t="n">
        <v>44974</v>
      </c>
      <c r="H1184" s="10" t="n">
        <v>22800</v>
      </c>
      <c r="I1184" s="10" t="n"/>
      <c r="J1184" s="10" t="n"/>
      <c r="K1184" s="10" t="n"/>
      <c r="L1184" s="13" t="n">
        <v>5.142011834319526</v>
      </c>
      <c r="M1184" s="12" t="n">
        <v>44979</v>
      </c>
      <c r="N1184" s="13" t="n">
        <v>7.5</v>
      </c>
      <c r="O1184" s="12" t="n">
        <v>44986</v>
      </c>
      <c r="P1184" t="n">
        <v>26</v>
      </c>
      <c r="Q1184" s="14" t="inlineStr">
        <is>
          <t>SI</t>
        </is>
      </c>
      <c r="R1184" s="10" t="n">
        <v>22800</v>
      </c>
      <c r="S1184" s="10" t="n"/>
      <c r="T1184" s="10" t="n"/>
      <c r="U1184" s="10" t="n"/>
      <c r="V1184" s="13" t="n">
        <v>7.142011834319526</v>
      </c>
      <c r="W1184" s="12" t="n">
        <v>44981</v>
      </c>
      <c r="X1184" s="13" t="n">
        <v>9.5</v>
      </c>
      <c r="Y1184" s="12" t="n">
        <v>44986</v>
      </c>
      <c r="Z1184" t="n">
        <v>26</v>
      </c>
      <c r="AA1184" s="14" t="inlineStr">
        <is>
          <t>SI</t>
        </is>
      </c>
    </row>
    <row r="1185">
      <c r="B1185" t="inlineStr">
        <is>
          <t>Venta Local</t>
        </is>
      </c>
      <c r="C1185" t="n">
        <v>40354451</v>
      </c>
      <c r="D1185" t="inlineStr">
        <is>
          <t>AGRO EUROPA</t>
        </is>
      </c>
      <c r="E1185" t="n">
        <v>1011748</v>
      </c>
      <c r="F1185" t="inlineStr">
        <is>
          <t>agro europa1011748</t>
        </is>
      </c>
      <c r="G1185" s="12" t="n">
        <v>44974</v>
      </c>
      <c r="H1185" s="10" t="n">
        <v>22800</v>
      </c>
      <c r="I1185" s="10" t="n"/>
      <c r="J1185" s="10" t="n"/>
      <c r="K1185" s="10" t="n"/>
      <c r="L1185" s="13" t="n">
        <v>5.142011834319526</v>
      </c>
      <c r="M1185" s="12" t="n">
        <v>44979</v>
      </c>
      <c r="N1185" s="13" t="n">
        <v>7.5</v>
      </c>
      <c r="O1185" s="12" t="n">
        <v>44986</v>
      </c>
      <c r="P1185" t="n">
        <v>26</v>
      </c>
      <c r="Q1185" s="14" t="inlineStr">
        <is>
          <t>SI</t>
        </is>
      </c>
      <c r="R1185" s="10" t="n">
        <v>22800</v>
      </c>
      <c r="S1185" s="10" t="n"/>
      <c r="T1185" s="10" t="n"/>
      <c r="U1185" s="10" t="n"/>
      <c r="V1185" s="13" t="n">
        <v>7.142011834319526</v>
      </c>
      <c r="W1185" s="12" t="n">
        <v>44981</v>
      </c>
      <c r="X1185" s="13" t="n">
        <v>9.5</v>
      </c>
      <c r="Y1185" s="12" t="n">
        <v>44986</v>
      </c>
      <c r="Z1185" t="n">
        <v>26</v>
      </c>
      <c r="AA1185" s="14" t="inlineStr">
        <is>
          <t>SI</t>
        </is>
      </c>
    </row>
    <row r="1186">
      <c r="B1186" t="inlineStr">
        <is>
          <t>Venta Local</t>
        </is>
      </c>
      <c r="C1186" t="n">
        <v>40354450</v>
      </c>
      <c r="D1186" t="inlineStr">
        <is>
          <t>AGRO EUROPA</t>
        </is>
      </c>
      <c r="E1186" t="n">
        <v>1011748</v>
      </c>
      <c r="F1186" t="inlineStr">
        <is>
          <t>agro europa1011748</t>
        </is>
      </c>
      <c r="G1186" s="12" t="n">
        <v>44974</v>
      </c>
      <c r="H1186" s="10" t="n">
        <v>22800</v>
      </c>
      <c r="I1186" s="10" t="n"/>
      <c r="J1186" s="10" t="n"/>
      <c r="K1186" s="10" t="n"/>
      <c r="L1186" s="13" t="n">
        <v>5.142011834319526</v>
      </c>
      <c r="M1186" s="12" t="n">
        <v>44979</v>
      </c>
      <c r="N1186" s="13" t="n">
        <v>7.5</v>
      </c>
      <c r="O1186" s="12" t="n">
        <v>44986</v>
      </c>
      <c r="P1186" t="n">
        <v>26</v>
      </c>
      <c r="Q1186" s="14" t="inlineStr">
        <is>
          <t>SI</t>
        </is>
      </c>
      <c r="R1186" s="10" t="n">
        <v>22800</v>
      </c>
      <c r="S1186" s="10" t="n"/>
      <c r="T1186" s="10" t="n"/>
      <c r="U1186" s="10" t="n"/>
      <c r="V1186" s="13" t="n">
        <v>7.142011834319526</v>
      </c>
      <c r="W1186" s="12" t="n">
        <v>44981</v>
      </c>
      <c r="X1186" s="13" t="n">
        <v>9.5</v>
      </c>
      <c r="Y1186" s="12" t="n">
        <v>44986</v>
      </c>
      <c r="Z1186" t="n">
        <v>26</v>
      </c>
      <c r="AA1186" s="14" t="inlineStr">
        <is>
          <t>SI</t>
        </is>
      </c>
    </row>
    <row r="1187">
      <c r="B1187" t="inlineStr">
        <is>
          <t>Venta Directa</t>
        </is>
      </c>
      <c r="C1187" t="n">
        <v>40354444</v>
      </c>
      <c r="D1187" t="inlineStr">
        <is>
          <t>AGROSUPER ASIA</t>
        </is>
      </c>
      <c r="E1187" t="n">
        <v>1012612</v>
      </c>
      <c r="F1187" t="inlineStr">
        <is>
          <t>agrosuper asia1012612</t>
        </is>
      </c>
      <c r="G1187" s="12" t="n">
        <v>45001</v>
      </c>
      <c r="H1187" s="10" t="n">
        <v>24590.1</v>
      </c>
      <c r="I1187" s="10" t="n"/>
      <c r="J1187" s="10" t="n"/>
      <c r="K1187" s="10" t="n"/>
      <c r="L1187" s="13" t="n"/>
      <c r="N1187" s="13" t="n"/>
      <c r="Q1187" s="14" t="n"/>
      <c r="R1187" s="10" t="n">
        <v>24590.1</v>
      </c>
      <c r="S1187" s="10" t="n"/>
      <c r="T1187" s="10" t="n"/>
      <c r="U1187" s="10" t="n"/>
      <c r="V1187" s="13" t="n"/>
      <c r="X1187" s="13" t="n"/>
      <c r="AA1187" s="14" t="n"/>
    </row>
    <row r="1188">
      <c r="B1188" t="inlineStr">
        <is>
          <t>Venta Directa</t>
        </is>
      </c>
      <c r="C1188" t="n">
        <v>40354359</v>
      </c>
      <c r="D1188" t="inlineStr">
        <is>
          <t>AGRO SUDAMERICA</t>
        </is>
      </c>
      <c r="E1188" t="n">
        <v>1020848</v>
      </c>
      <c r="F1188" t="inlineStr">
        <is>
          <t>agro sudamerica1020848</t>
        </is>
      </c>
      <c r="G1188" s="12" t="n">
        <v>44954</v>
      </c>
      <c r="H1188" s="10" t="inlineStr"/>
      <c r="I1188" s="10" t="n"/>
      <c r="J1188" s="10" t="n"/>
      <c r="K1188" s="10" t="n"/>
      <c r="L1188" s="13" t="n"/>
      <c r="N1188" s="13" t="n"/>
      <c r="Q1188" s="14" t="n"/>
      <c r="R1188" s="10" t="n"/>
      <c r="S1188" s="10" t="n"/>
      <c r="T1188" s="10" t="n"/>
      <c r="U1188" s="10" t="n"/>
      <c r="V1188" s="13" t="n"/>
      <c r="X1188" s="13" t="n"/>
      <c r="AA1188" s="14" t="n"/>
    </row>
    <row r="1189">
      <c r="B1189" t="inlineStr">
        <is>
          <t>Venta Directa</t>
        </is>
      </c>
      <c r="C1189" t="n">
        <v>40354307</v>
      </c>
      <c r="D1189" t="inlineStr">
        <is>
          <t>AGRO SUDAMERICA</t>
        </is>
      </c>
      <c r="E1189" t="n">
        <v>1012744</v>
      </c>
      <c r="F1189" t="inlineStr">
        <is>
          <t>agro sudamerica1012744</t>
        </is>
      </c>
      <c r="G1189" s="12" t="n">
        <v>44954</v>
      </c>
      <c r="H1189" s="10" t="inlineStr"/>
      <c r="I1189" s="10" t="n"/>
      <c r="J1189" s="10" t="n"/>
      <c r="K1189" s="10" t="n"/>
      <c r="L1189" s="13" t="n"/>
      <c r="N1189" s="13" t="n"/>
      <c r="Q1189" s="14" t="n"/>
      <c r="R1189" s="10" t="n"/>
      <c r="S1189" s="10" t="n"/>
      <c r="T1189" s="10" t="n"/>
      <c r="U1189" s="10" t="n"/>
      <c r="V1189" s="13" t="n"/>
      <c r="X1189" s="13" t="n"/>
      <c r="AA1189" s="14" t="n"/>
    </row>
    <row r="1190">
      <c r="B1190" t="inlineStr">
        <is>
          <t>Venta Directa</t>
        </is>
      </c>
      <c r="C1190" t="n">
        <v>40354306</v>
      </c>
      <c r="D1190" t="inlineStr">
        <is>
          <t>AGRO SUDAMERICA</t>
        </is>
      </c>
      <c r="E1190" t="n">
        <v>1012744</v>
      </c>
      <c r="F1190" t="inlineStr">
        <is>
          <t>agro sudamerica1012744</t>
        </is>
      </c>
      <c r="G1190" s="12" t="n">
        <v>44954</v>
      </c>
      <c r="H1190" s="10" t="inlineStr"/>
      <c r="I1190" s="10" t="n"/>
      <c r="J1190" s="10" t="n"/>
      <c r="K1190" s="10" t="n"/>
      <c r="L1190" s="13" t="n"/>
      <c r="N1190" s="13" t="n"/>
      <c r="Q1190" s="14" t="n"/>
      <c r="R1190" s="10" t="n"/>
      <c r="S1190" s="10" t="n"/>
      <c r="T1190" s="10" t="n"/>
      <c r="U1190" s="10" t="n"/>
      <c r="V1190" s="13" t="n"/>
      <c r="X1190" s="13" t="n"/>
      <c r="AA1190" s="14" t="n"/>
    </row>
    <row r="1191">
      <c r="B1191" t="inlineStr">
        <is>
          <t>Venta Directa</t>
        </is>
      </c>
      <c r="C1191" t="n">
        <v>40354305</v>
      </c>
      <c r="D1191" t="inlineStr">
        <is>
          <t>AGRO SUDAMERICA</t>
        </is>
      </c>
      <c r="E1191" t="n">
        <v>1012744</v>
      </c>
      <c r="F1191" t="inlineStr">
        <is>
          <t>agro sudamerica1012744</t>
        </is>
      </c>
      <c r="G1191" s="12" t="n">
        <v>44960</v>
      </c>
      <c r="H1191" s="10" t="inlineStr"/>
      <c r="I1191" s="10" t="n"/>
      <c r="J1191" s="10" t="n"/>
      <c r="K1191" s="10" t="n"/>
      <c r="L1191" s="13" t="n"/>
      <c r="N1191" s="13" t="n"/>
      <c r="Q1191" s="14" t="n"/>
      <c r="R1191" s="10" t="n"/>
      <c r="S1191" s="10" t="n"/>
      <c r="T1191" s="10" t="n"/>
      <c r="U1191" s="10" t="n"/>
      <c r="V1191" s="13" t="n"/>
      <c r="X1191" s="13" t="n"/>
      <c r="AA1191" s="14" t="n"/>
    </row>
    <row r="1192">
      <c r="B1192" t="inlineStr">
        <is>
          <t>Venta Directa</t>
        </is>
      </c>
      <c r="C1192" t="n">
        <v>40354304</v>
      </c>
      <c r="D1192" t="inlineStr">
        <is>
          <t>AGRO SUDAMERICA</t>
        </is>
      </c>
      <c r="E1192" t="n">
        <v>1012744</v>
      </c>
      <c r="F1192" t="inlineStr">
        <is>
          <t>agro sudamerica1012744</t>
        </is>
      </c>
      <c r="G1192" s="12" t="n">
        <v>44960</v>
      </c>
      <c r="H1192" s="10" t="inlineStr"/>
      <c r="I1192" s="10" t="n"/>
      <c r="J1192" s="10" t="n"/>
      <c r="K1192" s="10" t="n"/>
      <c r="L1192" s="13" t="n"/>
      <c r="N1192" s="13" t="n"/>
      <c r="Q1192" s="14" t="n"/>
      <c r="R1192" s="10" t="n"/>
      <c r="S1192" s="10" t="n"/>
      <c r="T1192" s="10" t="n"/>
      <c r="U1192" s="10" t="n"/>
      <c r="V1192" s="13" t="n"/>
      <c r="X1192" s="13" t="n"/>
      <c r="AA1192" s="14" t="n"/>
    </row>
    <row r="1193">
      <c r="B1193" t="inlineStr">
        <is>
          <t>Venta Local</t>
        </is>
      </c>
      <c r="C1193" t="n">
        <v>40354284</v>
      </c>
      <c r="D1193" t="inlineStr">
        <is>
          <t>AGRO AMERICA</t>
        </is>
      </c>
      <c r="E1193" t="n">
        <v>1023446</v>
      </c>
      <c r="F1193" t="inlineStr">
        <is>
          <t>agro america1023446</t>
        </is>
      </c>
      <c r="G1193" s="12" t="n">
        <v>44964</v>
      </c>
      <c r="H1193" s="10" t="inlineStr"/>
      <c r="I1193" s="10" t="n"/>
      <c r="J1193" s="10" t="n"/>
      <c r="K1193" s="10" t="n"/>
      <c r="L1193" s="13" t="n">
        <v>7.5</v>
      </c>
      <c r="M1193" s="12" t="n">
        <v>44971</v>
      </c>
      <c r="N1193" s="13" t="n">
        <v>9.5</v>
      </c>
      <c r="O1193" s="12" t="n">
        <v>44980</v>
      </c>
      <c r="P1193" t="n">
        <v>4</v>
      </c>
      <c r="Q1193" s="14" t="inlineStr">
        <is>
          <t>SI</t>
        </is>
      </c>
      <c r="R1193" s="10" t="n"/>
      <c r="S1193" s="10" t="n"/>
      <c r="T1193" s="10" t="n"/>
      <c r="U1193" s="10" t="n"/>
      <c r="V1193" s="13" t="n">
        <v>9.5</v>
      </c>
      <c r="W1193" s="12" t="n">
        <v>44973</v>
      </c>
      <c r="X1193" s="13" t="n">
        <v>11.5</v>
      </c>
      <c r="Y1193" s="12" t="n">
        <v>44980</v>
      </c>
      <c r="Z1193" t="n">
        <v>4</v>
      </c>
      <c r="AA1193" s="14" t="inlineStr">
        <is>
          <t>SI</t>
        </is>
      </c>
    </row>
    <row r="1194">
      <c r="B1194" t="inlineStr">
        <is>
          <t>Venta Local</t>
        </is>
      </c>
      <c r="C1194" t="n">
        <v>40354284</v>
      </c>
      <c r="D1194" t="inlineStr">
        <is>
          <t>AGRO AMERICA</t>
        </is>
      </c>
      <c r="E1194" t="n">
        <v>1022619</v>
      </c>
      <c r="F1194" t="inlineStr">
        <is>
          <t>agro america1022619</t>
        </is>
      </c>
      <c r="G1194" s="12" t="n">
        <v>44964</v>
      </c>
      <c r="H1194" s="10" t="inlineStr"/>
      <c r="I1194" s="10" t="n"/>
      <c r="J1194" s="10" t="n"/>
      <c r="K1194" s="10" t="n"/>
      <c r="L1194" s="13" t="n">
        <v>7.5</v>
      </c>
      <c r="M1194" s="12" t="n">
        <v>44971</v>
      </c>
      <c r="N1194" s="13" t="n">
        <v>9.5</v>
      </c>
      <c r="O1194" s="12" t="n">
        <v>44980</v>
      </c>
      <c r="P1194" t="n">
        <v>4</v>
      </c>
      <c r="Q1194" s="14" t="inlineStr">
        <is>
          <t>SI</t>
        </is>
      </c>
      <c r="R1194" s="10" t="n"/>
      <c r="S1194" s="10" t="n"/>
      <c r="T1194" s="10" t="n"/>
      <c r="U1194" s="10" t="n"/>
      <c r="V1194" s="13" t="n">
        <v>9.5</v>
      </c>
      <c r="W1194" s="12" t="n">
        <v>44973</v>
      </c>
      <c r="X1194" s="13" t="n">
        <v>11.5</v>
      </c>
      <c r="Y1194" s="12" t="n">
        <v>44980</v>
      </c>
      <c r="Z1194" t="n">
        <v>4</v>
      </c>
      <c r="AA1194" s="14" t="inlineStr">
        <is>
          <t>SI</t>
        </is>
      </c>
    </row>
    <row r="1195">
      <c r="B1195" t="inlineStr">
        <is>
          <t>Venta Directa</t>
        </is>
      </c>
      <c r="C1195" t="n">
        <v>40354242</v>
      </c>
      <c r="D1195" t="inlineStr">
        <is>
          <t>AGROSUPER ASIA</t>
        </is>
      </c>
      <c r="E1195" t="n">
        <v>1021045</v>
      </c>
      <c r="F1195" t="inlineStr">
        <is>
          <t>agrosuper asia1021045</t>
        </is>
      </c>
      <c r="G1195" s="12" t="n">
        <v>44980</v>
      </c>
      <c r="H1195" s="10" t="inlineStr"/>
      <c r="I1195" s="10" t="n"/>
      <c r="J1195" s="10" t="n"/>
      <c r="K1195" s="10" t="n"/>
      <c r="L1195" s="13" t="n"/>
      <c r="N1195" s="13" t="n"/>
      <c r="Q1195" s="14" t="n"/>
      <c r="R1195" s="10" t="n"/>
      <c r="S1195" s="10" t="n"/>
      <c r="T1195" s="10" t="n"/>
      <c r="U1195" s="10" t="n"/>
      <c r="V1195" s="13" t="n"/>
      <c r="X1195" s="13" t="n"/>
      <c r="AA1195" s="14" t="n"/>
    </row>
    <row r="1196">
      <c r="B1196" t="inlineStr">
        <is>
          <t>Venta Directa</t>
        </is>
      </c>
      <c r="C1196" t="n">
        <v>40354071</v>
      </c>
      <c r="D1196" t="inlineStr">
        <is>
          <t>AGRO SUDAMERICA</t>
        </is>
      </c>
      <c r="E1196" t="n">
        <v>1021976</v>
      </c>
      <c r="F1196" t="inlineStr">
        <is>
          <t>agro sudamerica1021976</t>
        </is>
      </c>
      <c r="G1196" s="12" t="n">
        <v>44954</v>
      </c>
      <c r="H1196" s="10" t="inlineStr"/>
      <c r="I1196" s="10" t="n"/>
      <c r="J1196" s="10" t="n"/>
      <c r="K1196" s="10" t="n"/>
      <c r="L1196" s="13" t="n"/>
      <c r="N1196" s="13" t="n"/>
      <c r="Q1196" s="14" t="n"/>
      <c r="R1196" s="10" t="n"/>
      <c r="S1196" s="10" t="n"/>
      <c r="T1196" s="10" t="n"/>
      <c r="U1196" s="10" t="n"/>
      <c r="V1196" s="13" t="n"/>
      <c r="X1196" s="13" t="n"/>
      <c r="AA1196" s="14" t="n"/>
    </row>
    <row r="1197">
      <c r="B1197" t="inlineStr">
        <is>
          <t>Venta Directa</t>
        </is>
      </c>
      <c r="C1197" t="n">
        <v>40354065</v>
      </c>
      <c r="D1197" t="inlineStr">
        <is>
          <t>AGRO SUDAMERICA</t>
        </is>
      </c>
      <c r="E1197" t="n">
        <v>1012300</v>
      </c>
      <c r="F1197" t="inlineStr">
        <is>
          <t>agro sudamerica1012300</t>
        </is>
      </c>
      <c r="G1197" s="12" t="n">
        <v>44961</v>
      </c>
      <c r="H1197" s="10" t="inlineStr"/>
      <c r="I1197" s="10" t="n"/>
      <c r="J1197" s="10" t="n"/>
      <c r="K1197" s="10" t="n"/>
      <c r="L1197" s="13" t="n"/>
      <c r="N1197" s="13" t="n"/>
      <c r="Q1197" s="14" t="n"/>
      <c r="R1197" s="10" t="n"/>
      <c r="S1197" s="10" t="n"/>
      <c r="T1197" s="10" t="n"/>
      <c r="U1197" s="10" t="n"/>
      <c r="V1197" s="13" t="n"/>
      <c r="X1197" s="13" t="n"/>
      <c r="AA1197" s="14" t="n"/>
    </row>
    <row r="1198">
      <c r="B1198" t="inlineStr">
        <is>
          <t>Venta Directa</t>
        </is>
      </c>
      <c r="C1198" t="n">
        <v>40354065</v>
      </c>
      <c r="D1198" t="inlineStr">
        <is>
          <t>AGRO SUDAMERICA</t>
        </is>
      </c>
      <c r="E1198" t="n">
        <v>1012719</v>
      </c>
      <c r="F1198" t="inlineStr">
        <is>
          <t>agro sudamerica1012719</t>
        </is>
      </c>
      <c r="G1198" s="12" t="n">
        <v>44961</v>
      </c>
      <c r="H1198" s="10" t="inlineStr"/>
      <c r="I1198" s="10" t="n"/>
      <c r="J1198" s="10" t="n"/>
      <c r="K1198" s="10" t="n"/>
      <c r="L1198" s="13" t="n"/>
      <c r="N1198" s="13" t="n"/>
      <c r="Q1198" s="14" t="n"/>
      <c r="R1198" s="10" t="n"/>
      <c r="S1198" s="10" t="n"/>
      <c r="T1198" s="10" t="n"/>
      <c r="U1198" s="10" t="n"/>
      <c r="V1198" s="13" t="n"/>
      <c r="X1198" s="13" t="n"/>
      <c r="AA1198" s="14" t="n"/>
    </row>
    <row r="1199">
      <c r="B1199" t="inlineStr">
        <is>
          <t>Venta Directa</t>
        </is>
      </c>
      <c r="C1199" t="n">
        <v>40354040</v>
      </c>
      <c r="D1199" t="inlineStr">
        <is>
          <t>AGRO SUDAMERICA</t>
        </is>
      </c>
      <c r="E1199" t="n">
        <v>1020925</v>
      </c>
      <c r="F1199" t="inlineStr">
        <is>
          <t>agro sudamerica1020925</t>
        </is>
      </c>
      <c r="G1199" s="12" t="n">
        <v>44950</v>
      </c>
      <c r="H1199" s="10" t="inlineStr"/>
      <c r="I1199" s="10" t="n"/>
      <c r="J1199" s="10" t="n"/>
      <c r="K1199" s="10" t="n"/>
      <c r="L1199" s="13" t="n"/>
      <c r="N1199" s="13" t="n"/>
      <c r="Q1199" s="14" t="n"/>
      <c r="R1199" s="10" t="n"/>
      <c r="S1199" s="10" t="n"/>
      <c r="T1199" s="10" t="n"/>
      <c r="U1199" s="10" t="n"/>
      <c r="V1199" s="13" t="n"/>
      <c r="X1199" s="13" t="n"/>
      <c r="AA1199" s="14" t="n"/>
    </row>
    <row r="1200">
      <c r="B1200" t="inlineStr">
        <is>
          <t>Venta Local</t>
        </is>
      </c>
      <c r="C1200" t="n">
        <v>40353691</v>
      </c>
      <c r="D1200" t="inlineStr">
        <is>
          <t>AGRO EUROPA</t>
        </is>
      </c>
      <c r="E1200" t="n">
        <v>1012207</v>
      </c>
      <c r="F1200" t="inlineStr">
        <is>
          <t>agro europa1012207</t>
        </is>
      </c>
      <c r="G1200" s="12" t="n">
        <v>45035</v>
      </c>
      <c r="H1200" s="10" t="inlineStr"/>
      <c r="I1200" s="10" t="n"/>
      <c r="J1200" s="10" t="n">
        <v>24000</v>
      </c>
      <c r="K1200" s="10" t="n"/>
      <c r="L1200" s="13" t="n">
        <v>5.142011834319526</v>
      </c>
      <c r="M1200" s="12" t="n">
        <v>45040</v>
      </c>
      <c r="N1200" s="13" t="n">
        <v>7.5</v>
      </c>
      <c r="O1200" s="12" t="n">
        <v>45047</v>
      </c>
      <c r="P1200" t="n">
        <v>26</v>
      </c>
      <c r="Q1200" s="14" t="inlineStr">
        <is>
          <t>SI</t>
        </is>
      </c>
      <c r="R1200" s="10" t="n"/>
      <c r="S1200" s="10" t="n"/>
      <c r="T1200" s="10" t="n">
        <v>24000</v>
      </c>
      <c r="U1200" s="10" t="n"/>
      <c r="V1200" s="13" t="n">
        <v>7.142011834319526</v>
      </c>
      <c r="W1200" s="12" t="n">
        <v>45042</v>
      </c>
      <c r="X1200" s="13" t="n">
        <v>9.5</v>
      </c>
      <c r="Y1200" s="12" t="n">
        <v>45047</v>
      </c>
      <c r="Z1200" t="n">
        <v>26</v>
      </c>
      <c r="AA1200" s="14" t="inlineStr">
        <is>
          <t>SI</t>
        </is>
      </c>
    </row>
    <row r="1201">
      <c r="B1201" t="inlineStr">
        <is>
          <t>Venta Local</t>
        </is>
      </c>
      <c r="C1201" t="n">
        <v>40353689</v>
      </c>
      <c r="D1201" t="inlineStr">
        <is>
          <t>AGRO EUROPA</t>
        </is>
      </c>
      <c r="E1201" t="n">
        <v>1030355</v>
      </c>
      <c r="F1201" t="inlineStr">
        <is>
          <t>agro europa1030355</t>
        </is>
      </c>
      <c r="G1201" s="12" t="n">
        <v>45010</v>
      </c>
      <c r="H1201" s="10" t="inlineStr"/>
      <c r="I1201" s="10" t="n">
        <v>24000</v>
      </c>
      <c r="J1201" s="10" t="n"/>
      <c r="K1201" s="10" t="n"/>
      <c r="L1201" s="13" t="n">
        <v>5.142011834319526</v>
      </c>
      <c r="M1201" s="12" t="n">
        <v>45015</v>
      </c>
      <c r="N1201" s="13" t="n">
        <v>7.5</v>
      </c>
      <c r="O1201" s="12" t="n">
        <v>45022</v>
      </c>
      <c r="P1201" t="n">
        <v>18</v>
      </c>
      <c r="Q1201" s="14" t="inlineStr">
        <is>
          <t>SI</t>
        </is>
      </c>
      <c r="R1201" s="10" t="n"/>
      <c r="S1201" s="10" t="n">
        <v>24000</v>
      </c>
      <c r="T1201" s="10" t="n"/>
      <c r="U1201" s="10" t="n"/>
      <c r="V1201" s="13" t="n">
        <v>7.142011834319526</v>
      </c>
      <c r="W1201" s="12" t="n">
        <v>45017</v>
      </c>
      <c r="X1201" s="13" t="n">
        <v>9.5</v>
      </c>
      <c r="Y1201" s="12" t="n">
        <v>45022</v>
      </c>
      <c r="Z1201" t="n">
        <v>18</v>
      </c>
      <c r="AA1201" s="14" t="inlineStr">
        <is>
          <t>SI</t>
        </is>
      </c>
    </row>
    <row r="1202">
      <c r="B1202" t="inlineStr">
        <is>
          <t>Venta Local</t>
        </is>
      </c>
      <c r="C1202" t="n">
        <v>40353618</v>
      </c>
      <c r="D1202" t="inlineStr">
        <is>
          <t>ANDES ASIA</t>
        </is>
      </c>
      <c r="E1202" t="n">
        <v>1022767</v>
      </c>
      <c r="F1202" t="inlineStr">
        <is>
          <t>andes asia1022767</t>
        </is>
      </c>
      <c r="G1202" s="12" t="n">
        <v>44982</v>
      </c>
      <c r="H1202" s="10" t="n">
        <v>24000</v>
      </c>
      <c r="I1202" s="10" t="n"/>
      <c r="J1202" s="10" t="n"/>
      <c r="K1202" s="10" t="n"/>
      <c r="L1202" s="13" t="n">
        <v>4.830303030303031</v>
      </c>
      <c r="M1202" s="12" t="n">
        <v>44986</v>
      </c>
      <c r="N1202" s="13" t="n">
        <v>15</v>
      </c>
      <c r="O1202" s="12" t="n">
        <v>45001</v>
      </c>
      <c r="P1202" t="n">
        <v>13</v>
      </c>
      <c r="Q1202" s="14" t="inlineStr">
        <is>
          <t>SI</t>
        </is>
      </c>
      <c r="R1202" s="10" t="n">
        <v>24000</v>
      </c>
      <c r="S1202" s="10" t="n"/>
      <c r="T1202" s="10" t="n"/>
      <c r="U1202" s="10" t="n"/>
      <c r="V1202" s="13" t="n">
        <v>6.830303030303031</v>
      </c>
      <c r="W1202" s="12" t="n">
        <v>44988</v>
      </c>
      <c r="X1202" s="13" t="n">
        <v>17</v>
      </c>
      <c r="Y1202" s="12" t="n">
        <v>45001</v>
      </c>
      <c r="Z1202" t="n">
        <v>13</v>
      </c>
      <c r="AA1202" s="14" t="inlineStr">
        <is>
          <t>SI</t>
        </is>
      </c>
    </row>
    <row r="1203">
      <c r="B1203" t="inlineStr">
        <is>
          <t>Venta Directa</t>
        </is>
      </c>
      <c r="C1203" t="n">
        <v>40353156</v>
      </c>
      <c r="D1203" t="inlineStr">
        <is>
          <t>AGRO SUDAMERICA</t>
        </is>
      </c>
      <c r="E1203" t="n">
        <v>1020886</v>
      </c>
      <c r="F1203" t="inlineStr">
        <is>
          <t>agro sudamerica1020886</t>
        </is>
      </c>
      <c r="G1203" s="12" t="n">
        <v>44968</v>
      </c>
      <c r="H1203" s="10" t="inlineStr"/>
      <c r="I1203" s="10" t="n"/>
      <c r="J1203" s="10" t="n"/>
      <c r="K1203" s="10" t="n"/>
      <c r="L1203" s="13" t="n"/>
      <c r="N1203" s="13" t="n"/>
      <c r="Q1203" s="14" t="n"/>
      <c r="R1203" s="10" t="n"/>
      <c r="S1203" s="10" t="n"/>
      <c r="T1203" s="10" t="n"/>
      <c r="U1203" s="10" t="n"/>
      <c r="V1203" s="13" t="n"/>
      <c r="X1203" s="13" t="n"/>
      <c r="AA1203" s="14" t="n"/>
    </row>
    <row r="1204">
      <c r="B1204" t="inlineStr">
        <is>
          <t>Venta Directa</t>
        </is>
      </c>
      <c r="C1204" t="n">
        <v>40353156</v>
      </c>
      <c r="D1204" t="inlineStr">
        <is>
          <t>AGRO SUDAMERICA</t>
        </is>
      </c>
      <c r="E1204" t="n">
        <v>1022847</v>
      </c>
      <c r="F1204" t="inlineStr">
        <is>
          <t>agro sudamerica1022847</t>
        </is>
      </c>
      <c r="G1204" s="12" t="n">
        <v>44968</v>
      </c>
      <c r="H1204" s="10" t="inlineStr"/>
      <c r="I1204" s="10" t="n"/>
      <c r="J1204" s="10" t="n"/>
      <c r="K1204" s="10" t="n"/>
      <c r="L1204" s="13" t="n"/>
      <c r="N1204" s="13" t="n"/>
      <c r="Q1204" s="14" t="n"/>
      <c r="R1204" s="10" t="n"/>
      <c r="S1204" s="10" t="n"/>
      <c r="T1204" s="10" t="n"/>
      <c r="U1204" s="10" t="n"/>
      <c r="V1204" s="13" t="n"/>
      <c r="X1204" s="13" t="n"/>
      <c r="AA1204" s="14" t="n"/>
    </row>
    <row r="1205">
      <c r="B1205" t="inlineStr">
        <is>
          <t>Venta Directa</t>
        </is>
      </c>
      <c r="C1205" t="n">
        <v>40353150</v>
      </c>
      <c r="D1205" t="inlineStr">
        <is>
          <t>AGRO SUDAMERICA</t>
        </is>
      </c>
      <c r="E1205" t="n">
        <v>1020848</v>
      </c>
      <c r="F1205" t="inlineStr">
        <is>
          <t>agro sudamerica1020848</t>
        </is>
      </c>
      <c r="G1205" s="12" t="n">
        <v>44968</v>
      </c>
      <c r="H1205" s="10" t="inlineStr"/>
      <c r="I1205" s="10" t="n"/>
      <c r="J1205" s="10" t="n"/>
      <c r="K1205" s="10" t="n"/>
      <c r="L1205" s="13" t="n"/>
      <c r="N1205" s="13" t="n"/>
      <c r="Q1205" s="14" t="n"/>
      <c r="R1205" s="10" t="n"/>
      <c r="S1205" s="10" t="n"/>
      <c r="T1205" s="10" t="n"/>
      <c r="U1205" s="10" t="n"/>
      <c r="V1205" s="13" t="n"/>
      <c r="X1205" s="13" t="n"/>
      <c r="AA1205" s="14" t="n"/>
    </row>
    <row r="1206">
      <c r="B1206" t="inlineStr">
        <is>
          <t>Venta Directa</t>
        </is>
      </c>
      <c r="C1206" t="n">
        <v>40353112</v>
      </c>
      <c r="D1206" t="inlineStr">
        <is>
          <t>AGRO SUDAMERICA</t>
        </is>
      </c>
      <c r="E1206" t="n">
        <v>1011421</v>
      </c>
      <c r="F1206" t="inlineStr">
        <is>
          <t>agro sudamerica1011421</t>
        </is>
      </c>
      <c r="G1206" s="12" t="n">
        <v>44969</v>
      </c>
      <c r="H1206" s="10" t="inlineStr"/>
      <c r="I1206" s="10" t="n"/>
      <c r="J1206" s="10" t="n"/>
      <c r="K1206" s="10" t="n"/>
      <c r="L1206" s="13" t="n"/>
      <c r="N1206" s="13" t="n"/>
      <c r="Q1206" s="14" t="n"/>
      <c r="R1206" s="10" t="n"/>
      <c r="S1206" s="10" t="n"/>
      <c r="T1206" s="10" t="n"/>
      <c r="U1206" s="10" t="n"/>
      <c r="V1206" s="13" t="n"/>
      <c r="X1206" s="13" t="n"/>
      <c r="AA1206" s="14" t="n"/>
    </row>
    <row r="1207">
      <c r="B1207" t="inlineStr">
        <is>
          <t>Venta Directa</t>
        </is>
      </c>
      <c r="C1207" t="n">
        <v>40353109</v>
      </c>
      <c r="D1207" t="inlineStr">
        <is>
          <t>AGRO SUDAMERICA</t>
        </is>
      </c>
      <c r="E1207" t="n">
        <v>1011421</v>
      </c>
      <c r="F1207" t="inlineStr">
        <is>
          <t>agro sudamerica1011421</t>
        </is>
      </c>
      <c r="G1207" s="12" t="n">
        <v>44969</v>
      </c>
      <c r="H1207" s="10" t="inlineStr"/>
      <c r="I1207" s="10" t="n"/>
      <c r="J1207" s="10" t="n"/>
      <c r="K1207" s="10" t="n"/>
      <c r="L1207" s="13" t="n"/>
      <c r="N1207" s="13" t="n"/>
      <c r="Q1207" s="14" t="n"/>
      <c r="R1207" s="10" t="n"/>
      <c r="S1207" s="10" t="n"/>
      <c r="T1207" s="10" t="n"/>
      <c r="U1207" s="10" t="n"/>
      <c r="V1207" s="13" t="n"/>
      <c r="X1207" s="13" t="n"/>
      <c r="AA1207" s="14" t="n"/>
    </row>
    <row r="1208">
      <c r="B1208" t="inlineStr">
        <is>
          <t>Venta Directa</t>
        </is>
      </c>
      <c r="C1208" t="n">
        <v>40353108</v>
      </c>
      <c r="D1208" t="inlineStr">
        <is>
          <t>AGRO SUDAMERICA</t>
        </is>
      </c>
      <c r="E1208" t="n">
        <v>1011421</v>
      </c>
      <c r="F1208" t="inlineStr">
        <is>
          <t>agro sudamerica1011421</t>
        </is>
      </c>
      <c r="G1208" s="12" t="n">
        <v>44969</v>
      </c>
      <c r="H1208" s="10" t="inlineStr"/>
      <c r="I1208" s="10" t="n"/>
      <c r="J1208" s="10" t="n"/>
      <c r="K1208" s="10" t="n"/>
      <c r="L1208" s="13" t="n"/>
      <c r="N1208" s="13" t="n"/>
      <c r="Q1208" s="14" t="n"/>
      <c r="R1208" s="10" t="n"/>
      <c r="S1208" s="10" t="n"/>
      <c r="T1208" s="10" t="n"/>
      <c r="U1208" s="10" t="n"/>
      <c r="V1208" s="13" t="n"/>
      <c r="X1208" s="13" t="n"/>
      <c r="AA1208" s="14" t="n"/>
    </row>
    <row r="1209">
      <c r="B1209" t="inlineStr">
        <is>
          <t>Venta Directa</t>
        </is>
      </c>
      <c r="C1209" t="n">
        <v>40353106</v>
      </c>
      <c r="D1209" t="inlineStr">
        <is>
          <t>AGRO SUDAMERICA</t>
        </is>
      </c>
      <c r="E1209" t="n">
        <v>1011421</v>
      </c>
      <c r="F1209" t="inlineStr">
        <is>
          <t>agro sudamerica1011421</t>
        </is>
      </c>
      <c r="G1209" s="12" t="n">
        <v>44962</v>
      </c>
      <c r="H1209" s="10" t="inlineStr"/>
      <c r="I1209" s="10" t="n"/>
      <c r="J1209" s="10" t="n"/>
      <c r="K1209" s="10" t="n"/>
      <c r="L1209" s="13" t="n"/>
      <c r="N1209" s="13" t="n"/>
      <c r="Q1209" s="14" t="n"/>
      <c r="R1209" s="10" t="n"/>
      <c r="S1209" s="10" t="n"/>
      <c r="T1209" s="10" t="n"/>
      <c r="U1209" s="10" t="n"/>
      <c r="V1209" s="13" t="n"/>
      <c r="X1209" s="13" t="n"/>
      <c r="AA1209" s="14" t="n"/>
    </row>
    <row r="1210">
      <c r="B1210" t="inlineStr">
        <is>
          <t>Venta Directa</t>
        </is>
      </c>
      <c r="C1210" t="n">
        <v>40353105</v>
      </c>
      <c r="D1210" t="inlineStr">
        <is>
          <t>AGRO SUDAMERICA</t>
        </is>
      </c>
      <c r="E1210" t="n">
        <v>1011421</v>
      </c>
      <c r="F1210" t="inlineStr">
        <is>
          <t>agro sudamerica1011421</t>
        </is>
      </c>
      <c r="G1210" s="12" t="n">
        <v>44962</v>
      </c>
      <c r="H1210" s="10" t="inlineStr"/>
      <c r="I1210" s="10" t="n"/>
      <c r="J1210" s="10" t="n"/>
      <c r="K1210" s="10" t="n"/>
      <c r="L1210" s="13" t="n"/>
      <c r="N1210" s="13" t="n"/>
      <c r="Q1210" s="14" t="n"/>
      <c r="R1210" s="10" t="n"/>
      <c r="S1210" s="10" t="n"/>
      <c r="T1210" s="10" t="n"/>
      <c r="U1210" s="10" t="n"/>
      <c r="V1210" s="13" t="n"/>
      <c r="X1210" s="13" t="n"/>
      <c r="AA1210" s="14" t="n"/>
    </row>
    <row r="1211">
      <c r="B1211" t="inlineStr">
        <is>
          <t>Venta Directa</t>
        </is>
      </c>
      <c r="C1211" t="n">
        <v>40353104</v>
      </c>
      <c r="D1211" t="inlineStr">
        <is>
          <t>AGRO SUDAMERICA</t>
        </is>
      </c>
      <c r="E1211" t="n">
        <v>1011421</v>
      </c>
      <c r="F1211" t="inlineStr">
        <is>
          <t>agro sudamerica1011421</t>
        </is>
      </c>
      <c r="G1211" s="12" t="n">
        <v>44962</v>
      </c>
      <c r="H1211" s="10" t="inlineStr"/>
      <c r="I1211" s="10" t="n"/>
      <c r="J1211" s="10" t="n"/>
      <c r="K1211" s="10" t="n"/>
      <c r="L1211" s="13" t="n"/>
      <c r="N1211" s="13" t="n"/>
      <c r="Q1211" s="14" t="n"/>
      <c r="R1211" s="10" t="n"/>
      <c r="S1211" s="10" t="n"/>
      <c r="T1211" s="10" t="n"/>
      <c r="U1211" s="10" t="n"/>
      <c r="V1211" s="13" t="n"/>
      <c r="X1211" s="13" t="n"/>
      <c r="AA1211" s="14" t="n"/>
    </row>
    <row r="1212">
      <c r="B1212" t="inlineStr">
        <is>
          <t>Venta Directa</t>
        </is>
      </c>
      <c r="C1212" t="n">
        <v>40353103</v>
      </c>
      <c r="D1212" t="inlineStr">
        <is>
          <t>AGRO SUDAMERICA</t>
        </is>
      </c>
      <c r="E1212" t="n">
        <v>1011421</v>
      </c>
      <c r="F1212" t="inlineStr">
        <is>
          <t>agro sudamerica1011421</t>
        </is>
      </c>
      <c r="G1212" s="12" t="n">
        <v>44960</v>
      </c>
      <c r="H1212" s="10" t="inlineStr"/>
      <c r="I1212" s="10" t="n"/>
      <c r="J1212" s="10" t="n"/>
      <c r="K1212" s="10" t="n"/>
      <c r="L1212" s="13" t="n"/>
      <c r="N1212" s="13" t="n"/>
      <c r="Q1212" s="14" t="n"/>
      <c r="R1212" s="10" t="n"/>
      <c r="S1212" s="10" t="n"/>
      <c r="T1212" s="10" t="n"/>
      <c r="U1212" s="10" t="n"/>
      <c r="V1212" s="13" t="n"/>
      <c r="X1212" s="13" t="n"/>
      <c r="AA1212" s="14" t="n"/>
    </row>
    <row r="1213">
      <c r="B1213" t="inlineStr">
        <is>
          <t>Venta Directa</t>
        </is>
      </c>
      <c r="C1213" t="n">
        <v>40353102</v>
      </c>
      <c r="D1213" t="inlineStr">
        <is>
          <t>AGRO SUDAMERICA</t>
        </is>
      </c>
      <c r="E1213" t="n">
        <v>1011421</v>
      </c>
      <c r="F1213" t="inlineStr">
        <is>
          <t>agro sudamerica1011421</t>
        </is>
      </c>
      <c r="G1213" s="12" t="n">
        <v>44948</v>
      </c>
      <c r="H1213" s="10" t="inlineStr"/>
      <c r="I1213" s="10" t="n"/>
      <c r="J1213" s="10" t="n"/>
      <c r="K1213" s="10" t="n"/>
      <c r="L1213" s="13" t="n"/>
      <c r="N1213" s="13" t="n"/>
      <c r="Q1213" s="14" t="n"/>
      <c r="R1213" s="10" t="n"/>
      <c r="S1213" s="10" t="n"/>
      <c r="T1213" s="10" t="n"/>
      <c r="U1213" s="10" t="n"/>
      <c r="V1213" s="13" t="n"/>
      <c r="X1213" s="13" t="n"/>
      <c r="AA1213" s="14" t="n"/>
    </row>
    <row r="1214">
      <c r="B1214" t="inlineStr">
        <is>
          <t>Venta Directa</t>
        </is>
      </c>
      <c r="C1214" t="n">
        <v>40353101</v>
      </c>
      <c r="D1214" t="inlineStr">
        <is>
          <t>AGRO SUDAMERICA</t>
        </is>
      </c>
      <c r="E1214" t="n">
        <v>1011421</v>
      </c>
      <c r="F1214" t="inlineStr">
        <is>
          <t>agro sudamerica1011421</t>
        </is>
      </c>
      <c r="G1214" s="12" t="n">
        <v>44948</v>
      </c>
      <c r="H1214" s="10" t="inlineStr"/>
      <c r="I1214" s="10" t="n"/>
      <c r="J1214" s="10" t="n"/>
      <c r="K1214" s="10" t="n"/>
      <c r="L1214" s="13" t="n"/>
      <c r="N1214" s="13" t="n"/>
      <c r="Q1214" s="14" t="n"/>
      <c r="R1214" s="10" t="n"/>
      <c r="S1214" s="10" t="n"/>
      <c r="T1214" s="10" t="n"/>
      <c r="U1214" s="10" t="n"/>
      <c r="V1214" s="13" t="n"/>
      <c r="X1214" s="13" t="n"/>
      <c r="AA1214" s="14" t="n"/>
    </row>
    <row r="1215">
      <c r="B1215" t="inlineStr">
        <is>
          <t>Venta Directa</t>
        </is>
      </c>
      <c r="C1215" t="n">
        <v>40353100</v>
      </c>
      <c r="D1215" t="inlineStr">
        <is>
          <t>AGRO SUDAMERICA</t>
        </is>
      </c>
      <c r="E1215" t="n">
        <v>1011421</v>
      </c>
      <c r="F1215" t="inlineStr">
        <is>
          <t>agro sudamerica1011421</t>
        </is>
      </c>
      <c r="G1215" s="12" t="n">
        <v>44948</v>
      </c>
      <c r="H1215" s="10" t="inlineStr"/>
      <c r="I1215" s="10" t="n"/>
      <c r="J1215" s="10" t="n"/>
      <c r="K1215" s="10" t="n"/>
      <c r="L1215" s="13" t="n"/>
      <c r="N1215" s="13" t="n"/>
      <c r="Q1215" s="14" t="n"/>
      <c r="R1215" s="10" t="n"/>
      <c r="S1215" s="10" t="n"/>
      <c r="T1215" s="10" t="n"/>
      <c r="U1215" s="10" t="n"/>
      <c r="V1215" s="13" t="n"/>
      <c r="X1215" s="13" t="n"/>
      <c r="AA1215" s="14" t="n"/>
    </row>
    <row r="1216">
      <c r="B1216" t="inlineStr">
        <is>
          <t>Venta Directa</t>
        </is>
      </c>
      <c r="C1216" t="n">
        <v>40353099</v>
      </c>
      <c r="D1216" t="inlineStr">
        <is>
          <t>AGRO SUDAMERICA</t>
        </is>
      </c>
      <c r="E1216" t="n">
        <v>1021023</v>
      </c>
      <c r="F1216" t="inlineStr">
        <is>
          <t>agro sudamerica1021023</t>
        </is>
      </c>
      <c r="G1216" s="12" t="n">
        <v>44954</v>
      </c>
      <c r="H1216" s="10" t="inlineStr"/>
      <c r="I1216" s="10" t="n"/>
      <c r="J1216" s="10" t="n"/>
      <c r="K1216" s="10" t="n"/>
      <c r="L1216" s="13" t="n"/>
      <c r="N1216" s="13" t="n"/>
      <c r="Q1216" s="14" t="n"/>
      <c r="R1216" s="10" t="n"/>
      <c r="S1216" s="10" t="n"/>
      <c r="T1216" s="10" t="n"/>
      <c r="U1216" s="10" t="n"/>
      <c r="V1216" s="13" t="n"/>
      <c r="X1216" s="13" t="n"/>
      <c r="AA1216" s="14" t="n"/>
    </row>
    <row r="1217">
      <c r="B1217" t="inlineStr">
        <is>
          <t>Venta Local</t>
        </is>
      </c>
      <c r="C1217" t="n">
        <v>40352766</v>
      </c>
      <c r="D1217" t="inlineStr">
        <is>
          <t>AGRO AMERICA</t>
        </is>
      </c>
      <c r="E1217" t="n">
        <v>1030379</v>
      </c>
      <c r="F1217" t="inlineStr">
        <is>
          <t>agro america1030379</t>
        </is>
      </c>
      <c r="G1217" s="12" t="n">
        <v>44971</v>
      </c>
      <c r="H1217" s="10" t="n">
        <v>24004.08864</v>
      </c>
      <c r="I1217" s="10" t="n"/>
      <c r="J1217" s="10" t="n"/>
      <c r="K1217" s="10" t="n"/>
      <c r="L1217" s="13" t="n">
        <v>7.5</v>
      </c>
      <c r="M1217" s="12" t="n">
        <v>44978</v>
      </c>
      <c r="N1217" s="13" t="n">
        <v>9.5</v>
      </c>
      <c r="O1217" s="12" t="n">
        <v>44987</v>
      </c>
      <c r="P1217" t="n">
        <v>25</v>
      </c>
      <c r="Q1217" s="14" t="inlineStr">
        <is>
          <t>SI</t>
        </is>
      </c>
      <c r="R1217" s="10" t="n">
        <v>24004.08864</v>
      </c>
      <c r="S1217" s="10" t="n"/>
      <c r="T1217" s="10" t="n"/>
      <c r="U1217" s="10" t="n"/>
      <c r="V1217" s="13" t="n">
        <v>9.5</v>
      </c>
      <c r="W1217" s="12" t="n">
        <v>44980</v>
      </c>
      <c r="X1217" s="13" t="n">
        <v>11.5</v>
      </c>
      <c r="Y1217" s="12" t="n">
        <v>44987</v>
      </c>
      <c r="Z1217" t="n">
        <v>25</v>
      </c>
      <c r="AA1217" s="14" t="inlineStr">
        <is>
          <t>SI</t>
        </is>
      </c>
    </row>
    <row r="1218">
      <c r="B1218" t="inlineStr">
        <is>
          <t>Venta Local</t>
        </is>
      </c>
      <c r="C1218" t="n">
        <v>40352764</v>
      </c>
      <c r="D1218" t="inlineStr">
        <is>
          <t>AGRO AMERICA</t>
        </is>
      </c>
      <c r="E1218" t="n">
        <v>1030379</v>
      </c>
      <c r="F1218" t="inlineStr">
        <is>
          <t>agro america1030379</t>
        </is>
      </c>
      <c r="G1218" s="12" t="n">
        <v>44971</v>
      </c>
      <c r="H1218" s="10" t="n">
        <v>12011.11616</v>
      </c>
      <c r="I1218" s="10" t="n"/>
      <c r="J1218" s="10" t="n"/>
      <c r="K1218" s="10" t="n"/>
      <c r="L1218" s="13" t="n">
        <v>7.5</v>
      </c>
      <c r="M1218" s="12" t="n">
        <v>44978</v>
      </c>
      <c r="N1218" s="13" t="n">
        <v>9.5</v>
      </c>
      <c r="O1218" s="12" t="n">
        <v>44987</v>
      </c>
      <c r="P1218" t="n">
        <v>25</v>
      </c>
      <c r="Q1218" s="14" t="inlineStr">
        <is>
          <t>SI</t>
        </is>
      </c>
      <c r="R1218" s="10" t="n">
        <v>12011.11616</v>
      </c>
      <c r="S1218" s="10" t="n"/>
      <c r="T1218" s="10" t="n"/>
      <c r="U1218" s="10" t="n"/>
      <c r="V1218" s="13" t="n">
        <v>9.5</v>
      </c>
      <c r="W1218" s="12" t="n">
        <v>44980</v>
      </c>
      <c r="X1218" s="13" t="n">
        <v>11.5</v>
      </c>
      <c r="Y1218" s="12" t="n">
        <v>44987</v>
      </c>
      <c r="Z1218" t="n">
        <v>25</v>
      </c>
      <c r="AA1218" s="14" t="inlineStr">
        <is>
          <t>SI</t>
        </is>
      </c>
    </row>
    <row r="1219">
      <c r="B1219" t="inlineStr">
        <is>
          <t>Venta Directa</t>
        </is>
      </c>
      <c r="C1219" t="n">
        <v>40352439</v>
      </c>
      <c r="D1219" t="inlineStr">
        <is>
          <t>AGRO SUDAMERICA</t>
        </is>
      </c>
      <c r="E1219" t="n">
        <v>1011421</v>
      </c>
      <c r="F1219" t="inlineStr">
        <is>
          <t>agro sudamerica1011421</t>
        </is>
      </c>
      <c r="G1219" s="12" t="n">
        <v>44968</v>
      </c>
      <c r="H1219" s="10" t="inlineStr"/>
      <c r="I1219" s="10" t="n"/>
      <c r="J1219" s="10" t="n"/>
      <c r="K1219" s="10" t="n"/>
      <c r="L1219" s="13" t="n"/>
      <c r="N1219" s="13" t="n"/>
      <c r="Q1219" s="14" t="n"/>
      <c r="R1219" s="10" t="n"/>
      <c r="S1219" s="10" t="n"/>
      <c r="T1219" s="10" t="n"/>
      <c r="U1219" s="10" t="n"/>
      <c r="V1219" s="13" t="n"/>
      <c r="X1219" s="13" t="n"/>
      <c r="AA1219" s="14" t="n"/>
    </row>
    <row r="1220">
      <c r="B1220" t="inlineStr">
        <is>
          <t>Venta Directa</t>
        </is>
      </c>
      <c r="C1220" t="n">
        <v>40352438</v>
      </c>
      <c r="D1220" t="inlineStr">
        <is>
          <t>AGRO SUDAMERICA</t>
        </is>
      </c>
      <c r="E1220" t="n">
        <v>1011421</v>
      </c>
      <c r="F1220" t="inlineStr">
        <is>
          <t>agro sudamerica1011421</t>
        </is>
      </c>
      <c r="G1220" s="12" t="n">
        <v>44968</v>
      </c>
      <c r="H1220" s="10" t="inlineStr"/>
      <c r="I1220" s="10" t="n"/>
      <c r="J1220" s="10" t="n"/>
      <c r="K1220" s="10" t="n"/>
      <c r="L1220" s="13" t="n"/>
      <c r="N1220" s="13" t="n"/>
      <c r="Q1220" s="14" t="n"/>
      <c r="R1220" s="10" t="n"/>
      <c r="S1220" s="10" t="n"/>
      <c r="T1220" s="10" t="n"/>
      <c r="U1220" s="10" t="n"/>
      <c r="V1220" s="13" t="n"/>
      <c r="X1220" s="13" t="n"/>
      <c r="AA1220" s="14" t="n"/>
    </row>
    <row r="1221">
      <c r="B1221" t="inlineStr">
        <is>
          <t>Venta Directa</t>
        </is>
      </c>
      <c r="C1221" t="n">
        <v>40352437</v>
      </c>
      <c r="D1221" t="inlineStr">
        <is>
          <t>AGRO SUDAMERICA</t>
        </is>
      </c>
      <c r="E1221" t="n">
        <v>1011421</v>
      </c>
      <c r="F1221" t="inlineStr">
        <is>
          <t>agro sudamerica1011421</t>
        </is>
      </c>
      <c r="G1221" s="12" t="n">
        <v>44968</v>
      </c>
      <c r="H1221" s="10" t="inlineStr"/>
      <c r="I1221" s="10" t="n"/>
      <c r="J1221" s="10" t="n"/>
      <c r="K1221" s="10" t="n"/>
      <c r="L1221" s="13" t="n"/>
      <c r="N1221" s="13" t="n"/>
      <c r="Q1221" s="14" t="n"/>
      <c r="R1221" s="10" t="n"/>
      <c r="S1221" s="10" t="n"/>
      <c r="T1221" s="10" t="n"/>
      <c r="U1221" s="10" t="n"/>
      <c r="V1221" s="13" t="n"/>
      <c r="X1221" s="13" t="n"/>
      <c r="AA1221" s="14" t="n"/>
    </row>
    <row r="1222">
      <c r="B1222" t="inlineStr">
        <is>
          <t>Venta Directa</t>
        </is>
      </c>
      <c r="C1222" t="n">
        <v>40352352</v>
      </c>
      <c r="D1222" t="inlineStr">
        <is>
          <t>AGRO SUDAMERICA</t>
        </is>
      </c>
      <c r="E1222" t="n">
        <v>1012719</v>
      </c>
      <c r="F1222" t="inlineStr">
        <is>
          <t>agro sudamerica1012719</t>
        </is>
      </c>
      <c r="G1222" s="12" t="n">
        <v>44961</v>
      </c>
      <c r="H1222" s="10" t="inlineStr"/>
      <c r="I1222" s="10" t="n"/>
      <c r="J1222" s="10" t="n"/>
      <c r="K1222" s="10" t="n"/>
      <c r="L1222" s="13" t="n"/>
      <c r="N1222" s="13" t="n"/>
      <c r="Q1222" s="14" t="n"/>
      <c r="R1222" s="10" t="n"/>
      <c r="S1222" s="10" t="n"/>
      <c r="T1222" s="10" t="n"/>
      <c r="U1222" s="10" t="n"/>
      <c r="V1222" s="13" t="n"/>
      <c r="X1222" s="13" t="n"/>
      <c r="AA1222" s="14" t="n"/>
    </row>
    <row r="1223">
      <c r="B1223" t="inlineStr">
        <is>
          <t>Venta Directa</t>
        </is>
      </c>
      <c r="C1223" t="n">
        <v>40352351</v>
      </c>
      <c r="D1223" t="inlineStr">
        <is>
          <t>AGRO SUDAMERICA</t>
        </is>
      </c>
      <c r="E1223" t="n">
        <v>1012719</v>
      </c>
      <c r="F1223" t="inlineStr">
        <is>
          <t>agro sudamerica1012719</t>
        </is>
      </c>
      <c r="G1223" s="12" t="n">
        <v>44961</v>
      </c>
      <c r="H1223" s="10" t="inlineStr"/>
      <c r="I1223" s="10" t="n"/>
      <c r="J1223" s="10" t="n"/>
      <c r="K1223" s="10" t="n"/>
      <c r="L1223" s="13" t="n"/>
      <c r="N1223" s="13" t="n"/>
      <c r="Q1223" s="14" t="n"/>
      <c r="R1223" s="10" t="n"/>
      <c r="S1223" s="10" t="n"/>
      <c r="T1223" s="10" t="n"/>
      <c r="U1223" s="10" t="n"/>
      <c r="V1223" s="13" t="n"/>
      <c r="X1223" s="13" t="n"/>
      <c r="AA1223" s="14" t="n"/>
    </row>
    <row r="1224">
      <c r="B1224" t="inlineStr">
        <is>
          <t>Venta Directa</t>
        </is>
      </c>
      <c r="C1224" t="n">
        <v>40352350</v>
      </c>
      <c r="D1224" t="inlineStr">
        <is>
          <t>AGRO SUDAMERICA</t>
        </is>
      </c>
      <c r="E1224" t="n">
        <v>1012719</v>
      </c>
      <c r="F1224" t="inlineStr">
        <is>
          <t>agro sudamerica1012719</t>
        </is>
      </c>
      <c r="G1224" s="12" t="n">
        <v>44961</v>
      </c>
      <c r="H1224" s="10" t="inlineStr"/>
      <c r="I1224" s="10" t="n"/>
      <c r="J1224" s="10" t="n"/>
      <c r="K1224" s="10" t="n"/>
      <c r="L1224" s="13" t="n"/>
      <c r="N1224" s="13" t="n"/>
      <c r="Q1224" s="14" t="n"/>
      <c r="R1224" s="10" t="n"/>
      <c r="S1224" s="10" t="n"/>
      <c r="T1224" s="10" t="n"/>
      <c r="U1224" s="10" t="n"/>
      <c r="V1224" s="13" t="n"/>
      <c r="X1224" s="13" t="n"/>
      <c r="AA1224" s="14" t="n"/>
    </row>
    <row r="1225">
      <c r="B1225" t="inlineStr">
        <is>
          <t>Venta Directa</t>
        </is>
      </c>
      <c r="C1225" t="n">
        <v>40352349</v>
      </c>
      <c r="D1225" t="inlineStr">
        <is>
          <t>AGRO SUDAMERICA</t>
        </is>
      </c>
      <c r="E1225" t="n">
        <v>1012719</v>
      </c>
      <c r="F1225" t="inlineStr">
        <is>
          <t>agro sudamerica1012719</t>
        </is>
      </c>
      <c r="G1225" s="12" t="n">
        <v>44961</v>
      </c>
      <c r="H1225" s="10" t="inlineStr"/>
      <c r="I1225" s="10" t="n"/>
      <c r="J1225" s="10" t="n"/>
      <c r="K1225" s="10" t="n"/>
      <c r="L1225" s="13" t="n"/>
      <c r="N1225" s="13" t="n"/>
      <c r="Q1225" s="14" t="n"/>
      <c r="R1225" s="10" t="n"/>
      <c r="S1225" s="10" t="n"/>
      <c r="T1225" s="10" t="n"/>
      <c r="U1225" s="10" t="n"/>
      <c r="V1225" s="13" t="n"/>
      <c r="X1225" s="13" t="n"/>
      <c r="AA1225" s="14" t="n"/>
    </row>
    <row r="1226">
      <c r="B1226" t="inlineStr">
        <is>
          <t>Venta Directa</t>
        </is>
      </c>
      <c r="C1226" t="n">
        <v>40352163</v>
      </c>
      <c r="D1226" t="inlineStr">
        <is>
          <t>AGRO SUDAMERICA</t>
        </is>
      </c>
      <c r="E1226" t="n">
        <v>1021105</v>
      </c>
      <c r="F1226" t="inlineStr">
        <is>
          <t>agro sudamerica1021105</t>
        </is>
      </c>
      <c r="G1226" s="12" t="n">
        <v>44954</v>
      </c>
      <c r="H1226" s="10" t="inlineStr"/>
      <c r="I1226" s="10" t="n"/>
      <c r="J1226" s="10" t="n"/>
      <c r="K1226" s="10" t="n"/>
      <c r="L1226" s="13" t="n"/>
      <c r="N1226" s="13" t="n"/>
      <c r="Q1226" s="14" t="n"/>
      <c r="R1226" s="10" t="n"/>
      <c r="S1226" s="10" t="n"/>
      <c r="T1226" s="10" t="n"/>
      <c r="U1226" s="10" t="n"/>
      <c r="V1226" s="13" t="n"/>
      <c r="X1226" s="13" t="n"/>
      <c r="AA1226" s="14" t="n"/>
    </row>
    <row r="1227">
      <c r="B1227" t="inlineStr">
        <is>
          <t>Venta Local</t>
        </is>
      </c>
      <c r="C1227" t="n">
        <v>40352074</v>
      </c>
      <c r="D1227" t="inlineStr">
        <is>
          <t>AGRO AMERICA</t>
        </is>
      </c>
      <c r="E1227" t="n">
        <v>1030379</v>
      </c>
      <c r="F1227" t="inlineStr">
        <is>
          <t>agro america1030379</t>
        </is>
      </c>
      <c r="G1227" s="12" t="n">
        <v>44980</v>
      </c>
      <c r="H1227" s="10" t="n">
        <v>24004.08864</v>
      </c>
      <c r="I1227" s="10" t="n"/>
      <c r="J1227" s="10" t="n"/>
      <c r="K1227" s="10" t="n"/>
      <c r="L1227" s="13" t="n">
        <v>7.5</v>
      </c>
      <c r="M1227" s="12" t="n">
        <v>44987</v>
      </c>
      <c r="N1227" s="13" t="n">
        <v>9.5</v>
      </c>
      <c r="O1227" s="12" t="n">
        <v>44996</v>
      </c>
      <c r="P1227" t="n">
        <v>17</v>
      </c>
      <c r="Q1227" s="14" t="inlineStr">
        <is>
          <t>SI</t>
        </is>
      </c>
      <c r="R1227" s="10" t="n">
        <v>24004.08864</v>
      </c>
      <c r="S1227" s="10" t="n"/>
      <c r="T1227" s="10" t="n"/>
      <c r="U1227" s="10" t="n"/>
      <c r="V1227" s="13" t="n">
        <v>9.5</v>
      </c>
      <c r="W1227" s="12" t="n">
        <v>44989</v>
      </c>
      <c r="X1227" s="13" t="n">
        <v>11.5</v>
      </c>
      <c r="Y1227" s="12" t="n">
        <v>44996</v>
      </c>
      <c r="Z1227" t="n">
        <v>17</v>
      </c>
      <c r="AA1227" s="14" t="inlineStr">
        <is>
          <t>SI</t>
        </is>
      </c>
    </row>
    <row r="1228">
      <c r="B1228" t="inlineStr">
        <is>
          <t>Venta Local</t>
        </is>
      </c>
      <c r="C1228" t="n">
        <v>40352049</v>
      </c>
      <c r="D1228" t="inlineStr">
        <is>
          <t>AGRO MEXICO</t>
        </is>
      </c>
      <c r="E1228" t="n">
        <v>1030658</v>
      </c>
      <c r="F1228" t="inlineStr">
        <is>
          <t>agro mexico1030658</t>
        </is>
      </c>
      <c r="G1228" s="12" t="n">
        <v>44956</v>
      </c>
      <c r="H1228" s="10" t="inlineStr"/>
      <c r="I1228" s="10" t="n"/>
      <c r="J1228" s="10" t="n"/>
      <c r="K1228" s="10" t="n"/>
      <c r="L1228" s="13" t="n">
        <v>5.449612403100775</v>
      </c>
      <c r="M1228" s="12" t="n">
        <v>44961</v>
      </c>
      <c r="N1228" s="13" t="n">
        <v>10</v>
      </c>
      <c r="O1228" s="12" t="n">
        <v>44971</v>
      </c>
      <c r="P1228" t="n">
        <v>12</v>
      </c>
      <c r="Q1228" s="14" t="inlineStr">
        <is>
          <t>SI</t>
        </is>
      </c>
      <c r="R1228" s="10" t="n"/>
      <c r="S1228" s="10" t="n"/>
      <c r="T1228" s="10" t="n"/>
      <c r="U1228" s="10" t="n"/>
      <c r="V1228" s="13" t="n">
        <v>7.449612403100775</v>
      </c>
      <c r="W1228" s="12" t="n">
        <v>44963</v>
      </c>
      <c r="X1228" s="13" t="n">
        <v>12</v>
      </c>
      <c r="Y1228" s="12" t="n">
        <v>44971</v>
      </c>
      <c r="Z1228" t="n">
        <v>12</v>
      </c>
      <c r="AA1228" s="14" t="inlineStr">
        <is>
          <t>SI</t>
        </is>
      </c>
    </row>
    <row r="1229">
      <c r="B1229" t="inlineStr">
        <is>
          <t>Venta Local</t>
        </is>
      </c>
      <c r="C1229" t="n">
        <v>40351882</v>
      </c>
      <c r="D1229" t="inlineStr">
        <is>
          <t>AGRO AMERICA</t>
        </is>
      </c>
      <c r="E1229" t="n">
        <v>1030452</v>
      </c>
      <c r="F1229" t="inlineStr">
        <is>
          <t>agro america1030452</t>
        </is>
      </c>
      <c r="G1229" s="12" t="n">
        <v>44964</v>
      </c>
      <c r="H1229" s="10" t="inlineStr"/>
      <c r="I1229" s="10" t="n"/>
      <c r="J1229" s="10" t="n"/>
      <c r="K1229" s="10" t="n"/>
      <c r="L1229" s="13" t="n">
        <v>7.5</v>
      </c>
      <c r="M1229" s="12" t="n">
        <v>44971</v>
      </c>
      <c r="N1229" s="13" t="n">
        <v>9.5</v>
      </c>
      <c r="O1229" s="12" t="n">
        <v>44980</v>
      </c>
      <c r="P1229" t="n">
        <v>4</v>
      </c>
      <c r="Q1229" s="14" t="inlineStr">
        <is>
          <t>SI</t>
        </is>
      </c>
      <c r="R1229" s="10" t="n"/>
      <c r="S1229" s="10" t="n"/>
      <c r="T1229" s="10" t="n"/>
      <c r="U1229" s="10" t="n"/>
      <c r="V1229" s="13" t="n">
        <v>9.5</v>
      </c>
      <c r="W1229" s="12" t="n">
        <v>44973</v>
      </c>
      <c r="X1229" s="13" t="n">
        <v>11.5</v>
      </c>
      <c r="Y1229" s="12" t="n">
        <v>44980</v>
      </c>
      <c r="Z1229" t="n">
        <v>4</v>
      </c>
      <c r="AA1229" s="14" t="inlineStr">
        <is>
          <t>SI</t>
        </is>
      </c>
    </row>
    <row r="1230">
      <c r="B1230" t="inlineStr">
        <is>
          <t>Venta Local</t>
        </is>
      </c>
      <c r="C1230" t="n">
        <v>40351783</v>
      </c>
      <c r="D1230" t="inlineStr">
        <is>
          <t>AGRO AMERICA</t>
        </is>
      </c>
      <c r="E1230" t="n">
        <v>1030424</v>
      </c>
      <c r="F1230" t="inlineStr">
        <is>
          <t>agro america1030424</t>
        </is>
      </c>
      <c r="G1230" s="12" t="n">
        <v>44978</v>
      </c>
      <c r="H1230" s="10" t="n">
        <v>22436.20253</v>
      </c>
      <c r="I1230" s="10" t="n"/>
      <c r="J1230" s="10" t="n"/>
      <c r="K1230" s="10" t="n"/>
      <c r="L1230" s="13" t="n">
        <v>7.5</v>
      </c>
      <c r="M1230" s="12" t="n">
        <v>44985</v>
      </c>
      <c r="N1230" s="13" t="n">
        <v>9.5</v>
      </c>
      <c r="O1230" s="12" t="n">
        <v>44994</v>
      </c>
      <c r="P1230" t="n">
        <v>19</v>
      </c>
      <c r="Q1230" s="14" t="inlineStr">
        <is>
          <t>SI</t>
        </is>
      </c>
      <c r="R1230" s="10" t="n">
        <v>22436.20253</v>
      </c>
      <c r="S1230" s="10" t="n"/>
      <c r="T1230" s="10" t="n"/>
      <c r="U1230" s="10" t="n"/>
      <c r="V1230" s="13" t="n">
        <v>9.5</v>
      </c>
      <c r="W1230" s="12" t="n">
        <v>44987</v>
      </c>
      <c r="X1230" s="13" t="n">
        <v>11.5</v>
      </c>
      <c r="Y1230" s="12" t="n">
        <v>44994</v>
      </c>
      <c r="Z1230" t="n">
        <v>19</v>
      </c>
      <c r="AA1230" s="14" t="inlineStr">
        <is>
          <t>SI</t>
        </is>
      </c>
    </row>
    <row r="1231">
      <c r="B1231" t="inlineStr">
        <is>
          <t>Venta Local</t>
        </is>
      </c>
      <c r="C1231" t="n">
        <v>40351653</v>
      </c>
      <c r="D1231" t="inlineStr">
        <is>
          <t>AGROSUPER SHANGHAI</t>
        </is>
      </c>
      <c r="E1231" t="n">
        <v>1022186</v>
      </c>
      <c r="F1231" t="inlineStr">
        <is>
          <t>agrosuper shanghai1022186</t>
        </is>
      </c>
      <c r="G1231" s="12" t="n">
        <v>44993</v>
      </c>
      <c r="H1231" s="10" t="n">
        <v>20124</v>
      </c>
      <c r="I1231" s="10" t="n"/>
      <c r="J1231" s="10" t="n"/>
      <c r="K1231" s="10" t="n"/>
      <c r="L1231" s="13" t="n">
        <v>5.574109245612703</v>
      </c>
      <c r="M1231" s="12" t="n">
        <v>44998</v>
      </c>
      <c r="N1231" s="13" t="n">
        <v>5.5</v>
      </c>
      <c r="O1231" s="12" t="n">
        <v>45003</v>
      </c>
      <c r="P1231" t="n">
        <v>11</v>
      </c>
      <c r="Q1231" s="14" t="inlineStr">
        <is>
          <t>SI</t>
        </is>
      </c>
      <c r="R1231" s="10" t="n">
        <v>20124</v>
      </c>
      <c r="S1231" s="10" t="n"/>
      <c r="T1231" s="10" t="n"/>
      <c r="U1231" s="10" t="n"/>
      <c r="V1231" s="13" t="n">
        <v>7.574109245612703</v>
      </c>
      <c r="W1231" s="12" t="n">
        <v>45000</v>
      </c>
      <c r="X1231" s="13" t="n">
        <v>7.5</v>
      </c>
      <c r="Y1231" s="12" t="n">
        <v>45003</v>
      </c>
      <c r="Z1231" t="n">
        <v>11</v>
      </c>
      <c r="AA1231" s="14" t="inlineStr">
        <is>
          <t>SI</t>
        </is>
      </c>
    </row>
    <row r="1232">
      <c r="B1232" t="inlineStr">
        <is>
          <t>Venta Local</t>
        </is>
      </c>
      <c r="C1232" t="n">
        <v>40351653</v>
      </c>
      <c r="D1232" t="inlineStr">
        <is>
          <t>AGROSUPER SHANGHAI</t>
        </is>
      </c>
      <c r="E1232" t="n">
        <v>1022186</v>
      </c>
      <c r="F1232" t="inlineStr">
        <is>
          <t>agrosuper shanghai1022186</t>
        </is>
      </c>
      <c r="G1232" s="12" t="n">
        <v>44993</v>
      </c>
      <c r="H1232" s="10" t="n">
        <v>25002</v>
      </c>
      <c r="I1232" s="10" t="n"/>
      <c r="J1232" s="10" t="n"/>
      <c r="K1232" s="10" t="n"/>
      <c r="L1232" s="13" t="n">
        <v>5.574109245612703</v>
      </c>
      <c r="M1232" s="12" t="n">
        <v>44998</v>
      </c>
      <c r="N1232" s="13" t="n">
        <v>5.5</v>
      </c>
      <c r="O1232" s="12" t="n">
        <v>45003</v>
      </c>
      <c r="P1232" t="n">
        <v>11</v>
      </c>
      <c r="Q1232" s="14" t="inlineStr">
        <is>
          <t>SI</t>
        </is>
      </c>
      <c r="R1232" s="10" t="n">
        <v>25002</v>
      </c>
      <c r="S1232" s="10" t="n"/>
      <c r="T1232" s="10" t="n"/>
      <c r="U1232" s="10" t="n"/>
      <c r="V1232" s="13" t="n">
        <v>7.574109245612703</v>
      </c>
      <c r="W1232" s="12" t="n">
        <v>45000</v>
      </c>
      <c r="X1232" s="13" t="n">
        <v>7.5</v>
      </c>
      <c r="Y1232" s="12" t="n">
        <v>45003</v>
      </c>
      <c r="Z1232" t="n">
        <v>11</v>
      </c>
      <c r="AA1232" s="14" t="inlineStr">
        <is>
          <t>SI</t>
        </is>
      </c>
    </row>
    <row r="1233">
      <c r="B1233" t="inlineStr">
        <is>
          <t>Venta Local</t>
        </is>
      </c>
      <c r="C1233" t="n">
        <v>40351650</v>
      </c>
      <c r="D1233" t="inlineStr">
        <is>
          <t>AGROSUPER SHANGHAI</t>
        </is>
      </c>
      <c r="E1233" t="n">
        <v>1023109</v>
      </c>
      <c r="F1233" t="inlineStr">
        <is>
          <t>agrosuper shanghai1023109</t>
        </is>
      </c>
      <c r="G1233" s="12" t="n">
        <v>44989</v>
      </c>
      <c r="H1233" s="10" t="n">
        <v>8301.59</v>
      </c>
      <c r="I1233" s="10" t="n"/>
      <c r="J1233" s="10" t="n"/>
      <c r="K1233" s="10" t="n"/>
      <c r="L1233" s="13" t="n">
        <v>5.574109245612703</v>
      </c>
      <c r="M1233" s="12" t="n">
        <v>44994</v>
      </c>
      <c r="N1233" s="13" t="n">
        <v>5.5</v>
      </c>
      <c r="O1233" s="12" t="n">
        <v>44999</v>
      </c>
      <c r="P1233" t="n">
        <v>15</v>
      </c>
      <c r="Q1233" s="14" t="inlineStr">
        <is>
          <t>SI</t>
        </is>
      </c>
      <c r="R1233" s="10" t="n">
        <v>8301.59</v>
      </c>
      <c r="S1233" s="10" t="n"/>
      <c r="T1233" s="10" t="n"/>
      <c r="U1233" s="10" t="n"/>
      <c r="V1233" s="13" t="n">
        <v>7.574109245612703</v>
      </c>
      <c r="W1233" s="12" t="n">
        <v>44996</v>
      </c>
      <c r="X1233" s="13" t="n">
        <v>7.5</v>
      </c>
      <c r="Y1233" s="12" t="n">
        <v>44999</v>
      </c>
      <c r="Z1233" t="n">
        <v>15</v>
      </c>
      <c r="AA1233" s="14" t="inlineStr">
        <is>
          <t>SI</t>
        </is>
      </c>
    </row>
    <row r="1234">
      <c r="B1234" t="inlineStr">
        <is>
          <t>Venta Local</t>
        </is>
      </c>
      <c r="C1234" t="n">
        <v>40351650</v>
      </c>
      <c r="D1234" t="inlineStr">
        <is>
          <t>AGROSUPER SHANGHAI</t>
        </is>
      </c>
      <c r="E1234" t="n">
        <v>1023109</v>
      </c>
      <c r="F1234" t="inlineStr">
        <is>
          <t>agrosuper shanghai1023109</t>
        </is>
      </c>
      <c r="G1234" s="12" t="n">
        <v>44989</v>
      </c>
      <c r="H1234" s="10" t="n">
        <v>24299.25</v>
      </c>
      <c r="I1234" s="10" t="n"/>
      <c r="J1234" s="10" t="n"/>
      <c r="K1234" s="10" t="n"/>
      <c r="L1234" s="13" t="n">
        <v>5.574109245612703</v>
      </c>
      <c r="M1234" s="12" t="n">
        <v>44994</v>
      </c>
      <c r="N1234" s="13" t="n">
        <v>5.5</v>
      </c>
      <c r="O1234" s="12" t="n">
        <v>44999</v>
      </c>
      <c r="P1234" t="n">
        <v>15</v>
      </c>
      <c r="Q1234" s="14" t="inlineStr">
        <is>
          <t>SI</t>
        </is>
      </c>
      <c r="R1234" s="10" t="n">
        <v>24299.25</v>
      </c>
      <c r="S1234" s="10" t="n"/>
      <c r="T1234" s="10" t="n"/>
      <c r="U1234" s="10" t="n"/>
      <c r="V1234" s="13" t="n">
        <v>7.574109245612703</v>
      </c>
      <c r="W1234" s="12" t="n">
        <v>44996</v>
      </c>
      <c r="X1234" s="13" t="n">
        <v>7.5</v>
      </c>
      <c r="Y1234" s="12" t="n">
        <v>44999</v>
      </c>
      <c r="Z1234" t="n">
        <v>15</v>
      </c>
      <c r="AA1234" s="14" t="inlineStr">
        <is>
          <t>SI</t>
        </is>
      </c>
    </row>
    <row r="1235">
      <c r="B1235" t="inlineStr">
        <is>
          <t>Venta Local</t>
        </is>
      </c>
      <c r="C1235" t="n">
        <v>40351539</v>
      </c>
      <c r="D1235" t="inlineStr">
        <is>
          <t>AGROSUPER SHANGHAI</t>
        </is>
      </c>
      <c r="E1235" t="n">
        <v>1022080</v>
      </c>
      <c r="F1235" t="inlineStr">
        <is>
          <t>agrosuper shanghai1022080</t>
        </is>
      </c>
      <c r="G1235" s="12" t="n">
        <v>44990</v>
      </c>
      <c r="H1235" s="10" t="n">
        <v>24390</v>
      </c>
      <c r="I1235" s="10" t="n"/>
      <c r="J1235" s="10" t="n"/>
      <c r="K1235" s="10" t="n"/>
      <c r="L1235" s="13" t="n">
        <v>5.574109245612703</v>
      </c>
      <c r="M1235" s="12" t="n">
        <v>44995</v>
      </c>
      <c r="N1235" s="13" t="n">
        <v>5.5</v>
      </c>
      <c r="O1235" s="12" t="n">
        <v>45000</v>
      </c>
      <c r="P1235" t="n">
        <v>14</v>
      </c>
      <c r="Q1235" s="14" t="inlineStr">
        <is>
          <t>SI</t>
        </is>
      </c>
      <c r="R1235" s="10" t="n">
        <v>24390</v>
      </c>
      <c r="S1235" s="10" t="n"/>
      <c r="T1235" s="10" t="n"/>
      <c r="U1235" s="10" t="n"/>
      <c r="V1235" s="13" t="n">
        <v>7.574109245612703</v>
      </c>
      <c r="W1235" s="12" t="n">
        <v>44997</v>
      </c>
      <c r="X1235" s="13" t="n">
        <v>7.5</v>
      </c>
      <c r="Y1235" s="12" t="n">
        <v>45000</v>
      </c>
      <c r="Z1235" t="n">
        <v>14</v>
      </c>
      <c r="AA1235" s="14" t="inlineStr">
        <is>
          <t>SI</t>
        </is>
      </c>
    </row>
    <row r="1236">
      <c r="B1236" t="inlineStr">
        <is>
          <t>Venta Local</t>
        </is>
      </c>
      <c r="C1236" t="n">
        <v>40351536</v>
      </c>
      <c r="D1236" t="inlineStr">
        <is>
          <t>AGROSUPER SHANGHAI</t>
        </is>
      </c>
      <c r="E1236" t="n">
        <v>1022637</v>
      </c>
      <c r="F1236" t="inlineStr">
        <is>
          <t>agrosuper shanghai1022637</t>
        </is>
      </c>
      <c r="G1236" s="12" t="n">
        <v>44994</v>
      </c>
      <c r="H1236" s="10" t="n">
        <v>23670</v>
      </c>
      <c r="I1236" s="10" t="n"/>
      <c r="J1236" s="10" t="n"/>
      <c r="K1236" s="10" t="n"/>
      <c r="L1236" s="13" t="n">
        <v>5.574109245612703</v>
      </c>
      <c r="M1236" s="12" t="n">
        <v>44999</v>
      </c>
      <c r="N1236" s="13" t="n">
        <v>5.5</v>
      </c>
      <c r="O1236" s="12" t="n">
        <v>45004</v>
      </c>
      <c r="P1236" t="n">
        <v>11</v>
      </c>
      <c r="Q1236" s="14" t="inlineStr">
        <is>
          <t>SI</t>
        </is>
      </c>
      <c r="R1236" s="10" t="n">
        <v>23670</v>
      </c>
      <c r="S1236" s="10" t="n"/>
      <c r="T1236" s="10" t="n"/>
      <c r="U1236" s="10" t="n"/>
      <c r="V1236" s="13" t="n">
        <v>7.574109245612703</v>
      </c>
      <c r="W1236" s="12" t="n">
        <v>45001</v>
      </c>
      <c r="X1236" s="13" t="n">
        <v>7.5</v>
      </c>
      <c r="Y1236" s="12" t="n">
        <v>45004</v>
      </c>
      <c r="Z1236" t="n">
        <v>11</v>
      </c>
      <c r="AA1236" s="14" t="inlineStr">
        <is>
          <t>SI</t>
        </is>
      </c>
    </row>
    <row r="1237">
      <c r="B1237" t="inlineStr">
        <is>
          <t>Venta Local</t>
        </is>
      </c>
      <c r="C1237" t="n">
        <v>40351506</v>
      </c>
      <c r="D1237" t="inlineStr">
        <is>
          <t>AGROSUPER SHANGHAI</t>
        </is>
      </c>
      <c r="E1237" t="n">
        <v>1023306</v>
      </c>
      <c r="F1237" t="inlineStr">
        <is>
          <t>agrosuper shanghai1023306</t>
        </is>
      </c>
      <c r="G1237" s="12" t="n">
        <v>44975</v>
      </c>
      <c r="H1237" s="10" t="inlineStr"/>
      <c r="I1237" s="10" t="n"/>
      <c r="J1237" s="10" t="n"/>
      <c r="K1237" s="10" t="n"/>
      <c r="L1237" s="13" t="n">
        <v>5.574109245612703</v>
      </c>
      <c r="M1237" s="12" t="n">
        <v>44980</v>
      </c>
      <c r="N1237" s="13" t="n">
        <v>5.5</v>
      </c>
      <c r="O1237" s="12" t="n">
        <v>44985</v>
      </c>
      <c r="P1237" t="n">
        <v>0</v>
      </c>
      <c r="Q1237" s="14" t="inlineStr">
        <is>
          <t>Mes 3</t>
        </is>
      </c>
      <c r="R1237" s="10" t="n"/>
      <c r="S1237" s="10" t="n"/>
      <c r="T1237" s="10" t="n"/>
      <c r="U1237" s="10" t="n"/>
      <c r="V1237" s="13" t="n">
        <v>7.574109245612703</v>
      </c>
      <c r="W1237" s="12" t="n">
        <v>44982</v>
      </c>
      <c r="X1237" s="13" t="n">
        <v>7.5</v>
      </c>
      <c r="Y1237" s="12" t="n">
        <v>44985</v>
      </c>
      <c r="Z1237" t="n">
        <v>0</v>
      </c>
      <c r="AA1237" s="14" t="inlineStr">
        <is>
          <t>Mes 3</t>
        </is>
      </c>
    </row>
    <row r="1238">
      <c r="B1238" t="inlineStr">
        <is>
          <t>Venta Local</t>
        </is>
      </c>
      <c r="C1238" t="n">
        <v>40351481</v>
      </c>
      <c r="D1238" t="inlineStr">
        <is>
          <t>AGROSUPER SHANGHAI</t>
        </is>
      </c>
      <c r="E1238" t="n">
        <v>1022943</v>
      </c>
      <c r="F1238" t="inlineStr">
        <is>
          <t>agrosuper shanghai1022943</t>
        </is>
      </c>
      <c r="G1238" s="12" t="n">
        <v>44990</v>
      </c>
      <c r="H1238" s="10" t="n">
        <v>23864.29</v>
      </c>
      <c r="I1238" s="10" t="n"/>
      <c r="J1238" s="10" t="n"/>
      <c r="K1238" s="10" t="n"/>
      <c r="L1238" s="13" t="n">
        <v>5.574109245612703</v>
      </c>
      <c r="M1238" s="12" t="n">
        <v>44995</v>
      </c>
      <c r="N1238" s="13" t="n">
        <v>5.5</v>
      </c>
      <c r="O1238" s="12" t="n">
        <v>45000</v>
      </c>
      <c r="P1238" t="n">
        <v>14</v>
      </c>
      <c r="Q1238" s="14" t="inlineStr">
        <is>
          <t>SI</t>
        </is>
      </c>
      <c r="R1238" s="10" t="n">
        <v>23864.29</v>
      </c>
      <c r="S1238" s="10" t="n"/>
      <c r="T1238" s="10" t="n"/>
      <c r="U1238" s="10" t="n"/>
      <c r="V1238" s="13" t="n">
        <v>7.574109245612703</v>
      </c>
      <c r="W1238" s="12" t="n">
        <v>44997</v>
      </c>
      <c r="X1238" s="13" t="n">
        <v>7.5</v>
      </c>
      <c r="Y1238" s="12" t="n">
        <v>45000</v>
      </c>
      <c r="Z1238" t="n">
        <v>14</v>
      </c>
      <c r="AA1238" s="14" t="inlineStr">
        <is>
          <t>SI</t>
        </is>
      </c>
    </row>
    <row r="1239">
      <c r="B1239" t="inlineStr">
        <is>
          <t>Venta Local</t>
        </is>
      </c>
      <c r="C1239" t="n">
        <v>40351338</v>
      </c>
      <c r="D1239" t="inlineStr">
        <is>
          <t>AGROSUPER SHANGHAI</t>
        </is>
      </c>
      <c r="E1239" t="n">
        <v>1022193</v>
      </c>
      <c r="F1239" t="inlineStr">
        <is>
          <t>agrosuper shanghai1022193</t>
        </is>
      </c>
      <c r="G1239" s="12" t="n">
        <v>44971</v>
      </c>
      <c r="H1239" s="10" t="inlineStr"/>
      <c r="I1239" s="10" t="n"/>
      <c r="J1239" s="10" t="n"/>
      <c r="K1239" s="10" t="n"/>
      <c r="L1239" s="13" t="n">
        <v>5.574109245612703</v>
      </c>
      <c r="M1239" s="12" t="n">
        <v>44976</v>
      </c>
      <c r="N1239" s="13" t="n">
        <v>5.5</v>
      </c>
      <c r="O1239" s="12" t="n">
        <v>44981</v>
      </c>
      <c r="P1239" t="n">
        <v>3</v>
      </c>
      <c r="Q1239" s="14" t="inlineStr">
        <is>
          <t>SI</t>
        </is>
      </c>
      <c r="R1239" s="10" t="n"/>
      <c r="S1239" s="10" t="n"/>
      <c r="T1239" s="10" t="n"/>
      <c r="U1239" s="10" t="n"/>
      <c r="V1239" s="13" t="n">
        <v>7.574109245612703</v>
      </c>
      <c r="W1239" s="12" t="n">
        <v>44978</v>
      </c>
      <c r="X1239" s="13" t="n">
        <v>7.5</v>
      </c>
      <c r="Y1239" s="12" t="n">
        <v>44981</v>
      </c>
      <c r="Z1239" t="n">
        <v>3</v>
      </c>
      <c r="AA1239" s="14" t="inlineStr">
        <is>
          <t>SI</t>
        </is>
      </c>
    </row>
    <row r="1240">
      <c r="B1240" t="inlineStr">
        <is>
          <t>Venta Local</t>
        </is>
      </c>
      <c r="C1240" t="n">
        <v>40351337</v>
      </c>
      <c r="D1240" t="inlineStr">
        <is>
          <t>AGROSUPER SHANGHAI</t>
        </is>
      </c>
      <c r="E1240" t="n">
        <v>1022193</v>
      </c>
      <c r="F1240" t="inlineStr">
        <is>
          <t>agrosuper shanghai1022193</t>
        </is>
      </c>
      <c r="G1240" s="12" t="n">
        <v>44975</v>
      </c>
      <c r="H1240" s="10" t="inlineStr"/>
      <c r="I1240" s="10" t="n"/>
      <c r="J1240" s="10" t="n"/>
      <c r="K1240" s="10" t="n"/>
      <c r="L1240" s="13" t="n">
        <v>5.574109245612703</v>
      </c>
      <c r="M1240" s="12" t="n">
        <v>44980</v>
      </c>
      <c r="N1240" s="13" t="n">
        <v>5.5</v>
      </c>
      <c r="O1240" s="12" t="n">
        <v>44985</v>
      </c>
      <c r="P1240" t="n">
        <v>0</v>
      </c>
      <c r="Q1240" s="14" t="inlineStr">
        <is>
          <t>Mes 3</t>
        </is>
      </c>
      <c r="R1240" s="10" t="n"/>
      <c r="S1240" s="10" t="n"/>
      <c r="T1240" s="10" t="n"/>
      <c r="U1240" s="10" t="n"/>
      <c r="V1240" s="13" t="n">
        <v>7.574109245612703</v>
      </c>
      <c r="W1240" s="12" t="n">
        <v>44982</v>
      </c>
      <c r="X1240" s="13" t="n">
        <v>7.5</v>
      </c>
      <c r="Y1240" s="12" t="n">
        <v>44985</v>
      </c>
      <c r="Z1240" t="n">
        <v>0</v>
      </c>
      <c r="AA1240" s="14" t="inlineStr">
        <is>
          <t>Mes 3</t>
        </is>
      </c>
    </row>
    <row r="1241">
      <c r="B1241" t="inlineStr">
        <is>
          <t>Venta Local</t>
        </is>
      </c>
      <c r="C1241" t="n">
        <v>40351337</v>
      </c>
      <c r="D1241" t="inlineStr">
        <is>
          <t>AGROSUPER SHANGHAI</t>
        </is>
      </c>
      <c r="E1241" t="n">
        <v>1022193</v>
      </c>
      <c r="F1241" t="inlineStr">
        <is>
          <t>agrosuper shanghai1022193</t>
        </is>
      </c>
      <c r="G1241" s="12" t="n">
        <v>44975</v>
      </c>
      <c r="H1241" s="10" t="inlineStr"/>
      <c r="I1241" s="10" t="n"/>
      <c r="J1241" s="10" t="n"/>
      <c r="K1241" s="10" t="n"/>
      <c r="L1241" s="13" t="n">
        <v>5.574109245612703</v>
      </c>
      <c r="M1241" s="12" t="n">
        <v>44980</v>
      </c>
      <c r="N1241" s="13" t="n">
        <v>5.5</v>
      </c>
      <c r="O1241" s="12" t="n">
        <v>44985</v>
      </c>
      <c r="P1241" t="n">
        <v>0</v>
      </c>
      <c r="Q1241" s="14" t="inlineStr">
        <is>
          <t>Mes 3</t>
        </is>
      </c>
      <c r="R1241" s="10" t="n"/>
      <c r="S1241" s="10" t="n"/>
      <c r="T1241" s="10" t="n"/>
      <c r="U1241" s="10" t="n"/>
      <c r="V1241" s="13" t="n">
        <v>7.574109245612703</v>
      </c>
      <c r="W1241" s="12" t="n">
        <v>44982</v>
      </c>
      <c r="X1241" s="13" t="n">
        <v>7.5</v>
      </c>
      <c r="Y1241" s="12" t="n">
        <v>44985</v>
      </c>
      <c r="Z1241" t="n">
        <v>0</v>
      </c>
      <c r="AA1241" s="14" t="inlineStr">
        <is>
          <t>Mes 3</t>
        </is>
      </c>
    </row>
    <row r="1242">
      <c r="B1242" t="inlineStr">
        <is>
          <t>Venta Local</t>
        </is>
      </c>
      <c r="C1242" t="n">
        <v>40351302</v>
      </c>
      <c r="D1242" t="inlineStr">
        <is>
          <t>AGROSUPER SHANGHAI</t>
        </is>
      </c>
      <c r="E1242" t="n">
        <v>1022932</v>
      </c>
      <c r="F1242" t="inlineStr">
        <is>
          <t>agrosuper shanghai1022932</t>
        </is>
      </c>
      <c r="G1242" s="12" t="n">
        <v>44978</v>
      </c>
      <c r="H1242" s="10" t="n">
        <v>19600</v>
      </c>
      <c r="I1242" s="10" t="n"/>
      <c r="J1242" s="10" t="n"/>
      <c r="K1242" s="10" t="n"/>
      <c r="L1242" s="13" t="n">
        <v>5.574109245612703</v>
      </c>
      <c r="M1242" s="12" t="n">
        <v>44983</v>
      </c>
      <c r="N1242" s="13" t="n">
        <v>5.5</v>
      </c>
      <c r="O1242" s="12" t="n">
        <v>44988</v>
      </c>
      <c r="P1242" t="n">
        <v>24</v>
      </c>
      <c r="Q1242" s="14" t="inlineStr">
        <is>
          <t>SI</t>
        </is>
      </c>
      <c r="R1242" s="10" t="n">
        <v>19600</v>
      </c>
      <c r="S1242" s="10" t="n"/>
      <c r="T1242" s="10" t="n"/>
      <c r="U1242" s="10" t="n"/>
      <c r="V1242" s="13" t="n">
        <v>7.574109245612703</v>
      </c>
      <c r="W1242" s="12" t="n">
        <v>44985</v>
      </c>
      <c r="X1242" s="13" t="n">
        <v>7.5</v>
      </c>
      <c r="Y1242" s="12" t="n">
        <v>44988</v>
      </c>
      <c r="Z1242" t="n">
        <v>24</v>
      </c>
      <c r="AA1242" s="14" t="inlineStr">
        <is>
          <t>SI</t>
        </is>
      </c>
    </row>
    <row r="1243">
      <c r="B1243" t="inlineStr">
        <is>
          <t>Venta Local</t>
        </is>
      </c>
      <c r="C1243" t="n">
        <v>40351302</v>
      </c>
      <c r="D1243" t="inlineStr">
        <is>
          <t>AGROSUPER SHANGHAI</t>
        </is>
      </c>
      <c r="E1243" t="n">
        <v>1022932</v>
      </c>
      <c r="F1243" t="inlineStr">
        <is>
          <t>agrosuper shanghai1022932</t>
        </is>
      </c>
      <c r="G1243" s="12" t="n">
        <v>44978</v>
      </c>
      <c r="H1243" s="10" t="n">
        <v>23960</v>
      </c>
      <c r="I1243" s="10" t="n"/>
      <c r="J1243" s="10" t="n"/>
      <c r="K1243" s="10" t="n"/>
      <c r="L1243" s="13" t="n">
        <v>5.574109245612703</v>
      </c>
      <c r="M1243" s="12" t="n">
        <v>44983</v>
      </c>
      <c r="N1243" s="13" t="n">
        <v>5.5</v>
      </c>
      <c r="O1243" s="12" t="n">
        <v>44988</v>
      </c>
      <c r="P1243" t="n">
        <v>24</v>
      </c>
      <c r="Q1243" s="14" t="inlineStr">
        <is>
          <t>SI</t>
        </is>
      </c>
      <c r="R1243" s="10" t="n">
        <v>23960</v>
      </c>
      <c r="S1243" s="10" t="n"/>
      <c r="T1243" s="10" t="n"/>
      <c r="U1243" s="10" t="n"/>
      <c r="V1243" s="13" t="n">
        <v>7.574109245612703</v>
      </c>
      <c r="W1243" s="12" t="n">
        <v>44985</v>
      </c>
      <c r="X1243" s="13" t="n">
        <v>7.5</v>
      </c>
      <c r="Y1243" s="12" t="n">
        <v>44988</v>
      </c>
      <c r="Z1243" t="n">
        <v>24</v>
      </c>
      <c r="AA1243" s="14" t="inlineStr">
        <is>
          <t>SI</t>
        </is>
      </c>
    </row>
    <row r="1244">
      <c r="B1244" t="inlineStr">
        <is>
          <t>Venta Local</t>
        </is>
      </c>
      <c r="C1244" t="n">
        <v>40351279</v>
      </c>
      <c r="D1244" t="inlineStr">
        <is>
          <t>AGROSUPER SHANGHAI</t>
        </is>
      </c>
      <c r="E1244" t="n">
        <v>1012504</v>
      </c>
      <c r="F1244" t="inlineStr">
        <is>
          <t>agrosuper shanghai1012504</t>
        </is>
      </c>
      <c r="G1244" s="12" t="n">
        <v>44971</v>
      </c>
      <c r="H1244" s="10" t="inlineStr"/>
      <c r="I1244" s="10" t="n"/>
      <c r="J1244" s="10" t="n"/>
      <c r="K1244" s="10" t="n"/>
      <c r="L1244" s="13" t="n">
        <v>5.574109245612703</v>
      </c>
      <c r="M1244" s="12" t="n">
        <v>44976</v>
      </c>
      <c r="N1244" s="13" t="n">
        <v>5.5</v>
      </c>
      <c r="O1244" s="12" t="n">
        <v>44981</v>
      </c>
      <c r="P1244" t="n">
        <v>3</v>
      </c>
      <c r="Q1244" s="14" t="inlineStr">
        <is>
          <t>SI</t>
        </is>
      </c>
      <c r="R1244" s="10" t="n"/>
      <c r="S1244" s="10" t="n"/>
      <c r="T1244" s="10" t="n"/>
      <c r="U1244" s="10" t="n"/>
      <c r="V1244" s="13" t="n">
        <v>7.574109245612703</v>
      </c>
      <c r="W1244" s="12" t="n">
        <v>44978</v>
      </c>
      <c r="X1244" s="13" t="n">
        <v>7.5</v>
      </c>
      <c r="Y1244" s="12" t="n">
        <v>44981</v>
      </c>
      <c r="Z1244" t="n">
        <v>3</v>
      </c>
      <c r="AA1244" s="14" t="inlineStr">
        <is>
          <t>SI</t>
        </is>
      </c>
    </row>
    <row r="1245">
      <c r="B1245" t="inlineStr">
        <is>
          <t>Venta Directa</t>
        </is>
      </c>
      <c r="C1245" t="n">
        <v>40350676</v>
      </c>
      <c r="D1245" t="inlineStr">
        <is>
          <t>AGROSUPER ASIA</t>
        </is>
      </c>
      <c r="E1245" t="n">
        <v>1023283</v>
      </c>
      <c r="F1245" t="inlineStr">
        <is>
          <t>agrosuper asia1023283</t>
        </is>
      </c>
      <c r="G1245" s="12" t="n">
        <v>45004</v>
      </c>
      <c r="H1245" s="10" t="n">
        <v>24001.8</v>
      </c>
      <c r="I1245" s="10" t="n"/>
      <c r="J1245" s="10" t="n"/>
      <c r="K1245" s="10" t="n"/>
      <c r="L1245" s="13" t="n"/>
      <c r="N1245" s="13" t="n"/>
      <c r="Q1245" s="14" t="n"/>
      <c r="R1245" s="10" t="n">
        <v>24001.8</v>
      </c>
      <c r="S1245" s="10" t="n"/>
      <c r="T1245" s="10" t="n"/>
      <c r="U1245" s="10" t="n"/>
      <c r="V1245" s="13" t="n"/>
      <c r="X1245" s="13" t="n"/>
      <c r="AA1245" s="14" t="n"/>
    </row>
    <row r="1246">
      <c r="B1246" t="inlineStr">
        <is>
          <t>Venta Directa</t>
        </is>
      </c>
      <c r="C1246" t="n">
        <v>40349818</v>
      </c>
      <c r="D1246" t="inlineStr">
        <is>
          <t>AGRO SUDAMERICA</t>
        </is>
      </c>
      <c r="E1246" t="n">
        <v>1020412</v>
      </c>
      <c r="F1246" t="inlineStr">
        <is>
          <t>agro sudamerica1020412</t>
        </is>
      </c>
      <c r="G1246" s="12" t="n">
        <v>44958</v>
      </c>
      <c r="H1246" s="10" t="inlineStr"/>
      <c r="I1246" s="10" t="n"/>
      <c r="J1246" s="10" t="n"/>
      <c r="K1246" s="10" t="n"/>
      <c r="L1246" s="13" t="n"/>
      <c r="N1246" s="13" t="n"/>
      <c r="Q1246" s="14" t="n"/>
      <c r="R1246" s="10" t="n"/>
      <c r="S1246" s="10" t="n"/>
      <c r="T1246" s="10" t="n"/>
      <c r="U1246" s="10" t="n"/>
      <c r="V1246" s="13" t="n"/>
      <c r="X1246" s="13" t="n"/>
      <c r="AA1246" s="14" t="n"/>
    </row>
    <row r="1247">
      <c r="B1247" t="inlineStr">
        <is>
          <t>Venta Directa</t>
        </is>
      </c>
      <c r="C1247" t="n">
        <v>40349818</v>
      </c>
      <c r="D1247" t="inlineStr">
        <is>
          <t>AGRO SUDAMERICA</t>
        </is>
      </c>
      <c r="E1247" t="n">
        <v>1023433</v>
      </c>
      <c r="F1247" t="inlineStr">
        <is>
          <t>agro sudamerica1023433</t>
        </is>
      </c>
      <c r="G1247" s="12" t="n">
        <v>44958</v>
      </c>
      <c r="H1247" s="10" t="inlineStr"/>
      <c r="I1247" s="10" t="n"/>
      <c r="J1247" s="10" t="n"/>
      <c r="K1247" s="10" t="n"/>
      <c r="L1247" s="13" t="n"/>
      <c r="N1247" s="13" t="n"/>
      <c r="Q1247" s="14" t="n"/>
      <c r="R1247" s="10" t="n"/>
      <c r="S1247" s="10" t="n"/>
      <c r="T1247" s="10" t="n"/>
      <c r="U1247" s="10" t="n"/>
      <c r="V1247" s="13" t="n"/>
      <c r="X1247" s="13" t="n"/>
      <c r="AA1247" s="14" t="n"/>
    </row>
    <row r="1248">
      <c r="B1248" t="inlineStr">
        <is>
          <t>Venta Directa</t>
        </is>
      </c>
      <c r="C1248" t="n">
        <v>40349807</v>
      </c>
      <c r="D1248" t="inlineStr">
        <is>
          <t>AGRO SUDAMERICA</t>
        </is>
      </c>
      <c r="E1248" t="n">
        <v>1012556</v>
      </c>
      <c r="F1248" t="inlineStr">
        <is>
          <t>agro sudamerica1012556</t>
        </is>
      </c>
      <c r="G1248" s="12" t="n">
        <v>44964</v>
      </c>
      <c r="H1248" s="10" t="inlineStr"/>
      <c r="I1248" s="10" t="n"/>
      <c r="J1248" s="10" t="n"/>
      <c r="K1248" s="10" t="n"/>
      <c r="L1248" s="13" t="n"/>
      <c r="N1248" s="13" t="n"/>
      <c r="Q1248" s="14" t="n"/>
      <c r="R1248" s="10" t="n"/>
      <c r="S1248" s="10" t="n"/>
      <c r="T1248" s="10" t="n"/>
      <c r="U1248" s="10" t="n"/>
      <c r="V1248" s="13" t="n"/>
      <c r="X1248" s="13" t="n"/>
      <c r="AA1248" s="14" t="n"/>
    </row>
    <row r="1249">
      <c r="B1249" t="inlineStr">
        <is>
          <t>Venta Directa</t>
        </is>
      </c>
      <c r="C1249" t="n">
        <v>40349470</v>
      </c>
      <c r="D1249" t="inlineStr">
        <is>
          <t>AGRO SUDAMERICA</t>
        </is>
      </c>
      <c r="E1249" t="n">
        <v>1021187</v>
      </c>
      <c r="F1249" t="inlineStr">
        <is>
          <t>agro sudamerica1021187</t>
        </is>
      </c>
      <c r="G1249" s="12" t="n">
        <v>44948</v>
      </c>
      <c r="H1249" s="10" t="inlineStr"/>
      <c r="I1249" s="10" t="n"/>
      <c r="J1249" s="10" t="n"/>
      <c r="K1249" s="10" t="n"/>
      <c r="L1249" s="13" t="n"/>
      <c r="N1249" s="13" t="n"/>
      <c r="Q1249" s="14" t="n"/>
      <c r="R1249" s="10" t="n"/>
      <c r="S1249" s="10" t="n"/>
      <c r="T1249" s="10" t="n"/>
      <c r="U1249" s="10" t="n"/>
      <c r="V1249" s="13" t="n"/>
      <c r="X1249" s="13" t="n"/>
      <c r="AA1249" s="14" t="n"/>
    </row>
    <row r="1250">
      <c r="B1250" t="inlineStr">
        <is>
          <t>Venta Directa</t>
        </is>
      </c>
      <c r="C1250" t="n">
        <v>40349470</v>
      </c>
      <c r="D1250" t="inlineStr">
        <is>
          <t>AGRO SUDAMERICA</t>
        </is>
      </c>
      <c r="E1250" t="n">
        <v>1021971</v>
      </c>
      <c r="F1250" t="inlineStr">
        <is>
          <t>agro sudamerica1021971</t>
        </is>
      </c>
      <c r="G1250" s="12" t="n">
        <v>44948</v>
      </c>
      <c r="H1250" s="10" t="inlineStr"/>
      <c r="I1250" s="10" t="n"/>
      <c r="J1250" s="10" t="n"/>
      <c r="K1250" s="10" t="n"/>
      <c r="L1250" s="13" t="n"/>
      <c r="N1250" s="13" t="n"/>
      <c r="Q1250" s="14" t="n"/>
      <c r="R1250" s="10" t="n"/>
      <c r="S1250" s="10" t="n"/>
      <c r="T1250" s="10" t="n"/>
      <c r="U1250" s="10" t="n"/>
      <c r="V1250" s="13" t="n"/>
      <c r="X1250" s="13" t="n"/>
      <c r="AA1250" s="14" t="n"/>
    </row>
    <row r="1251">
      <c r="B1251" t="inlineStr">
        <is>
          <t>Venta Directa</t>
        </is>
      </c>
      <c r="C1251" t="n">
        <v>40349470</v>
      </c>
      <c r="D1251" t="inlineStr">
        <is>
          <t>AGRO SUDAMERICA</t>
        </is>
      </c>
      <c r="E1251" t="n">
        <v>1021187</v>
      </c>
      <c r="F1251" t="inlineStr">
        <is>
          <t>agro sudamerica1021187</t>
        </is>
      </c>
      <c r="G1251" s="12" t="n">
        <v>44948</v>
      </c>
      <c r="H1251" s="10" t="inlineStr"/>
      <c r="I1251" s="10" t="n"/>
      <c r="J1251" s="10" t="n"/>
      <c r="K1251" s="10" t="n"/>
      <c r="L1251" s="13" t="n"/>
      <c r="N1251" s="13" t="n"/>
      <c r="Q1251" s="14" t="n"/>
      <c r="R1251" s="10" t="n"/>
      <c r="S1251" s="10" t="n"/>
      <c r="T1251" s="10" t="n"/>
      <c r="U1251" s="10" t="n"/>
      <c r="V1251" s="13" t="n"/>
      <c r="X1251" s="13" t="n"/>
      <c r="AA1251" s="14" t="n"/>
    </row>
    <row r="1252">
      <c r="B1252" t="inlineStr">
        <is>
          <t>Venta Directa</t>
        </is>
      </c>
      <c r="C1252" t="n">
        <v>40349037</v>
      </c>
      <c r="D1252" t="inlineStr">
        <is>
          <t>AGRO SUDAMERICA</t>
        </is>
      </c>
      <c r="E1252" t="n">
        <v>1021101</v>
      </c>
      <c r="F1252" t="inlineStr">
        <is>
          <t>agro sudamerica1021101</t>
        </is>
      </c>
      <c r="G1252" s="12" t="n">
        <v>44954</v>
      </c>
      <c r="H1252" s="10" t="inlineStr"/>
      <c r="I1252" s="10" t="n"/>
      <c r="J1252" s="10" t="n"/>
      <c r="K1252" s="10" t="n"/>
      <c r="L1252" s="13" t="n"/>
      <c r="N1252" s="13" t="n"/>
      <c r="Q1252" s="14" t="n"/>
      <c r="R1252" s="10" t="n"/>
      <c r="S1252" s="10" t="n"/>
      <c r="T1252" s="10" t="n"/>
      <c r="U1252" s="10" t="n"/>
      <c r="V1252" s="13" t="n"/>
      <c r="X1252" s="13" t="n"/>
      <c r="AA1252" s="14" t="n"/>
    </row>
    <row r="1253">
      <c r="B1253" t="inlineStr">
        <is>
          <t>Venta Local</t>
        </is>
      </c>
      <c r="C1253" t="n">
        <v>40348972</v>
      </c>
      <c r="D1253" t="inlineStr">
        <is>
          <t>ANDES ASIA</t>
        </is>
      </c>
      <c r="E1253" t="n">
        <v>1022866</v>
      </c>
      <c r="F1253" t="inlineStr">
        <is>
          <t>andes asia1022866</t>
        </is>
      </c>
      <c r="G1253" s="12" t="n">
        <v>45007</v>
      </c>
      <c r="H1253" s="10" t="inlineStr"/>
      <c r="I1253" s="10" t="n">
        <v>5091.68</v>
      </c>
      <c r="J1253" s="10" t="n"/>
      <c r="K1253" s="10" t="n"/>
      <c r="L1253" s="13" t="n">
        <v>4.830303030303031</v>
      </c>
      <c r="M1253" s="12" t="n">
        <v>45011</v>
      </c>
      <c r="N1253" s="13" t="n">
        <v>15</v>
      </c>
      <c r="O1253" s="12" t="n">
        <v>45026</v>
      </c>
      <c r="P1253" t="n">
        <v>17</v>
      </c>
      <c r="Q1253" s="14" t="inlineStr">
        <is>
          <t>SI</t>
        </is>
      </c>
      <c r="R1253" s="10" t="n"/>
      <c r="S1253" s="10" t="n">
        <v>5091.68</v>
      </c>
      <c r="T1253" s="10" t="n"/>
      <c r="U1253" s="10" t="n"/>
      <c r="V1253" s="13" t="n">
        <v>6.830303030303031</v>
      </c>
      <c r="W1253" s="12" t="n">
        <v>45013</v>
      </c>
      <c r="X1253" s="13" t="n">
        <v>17</v>
      </c>
      <c r="Y1253" s="12" t="n">
        <v>45026</v>
      </c>
      <c r="Z1253" t="n">
        <v>17</v>
      </c>
      <c r="AA1253" s="14" t="inlineStr">
        <is>
          <t>SI</t>
        </is>
      </c>
    </row>
    <row r="1254">
      <c r="B1254" t="inlineStr">
        <is>
          <t>Venta Local</t>
        </is>
      </c>
      <c r="C1254" t="n">
        <v>40348972</v>
      </c>
      <c r="D1254" t="inlineStr">
        <is>
          <t>ANDES ASIA</t>
        </is>
      </c>
      <c r="E1254" t="n">
        <v>1022864</v>
      </c>
      <c r="F1254" t="inlineStr">
        <is>
          <t>andes asia1022864</t>
        </is>
      </c>
      <c r="G1254" s="12" t="n">
        <v>45007</v>
      </c>
      <c r="H1254" s="10" t="inlineStr"/>
      <c r="I1254" s="10" t="n">
        <v>5056.32</v>
      </c>
      <c r="J1254" s="10" t="n"/>
      <c r="K1254" s="10" t="n"/>
      <c r="L1254" s="13" t="n">
        <v>4.830303030303031</v>
      </c>
      <c r="M1254" s="12" t="n">
        <v>45011</v>
      </c>
      <c r="N1254" s="13" t="n">
        <v>15</v>
      </c>
      <c r="O1254" s="12" t="n">
        <v>45026</v>
      </c>
      <c r="P1254" t="n">
        <v>17</v>
      </c>
      <c r="Q1254" s="14" t="inlineStr">
        <is>
          <t>SI</t>
        </is>
      </c>
      <c r="R1254" s="10" t="n"/>
      <c r="S1254" s="10" t="n">
        <v>5056.32</v>
      </c>
      <c r="T1254" s="10" t="n"/>
      <c r="U1254" s="10" t="n"/>
      <c r="V1254" s="13" t="n">
        <v>6.830303030303031</v>
      </c>
      <c r="W1254" s="12" t="n">
        <v>45013</v>
      </c>
      <c r="X1254" s="13" t="n">
        <v>17</v>
      </c>
      <c r="Y1254" s="12" t="n">
        <v>45026</v>
      </c>
      <c r="Z1254" t="n">
        <v>17</v>
      </c>
      <c r="AA1254" s="14" t="inlineStr">
        <is>
          <t>SI</t>
        </is>
      </c>
    </row>
    <row r="1255">
      <c r="B1255" t="inlineStr">
        <is>
          <t>Venta Local</t>
        </is>
      </c>
      <c r="C1255" t="n">
        <v>40348972</v>
      </c>
      <c r="D1255" t="inlineStr">
        <is>
          <t>ANDES ASIA</t>
        </is>
      </c>
      <c r="E1255" t="n">
        <v>1022293</v>
      </c>
      <c r="F1255" t="inlineStr">
        <is>
          <t>andes asia1022293</t>
        </is>
      </c>
      <c r="G1255" s="12" t="n">
        <v>45007</v>
      </c>
      <c r="H1255" s="10" t="inlineStr"/>
      <c r="I1255" s="10" t="n">
        <v>1500</v>
      </c>
      <c r="J1255" s="10" t="n"/>
      <c r="K1255" s="10" t="n"/>
      <c r="L1255" s="13" t="n">
        <v>4.830303030303031</v>
      </c>
      <c r="M1255" s="12" t="n">
        <v>45011</v>
      </c>
      <c r="N1255" s="13" t="n">
        <v>15</v>
      </c>
      <c r="O1255" s="12" t="n">
        <v>45026</v>
      </c>
      <c r="P1255" t="n">
        <v>17</v>
      </c>
      <c r="Q1255" s="14" t="inlineStr">
        <is>
          <t>SI</t>
        </is>
      </c>
      <c r="R1255" s="10" t="n"/>
      <c r="S1255" s="10" t="n">
        <v>1500</v>
      </c>
      <c r="T1255" s="10" t="n"/>
      <c r="U1255" s="10" t="n"/>
      <c r="V1255" s="13" t="n">
        <v>6.830303030303031</v>
      </c>
      <c r="W1255" s="12" t="n">
        <v>45013</v>
      </c>
      <c r="X1255" s="13" t="n">
        <v>17</v>
      </c>
      <c r="Y1255" s="12" t="n">
        <v>45026</v>
      </c>
      <c r="Z1255" t="n">
        <v>17</v>
      </c>
      <c r="AA1255" s="14" t="inlineStr">
        <is>
          <t>SI</t>
        </is>
      </c>
    </row>
    <row r="1256">
      <c r="B1256" t="inlineStr">
        <is>
          <t>Venta Local</t>
        </is>
      </c>
      <c r="C1256" t="n">
        <v>40348972</v>
      </c>
      <c r="D1256" t="inlineStr">
        <is>
          <t>ANDES ASIA</t>
        </is>
      </c>
      <c r="E1256" t="n">
        <v>1022142</v>
      </c>
      <c r="F1256" t="inlineStr">
        <is>
          <t>andes asia1022142</t>
        </is>
      </c>
      <c r="G1256" s="12" t="n">
        <v>45007</v>
      </c>
      <c r="H1256" s="10" t="inlineStr"/>
      <c r="I1256" s="10" t="n">
        <v>5011.61</v>
      </c>
      <c r="J1256" s="10" t="n"/>
      <c r="K1256" s="10" t="n"/>
      <c r="L1256" s="13" t="n">
        <v>4.830303030303031</v>
      </c>
      <c r="M1256" s="12" t="n">
        <v>45011</v>
      </c>
      <c r="N1256" s="13" t="n">
        <v>15</v>
      </c>
      <c r="O1256" s="12" t="n">
        <v>45026</v>
      </c>
      <c r="P1256" t="n">
        <v>17</v>
      </c>
      <c r="Q1256" s="14" t="inlineStr">
        <is>
          <t>SI</t>
        </is>
      </c>
      <c r="R1256" s="10" t="n"/>
      <c r="S1256" s="10" t="n">
        <v>5011.61</v>
      </c>
      <c r="T1256" s="10" t="n"/>
      <c r="U1256" s="10" t="n"/>
      <c r="V1256" s="13" t="n">
        <v>6.830303030303031</v>
      </c>
      <c r="W1256" s="12" t="n">
        <v>45013</v>
      </c>
      <c r="X1256" s="13" t="n">
        <v>17</v>
      </c>
      <c r="Y1256" s="12" t="n">
        <v>45026</v>
      </c>
      <c r="Z1256" t="n">
        <v>17</v>
      </c>
      <c r="AA1256" s="14" t="inlineStr">
        <is>
          <t>SI</t>
        </is>
      </c>
    </row>
    <row r="1257">
      <c r="B1257" t="inlineStr">
        <is>
          <t>Venta Local</t>
        </is>
      </c>
      <c r="C1257" t="n">
        <v>40348972</v>
      </c>
      <c r="D1257" t="inlineStr">
        <is>
          <t>ANDES ASIA</t>
        </is>
      </c>
      <c r="E1257" t="n">
        <v>1022128</v>
      </c>
      <c r="F1257" t="inlineStr">
        <is>
          <t>andes asia1022128</t>
        </is>
      </c>
      <c r="G1257" s="12" t="n">
        <v>45007</v>
      </c>
      <c r="H1257" s="10" t="inlineStr"/>
      <c r="I1257" s="10" t="n">
        <v>7473.55</v>
      </c>
      <c r="J1257" s="10" t="n"/>
      <c r="K1257" s="10" t="n"/>
      <c r="L1257" s="13" t="n">
        <v>4.830303030303031</v>
      </c>
      <c r="M1257" s="12" t="n">
        <v>45011</v>
      </c>
      <c r="N1257" s="13" t="n">
        <v>15</v>
      </c>
      <c r="O1257" s="12" t="n">
        <v>45026</v>
      </c>
      <c r="P1257" t="n">
        <v>17</v>
      </c>
      <c r="Q1257" s="14" t="inlineStr">
        <is>
          <t>SI</t>
        </is>
      </c>
      <c r="R1257" s="10" t="n"/>
      <c r="S1257" s="10" t="n">
        <v>7473.55</v>
      </c>
      <c r="T1257" s="10" t="n"/>
      <c r="U1257" s="10" t="n"/>
      <c r="V1257" s="13" t="n">
        <v>6.830303030303031</v>
      </c>
      <c r="W1257" s="12" t="n">
        <v>45013</v>
      </c>
      <c r="X1257" s="13" t="n">
        <v>17</v>
      </c>
      <c r="Y1257" s="12" t="n">
        <v>45026</v>
      </c>
      <c r="Z1257" t="n">
        <v>17</v>
      </c>
      <c r="AA1257" s="14" t="inlineStr">
        <is>
          <t>SI</t>
        </is>
      </c>
    </row>
    <row r="1258">
      <c r="B1258" t="inlineStr">
        <is>
          <t>Venta Local</t>
        </is>
      </c>
      <c r="C1258" t="n">
        <v>40348536</v>
      </c>
      <c r="D1258" t="inlineStr">
        <is>
          <t>AGRO MEXICO</t>
        </is>
      </c>
      <c r="E1258" t="n">
        <v>1030802</v>
      </c>
      <c r="F1258" t="inlineStr">
        <is>
          <t>agro mexico1030802</t>
        </is>
      </c>
      <c r="G1258" s="12" t="n">
        <v>44961</v>
      </c>
      <c r="H1258" s="10" t="inlineStr"/>
      <c r="I1258" s="10" t="n"/>
      <c r="J1258" s="10" t="n"/>
      <c r="K1258" s="10" t="n"/>
      <c r="L1258" s="13" t="n">
        <v>5.449612403100775</v>
      </c>
      <c r="M1258" s="12" t="n">
        <v>44966</v>
      </c>
      <c r="N1258" s="13" t="n">
        <v>10</v>
      </c>
      <c r="O1258" s="12" t="n">
        <v>44976</v>
      </c>
      <c r="P1258" t="n">
        <v>8</v>
      </c>
      <c r="Q1258" s="14" t="inlineStr">
        <is>
          <t>SI</t>
        </is>
      </c>
      <c r="R1258" s="10" t="n"/>
      <c r="S1258" s="10" t="n"/>
      <c r="T1258" s="10" t="n"/>
      <c r="U1258" s="10" t="n"/>
      <c r="V1258" s="13" t="n">
        <v>7.449612403100775</v>
      </c>
      <c r="W1258" s="12" t="n">
        <v>44968</v>
      </c>
      <c r="X1258" s="13" t="n">
        <v>12</v>
      </c>
      <c r="Y1258" s="12" t="n">
        <v>44976</v>
      </c>
      <c r="Z1258" t="n">
        <v>8</v>
      </c>
      <c r="AA1258" s="14" t="inlineStr">
        <is>
          <t>SI</t>
        </is>
      </c>
    </row>
    <row r="1259">
      <c r="B1259" t="inlineStr">
        <is>
          <t>Venta Local</t>
        </is>
      </c>
      <c r="C1259" t="n">
        <v>40348351</v>
      </c>
      <c r="D1259" t="inlineStr">
        <is>
          <t>AGRO AMERICA</t>
        </is>
      </c>
      <c r="E1259" t="n">
        <v>1012167</v>
      </c>
      <c r="F1259" t="inlineStr">
        <is>
          <t>agro america1012167</t>
        </is>
      </c>
      <c r="G1259" s="12" t="n">
        <v>44969</v>
      </c>
      <c r="H1259" s="10" t="inlineStr"/>
      <c r="I1259" s="10" t="n"/>
      <c r="J1259" s="10" t="n"/>
      <c r="K1259" s="10" t="n"/>
      <c r="L1259" s="13" t="n">
        <v>7.5</v>
      </c>
      <c r="M1259" s="12" t="n">
        <v>44976</v>
      </c>
      <c r="N1259" s="13" t="n">
        <v>9.5</v>
      </c>
      <c r="O1259" s="12" t="n">
        <v>44985</v>
      </c>
      <c r="P1259" t="n">
        <v>0</v>
      </c>
      <c r="Q1259" s="14" t="inlineStr">
        <is>
          <t>Mes 3</t>
        </is>
      </c>
      <c r="R1259" s="10" t="n"/>
      <c r="S1259" s="10" t="n"/>
      <c r="T1259" s="10" t="n"/>
      <c r="U1259" s="10" t="n"/>
      <c r="V1259" s="13" t="n">
        <v>9.5</v>
      </c>
      <c r="W1259" s="12" t="n">
        <v>44978</v>
      </c>
      <c r="X1259" s="13" t="n">
        <v>11.5</v>
      </c>
      <c r="Y1259" s="12" t="n">
        <v>44985</v>
      </c>
      <c r="Z1259" t="n">
        <v>0</v>
      </c>
      <c r="AA1259" s="14" t="inlineStr">
        <is>
          <t>Mes 3</t>
        </is>
      </c>
    </row>
    <row r="1260">
      <c r="B1260" t="inlineStr">
        <is>
          <t>Venta Local</t>
        </is>
      </c>
      <c r="C1260" t="n">
        <v>40348351</v>
      </c>
      <c r="D1260" t="inlineStr">
        <is>
          <t>AGRO AMERICA</t>
        </is>
      </c>
      <c r="E1260" t="n">
        <v>1012165</v>
      </c>
      <c r="F1260" t="inlineStr">
        <is>
          <t>agro america1012165</t>
        </is>
      </c>
      <c r="G1260" s="12" t="n">
        <v>44969</v>
      </c>
      <c r="H1260" s="10" t="inlineStr"/>
      <c r="I1260" s="10" t="n"/>
      <c r="J1260" s="10" t="n"/>
      <c r="K1260" s="10" t="n"/>
      <c r="L1260" s="13" t="n">
        <v>7.5</v>
      </c>
      <c r="M1260" s="12" t="n">
        <v>44976</v>
      </c>
      <c r="N1260" s="13" t="n">
        <v>9.5</v>
      </c>
      <c r="O1260" s="12" t="n">
        <v>44985</v>
      </c>
      <c r="P1260" t="n">
        <v>0</v>
      </c>
      <c r="Q1260" s="14" t="inlineStr">
        <is>
          <t>Mes 3</t>
        </is>
      </c>
      <c r="R1260" s="10" t="n"/>
      <c r="S1260" s="10" t="n"/>
      <c r="T1260" s="10" t="n"/>
      <c r="U1260" s="10" t="n"/>
      <c r="V1260" s="13" t="n">
        <v>9.5</v>
      </c>
      <c r="W1260" s="12" t="n">
        <v>44978</v>
      </c>
      <c r="X1260" s="13" t="n">
        <v>11.5</v>
      </c>
      <c r="Y1260" s="12" t="n">
        <v>44985</v>
      </c>
      <c r="Z1260" t="n">
        <v>0</v>
      </c>
      <c r="AA1260" s="14" t="inlineStr">
        <is>
          <t>Mes 3</t>
        </is>
      </c>
    </row>
    <row r="1261">
      <c r="B1261" t="inlineStr">
        <is>
          <t>Venta Local</t>
        </is>
      </c>
      <c r="C1261" t="n">
        <v>40348351</v>
      </c>
      <c r="D1261" t="inlineStr">
        <is>
          <t>AGRO AMERICA</t>
        </is>
      </c>
      <c r="E1261" t="n">
        <v>1012161</v>
      </c>
      <c r="F1261" t="inlineStr">
        <is>
          <t>agro america1012161</t>
        </is>
      </c>
      <c r="G1261" s="12" t="n">
        <v>44969</v>
      </c>
      <c r="H1261" s="10" t="inlineStr"/>
      <c r="I1261" s="10" t="n"/>
      <c r="J1261" s="10" t="n"/>
      <c r="K1261" s="10" t="n"/>
      <c r="L1261" s="13" t="n">
        <v>7.5</v>
      </c>
      <c r="M1261" s="12" t="n">
        <v>44976</v>
      </c>
      <c r="N1261" s="13" t="n">
        <v>9.5</v>
      </c>
      <c r="O1261" s="12" t="n">
        <v>44985</v>
      </c>
      <c r="P1261" t="n">
        <v>0</v>
      </c>
      <c r="Q1261" s="14" t="inlineStr">
        <is>
          <t>Mes 3</t>
        </is>
      </c>
      <c r="R1261" s="10" t="n"/>
      <c r="S1261" s="10" t="n"/>
      <c r="T1261" s="10" t="n"/>
      <c r="U1261" s="10" t="n"/>
      <c r="V1261" s="13" t="n">
        <v>9.5</v>
      </c>
      <c r="W1261" s="12" t="n">
        <v>44978</v>
      </c>
      <c r="X1261" s="13" t="n">
        <v>11.5</v>
      </c>
      <c r="Y1261" s="12" t="n">
        <v>44985</v>
      </c>
      <c r="Z1261" t="n">
        <v>0</v>
      </c>
      <c r="AA1261" s="14" t="inlineStr">
        <is>
          <t>Mes 3</t>
        </is>
      </c>
    </row>
    <row r="1262">
      <c r="B1262" t="inlineStr">
        <is>
          <t>Venta Local</t>
        </is>
      </c>
      <c r="C1262" t="n">
        <v>40348351</v>
      </c>
      <c r="D1262" t="inlineStr">
        <is>
          <t>AGRO AMERICA</t>
        </is>
      </c>
      <c r="E1262" t="n">
        <v>1012159</v>
      </c>
      <c r="F1262" t="inlineStr">
        <is>
          <t>agro america1012159</t>
        </is>
      </c>
      <c r="G1262" s="12" t="n">
        <v>44969</v>
      </c>
      <c r="H1262" s="10" t="inlineStr"/>
      <c r="I1262" s="10" t="n"/>
      <c r="J1262" s="10" t="n"/>
      <c r="K1262" s="10" t="n"/>
      <c r="L1262" s="13" t="n">
        <v>7.5</v>
      </c>
      <c r="M1262" s="12" t="n">
        <v>44976</v>
      </c>
      <c r="N1262" s="13" t="n">
        <v>9.5</v>
      </c>
      <c r="O1262" s="12" t="n">
        <v>44985</v>
      </c>
      <c r="P1262" t="n">
        <v>0</v>
      </c>
      <c r="Q1262" s="14" t="inlineStr">
        <is>
          <t>Mes 3</t>
        </is>
      </c>
      <c r="R1262" s="10" t="n"/>
      <c r="S1262" s="10" t="n"/>
      <c r="T1262" s="10" t="n"/>
      <c r="U1262" s="10" t="n"/>
      <c r="V1262" s="13" t="n">
        <v>9.5</v>
      </c>
      <c r="W1262" s="12" t="n">
        <v>44978</v>
      </c>
      <c r="X1262" s="13" t="n">
        <v>11.5</v>
      </c>
      <c r="Y1262" s="12" t="n">
        <v>44985</v>
      </c>
      <c r="Z1262" t="n">
        <v>0</v>
      </c>
      <c r="AA1262" s="14" t="inlineStr">
        <is>
          <t>Mes 3</t>
        </is>
      </c>
    </row>
    <row r="1263">
      <c r="B1263" t="inlineStr">
        <is>
          <t>Venta Local</t>
        </is>
      </c>
      <c r="C1263" t="n">
        <v>40348351</v>
      </c>
      <c r="D1263" t="inlineStr">
        <is>
          <t>AGRO AMERICA</t>
        </is>
      </c>
      <c r="E1263" t="n">
        <v>1012158</v>
      </c>
      <c r="F1263" t="inlineStr">
        <is>
          <t>agro america1012158</t>
        </is>
      </c>
      <c r="G1263" s="12" t="n">
        <v>44969</v>
      </c>
      <c r="H1263" s="10" t="inlineStr"/>
      <c r="I1263" s="10" t="n"/>
      <c r="J1263" s="10" t="n"/>
      <c r="K1263" s="10" t="n"/>
      <c r="L1263" s="13" t="n">
        <v>7.5</v>
      </c>
      <c r="M1263" s="12" t="n">
        <v>44976</v>
      </c>
      <c r="N1263" s="13" t="n">
        <v>9.5</v>
      </c>
      <c r="O1263" s="12" t="n">
        <v>44985</v>
      </c>
      <c r="P1263" t="n">
        <v>0</v>
      </c>
      <c r="Q1263" s="14" t="inlineStr">
        <is>
          <t>Mes 3</t>
        </is>
      </c>
      <c r="R1263" s="10" t="n"/>
      <c r="S1263" s="10" t="n"/>
      <c r="T1263" s="10" t="n"/>
      <c r="U1263" s="10" t="n"/>
      <c r="V1263" s="13" t="n">
        <v>9.5</v>
      </c>
      <c r="W1263" s="12" t="n">
        <v>44978</v>
      </c>
      <c r="X1263" s="13" t="n">
        <v>11.5</v>
      </c>
      <c r="Y1263" s="12" t="n">
        <v>44985</v>
      </c>
      <c r="Z1263" t="n">
        <v>0</v>
      </c>
      <c r="AA1263" s="14" t="inlineStr">
        <is>
          <t>Mes 3</t>
        </is>
      </c>
    </row>
    <row r="1264">
      <c r="B1264" t="inlineStr">
        <is>
          <t>Venta Local</t>
        </is>
      </c>
      <c r="C1264" t="n">
        <v>40348118</v>
      </c>
      <c r="D1264" t="inlineStr">
        <is>
          <t>AGRO EUROPA</t>
        </is>
      </c>
      <c r="E1264" t="n">
        <v>1030635</v>
      </c>
      <c r="F1264" t="inlineStr">
        <is>
          <t>agro europa1030635</t>
        </is>
      </c>
      <c r="G1264" s="12" t="n">
        <v>45035</v>
      </c>
      <c r="H1264" s="10" t="inlineStr"/>
      <c r="I1264" s="10" t="n"/>
      <c r="J1264" s="10" t="n">
        <v>11600</v>
      </c>
      <c r="K1264" s="10" t="n"/>
      <c r="L1264" s="13" t="n">
        <v>5.142011834319526</v>
      </c>
      <c r="M1264" s="12" t="n">
        <v>45040</v>
      </c>
      <c r="N1264" s="13" t="n">
        <v>7.5</v>
      </c>
      <c r="O1264" s="12" t="n">
        <v>45047</v>
      </c>
      <c r="P1264" t="n">
        <v>26</v>
      </c>
      <c r="Q1264" s="14" t="inlineStr">
        <is>
          <t>SI</t>
        </is>
      </c>
      <c r="R1264" s="10" t="n"/>
      <c r="S1264" s="10" t="n"/>
      <c r="T1264" s="10" t="n">
        <v>11600</v>
      </c>
      <c r="U1264" s="10" t="n"/>
      <c r="V1264" s="13" t="n">
        <v>7.142011834319526</v>
      </c>
      <c r="W1264" s="12" t="n">
        <v>45042</v>
      </c>
      <c r="X1264" s="13" t="n">
        <v>9.5</v>
      </c>
      <c r="Y1264" s="12" t="n">
        <v>45047</v>
      </c>
      <c r="Z1264" t="n">
        <v>26</v>
      </c>
      <c r="AA1264" s="14" t="inlineStr">
        <is>
          <t>SI</t>
        </is>
      </c>
    </row>
    <row r="1265">
      <c r="B1265" t="inlineStr">
        <is>
          <t>Venta Local</t>
        </is>
      </c>
      <c r="C1265" t="n">
        <v>40348118</v>
      </c>
      <c r="D1265" t="inlineStr">
        <is>
          <t>AGRO EUROPA</t>
        </is>
      </c>
      <c r="E1265" t="n">
        <v>1030498</v>
      </c>
      <c r="F1265" t="inlineStr">
        <is>
          <t>agro europa1030498</t>
        </is>
      </c>
      <c r="G1265" s="12" t="n">
        <v>45035</v>
      </c>
      <c r="H1265" s="10" t="inlineStr"/>
      <c r="I1265" s="10" t="n"/>
      <c r="J1265" s="10" t="n">
        <v>11420</v>
      </c>
      <c r="K1265" s="10" t="n"/>
      <c r="L1265" s="13" t="n">
        <v>5.142011834319526</v>
      </c>
      <c r="M1265" s="12" t="n">
        <v>45040</v>
      </c>
      <c r="N1265" s="13" t="n">
        <v>7.5</v>
      </c>
      <c r="O1265" s="12" t="n">
        <v>45047</v>
      </c>
      <c r="P1265" t="n">
        <v>26</v>
      </c>
      <c r="Q1265" s="14" t="inlineStr">
        <is>
          <t>SI</t>
        </is>
      </c>
      <c r="R1265" s="10" t="n"/>
      <c r="S1265" s="10" t="n"/>
      <c r="T1265" s="10" t="n">
        <v>11420</v>
      </c>
      <c r="U1265" s="10" t="n"/>
      <c r="V1265" s="13" t="n">
        <v>7.142011834319526</v>
      </c>
      <c r="W1265" s="12" t="n">
        <v>45042</v>
      </c>
      <c r="X1265" s="13" t="n">
        <v>9.5</v>
      </c>
      <c r="Y1265" s="12" t="n">
        <v>45047</v>
      </c>
      <c r="Z1265" t="n">
        <v>26</v>
      </c>
      <c r="AA1265" s="14" t="inlineStr">
        <is>
          <t>SI</t>
        </is>
      </c>
    </row>
    <row r="1266">
      <c r="B1266" t="inlineStr">
        <is>
          <t>Venta Local</t>
        </is>
      </c>
      <c r="C1266" t="n">
        <v>40347825</v>
      </c>
      <c r="D1266" t="inlineStr">
        <is>
          <t>AGRO AMERICA</t>
        </is>
      </c>
      <c r="E1266" t="n">
        <v>1100570</v>
      </c>
      <c r="F1266" t="inlineStr">
        <is>
          <t>agro america1100570</t>
        </is>
      </c>
      <c r="G1266" s="12" t="n">
        <v>44965</v>
      </c>
      <c r="H1266" s="10" t="inlineStr"/>
      <c r="I1266" s="10" t="n"/>
      <c r="J1266" s="10" t="n"/>
      <c r="K1266" s="10" t="n"/>
      <c r="L1266" s="13" t="n">
        <v>7.5</v>
      </c>
      <c r="M1266" s="12" t="n">
        <v>44972</v>
      </c>
      <c r="N1266" s="13" t="n">
        <v>9.5</v>
      </c>
      <c r="O1266" s="12" t="n">
        <v>44981</v>
      </c>
      <c r="P1266" t="n">
        <v>3</v>
      </c>
      <c r="Q1266" s="14" t="inlineStr">
        <is>
          <t>SI</t>
        </is>
      </c>
      <c r="R1266" s="10" t="n"/>
      <c r="S1266" s="10" t="n"/>
      <c r="T1266" s="10" t="n"/>
      <c r="U1266" s="10" t="n"/>
      <c r="V1266" s="13" t="n">
        <v>9.5</v>
      </c>
      <c r="W1266" s="12" t="n">
        <v>44974</v>
      </c>
      <c r="X1266" s="13" t="n">
        <v>11.5</v>
      </c>
      <c r="Y1266" s="12" t="n">
        <v>44981</v>
      </c>
      <c r="Z1266" t="n">
        <v>3</v>
      </c>
      <c r="AA1266" s="14" t="inlineStr">
        <is>
          <t>SI</t>
        </is>
      </c>
    </row>
    <row r="1267">
      <c r="B1267" t="inlineStr">
        <is>
          <t>Venta Local</t>
        </is>
      </c>
      <c r="C1267" t="n">
        <v>40347825</v>
      </c>
      <c r="D1267" t="inlineStr">
        <is>
          <t>AGRO AMERICA</t>
        </is>
      </c>
      <c r="E1267" t="n">
        <v>1100572</v>
      </c>
      <c r="F1267" t="inlineStr">
        <is>
          <t>agro america1100572</t>
        </is>
      </c>
      <c r="G1267" s="12" t="n">
        <v>44965</v>
      </c>
      <c r="H1267" s="10" t="inlineStr"/>
      <c r="I1267" s="10" t="n"/>
      <c r="J1267" s="10" t="n"/>
      <c r="K1267" s="10" t="n"/>
      <c r="L1267" s="13" t="n">
        <v>7.5</v>
      </c>
      <c r="M1267" s="12" t="n">
        <v>44972</v>
      </c>
      <c r="N1267" s="13" t="n">
        <v>9.5</v>
      </c>
      <c r="O1267" s="12" t="n">
        <v>44981</v>
      </c>
      <c r="P1267" t="n">
        <v>3</v>
      </c>
      <c r="Q1267" s="14" t="inlineStr">
        <is>
          <t>SI</t>
        </is>
      </c>
      <c r="R1267" s="10" t="n"/>
      <c r="S1267" s="10" t="n"/>
      <c r="T1267" s="10" t="n"/>
      <c r="U1267" s="10" t="n"/>
      <c r="V1267" s="13" t="n">
        <v>9.5</v>
      </c>
      <c r="W1267" s="12" t="n">
        <v>44974</v>
      </c>
      <c r="X1267" s="13" t="n">
        <v>11.5</v>
      </c>
      <c r="Y1267" s="12" t="n">
        <v>44981</v>
      </c>
      <c r="Z1267" t="n">
        <v>3</v>
      </c>
      <c r="AA1267" s="14" t="inlineStr">
        <is>
          <t>SI</t>
        </is>
      </c>
    </row>
    <row r="1268">
      <c r="B1268" t="inlineStr">
        <is>
          <t>Venta Local</t>
        </is>
      </c>
      <c r="C1268" t="n">
        <v>40347825</v>
      </c>
      <c r="D1268" t="inlineStr">
        <is>
          <t>AGRO AMERICA</t>
        </is>
      </c>
      <c r="E1268" t="n">
        <v>1100573</v>
      </c>
      <c r="F1268" t="inlineStr">
        <is>
          <t>agro america1100573</t>
        </is>
      </c>
      <c r="G1268" s="12" t="n">
        <v>44965</v>
      </c>
      <c r="H1268" s="10" t="inlineStr"/>
      <c r="I1268" s="10" t="n"/>
      <c r="J1268" s="10" t="n"/>
      <c r="K1268" s="10" t="n"/>
      <c r="L1268" s="13" t="n">
        <v>7.5</v>
      </c>
      <c r="M1268" s="12" t="n">
        <v>44972</v>
      </c>
      <c r="N1268" s="13" t="n">
        <v>9.5</v>
      </c>
      <c r="O1268" s="12" t="n">
        <v>44981</v>
      </c>
      <c r="P1268" t="n">
        <v>3</v>
      </c>
      <c r="Q1268" s="14" t="inlineStr">
        <is>
          <t>SI</t>
        </is>
      </c>
      <c r="R1268" s="10" t="n"/>
      <c r="S1268" s="10" t="n"/>
      <c r="T1268" s="10" t="n"/>
      <c r="U1268" s="10" t="n"/>
      <c r="V1268" s="13" t="n">
        <v>9.5</v>
      </c>
      <c r="W1268" s="12" t="n">
        <v>44974</v>
      </c>
      <c r="X1268" s="13" t="n">
        <v>11.5</v>
      </c>
      <c r="Y1268" s="12" t="n">
        <v>44981</v>
      </c>
      <c r="Z1268" t="n">
        <v>3</v>
      </c>
      <c r="AA1268" s="14" t="inlineStr">
        <is>
          <t>SI</t>
        </is>
      </c>
    </row>
    <row r="1269">
      <c r="B1269" t="inlineStr">
        <is>
          <t>Venta Local</t>
        </is>
      </c>
      <c r="C1269" t="n">
        <v>40347825</v>
      </c>
      <c r="D1269" t="inlineStr">
        <is>
          <t>AGRO AMERICA</t>
        </is>
      </c>
      <c r="E1269" t="n">
        <v>1100574</v>
      </c>
      <c r="F1269" t="inlineStr">
        <is>
          <t>agro america1100574</t>
        </is>
      </c>
      <c r="G1269" s="12" t="n">
        <v>44965</v>
      </c>
      <c r="H1269" s="10" t="inlineStr"/>
      <c r="I1269" s="10" t="n"/>
      <c r="J1269" s="10" t="n"/>
      <c r="K1269" s="10" t="n"/>
      <c r="L1269" s="13" t="n">
        <v>7.5</v>
      </c>
      <c r="M1269" s="12" t="n">
        <v>44972</v>
      </c>
      <c r="N1269" s="13" t="n">
        <v>9.5</v>
      </c>
      <c r="O1269" s="12" t="n">
        <v>44981</v>
      </c>
      <c r="P1269" t="n">
        <v>3</v>
      </c>
      <c r="Q1269" s="14" t="inlineStr">
        <is>
          <t>SI</t>
        </is>
      </c>
      <c r="R1269" s="10" t="n"/>
      <c r="S1269" s="10" t="n"/>
      <c r="T1269" s="10" t="n"/>
      <c r="U1269" s="10" t="n"/>
      <c r="V1269" s="13" t="n">
        <v>9.5</v>
      </c>
      <c r="W1269" s="12" t="n">
        <v>44974</v>
      </c>
      <c r="X1269" s="13" t="n">
        <v>11.5</v>
      </c>
      <c r="Y1269" s="12" t="n">
        <v>44981</v>
      </c>
      <c r="Z1269" t="n">
        <v>3</v>
      </c>
      <c r="AA1269" s="14" t="inlineStr">
        <is>
          <t>SI</t>
        </is>
      </c>
    </row>
    <row r="1270">
      <c r="B1270" t="inlineStr">
        <is>
          <t>Venta Local</t>
        </is>
      </c>
      <c r="C1270" t="n">
        <v>40347824</v>
      </c>
      <c r="D1270" t="inlineStr">
        <is>
          <t>AGRO AMERICA</t>
        </is>
      </c>
      <c r="E1270" t="n">
        <v>1100570</v>
      </c>
      <c r="F1270" t="inlineStr">
        <is>
          <t>agro america1100570</t>
        </is>
      </c>
      <c r="G1270" s="12" t="n">
        <v>44978</v>
      </c>
      <c r="H1270" s="10" t="n">
        <v>2447.582432</v>
      </c>
      <c r="I1270" s="10" t="n"/>
      <c r="J1270" s="10" t="n"/>
      <c r="K1270" s="10" t="n"/>
      <c r="L1270" s="13" t="n">
        <v>7.5</v>
      </c>
      <c r="M1270" s="12" t="n">
        <v>44985</v>
      </c>
      <c r="N1270" s="13" t="n">
        <v>9.5</v>
      </c>
      <c r="O1270" s="12" t="n">
        <v>44994</v>
      </c>
      <c r="P1270" t="n">
        <v>19</v>
      </c>
      <c r="Q1270" s="14" t="inlineStr">
        <is>
          <t>SI</t>
        </is>
      </c>
      <c r="R1270" s="10" t="n">
        <v>2447.582432</v>
      </c>
      <c r="S1270" s="10" t="n"/>
      <c r="T1270" s="10" t="n"/>
      <c r="U1270" s="10" t="n"/>
      <c r="V1270" s="13" t="n">
        <v>9.5</v>
      </c>
      <c r="W1270" s="12" t="n">
        <v>44987</v>
      </c>
      <c r="X1270" s="13" t="n">
        <v>11.5</v>
      </c>
      <c r="Y1270" s="12" t="n">
        <v>44994</v>
      </c>
      <c r="Z1270" t="n">
        <v>19</v>
      </c>
      <c r="AA1270" s="14" t="inlineStr">
        <is>
          <t>SI</t>
        </is>
      </c>
    </row>
    <row r="1271">
      <c r="B1271" t="inlineStr">
        <is>
          <t>Venta Local</t>
        </is>
      </c>
      <c r="C1271" t="n">
        <v>40347824</v>
      </c>
      <c r="D1271" t="inlineStr">
        <is>
          <t>AGRO AMERICA</t>
        </is>
      </c>
      <c r="E1271" t="n">
        <v>1100572</v>
      </c>
      <c r="F1271" t="inlineStr">
        <is>
          <t>agro america1100572</t>
        </is>
      </c>
      <c r="G1271" s="12" t="n">
        <v>44978</v>
      </c>
      <c r="H1271" s="10" t="n">
        <v>3671.373648</v>
      </c>
      <c r="I1271" s="10" t="n"/>
      <c r="J1271" s="10" t="n"/>
      <c r="K1271" s="10" t="n"/>
      <c r="L1271" s="13" t="n">
        <v>7.5</v>
      </c>
      <c r="M1271" s="12" t="n">
        <v>44985</v>
      </c>
      <c r="N1271" s="13" t="n">
        <v>9.5</v>
      </c>
      <c r="O1271" s="12" t="n">
        <v>44994</v>
      </c>
      <c r="P1271" t="n">
        <v>19</v>
      </c>
      <c r="Q1271" s="14" t="inlineStr">
        <is>
          <t>SI</t>
        </is>
      </c>
      <c r="R1271" s="10" t="n">
        <v>3671.373648</v>
      </c>
      <c r="S1271" s="10" t="n"/>
      <c r="T1271" s="10" t="n"/>
      <c r="U1271" s="10" t="n"/>
      <c r="V1271" s="13" t="n">
        <v>9.5</v>
      </c>
      <c r="W1271" s="12" t="n">
        <v>44987</v>
      </c>
      <c r="X1271" s="13" t="n">
        <v>11.5</v>
      </c>
      <c r="Y1271" s="12" t="n">
        <v>44994</v>
      </c>
      <c r="Z1271" t="n">
        <v>19</v>
      </c>
      <c r="AA1271" s="14" t="inlineStr">
        <is>
          <t>SI</t>
        </is>
      </c>
    </row>
    <row r="1272">
      <c r="B1272" t="inlineStr">
        <is>
          <t>Venta Local</t>
        </is>
      </c>
      <c r="C1272" t="n">
        <v>40347824</v>
      </c>
      <c r="D1272" t="inlineStr">
        <is>
          <t>AGRO AMERICA</t>
        </is>
      </c>
      <c r="E1272" t="n">
        <v>1100573</v>
      </c>
      <c r="F1272" t="inlineStr">
        <is>
          <t>agro america1100573</t>
        </is>
      </c>
      <c r="G1272" s="12" t="n">
        <v>44978</v>
      </c>
      <c r="H1272" s="10" t="n">
        <v>1835.686824</v>
      </c>
      <c r="I1272" s="10" t="n"/>
      <c r="J1272" s="10" t="n"/>
      <c r="K1272" s="10" t="n"/>
      <c r="L1272" s="13" t="n">
        <v>7.5</v>
      </c>
      <c r="M1272" s="12" t="n">
        <v>44985</v>
      </c>
      <c r="N1272" s="13" t="n">
        <v>9.5</v>
      </c>
      <c r="O1272" s="12" t="n">
        <v>44994</v>
      </c>
      <c r="P1272" t="n">
        <v>19</v>
      </c>
      <c r="Q1272" s="14" t="inlineStr">
        <is>
          <t>SI</t>
        </is>
      </c>
      <c r="R1272" s="10" t="n">
        <v>1835.686824</v>
      </c>
      <c r="S1272" s="10" t="n"/>
      <c r="T1272" s="10" t="n"/>
      <c r="U1272" s="10" t="n"/>
      <c r="V1272" s="13" t="n">
        <v>9.5</v>
      </c>
      <c r="W1272" s="12" t="n">
        <v>44987</v>
      </c>
      <c r="X1272" s="13" t="n">
        <v>11.5</v>
      </c>
      <c r="Y1272" s="12" t="n">
        <v>44994</v>
      </c>
      <c r="Z1272" t="n">
        <v>19</v>
      </c>
      <c r="AA1272" s="14" t="inlineStr">
        <is>
          <t>SI</t>
        </is>
      </c>
    </row>
    <row r="1273">
      <c r="B1273" t="inlineStr">
        <is>
          <t>Venta Local</t>
        </is>
      </c>
      <c r="C1273" t="n">
        <v>40347824</v>
      </c>
      <c r="D1273" t="inlineStr">
        <is>
          <t>AGRO AMERICA</t>
        </is>
      </c>
      <c r="E1273" t="n">
        <v>1100574</v>
      </c>
      <c r="F1273" t="inlineStr">
        <is>
          <t>agro america1100574</t>
        </is>
      </c>
      <c r="G1273" s="12" t="n">
        <v>44978</v>
      </c>
      <c r="H1273" s="10" t="n">
        <v>5507.060472</v>
      </c>
      <c r="I1273" s="10" t="n"/>
      <c r="J1273" s="10" t="n"/>
      <c r="K1273" s="10" t="n"/>
      <c r="L1273" s="13" t="n">
        <v>7.5</v>
      </c>
      <c r="M1273" s="12" t="n">
        <v>44985</v>
      </c>
      <c r="N1273" s="13" t="n">
        <v>9.5</v>
      </c>
      <c r="O1273" s="12" t="n">
        <v>44994</v>
      </c>
      <c r="P1273" t="n">
        <v>19</v>
      </c>
      <c r="Q1273" s="14" t="inlineStr">
        <is>
          <t>SI</t>
        </is>
      </c>
      <c r="R1273" s="10" t="n">
        <v>5507.060472</v>
      </c>
      <c r="S1273" s="10" t="n"/>
      <c r="T1273" s="10" t="n"/>
      <c r="U1273" s="10" t="n"/>
      <c r="V1273" s="13" t="n">
        <v>9.5</v>
      </c>
      <c r="W1273" s="12" t="n">
        <v>44987</v>
      </c>
      <c r="X1273" s="13" t="n">
        <v>11.5</v>
      </c>
      <c r="Y1273" s="12" t="n">
        <v>44994</v>
      </c>
      <c r="Z1273" t="n">
        <v>19</v>
      </c>
      <c r="AA1273" s="14" t="inlineStr">
        <is>
          <t>SI</t>
        </is>
      </c>
    </row>
    <row r="1274">
      <c r="B1274" t="inlineStr">
        <is>
          <t>Venta Local</t>
        </is>
      </c>
      <c r="C1274" t="n">
        <v>40347269</v>
      </c>
      <c r="D1274" t="inlineStr">
        <is>
          <t>AGRO AMERICA</t>
        </is>
      </c>
      <c r="E1274" t="n">
        <v>1021398</v>
      </c>
      <c r="F1274" t="inlineStr">
        <is>
          <t>agro america1021398</t>
        </is>
      </c>
      <c r="G1274" s="12" t="n">
        <v>44964</v>
      </c>
      <c r="H1274" s="10" t="inlineStr"/>
      <c r="I1274" s="10" t="n"/>
      <c r="J1274" s="10" t="n"/>
      <c r="K1274" s="10" t="n"/>
      <c r="L1274" s="13" t="n">
        <v>7.5</v>
      </c>
      <c r="M1274" s="12" t="n">
        <v>44971</v>
      </c>
      <c r="N1274" s="13" t="n">
        <v>9.5</v>
      </c>
      <c r="O1274" s="12" t="n">
        <v>44980</v>
      </c>
      <c r="P1274" t="n">
        <v>4</v>
      </c>
      <c r="Q1274" s="14" t="inlineStr">
        <is>
          <t>SI</t>
        </is>
      </c>
      <c r="R1274" s="10" t="n"/>
      <c r="S1274" s="10" t="n"/>
      <c r="T1274" s="10" t="n"/>
      <c r="U1274" s="10" t="n"/>
      <c r="V1274" s="13" t="n">
        <v>9.5</v>
      </c>
      <c r="W1274" s="12" t="n">
        <v>44973</v>
      </c>
      <c r="X1274" s="13" t="n">
        <v>11.5</v>
      </c>
      <c r="Y1274" s="12" t="n">
        <v>44980</v>
      </c>
      <c r="Z1274" t="n">
        <v>4</v>
      </c>
      <c r="AA1274" s="14" t="inlineStr">
        <is>
          <t>SI</t>
        </is>
      </c>
    </row>
    <row r="1275">
      <c r="B1275" t="inlineStr">
        <is>
          <t>Venta Local</t>
        </is>
      </c>
      <c r="C1275" t="n">
        <v>40347269</v>
      </c>
      <c r="D1275" t="inlineStr">
        <is>
          <t>AGRO AMERICA</t>
        </is>
      </c>
      <c r="E1275" t="n">
        <v>1020828</v>
      </c>
      <c r="F1275" t="inlineStr">
        <is>
          <t>agro america1020828</t>
        </is>
      </c>
      <c r="G1275" s="12" t="n">
        <v>44964</v>
      </c>
      <c r="H1275" s="10" t="inlineStr"/>
      <c r="I1275" s="10" t="n"/>
      <c r="J1275" s="10" t="n"/>
      <c r="K1275" s="10" t="n"/>
      <c r="L1275" s="13" t="n">
        <v>7.5</v>
      </c>
      <c r="M1275" s="12" t="n">
        <v>44971</v>
      </c>
      <c r="N1275" s="13" t="n">
        <v>9.5</v>
      </c>
      <c r="O1275" s="12" t="n">
        <v>44980</v>
      </c>
      <c r="P1275" t="n">
        <v>4</v>
      </c>
      <c r="Q1275" s="14" t="inlineStr">
        <is>
          <t>SI</t>
        </is>
      </c>
      <c r="R1275" s="10" t="n"/>
      <c r="S1275" s="10" t="n"/>
      <c r="T1275" s="10" t="n"/>
      <c r="U1275" s="10" t="n"/>
      <c r="V1275" s="13" t="n">
        <v>9.5</v>
      </c>
      <c r="W1275" s="12" t="n">
        <v>44973</v>
      </c>
      <c r="X1275" s="13" t="n">
        <v>11.5</v>
      </c>
      <c r="Y1275" s="12" t="n">
        <v>44980</v>
      </c>
      <c r="Z1275" t="n">
        <v>4</v>
      </c>
      <c r="AA1275" s="14" t="inlineStr">
        <is>
          <t>SI</t>
        </is>
      </c>
    </row>
    <row r="1276">
      <c r="B1276" t="inlineStr">
        <is>
          <t>Venta Local</t>
        </is>
      </c>
      <c r="C1276" t="n">
        <v>40346821</v>
      </c>
      <c r="D1276" t="inlineStr">
        <is>
          <t>ANDES ASIA</t>
        </is>
      </c>
      <c r="E1276" t="n">
        <v>1022914</v>
      </c>
      <c r="F1276" t="inlineStr">
        <is>
          <t>andes asia1022914</t>
        </is>
      </c>
      <c r="G1276" s="12" t="n">
        <v>44977</v>
      </c>
      <c r="H1276" s="10" t="n">
        <v>24000</v>
      </c>
      <c r="I1276" s="10" t="n"/>
      <c r="J1276" s="10" t="n"/>
      <c r="K1276" s="10" t="n"/>
      <c r="L1276" s="13" t="n">
        <v>4.830303030303031</v>
      </c>
      <c r="M1276" s="12" t="n">
        <v>44981</v>
      </c>
      <c r="N1276" s="13" t="n">
        <v>15</v>
      </c>
      <c r="O1276" s="12" t="n">
        <v>44996</v>
      </c>
      <c r="P1276" t="n">
        <v>17</v>
      </c>
      <c r="Q1276" s="14" t="inlineStr">
        <is>
          <t>SI</t>
        </is>
      </c>
      <c r="R1276" s="10" t="n">
        <v>24000</v>
      </c>
      <c r="S1276" s="10" t="n"/>
      <c r="T1276" s="10" t="n"/>
      <c r="U1276" s="10" t="n"/>
      <c r="V1276" s="13" t="n">
        <v>6.830303030303031</v>
      </c>
      <c r="W1276" s="12" t="n">
        <v>44983</v>
      </c>
      <c r="X1276" s="13" t="n">
        <v>17</v>
      </c>
      <c r="Y1276" s="12" t="n">
        <v>44996</v>
      </c>
      <c r="Z1276" t="n">
        <v>17</v>
      </c>
      <c r="AA1276" s="14" t="inlineStr">
        <is>
          <t>SI</t>
        </is>
      </c>
    </row>
    <row r="1277">
      <c r="B1277" t="inlineStr">
        <is>
          <t>Venta Local</t>
        </is>
      </c>
      <c r="C1277" t="n">
        <v>40346735</v>
      </c>
      <c r="D1277" t="inlineStr">
        <is>
          <t>AGRO MEXICO</t>
        </is>
      </c>
      <c r="E1277" t="n">
        <v>1023318</v>
      </c>
      <c r="F1277" t="inlineStr">
        <is>
          <t>agro mexico1023318</t>
        </is>
      </c>
      <c r="G1277" s="12" t="n">
        <v>44956</v>
      </c>
      <c r="H1277" s="10" t="inlineStr"/>
      <c r="I1277" s="10" t="n"/>
      <c r="J1277" s="10" t="n"/>
      <c r="K1277" s="10" t="n"/>
      <c r="L1277" s="13" t="n">
        <v>5.449612403100775</v>
      </c>
      <c r="M1277" s="12" t="n">
        <v>44961</v>
      </c>
      <c r="N1277" s="13" t="n">
        <v>10</v>
      </c>
      <c r="O1277" s="12" t="n">
        <v>44971</v>
      </c>
      <c r="P1277" t="n">
        <v>12</v>
      </c>
      <c r="Q1277" s="14" t="inlineStr">
        <is>
          <t>SI</t>
        </is>
      </c>
      <c r="R1277" s="10" t="n"/>
      <c r="S1277" s="10" t="n"/>
      <c r="T1277" s="10" t="n"/>
      <c r="U1277" s="10" t="n"/>
      <c r="V1277" s="13" t="n">
        <v>7.449612403100775</v>
      </c>
      <c r="W1277" s="12" t="n">
        <v>44963</v>
      </c>
      <c r="X1277" s="13" t="n">
        <v>12</v>
      </c>
      <c r="Y1277" s="12" t="n">
        <v>44971</v>
      </c>
      <c r="Z1277" t="n">
        <v>12</v>
      </c>
      <c r="AA1277" s="14" t="inlineStr">
        <is>
          <t>SI</t>
        </is>
      </c>
    </row>
    <row r="1278">
      <c r="B1278" t="inlineStr">
        <is>
          <t>Venta Local</t>
        </is>
      </c>
      <c r="C1278" t="n">
        <v>40346735</v>
      </c>
      <c r="D1278" t="inlineStr">
        <is>
          <t>AGRO MEXICO</t>
        </is>
      </c>
      <c r="E1278" t="n">
        <v>1023318</v>
      </c>
      <c r="F1278" t="inlineStr">
        <is>
          <t>agro mexico1023318</t>
        </is>
      </c>
      <c r="G1278" s="12" t="n">
        <v>44956</v>
      </c>
      <c r="H1278" s="10" t="inlineStr"/>
      <c r="I1278" s="10" t="n"/>
      <c r="J1278" s="10" t="n"/>
      <c r="K1278" s="10" t="n"/>
      <c r="L1278" s="13" t="n">
        <v>5.449612403100775</v>
      </c>
      <c r="M1278" s="12" t="n">
        <v>44961</v>
      </c>
      <c r="N1278" s="13" t="n">
        <v>10</v>
      </c>
      <c r="O1278" s="12" t="n">
        <v>44971</v>
      </c>
      <c r="P1278" t="n">
        <v>12</v>
      </c>
      <c r="Q1278" s="14" t="inlineStr">
        <is>
          <t>SI</t>
        </is>
      </c>
      <c r="R1278" s="10" t="n"/>
      <c r="S1278" s="10" t="n"/>
      <c r="T1278" s="10" t="n"/>
      <c r="U1278" s="10" t="n"/>
      <c r="V1278" s="13" t="n">
        <v>7.449612403100775</v>
      </c>
      <c r="W1278" s="12" t="n">
        <v>44963</v>
      </c>
      <c r="X1278" s="13" t="n">
        <v>12</v>
      </c>
      <c r="Y1278" s="12" t="n">
        <v>44971</v>
      </c>
      <c r="Z1278" t="n">
        <v>12</v>
      </c>
      <c r="AA1278" s="14" t="inlineStr">
        <is>
          <t>SI</t>
        </is>
      </c>
    </row>
    <row r="1279">
      <c r="B1279" t="inlineStr">
        <is>
          <t>Venta Local</t>
        </is>
      </c>
      <c r="C1279" t="n">
        <v>40346563</v>
      </c>
      <c r="D1279" t="inlineStr">
        <is>
          <t>AGROSUPER SHANGHAI</t>
        </is>
      </c>
      <c r="E1279" t="n">
        <v>1030791</v>
      </c>
      <c r="F1279" t="inlineStr">
        <is>
          <t>agrosuper shanghai1030791</t>
        </is>
      </c>
      <c r="G1279" s="12" t="n">
        <v>44975</v>
      </c>
      <c r="H1279" s="10" t="inlineStr"/>
      <c r="I1279" s="10" t="n"/>
      <c r="J1279" s="10" t="n"/>
      <c r="K1279" s="10" t="n"/>
      <c r="L1279" s="13" t="n">
        <v>5.574109245612703</v>
      </c>
      <c r="M1279" s="12" t="n">
        <v>44980</v>
      </c>
      <c r="N1279" s="13" t="n">
        <v>5.5</v>
      </c>
      <c r="O1279" s="12" t="n">
        <v>44985</v>
      </c>
      <c r="P1279" t="n">
        <v>0</v>
      </c>
      <c r="Q1279" s="14" t="inlineStr">
        <is>
          <t>Mes 3</t>
        </is>
      </c>
      <c r="R1279" s="10" t="n"/>
      <c r="S1279" s="10" t="n"/>
      <c r="T1279" s="10" t="n"/>
      <c r="U1279" s="10" t="n"/>
      <c r="V1279" s="13" t="n">
        <v>7.574109245612703</v>
      </c>
      <c r="W1279" s="12" t="n">
        <v>44982</v>
      </c>
      <c r="X1279" s="13" t="n">
        <v>7.5</v>
      </c>
      <c r="Y1279" s="12" t="n">
        <v>44985</v>
      </c>
      <c r="Z1279" t="n">
        <v>0</v>
      </c>
      <c r="AA1279" s="14" t="inlineStr">
        <is>
          <t>Mes 3</t>
        </is>
      </c>
    </row>
    <row r="1280">
      <c r="B1280" t="inlineStr">
        <is>
          <t>Venta Local</t>
        </is>
      </c>
      <c r="C1280" t="n">
        <v>40346563</v>
      </c>
      <c r="D1280" t="inlineStr">
        <is>
          <t>AGROSUPER SHANGHAI</t>
        </is>
      </c>
      <c r="E1280" t="n">
        <v>1030683</v>
      </c>
      <c r="F1280" t="inlineStr">
        <is>
          <t>agrosuper shanghai1030683</t>
        </is>
      </c>
      <c r="G1280" s="12" t="n">
        <v>44975</v>
      </c>
      <c r="H1280" s="10" t="inlineStr"/>
      <c r="I1280" s="10" t="n"/>
      <c r="J1280" s="10" t="n"/>
      <c r="K1280" s="10" t="n"/>
      <c r="L1280" s="13" t="n">
        <v>5.574109245612703</v>
      </c>
      <c r="M1280" s="12" t="n">
        <v>44980</v>
      </c>
      <c r="N1280" s="13" t="n">
        <v>5.5</v>
      </c>
      <c r="O1280" s="12" t="n">
        <v>44985</v>
      </c>
      <c r="P1280" t="n">
        <v>0</v>
      </c>
      <c r="Q1280" s="14" t="inlineStr">
        <is>
          <t>Mes 3</t>
        </is>
      </c>
      <c r="R1280" s="10" t="n"/>
      <c r="S1280" s="10" t="n"/>
      <c r="T1280" s="10" t="n"/>
      <c r="U1280" s="10" t="n"/>
      <c r="V1280" s="13" t="n">
        <v>7.574109245612703</v>
      </c>
      <c r="W1280" s="12" t="n">
        <v>44982</v>
      </c>
      <c r="X1280" s="13" t="n">
        <v>7.5</v>
      </c>
      <c r="Y1280" s="12" t="n">
        <v>44985</v>
      </c>
      <c r="Z1280" t="n">
        <v>0</v>
      </c>
      <c r="AA1280" s="14" t="inlineStr">
        <is>
          <t>Mes 3</t>
        </is>
      </c>
    </row>
    <row r="1281">
      <c r="B1281" t="inlineStr">
        <is>
          <t>Venta Local</t>
        </is>
      </c>
      <c r="C1281" t="n">
        <v>40346562</v>
      </c>
      <c r="D1281" t="inlineStr">
        <is>
          <t>AGROSUPER SHANGHAI</t>
        </is>
      </c>
      <c r="E1281" t="n">
        <v>1030683</v>
      </c>
      <c r="F1281" t="inlineStr">
        <is>
          <t>agrosuper shanghai1030683</t>
        </is>
      </c>
      <c r="G1281" s="12" t="n">
        <v>44975</v>
      </c>
      <c r="H1281" s="10" t="inlineStr"/>
      <c r="I1281" s="10" t="n"/>
      <c r="J1281" s="10" t="n"/>
      <c r="K1281" s="10" t="n"/>
      <c r="L1281" s="13" t="n">
        <v>5.574109245612703</v>
      </c>
      <c r="M1281" s="12" t="n">
        <v>44980</v>
      </c>
      <c r="N1281" s="13" t="n">
        <v>5.5</v>
      </c>
      <c r="O1281" s="12" t="n">
        <v>44985</v>
      </c>
      <c r="P1281" t="n">
        <v>0</v>
      </c>
      <c r="Q1281" s="14" t="inlineStr">
        <is>
          <t>Mes 3</t>
        </is>
      </c>
      <c r="R1281" s="10" t="n"/>
      <c r="S1281" s="10" t="n"/>
      <c r="T1281" s="10" t="n"/>
      <c r="U1281" s="10" t="n"/>
      <c r="V1281" s="13" t="n">
        <v>7.574109245612703</v>
      </c>
      <c r="W1281" s="12" t="n">
        <v>44982</v>
      </c>
      <c r="X1281" s="13" t="n">
        <v>7.5</v>
      </c>
      <c r="Y1281" s="12" t="n">
        <v>44985</v>
      </c>
      <c r="Z1281" t="n">
        <v>0</v>
      </c>
      <c r="AA1281" s="14" t="inlineStr">
        <is>
          <t>Mes 3</t>
        </is>
      </c>
    </row>
    <row r="1282">
      <c r="B1282" t="inlineStr">
        <is>
          <t>Venta Local</t>
        </is>
      </c>
      <c r="C1282" t="n">
        <v>40346561</v>
      </c>
      <c r="D1282" t="inlineStr">
        <is>
          <t>AGROSUPER SHANGHAI</t>
        </is>
      </c>
      <c r="E1282" t="n">
        <v>1030683</v>
      </c>
      <c r="F1282" t="inlineStr">
        <is>
          <t>agrosuper shanghai1030683</t>
        </is>
      </c>
      <c r="G1282" s="12" t="n">
        <v>44975</v>
      </c>
      <c r="H1282" s="10" t="inlineStr"/>
      <c r="I1282" s="10" t="n"/>
      <c r="J1282" s="10" t="n"/>
      <c r="K1282" s="10" t="n"/>
      <c r="L1282" s="13" t="n">
        <v>5.574109245612703</v>
      </c>
      <c r="M1282" s="12" t="n">
        <v>44980</v>
      </c>
      <c r="N1282" s="13" t="n">
        <v>5.5</v>
      </c>
      <c r="O1282" s="12" t="n">
        <v>44985</v>
      </c>
      <c r="P1282" t="n">
        <v>0</v>
      </c>
      <c r="Q1282" s="14" t="inlineStr">
        <is>
          <t>Mes 3</t>
        </is>
      </c>
      <c r="R1282" s="10" t="n"/>
      <c r="S1282" s="10" t="n"/>
      <c r="T1282" s="10" t="n"/>
      <c r="U1282" s="10" t="n"/>
      <c r="V1282" s="13" t="n">
        <v>7.574109245612703</v>
      </c>
      <c r="W1282" s="12" t="n">
        <v>44982</v>
      </c>
      <c r="X1282" s="13" t="n">
        <v>7.5</v>
      </c>
      <c r="Y1282" s="12" t="n">
        <v>44985</v>
      </c>
      <c r="Z1282" t="n">
        <v>0</v>
      </c>
      <c r="AA1282" s="14" t="inlineStr">
        <is>
          <t>Mes 3</t>
        </is>
      </c>
    </row>
    <row r="1283">
      <c r="B1283" t="inlineStr">
        <is>
          <t>Venta Directa</t>
        </is>
      </c>
      <c r="C1283" t="n">
        <v>40346301</v>
      </c>
      <c r="D1283" t="inlineStr">
        <is>
          <t>AGROSUPER ASIA</t>
        </is>
      </c>
      <c r="E1283" t="n">
        <v>1023448</v>
      </c>
      <c r="F1283" t="inlineStr">
        <is>
          <t>agrosuper asia1023448</t>
        </is>
      </c>
      <c r="G1283" s="12" t="n">
        <v>45004</v>
      </c>
      <c r="H1283" s="10" t="n">
        <v>11007.49</v>
      </c>
      <c r="I1283" s="10" t="n"/>
      <c r="J1283" s="10" t="n"/>
      <c r="K1283" s="10" t="n"/>
      <c r="L1283" s="13" t="n"/>
      <c r="N1283" s="13" t="n"/>
      <c r="Q1283" s="14" t="n"/>
      <c r="R1283" s="10" t="n">
        <v>11007.49</v>
      </c>
      <c r="S1283" s="10" t="n"/>
      <c r="T1283" s="10" t="n"/>
      <c r="U1283" s="10" t="n"/>
      <c r="V1283" s="13" t="n"/>
      <c r="X1283" s="13" t="n"/>
      <c r="AA1283" s="14" t="n"/>
    </row>
    <row r="1284">
      <c r="B1284" t="inlineStr">
        <is>
          <t>Venta Directa</t>
        </is>
      </c>
      <c r="C1284" t="n">
        <v>40346301</v>
      </c>
      <c r="D1284" t="inlineStr">
        <is>
          <t>AGROSUPER ASIA</t>
        </is>
      </c>
      <c r="E1284" t="n">
        <v>1023448</v>
      </c>
      <c r="F1284" t="inlineStr">
        <is>
          <t>agrosuper asia1023448</t>
        </is>
      </c>
      <c r="G1284" s="12" t="n">
        <v>45004</v>
      </c>
      <c r="H1284" s="10" t="n">
        <v>24162.81</v>
      </c>
      <c r="I1284" s="10" t="n"/>
      <c r="J1284" s="10" t="n"/>
      <c r="K1284" s="10" t="n"/>
      <c r="L1284" s="13" t="n"/>
      <c r="N1284" s="13" t="n"/>
      <c r="Q1284" s="14" t="n"/>
      <c r="R1284" s="10" t="n">
        <v>24162.81</v>
      </c>
      <c r="S1284" s="10" t="n"/>
      <c r="T1284" s="10" t="n"/>
      <c r="U1284" s="10" t="n"/>
      <c r="V1284" s="13" t="n"/>
      <c r="X1284" s="13" t="n"/>
      <c r="AA1284" s="14" t="n"/>
    </row>
    <row r="1285">
      <c r="B1285" t="inlineStr">
        <is>
          <t>Venta Directa</t>
        </is>
      </c>
      <c r="C1285" t="n">
        <v>40346213</v>
      </c>
      <c r="D1285" t="inlineStr">
        <is>
          <t>AGROSUPER ASIA</t>
        </is>
      </c>
      <c r="E1285" t="n">
        <v>1020904</v>
      </c>
      <c r="F1285" t="inlineStr">
        <is>
          <t>agrosuper asia1020904</t>
        </is>
      </c>
      <c r="G1285" s="12" t="n">
        <v>44993</v>
      </c>
      <c r="H1285" s="10" t="n">
        <v>3126.1</v>
      </c>
      <c r="I1285" s="10" t="n"/>
      <c r="J1285" s="10" t="n"/>
      <c r="K1285" s="10" t="n"/>
      <c r="L1285" s="13" t="n"/>
      <c r="N1285" s="13" t="n"/>
      <c r="Q1285" s="14" t="n"/>
      <c r="R1285" s="10" t="n">
        <v>3126.1</v>
      </c>
      <c r="S1285" s="10" t="n"/>
      <c r="T1285" s="10" t="n"/>
      <c r="U1285" s="10" t="n"/>
      <c r="V1285" s="13" t="n"/>
      <c r="X1285" s="13" t="n"/>
      <c r="AA1285" s="14" t="n"/>
    </row>
    <row r="1286">
      <c r="B1286" t="inlineStr">
        <is>
          <t>Venta Directa</t>
        </is>
      </c>
      <c r="C1286" t="n">
        <v>40346213</v>
      </c>
      <c r="D1286" t="inlineStr">
        <is>
          <t>AGROSUPER ASIA</t>
        </is>
      </c>
      <c r="E1286" t="n">
        <v>1020904</v>
      </c>
      <c r="F1286" t="inlineStr">
        <is>
          <t>agrosuper asia1020904</t>
        </is>
      </c>
      <c r="G1286" s="12" t="n">
        <v>44993</v>
      </c>
      <c r="H1286" s="10" t="n">
        <v>21924.04</v>
      </c>
      <c r="I1286" s="10" t="n"/>
      <c r="J1286" s="10" t="n"/>
      <c r="K1286" s="10" t="n"/>
      <c r="L1286" s="13" t="n"/>
      <c r="N1286" s="13" t="n"/>
      <c r="Q1286" s="14" t="n"/>
      <c r="R1286" s="10" t="n">
        <v>21924.04</v>
      </c>
      <c r="S1286" s="10" t="n"/>
      <c r="T1286" s="10" t="n"/>
      <c r="U1286" s="10" t="n"/>
      <c r="V1286" s="13" t="n"/>
      <c r="X1286" s="13" t="n"/>
      <c r="AA1286" s="14" t="n"/>
    </row>
    <row r="1287">
      <c r="B1287" t="inlineStr">
        <is>
          <t>Venta Directa</t>
        </is>
      </c>
      <c r="C1287" t="n">
        <v>40344297</v>
      </c>
      <c r="D1287" t="inlineStr">
        <is>
          <t>AGROSUPER ASIA</t>
        </is>
      </c>
      <c r="E1287" t="n">
        <v>1023144</v>
      </c>
      <c r="F1287" t="inlineStr">
        <is>
          <t>agrosuper asia1023144</t>
        </is>
      </c>
      <c r="G1287" s="12" t="n">
        <v>45011</v>
      </c>
      <c r="H1287" s="10" t="n">
        <v>24009.22</v>
      </c>
      <c r="I1287" s="10" t="n"/>
      <c r="J1287" s="10" t="n"/>
      <c r="K1287" s="10" t="n"/>
      <c r="L1287" s="13" t="n"/>
      <c r="N1287" s="13" t="n"/>
      <c r="Q1287" s="14" t="n"/>
      <c r="R1287" s="10" t="n">
        <v>24009.22</v>
      </c>
      <c r="S1287" s="10" t="n"/>
      <c r="T1287" s="10" t="n"/>
      <c r="U1287" s="10" t="n"/>
      <c r="V1287" s="13" t="n"/>
      <c r="X1287" s="13" t="n"/>
      <c r="AA1287" s="14" t="n"/>
    </row>
    <row r="1288">
      <c r="B1288" t="inlineStr">
        <is>
          <t>Venta Directa</t>
        </is>
      </c>
      <c r="C1288" t="n">
        <v>40344226</v>
      </c>
      <c r="D1288" t="inlineStr">
        <is>
          <t>AGROSUPER ASIA</t>
        </is>
      </c>
      <c r="E1288" t="n">
        <v>1023435</v>
      </c>
      <c r="F1288" t="inlineStr">
        <is>
          <t>agrosuper asia1023435</t>
        </is>
      </c>
      <c r="G1288" s="12" t="n">
        <v>45009</v>
      </c>
      <c r="H1288" s="10" t="n">
        <v>23514.11</v>
      </c>
      <c r="I1288" s="10" t="n"/>
      <c r="J1288" s="10" t="n"/>
      <c r="K1288" s="10" t="n"/>
      <c r="L1288" s="13" t="n"/>
      <c r="N1288" s="13" t="n"/>
      <c r="Q1288" s="14" t="n"/>
      <c r="R1288" s="10" t="n">
        <v>23514.11</v>
      </c>
      <c r="S1288" s="10" t="n"/>
      <c r="T1288" s="10" t="n"/>
      <c r="U1288" s="10" t="n"/>
      <c r="V1288" s="13" t="n"/>
      <c r="X1288" s="13" t="n"/>
      <c r="AA1288" s="14" t="n"/>
    </row>
    <row r="1289">
      <c r="B1289" t="inlineStr">
        <is>
          <t>Venta Local</t>
        </is>
      </c>
      <c r="C1289" t="n">
        <v>40343644</v>
      </c>
      <c r="D1289" t="inlineStr">
        <is>
          <t>AGRO AMERICA</t>
        </is>
      </c>
      <c r="E1289" t="n">
        <v>1023446</v>
      </c>
      <c r="F1289" t="inlineStr">
        <is>
          <t>agro america1023446</t>
        </is>
      </c>
      <c r="G1289" s="12" t="n">
        <v>44964</v>
      </c>
      <c r="H1289" s="10" t="inlineStr"/>
      <c r="I1289" s="10" t="n"/>
      <c r="J1289" s="10" t="n"/>
      <c r="K1289" s="10" t="n"/>
      <c r="L1289" s="13" t="n">
        <v>7.5</v>
      </c>
      <c r="M1289" s="12" t="n">
        <v>44971</v>
      </c>
      <c r="N1289" s="13" t="n">
        <v>9.5</v>
      </c>
      <c r="O1289" s="12" t="n">
        <v>44980</v>
      </c>
      <c r="P1289" t="n">
        <v>4</v>
      </c>
      <c r="Q1289" s="14" t="inlineStr">
        <is>
          <t>SI</t>
        </is>
      </c>
      <c r="R1289" s="10" t="n"/>
      <c r="S1289" s="10" t="n"/>
      <c r="T1289" s="10" t="n"/>
      <c r="U1289" s="10" t="n"/>
      <c r="V1289" s="13" t="n">
        <v>9.5</v>
      </c>
      <c r="W1289" s="12" t="n">
        <v>44973</v>
      </c>
      <c r="X1289" s="13" t="n">
        <v>11.5</v>
      </c>
      <c r="Y1289" s="12" t="n">
        <v>44980</v>
      </c>
      <c r="Z1289" t="n">
        <v>4</v>
      </c>
      <c r="AA1289" s="14" t="inlineStr">
        <is>
          <t>SI</t>
        </is>
      </c>
    </row>
    <row r="1290">
      <c r="B1290" t="inlineStr">
        <is>
          <t>Venta Directa</t>
        </is>
      </c>
      <c r="C1290" t="n">
        <v>40343494</v>
      </c>
      <c r="D1290" t="inlineStr">
        <is>
          <t>AGROSUPER ASIA</t>
        </is>
      </c>
      <c r="E1290" t="n">
        <v>1020904</v>
      </c>
      <c r="F1290" t="inlineStr">
        <is>
          <t>agrosuper asia1020904</t>
        </is>
      </c>
      <c r="G1290" s="12" t="n">
        <v>44980</v>
      </c>
      <c r="H1290" s="10" t="inlineStr"/>
      <c r="I1290" s="10" t="n"/>
      <c r="J1290" s="10" t="n"/>
      <c r="K1290" s="10" t="n"/>
      <c r="L1290" s="13" t="n"/>
      <c r="N1290" s="13" t="n"/>
      <c r="Q1290" s="14" t="n"/>
      <c r="R1290" s="10" t="n"/>
      <c r="S1290" s="10" t="n"/>
      <c r="T1290" s="10" t="n"/>
      <c r="U1290" s="10" t="n"/>
      <c r="V1290" s="13" t="n"/>
      <c r="X1290" s="13" t="n"/>
      <c r="AA1290" s="14" t="n"/>
    </row>
    <row r="1291">
      <c r="B1291" t="inlineStr">
        <is>
          <t>Venta Local</t>
        </is>
      </c>
      <c r="C1291" t="n">
        <v>40343405</v>
      </c>
      <c r="D1291" t="inlineStr">
        <is>
          <t>ANDES ASIA</t>
        </is>
      </c>
      <c r="E1291" t="n">
        <v>1021987</v>
      </c>
      <c r="F1291" t="inlineStr">
        <is>
          <t>andes asia1021987</t>
        </is>
      </c>
      <c r="G1291" s="12" t="n">
        <v>44982</v>
      </c>
      <c r="H1291" s="10" t="n">
        <v>2060</v>
      </c>
      <c r="I1291" s="10" t="n"/>
      <c r="J1291" s="10" t="n"/>
      <c r="K1291" s="10" t="n"/>
      <c r="L1291" s="13" t="n">
        <v>4.830303030303031</v>
      </c>
      <c r="M1291" s="12" t="n">
        <v>44986</v>
      </c>
      <c r="N1291" s="13" t="n">
        <v>15</v>
      </c>
      <c r="O1291" s="12" t="n">
        <v>45001</v>
      </c>
      <c r="P1291" t="n">
        <v>13</v>
      </c>
      <c r="Q1291" s="14" t="inlineStr">
        <is>
          <t>SI</t>
        </is>
      </c>
      <c r="R1291" s="10" t="n">
        <v>2060</v>
      </c>
      <c r="S1291" s="10" t="n"/>
      <c r="T1291" s="10" t="n"/>
      <c r="U1291" s="10" t="n"/>
      <c r="V1291" s="13" t="n">
        <v>6.830303030303031</v>
      </c>
      <c r="W1291" s="12" t="n">
        <v>44988</v>
      </c>
      <c r="X1291" s="13" t="n">
        <v>17</v>
      </c>
      <c r="Y1291" s="12" t="n">
        <v>45001</v>
      </c>
      <c r="Z1291" t="n">
        <v>13</v>
      </c>
      <c r="AA1291" s="14" t="inlineStr">
        <is>
          <t>SI</t>
        </is>
      </c>
    </row>
    <row r="1292">
      <c r="B1292" t="inlineStr">
        <is>
          <t>Venta Local</t>
        </is>
      </c>
      <c r="C1292" t="n">
        <v>40343404</v>
      </c>
      <c r="D1292" t="inlineStr">
        <is>
          <t>ANDES ASIA</t>
        </is>
      </c>
      <c r="E1292" t="n">
        <v>1022865</v>
      </c>
      <c r="F1292" t="inlineStr">
        <is>
          <t>andes asia1022865</t>
        </is>
      </c>
      <c r="G1292" s="12" t="n">
        <v>44982</v>
      </c>
      <c r="H1292" s="10" t="n">
        <v>2036.35</v>
      </c>
      <c r="I1292" s="10" t="n"/>
      <c r="J1292" s="10" t="n"/>
      <c r="K1292" s="10" t="n"/>
      <c r="L1292" s="13" t="n">
        <v>4.830303030303031</v>
      </c>
      <c r="M1292" s="12" t="n">
        <v>44986</v>
      </c>
      <c r="N1292" s="13" t="n">
        <v>15</v>
      </c>
      <c r="O1292" s="12" t="n">
        <v>45001</v>
      </c>
      <c r="P1292" t="n">
        <v>13</v>
      </c>
      <c r="Q1292" s="14" t="inlineStr">
        <is>
          <t>SI</t>
        </is>
      </c>
      <c r="R1292" s="10" t="n">
        <v>2036.35</v>
      </c>
      <c r="S1292" s="10" t="n"/>
      <c r="T1292" s="10" t="n"/>
      <c r="U1292" s="10" t="n"/>
      <c r="V1292" s="13" t="n">
        <v>6.830303030303031</v>
      </c>
      <c r="W1292" s="12" t="n">
        <v>44988</v>
      </c>
      <c r="X1292" s="13" t="n">
        <v>17</v>
      </c>
      <c r="Y1292" s="12" t="n">
        <v>45001</v>
      </c>
      <c r="Z1292" t="n">
        <v>13</v>
      </c>
      <c r="AA1292" s="14" t="inlineStr">
        <is>
          <t>SI</t>
        </is>
      </c>
    </row>
    <row r="1293">
      <c r="B1293" t="inlineStr">
        <is>
          <t>Venta Local</t>
        </is>
      </c>
      <c r="C1293" t="n">
        <v>40343404</v>
      </c>
      <c r="D1293" t="inlineStr">
        <is>
          <t>ANDES ASIA</t>
        </is>
      </c>
      <c r="E1293" t="n">
        <v>1022863</v>
      </c>
      <c r="F1293" t="inlineStr">
        <is>
          <t>andes asia1022863</t>
        </is>
      </c>
      <c r="G1293" s="12" t="n">
        <v>44982</v>
      </c>
      <c r="H1293" s="10" t="n">
        <v>10012.57</v>
      </c>
      <c r="I1293" s="10" t="n"/>
      <c r="J1293" s="10" t="n"/>
      <c r="K1293" s="10" t="n"/>
      <c r="L1293" s="13" t="n">
        <v>4.830303030303031</v>
      </c>
      <c r="M1293" s="12" t="n">
        <v>44986</v>
      </c>
      <c r="N1293" s="13" t="n">
        <v>15</v>
      </c>
      <c r="O1293" s="12" t="n">
        <v>45001</v>
      </c>
      <c r="P1293" t="n">
        <v>13</v>
      </c>
      <c r="Q1293" s="14" t="inlineStr">
        <is>
          <t>SI</t>
        </is>
      </c>
      <c r="R1293" s="10" t="n">
        <v>10012.57</v>
      </c>
      <c r="S1293" s="10" t="n"/>
      <c r="T1293" s="10" t="n"/>
      <c r="U1293" s="10" t="n"/>
      <c r="V1293" s="13" t="n">
        <v>6.830303030303031</v>
      </c>
      <c r="W1293" s="12" t="n">
        <v>44988</v>
      </c>
      <c r="X1293" s="13" t="n">
        <v>17</v>
      </c>
      <c r="Y1293" s="12" t="n">
        <v>45001</v>
      </c>
      <c r="Z1293" t="n">
        <v>13</v>
      </c>
      <c r="AA1293" s="14" t="inlineStr">
        <is>
          <t>SI</t>
        </is>
      </c>
    </row>
    <row r="1294">
      <c r="B1294" t="inlineStr">
        <is>
          <t>Venta Local</t>
        </is>
      </c>
      <c r="C1294" t="n">
        <v>40343404</v>
      </c>
      <c r="D1294" t="inlineStr">
        <is>
          <t>ANDES ASIA</t>
        </is>
      </c>
      <c r="E1294" t="n">
        <v>1022751</v>
      </c>
      <c r="F1294" t="inlineStr">
        <is>
          <t>andes asia1022751</t>
        </is>
      </c>
      <c r="G1294" s="12" t="n">
        <v>44982</v>
      </c>
      <c r="H1294" s="10" t="n">
        <v>3080</v>
      </c>
      <c r="I1294" s="10" t="n"/>
      <c r="J1294" s="10" t="n"/>
      <c r="K1294" s="10" t="n"/>
      <c r="L1294" s="13" t="n">
        <v>4.830303030303031</v>
      </c>
      <c r="M1294" s="12" t="n">
        <v>44986</v>
      </c>
      <c r="N1294" s="13" t="n">
        <v>15</v>
      </c>
      <c r="O1294" s="12" t="n">
        <v>45001</v>
      </c>
      <c r="P1294" t="n">
        <v>13</v>
      </c>
      <c r="Q1294" s="14" t="inlineStr">
        <is>
          <t>SI</t>
        </is>
      </c>
      <c r="R1294" s="10" t="n">
        <v>3080</v>
      </c>
      <c r="S1294" s="10" t="n"/>
      <c r="T1294" s="10" t="n"/>
      <c r="U1294" s="10" t="n"/>
      <c r="V1294" s="13" t="n">
        <v>6.830303030303031</v>
      </c>
      <c r="W1294" s="12" t="n">
        <v>44988</v>
      </c>
      <c r="X1294" s="13" t="n">
        <v>17</v>
      </c>
      <c r="Y1294" s="12" t="n">
        <v>45001</v>
      </c>
      <c r="Z1294" t="n">
        <v>13</v>
      </c>
      <c r="AA1294" s="14" t="inlineStr">
        <is>
          <t>SI</t>
        </is>
      </c>
    </row>
    <row r="1295">
      <c r="B1295" t="inlineStr">
        <is>
          <t>Venta Local</t>
        </is>
      </c>
      <c r="C1295" t="n">
        <v>40343404</v>
      </c>
      <c r="D1295" t="inlineStr">
        <is>
          <t>ANDES ASIA</t>
        </is>
      </c>
      <c r="E1295" t="n">
        <v>1022570</v>
      </c>
      <c r="F1295" t="inlineStr">
        <is>
          <t>andes asia1022570</t>
        </is>
      </c>
      <c r="G1295" s="12" t="n">
        <v>44982</v>
      </c>
      <c r="H1295" s="10" t="n">
        <v>1006.22</v>
      </c>
      <c r="I1295" s="10" t="n"/>
      <c r="J1295" s="10" t="n"/>
      <c r="K1295" s="10" t="n"/>
      <c r="L1295" s="13" t="n">
        <v>4.830303030303031</v>
      </c>
      <c r="M1295" s="12" t="n">
        <v>44986</v>
      </c>
      <c r="N1295" s="13" t="n">
        <v>15</v>
      </c>
      <c r="O1295" s="12" t="n">
        <v>45001</v>
      </c>
      <c r="P1295" t="n">
        <v>13</v>
      </c>
      <c r="Q1295" s="14" t="inlineStr">
        <is>
          <t>SI</t>
        </is>
      </c>
      <c r="R1295" s="10" t="n">
        <v>1006.22</v>
      </c>
      <c r="S1295" s="10" t="n"/>
      <c r="T1295" s="10" t="n"/>
      <c r="U1295" s="10" t="n"/>
      <c r="V1295" s="13" t="n">
        <v>6.830303030303031</v>
      </c>
      <c r="W1295" s="12" t="n">
        <v>44988</v>
      </c>
      <c r="X1295" s="13" t="n">
        <v>17</v>
      </c>
      <c r="Y1295" s="12" t="n">
        <v>45001</v>
      </c>
      <c r="Z1295" t="n">
        <v>13</v>
      </c>
      <c r="AA1295" s="14" t="inlineStr">
        <is>
          <t>SI</t>
        </is>
      </c>
    </row>
    <row r="1296">
      <c r="B1296" t="inlineStr">
        <is>
          <t>Venta Local</t>
        </is>
      </c>
      <c r="C1296" t="n">
        <v>40343404</v>
      </c>
      <c r="D1296" t="inlineStr">
        <is>
          <t>ANDES ASIA</t>
        </is>
      </c>
      <c r="E1296" t="n">
        <v>1022398</v>
      </c>
      <c r="F1296" t="inlineStr">
        <is>
          <t>andes asia1022398</t>
        </is>
      </c>
      <c r="G1296" s="12" t="n">
        <v>44982</v>
      </c>
      <c r="H1296" s="10" t="n">
        <v>6040.32</v>
      </c>
      <c r="I1296" s="10" t="n"/>
      <c r="J1296" s="10" t="n"/>
      <c r="K1296" s="10" t="n"/>
      <c r="L1296" s="13" t="n">
        <v>4.830303030303031</v>
      </c>
      <c r="M1296" s="12" t="n">
        <v>44986</v>
      </c>
      <c r="N1296" s="13" t="n">
        <v>15</v>
      </c>
      <c r="O1296" s="12" t="n">
        <v>45001</v>
      </c>
      <c r="P1296" t="n">
        <v>13</v>
      </c>
      <c r="Q1296" s="14" t="inlineStr">
        <is>
          <t>SI</t>
        </is>
      </c>
      <c r="R1296" s="10" t="n">
        <v>6040.32</v>
      </c>
      <c r="S1296" s="10" t="n"/>
      <c r="T1296" s="10" t="n"/>
      <c r="U1296" s="10" t="n"/>
      <c r="V1296" s="13" t="n">
        <v>6.830303030303031</v>
      </c>
      <c r="W1296" s="12" t="n">
        <v>44988</v>
      </c>
      <c r="X1296" s="13" t="n">
        <v>17</v>
      </c>
      <c r="Y1296" s="12" t="n">
        <v>45001</v>
      </c>
      <c r="Z1296" t="n">
        <v>13</v>
      </c>
      <c r="AA1296" s="14" t="inlineStr">
        <is>
          <t>SI</t>
        </is>
      </c>
    </row>
    <row r="1297">
      <c r="B1297" t="inlineStr">
        <is>
          <t>Venta Local</t>
        </is>
      </c>
      <c r="C1297" t="n">
        <v>40343391</v>
      </c>
      <c r="D1297" t="inlineStr">
        <is>
          <t>ANDES ASIA</t>
        </is>
      </c>
      <c r="E1297" t="n">
        <v>1023265</v>
      </c>
      <c r="F1297" t="inlineStr">
        <is>
          <t>andes asia1023265</t>
        </is>
      </c>
      <c r="G1297" s="12" t="n">
        <v>44982</v>
      </c>
      <c r="H1297" s="10" t="n">
        <v>2003.48</v>
      </c>
      <c r="I1297" s="10" t="n"/>
      <c r="J1297" s="10" t="n"/>
      <c r="K1297" s="10" t="n"/>
      <c r="L1297" s="13" t="n">
        <v>4.830303030303031</v>
      </c>
      <c r="M1297" s="12" t="n">
        <v>44986</v>
      </c>
      <c r="N1297" s="13" t="n">
        <v>15</v>
      </c>
      <c r="O1297" s="12" t="n">
        <v>45001</v>
      </c>
      <c r="P1297" t="n">
        <v>13</v>
      </c>
      <c r="Q1297" s="14" t="inlineStr">
        <is>
          <t>SI</t>
        </is>
      </c>
      <c r="R1297" s="10" t="n">
        <v>2003.48</v>
      </c>
      <c r="S1297" s="10" t="n"/>
      <c r="T1297" s="10" t="n"/>
      <c r="U1297" s="10" t="n"/>
      <c r="V1297" s="13" t="n">
        <v>6.830303030303031</v>
      </c>
      <c r="W1297" s="12" t="n">
        <v>44988</v>
      </c>
      <c r="X1297" s="13" t="n">
        <v>17</v>
      </c>
      <c r="Y1297" s="12" t="n">
        <v>45001</v>
      </c>
      <c r="Z1297" t="n">
        <v>13</v>
      </c>
      <c r="AA1297" s="14" t="inlineStr">
        <is>
          <t>SI</t>
        </is>
      </c>
    </row>
    <row r="1298">
      <c r="B1298" t="inlineStr">
        <is>
          <t>Venta Local</t>
        </is>
      </c>
      <c r="C1298" t="n">
        <v>40343390</v>
      </c>
      <c r="D1298" t="inlineStr">
        <is>
          <t>ANDES ASIA</t>
        </is>
      </c>
      <c r="E1298" t="n">
        <v>1022101</v>
      </c>
      <c r="F1298" t="inlineStr">
        <is>
          <t>andes asia1022101</t>
        </is>
      </c>
      <c r="G1298" s="12" t="n">
        <v>44982</v>
      </c>
      <c r="H1298" s="10" t="n">
        <v>1290.46</v>
      </c>
      <c r="I1298" s="10" t="n"/>
      <c r="J1298" s="10" t="n"/>
      <c r="K1298" s="10" t="n"/>
      <c r="L1298" s="13" t="n">
        <v>4.830303030303031</v>
      </c>
      <c r="M1298" s="12" t="n">
        <v>44986</v>
      </c>
      <c r="N1298" s="13" t="n">
        <v>15</v>
      </c>
      <c r="O1298" s="12" t="n">
        <v>45001</v>
      </c>
      <c r="P1298" t="n">
        <v>13</v>
      </c>
      <c r="Q1298" s="14" t="inlineStr">
        <is>
          <t>SI</t>
        </is>
      </c>
      <c r="R1298" s="10" t="n">
        <v>1290.46</v>
      </c>
      <c r="S1298" s="10" t="n"/>
      <c r="T1298" s="10" t="n"/>
      <c r="U1298" s="10" t="n"/>
      <c r="V1298" s="13" t="n">
        <v>6.830303030303031</v>
      </c>
      <c r="W1298" s="12" t="n">
        <v>44988</v>
      </c>
      <c r="X1298" s="13" t="n">
        <v>17</v>
      </c>
      <c r="Y1298" s="12" t="n">
        <v>45001</v>
      </c>
      <c r="Z1298" t="n">
        <v>13</v>
      </c>
      <c r="AA1298" s="14" t="inlineStr">
        <is>
          <t>SI</t>
        </is>
      </c>
    </row>
    <row r="1299">
      <c r="B1299" t="inlineStr">
        <is>
          <t>Venta Local</t>
        </is>
      </c>
      <c r="C1299" t="n">
        <v>40343390</v>
      </c>
      <c r="D1299" t="inlineStr">
        <is>
          <t>ANDES ASIA</t>
        </is>
      </c>
      <c r="E1299" t="n">
        <v>1022864</v>
      </c>
      <c r="F1299" t="inlineStr">
        <is>
          <t>andes asia1022864</t>
        </is>
      </c>
      <c r="G1299" s="12" t="n">
        <v>44982</v>
      </c>
      <c r="H1299" s="10" t="n">
        <v>8707.879999999999</v>
      </c>
      <c r="I1299" s="10" t="n"/>
      <c r="J1299" s="10" t="n"/>
      <c r="K1299" s="10" t="n"/>
      <c r="L1299" s="13" t="n">
        <v>4.830303030303031</v>
      </c>
      <c r="M1299" s="12" t="n">
        <v>44986</v>
      </c>
      <c r="N1299" s="13" t="n">
        <v>15</v>
      </c>
      <c r="O1299" s="12" t="n">
        <v>45001</v>
      </c>
      <c r="P1299" t="n">
        <v>13</v>
      </c>
      <c r="Q1299" s="14" t="inlineStr">
        <is>
          <t>SI</t>
        </is>
      </c>
      <c r="R1299" s="10" t="n">
        <v>8707.879999999999</v>
      </c>
      <c r="S1299" s="10" t="n"/>
      <c r="T1299" s="10" t="n"/>
      <c r="U1299" s="10" t="n"/>
      <c r="V1299" s="13" t="n">
        <v>6.830303030303031</v>
      </c>
      <c r="W1299" s="12" t="n">
        <v>44988</v>
      </c>
      <c r="X1299" s="13" t="n">
        <v>17</v>
      </c>
      <c r="Y1299" s="12" t="n">
        <v>45001</v>
      </c>
      <c r="Z1299" t="n">
        <v>13</v>
      </c>
      <c r="AA1299" s="14" t="inlineStr">
        <is>
          <t>SI</t>
        </is>
      </c>
    </row>
    <row r="1300">
      <c r="B1300" t="inlineStr">
        <is>
          <t>Venta Local</t>
        </is>
      </c>
      <c r="C1300" t="n">
        <v>40343390</v>
      </c>
      <c r="D1300" t="inlineStr">
        <is>
          <t>ANDES ASIA</t>
        </is>
      </c>
      <c r="E1300" t="n">
        <v>1022570</v>
      </c>
      <c r="F1300" t="inlineStr">
        <is>
          <t>andes asia1022570</t>
        </is>
      </c>
      <c r="G1300" s="12" t="n">
        <v>44982</v>
      </c>
      <c r="H1300" s="10" t="n">
        <v>1024.51</v>
      </c>
      <c r="I1300" s="10" t="n"/>
      <c r="J1300" s="10" t="n"/>
      <c r="K1300" s="10" t="n"/>
      <c r="L1300" s="13" t="n">
        <v>4.830303030303031</v>
      </c>
      <c r="M1300" s="12" t="n">
        <v>44986</v>
      </c>
      <c r="N1300" s="13" t="n">
        <v>15</v>
      </c>
      <c r="O1300" s="12" t="n">
        <v>45001</v>
      </c>
      <c r="P1300" t="n">
        <v>13</v>
      </c>
      <c r="Q1300" s="14" t="inlineStr">
        <is>
          <t>SI</t>
        </is>
      </c>
      <c r="R1300" s="10" t="n">
        <v>1024.51</v>
      </c>
      <c r="S1300" s="10" t="n"/>
      <c r="T1300" s="10" t="n"/>
      <c r="U1300" s="10" t="n"/>
      <c r="V1300" s="13" t="n">
        <v>6.830303030303031</v>
      </c>
      <c r="W1300" s="12" t="n">
        <v>44988</v>
      </c>
      <c r="X1300" s="13" t="n">
        <v>17</v>
      </c>
      <c r="Y1300" s="12" t="n">
        <v>45001</v>
      </c>
      <c r="Z1300" t="n">
        <v>13</v>
      </c>
      <c r="AA1300" s="14" t="inlineStr">
        <is>
          <t>SI</t>
        </is>
      </c>
    </row>
    <row r="1301">
      <c r="B1301" t="inlineStr">
        <is>
          <t>Venta Local</t>
        </is>
      </c>
      <c r="C1301" t="n">
        <v>40343390</v>
      </c>
      <c r="D1301" t="inlineStr">
        <is>
          <t>ANDES ASIA</t>
        </is>
      </c>
      <c r="E1301" t="n">
        <v>1022142</v>
      </c>
      <c r="F1301" t="inlineStr">
        <is>
          <t>andes asia1022142</t>
        </is>
      </c>
      <c r="G1301" s="12" t="n">
        <v>44982</v>
      </c>
      <c r="H1301" s="10" t="n">
        <v>5008.52</v>
      </c>
      <c r="I1301" s="10" t="n"/>
      <c r="J1301" s="10" t="n"/>
      <c r="K1301" s="10" t="n"/>
      <c r="L1301" s="13" t="n">
        <v>4.830303030303031</v>
      </c>
      <c r="M1301" s="12" t="n">
        <v>44986</v>
      </c>
      <c r="N1301" s="13" t="n">
        <v>15</v>
      </c>
      <c r="O1301" s="12" t="n">
        <v>45001</v>
      </c>
      <c r="P1301" t="n">
        <v>13</v>
      </c>
      <c r="Q1301" s="14" t="inlineStr">
        <is>
          <t>SI</t>
        </is>
      </c>
      <c r="R1301" s="10" t="n">
        <v>5008.52</v>
      </c>
      <c r="S1301" s="10" t="n"/>
      <c r="T1301" s="10" t="n"/>
      <c r="U1301" s="10" t="n"/>
      <c r="V1301" s="13" t="n">
        <v>6.830303030303031</v>
      </c>
      <c r="W1301" s="12" t="n">
        <v>44988</v>
      </c>
      <c r="X1301" s="13" t="n">
        <v>17</v>
      </c>
      <c r="Y1301" s="12" t="n">
        <v>45001</v>
      </c>
      <c r="Z1301" t="n">
        <v>13</v>
      </c>
      <c r="AA1301" s="14" t="inlineStr">
        <is>
          <t>SI</t>
        </is>
      </c>
    </row>
    <row r="1302">
      <c r="B1302" t="inlineStr">
        <is>
          <t>Venta Local</t>
        </is>
      </c>
      <c r="C1302" t="n">
        <v>40343390</v>
      </c>
      <c r="D1302" t="inlineStr">
        <is>
          <t>ANDES ASIA</t>
        </is>
      </c>
      <c r="E1302" t="n">
        <v>1022141</v>
      </c>
      <c r="F1302" t="inlineStr">
        <is>
          <t>andes asia1022141</t>
        </is>
      </c>
      <c r="G1302" s="12" t="n">
        <v>44982</v>
      </c>
      <c r="H1302" s="10" t="n">
        <v>6017.71</v>
      </c>
      <c r="I1302" s="10" t="n"/>
      <c r="J1302" s="10" t="n"/>
      <c r="K1302" s="10" t="n"/>
      <c r="L1302" s="13" t="n">
        <v>4.830303030303031</v>
      </c>
      <c r="M1302" s="12" t="n">
        <v>44986</v>
      </c>
      <c r="N1302" s="13" t="n">
        <v>15</v>
      </c>
      <c r="O1302" s="12" t="n">
        <v>45001</v>
      </c>
      <c r="P1302" t="n">
        <v>13</v>
      </c>
      <c r="Q1302" s="14" t="inlineStr">
        <is>
          <t>SI</t>
        </is>
      </c>
      <c r="R1302" s="10" t="n">
        <v>6017.71</v>
      </c>
      <c r="S1302" s="10" t="n"/>
      <c r="T1302" s="10" t="n"/>
      <c r="U1302" s="10" t="n"/>
      <c r="V1302" s="13" t="n">
        <v>6.830303030303031</v>
      </c>
      <c r="W1302" s="12" t="n">
        <v>44988</v>
      </c>
      <c r="X1302" s="13" t="n">
        <v>17</v>
      </c>
      <c r="Y1302" s="12" t="n">
        <v>45001</v>
      </c>
      <c r="Z1302" t="n">
        <v>13</v>
      </c>
      <c r="AA1302" s="14" t="inlineStr">
        <is>
          <t>SI</t>
        </is>
      </c>
    </row>
    <row r="1303">
      <c r="B1303" t="inlineStr">
        <is>
          <t>Venta Directa</t>
        </is>
      </c>
      <c r="C1303" t="n">
        <v>40343291</v>
      </c>
      <c r="D1303" t="inlineStr">
        <is>
          <t>AGROSUPER ASIA</t>
        </is>
      </c>
      <c r="E1303" t="n">
        <v>1021665</v>
      </c>
      <c r="F1303" t="inlineStr">
        <is>
          <t>agrosuper asia1021665</t>
        </is>
      </c>
      <c r="G1303" s="12" t="n">
        <v>44980</v>
      </c>
      <c r="H1303" s="10" t="inlineStr"/>
      <c r="I1303" s="10" t="n"/>
      <c r="J1303" s="10" t="n"/>
      <c r="K1303" s="10" t="n"/>
      <c r="L1303" s="13" t="n"/>
      <c r="N1303" s="13" t="n"/>
      <c r="Q1303" s="14" t="n"/>
      <c r="R1303" s="10" t="n"/>
      <c r="S1303" s="10" t="n"/>
      <c r="T1303" s="10" t="n"/>
      <c r="U1303" s="10" t="n"/>
      <c r="V1303" s="13" t="n"/>
      <c r="X1303" s="13" t="n"/>
      <c r="AA1303" s="14" t="n"/>
    </row>
    <row r="1304">
      <c r="B1304" t="inlineStr">
        <is>
          <t>Venta Directa</t>
        </is>
      </c>
      <c r="C1304" t="n">
        <v>40341161</v>
      </c>
      <c r="D1304" t="inlineStr">
        <is>
          <t>AGRO SUDAMERICA</t>
        </is>
      </c>
      <c r="E1304" t="n">
        <v>1021385</v>
      </c>
      <c r="F1304" t="inlineStr">
        <is>
          <t>agro sudamerica1021385</t>
        </is>
      </c>
      <c r="G1304" s="12" t="n">
        <v>44955</v>
      </c>
      <c r="H1304" s="10" t="inlineStr"/>
      <c r="I1304" s="10" t="n"/>
      <c r="J1304" s="10" t="n"/>
      <c r="K1304" s="10" t="n"/>
      <c r="L1304" s="13" t="n"/>
      <c r="N1304" s="13" t="n"/>
      <c r="Q1304" s="14" t="n"/>
      <c r="R1304" s="10" t="n"/>
      <c r="S1304" s="10" t="n"/>
      <c r="T1304" s="10" t="n"/>
      <c r="U1304" s="10" t="n"/>
      <c r="V1304" s="13" t="n"/>
      <c r="X1304" s="13" t="n"/>
      <c r="AA1304" s="14" t="n"/>
    </row>
    <row r="1305">
      <c r="B1305" t="inlineStr">
        <is>
          <t>Venta Directa</t>
        </is>
      </c>
      <c r="C1305" t="n">
        <v>40341161</v>
      </c>
      <c r="D1305" t="inlineStr">
        <is>
          <t>AGRO SUDAMERICA</t>
        </is>
      </c>
      <c r="E1305" t="n">
        <v>1023336</v>
      </c>
      <c r="F1305" t="inlineStr">
        <is>
          <t>agro sudamerica1023336</t>
        </is>
      </c>
      <c r="G1305" s="12" t="n">
        <v>44955</v>
      </c>
      <c r="H1305" s="10" t="inlineStr"/>
      <c r="I1305" s="10" t="n"/>
      <c r="J1305" s="10" t="n"/>
      <c r="K1305" s="10" t="n"/>
      <c r="L1305" s="13" t="n"/>
      <c r="N1305" s="13" t="n"/>
      <c r="Q1305" s="14" t="n"/>
      <c r="R1305" s="10" t="n"/>
      <c r="S1305" s="10" t="n"/>
      <c r="T1305" s="10" t="n"/>
      <c r="U1305" s="10" t="n"/>
      <c r="V1305" s="13" t="n"/>
      <c r="X1305" s="13" t="n"/>
      <c r="AA1305" s="14" t="n"/>
    </row>
    <row r="1306">
      <c r="B1306" t="inlineStr">
        <is>
          <t>Venta Local</t>
        </is>
      </c>
      <c r="C1306" t="n">
        <v>40339663</v>
      </c>
      <c r="D1306" t="inlineStr">
        <is>
          <t>AGROSUPER SHANGHAI</t>
        </is>
      </c>
      <c r="E1306" t="n">
        <v>1023373</v>
      </c>
      <c r="F1306" t="inlineStr">
        <is>
          <t>agrosuper shanghai1023373</t>
        </is>
      </c>
      <c r="G1306" s="12" t="n">
        <v>44981</v>
      </c>
      <c r="H1306" s="10" t="n">
        <v>8090</v>
      </c>
      <c r="I1306" s="10" t="n"/>
      <c r="J1306" s="10" t="n"/>
      <c r="K1306" s="10" t="n"/>
      <c r="L1306" s="13" t="n">
        <v>5.574109245612703</v>
      </c>
      <c r="M1306" s="12" t="n">
        <v>44986</v>
      </c>
      <c r="N1306" s="13" t="n">
        <v>5.5</v>
      </c>
      <c r="O1306" s="12" t="n">
        <v>44991</v>
      </c>
      <c r="P1306" t="n">
        <v>22</v>
      </c>
      <c r="Q1306" s="14" t="inlineStr">
        <is>
          <t>SI</t>
        </is>
      </c>
      <c r="R1306" s="10" t="n">
        <v>8090</v>
      </c>
      <c r="S1306" s="10" t="n"/>
      <c r="T1306" s="10" t="n"/>
      <c r="U1306" s="10" t="n"/>
      <c r="V1306" s="13" t="n">
        <v>7.574109245612703</v>
      </c>
      <c r="W1306" s="12" t="n">
        <v>44988</v>
      </c>
      <c r="X1306" s="13" t="n">
        <v>7.5</v>
      </c>
      <c r="Y1306" s="12" t="n">
        <v>44991</v>
      </c>
      <c r="Z1306" t="n">
        <v>22</v>
      </c>
      <c r="AA1306" s="14" t="inlineStr">
        <is>
          <t>SI</t>
        </is>
      </c>
    </row>
    <row r="1307">
      <c r="B1307" t="inlineStr">
        <is>
          <t>Venta Local</t>
        </is>
      </c>
      <c r="C1307" t="n">
        <v>40339663</v>
      </c>
      <c r="D1307" t="inlineStr">
        <is>
          <t>AGROSUPER SHANGHAI</t>
        </is>
      </c>
      <c r="E1307" t="n">
        <v>1022940</v>
      </c>
      <c r="F1307" t="inlineStr">
        <is>
          <t>agrosuper shanghai1022940</t>
        </is>
      </c>
      <c r="G1307" s="12" t="n">
        <v>44981</v>
      </c>
      <c r="H1307" s="10" t="n">
        <v>16605</v>
      </c>
      <c r="I1307" s="10" t="n"/>
      <c r="J1307" s="10" t="n"/>
      <c r="K1307" s="10" t="n"/>
      <c r="L1307" s="13" t="n">
        <v>5.574109245612703</v>
      </c>
      <c r="M1307" s="12" t="n">
        <v>44986</v>
      </c>
      <c r="N1307" s="13" t="n">
        <v>5.5</v>
      </c>
      <c r="O1307" s="12" t="n">
        <v>44991</v>
      </c>
      <c r="P1307" t="n">
        <v>22</v>
      </c>
      <c r="Q1307" s="14" t="inlineStr">
        <is>
          <t>SI</t>
        </is>
      </c>
      <c r="R1307" s="10" t="n">
        <v>16605</v>
      </c>
      <c r="S1307" s="10" t="n"/>
      <c r="T1307" s="10" t="n"/>
      <c r="U1307" s="10" t="n"/>
      <c r="V1307" s="13" t="n">
        <v>7.574109245612703</v>
      </c>
      <c r="W1307" s="12" t="n">
        <v>44988</v>
      </c>
      <c r="X1307" s="13" t="n">
        <v>7.5</v>
      </c>
      <c r="Y1307" s="12" t="n">
        <v>44991</v>
      </c>
      <c r="Z1307" t="n">
        <v>22</v>
      </c>
      <c r="AA1307" s="14" t="inlineStr">
        <is>
          <t>SI</t>
        </is>
      </c>
    </row>
    <row r="1308">
      <c r="B1308" t="inlineStr">
        <is>
          <t>Venta Local</t>
        </is>
      </c>
      <c r="C1308" t="n">
        <v>40333761</v>
      </c>
      <c r="D1308" t="inlineStr">
        <is>
          <t>AGROSUPER SHANGHAI</t>
        </is>
      </c>
      <c r="E1308" t="n">
        <v>1023354</v>
      </c>
      <c r="F1308" t="inlineStr">
        <is>
          <t>agrosuper shanghai1023354</t>
        </is>
      </c>
      <c r="G1308" s="12" t="n">
        <v>44975</v>
      </c>
      <c r="H1308" s="10" t="inlineStr"/>
      <c r="I1308" s="10" t="n"/>
      <c r="J1308" s="10" t="n"/>
      <c r="K1308" s="10" t="n"/>
      <c r="L1308" s="13" t="n">
        <v>5.574109245612703</v>
      </c>
      <c r="M1308" s="12" t="n">
        <v>44980</v>
      </c>
      <c r="N1308" s="13" t="n">
        <v>5.5</v>
      </c>
      <c r="O1308" s="12" t="n">
        <v>44985</v>
      </c>
      <c r="P1308" t="n">
        <v>0</v>
      </c>
      <c r="Q1308" s="14" t="inlineStr">
        <is>
          <t>Mes 3</t>
        </is>
      </c>
      <c r="R1308" s="10" t="n"/>
      <c r="S1308" s="10" t="n"/>
      <c r="T1308" s="10" t="n"/>
      <c r="U1308" s="10" t="n"/>
      <c r="V1308" s="13" t="n">
        <v>7.574109245612703</v>
      </c>
      <c r="W1308" s="12" t="n">
        <v>44982</v>
      </c>
      <c r="X1308" s="13" t="n">
        <v>7.5</v>
      </c>
      <c r="Y1308" s="12" t="n">
        <v>44985</v>
      </c>
      <c r="Z1308" t="n">
        <v>0</v>
      </c>
      <c r="AA1308" s="14" t="inlineStr">
        <is>
          <t>Mes 3</t>
        </is>
      </c>
    </row>
    <row r="1309">
      <c r="B1309" t="inlineStr">
        <is>
          <t>Venta Local</t>
        </is>
      </c>
      <c r="C1309" t="n">
        <v>40332900</v>
      </c>
      <c r="D1309" t="inlineStr">
        <is>
          <t>ANDES ASIA</t>
        </is>
      </c>
      <c r="E1309" t="n">
        <v>1021987</v>
      </c>
      <c r="F1309" t="inlineStr">
        <is>
          <t>andes asia1021987</t>
        </is>
      </c>
      <c r="G1309" s="12" t="n">
        <v>44977</v>
      </c>
      <c r="H1309" s="10" t="n">
        <v>2000</v>
      </c>
      <c r="I1309" s="10" t="n"/>
      <c r="J1309" s="10" t="n"/>
      <c r="K1309" s="10" t="n"/>
      <c r="L1309" s="13" t="n">
        <v>4.830303030303031</v>
      </c>
      <c r="M1309" s="12" t="n">
        <v>44981</v>
      </c>
      <c r="N1309" s="13" t="n">
        <v>15</v>
      </c>
      <c r="O1309" s="12" t="n">
        <v>44996</v>
      </c>
      <c r="P1309" t="n">
        <v>17</v>
      </c>
      <c r="Q1309" s="14" t="inlineStr">
        <is>
          <t>SI</t>
        </is>
      </c>
      <c r="R1309" s="10" t="n">
        <v>2000</v>
      </c>
      <c r="S1309" s="10" t="n"/>
      <c r="T1309" s="10" t="n"/>
      <c r="U1309" s="10" t="n"/>
      <c r="V1309" s="13" t="n">
        <v>6.830303030303031</v>
      </c>
      <c r="W1309" s="12" t="n">
        <v>44983</v>
      </c>
      <c r="X1309" s="13" t="n">
        <v>17</v>
      </c>
      <c r="Y1309" s="12" t="n">
        <v>44996</v>
      </c>
      <c r="Z1309" t="n">
        <v>17</v>
      </c>
      <c r="AA1309" s="14" t="inlineStr">
        <is>
          <t>SI</t>
        </is>
      </c>
    </row>
    <row r="1310">
      <c r="B1310" t="inlineStr">
        <is>
          <t>Venta Local</t>
        </is>
      </c>
      <c r="C1310" t="n">
        <v>40332900</v>
      </c>
      <c r="D1310" t="inlineStr">
        <is>
          <t>ANDES ASIA</t>
        </is>
      </c>
      <c r="E1310" t="n">
        <v>1021944</v>
      </c>
      <c r="F1310" t="inlineStr">
        <is>
          <t>andes asia1021944</t>
        </is>
      </c>
      <c r="G1310" s="12" t="n">
        <v>44977</v>
      </c>
      <c r="H1310" s="10" t="n">
        <v>3000</v>
      </c>
      <c r="I1310" s="10" t="n"/>
      <c r="J1310" s="10" t="n"/>
      <c r="K1310" s="10" t="n"/>
      <c r="L1310" s="13" t="n">
        <v>4.830303030303031</v>
      </c>
      <c r="M1310" s="12" t="n">
        <v>44981</v>
      </c>
      <c r="N1310" s="13" t="n">
        <v>15</v>
      </c>
      <c r="O1310" s="12" t="n">
        <v>44996</v>
      </c>
      <c r="P1310" t="n">
        <v>17</v>
      </c>
      <c r="Q1310" s="14" t="inlineStr">
        <is>
          <t>SI</t>
        </is>
      </c>
      <c r="R1310" s="10" t="n">
        <v>3000</v>
      </c>
      <c r="S1310" s="10" t="n"/>
      <c r="T1310" s="10" t="n"/>
      <c r="U1310" s="10" t="n"/>
      <c r="V1310" s="13" t="n">
        <v>6.830303030303031</v>
      </c>
      <c r="W1310" s="12" t="n">
        <v>44983</v>
      </c>
      <c r="X1310" s="13" t="n">
        <v>17</v>
      </c>
      <c r="Y1310" s="12" t="n">
        <v>44996</v>
      </c>
      <c r="Z1310" t="n">
        <v>17</v>
      </c>
      <c r="AA1310" s="14" t="inlineStr">
        <is>
          <t>SI</t>
        </is>
      </c>
    </row>
    <row r="1311">
      <c r="B1311" t="inlineStr">
        <is>
          <t>Venta Local</t>
        </is>
      </c>
      <c r="C1311" t="n">
        <v>40332899</v>
      </c>
      <c r="D1311" t="inlineStr">
        <is>
          <t>ANDES ASIA</t>
        </is>
      </c>
      <c r="E1311" t="n">
        <v>1022864</v>
      </c>
      <c r="F1311" t="inlineStr">
        <is>
          <t>andes asia1022864</t>
        </is>
      </c>
      <c r="G1311" s="12" t="n">
        <v>44977</v>
      </c>
      <c r="H1311" s="10" t="n">
        <v>7000.95</v>
      </c>
      <c r="I1311" s="10" t="n"/>
      <c r="J1311" s="10" t="n"/>
      <c r="K1311" s="10" t="n"/>
      <c r="L1311" s="13" t="n">
        <v>4.830303030303031</v>
      </c>
      <c r="M1311" s="12" t="n">
        <v>44981</v>
      </c>
      <c r="N1311" s="13" t="n">
        <v>15</v>
      </c>
      <c r="O1311" s="12" t="n">
        <v>44996</v>
      </c>
      <c r="P1311" t="n">
        <v>17</v>
      </c>
      <c r="Q1311" s="14" t="inlineStr">
        <is>
          <t>SI</t>
        </is>
      </c>
      <c r="R1311" s="10" t="n">
        <v>7000.95</v>
      </c>
      <c r="S1311" s="10" t="n"/>
      <c r="T1311" s="10" t="n"/>
      <c r="U1311" s="10" t="n"/>
      <c r="V1311" s="13" t="n">
        <v>6.830303030303031</v>
      </c>
      <c r="W1311" s="12" t="n">
        <v>44983</v>
      </c>
      <c r="X1311" s="13" t="n">
        <v>17</v>
      </c>
      <c r="Y1311" s="12" t="n">
        <v>44996</v>
      </c>
      <c r="Z1311" t="n">
        <v>17</v>
      </c>
      <c r="AA1311" s="14" t="inlineStr">
        <is>
          <t>SI</t>
        </is>
      </c>
    </row>
    <row r="1312">
      <c r="B1312" t="inlineStr">
        <is>
          <t>Venta Local</t>
        </is>
      </c>
      <c r="C1312" t="n">
        <v>40332899</v>
      </c>
      <c r="D1312" t="inlineStr">
        <is>
          <t>ANDES ASIA</t>
        </is>
      </c>
      <c r="E1312" t="n">
        <v>1022863</v>
      </c>
      <c r="F1312" t="inlineStr">
        <is>
          <t>andes asia1022863</t>
        </is>
      </c>
      <c r="G1312" s="12" t="n">
        <v>44977</v>
      </c>
      <c r="H1312" s="10" t="n">
        <v>1007.38</v>
      </c>
      <c r="I1312" s="10" t="n"/>
      <c r="J1312" s="10" t="n"/>
      <c r="K1312" s="10" t="n"/>
      <c r="L1312" s="13" t="n">
        <v>4.830303030303031</v>
      </c>
      <c r="M1312" s="12" t="n">
        <v>44981</v>
      </c>
      <c r="N1312" s="13" t="n">
        <v>15</v>
      </c>
      <c r="O1312" s="12" t="n">
        <v>44996</v>
      </c>
      <c r="P1312" t="n">
        <v>17</v>
      </c>
      <c r="Q1312" s="14" t="inlineStr">
        <is>
          <t>SI</t>
        </is>
      </c>
      <c r="R1312" s="10" t="n">
        <v>1007.38</v>
      </c>
      <c r="S1312" s="10" t="n"/>
      <c r="T1312" s="10" t="n"/>
      <c r="U1312" s="10" t="n"/>
      <c r="V1312" s="13" t="n">
        <v>6.830303030303031</v>
      </c>
      <c r="W1312" s="12" t="n">
        <v>44983</v>
      </c>
      <c r="X1312" s="13" t="n">
        <v>17</v>
      </c>
      <c r="Y1312" s="12" t="n">
        <v>44996</v>
      </c>
      <c r="Z1312" t="n">
        <v>17</v>
      </c>
      <c r="AA1312" s="14" t="inlineStr">
        <is>
          <t>SI</t>
        </is>
      </c>
    </row>
    <row r="1313">
      <c r="B1313" t="inlineStr">
        <is>
          <t>Venta Local</t>
        </is>
      </c>
      <c r="C1313" t="n">
        <v>40332899</v>
      </c>
      <c r="D1313" t="inlineStr">
        <is>
          <t>ANDES ASIA</t>
        </is>
      </c>
      <c r="E1313" t="n">
        <v>1022621</v>
      </c>
      <c r="F1313" t="inlineStr">
        <is>
          <t>andes asia1022621</t>
        </is>
      </c>
      <c r="G1313" s="12" t="n">
        <v>44977</v>
      </c>
      <c r="H1313" s="10" t="n">
        <v>4015.28</v>
      </c>
      <c r="I1313" s="10" t="n"/>
      <c r="J1313" s="10" t="n"/>
      <c r="K1313" s="10" t="n"/>
      <c r="L1313" s="13" t="n">
        <v>4.830303030303031</v>
      </c>
      <c r="M1313" s="12" t="n">
        <v>44981</v>
      </c>
      <c r="N1313" s="13" t="n">
        <v>15</v>
      </c>
      <c r="O1313" s="12" t="n">
        <v>44996</v>
      </c>
      <c r="P1313" t="n">
        <v>17</v>
      </c>
      <c r="Q1313" s="14" t="inlineStr">
        <is>
          <t>SI</t>
        </is>
      </c>
      <c r="R1313" s="10" t="n">
        <v>4015.28</v>
      </c>
      <c r="S1313" s="10" t="n"/>
      <c r="T1313" s="10" t="n"/>
      <c r="U1313" s="10" t="n"/>
      <c r="V1313" s="13" t="n">
        <v>6.830303030303031</v>
      </c>
      <c r="W1313" s="12" t="n">
        <v>44983</v>
      </c>
      <c r="X1313" s="13" t="n">
        <v>17</v>
      </c>
      <c r="Y1313" s="12" t="n">
        <v>44996</v>
      </c>
      <c r="Z1313" t="n">
        <v>17</v>
      </c>
      <c r="AA1313" s="14" t="inlineStr">
        <is>
          <t>SI</t>
        </is>
      </c>
    </row>
    <row r="1314">
      <c r="B1314" t="inlineStr">
        <is>
          <t>Venta Local</t>
        </is>
      </c>
      <c r="C1314" t="n">
        <v>40332899</v>
      </c>
      <c r="D1314" t="inlineStr">
        <is>
          <t>ANDES ASIA</t>
        </is>
      </c>
      <c r="E1314" t="n">
        <v>1022515</v>
      </c>
      <c r="F1314" t="inlineStr">
        <is>
          <t>andes asia1022515</t>
        </is>
      </c>
      <c r="G1314" s="12" t="n">
        <v>44977</v>
      </c>
      <c r="H1314" s="10" t="n">
        <v>2016.15</v>
      </c>
      <c r="I1314" s="10" t="n"/>
      <c r="J1314" s="10" t="n"/>
      <c r="K1314" s="10" t="n"/>
      <c r="L1314" s="13" t="n">
        <v>4.830303030303031</v>
      </c>
      <c r="M1314" s="12" t="n">
        <v>44981</v>
      </c>
      <c r="N1314" s="13" t="n">
        <v>15</v>
      </c>
      <c r="O1314" s="12" t="n">
        <v>44996</v>
      </c>
      <c r="P1314" t="n">
        <v>17</v>
      </c>
      <c r="Q1314" s="14" t="inlineStr">
        <is>
          <t>SI</t>
        </is>
      </c>
      <c r="R1314" s="10" t="n">
        <v>2016.15</v>
      </c>
      <c r="S1314" s="10" t="n"/>
      <c r="T1314" s="10" t="n"/>
      <c r="U1314" s="10" t="n"/>
      <c r="V1314" s="13" t="n">
        <v>6.830303030303031</v>
      </c>
      <c r="W1314" s="12" t="n">
        <v>44983</v>
      </c>
      <c r="X1314" s="13" t="n">
        <v>17</v>
      </c>
      <c r="Y1314" s="12" t="n">
        <v>44996</v>
      </c>
      <c r="Z1314" t="n">
        <v>17</v>
      </c>
      <c r="AA1314" s="14" t="inlineStr">
        <is>
          <t>SI</t>
        </is>
      </c>
    </row>
    <row r="1315">
      <c r="B1315" t="inlineStr">
        <is>
          <t>Venta Local</t>
        </is>
      </c>
      <c r="C1315" t="n">
        <v>40332899</v>
      </c>
      <c r="D1315" t="inlineStr">
        <is>
          <t>ANDES ASIA</t>
        </is>
      </c>
      <c r="E1315" t="n">
        <v>1022142</v>
      </c>
      <c r="F1315" t="inlineStr">
        <is>
          <t>andes asia1022142</t>
        </is>
      </c>
      <c r="G1315" s="12" t="n">
        <v>44977</v>
      </c>
      <c r="H1315" s="10" t="n">
        <v>5008.65</v>
      </c>
      <c r="I1315" s="10" t="n"/>
      <c r="J1315" s="10" t="n"/>
      <c r="K1315" s="10" t="n"/>
      <c r="L1315" s="13" t="n">
        <v>4.830303030303031</v>
      </c>
      <c r="M1315" s="12" t="n">
        <v>44981</v>
      </c>
      <c r="N1315" s="13" t="n">
        <v>15</v>
      </c>
      <c r="O1315" s="12" t="n">
        <v>44996</v>
      </c>
      <c r="P1315" t="n">
        <v>17</v>
      </c>
      <c r="Q1315" s="14" t="inlineStr">
        <is>
          <t>SI</t>
        </is>
      </c>
      <c r="R1315" s="10" t="n">
        <v>5008.65</v>
      </c>
      <c r="S1315" s="10" t="n"/>
      <c r="T1315" s="10" t="n"/>
      <c r="U1315" s="10" t="n"/>
      <c r="V1315" s="13" t="n">
        <v>6.830303030303031</v>
      </c>
      <c r="W1315" s="12" t="n">
        <v>44983</v>
      </c>
      <c r="X1315" s="13" t="n">
        <v>17</v>
      </c>
      <c r="Y1315" s="12" t="n">
        <v>44996</v>
      </c>
      <c r="Z1315" t="n">
        <v>17</v>
      </c>
      <c r="AA1315" s="14" t="inlineStr">
        <is>
          <t>SI</t>
        </is>
      </c>
    </row>
    <row r="1316">
      <c r="B1316" t="inlineStr">
        <is>
          <t>Venta Local</t>
        </is>
      </c>
      <c r="C1316" t="n">
        <v>40324470</v>
      </c>
      <c r="D1316" t="inlineStr">
        <is>
          <t>ANDES ASIA</t>
        </is>
      </c>
      <c r="E1316" t="n">
        <v>1021945</v>
      </c>
      <c r="F1316" t="inlineStr">
        <is>
          <t>andes asia1021945</t>
        </is>
      </c>
      <c r="G1316" s="12" t="n">
        <v>44982</v>
      </c>
      <c r="H1316" s="10" t="n">
        <v>2950</v>
      </c>
      <c r="I1316" s="10" t="n"/>
      <c r="J1316" s="10" t="n"/>
      <c r="K1316" s="10" t="n"/>
      <c r="L1316" s="13" t="n">
        <v>4.830303030303031</v>
      </c>
      <c r="M1316" s="12" t="n">
        <v>44986</v>
      </c>
      <c r="N1316" s="13" t="n">
        <v>15</v>
      </c>
      <c r="O1316" s="12" t="n">
        <v>45001</v>
      </c>
      <c r="P1316" t="n">
        <v>13</v>
      </c>
      <c r="Q1316" s="14" t="inlineStr">
        <is>
          <t>SI</t>
        </is>
      </c>
      <c r="R1316" s="10" t="n">
        <v>2950</v>
      </c>
      <c r="S1316" s="10" t="n"/>
      <c r="T1316" s="10" t="n"/>
      <c r="U1316" s="10" t="n"/>
      <c r="V1316" s="13" t="n">
        <v>6.830303030303031</v>
      </c>
      <c r="W1316" s="12" t="n">
        <v>44988</v>
      </c>
      <c r="X1316" s="13" t="n">
        <v>17</v>
      </c>
      <c r="Y1316" s="12" t="n">
        <v>45001</v>
      </c>
      <c r="Z1316" t="n">
        <v>13</v>
      </c>
      <c r="AA1316" s="14" t="inlineStr">
        <is>
          <t>SI</t>
        </is>
      </c>
    </row>
    <row r="1317">
      <c r="B1317" t="inlineStr">
        <is>
          <t>Venta Local</t>
        </is>
      </c>
      <c r="C1317" t="n">
        <v>40324470</v>
      </c>
      <c r="D1317" t="inlineStr">
        <is>
          <t>ANDES ASIA</t>
        </is>
      </c>
      <c r="E1317" t="n">
        <v>1021944</v>
      </c>
      <c r="F1317" t="inlineStr">
        <is>
          <t>andes asia1021944</t>
        </is>
      </c>
      <c r="G1317" s="12" t="n">
        <v>44982</v>
      </c>
      <c r="H1317" s="10" t="n">
        <v>3000</v>
      </c>
      <c r="I1317" s="10" t="n"/>
      <c r="J1317" s="10" t="n"/>
      <c r="K1317" s="10" t="n"/>
      <c r="L1317" s="13" t="n">
        <v>4.830303030303031</v>
      </c>
      <c r="M1317" s="12" t="n">
        <v>44986</v>
      </c>
      <c r="N1317" s="13" t="n">
        <v>15</v>
      </c>
      <c r="O1317" s="12" t="n">
        <v>45001</v>
      </c>
      <c r="P1317" t="n">
        <v>13</v>
      </c>
      <c r="Q1317" s="14" t="inlineStr">
        <is>
          <t>SI</t>
        </is>
      </c>
      <c r="R1317" s="10" t="n">
        <v>3000</v>
      </c>
      <c r="S1317" s="10" t="n"/>
      <c r="T1317" s="10" t="n"/>
      <c r="U1317" s="10" t="n"/>
      <c r="V1317" s="13" t="n">
        <v>6.830303030303031</v>
      </c>
      <c r="W1317" s="12" t="n">
        <v>44988</v>
      </c>
      <c r="X1317" s="13" t="n">
        <v>17</v>
      </c>
      <c r="Y1317" s="12" t="n">
        <v>45001</v>
      </c>
      <c r="Z1317" t="n">
        <v>13</v>
      </c>
      <c r="AA1317" s="14" t="inlineStr">
        <is>
          <t>SI</t>
        </is>
      </c>
    </row>
    <row r="1318">
      <c r="B1318" t="inlineStr">
        <is>
          <t>Venta Local</t>
        </is>
      </c>
      <c r="C1318" t="n">
        <v>40324469</v>
      </c>
      <c r="D1318" t="inlineStr">
        <is>
          <t>ANDES ASIA</t>
        </is>
      </c>
      <c r="E1318" t="n">
        <v>1023247</v>
      </c>
      <c r="F1318" t="inlineStr">
        <is>
          <t>andes asia1023247</t>
        </is>
      </c>
      <c r="G1318" s="12" t="n">
        <v>44982</v>
      </c>
      <c r="H1318" s="10" t="n">
        <v>1000</v>
      </c>
      <c r="I1318" s="10" t="n"/>
      <c r="J1318" s="10" t="n"/>
      <c r="K1318" s="10" t="n"/>
      <c r="L1318" s="13" t="n">
        <v>4.830303030303031</v>
      </c>
      <c r="M1318" s="12" t="n">
        <v>44986</v>
      </c>
      <c r="N1318" s="13" t="n">
        <v>15</v>
      </c>
      <c r="O1318" s="12" t="n">
        <v>45001</v>
      </c>
      <c r="P1318" t="n">
        <v>13</v>
      </c>
      <c r="Q1318" s="14" t="inlineStr">
        <is>
          <t>SI</t>
        </is>
      </c>
      <c r="R1318" s="10" t="n">
        <v>1000</v>
      </c>
      <c r="S1318" s="10" t="n"/>
      <c r="T1318" s="10" t="n"/>
      <c r="U1318" s="10" t="n"/>
      <c r="V1318" s="13" t="n">
        <v>6.830303030303031</v>
      </c>
      <c r="W1318" s="12" t="n">
        <v>44988</v>
      </c>
      <c r="X1318" s="13" t="n">
        <v>17</v>
      </c>
      <c r="Y1318" s="12" t="n">
        <v>45001</v>
      </c>
      <c r="Z1318" t="n">
        <v>13</v>
      </c>
      <c r="AA1318" s="14" t="inlineStr">
        <is>
          <t>SI</t>
        </is>
      </c>
    </row>
    <row r="1319">
      <c r="B1319" t="inlineStr">
        <is>
          <t>Venta Local</t>
        </is>
      </c>
      <c r="C1319" t="n">
        <v>40324469</v>
      </c>
      <c r="D1319" t="inlineStr">
        <is>
          <t>ANDES ASIA</t>
        </is>
      </c>
      <c r="E1319" t="n">
        <v>1022866</v>
      </c>
      <c r="F1319" t="inlineStr">
        <is>
          <t>andes asia1022866</t>
        </is>
      </c>
      <c r="G1319" s="12" t="n">
        <v>44982</v>
      </c>
      <c r="H1319" s="10" t="n">
        <v>3007.06</v>
      </c>
      <c r="I1319" s="10" t="n"/>
      <c r="J1319" s="10" t="n"/>
      <c r="K1319" s="10" t="n"/>
      <c r="L1319" s="13" t="n">
        <v>4.830303030303031</v>
      </c>
      <c r="M1319" s="12" t="n">
        <v>44986</v>
      </c>
      <c r="N1319" s="13" t="n">
        <v>15</v>
      </c>
      <c r="O1319" s="12" t="n">
        <v>45001</v>
      </c>
      <c r="P1319" t="n">
        <v>13</v>
      </c>
      <c r="Q1319" s="14" t="inlineStr">
        <is>
          <t>SI</t>
        </is>
      </c>
      <c r="R1319" s="10" t="n">
        <v>3007.06</v>
      </c>
      <c r="S1319" s="10" t="n"/>
      <c r="T1319" s="10" t="n"/>
      <c r="U1319" s="10" t="n"/>
      <c r="V1319" s="13" t="n">
        <v>6.830303030303031</v>
      </c>
      <c r="W1319" s="12" t="n">
        <v>44988</v>
      </c>
      <c r="X1319" s="13" t="n">
        <v>17</v>
      </c>
      <c r="Y1319" s="12" t="n">
        <v>45001</v>
      </c>
      <c r="Z1319" t="n">
        <v>13</v>
      </c>
      <c r="AA1319" s="14" t="inlineStr">
        <is>
          <t>SI</t>
        </is>
      </c>
    </row>
    <row r="1320">
      <c r="B1320" t="inlineStr">
        <is>
          <t>Venta Local</t>
        </is>
      </c>
      <c r="C1320" t="n">
        <v>40324469</v>
      </c>
      <c r="D1320" t="inlineStr">
        <is>
          <t>ANDES ASIA</t>
        </is>
      </c>
      <c r="E1320" t="n">
        <v>1022864</v>
      </c>
      <c r="F1320" t="inlineStr">
        <is>
          <t>andes asia1022864</t>
        </is>
      </c>
      <c r="G1320" s="12" t="n">
        <v>44982</v>
      </c>
      <c r="H1320" s="10" t="n">
        <v>2003.93</v>
      </c>
      <c r="I1320" s="10" t="n"/>
      <c r="J1320" s="10" t="n"/>
      <c r="K1320" s="10" t="n"/>
      <c r="L1320" s="13" t="n">
        <v>4.830303030303031</v>
      </c>
      <c r="M1320" s="12" t="n">
        <v>44986</v>
      </c>
      <c r="N1320" s="13" t="n">
        <v>15</v>
      </c>
      <c r="O1320" s="12" t="n">
        <v>45001</v>
      </c>
      <c r="P1320" t="n">
        <v>13</v>
      </c>
      <c r="Q1320" s="14" t="inlineStr">
        <is>
          <t>SI</t>
        </is>
      </c>
      <c r="R1320" s="10" t="n">
        <v>2003.93</v>
      </c>
      <c r="S1320" s="10" t="n"/>
      <c r="T1320" s="10" t="n"/>
      <c r="U1320" s="10" t="n"/>
      <c r="V1320" s="13" t="n">
        <v>6.830303030303031</v>
      </c>
      <c r="W1320" s="12" t="n">
        <v>44988</v>
      </c>
      <c r="X1320" s="13" t="n">
        <v>17</v>
      </c>
      <c r="Y1320" s="12" t="n">
        <v>45001</v>
      </c>
      <c r="Z1320" t="n">
        <v>13</v>
      </c>
      <c r="AA1320" s="14" t="inlineStr">
        <is>
          <t>SI</t>
        </is>
      </c>
    </row>
    <row r="1321">
      <c r="B1321" t="inlineStr">
        <is>
          <t>Venta Local</t>
        </is>
      </c>
      <c r="C1321" t="n">
        <v>40324469</v>
      </c>
      <c r="D1321" t="inlineStr">
        <is>
          <t>ANDES ASIA</t>
        </is>
      </c>
      <c r="E1321" t="n">
        <v>1022863</v>
      </c>
      <c r="F1321" t="inlineStr">
        <is>
          <t>andes asia1022863</t>
        </is>
      </c>
      <c r="G1321" s="12" t="n">
        <v>44982</v>
      </c>
      <c r="H1321" s="10" t="n">
        <v>2999.49</v>
      </c>
      <c r="I1321" s="10" t="n"/>
      <c r="J1321" s="10" t="n"/>
      <c r="K1321" s="10" t="n"/>
      <c r="L1321" s="13" t="n">
        <v>4.830303030303031</v>
      </c>
      <c r="M1321" s="12" t="n">
        <v>44986</v>
      </c>
      <c r="N1321" s="13" t="n">
        <v>15</v>
      </c>
      <c r="O1321" s="12" t="n">
        <v>45001</v>
      </c>
      <c r="P1321" t="n">
        <v>13</v>
      </c>
      <c r="Q1321" s="14" t="inlineStr">
        <is>
          <t>SI</t>
        </is>
      </c>
      <c r="R1321" s="10" t="n">
        <v>2999.49</v>
      </c>
      <c r="S1321" s="10" t="n"/>
      <c r="T1321" s="10" t="n"/>
      <c r="U1321" s="10" t="n"/>
      <c r="V1321" s="13" t="n">
        <v>6.830303030303031</v>
      </c>
      <c r="W1321" s="12" t="n">
        <v>44988</v>
      </c>
      <c r="X1321" s="13" t="n">
        <v>17</v>
      </c>
      <c r="Y1321" s="12" t="n">
        <v>45001</v>
      </c>
      <c r="Z1321" t="n">
        <v>13</v>
      </c>
      <c r="AA1321" s="14" t="inlineStr">
        <is>
          <t>SI</t>
        </is>
      </c>
    </row>
    <row r="1322">
      <c r="B1322" t="inlineStr">
        <is>
          <t>Venta Local</t>
        </is>
      </c>
      <c r="C1322" t="n">
        <v>40324469</v>
      </c>
      <c r="D1322" t="inlineStr">
        <is>
          <t>ANDES ASIA</t>
        </is>
      </c>
      <c r="E1322" t="n">
        <v>1022751</v>
      </c>
      <c r="F1322" t="inlineStr">
        <is>
          <t>andes asia1022751</t>
        </is>
      </c>
      <c r="G1322" s="12" t="n">
        <v>44982</v>
      </c>
      <c r="H1322" s="10" t="n">
        <v>3010</v>
      </c>
      <c r="I1322" s="10" t="n"/>
      <c r="J1322" s="10" t="n"/>
      <c r="K1322" s="10" t="n"/>
      <c r="L1322" s="13" t="n">
        <v>4.830303030303031</v>
      </c>
      <c r="M1322" s="12" t="n">
        <v>44986</v>
      </c>
      <c r="N1322" s="13" t="n">
        <v>15</v>
      </c>
      <c r="O1322" s="12" t="n">
        <v>45001</v>
      </c>
      <c r="P1322" t="n">
        <v>13</v>
      </c>
      <c r="Q1322" s="14" t="inlineStr">
        <is>
          <t>SI</t>
        </is>
      </c>
      <c r="R1322" s="10" t="n">
        <v>3010</v>
      </c>
      <c r="S1322" s="10" t="n"/>
      <c r="T1322" s="10" t="n"/>
      <c r="U1322" s="10" t="n"/>
      <c r="V1322" s="13" t="n">
        <v>6.830303030303031</v>
      </c>
      <c r="W1322" s="12" t="n">
        <v>44988</v>
      </c>
      <c r="X1322" s="13" t="n">
        <v>17</v>
      </c>
      <c r="Y1322" s="12" t="n">
        <v>45001</v>
      </c>
      <c r="Z1322" t="n">
        <v>13</v>
      </c>
      <c r="AA1322" s="14" t="inlineStr">
        <is>
          <t>SI</t>
        </is>
      </c>
    </row>
    <row r="1323">
      <c r="B1323" t="inlineStr">
        <is>
          <t>Venta Local</t>
        </is>
      </c>
      <c r="C1323" t="n">
        <v>40324469</v>
      </c>
      <c r="D1323" t="inlineStr">
        <is>
          <t>ANDES ASIA</t>
        </is>
      </c>
      <c r="E1323" t="n">
        <v>1022621</v>
      </c>
      <c r="F1323" t="inlineStr">
        <is>
          <t>andes asia1022621</t>
        </is>
      </c>
      <c r="G1323" s="12" t="n">
        <v>44982</v>
      </c>
      <c r="H1323" s="10" t="n">
        <v>3015.77</v>
      </c>
      <c r="I1323" s="10" t="n"/>
      <c r="J1323" s="10" t="n"/>
      <c r="K1323" s="10" t="n"/>
      <c r="L1323" s="13" t="n">
        <v>4.830303030303031</v>
      </c>
      <c r="M1323" s="12" t="n">
        <v>44986</v>
      </c>
      <c r="N1323" s="13" t="n">
        <v>15</v>
      </c>
      <c r="O1323" s="12" t="n">
        <v>45001</v>
      </c>
      <c r="P1323" t="n">
        <v>13</v>
      </c>
      <c r="Q1323" s="14" t="inlineStr">
        <is>
          <t>SI</t>
        </is>
      </c>
      <c r="R1323" s="10" t="n">
        <v>3015.77</v>
      </c>
      <c r="S1323" s="10" t="n"/>
      <c r="T1323" s="10" t="n"/>
      <c r="U1323" s="10" t="n"/>
      <c r="V1323" s="13" t="n">
        <v>6.830303030303031</v>
      </c>
      <c r="W1323" s="12" t="n">
        <v>44988</v>
      </c>
      <c r="X1323" s="13" t="n">
        <v>17</v>
      </c>
      <c r="Y1323" s="12" t="n">
        <v>45001</v>
      </c>
      <c r="Z1323" t="n">
        <v>13</v>
      </c>
      <c r="AA1323" s="14" t="inlineStr">
        <is>
          <t>SI</t>
        </is>
      </c>
    </row>
    <row r="1324">
      <c r="B1324" t="inlineStr">
        <is>
          <t>Venta Local</t>
        </is>
      </c>
      <c r="C1324" t="n">
        <v>40324469</v>
      </c>
      <c r="D1324" t="inlineStr">
        <is>
          <t>ANDES ASIA</t>
        </is>
      </c>
      <c r="E1324" t="n">
        <v>1022128</v>
      </c>
      <c r="F1324" t="inlineStr">
        <is>
          <t>andes asia1022128</t>
        </is>
      </c>
      <c r="G1324" s="12" t="n">
        <v>44982</v>
      </c>
      <c r="H1324" s="10" t="n">
        <v>3007.72</v>
      </c>
      <c r="I1324" s="10" t="n"/>
      <c r="J1324" s="10" t="n"/>
      <c r="K1324" s="10" t="n"/>
      <c r="L1324" s="13" t="n">
        <v>4.830303030303031</v>
      </c>
      <c r="M1324" s="12" t="n">
        <v>44986</v>
      </c>
      <c r="N1324" s="13" t="n">
        <v>15</v>
      </c>
      <c r="O1324" s="12" t="n">
        <v>45001</v>
      </c>
      <c r="P1324" t="n">
        <v>13</v>
      </c>
      <c r="Q1324" s="14" t="inlineStr">
        <is>
          <t>SI</t>
        </is>
      </c>
      <c r="R1324" s="10" t="n">
        <v>3007.72</v>
      </c>
      <c r="S1324" s="10" t="n"/>
      <c r="T1324" s="10" t="n"/>
      <c r="U1324" s="10" t="n"/>
      <c r="V1324" s="13" t="n">
        <v>6.830303030303031</v>
      </c>
      <c r="W1324" s="12" t="n">
        <v>44988</v>
      </c>
      <c r="X1324" s="13" t="n">
        <v>17</v>
      </c>
      <c r="Y1324" s="12" t="n">
        <v>45001</v>
      </c>
      <c r="Z1324" t="n">
        <v>13</v>
      </c>
      <c r="AA1324" s="14" t="inlineStr">
        <is>
          <t>SI</t>
        </is>
      </c>
    </row>
    <row r="1325">
      <c r="B1325" t="inlineStr">
        <is>
          <t>Venta Local</t>
        </is>
      </c>
      <c r="C1325" t="n">
        <v>40360731</v>
      </c>
      <c r="D1325" t="inlineStr">
        <is>
          <t>AGRO MEXICO</t>
        </is>
      </c>
      <c r="E1325" t="n">
        <v>1030337</v>
      </c>
      <c r="F1325" t="inlineStr">
        <is>
          <t>agro mexico1030337</t>
        </is>
      </c>
      <c r="G1325" s="12" t="n">
        <v>44948</v>
      </c>
      <c r="H1325" s="10" t="inlineStr"/>
      <c r="I1325" s="10" t="n"/>
      <c r="J1325" s="10" t="n"/>
      <c r="K1325" s="10" t="n"/>
      <c r="L1325" s="13" t="n">
        <v>5.449612403100775</v>
      </c>
      <c r="M1325" s="12" t="n">
        <v>44953</v>
      </c>
      <c r="N1325" s="13" t="n">
        <v>10</v>
      </c>
      <c r="O1325" s="12" t="n">
        <v>44963</v>
      </c>
      <c r="P1325" t="n">
        <v>19</v>
      </c>
      <c r="Q1325" s="14" t="inlineStr">
        <is>
          <t>SI</t>
        </is>
      </c>
      <c r="R1325" s="10" t="n"/>
      <c r="S1325" s="10" t="n"/>
      <c r="T1325" s="10" t="n"/>
      <c r="U1325" s="10" t="n"/>
      <c r="V1325" s="13" t="n">
        <v>7.449612403100775</v>
      </c>
      <c r="W1325" s="12" t="n">
        <v>44955</v>
      </c>
      <c r="X1325" s="13" t="n">
        <v>12</v>
      </c>
      <c r="Y1325" s="12" t="n">
        <v>44963</v>
      </c>
      <c r="Z1325" t="n">
        <v>19</v>
      </c>
      <c r="AA1325" s="14" t="inlineStr">
        <is>
          <t>SI</t>
        </is>
      </c>
    </row>
    <row r="1326">
      <c r="B1326" t="inlineStr">
        <is>
          <t>Venta Local</t>
        </is>
      </c>
      <c r="C1326" t="n">
        <v>40360652</v>
      </c>
      <c r="D1326" t="inlineStr">
        <is>
          <t>AGRO MEXICO</t>
        </is>
      </c>
      <c r="E1326" t="n">
        <v>1021272</v>
      </c>
      <c r="F1326" t="inlineStr">
        <is>
          <t>agro mexico1021272</t>
        </is>
      </c>
      <c r="G1326" s="12" t="n">
        <v>44948</v>
      </c>
      <c r="H1326" s="10" t="inlineStr"/>
      <c r="I1326" s="10" t="n"/>
      <c r="J1326" s="10" t="n"/>
      <c r="K1326" s="10" t="n"/>
      <c r="L1326" s="13" t="n">
        <v>5.449612403100775</v>
      </c>
      <c r="M1326" s="12" t="n">
        <v>44953</v>
      </c>
      <c r="N1326" s="13" t="n">
        <v>10</v>
      </c>
      <c r="O1326" s="12" t="n">
        <v>44963</v>
      </c>
      <c r="P1326" t="n">
        <v>19</v>
      </c>
      <c r="Q1326" s="14" t="inlineStr">
        <is>
          <t>SI</t>
        </is>
      </c>
      <c r="R1326" s="10" t="n"/>
      <c r="S1326" s="10" t="n"/>
      <c r="T1326" s="10" t="n"/>
      <c r="U1326" s="10" t="n"/>
      <c r="V1326" s="13" t="n">
        <v>7.449612403100775</v>
      </c>
      <c r="W1326" s="12" t="n">
        <v>44955</v>
      </c>
      <c r="X1326" s="13" t="n">
        <v>12</v>
      </c>
      <c r="Y1326" s="12" t="n">
        <v>44963</v>
      </c>
      <c r="Z1326" t="n">
        <v>19</v>
      </c>
      <c r="AA1326" s="14" t="inlineStr">
        <is>
          <t>SI</t>
        </is>
      </c>
    </row>
    <row r="1327">
      <c r="B1327" t="inlineStr">
        <is>
          <t>Venta Local</t>
        </is>
      </c>
      <c r="C1327" t="n">
        <v>40360641</v>
      </c>
      <c r="D1327" t="inlineStr">
        <is>
          <t>AGRO MEXICO</t>
        </is>
      </c>
      <c r="E1327" t="n">
        <v>1012764</v>
      </c>
      <c r="F1327" t="inlineStr">
        <is>
          <t>agro mexico1012764</t>
        </is>
      </c>
      <c r="G1327" s="12" t="n">
        <v>44947</v>
      </c>
      <c r="H1327" s="10" t="inlineStr"/>
      <c r="I1327" s="10" t="n"/>
      <c r="J1327" s="10" t="n"/>
      <c r="K1327" s="10" t="n"/>
      <c r="L1327" s="13" t="n">
        <v>5.449612403100775</v>
      </c>
      <c r="M1327" s="12" t="n">
        <v>44952</v>
      </c>
      <c r="N1327" s="13" t="n">
        <v>10</v>
      </c>
      <c r="O1327" s="12" t="n">
        <v>44962</v>
      </c>
      <c r="P1327" t="n">
        <v>19</v>
      </c>
      <c r="Q1327" s="14" t="inlineStr">
        <is>
          <t>SI</t>
        </is>
      </c>
      <c r="R1327" s="10" t="n"/>
      <c r="S1327" s="10" t="n"/>
      <c r="T1327" s="10" t="n"/>
      <c r="U1327" s="10" t="n"/>
      <c r="V1327" s="13" t="n">
        <v>7.449612403100775</v>
      </c>
      <c r="W1327" s="12" t="n">
        <v>44954</v>
      </c>
      <c r="X1327" s="13" t="n">
        <v>12</v>
      </c>
      <c r="Y1327" s="12" t="n">
        <v>44962</v>
      </c>
      <c r="Z1327" t="n">
        <v>19</v>
      </c>
      <c r="AA1327" s="14" t="inlineStr">
        <is>
          <t>SI</t>
        </is>
      </c>
    </row>
    <row r="1328">
      <c r="B1328" t="inlineStr">
        <is>
          <t>Venta Local</t>
        </is>
      </c>
      <c r="C1328" t="n">
        <v>40360640</v>
      </c>
      <c r="D1328" t="inlineStr">
        <is>
          <t>AGRO MEXICO</t>
        </is>
      </c>
      <c r="E1328" t="n">
        <v>1012764</v>
      </c>
      <c r="F1328" t="inlineStr">
        <is>
          <t>agro mexico1012764</t>
        </is>
      </c>
      <c r="G1328" s="12" t="n">
        <v>44947</v>
      </c>
      <c r="H1328" s="10" t="inlineStr"/>
      <c r="I1328" s="10" t="n"/>
      <c r="J1328" s="10" t="n"/>
      <c r="K1328" s="10" t="n"/>
      <c r="L1328" s="13" t="n">
        <v>5.449612403100775</v>
      </c>
      <c r="M1328" s="12" t="n">
        <v>44952</v>
      </c>
      <c r="N1328" s="13" t="n">
        <v>10</v>
      </c>
      <c r="O1328" s="12" t="n">
        <v>44962</v>
      </c>
      <c r="P1328" t="n">
        <v>19</v>
      </c>
      <c r="Q1328" s="14" t="inlineStr">
        <is>
          <t>SI</t>
        </is>
      </c>
      <c r="R1328" s="10" t="n"/>
      <c r="S1328" s="10" t="n"/>
      <c r="T1328" s="10" t="n"/>
      <c r="U1328" s="10" t="n"/>
      <c r="V1328" s="13" t="n">
        <v>7.449612403100775</v>
      </c>
      <c r="W1328" s="12" t="n">
        <v>44954</v>
      </c>
      <c r="X1328" s="13" t="n">
        <v>12</v>
      </c>
      <c r="Y1328" s="12" t="n">
        <v>44962</v>
      </c>
      <c r="Z1328" t="n">
        <v>19</v>
      </c>
      <c r="AA1328" s="14" t="inlineStr">
        <is>
          <t>SI</t>
        </is>
      </c>
    </row>
    <row r="1329">
      <c r="B1329" t="inlineStr">
        <is>
          <t>Venta Local</t>
        </is>
      </c>
      <c r="C1329" t="n">
        <v>40360626</v>
      </c>
      <c r="D1329" t="inlineStr">
        <is>
          <t>AGRO MEXICO</t>
        </is>
      </c>
      <c r="E1329" t="n">
        <v>1011127</v>
      </c>
      <c r="F1329" t="inlineStr">
        <is>
          <t>agro mexico1011127</t>
        </is>
      </c>
      <c r="G1329" s="12" t="n">
        <v>44947</v>
      </c>
      <c r="H1329" s="10" t="inlineStr"/>
      <c r="I1329" s="10" t="n"/>
      <c r="J1329" s="10" t="n"/>
      <c r="K1329" s="10" t="n"/>
      <c r="L1329" s="13" t="n">
        <v>5.449612403100775</v>
      </c>
      <c r="M1329" s="12" t="n">
        <v>44952</v>
      </c>
      <c r="N1329" s="13" t="n">
        <v>10</v>
      </c>
      <c r="O1329" s="12" t="n">
        <v>44962</v>
      </c>
      <c r="P1329" t="n">
        <v>19</v>
      </c>
      <c r="Q1329" s="14" t="inlineStr">
        <is>
          <t>SI</t>
        </is>
      </c>
      <c r="R1329" s="10" t="n"/>
      <c r="S1329" s="10" t="n"/>
      <c r="T1329" s="10" t="n"/>
      <c r="U1329" s="10" t="n"/>
      <c r="V1329" s="13" t="n">
        <v>7.449612403100775</v>
      </c>
      <c r="W1329" s="12" t="n">
        <v>44954</v>
      </c>
      <c r="X1329" s="13" t="n">
        <v>12</v>
      </c>
      <c r="Y1329" s="12" t="n">
        <v>44962</v>
      </c>
      <c r="Z1329" t="n">
        <v>19</v>
      </c>
      <c r="AA1329" s="14" t="inlineStr">
        <is>
          <t>SI</t>
        </is>
      </c>
    </row>
    <row r="1330">
      <c r="B1330" t="inlineStr">
        <is>
          <t>Venta Local</t>
        </is>
      </c>
      <c r="C1330" t="n">
        <v>40360625</v>
      </c>
      <c r="D1330" t="inlineStr">
        <is>
          <t>AGRO MEXICO</t>
        </is>
      </c>
      <c r="E1330" t="n">
        <v>1011127</v>
      </c>
      <c r="F1330" t="inlineStr">
        <is>
          <t>agro mexico1011127</t>
        </is>
      </c>
      <c r="G1330" s="12" t="n">
        <v>44948</v>
      </c>
      <c r="H1330" s="10" t="inlineStr"/>
      <c r="I1330" s="10" t="n"/>
      <c r="J1330" s="10" t="n"/>
      <c r="K1330" s="10" t="n"/>
      <c r="L1330" s="13" t="n">
        <v>5.449612403100775</v>
      </c>
      <c r="M1330" s="12" t="n">
        <v>44953</v>
      </c>
      <c r="N1330" s="13" t="n">
        <v>10</v>
      </c>
      <c r="O1330" s="12" t="n">
        <v>44963</v>
      </c>
      <c r="P1330" t="n">
        <v>19</v>
      </c>
      <c r="Q1330" s="14" t="inlineStr">
        <is>
          <t>SI</t>
        </is>
      </c>
      <c r="R1330" s="10" t="n"/>
      <c r="S1330" s="10" t="n"/>
      <c r="T1330" s="10" t="n"/>
      <c r="U1330" s="10" t="n"/>
      <c r="V1330" s="13" t="n">
        <v>7.449612403100775</v>
      </c>
      <c r="W1330" s="12" t="n">
        <v>44955</v>
      </c>
      <c r="X1330" s="13" t="n">
        <v>12</v>
      </c>
      <c r="Y1330" s="12" t="n">
        <v>44963</v>
      </c>
      <c r="Z1330" t="n">
        <v>19</v>
      </c>
      <c r="AA1330" s="14" t="inlineStr">
        <is>
          <t>SI</t>
        </is>
      </c>
    </row>
    <row r="1331">
      <c r="B1331" t="inlineStr">
        <is>
          <t>Venta Local</t>
        </is>
      </c>
      <c r="C1331" t="n">
        <v>40360624</v>
      </c>
      <c r="D1331" t="inlineStr">
        <is>
          <t>AGRO MEXICO</t>
        </is>
      </c>
      <c r="E1331" t="n">
        <v>1011127</v>
      </c>
      <c r="F1331" t="inlineStr">
        <is>
          <t>agro mexico1011127</t>
        </is>
      </c>
      <c r="G1331" s="12" t="n">
        <v>44948</v>
      </c>
      <c r="H1331" s="10" t="inlineStr"/>
      <c r="I1331" s="10" t="n"/>
      <c r="J1331" s="10" t="n"/>
      <c r="K1331" s="10" t="n"/>
      <c r="L1331" s="13" t="n">
        <v>5.449612403100775</v>
      </c>
      <c r="M1331" s="12" t="n">
        <v>44953</v>
      </c>
      <c r="N1331" s="13" t="n">
        <v>10</v>
      </c>
      <c r="O1331" s="12" t="n">
        <v>44963</v>
      </c>
      <c r="P1331" t="n">
        <v>19</v>
      </c>
      <c r="Q1331" s="14" t="inlineStr">
        <is>
          <t>SI</t>
        </is>
      </c>
      <c r="R1331" s="10" t="n"/>
      <c r="S1331" s="10" t="n"/>
      <c r="T1331" s="10" t="n"/>
      <c r="U1331" s="10" t="n"/>
      <c r="V1331" s="13" t="n">
        <v>7.449612403100775</v>
      </c>
      <c r="W1331" s="12" t="n">
        <v>44955</v>
      </c>
      <c r="X1331" s="13" t="n">
        <v>12</v>
      </c>
      <c r="Y1331" s="12" t="n">
        <v>44963</v>
      </c>
      <c r="Z1331" t="n">
        <v>19</v>
      </c>
      <c r="AA1331" s="14" t="inlineStr">
        <is>
          <t>SI</t>
        </is>
      </c>
    </row>
    <row r="1332">
      <c r="B1332" t="inlineStr">
        <is>
          <t>Venta Directa</t>
        </is>
      </c>
      <c r="C1332" t="n">
        <v>40360589</v>
      </c>
      <c r="D1332" t="inlineStr">
        <is>
          <t>AGRO SUDAMERICA</t>
        </is>
      </c>
      <c r="E1332" t="n">
        <v>1011558</v>
      </c>
      <c r="F1332" t="inlineStr">
        <is>
          <t>agro sudamerica1011558</t>
        </is>
      </c>
      <c r="G1332" s="12" t="n">
        <v>44953</v>
      </c>
      <c r="H1332" s="10" t="inlineStr"/>
      <c r="I1332" s="10" t="n"/>
      <c r="J1332" s="10" t="n"/>
      <c r="K1332" s="10" t="n"/>
      <c r="L1332" s="13" t="n"/>
      <c r="N1332" s="13" t="n"/>
      <c r="Q1332" s="14" t="n"/>
      <c r="R1332" s="10" t="n"/>
      <c r="S1332" s="10" t="n"/>
      <c r="T1332" s="10" t="n"/>
      <c r="U1332" s="10" t="n"/>
      <c r="V1332" s="13" t="n"/>
      <c r="X1332" s="13" t="n"/>
      <c r="AA1332" s="14" t="n"/>
    </row>
    <row r="1333">
      <c r="B1333" t="inlineStr">
        <is>
          <t>Venta Directa</t>
        </is>
      </c>
      <c r="C1333" t="n">
        <v>40360588</v>
      </c>
      <c r="D1333" t="inlineStr">
        <is>
          <t>AGRO SUDAMERICA</t>
        </is>
      </c>
      <c r="E1333" t="n">
        <v>1011558</v>
      </c>
      <c r="F1333" t="inlineStr">
        <is>
          <t>agro sudamerica1011558</t>
        </is>
      </c>
      <c r="G1333" s="12" t="n">
        <v>44953</v>
      </c>
      <c r="H1333" s="10" t="inlineStr"/>
      <c r="I1333" s="10" t="n"/>
      <c r="J1333" s="10" t="n"/>
      <c r="K1333" s="10" t="n"/>
      <c r="L1333" s="13" t="n"/>
      <c r="N1333" s="13" t="n"/>
      <c r="Q1333" s="14" t="n"/>
      <c r="R1333" s="10" t="n"/>
      <c r="S1333" s="10" t="n"/>
      <c r="T1333" s="10" t="n"/>
      <c r="U1333" s="10" t="n"/>
      <c r="V1333" s="13" t="n"/>
      <c r="X1333" s="13" t="n"/>
      <c r="AA1333" s="14" t="n"/>
    </row>
    <row r="1334">
      <c r="B1334" t="inlineStr">
        <is>
          <t>Venta Local</t>
        </is>
      </c>
      <c r="C1334" t="n">
        <v>40360550</v>
      </c>
      <c r="D1334" t="inlineStr">
        <is>
          <t>AGRO AMERICA</t>
        </is>
      </c>
      <c r="E1334" t="n">
        <v>1012167</v>
      </c>
      <c r="F1334" t="inlineStr">
        <is>
          <t>agro america1012167</t>
        </is>
      </c>
      <c r="G1334" s="12" t="n">
        <v>44972</v>
      </c>
      <c r="H1334" s="10" t="n">
        <v>19958.048</v>
      </c>
      <c r="I1334" s="10" t="n"/>
      <c r="J1334" s="10" t="n"/>
      <c r="K1334" s="10" t="n"/>
      <c r="L1334" s="13" t="n">
        <v>7.5</v>
      </c>
      <c r="M1334" s="12" t="n">
        <v>44979</v>
      </c>
      <c r="N1334" s="13" t="n">
        <v>9.5</v>
      </c>
      <c r="O1334" s="12" t="n">
        <v>44988</v>
      </c>
      <c r="P1334" t="n">
        <v>24</v>
      </c>
      <c r="Q1334" s="14" t="inlineStr">
        <is>
          <t>SI</t>
        </is>
      </c>
      <c r="R1334" s="10" t="n">
        <v>19958.048</v>
      </c>
      <c r="S1334" s="10" t="n"/>
      <c r="T1334" s="10" t="n"/>
      <c r="U1334" s="10" t="n"/>
      <c r="V1334" s="13" t="n">
        <v>9.5</v>
      </c>
      <c r="W1334" s="12" t="n">
        <v>44981</v>
      </c>
      <c r="X1334" s="13" t="n">
        <v>11.5</v>
      </c>
      <c r="Y1334" s="12" t="n">
        <v>44988</v>
      </c>
      <c r="Z1334" t="n">
        <v>24</v>
      </c>
      <c r="AA1334" s="14" t="inlineStr">
        <is>
          <t>SI</t>
        </is>
      </c>
    </row>
    <row r="1335">
      <c r="B1335" t="inlineStr">
        <is>
          <t>Venta Local</t>
        </is>
      </c>
      <c r="C1335" t="n">
        <v>40360528</v>
      </c>
      <c r="D1335" t="inlineStr">
        <is>
          <t>AGRO MEXICO</t>
        </is>
      </c>
      <c r="E1335" t="n">
        <v>1011127</v>
      </c>
      <c r="F1335" t="inlineStr">
        <is>
          <t>agro mexico1011127</t>
        </is>
      </c>
      <c r="G1335" s="12" t="n">
        <v>44948</v>
      </c>
      <c r="H1335" s="10" t="inlineStr"/>
      <c r="I1335" s="10" t="n"/>
      <c r="J1335" s="10" t="n"/>
      <c r="K1335" s="10" t="n"/>
      <c r="L1335" s="13" t="n">
        <v>5.449612403100775</v>
      </c>
      <c r="M1335" s="12" t="n">
        <v>44953</v>
      </c>
      <c r="N1335" s="13" t="n">
        <v>10</v>
      </c>
      <c r="O1335" s="12" t="n">
        <v>44963</v>
      </c>
      <c r="P1335" t="n">
        <v>19</v>
      </c>
      <c r="Q1335" s="14" t="inlineStr">
        <is>
          <t>SI</t>
        </is>
      </c>
      <c r="R1335" s="10" t="n"/>
      <c r="S1335" s="10" t="n"/>
      <c r="T1335" s="10" t="n"/>
      <c r="U1335" s="10" t="n"/>
      <c r="V1335" s="13" t="n">
        <v>7.449612403100775</v>
      </c>
      <c r="W1335" s="12" t="n">
        <v>44955</v>
      </c>
      <c r="X1335" s="13" t="n">
        <v>12</v>
      </c>
      <c r="Y1335" s="12" t="n">
        <v>44963</v>
      </c>
      <c r="Z1335" t="n">
        <v>19</v>
      </c>
      <c r="AA1335" s="14" t="inlineStr">
        <is>
          <t>SI</t>
        </is>
      </c>
    </row>
    <row r="1336">
      <c r="B1336" t="inlineStr">
        <is>
          <t>Venta Local</t>
        </is>
      </c>
      <c r="C1336" t="n">
        <v>40359957</v>
      </c>
      <c r="D1336" t="inlineStr">
        <is>
          <t>AGRO MEXICO</t>
        </is>
      </c>
      <c r="E1336" t="n">
        <v>1011127</v>
      </c>
      <c r="F1336" t="inlineStr">
        <is>
          <t>agro mexico1011127</t>
        </is>
      </c>
      <c r="G1336" s="12" t="n">
        <v>44948</v>
      </c>
      <c r="H1336" s="10" t="inlineStr"/>
      <c r="I1336" s="10" t="n"/>
      <c r="J1336" s="10" t="n"/>
      <c r="K1336" s="10" t="n"/>
      <c r="L1336" s="13" t="n">
        <v>5.449612403100775</v>
      </c>
      <c r="M1336" s="12" t="n">
        <v>44953</v>
      </c>
      <c r="N1336" s="13" t="n">
        <v>10</v>
      </c>
      <c r="O1336" s="12" t="n">
        <v>44963</v>
      </c>
      <c r="P1336" t="n">
        <v>19</v>
      </c>
      <c r="Q1336" s="14" t="inlineStr">
        <is>
          <t>SI</t>
        </is>
      </c>
      <c r="R1336" s="10" t="n"/>
      <c r="S1336" s="10" t="n"/>
      <c r="T1336" s="10" t="n"/>
      <c r="U1336" s="10" t="n"/>
      <c r="V1336" s="13" t="n">
        <v>7.449612403100775</v>
      </c>
      <c r="W1336" s="12" t="n">
        <v>44955</v>
      </c>
      <c r="X1336" s="13" t="n">
        <v>12</v>
      </c>
      <c r="Y1336" s="12" t="n">
        <v>44963</v>
      </c>
      <c r="Z1336" t="n">
        <v>19</v>
      </c>
      <c r="AA1336" s="14" t="inlineStr">
        <is>
          <t>SI</t>
        </is>
      </c>
    </row>
    <row r="1337">
      <c r="B1337" t="inlineStr">
        <is>
          <t>Venta Local</t>
        </is>
      </c>
      <c r="C1337" t="n">
        <v>40359956</v>
      </c>
      <c r="D1337" t="inlineStr">
        <is>
          <t>AGRO MEXICO</t>
        </is>
      </c>
      <c r="E1337" t="n">
        <v>1011127</v>
      </c>
      <c r="F1337" t="inlineStr">
        <is>
          <t>agro mexico1011127</t>
        </is>
      </c>
      <c r="G1337" s="12" t="n">
        <v>44956</v>
      </c>
      <c r="H1337" s="10" t="inlineStr"/>
      <c r="I1337" s="10" t="n"/>
      <c r="J1337" s="10" t="n"/>
      <c r="K1337" s="10" t="n"/>
      <c r="L1337" s="13" t="n">
        <v>5.449612403100775</v>
      </c>
      <c r="M1337" s="12" t="n">
        <v>44961</v>
      </c>
      <c r="N1337" s="13" t="n">
        <v>10</v>
      </c>
      <c r="O1337" s="12" t="n">
        <v>44971</v>
      </c>
      <c r="P1337" t="n">
        <v>12</v>
      </c>
      <c r="Q1337" s="14" t="inlineStr">
        <is>
          <t>SI</t>
        </is>
      </c>
      <c r="R1337" s="10" t="n"/>
      <c r="S1337" s="10" t="n"/>
      <c r="T1337" s="10" t="n"/>
      <c r="U1337" s="10" t="n"/>
      <c r="V1337" s="13" t="n">
        <v>7.449612403100775</v>
      </c>
      <c r="W1337" s="12" t="n">
        <v>44963</v>
      </c>
      <c r="X1337" s="13" t="n">
        <v>12</v>
      </c>
      <c r="Y1337" s="12" t="n">
        <v>44971</v>
      </c>
      <c r="Z1337" t="n">
        <v>12</v>
      </c>
      <c r="AA1337" s="14" t="inlineStr">
        <is>
          <t>SI</t>
        </is>
      </c>
    </row>
    <row r="1338">
      <c r="B1338" t="inlineStr">
        <is>
          <t>Venta Local</t>
        </is>
      </c>
      <c r="C1338" t="n">
        <v>40359955</v>
      </c>
      <c r="D1338" t="inlineStr">
        <is>
          <t>AGRO MEXICO</t>
        </is>
      </c>
      <c r="E1338" t="n">
        <v>1011127</v>
      </c>
      <c r="F1338" t="inlineStr">
        <is>
          <t>agro mexico1011127</t>
        </is>
      </c>
      <c r="G1338" s="12" t="n">
        <v>44956</v>
      </c>
      <c r="H1338" s="10" t="inlineStr"/>
      <c r="I1338" s="10" t="n"/>
      <c r="J1338" s="10" t="n"/>
      <c r="K1338" s="10" t="n"/>
      <c r="L1338" s="13" t="n">
        <v>5.449612403100775</v>
      </c>
      <c r="M1338" s="12" t="n">
        <v>44961</v>
      </c>
      <c r="N1338" s="13" t="n">
        <v>10</v>
      </c>
      <c r="O1338" s="12" t="n">
        <v>44971</v>
      </c>
      <c r="P1338" t="n">
        <v>12</v>
      </c>
      <c r="Q1338" s="14" t="inlineStr">
        <is>
          <t>SI</t>
        </is>
      </c>
      <c r="R1338" s="10" t="n"/>
      <c r="S1338" s="10" t="n"/>
      <c r="T1338" s="10" t="n"/>
      <c r="U1338" s="10" t="n"/>
      <c r="V1338" s="13" t="n">
        <v>7.449612403100775</v>
      </c>
      <c r="W1338" s="12" t="n">
        <v>44963</v>
      </c>
      <c r="X1338" s="13" t="n">
        <v>12</v>
      </c>
      <c r="Y1338" s="12" t="n">
        <v>44971</v>
      </c>
      <c r="Z1338" t="n">
        <v>12</v>
      </c>
      <c r="AA1338" s="14" t="inlineStr">
        <is>
          <t>SI</t>
        </is>
      </c>
    </row>
    <row r="1339">
      <c r="B1339" t="inlineStr">
        <is>
          <t>Venta Local</t>
        </is>
      </c>
      <c r="C1339" t="n">
        <v>40359943</v>
      </c>
      <c r="D1339" t="inlineStr">
        <is>
          <t>AGRO MEXICO</t>
        </is>
      </c>
      <c r="E1339" t="n">
        <v>1012764</v>
      </c>
      <c r="F1339" t="inlineStr">
        <is>
          <t>agro mexico1012764</t>
        </is>
      </c>
      <c r="G1339" s="12" t="n">
        <v>44948</v>
      </c>
      <c r="H1339" s="10" t="inlineStr"/>
      <c r="I1339" s="10" t="n"/>
      <c r="J1339" s="10" t="n"/>
      <c r="K1339" s="10" t="n"/>
      <c r="L1339" s="13" t="n">
        <v>5.449612403100775</v>
      </c>
      <c r="M1339" s="12" t="n">
        <v>44953</v>
      </c>
      <c r="N1339" s="13" t="n">
        <v>10</v>
      </c>
      <c r="O1339" s="12" t="n">
        <v>44963</v>
      </c>
      <c r="P1339" t="n">
        <v>19</v>
      </c>
      <c r="Q1339" s="14" t="inlineStr">
        <is>
          <t>SI</t>
        </is>
      </c>
      <c r="R1339" s="10" t="n"/>
      <c r="S1339" s="10" t="n"/>
      <c r="T1339" s="10" t="n"/>
      <c r="U1339" s="10" t="n"/>
      <c r="V1339" s="13" t="n">
        <v>7.449612403100775</v>
      </c>
      <c r="W1339" s="12" t="n">
        <v>44955</v>
      </c>
      <c r="X1339" s="13" t="n">
        <v>12</v>
      </c>
      <c r="Y1339" s="12" t="n">
        <v>44963</v>
      </c>
      <c r="Z1339" t="n">
        <v>19</v>
      </c>
      <c r="AA1339" s="14" t="inlineStr">
        <is>
          <t>SI</t>
        </is>
      </c>
    </row>
    <row r="1340">
      <c r="B1340" t="inlineStr">
        <is>
          <t>Venta Directa</t>
        </is>
      </c>
      <c r="C1340" t="n">
        <v>40359440</v>
      </c>
      <c r="D1340" t="inlineStr">
        <is>
          <t>AGRO SUDAMERICA</t>
        </is>
      </c>
      <c r="E1340" t="n">
        <v>1022709</v>
      </c>
      <c r="F1340" t="inlineStr">
        <is>
          <t>agro sudamerica1022709</t>
        </is>
      </c>
      <c r="G1340" s="12" t="n">
        <v>44953</v>
      </c>
      <c r="H1340" s="10" t="inlineStr"/>
      <c r="I1340" s="10" t="n"/>
      <c r="J1340" s="10" t="n"/>
      <c r="K1340" s="10" t="n"/>
      <c r="L1340" s="13" t="n"/>
      <c r="N1340" s="13" t="n"/>
      <c r="Q1340" s="14" t="n"/>
      <c r="R1340" s="10" t="n"/>
      <c r="S1340" s="10" t="n"/>
      <c r="T1340" s="10" t="n"/>
      <c r="U1340" s="10" t="n"/>
      <c r="V1340" s="13" t="n"/>
      <c r="X1340" s="13" t="n"/>
      <c r="AA1340" s="14" t="n"/>
    </row>
    <row r="1341">
      <c r="B1341" t="inlineStr">
        <is>
          <t>Venta Directa</t>
        </is>
      </c>
      <c r="C1341" t="n">
        <v>40359394</v>
      </c>
      <c r="D1341" t="inlineStr">
        <is>
          <t>AGRO SUDAMERICA</t>
        </is>
      </c>
      <c r="E1341" t="n">
        <v>1020944</v>
      </c>
      <c r="F1341" t="inlineStr">
        <is>
          <t>agro sudamerica1020944</t>
        </is>
      </c>
      <c r="G1341" s="12" t="n">
        <v>44935</v>
      </c>
      <c r="H1341" s="10" t="inlineStr"/>
      <c r="I1341" s="10" t="n"/>
      <c r="J1341" s="10" t="n"/>
      <c r="K1341" s="10" t="n"/>
      <c r="L1341" s="13" t="n"/>
      <c r="N1341" s="13" t="n"/>
      <c r="Q1341" s="14" t="n"/>
      <c r="R1341" s="10" t="n"/>
      <c r="S1341" s="10" t="n"/>
      <c r="T1341" s="10" t="n"/>
      <c r="U1341" s="10" t="n"/>
      <c r="V1341" s="13" t="n"/>
      <c r="X1341" s="13" t="n"/>
      <c r="AA1341" s="14" t="n"/>
    </row>
    <row r="1342">
      <c r="B1342" t="inlineStr">
        <is>
          <t>Venta Directa</t>
        </is>
      </c>
      <c r="C1342" t="n">
        <v>40359345</v>
      </c>
      <c r="D1342" t="inlineStr">
        <is>
          <t>AGROSUPER ASIA</t>
        </is>
      </c>
      <c r="E1342" t="n">
        <v>1012612</v>
      </c>
      <c r="F1342" t="inlineStr">
        <is>
          <t>agrosuper asia1012612</t>
        </is>
      </c>
      <c r="G1342" s="12" t="n">
        <v>44992</v>
      </c>
      <c r="H1342" s="10" t="n">
        <v>24518.92</v>
      </c>
      <c r="I1342" s="10" t="n"/>
      <c r="J1342" s="10" t="n"/>
      <c r="K1342" s="10" t="n"/>
      <c r="L1342" s="13" t="n"/>
      <c r="N1342" s="13" t="n"/>
      <c r="Q1342" s="14" t="n"/>
      <c r="R1342" s="10" t="n">
        <v>24518.92</v>
      </c>
      <c r="S1342" s="10" t="n"/>
      <c r="T1342" s="10" t="n"/>
      <c r="U1342" s="10" t="n"/>
      <c r="V1342" s="13" t="n"/>
      <c r="X1342" s="13" t="n"/>
      <c r="AA1342" s="14" t="n"/>
    </row>
    <row r="1343">
      <c r="B1343" t="inlineStr">
        <is>
          <t>Venta Directa</t>
        </is>
      </c>
      <c r="C1343" t="n">
        <v>40359344</v>
      </c>
      <c r="D1343" t="inlineStr">
        <is>
          <t>AGROSUPER ASIA</t>
        </is>
      </c>
      <c r="E1343" t="n">
        <v>1012612</v>
      </c>
      <c r="F1343" t="inlineStr">
        <is>
          <t>agrosuper asia1012612</t>
        </is>
      </c>
      <c r="G1343" s="12" t="n">
        <v>44995</v>
      </c>
      <c r="H1343" s="10" t="n">
        <v>24985.48</v>
      </c>
      <c r="I1343" s="10" t="n"/>
      <c r="J1343" s="10" t="n"/>
      <c r="K1343" s="10" t="n"/>
      <c r="L1343" s="13" t="n"/>
      <c r="N1343" s="13" t="n"/>
      <c r="Q1343" s="14" t="n"/>
      <c r="R1343" s="10" t="n">
        <v>24985.48</v>
      </c>
      <c r="S1343" s="10" t="n"/>
      <c r="T1343" s="10" t="n"/>
      <c r="U1343" s="10" t="n"/>
      <c r="V1343" s="13" t="n"/>
      <c r="X1343" s="13" t="n"/>
      <c r="AA1343" s="14" t="n"/>
    </row>
    <row r="1344">
      <c r="B1344" t="inlineStr">
        <is>
          <t>Venta Directa</t>
        </is>
      </c>
      <c r="C1344" t="n">
        <v>40359343</v>
      </c>
      <c r="D1344" t="inlineStr">
        <is>
          <t>AGROSUPER ASIA</t>
        </is>
      </c>
      <c r="E1344" t="n">
        <v>1012612</v>
      </c>
      <c r="F1344" t="inlineStr">
        <is>
          <t>agrosuper asia1012612</t>
        </is>
      </c>
      <c r="G1344" s="12" t="n">
        <v>44992</v>
      </c>
      <c r="H1344" s="10" t="n">
        <v>24563.54</v>
      </c>
      <c r="I1344" s="10" t="n"/>
      <c r="J1344" s="10" t="n"/>
      <c r="K1344" s="10" t="n"/>
      <c r="L1344" s="13" t="n"/>
      <c r="N1344" s="13" t="n"/>
      <c r="Q1344" s="14" t="n"/>
      <c r="R1344" s="10" t="n">
        <v>24563.54</v>
      </c>
      <c r="S1344" s="10" t="n"/>
      <c r="T1344" s="10" t="n"/>
      <c r="U1344" s="10" t="n"/>
      <c r="V1344" s="13" t="n"/>
      <c r="X1344" s="13" t="n"/>
      <c r="AA1344" s="14" t="n"/>
    </row>
    <row r="1345">
      <c r="B1345" t="inlineStr">
        <is>
          <t>Venta Local</t>
        </is>
      </c>
      <c r="C1345" t="n">
        <v>40359329</v>
      </c>
      <c r="D1345" t="inlineStr">
        <is>
          <t>AGROSUPER SHANGHAI</t>
        </is>
      </c>
      <c r="E1345" t="n">
        <v>1022212</v>
      </c>
      <c r="F1345" t="inlineStr">
        <is>
          <t>agrosuper shanghai1022212</t>
        </is>
      </c>
      <c r="G1345" s="12" t="n">
        <v>44990</v>
      </c>
      <c r="H1345" s="10" t="n">
        <v>24052.92</v>
      </c>
      <c r="I1345" s="10" t="n"/>
      <c r="J1345" s="10" t="n"/>
      <c r="K1345" s="10" t="n"/>
      <c r="L1345" s="13" t="n">
        <v>5.574109245612703</v>
      </c>
      <c r="M1345" s="12" t="n">
        <v>44995</v>
      </c>
      <c r="N1345" s="13" t="n">
        <v>5.5</v>
      </c>
      <c r="O1345" s="12" t="n">
        <v>45000</v>
      </c>
      <c r="P1345" t="n">
        <v>14</v>
      </c>
      <c r="Q1345" s="14" t="inlineStr">
        <is>
          <t>SI</t>
        </is>
      </c>
      <c r="R1345" s="10" t="n">
        <v>24052.92</v>
      </c>
      <c r="S1345" s="10" t="n"/>
      <c r="T1345" s="10" t="n"/>
      <c r="U1345" s="10" t="n"/>
      <c r="V1345" s="13" t="n">
        <v>7.574109245612703</v>
      </c>
      <c r="W1345" s="12" t="n">
        <v>44997</v>
      </c>
      <c r="X1345" s="13" t="n">
        <v>7.5</v>
      </c>
      <c r="Y1345" s="12" t="n">
        <v>45000</v>
      </c>
      <c r="Z1345" t="n">
        <v>14</v>
      </c>
      <c r="AA1345" s="14" t="inlineStr">
        <is>
          <t>SI</t>
        </is>
      </c>
    </row>
    <row r="1346">
      <c r="B1346" t="inlineStr">
        <is>
          <t>Venta Local</t>
        </is>
      </c>
      <c r="C1346" t="n">
        <v>40359324</v>
      </c>
      <c r="D1346" t="inlineStr">
        <is>
          <t>AGROSUPER SHANGHAI</t>
        </is>
      </c>
      <c r="E1346" t="n">
        <v>1022212</v>
      </c>
      <c r="F1346" t="inlineStr">
        <is>
          <t>agrosuper shanghai1022212</t>
        </is>
      </c>
      <c r="G1346" s="12" t="n">
        <v>44972</v>
      </c>
      <c r="H1346" s="10" t="inlineStr"/>
      <c r="I1346" s="10" t="n"/>
      <c r="J1346" s="10" t="n"/>
      <c r="K1346" s="10" t="n"/>
      <c r="L1346" s="13" t="n">
        <v>5.574109245612703</v>
      </c>
      <c r="M1346" s="12" t="n">
        <v>44977</v>
      </c>
      <c r="N1346" s="13" t="n">
        <v>5.5</v>
      </c>
      <c r="O1346" s="12" t="n">
        <v>44982</v>
      </c>
      <c r="P1346" t="n">
        <v>2</v>
      </c>
      <c r="Q1346" s="14" t="inlineStr">
        <is>
          <t>Mes 3</t>
        </is>
      </c>
      <c r="R1346" s="10" t="n"/>
      <c r="S1346" s="10" t="n"/>
      <c r="T1346" s="10" t="n"/>
      <c r="U1346" s="10" t="n"/>
      <c r="V1346" s="13" t="n">
        <v>7.574109245612703</v>
      </c>
      <c r="W1346" s="12" t="n">
        <v>44979</v>
      </c>
      <c r="X1346" s="13" t="n">
        <v>7.5</v>
      </c>
      <c r="Y1346" s="12" t="n">
        <v>44982</v>
      </c>
      <c r="Z1346" t="n">
        <v>2</v>
      </c>
      <c r="AA1346" s="14" t="inlineStr">
        <is>
          <t>Mes 3</t>
        </is>
      </c>
    </row>
    <row r="1347">
      <c r="B1347" t="inlineStr">
        <is>
          <t>Venta Local</t>
        </is>
      </c>
      <c r="C1347" t="n">
        <v>40359323</v>
      </c>
      <c r="D1347" t="inlineStr">
        <is>
          <t>AGROSUPER SHANGHAI</t>
        </is>
      </c>
      <c r="E1347" t="n">
        <v>1022212</v>
      </c>
      <c r="F1347" t="inlineStr">
        <is>
          <t>agrosuper shanghai1022212</t>
        </is>
      </c>
      <c r="G1347" s="12" t="n">
        <v>44966</v>
      </c>
      <c r="H1347" s="10" t="inlineStr"/>
      <c r="I1347" s="10" t="n"/>
      <c r="J1347" s="10" t="n"/>
      <c r="K1347" s="10" t="n"/>
      <c r="L1347" s="13" t="n">
        <v>5.574109245612703</v>
      </c>
      <c r="M1347" s="12" t="n">
        <v>44971</v>
      </c>
      <c r="N1347" s="13" t="n">
        <v>5.5</v>
      </c>
      <c r="O1347" s="12" t="n">
        <v>44976</v>
      </c>
      <c r="P1347" t="n">
        <v>8</v>
      </c>
      <c r="Q1347" s="14" t="inlineStr">
        <is>
          <t>SI</t>
        </is>
      </c>
      <c r="R1347" s="10" t="n"/>
      <c r="S1347" s="10" t="n"/>
      <c r="T1347" s="10" t="n"/>
      <c r="U1347" s="10" t="n"/>
      <c r="V1347" s="13" t="n">
        <v>7.574109245612703</v>
      </c>
      <c r="W1347" s="12" t="n">
        <v>44973</v>
      </c>
      <c r="X1347" s="13" t="n">
        <v>7.5</v>
      </c>
      <c r="Y1347" s="12" t="n">
        <v>44976</v>
      </c>
      <c r="Z1347" t="n">
        <v>8</v>
      </c>
      <c r="AA1347" s="14" t="inlineStr">
        <is>
          <t>SI</t>
        </is>
      </c>
    </row>
    <row r="1348">
      <c r="B1348" t="inlineStr">
        <is>
          <t>Venta Local</t>
        </is>
      </c>
      <c r="C1348" t="n">
        <v>40359322</v>
      </c>
      <c r="D1348" t="inlineStr">
        <is>
          <t>AGROSUPER SHANGHAI</t>
        </is>
      </c>
      <c r="E1348" t="n">
        <v>1022212</v>
      </c>
      <c r="F1348" t="inlineStr">
        <is>
          <t>agrosuper shanghai1022212</t>
        </is>
      </c>
      <c r="G1348" s="12" t="n">
        <v>44964</v>
      </c>
      <c r="H1348" s="10" t="inlineStr"/>
      <c r="I1348" s="10" t="n"/>
      <c r="J1348" s="10" t="n"/>
      <c r="K1348" s="10" t="n"/>
      <c r="L1348" s="13" t="n">
        <v>5.574109245612703</v>
      </c>
      <c r="M1348" s="12" t="n">
        <v>44969</v>
      </c>
      <c r="N1348" s="13" t="n">
        <v>5.5</v>
      </c>
      <c r="O1348" s="12" t="n">
        <v>44974</v>
      </c>
      <c r="P1348" t="n">
        <v>9</v>
      </c>
      <c r="Q1348" s="14" t="inlineStr">
        <is>
          <t>SI</t>
        </is>
      </c>
      <c r="R1348" s="10" t="n"/>
      <c r="S1348" s="10" t="n"/>
      <c r="T1348" s="10" t="n"/>
      <c r="U1348" s="10" t="n"/>
      <c r="V1348" s="13" t="n">
        <v>7.574109245612703</v>
      </c>
      <c r="W1348" s="12" t="n">
        <v>44971</v>
      </c>
      <c r="X1348" s="13" t="n">
        <v>7.5</v>
      </c>
      <c r="Y1348" s="12" t="n">
        <v>44974</v>
      </c>
      <c r="Z1348" t="n">
        <v>9</v>
      </c>
      <c r="AA1348" s="14" t="inlineStr">
        <is>
          <t>SI</t>
        </is>
      </c>
    </row>
    <row r="1349">
      <c r="B1349" t="inlineStr">
        <is>
          <t>Venta Local</t>
        </is>
      </c>
      <c r="C1349" t="n">
        <v>40359321</v>
      </c>
      <c r="D1349" t="inlineStr">
        <is>
          <t>AGROSUPER SHANGHAI</t>
        </is>
      </c>
      <c r="E1349" t="n">
        <v>1022212</v>
      </c>
      <c r="F1349" t="inlineStr">
        <is>
          <t>agrosuper shanghai1022212</t>
        </is>
      </c>
      <c r="G1349" s="12" t="n">
        <v>44964</v>
      </c>
      <c r="H1349" s="10" t="inlineStr"/>
      <c r="I1349" s="10" t="n"/>
      <c r="J1349" s="10" t="n"/>
      <c r="K1349" s="10" t="n"/>
      <c r="L1349" s="13" t="n">
        <v>5.574109245612703</v>
      </c>
      <c r="M1349" s="12" t="n">
        <v>44969</v>
      </c>
      <c r="N1349" s="13" t="n">
        <v>5.5</v>
      </c>
      <c r="O1349" s="12" t="n">
        <v>44974</v>
      </c>
      <c r="P1349" t="n">
        <v>9</v>
      </c>
      <c r="Q1349" s="14" t="inlineStr">
        <is>
          <t>SI</t>
        </is>
      </c>
      <c r="R1349" s="10" t="n"/>
      <c r="S1349" s="10" t="n"/>
      <c r="T1349" s="10" t="n"/>
      <c r="U1349" s="10" t="n"/>
      <c r="V1349" s="13" t="n">
        <v>7.574109245612703</v>
      </c>
      <c r="W1349" s="12" t="n">
        <v>44971</v>
      </c>
      <c r="X1349" s="13" t="n">
        <v>7.5</v>
      </c>
      <c r="Y1349" s="12" t="n">
        <v>44974</v>
      </c>
      <c r="Z1349" t="n">
        <v>9</v>
      </c>
      <c r="AA1349" s="14" t="inlineStr">
        <is>
          <t>SI</t>
        </is>
      </c>
    </row>
    <row r="1350">
      <c r="B1350" t="inlineStr">
        <is>
          <t>Venta Local</t>
        </is>
      </c>
      <c r="C1350" t="n">
        <v>40359320</v>
      </c>
      <c r="D1350" t="inlineStr">
        <is>
          <t>AGROSUPER SHANGHAI</t>
        </is>
      </c>
      <c r="E1350" t="n">
        <v>1022212</v>
      </c>
      <c r="F1350" t="inlineStr">
        <is>
          <t>agrosuper shanghai1022212</t>
        </is>
      </c>
      <c r="G1350" s="12" t="n">
        <v>44968</v>
      </c>
      <c r="H1350" s="10" t="inlineStr"/>
      <c r="I1350" s="10" t="n"/>
      <c r="J1350" s="10" t="n"/>
      <c r="K1350" s="10" t="n"/>
      <c r="L1350" s="13" t="n">
        <v>5.574109245612703</v>
      </c>
      <c r="M1350" s="12" t="n">
        <v>44973</v>
      </c>
      <c r="N1350" s="13" t="n">
        <v>5.5</v>
      </c>
      <c r="O1350" s="12" t="n">
        <v>44978</v>
      </c>
      <c r="P1350" t="n">
        <v>6</v>
      </c>
      <c r="Q1350" s="14" t="inlineStr">
        <is>
          <t>SI</t>
        </is>
      </c>
      <c r="R1350" s="10" t="n"/>
      <c r="S1350" s="10" t="n"/>
      <c r="T1350" s="10" t="n"/>
      <c r="U1350" s="10" t="n"/>
      <c r="V1350" s="13" t="n">
        <v>7.574109245612703</v>
      </c>
      <c r="W1350" s="12" t="n">
        <v>44975</v>
      </c>
      <c r="X1350" s="13" t="n">
        <v>7.5</v>
      </c>
      <c r="Y1350" s="12" t="n">
        <v>44978</v>
      </c>
      <c r="Z1350" t="n">
        <v>6</v>
      </c>
      <c r="AA1350" s="14" t="inlineStr">
        <is>
          <t>SI</t>
        </is>
      </c>
    </row>
    <row r="1351">
      <c r="B1351" t="inlineStr">
        <is>
          <t>Venta Local</t>
        </is>
      </c>
      <c r="C1351" t="n">
        <v>40358863</v>
      </c>
      <c r="D1351" t="inlineStr">
        <is>
          <t>AGRO AMERICA</t>
        </is>
      </c>
      <c r="E1351" t="n">
        <v>1012108</v>
      </c>
      <c r="F1351" t="inlineStr">
        <is>
          <t>agro america1012108</t>
        </is>
      </c>
      <c r="G1351" s="12" t="n">
        <v>44971</v>
      </c>
      <c r="H1351" s="10" t="n">
        <v>9979.023999999999</v>
      </c>
      <c r="I1351" s="10" t="n"/>
      <c r="J1351" s="10" t="n"/>
      <c r="K1351" s="10" t="n"/>
      <c r="L1351" s="13" t="n">
        <v>7.5</v>
      </c>
      <c r="M1351" s="12" t="n">
        <v>44978</v>
      </c>
      <c r="N1351" s="13" t="n">
        <v>9.5</v>
      </c>
      <c r="O1351" s="12" t="n">
        <v>44987</v>
      </c>
      <c r="P1351" t="n">
        <v>25</v>
      </c>
      <c r="Q1351" s="14" t="inlineStr">
        <is>
          <t>SI</t>
        </is>
      </c>
      <c r="R1351" s="10" t="n">
        <v>9979.023999999999</v>
      </c>
      <c r="S1351" s="10" t="n"/>
      <c r="T1351" s="10" t="n"/>
      <c r="U1351" s="10" t="n"/>
      <c r="V1351" s="13" t="n">
        <v>9.5</v>
      </c>
      <c r="W1351" s="12" t="n">
        <v>44980</v>
      </c>
      <c r="X1351" s="13" t="n">
        <v>11.5</v>
      </c>
      <c r="Y1351" s="12" t="n">
        <v>44987</v>
      </c>
      <c r="Z1351" t="n">
        <v>25</v>
      </c>
      <c r="AA1351" s="14" t="inlineStr">
        <is>
          <t>SI</t>
        </is>
      </c>
    </row>
    <row r="1352">
      <c r="B1352" t="inlineStr">
        <is>
          <t>Venta Local</t>
        </is>
      </c>
      <c r="C1352" t="n">
        <v>40358863</v>
      </c>
      <c r="D1352" t="inlineStr">
        <is>
          <t>AGRO AMERICA</t>
        </is>
      </c>
      <c r="E1352" t="n">
        <v>1012107</v>
      </c>
      <c r="F1352" t="inlineStr">
        <is>
          <t>agro america1012107</t>
        </is>
      </c>
      <c r="G1352" s="12" t="n">
        <v>44971</v>
      </c>
      <c r="H1352" s="10" t="n">
        <v>9979.023999999999</v>
      </c>
      <c r="I1352" s="10" t="n"/>
      <c r="J1352" s="10" t="n"/>
      <c r="K1352" s="10" t="n"/>
      <c r="L1352" s="13" t="n">
        <v>7.5</v>
      </c>
      <c r="M1352" s="12" t="n">
        <v>44978</v>
      </c>
      <c r="N1352" s="13" t="n">
        <v>9.5</v>
      </c>
      <c r="O1352" s="12" t="n">
        <v>44987</v>
      </c>
      <c r="P1352" t="n">
        <v>25</v>
      </c>
      <c r="Q1352" s="14" t="inlineStr">
        <is>
          <t>SI</t>
        </is>
      </c>
      <c r="R1352" s="10" t="n">
        <v>9979.023999999999</v>
      </c>
      <c r="S1352" s="10" t="n"/>
      <c r="T1352" s="10" t="n"/>
      <c r="U1352" s="10" t="n"/>
      <c r="V1352" s="13" t="n">
        <v>9.5</v>
      </c>
      <c r="W1352" s="12" t="n">
        <v>44980</v>
      </c>
      <c r="X1352" s="13" t="n">
        <v>11.5</v>
      </c>
      <c r="Y1352" s="12" t="n">
        <v>44987</v>
      </c>
      <c r="Z1352" t="n">
        <v>25</v>
      </c>
      <c r="AA1352" s="14" t="inlineStr">
        <is>
          <t>SI</t>
        </is>
      </c>
    </row>
    <row r="1353">
      <c r="B1353" t="inlineStr">
        <is>
          <t>Venta Local</t>
        </is>
      </c>
      <c r="C1353" t="n">
        <v>40358857</v>
      </c>
      <c r="D1353" t="inlineStr">
        <is>
          <t>AGRO AMERICA</t>
        </is>
      </c>
      <c r="E1353" t="n">
        <v>1012147</v>
      </c>
      <c r="F1353" t="inlineStr">
        <is>
          <t>agro america1012147</t>
        </is>
      </c>
      <c r="G1353" s="12" t="n">
        <v>44963</v>
      </c>
      <c r="H1353" s="10" t="inlineStr"/>
      <c r="I1353" s="10" t="n"/>
      <c r="J1353" s="10" t="n"/>
      <c r="K1353" s="10" t="n"/>
      <c r="L1353" s="13" t="n">
        <v>7.5</v>
      </c>
      <c r="M1353" s="12" t="n">
        <v>44970</v>
      </c>
      <c r="N1353" s="13" t="n">
        <v>9.5</v>
      </c>
      <c r="O1353" s="12" t="n">
        <v>44979</v>
      </c>
      <c r="P1353" t="n">
        <v>5</v>
      </c>
      <c r="Q1353" s="14" t="inlineStr">
        <is>
          <t>SI</t>
        </is>
      </c>
      <c r="R1353" s="10" t="n"/>
      <c r="S1353" s="10" t="n"/>
      <c r="T1353" s="10" t="n"/>
      <c r="U1353" s="10" t="n"/>
      <c r="V1353" s="13" t="n">
        <v>9.5</v>
      </c>
      <c r="W1353" s="12" t="n">
        <v>44972</v>
      </c>
      <c r="X1353" s="13" t="n">
        <v>11.5</v>
      </c>
      <c r="Y1353" s="12" t="n">
        <v>44979</v>
      </c>
      <c r="Z1353" t="n">
        <v>5</v>
      </c>
      <c r="AA1353" s="14" t="inlineStr">
        <is>
          <t>SI</t>
        </is>
      </c>
    </row>
    <row r="1354">
      <c r="B1354" t="inlineStr">
        <is>
          <t>Venta Directa</t>
        </is>
      </c>
      <c r="C1354" t="n">
        <v>40358848</v>
      </c>
      <c r="D1354" t="inlineStr">
        <is>
          <t>AGRO SUDAMERICA</t>
        </is>
      </c>
      <c r="E1354" t="n">
        <v>1021385</v>
      </c>
      <c r="F1354" t="inlineStr">
        <is>
          <t>agro sudamerica1021385</t>
        </is>
      </c>
      <c r="G1354" s="12" t="n">
        <v>44946</v>
      </c>
      <c r="H1354" s="10" t="inlineStr"/>
      <c r="I1354" s="10" t="n"/>
      <c r="J1354" s="10" t="n"/>
      <c r="K1354" s="10" t="n"/>
      <c r="L1354" s="13" t="n"/>
      <c r="N1354" s="13" t="n"/>
      <c r="Q1354" s="14" t="n"/>
      <c r="R1354" s="10" t="n"/>
      <c r="S1354" s="10" t="n"/>
      <c r="T1354" s="10" t="n"/>
      <c r="U1354" s="10" t="n"/>
      <c r="V1354" s="13" t="n"/>
      <c r="X1354" s="13" t="n"/>
      <c r="AA1354" s="14" t="n"/>
    </row>
    <row r="1355">
      <c r="B1355" t="inlineStr">
        <is>
          <t>Venta Directa</t>
        </is>
      </c>
      <c r="C1355" t="n">
        <v>40358848</v>
      </c>
      <c r="D1355" t="inlineStr">
        <is>
          <t>AGRO SUDAMERICA</t>
        </is>
      </c>
      <c r="E1355" t="n">
        <v>1021385</v>
      </c>
      <c r="F1355" t="inlineStr">
        <is>
          <t>agro sudamerica1021385</t>
        </is>
      </c>
      <c r="G1355" s="12" t="n">
        <v>44946</v>
      </c>
      <c r="H1355" s="10" t="inlineStr"/>
      <c r="I1355" s="10" t="n"/>
      <c r="J1355" s="10" t="n"/>
      <c r="K1355" s="10" t="n"/>
      <c r="L1355" s="13" t="n"/>
      <c r="N1355" s="13" t="n"/>
      <c r="Q1355" s="14" t="n"/>
      <c r="R1355" s="10" t="n"/>
      <c r="S1355" s="10" t="n"/>
      <c r="T1355" s="10" t="n"/>
      <c r="U1355" s="10" t="n"/>
      <c r="V1355" s="13" t="n"/>
      <c r="X1355" s="13" t="n"/>
      <c r="AA1355" s="14" t="n"/>
    </row>
    <row r="1356">
      <c r="B1356" t="inlineStr">
        <is>
          <t>Venta Directa</t>
        </is>
      </c>
      <c r="C1356" t="n">
        <v>40358827</v>
      </c>
      <c r="D1356" t="inlineStr">
        <is>
          <t>AGRO SUDAMERICA</t>
        </is>
      </c>
      <c r="E1356" t="n">
        <v>1021976</v>
      </c>
      <c r="F1356" t="inlineStr">
        <is>
          <t>agro sudamerica1021976</t>
        </is>
      </c>
      <c r="G1356" s="12" t="n">
        <v>44946</v>
      </c>
      <c r="H1356" s="10" t="inlineStr"/>
      <c r="I1356" s="10" t="n"/>
      <c r="J1356" s="10" t="n"/>
      <c r="K1356" s="10" t="n"/>
      <c r="L1356" s="13" t="n"/>
      <c r="N1356" s="13" t="n"/>
      <c r="Q1356" s="14" t="n"/>
      <c r="R1356" s="10" t="n"/>
      <c r="S1356" s="10" t="n"/>
      <c r="T1356" s="10" t="n"/>
      <c r="U1356" s="10" t="n"/>
      <c r="V1356" s="13" t="n"/>
      <c r="X1356" s="13" t="n"/>
      <c r="AA1356" s="14" t="n"/>
    </row>
    <row r="1357">
      <c r="B1357" t="inlineStr">
        <is>
          <t>Venta Local</t>
        </is>
      </c>
      <c r="C1357" t="n">
        <v>40358758</v>
      </c>
      <c r="D1357" t="inlineStr">
        <is>
          <t>ANDES ASIA</t>
        </is>
      </c>
      <c r="E1357" t="n">
        <v>1021924</v>
      </c>
      <c r="F1357" t="inlineStr">
        <is>
          <t>andes asia1021924</t>
        </is>
      </c>
      <c r="G1357" s="12" t="n">
        <v>44989</v>
      </c>
      <c r="H1357" s="10" t="n">
        <v>9008.84</v>
      </c>
      <c r="I1357" s="10" t="n"/>
      <c r="J1357" s="10" t="n"/>
      <c r="K1357" s="10" t="n"/>
      <c r="L1357" s="13" t="n">
        <v>4.830303030303031</v>
      </c>
      <c r="M1357" s="12" t="n">
        <v>44993</v>
      </c>
      <c r="N1357" s="13" t="n">
        <v>15</v>
      </c>
      <c r="O1357" s="12" t="n">
        <v>45008</v>
      </c>
      <c r="P1357" t="n">
        <v>7</v>
      </c>
      <c r="Q1357" s="14" t="inlineStr">
        <is>
          <t>SI</t>
        </is>
      </c>
      <c r="R1357" s="10" t="n">
        <v>9008.84</v>
      </c>
      <c r="S1357" s="10" t="n"/>
      <c r="T1357" s="10" t="n"/>
      <c r="U1357" s="10" t="n"/>
      <c r="V1357" s="13" t="n">
        <v>6.830303030303031</v>
      </c>
      <c r="W1357" s="12" t="n">
        <v>44995</v>
      </c>
      <c r="X1357" s="13" t="n">
        <v>17</v>
      </c>
      <c r="Y1357" s="12" t="n">
        <v>45008</v>
      </c>
      <c r="Z1357" t="n">
        <v>7</v>
      </c>
      <c r="AA1357" s="14" t="inlineStr">
        <is>
          <t>SI</t>
        </is>
      </c>
    </row>
    <row r="1358">
      <c r="B1358" t="inlineStr">
        <is>
          <t>Venta Local</t>
        </is>
      </c>
      <c r="C1358" t="n">
        <v>40358758</v>
      </c>
      <c r="D1358" t="inlineStr">
        <is>
          <t>ANDES ASIA</t>
        </is>
      </c>
      <c r="E1358" t="n">
        <v>1021925</v>
      </c>
      <c r="F1358" t="inlineStr">
        <is>
          <t>andes asia1021925</t>
        </is>
      </c>
      <c r="G1358" s="12" t="n">
        <v>44989</v>
      </c>
      <c r="H1358" s="10" t="n">
        <v>4009.3</v>
      </c>
      <c r="I1358" s="10" t="n"/>
      <c r="J1358" s="10" t="n"/>
      <c r="K1358" s="10" t="n"/>
      <c r="L1358" s="13" t="n">
        <v>4.830303030303031</v>
      </c>
      <c r="M1358" s="12" t="n">
        <v>44993</v>
      </c>
      <c r="N1358" s="13" t="n">
        <v>15</v>
      </c>
      <c r="O1358" s="12" t="n">
        <v>45008</v>
      </c>
      <c r="P1358" t="n">
        <v>7</v>
      </c>
      <c r="Q1358" s="14" t="inlineStr">
        <is>
          <t>SI</t>
        </is>
      </c>
      <c r="R1358" s="10" t="n">
        <v>4009.3</v>
      </c>
      <c r="S1358" s="10" t="n"/>
      <c r="T1358" s="10" t="n"/>
      <c r="U1358" s="10" t="n"/>
      <c r="V1358" s="13" t="n">
        <v>6.830303030303031</v>
      </c>
      <c r="W1358" s="12" t="n">
        <v>44995</v>
      </c>
      <c r="X1358" s="13" t="n">
        <v>17</v>
      </c>
      <c r="Y1358" s="12" t="n">
        <v>45008</v>
      </c>
      <c r="Z1358" t="n">
        <v>7</v>
      </c>
      <c r="AA1358" s="14" t="inlineStr">
        <is>
          <t>SI</t>
        </is>
      </c>
    </row>
    <row r="1359">
      <c r="B1359" t="inlineStr">
        <is>
          <t>Venta Local</t>
        </is>
      </c>
      <c r="C1359" t="n">
        <v>40358758</v>
      </c>
      <c r="D1359" t="inlineStr">
        <is>
          <t>ANDES ASIA</t>
        </is>
      </c>
      <c r="E1359" t="n">
        <v>1022141</v>
      </c>
      <c r="F1359" t="inlineStr">
        <is>
          <t>andes asia1022141</t>
        </is>
      </c>
      <c r="G1359" s="12" t="n">
        <v>44989</v>
      </c>
      <c r="H1359" s="10" t="n">
        <v>5001.44</v>
      </c>
      <c r="I1359" s="10" t="n"/>
      <c r="J1359" s="10" t="n"/>
      <c r="K1359" s="10" t="n"/>
      <c r="L1359" s="13" t="n">
        <v>4.830303030303031</v>
      </c>
      <c r="M1359" s="12" t="n">
        <v>44993</v>
      </c>
      <c r="N1359" s="13" t="n">
        <v>15</v>
      </c>
      <c r="O1359" s="12" t="n">
        <v>45008</v>
      </c>
      <c r="P1359" t="n">
        <v>7</v>
      </c>
      <c r="Q1359" s="14" t="inlineStr">
        <is>
          <t>SI</t>
        </is>
      </c>
      <c r="R1359" s="10" t="n">
        <v>5001.44</v>
      </c>
      <c r="S1359" s="10" t="n"/>
      <c r="T1359" s="10" t="n"/>
      <c r="U1359" s="10" t="n"/>
      <c r="V1359" s="13" t="n">
        <v>6.830303030303031</v>
      </c>
      <c r="W1359" s="12" t="n">
        <v>44995</v>
      </c>
      <c r="X1359" s="13" t="n">
        <v>17</v>
      </c>
      <c r="Y1359" s="12" t="n">
        <v>45008</v>
      </c>
      <c r="Z1359" t="n">
        <v>7</v>
      </c>
      <c r="AA1359" s="14" t="inlineStr">
        <is>
          <t>SI</t>
        </is>
      </c>
    </row>
    <row r="1360">
      <c r="B1360" t="inlineStr">
        <is>
          <t>Venta Local</t>
        </is>
      </c>
      <c r="C1360" t="n">
        <v>40358758</v>
      </c>
      <c r="D1360" t="inlineStr">
        <is>
          <t>ANDES ASIA</t>
        </is>
      </c>
      <c r="E1360" t="n">
        <v>1022142</v>
      </c>
      <c r="F1360" t="inlineStr">
        <is>
          <t>andes asia1022142</t>
        </is>
      </c>
      <c r="G1360" s="12" t="n">
        <v>44989</v>
      </c>
      <c r="H1360" s="10" t="n">
        <v>2000.54</v>
      </c>
      <c r="I1360" s="10" t="n"/>
      <c r="J1360" s="10" t="n"/>
      <c r="K1360" s="10" t="n"/>
      <c r="L1360" s="13" t="n">
        <v>4.830303030303031</v>
      </c>
      <c r="M1360" s="12" t="n">
        <v>44993</v>
      </c>
      <c r="N1360" s="13" t="n">
        <v>15</v>
      </c>
      <c r="O1360" s="12" t="n">
        <v>45008</v>
      </c>
      <c r="P1360" t="n">
        <v>7</v>
      </c>
      <c r="Q1360" s="14" t="inlineStr">
        <is>
          <t>SI</t>
        </is>
      </c>
      <c r="R1360" s="10" t="n">
        <v>2000.54</v>
      </c>
      <c r="S1360" s="10" t="n"/>
      <c r="T1360" s="10" t="n"/>
      <c r="U1360" s="10" t="n"/>
      <c r="V1360" s="13" t="n">
        <v>6.830303030303031</v>
      </c>
      <c r="W1360" s="12" t="n">
        <v>44995</v>
      </c>
      <c r="X1360" s="13" t="n">
        <v>17</v>
      </c>
      <c r="Y1360" s="12" t="n">
        <v>45008</v>
      </c>
      <c r="Z1360" t="n">
        <v>7</v>
      </c>
      <c r="AA1360" s="14" t="inlineStr">
        <is>
          <t>SI</t>
        </is>
      </c>
    </row>
    <row r="1361">
      <c r="B1361" t="inlineStr">
        <is>
          <t>Venta Local</t>
        </is>
      </c>
      <c r="C1361" t="n">
        <v>40358758</v>
      </c>
      <c r="D1361" t="inlineStr">
        <is>
          <t>ANDES ASIA</t>
        </is>
      </c>
      <c r="E1361" t="n">
        <v>1022398</v>
      </c>
      <c r="F1361" t="inlineStr">
        <is>
          <t>andes asia1022398</t>
        </is>
      </c>
      <c r="G1361" s="12" t="n">
        <v>44989</v>
      </c>
      <c r="H1361" s="10" t="n">
        <v>4006.28</v>
      </c>
      <c r="I1361" s="10" t="n"/>
      <c r="J1361" s="10" t="n"/>
      <c r="K1361" s="10" t="n"/>
      <c r="L1361" s="13" t="n">
        <v>4.830303030303031</v>
      </c>
      <c r="M1361" s="12" t="n">
        <v>44993</v>
      </c>
      <c r="N1361" s="13" t="n">
        <v>15</v>
      </c>
      <c r="O1361" s="12" t="n">
        <v>45008</v>
      </c>
      <c r="P1361" t="n">
        <v>7</v>
      </c>
      <c r="Q1361" s="14" t="inlineStr">
        <is>
          <t>SI</t>
        </is>
      </c>
      <c r="R1361" s="10" t="n">
        <v>4006.28</v>
      </c>
      <c r="S1361" s="10" t="n"/>
      <c r="T1361" s="10" t="n"/>
      <c r="U1361" s="10" t="n"/>
      <c r="V1361" s="13" t="n">
        <v>6.830303030303031</v>
      </c>
      <c r="W1361" s="12" t="n">
        <v>44995</v>
      </c>
      <c r="X1361" s="13" t="n">
        <v>17</v>
      </c>
      <c r="Y1361" s="12" t="n">
        <v>45008</v>
      </c>
      <c r="Z1361" t="n">
        <v>7</v>
      </c>
      <c r="AA1361" s="14" t="inlineStr">
        <is>
          <t>SI</t>
        </is>
      </c>
    </row>
    <row r="1362">
      <c r="B1362" t="inlineStr">
        <is>
          <t>Venta Directa</t>
        </is>
      </c>
      <c r="C1362" t="n">
        <v>40358707</v>
      </c>
      <c r="D1362" t="inlineStr">
        <is>
          <t>AGRO SUDAMERICA</t>
        </is>
      </c>
      <c r="E1362" t="n">
        <v>1023433</v>
      </c>
      <c r="F1362" t="inlineStr">
        <is>
          <t>agro sudamerica1023433</t>
        </is>
      </c>
      <c r="G1362" s="12" t="n">
        <v>44945</v>
      </c>
      <c r="H1362" s="10" t="inlineStr"/>
      <c r="I1362" s="10" t="n"/>
      <c r="J1362" s="10" t="n"/>
      <c r="K1362" s="10" t="n"/>
      <c r="L1362" s="13" t="n"/>
      <c r="N1362" s="13" t="n"/>
      <c r="Q1362" s="14" t="n"/>
      <c r="R1362" s="10" t="n"/>
      <c r="S1362" s="10" t="n"/>
      <c r="T1362" s="10" t="n"/>
      <c r="U1362" s="10" t="n"/>
      <c r="V1362" s="13" t="n"/>
      <c r="X1362" s="13" t="n"/>
      <c r="AA1362" s="14" t="n"/>
    </row>
    <row r="1363">
      <c r="B1363" t="inlineStr">
        <is>
          <t>Venta Local</t>
        </is>
      </c>
      <c r="C1363" t="n">
        <v>40358702</v>
      </c>
      <c r="D1363" t="inlineStr">
        <is>
          <t>AGRO MEXICO</t>
        </is>
      </c>
      <c r="E1363" t="n">
        <v>1021874</v>
      </c>
      <c r="F1363" t="inlineStr">
        <is>
          <t>agro mexico1021874</t>
        </is>
      </c>
      <c r="G1363" s="12" t="n">
        <v>44947</v>
      </c>
      <c r="H1363" s="10" t="inlineStr"/>
      <c r="I1363" s="10" t="n"/>
      <c r="J1363" s="10" t="n"/>
      <c r="K1363" s="10" t="n"/>
      <c r="L1363" s="13" t="n">
        <v>5.449612403100775</v>
      </c>
      <c r="M1363" s="12" t="n">
        <v>44952</v>
      </c>
      <c r="N1363" s="13" t="n">
        <v>10</v>
      </c>
      <c r="O1363" s="12" t="n">
        <v>44962</v>
      </c>
      <c r="P1363" t="n">
        <v>19</v>
      </c>
      <c r="Q1363" s="14" t="inlineStr">
        <is>
          <t>SI</t>
        </is>
      </c>
      <c r="R1363" s="10" t="n"/>
      <c r="S1363" s="10" t="n"/>
      <c r="T1363" s="10" t="n"/>
      <c r="U1363" s="10" t="n"/>
      <c r="V1363" s="13" t="n">
        <v>7.449612403100775</v>
      </c>
      <c r="W1363" s="12" t="n">
        <v>44954</v>
      </c>
      <c r="X1363" s="13" t="n">
        <v>12</v>
      </c>
      <c r="Y1363" s="12" t="n">
        <v>44962</v>
      </c>
      <c r="Z1363" t="n">
        <v>19</v>
      </c>
      <c r="AA1363" s="14" t="inlineStr">
        <is>
          <t>SI</t>
        </is>
      </c>
    </row>
    <row r="1364">
      <c r="B1364" t="inlineStr">
        <is>
          <t>Venta Local</t>
        </is>
      </c>
      <c r="C1364" t="n">
        <v>40358701</v>
      </c>
      <c r="D1364" t="inlineStr">
        <is>
          <t>AGRO MEXICO</t>
        </is>
      </c>
      <c r="E1364" t="n">
        <v>1021874</v>
      </c>
      <c r="F1364" t="inlineStr">
        <is>
          <t>agro mexico1021874</t>
        </is>
      </c>
      <c r="G1364" s="12" t="n">
        <v>44947</v>
      </c>
      <c r="H1364" s="10" t="inlineStr"/>
      <c r="I1364" s="10" t="n"/>
      <c r="J1364" s="10" t="n"/>
      <c r="K1364" s="10" t="n"/>
      <c r="L1364" s="13" t="n">
        <v>5.449612403100775</v>
      </c>
      <c r="M1364" s="12" t="n">
        <v>44952</v>
      </c>
      <c r="N1364" s="13" t="n">
        <v>10</v>
      </c>
      <c r="O1364" s="12" t="n">
        <v>44962</v>
      </c>
      <c r="P1364" t="n">
        <v>19</v>
      </c>
      <c r="Q1364" s="14" t="inlineStr">
        <is>
          <t>SI</t>
        </is>
      </c>
      <c r="R1364" s="10" t="n"/>
      <c r="S1364" s="10" t="n"/>
      <c r="T1364" s="10" t="n"/>
      <c r="U1364" s="10" t="n"/>
      <c r="V1364" s="13" t="n">
        <v>7.449612403100775</v>
      </c>
      <c r="W1364" s="12" t="n">
        <v>44954</v>
      </c>
      <c r="X1364" s="13" t="n">
        <v>12</v>
      </c>
      <c r="Y1364" s="12" t="n">
        <v>44962</v>
      </c>
      <c r="Z1364" t="n">
        <v>19</v>
      </c>
      <c r="AA1364" s="14" t="inlineStr">
        <is>
          <t>SI</t>
        </is>
      </c>
    </row>
    <row r="1365">
      <c r="B1365" t="inlineStr">
        <is>
          <t>Venta Local</t>
        </is>
      </c>
      <c r="C1365" t="n">
        <v>40358700</v>
      </c>
      <c r="D1365" t="inlineStr">
        <is>
          <t>AGRO MEXICO</t>
        </is>
      </c>
      <c r="E1365" t="n">
        <v>1021874</v>
      </c>
      <c r="F1365" t="inlineStr">
        <is>
          <t>agro mexico1021874</t>
        </is>
      </c>
      <c r="G1365" s="12" t="n">
        <v>44948</v>
      </c>
      <c r="H1365" s="10" t="inlineStr"/>
      <c r="I1365" s="10" t="n"/>
      <c r="J1365" s="10" t="n"/>
      <c r="K1365" s="10" t="n"/>
      <c r="L1365" s="13" t="n">
        <v>5.449612403100775</v>
      </c>
      <c r="M1365" s="12" t="n">
        <v>44953</v>
      </c>
      <c r="N1365" s="13" t="n">
        <v>10</v>
      </c>
      <c r="O1365" s="12" t="n">
        <v>44963</v>
      </c>
      <c r="P1365" t="n">
        <v>19</v>
      </c>
      <c r="Q1365" s="14" t="inlineStr">
        <is>
          <t>SI</t>
        </is>
      </c>
      <c r="R1365" s="10" t="n"/>
      <c r="S1365" s="10" t="n"/>
      <c r="T1365" s="10" t="n"/>
      <c r="U1365" s="10" t="n"/>
      <c r="V1365" s="13" t="n">
        <v>7.449612403100775</v>
      </c>
      <c r="W1365" s="12" t="n">
        <v>44955</v>
      </c>
      <c r="X1365" s="13" t="n">
        <v>12</v>
      </c>
      <c r="Y1365" s="12" t="n">
        <v>44963</v>
      </c>
      <c r="Z1365" t="n">
        <v>19</v>
      </c>
      <c r="AA1365" s="14" t="inlineStr">
        <is>
          <t>SI</t>
        </is>
      </c>
    </row>
    <row r="1366">
      <c r="B1366" t="inlineStr">
        <is>
          <t>Venta Local</t>
        </is>
      </c>
      <c r="C1366" t="n">
        <v>40358669</v>
      </c>
      <c r="D1366" t="inlineStr">
        <is>
          <t>AGRO AMERICA</t>
        </is>
      </c>
      <c r="E1366" t="n">
        <v>1012148</v>
      </c>
      <c r="F1366" t="inlineStr">
        <is>
          <t>agro america1012148</t>
        </is>
      </c>
      <c r="G1366" s="12" t="n">
        <v>44961</v>
      </c>
      <c r="H1366" s="10" t="inlineStr"/>
      <c r="I1366" s="10" t="n"/>
      <c r="J1366" s="10" t="n"/>
      <c r="K1366" s="10" t="n"/>
      <c r="L1366" s="13" t="n">
        <v>7.5</v>
      </c>
      <c r="M1366" s="12" t="n">
        <v>44968</v>
      </c>
      <c r="N1366" s="13" t="n">
        <v>9.5</v>
      </c>
      <c r="O1366" s="12" t="n">
        <v>44977</v>
      </c>
      <c r="P1366" t="n">
        <v>7</v>
      </c>
      <c r="Q1366" s="14" t="inlineStr">
        <is>
          <t>SI</t>
        </is>
      </c>
      <c r="R1366" s="10" t="n"/>
      <c r="S1366" s="10" t="n"/>
      <c r="T1366" s="10" t="n"/>
      <c r="U1366" s="10" t="n"/>
      <c r="V1366" s="13" t="n">
        <v>9.5</v>
      </c>
      <c r="W1366" s="12" t="n">
        <v>44970</v>
      </c>
      <c r="X1366" s="13" t="n">
        <v>11.5</v>
      </c>
      <c r="Y1366" s="12" t="n">
        <v>44977</v>
      </c>
      <c r="Z1366" t="n">
        <v>7</v>
      </c>
      <c r="AA1366" s="14" t="inlineStr">
        <is>
          <t>SI</t>
        </is>
      </c>
    </row>
    <row r="1367">
      <c r="B1367" t="inlineStr">
        <is>
          <t>Venta Local</t>
        </is>
      </c>
      <c r="C1367" t="n">
        <v>40358665</v>
      </c>
      <c r="D1367" t="inlineStr">
        <is>
          <t>AGRO AMERICA</t>
        </is>
      </c>
      <c r="E1367" t="n">
        <v>1012522</v>
      </c>
      <c r="F1367" t="inlineStr">
        <is>
          <t>agro america1012522</t>
        </is>
      </c>
      <c r="G1367" s="12" t="n">
        <v>44964</v>
      </c>
      <c r="H1367" s="10" t="inlineStr"/>
      <c r="I1367" s="10" t="n"/>
      <c r="J1367" s="10" t="n"/>
      <c r="K1367" s="10" t="n"/>
      <c r="L1367" s="13" t="n">
        <v>7.5</v>
      </c>
      <c r="M1367" s="12" t="n">
        <v>44971</v>
      </c>
      <c r="N1367" s="13" t="n">
        <v>9.5</v>
      </c>
      <c r="O1367" s="12" t="n">
        <v>44980</v>
      </c>
      <c r="P1367" t="n">
        <v>4</v>
      </c>
      <c r="Q1367" s="14" t="inlineStr">
        <is>
          <t>SI</t>
        </is>
      </c>
      <c r="R1367" s="10" t="n"/>
      <c r="S1367" s="10" t="n"/>
      <c r="T1367" s="10" t="n"/>
      <c r="U1367" s="10" t="n"/>
      <c r="V1367" s="13" t="n">
        <v>9.5</v>
      </c>
      <c r="W1367" s="12" t="n">
        <v>44973</v>
      </c>
      <c r="X1367" s="13" t="n">
        <v>11.5</v>
      </c>
      <c r="Y1367" s="12" t="n">
        <v>44980</v>
      </c>
      <c r="Z1367" t="n">
        <v>4</v>
      </c>
      <c r="AA1367" s="14" t="inlineStr">
        <is>
          <t>SI</t>
        </is>
      </c>
    </row>
    <row r="1368">
      <c r="B1368" t="inlineStr">
        <is>
          <t>Venta Local</t>
        </is>
      </c>
      <c r="C1368" t="n">
        <v>40358111</v>
      </c>
      <c r="D1368" t="inlineStr">
        <is>
          <t>AGRO AMERICA</t>
        </is>
      </c>
      <c r="E1368" t="n">
        <v>1012111</v>
      </c>
      <c r="F1368" t="inlineStr">
        <is>
          <t>agro america1012111</t>
        </is>
      </c>
      <c r="G1368" s="12" t="n">
        <v>44964</v>
      </c>
      <c r="H1368" s="10" t="inlineStr"/>
      <c r="I1368" s="10" t="n"/>
      <c r="J1368" s="10" t="n"/>
      <c r="K1368" s="10" t="n"/>
      <c r="L1368" s="13" t="n">
        <v>7.5</v>
      </c>
      <c r="M1368" s="12" t="n">
        <v>44971</v>
      </c>
      <c r="N1368" s="13" t="n">
        <v>9.5</v>
      </c>
      <c r="O1368" s="12" t="n">
        <v>44980</v>
      </c>
      <c r="P1368" t="n">
        <v>4</v>
      </c>
      <c r="Q1368" s="14" t="inlineStr">
        <is>
          <t>SI</t>
        </is>
      </c>
      <c r="R1368" s="10" t="n"/>
      <c r="S1368" s="10" t="n"/>
      <c r="T1368" s="10" t="n"/>
      <c r="U1368" s="10" t="n"/>
      <c r="V1368" s="13" t="n">
        <v>9.5</v>
      </c>
      <c r="W1368" s="12" t="n">
        <v>44973</v>
      </c>
      <c r="X1368" s="13" t="n">
        <v>11.5</v>
      </c>
      <c r="Y1368" s="12" t="n">
        <v>44980</v>
      </c>
      <c r="Z1368" t="n">
        <v>4</v>
      </c>
      <c r="AA1368" s="14" t="inlineStr">
        <is>
          <t>SI</t>
        </is>
      </c>
    </row>
    <row r="1369">
      <c r="B1369" t="inlineStr">
        <is>
          <t>Venta Local</t>
        </is>
      </c>
      <c r="C1369" t="n">
        <v>40358076</v>
      </c>
      <c r="D1369" t="inlineStr">
        <is>
          <t>AGRO MEXICO</t>
        </is>
      </c>
      <c r="E1369" t="n">
        <v>1030658</v>
      </c>
      <c r="F1369" t="inlineStr">
        <is>
          <t>agro mexico1030658</t>
        </is>
      </c>
      <c r="G1369" s="12" t="n">
        <v>44948</v>
      </c>
      <c r="H1369" s="10" t="inlineStr"/>
      <c r="I1369" s="10" t="n"/>
      <c r="J1369" s="10" t="n"/>
      <c r="K1369" s="10" t="n"/>
      <c r="L1369" s="13" t="n">
        <v>5.449612403100775</v>
      </c>
      <c r="M1369" s="12" t="n">
        <v>44953</v>
      </c>
      <c r="N1369" s="13" t="n">
        <v>10</v>
      </c>
      <c r="O1369" s="12" t="n">
        <v>44963</v>
      </c>
      <c r="P1369" t="n">
        <v>19</v>
      </c>
      <c r="Q1369" s="14" t="inlineStr">
        <is>
          <t>SI</t>
        </is>
      </c>
      <c r="R1369" s="10" t="n"/>
      <c r="S1369" s="10" t="n"/>
      <c r="T1369" s="10" t="n"/>
      <c r="U1369" s="10" t="n"/>
      <c r="V1369" s="13" t="n">
        <v>7.449612403100775</v>
      </c>
      <c r="W1369" s="12" t="n">
        <v>44955</v>
      </c>
      <c r="X1369" s="13" t="n">
        <v>12</v>
      </c>
      <c r="Y1369" s="12" t="n">
        <v>44963</v>
      </c>
      <c r="Z1369" t="n">
        <v>19</v>
      </c>
      <c r="AA1369" s="14" t="inlineStr">
        <is>
          <t>SI</t>
        </is>
      </c>
    </row>
    <row r="1370">
      <c r="B1370" t="inlineStr">
        <is>
          <t>Venta Local</t>
        </is>
      </c>
      <c r="C1370" t="n">
        <v>40358072</v>
      </c>
      <c r="D1370" t="inlineStr">
        <is>
          <t>AGRO MEXICO</t>
        </is>
      </c>
      <c r="E1370" t="n">
        <v>1030658</v>
      </c>
      <c r="F1370" t="inlineStr">
        <is>
          <t>agro mexico1030658</t>
        </is>
      </c>
      <c r="G1370" s="12" t="n">
        <v>44948</v>
      </c>
      <c r="H1370" s="10" t="inlineStr"/>
      <c r="I1370" s="10" t="n"/>
      <c r="J1370" s="10" t="n"/>
      <c r="K1370" s="10" t="n"/>
      <c r="L1370" s="13" t="n">
        <v>5.449612403100775</v>
      </c>
      <c r="M1370" s="12" t="n">
        <v>44953</v>
      </c>
      <c r="N1370" s="13" t="n">
        <v>10</v>
      </c>
      <c r="O1370" s="12" t="n">
        <v>44963</v>
      </c>
      <c r="P1370" t="n">
        <v>19</v>
      </c>
      <c r="Q1370" s="14" t="inlineStr">
        <is>
          <t>SI</t>
        </is>
      </c>
      <c r="R1370" s="10" t="n"/>
      <c r="S1370" s="10" t="n"/>
      <c r="T1370" s="10" t="n"/>
      <c r="U1370" s="10" t="n"/>
      <c r="V1370" s="13" t="n">
        <v>7.449612403100775</v>
      </c>
      <c r="W1370" s="12" t="n">
        <v>44955</v>
      </c>
      <c r="X1370" s="13" t="n">
        <v>12</v>
      </c>
      <c r="Y1370" s="12" t="n">
        <v>44963</v>
      </c>
      <c r="Z1370" t="n">
        <v>19</v>
      </c>
      <c r="AA1370" s="14" t="inlineStr">
        <is>
          <t>SI</t>
        </is>
      </c>
    </row>
    <row r="1371">
      <c r="B1371" t="inlineStr">
        <is>
          <t>Venta Local</t>
        </is>
      </c>
      <c r="C1371" t="n">
        <v>40358068</v>
      </c>
      <c r="D1371" t="inlineStr">
        <is>
          <t>AGRO MEXICO</t>
        </is>
      </c>
      <c r="E1371" t="n">
        <v>1030658</v>
      </c>
      <c r="F1371" t="inlineStr">
        <is>
          <t>agro mexico1030658</t>
        </is>
      </c>
      <c r="G1371" s="12" t="n">
        <v>44948</v>
      </c>
      <c r="H1371" s="10" t="inlineStr"/>
      <c r="I1371" s="10" t="n"/>
      <c r="J1371" s="10" t="n"/>
      <c r="K1371" s="10" t="n"/>
      <c r="L1371" s="13" t="n">
        <v>5.449612403100775</v>
      </c>
      <c r="M1371" s="12" t="n">
        <v>44953</v>
      </c>
      <c r="N1371" s="13" t="n">
        <v>10</v>
      </c>
      <c r="O1371" s="12" t="n">
        <v>44963</v>
      </c>
      <c r="P1371" t="n">
        <v>19</v>
      </c>
      <c r="Q1371" s="14" t="inlineStr">
        <is>
          <t>SI</t>
        </is>
      </c>
      <c r="R1371" s="10" t="n"/>
      <c r="S1371" s="10" t="n"/>
      <c r="T1371" s="10" t="n"/>
      <c r="U1371" s="10" t="n"/>
      <c r="V1371" s="13" t="n">
        <v>7.449612403100775</v>
      </c>
      <c r="W1371" s="12" t="n">
        <v>44955</v>
      </c>
      <c r="X1371" s="13" t="n">
        <v>12</v>
      </c>
      <c r="Y1371" s="12" t="n">
        <v>44963</v>
      </c>
      <c r="Z1371" t="n">
        <v>19</v>
      </c>
      <c r="AA1371" s="14" t="inlineStr">
        <is>
          <t>SI</t>
        </is>
      </c>
    </row>
    <row r="1372">
      <c r="B1372" t="inlineStr">
        <is>
          <t>Venta Local</t>
        </is>
      </c>
      <c r="C1372" t="n">
        <v>40358066</v>
      </c>
      <c r="D1372" t="inlineStr">
        <is>
          <t>AGRO MEXICO</t>
        </is>
      </c>
      <c r="E1372" t="n">
        <v>1030810</v>
      </c>
      <c r="F1372" t="inlineStr">
        <is>
          <t>agro mexico1030810</t>
        </is>
      </c>
      <c r="G1372" s="12" t="n">
        <v>44948</v>
      </c>
      <c r="H1372" s="10" t="inlineStr"/>
      <c r="I1372" s="10" t="n"/>
      <c r="J1372" s="10" t="n"/>
      <c r="K1372" s="10" t="n"/>
      <c r="L1372" s="13" t="n">
        <v>5.449612403100775</v>
      </c>
      <c r="M1372" s="12" t="n">
        <v>44953</v>
      </c>
      <c r="N1372" s="13" t="n">
        <v>10</v>
      </c>
      <c r="O1372" s="12" t="n">
        <v>44963</v>
      </c>
      <c r="P1372" t="n">
        <v>19</v>
      </c>
      <c r="Q1372" s="14" t="inlineStr">
        <is>
          <t>SI</t>
        </is>
      </c>
      <c r="R1372" s="10" t="n"/>
      <c r="S1372" s="10" t="n"/>
      <c r="T1372" s="10" t="n"/>
      <c r="U1372" s="10" t="n"/>
      <c r="V1372" s="13" t="n">
        <v>7.449612403100775</v>
      </c>
      <c r="W1372" s="12" t="n">
        <v>44955</v>
      </c>
      <c r="X1372" s="13" t="n">
        <v>12</v>
      </c>
      <c r="Y1372" s="12" t="n">
        <v>44963</v>
      </c>
      <c r="Z1372" t="n">
        <v>19</v>
      </c>
      <c r="AA1372" s="14" t="inlineStr">
        <is>
          <t>SI</t>
        </is>
      </c>
    </row>
    <row r="1373">
      <c r="B1373" t="inlineStr">
        <is>
          <t>Venta Local</t>
        </is>
      </c>
      <c r="C1373" t="n">
        <v>40358050</v>
      </c>
      <c r="D1373" t="inlineStr">
        <is>
          <t>AGRO MEXICO</t>
        </is>
      </c>
      <c r="E1373" t="n">
        <v>1023343</v>
      </c>
      <c r="F1373" t="inlineStr">
        <is>
          <t>agro mexico1023343</t>
        </is>
      </c>
      <c r="G1373" s="12" t="n">
        <v>44948</v>
      </c>
      <c r="H1373" s="10" t="inlineStr"/>
      <c r="I1373" s="10" t="n"/>
      <c r="J1373" s="10" t="n"/>
      <c r="K1373" s="10" t="n"/>
      <c r="L1373" s="13" t="n">
        <v>5.449612403100775</v>
      </c>
      <c r="M1373" s="12" t="n">
        <v>44953</v>
      </c>
      <c r="N1373" s="13" t="n">
        <v>10</v>
      </c>
      <c r="O1373" s="12" t="n">
        <v>44963</v>
      </c>
      <c r="P1373" t="n">
        <v>19</v>
      </c>
      <c r="Q1373" s="14" t="inlineStr">
        <is>
          <t>SI</t>
        </is>
      </c>
      <c r="R1373" s="10" t="n"/>
      <c r="S1373" s="10" t="n"/>
      <c r="T1373" s="10" t="n"/>
      <c r="U1373" s="10" t="n"/>
      <c r="V1373" s="13" t="n">
        <v>7.449612403100775</v>
      </c>
      <c r="W1373" s="12" t="n">
        <v>44955</v>
      </c>
      <c r="X1373" s="13" t="n">
        <v>12</v>
      </c>
      <c r="Y1373" s="12" t="n">
        <v>44963</v>
      </c>
      <c r="Z1373" t="n">
        <v>19</v>
      </c>
      <c r="AA1373" s="14" t="inlineStr">
        <is>
          <t>SI</t>
        </is>
      </c>
    </row>
    <row r="1374">
      <c r="B1374" t="inlineStr">
        <is>
          <t>Venta Local</t>
        </is>
      </c>
      <c r="C1374" t="n">
        <v>40358050</v>
      </c>
      <c r="D1374" t="inlineStr">
        <is>
          <t>AGRO MEXICO</t>
        </is>
      </c>
      <c r="E1374" t="n">
        <v>1023343</v>
      </c>
      <c r="F1374" t="inlineStr">
        <is>
          <t>agro mexico1023343</t>
        </is>
      </c>
      <c r="G1374" s="12" t="n">
        <v>44948</v>
      </c>
      <c r="H1374" s="10" t="inlineStr"/>
      <c r="I1374" s="10" t="n"/>
      <c r="J1374" s="10" t="n"/>
      <c r="K1374" s="10" t="n"/>
      <c r="L1374" s="13" t="n">
        <v>5.449612403100775</v>
      </c>
      <c r="M1374" s="12" t="n">
        <v>44953</v>
      </c>
      <c r="N1374" s="13" t="n">
        <v>10</v>
      </c>
      <c r="O1374" s="12" t="n">
        <v>44963</v>
      </c>
      <c r="P1374" t="n">
        <v>19</v>
      </c>
      <c r="Q1374" s="14" t="inlineStr">
        <is>
          <t>SI</t>
        </is>
      </c>
      <c r="R1374" s="10" t="n"/>
      <c r="S1374" s="10" t="n"/>
      <c r="T1374" s="10" t="n"/>
      <c r="U1374" s="10" t="n"/>
      <c r="V1374" s="13" t="n">
        <v>7.449612403100775</v>
      </c>
      <c r="W1374" s="12" t="n">
        <v>44955</v>
      </c>
      <c r="X1374" s="13" t="n">
        <v>12</v>
      </c>
      <c r="Y1374" s="12" t="n">
        <v>44963</v>
      </c>
      <c r="Z1374" t="n">
        <v>19</v>
      </c>
      <c r="AA1374" s="14" t="inlineStr">
        <is>
          <t>SI</t>
        </is>
      </c>
    </row>
    <row r="1375">
      <c r="B1375" t="inlineStr">
        <is>
          <t>Venta Local</t>
        </is>
      </c>
      <c r="C1375" t="n">
        <v>40358048</v>
      </c>
      <c r="D1375" t="inlineStr">
        <is>
          <t>AGRO MEXICO</t>
        </is>
      </c>
      <c r="E1375" t="n">
        <v>1023343</v>
      </c>
      <c r="F1375" t="inlineStr">
        <is>
          <t>agro mexico1023343</t>
        </is>
      </c>
      <c r="G1375" s="12" t="n">
        <v>44948</v>
      </c>
      <c r="H1375" s="10" t="inlineStr"/>
      <c r="I1375" s="10" t="n"/>
      <c r="J1375" s="10" t="n"/>
      <c r="K1375" s="10" t="n"/>
      <c r="L1375" s="13" t="n">
        <v>5.449612403100775</v>
      </c>
      <c r="M1375" s="12" t="n">
        <v>44953</v>
      </c>
      <c r="N1375" s="13" t="n">
        <v>10</v>
      </c>
      <c r="O1375" s="12" t="n">
        <v>44963</v>
      </c>
      <c r="P1375" t="n">
        <v>19</v>
      </c>
      <c r="Q1375" s="14" t="inlineStr">
        <is>
          <t>SI</t>
        </is>
      </c>
      <c r="R1375" s="10" t="n"/>
      <c r="S1375" s="10" t="n"/>
      <c r="T1375" s="10" t="n"/>
      <c r="U1375" s="10" t="n"/>
      <c r="V1375" s="13" t="n">
        <v>7.449612403100775</v>
      </c>
      <c r="W1375" s="12" t="n">
        <v>44955</v>
      </c>
      <c r="X1375" s="13" t="n">
        <v>12</v>
      </c>
      <c r="Y1375" s="12" t="n">
        <v>44963</v>
      </c>
      <c r="Z1375" t="n">
        <v>19</v>
      </c>
      <c r="AA1375" s="14" t="inlineStr">
        <is>
          <t>SI</t>
        </is>
      </c>
    </row>
    <row r="1376">
      <c r="B1376" t="inlineStr">
        <is>
          <t>Venta Local</t>
        </is>
      </c>
      <c r="C1376" t="n">
        <v>40358011</v>
      </c>
      <c r="D1376" t="inlineStr">
        <is>
          <t>AGRO MEXICO</t>
        </is>
      </c>
      <c r="E1376" t="n">
        <v>1021272</v>
      </c>
      <c r="F1376" t="inlineStr">
        <is>
          <t>agro mexico1021272</t>
        </is>
      </c>
      <c r="G1376" s="12" t="n">
        <v>44947</v>
      </c>
      <c r="H1376" s="10" t="inlineStr"/>
      <c r="I1376" s="10" t="n"/>
      <c r="J1376" s="10" t="n"/>
      <c r="K1376" s="10" t="n"/>
      <c r="L1376" s="13" t="n">
        <v>5.449612403100775</v>
      </c>
      <c r="M1376" s="12" t="n">
        <v>44952</v>
      </c>
      <c r="N1376" s="13" t="n">
        <v>10</v>
      </c>
      <c r="O1376" s="12" t="n">
        <v>44962</v>
      </c>
      <c r="P1376" t="n">
        <v>19</v>
      </c>
      <c r="Q1376" s="14" t="inlineStr">
        <is>
          <t>SI</t>
        </is>
      </c>
      <c r="R1376" s="10" t="n"/>
      <c r="S1376" s="10" t="n"/>
      <c r="T1376" s="10" t="n"/>
      <c r="U1376" s="10" t="n"/>
      <c r="V1376" s="13" t="n">
        <v>7.449612403100775</v>
      </c>
      <c r="W1376" s="12" t="n">
        <v>44954</v>
      </c>
      <c r="X1376" s="13" t="n">
        <v>12</v>
      </c>
      <c r="Y1376" s="12" t="n">
        <v>44962</v>
      </c>
      <c r="Z1376" t="n">
        <v>19</v>
      </c>
      <c r="AA1376" s="14" t="inlineStr">
        <is>
          <t>SI</t>
        </is>
      </c>
    </row>
    <row r="1377">
      <c r="B1377" t="inlineStr">
        <is>
          <t>Venta Local</t>
        </is>
      </c>
      <c r="C1377" t="n">
        <v>40358003</v>
      </c>
      <c r="D1377" t="inlineStr">
        <is>
          <t>AGRO MEXICO</t>
        </is>
      </c>
      <c r="E1377" t="n">
        <v>1021555</v>
      </c>
      <c r="F1377" t="inlineStr">
        <is>
          <t>agro mexico1021555</t>
        </is>
      </c>
      <c r="G1377" s="12" t="n">
        <v>44958</v>
      </c>
      <c r="H1377" s="10" t="inlineStr"/>
      <c r="I1377" s="10" t="n"/>
      <c r="J1377" s="10" t="n"/>
      <c r="K1377" s="10" t="n"/>
      <c r="L1377" s="13" t="n">
        <v>5.449612403100775</v>
      </c>
      <c r="M1377" s="12" t="n">
        <v>44963</v>
      </c>
      <c r="N1377" s="13" t="n">
        <v>10</v>
      </c>
      <c r="O1377" s="12" t="n">
        <v>44973</v>
      </c>
      <c r="P1377" t="n">
        <v>10</v>
      </c>
      <c r="Q1377" s="14" t="inlineStr">
        <is>
          <t>SI</t>
        </is>
      </c>
      <c r="R1377" s="10" t="n"/>
      <c r="S1377" s="10" t="n"/>
      <c r="T1377" s="10" t="n"/>
      <c r="U1377" s="10" t="n"/>
      <c r="V1377" s="13" t="n">
        <v>7.449612403100775</v>
      </c>
      <c r="W1377" s="12" t="n">
        <v>44965</v>
      </c>
      <c r="X1377" s="13" t="n">
        <v>12</v>
      </c>
      <c r="Y1377" s="12" t="n">
        <v>44973</v>
      </c>
      <c r="Z1377" t="n">
        <v>10</v>
      </c>
      <c r="AA1377" s="14" t="inlineStr">
        <is>
          <t>SI</t>
        </is>
      </c>
    </row>
    <row r="1378">
      <c r="B1378" t="inlineStr">
        <is>
          <t>Venta Local</t>
        </is>
      </c>
      <c r="C1378" t="n">
        <v>40357973</v>
      </c>
      <c r="D1378" t="inlineStr">
        <is>
          <t>AGRO AMERICA</t>
        </is>
      </c>
      <c r="E1378" t="n">
        <v>1012109</v>
      </c>
      <c r="F1378" t="inlineStr">
        <is>
          <t>agro america1012109</t>
        </is>
      </c>
      <c r="G1378" s="12" t="n">
        <v>44956</v>
      </c>
      <c r="H1378" s="10" t="inlineStr"/>
      <c r="I1378" s="10" t="n"/>
      <c r="J1378" s="10" t="n"/>
      <c r="K1378" s="10" t="n"/>
      <c r="L1378" s="13" t="n">
        <v>7.5</v>
      </c>
      <c r="M1378" s="12" t="n">
        <v>44963</v>
      </c>
      <c r="N1378" s="13" t="n">
        <v>9.5</v>
      </c>
      <c r="O1378" s="12" t="n">
        <v>44972</v>
      </c>
      <c r="P1378" t="n">
        <v>10</v>
      </c>
      <c r="Q1378" s="14" t="inlineStr">
        <is>
          <t>SI</t>
        </is>
      </c>
      <c r="R1378" s="10" t="n"/>
      <c r="S1378" s="10" t="n"/>
      <c r="T1378" s="10" t="n"/>
      <c r="U1378" s="10" t="n"/>
      <c r="V1378" s="13" t="n">
        <v>9.5</v>
      </c>
      <c r="W1378" s="12" t="n">
        <v>44965</v>
      </c>
      <c r="X1378" s="13" t="n">
        <v>11.5</v>
      </c>
      <c r="Y1378" s="12" t="n">
        <v>44972</v>
      </c>
      <c r="Z1378" t="n">
        <v>10</v>
      </c>
      <c r="AA1378" s="14" t="inlineStr">
        <is>
          <t>SI</t>
        </is>
      </c>
    </row>
    <row r="1379">
      <c r="B1379" t="inlineStr">
        <is>
          <t>Venta Local</t>
        </is>
      </c>
      <c r="C1379" t="n">
        <v>40357972</v>
      </c>
      <c r="D1379" t="inlineStr">
        <is>
          <t>AGRO AMERICA</t>
        </is>
      </c>
      <c r="E1379" t="n">
        <v>1012109</v>
      </c>
      <c r="F1379" t="inlineStr">
        <is>
          <t>agro america1012109</t>
        </is>
      </c>
      <c r="G1379" s="12" t="n">
        <v>44956</v>
      </c>
      <c r="H1379" s="10" t="inlineStr"/>
      <c r="I1379" s="10" t="n"/>
      <c r="J1379" s="10" t="n"/>
      <c r="K1379" s="10" t="n"/>
      <c r="L1379" s="13" t="n">
        <v>7.5</v>
      </c>
      <c r="M1379" s="12" t="n">
        <v>44963</v>
      </c>
      <c r="N1379" s="13" t="n">
        <v>9.5</v>
      </c>
      <c r="O1379" s="12" t="n">
        <v>44972</v>
      </c>
      <c r="P1379" t="n">
        <v>10</v>
      </c>
      <c r="Q1379" s="14" t="inlineStr">
        <is>
          <t>SI</t>
        </is>
      </c>
      <c r="R1379" s="10" t="n"/>
      <c r="S1379" s="10" t="n"/>
      <c r="T1379" s="10" t="n"/>
      <c r="U1379" s="10" t="n"/>
      <c r="V1379" s="13" t="n">
        <v>9.5</v>
      </c>
      <c r="W1379" s="12" t="n">
        <v>44965</v>
      </c>
      <c r="X1379" s="13" t="n">
        <v>11.5</v>
      </c>
      <c r="Y1379" s="12" t="n">
        <v>44972</v>
      </c>
      <c r="Z1379" t="n">
        <v>10</v>
      </c>
      <c r="AA1379" s="14" t="inlineStr">
        <is>
          <t>SI</t>
        </is>
      </c>
    </row>
    <row r="1380">
      <c r="B1380" t="inlineStr">
        <is>
          <t>Venta Local</t>
        </is>
      </c>
      <c r="C1380" t="n">
        <v>40357961</v>
      </c>
      <c r="D1380" t="inlineStr">
        <is>
          <t>AGRO AMERICA</t>
        </is>
      </c>
      <c r="E1380" t="n">
        <v>1012521</v>
      </c>
      <c r="F1380" t="inlineStr">
        <is>
          <t>agro america1012521</t>
        </is>
      </c>
      <c r="G1380" s="12" t="n">
        <v>44963</v>
      </c>
      <c r="H1380" s="10" t="inlineStr"/>
      <c r="I1380" s="10" t="n"/>
      <c r="J1380" s="10" t="n"/>
      <c r="K1380" s="10" t="n"/>
      <c r="L1380" s="13" t="n">
        <v>7.5</v>
      </c>
      <c r="M1380" s="12" t="n">
        <v>44970</v>
      </c>
      <c r="N1380" s="13" t="n">
        <v>9.5</v>
      </c>
      <c r="O1380" s="12" t="n">
        <v>44979</v>
      </c>
      <c r="P1380" t="n">
        <v>5</v>
      </c>
      <c r="Q1380" s="14" t="inlineStr">
        <is>
          <t>SI</t>
        </is>
      </c>
      <c r="R1380" s="10" t="n"/>
      <c r="S1380" s="10" t="n"/>
      <c r="T1380" s="10" t="n"/>
      <c r="U1380" s="10" t="n"/>
      <c r="V1380" s="13" t="n">
        <v>9.5</v>
      </c>
      <c r="W1380" s="12" t="n">
        <v>44972</v>
      </c>
      <c r="X1380" s="13" t="n">
        <v>11.5</v>
      </c>
      <c r="Y1380" s="12" t="n">
        <v>44979</v>
      </c>
      <c r="Z1380" t="n">
        <v>5</v>
      </c>
      <c r="AA1380" s="14" t="inlineStr">
        <is>
          <t>SI</t>
        </is>
      </c>
    </row>
    <row r="1381">
      <c r="B1381" t="inlineStr">
        <is>
          <t>Venta Local</t>
        </is>
      </c>
      <c r="C1381" t="n">
        <v>40357960</v>
      </c>
      <c r="D1381" t="inlineStr">
        <is>
          <t>AGRO AMERICA</t>
        </is>
      </c>
      <c r="E1381" t="n">
        <v>1012111</v>
      </c>
      <c r="F1381" t="inlineStr">
        <is>
          <t>agro america1012111</t>
        </is>
      </c>
      <c r="G1381" s="12" t="n">
        <v>44964</v>
      </c>
      <c r="H1381" s="10" t="inlineStr"/>
      <c r="I1381" s="10" t="n"/>
      <c r="J1381" s="10" t="n"/>
      <c r="K1381" s="10" t="n"/>
      <c r="L1381" s="13" t="n">
        <v>7.5</v>
      </c>
      <c r="M1381" s="12" t="n">
        <v>44971</v>
      </c>
      <c r="N1381" s="13" t="n">
        <v>9.5</v>
      </c>
      <c r="O1381" s="12" t="n">
        <v>44980</v>
      </c>
      <c r="P1381" t="n">
        <v>4</v>
      </c>
      <c r="Q1381" s="14" t="inlineStr">
        <is>
          <t>SI</t>
        </is>
      </c>
      <c r="R1381" s="10" t="n"/>
      <c r="S1381" s="10" t="n"/>
      <c r="T1381" s="10" t="n"/>
      <c r="U1381" s="10" t="n"/>
      <c r="V1381" s="13" t="n">
        <v>9.5</v>
      </c>
      <c r="W1381" s="12" t="n">
        <v>44973</v>
      </c>
      <c r="X1381" s="13" t="n">
        <v>11.5</v>
      </c>
      <c r="Y1381" s="12" t="n">
        <v>44980</v>
      </c>
      <c r="Z1381" t="n">
        <v>4</v>
      </c>
      <c r="AA1381" s="14" t="inlineStr">
        <is>
          <t>SI</t>
        </is>
      </c>
    </row>
    <row r="1382">
      <c r="B1382" t="inlineStr">
        <is>
          <t>Venta Local</t>
        </is>
      </c>
      <c r="C1382" t="n">
        <v>40357960</v>
      </c>
      <c r="D1382" t="inlineStr">
        <is>
          <t>AGRO AMERICA</t>
        </is>
      </c>
      <c r="E1382" t="n">
        <v>1012108</v>
      </c>
      <c r="F1382" t="inlineStr">
        <is>
          <t>agro america1012108</t>
        </is>
      </c>
      <c r="G1382" s="12" t="n">
        <v>44964</v>
      </c>
      <c r="H1382" s="10" t="inlineStr"/>
      <c r="I1382" s="10" t="n"/>
      <c r="J1382" s="10" t="n"/>
      <c r="K1382" s="10" t="n"/>
      <c r="L1382" s="13" t="n">
        <v>7.5</v>
      </c>
      <c r="M1382" s="12" t="n">
        <v>44971</v>
      </c>
      <c r="N1382" s="13" t="n">
        <v>9.5</v>
      </c>
      <c r="O1382" s="12" t="n">
        <v>44980</v>
      </c>
      <c r="P1382" t="n">
        <v>4</v>
      </c>
      <c r="Q1382" s="14" t="inlineStr">
        <is>
          <t>SI</t>
        </is>
      </c>
      <c r="R1382" s="10" t="n"/>
      <c r="S1382" s="10" t="n"/>
      <c r="T1382" s="10" t="n"/>
      <c r="U1382" s="10" t="n"/>
      <c r="V1382" s="13" t="n">
        <v>9.5</v>
      </c>
      <c r="W1382" s="12" t="n">
        <v>44973</v>
      </c>
      <c r="X1382" s="13" t="n">
        <v>11.5</v>
      </c>
      <c r="Y1382" s="12" t="n">
        <v>44980</v>
      </c>
      <c r="Z1382" t="n">
        <v>4</v>
      </c>
      <c r="AA1382" s="14" t="inlineStr">
        <is>
          <t>SI</t>
        </is>
      </c>
    </row>
    <row r="1383">
      <c r="B1383" t="inlineStr">
        <is>
          <t>Venta Local</t>
        </is>
      </c>
      <c r="C1383" t="n">
        <v>40357942</v>
      </c>
      <c r="D1383" t="inlineStr">
        <is>
          <t>AGRO AMERICA</t>
        </is>
      </c>
      <c r="E1383" t="n">
        <v>1011701</v>
      </c>
      <c r="F1383" t="inlineStr">
        <is>
          <t>agro america1011701</t>
        </is>
      </c>
      <c r="G1383" s="12" t="n">
        <v>44964</v>
      </c>
      <c r="H1383" s="10" t="inlineStr"/>
      <c r="I1383" s="10" t="n"/>
      <c r="J1383" s="10" t="n"/>
      <c r="K1383" s="10" t="n"/>
      <c r="L1383" s="13" t="n">
        <v>7.5</v>
      </c>
      <c r="M1383" s="12" t="n">
        <v>44971</v>
      </c>
      <c r="N1383" s="13" t="n">
        <v>9.5</v>
      </c>
      <c r="O1383" s="12" t="n">
        <v>44980</v>
      </c>
      <c r="P1383" t="n">
        <v>4</v>
      </c>
      <c r="Q1383" s="14" t="inlineStr">
        <is>
          <t>SI</t>
        </is>
      </c>
      <c r="R1383" s="10" t="n"/>
      <c r="S1383" s="10" t="n"/>
      <c r="T1383" s="10" t="n"/>
      <c r="U1383" s="10" t="n"/>
      <c r="V1383" s="13" t="n">
        <v>9.5</v>
      </c>
      <c r="W1383" s="12" t="n">
        <v>44973</v>
      </c>
      <c r="X1383" s="13" t="n">
        <v>11.5</v>
      </c>
      <c r="Y1383" s="12" t="n">
        <v>44980</v>
      </c>
      <c r="Z1383" t="n">
        <v>4</v>
      </c>
      <c r="AA1383" s="14" t="inlineStr">
        <is>
          <t>SI</t>
        </is>
      </c>
    </row>
    <row r="1384">
      <c r="B1384" t="inlineStr">
        <is>
          <t>Venta Local</t>
        </is>
      </c>
      <c r="C1384" t="n">
        <v>40357927</v>
      </c>
      <c r="D1384" t="inlineStr">
        <is>
          <t>AGRO AMERICA</t>
        </is>
      </c>
      <c r="E1384" t="n">
        <v>1012158</v>
      </c>
      <c r="F1384" t="inlineStr">
        <is>
          <t>agro america1012158</t>
        </is>
      </c>
      <c r="G1384" s="12" t="n">
        <v>44965</v>
      </c>
      <c r="H1384" s="10" t="inlineStr"/>
      <c r="I1384" s="10" t="n"/>
      <c r="J1384" s="10" t="n"/>
      <c r="K1384" s="10" t="n"/>
      <c r="L1384" s="13" t="n">
        <v>7.5</v>
      </c>
      <c r="M1384" s="12" t="n">
        <v>44972</v>
      </c>
      <c r="N1384" s="13" t="n">
        <v>9.5</v>
      </c>
      <c r="O1384" s="12" t="n">
        <v>44981</v>
      </c>
      <c r="P1384" t="n">
        <v>3</v>
      </c>
      <c r="Q1384" s="14" t="inlineStr">
        <is>
          <t>SI</t>
        </is>
      </c>
      <c r="R1384" s="10" t="n"/>
      <c r="S1384" s="10" t="n"/>
      <c r="T1384" s="10" t="n"/>
      <c r="U1384" s="10" t="n"/>
      <c r="V1384" s="13" t="n">
        <v>9.5</v>
      </c>
      <c r="W1384" s="12" t="n">
        <v>44974</v>
      </c>
      <c r="X1384" s="13" t="n">
        <v>11.5</v>
      </c>
      <c r="Y1384" s="12" t="n">
        <v>44981</v>
      </c>
      <c r="Z1384" t="n">
        <v>3</v>
      </c>
      <c r="AA1384" s="14" t="inlineStr">
        <is>
          <t>SI</t>
        </is>
      </c>
    </row>
    <row r="1385">
      <c r="B1385" t="inlineStr">
        <is>
          <t>Venta Local</t>
        </is>
      </c>
      <c r="C1385" t="n">
        <v>40357573</v>
      </c>
      <c r="D1385" t="inlineStr">
        <is>
          <t>AGROSUPER SHANGHAI</t>
        </is>
      </c>
      <c r="E1385" t="n">
        <v>1022640</v>
      </c>
      <c r="F1385" t="inlineStr">
        <is>
          <t>agrosuper shanghai1022640</t>
        </is>
      </c>
      <c r="G1385" s="12" t="n">
        <v>44985</v>
      </c>
      <c r="H1385" s="10" t="n">
        <v>22296.17</v>
      </c>
      <c r="I1385" s="10" t="n"/>
      <c r="J1385" s="10" t="n"/>
      <c r="K1385" s="10" t="n"/>
      <c r="L1385" s="13" t="n">
        <v>5.574109245612703</v>
      </c>
      <c r="M1385" s="12" t="n">
        <v>44990</v>
      </c>
      <c r="N1385" s="13" t="n">
        <v>5.5</v>
      </c>
      <c r="O1385" s="12" t="n">
        <v>44995</v>
      </c>
      <c r="P1385" t="n">
        <v>18</v>
      </c>
      <c r="Q1385" s="14" t="inlineStr">
        <is>
          <t>SI</t>
        </is>
      </c>
      <c r="R1385" s="10" t="n">
        <v>22296.17</v>
      </c>
      <c r="S1385" s="10" t="n"/>
      <c r="T1385" s="10" t="n"/>
      <c r="U1385" s="10" t="n"/>
      <c r="V1385" s="13" t="n">
        <v>7.574109245612703</v>
      </c>
      <c r="W1385" s="12" t="n">
        <v>44992</v>
      </c>
      <c r="X1385" s="13" t="n">
        <v>7.5</v>
      </c>
      <c r="Y1385" s="12" t="n">
        <v>44995</v>
      </c>
      <c r="Z1385" t="n">
        <v>18</v>
      </c>
      <c r="AA1385" s="14" t="inlineStr">
        <is>
          <t>SI</t>
        </is>
      </c>
    </row>
    <row r="1386">
      <c r="B1386" t="inlineStr">
        <is>
          <t>Venta Local</t>
        </is>
      </c>
      <c r="C1386" t="n">
        <v>40357571</v>
      </c>
      <c r="D1386" t="inlineStr">
        <is>
          <t>AGROSUPER SHANGHAI</t>
        </is>
      </c>
      <c r="E1386" t="n">
        <v>1022373</v>
      </c>
      <c r="F1386" t="inlineStr">
        <is>
          <t>agrosuper shanghai1022373</t>
        </is>
      </c>
      <c r="G1386" s="12" t="n">
        <v>44964</v>
      </c>
      <c r="H1386" s="10" t="inlineStr"/>
      <c r="I1386" s="10" t="n"/>
      <c r="J1386" s="10" t="n"/>
      <c r="K1386" s="10" t="n"/>
      <c r="L1386" s="13" t="n">
        <v>5.574109245612703</v>
      </c>
      <c r="M1386" s="12" t="n">
        <v>44969</v>
      </c>
      <c r="N1386" s="13" t="n">
        <v>5.5</v>
      </c>
      <c r="O1386" s="12" t="n">
        <v>44974</v>
      </c>
      <c r="P1386" t="n">
        <v>9</v>
      </c>
      <c r="Q1386" s="14" t="inlineStr">
        <is>
          <t>SI</t>
        </is>
      </c>
      <c r="R1386" s="10" t="n"/>
      <c r="S1386" s="10" t="n"/>
      <c r="T1386" s="10" t="n"/>
      <c r="U1386" s="10" t="n"/>
      <c r="V1386" s="13" t="n">
        <v>7.574109245612703</v>
      </c>
      <c r="W1386" s="12" t="n">
        <v>44971</v>
      </c>
      <c r="X1386" s="13" t="n">
        <v>7.5</v>
      </c>
      <c r="Y1386" s="12" t="n">
        <v>44974</v>
      </c>
      <c r="Z1386" t="n">
        <v>9</v>
      </c>
      <c r="AA1386" s="14" t="inlineStr">
        <is>
          <t>SI</t>
        </is>
      </c>
    </row>
    <row r="1387">
      <c r="B1387" t="inlineStr">
        <is>
          <t>Venta Local</t>
        </is>
      </c>
      <c r="C1387" t="n">
        <v>40357570</v>
      </c>
      <c r="D1387" t="inlineStr">
        <is>
          <t>AGROSUPER SHANGHAI</t>
        </is>
      </c>
      <c r="E1387" t="n">
        <v>1022373</v>
      </c>
      <c r="F1387" t="inlineStr">
        <is>
          <t>agrosuper shanghai1022373</t>
        </is>
      </c>
      <c r="G1387" s="12" t="n">
        <v>44964</v>
      </c>
      <c r="H1387" s="10" t="inlineStr"/>
      <c r="I1387" s="10" t="n"/>
      <c r="J1387" s="10" t="n"/>
      <c r="K1387" s="10" t="n"/>
      <c r="L1387" s="13" t="n">
        <v>5.574109245612703</v>
      </c>
      <c r="M1387" s="12" t="n">
        <v>44969</v>
      </c>
      <c r="N1387" s="13" t="n">
        <v>5.5</v>
      </c>
      <c r="O1387" s="12" t="n">
        <v>44974</v>
      </c>
      <c r="P1387" t="n">
        <v>9</v>
      </c>
      <c r="Q1387" s="14" t="inlineStr">
        <is>
          <t>SI</t>
        </is>
      </c>
      <c r="R1387" s="10" t="n"/>
      <c r="S1387" s="10" t="n"/>
      <c r="T1387" s="10" t="n"/>
      <c r="U1387" s="10" t="n"/>
      <c r="V1387" s="13" t="n">
        <v>7.574109245612703</v>
      </c>
      <c r="W1387" s="12" t="n">
        <v>44971</v>
      </c>
      <c r="X1387" s="13" t="n">
        <v>7.5</v>
      </c>
      <c r="Y1387" s="12" t="n">
        <v>44974</v>
      </c>
      <c r="Z1387" t="n">
        <v>9</v>
      </c>
      <c r="AA1387" s="14" t="inlineStr">
        <is>
          <t>SI</t>
        </is>
      </c>
    </row>
    <row r="1388">
      <c r="B1388" t="inlineStr">
        <is>
          <t>Venta Local</t>
        </is>
      </c>
      <c r="C1388" t="n">
        <v>40357567</v>
      </c>
      <c r="D1388" t="inlineStr">
        <is>
          <t>AGROSUPER SHANGHAI</t>
        </is>
      </c>
      <c r="E1388" t="n">
        <v>1022033</v>
      </c>
      <c r="F1388" t="inlineStr">
        <is>
          <t>agrosuper shanghai1022033</t>
        </is>
      </c>
      <c r="G1388" s="12" t="n">
        <v>44975</v>
      </c>
      <c r="H1388" s="10" t="inlineStr"/>
      <c r="I1388" s="10" t="n"/>
      <c r="J1388" s="10" t="n"/>
      <c r="K1388" s="10" t="n"/>
      <c r="L1388" s="13" t="n">
        <v>5.574109245612703</v>
      </c>
      <c r="M1388" s="12" t="n">
        <v>44980</v>
      </c>
      <c r="N1388" s="13" t="n">
        <v>5.5</v>
      </c>
      <c r="O1388" s="12" t="n">
        <v>44985</v>
      </c>
      <c r="P1388" t="n">
        <v>0</v>
      </c>
      <c r="Q1388" s="14" t="inlineStr">
        <is>
          <t>Mes 3</t>
        </is>
      </c>
      <c r="R1388" s="10" t="n"/>
      <c r="S1388" s="10" t="n"/>
      <c r="T1388" s="10" t="n"/>
      <c r="U1388" s="10" t="n"/>
      <c r="V1388" s="13" t="n">
        <v>7.574109245612703</v>
      </c>
      <c r="W1388" s="12" t="n">
        <v>44982</v>
      </c>
      <c r="X1388" s="13" t="n">
        <v>7.5</v>
      </c>
      <c r="Y1388" s="12" t="n">
        <v>44985</v>
      </c>
      <c r="Z1388" t="n">
        <v>0</v>
      </c>
      <c r="AA1388" s="14" t="inlineStr">
        <is>
          <t>Mes 3</t>
        </is>
      </c>
    </row>
    <row r="1389">
      <c r="B1389" t="inlineStr">
        <is>
          <t>Venta Local</t>
        </is>
      </c>
      <c r="C1389" t="n">
        <v>40357560</v>
      </c>
      <c r="D1389" t="inlineStr">
        <is>
          <t>AGROSUPER SHANGHAI</t>
        </is>
      </c>
      <c r="E1389" t="n">
        <v>1022169</v>
      </c>
      <c r="F1389" t="inlineStr">
        <is>
          <t>agrosuper shanghai1022169</t>
        </is>
      </c>
      <c r="G1389" s="12" t="n">
        <v>44975</v>
      </c>
      <c r="H1389" s="10" t="inlineStr"/>
      <c r="I1389" s="10" t="n"/>
      <c r="J1389" s="10" t="n"/>
      <c r="K1389" s="10" t="n"/>
      <c r="L1389" s="13" t="n">
        <v>5.574109245612703</v>
      </c>
      <c r="M1389" s="12" t="n">
        <v>44980</v>
      </c>
      <c r="N1389" s="13" t="n">
        <v>5.5</v>
      </c>
      <c r="O1389" s="12" t="n">
        <v>44985</v>
      </c>
      <c r="P1389" t="n">
        <v>0</v>
      </c>
      <c r="Q1389" s="14" t="inlineStr">
        <is>
          <t>Mes 3</t>
        </is>
      </c>
      <c r="R1389" s="10" t="n"/>
      <c r="S1389" s="10" t="n"/>
      <c r="T1389" s="10" t="n"/>
      <c r="U1389" s="10" t="n"/>
      <c r="V1389" s="13" t="n">
        <v>7.574109245612703</v>
      </c>
      <c r="W1389" s="12" t="n">
        <v>44982</v>
      </c>
      <c r="X1389" s="13" t="n">
        <v>7.5</v>
      </c>
      <c r="Y1389" s="12" t="n">
        <v>44985</v>
      </c>
      <c r="Z1389" t="n">
        <v>0</v>
      </c>
      <c r="AA1389" s="14" t="inlineStr">
        <is>
          <t>Mes 3</t>
        </is>
      </c>
    </row>
    <row r="1390">
      <c r="B1390" t="inlineStr">
        <is>
          <t>Venta Local</t>
        </is>
      </c>
      <c r="C1390" t="n">
        <v>40357559</v>
      </c>
      <c r="D1390" t="inlineStr">
        <is>
          <t>AGROSUPER SHANGHAI</t>
        </is>
      </c>
      <c r="E1390" t="n">
        <v>1022169</v>
      </c>
      <c r="F1390" t="inlineStr">
        <is>
          <t>agrosuper shanghai1022169</t>
        </is>
      </c>
      <c r="G1390" s="12" t="n">
        <v>44964</v>
      </c>
      <c r="H1390" s="10" t="inlineStr"/>
      <c r="I1390" s="10" t="n"/>
      <c r="J1390" s="10" t="n"/>
      <c r="K1390" s="10" t="n"/>
      <c r="L1390" s="13" t="n">
        <v>5.574109245612703</v>
      </c>
      <c r="M1390" s="12" t="n">
        <v>44969</v>
      </c>
      <c r="N1390" s="13" t="n">
        <v>5.5</v>
      </c>
      <c r="O1390" s="12" t="n">
        <v>44974</v>
      </c>
      <c r="P1390" t="n">
        <v>9</v>
      </c>
      <c r="Q1390" s="14" t="inlineStr">
        <is>
          <t>SI</t>
        </is>
      </c>
      <c r="R1390" s="10" t="n"/>
      <c r="S1390" s="10" t="n"/>
      <c r="T1390" s="10" t="n"/>
      <c r="U1390" s="10" t="n"/>
      <c r="V1390" s="13" t="n">
        <v>7.574109245612703</v>
      </c>
      <c r="W1390" s="12" t="n">
        <v>44971</v>
      </c>
      <c r="X1390" s="13" t="n">
        <v>7.5</v>
      </c>
      <c r="Y1390" s="12" t="n">
        <v>44974</v>
      </c>
      <c r="Z1390" t="n">
        <v>9</v>
      </c>
      <c r="AA1390" s="14" t="inlineStr">
        <is>
          <t>SI</t>
        </is>
      </c>
    </row>
    <row r="1391">
      <c r="B1391" t="inlineStr">
        <is>
          <t>Venta Local</t>
        </is>
      </c>
      <c r="C1391" t="n">
        <v>40357559</v>
      </c>
      <c r="D1391" t="inlineStr">
        <is>
          <t>AGROSUPER SHANGHAI</t>
        </is>
      </c>
      <c r="E1391" t="n">
        <v>1022169</v>
      </c>
      <c r="F1391" t="inlineStr">
        <is>
          <t>agrosuper shanghai1022169</t>
        </is>
      </c>
      <c r="G1391" s="12" t="n">
        <v>44964</v>
      </c>
      <c r="H1391" s="10" t="inlineStr"/>
      <c r="I1391" s="10" t="n"/>
      <c r="J1391" s="10" t="n"/>
      <c r="K1391" s="10" t="n"/>
      <c r="L1391" s="13" t="n">
        <v>5.574109245612703</v>
      </c>
      <c r="M1391" s="12" t="n">
        <v>44969</v>
      </c>
      <c r="N1391" s="13" t="n">
        <v>5.5</v>
      </c>
      <c r="O1391" s="12" t="n">
        <v>44974</v>
      </c>
      <c r="P1391" t="n">
        <v>9</v>
      </c>
      <c r="Q1391" s="14" t="inlineStr">
        <is>
          <t>SI</t>
        </is>
      </c>
      <c r="R1391" s="10" t="n"/>
      <c r="S1391" s="10" t="n"/>
      <c r="T1391" s="10" t="n"/>
      <c r="U1391" s="10" t="n"/>
      <c r="V1391" s="13" t="n">
        <v>7.574109245612703</v>
      </c>
      <c r="W1391" s="12" t="n">
        <v>44971</v>
      </c>
      <c r="X1391" s="13" t="n">
        <v>7.5</v>
      </c>
      <c r="Y1391" s="12" t="n">
        <v>44974</v>
      </c>
      <c r="Z1391" t="n">
        <v>9</v>
      </c>
      <c r="AA1391" s="14" t="inlineStr">
        <is>
          <t>SI</t>
        </is>
      </c>
    </row>
    <row r="1392">
      <c r="B1392" t="inlineStr">
        <is>
          <t>Venta Local</t>
        </is>
      </c>
      <c r="C1392" t="n">
        <v>40357557</v>
      </c>
      <c r="D1392" t="inlineStr">
        <is>
          <t>AGROSUPER SHANGHAI</t>
        </is>
      </c>
      <c r="E1392" t="n">
        <v>1022169</v>
      </c>
      <c r="F1392" t="inlineStr">
        <is>
          <t>agrosuper shanghai1022169</t>
        </is>
      </c>
      <c r="G1392" s="12" t="n">
        <v>44972</v>
      </c>
      <c r="H1392" s="10" t="inlineStr"/>
      <c r="I1392" s="10" t="n"/>
      <c r="J1392" s="10" t="n"/>
      <c r="K1392" s="10" t="n"/>
      <c r="L1392" s="13" t="n">
        <v>5.574109245612703</v>
      </c>
      <c r="M1392" s="12" t="n">
        <v>44977</v>
      </c>
      <c r="N1392" s="13" t="n">
        <v>5.5</v>
      </c>
      <c r="O1392" s="12" t="n">
        <v>44982</v>
      </c>
      <c r="P1392" t="n">
        <v>2</v>
      </c>
      <c r="Q1392" s="14" t="inlineStr">
        <is>
          <t>Mes 3</t>
        </is>
      </c>
      <c r="R1392" s="10" t="n"/>
      <c r="S1392" s="10" t="n"/>
      <c r="T1392" s="10" t="n"/>
      <c r="U1392" s="10" t="n"/>
      <c r="V1392" s="13" t="n">
        <v>7.574109245612703</v>
      </c>
      <c r="W1392" s="12" t="n">
        <v>44979</v>
      </c>
      <c r="X1392" s="13" t="n">
        <v>7.5</v>
      </c>
      <c r="Y1392" s="12" t="n">
        <v>44982</v>
      </c>
      <c r="Z1392" t="n">
        <v>2</v>
      </c>
      <c r="AA1392" s="14" t="inlineStr">
        <is>
          <t>Mes 3</t>
        </is>
      </c>
    </row>
    <row r="1393">
      <c r="B1393" t="inlineStr">
        <is>
          <t>Venta Local</t>
        </is>
      </c>
      <c r="C1393" t="n">
        <v>40357546</v>
      </c>
      <c r="D1393" t="inlineStr">
        <is>
          <t>AGROSUPER SHANGHAI</t>
        </is>
      </c>
      <c r="E1393" t="n">
        <v>1022414</v>
      </c>
      <c r="F1393" t="inlineStr">
        <is>
          <t>agrosuper shanghai1022414</t>
        </is>
      </c>
      <c r="G1393" s="12" t="n">
        <v>44972</v>
      </c>
      <c r="H1393" s="10" t="inlineStr"/>
      <c r="I1393" s="10" t="n"/>
      <c r="J1393" s="10" t="n"/>
      <c r="K1393" s="10" t="n"/>
      <c r="L1393" s="13" t="n">
        <v>5.574109245612703</v>
      </c>
      <c r="M1393" s="12" t="n">
        <v>44977</v>
      </c>
      <c r="N1393" s="13" t="n">
        <v>5.5</v>
      </c>
      <c r="O1393" s="12" t="n">
        <v>44982</v>
      </c>
      <c r="P1393" t="n">
        <v>2</v>
      </c>
      <c r="Q1393" s="14" t="inlineStr">
        <is>
          <t>Mes 3</t>
        </is>
      </c>
      <c r="R1393" s="10" t="n"/>
      <c r="S1393" s="10" t="n"/>
      <c r="T1393" s="10" t="n"/>
      <c r="U1393" s="10" t="n"/>
      <c r="V1393" s="13" t="n">
        <v>7.574109245612703</v>
      </c>
      <c r="W1393" s="12" t="n">
        <v>44979</v>
      </c>
      <c r="X1393" s="13" t="n">
        <v>7.5</v>
      </c>
      <c r="Y1393" s="12" t="n">
        <v>44982</v>
      </c>
      <c r="Z1393" t="n">
        <v>2</v>
      </c>
      <c r="AA1393" s="14" t="inlineStr">
        <is>
          <t>Mes 3</t>
        </is>
      </c>
    </row>
    <row r="1394">
      <c r="B1394" t="inlineStr">
        <is>
          <t>Venta Local</t>
        </is>
      </c>
      <c r="C1394" t="n">
        <v>40357546</v>
      </c>
      <c r="D1394" t="inlineStr">
        <is>
          <t>AGROSUPER SHANGHAI</t>
        </is>
      </c>
      <c r="E1394" t="n">
        <v>1022414</v>
      </c>
      <c r="F1394" t="inlineStr">
        <is>
          <t>agrosuper shanghai1022414</t>
        </is>
      </c>
      <c r="G1394" s="12" t="n">
        <v>44972</v>
      </c>
      <c r="H1394" s="10" t="inlineStr"/>
      <c r="I1394" s="10" t="n"/>
      <c r="J1394" s="10" t="n"/>
      <c r="K1394" s="10" t="n"/>
      <c r="L1394" s="13" t="n">
        <v>5.574109245612703</v>
      </c>
      <c r="M1394" s="12" t="n">
        <v>44977</v>
      </c>
      <c r="N1394" s="13" t="n">
        <v>5.5</v>
      </c>
      <c r="O1394" s="12" t="n">
        <v>44982</v>
      </c>
      <c r="P1394" t="n">
        <v>2</v>
      </c>
      <c r="Q1394" s="14" t="inlineStr">
        <is>
          <t>Mes 3</t>
        </is>
      </c>
      <c r="R1394" s="10" t="n"/>
      <c r="S1394" s="10" t="n"/>
      <c r="T1394" s="10" t="n"/>
      <c r="U1394" s="10" t="n"/>
      <c r="V1394" s="13" t="n">
        <v>7.574109245612703</v>
      </c>
      <c r="W1394" s="12" t="n">
        <v>44979</v>
      </c>
      <c r="X1394" s="13" t="n">
        <v>7.5</v>
      </c>
      <c r="Y1394" s="12" t="n">
        <v>44982</v>
      </c>
      <c r="Z1394" t="n">
        <v>2</v>
      </c>
      <c r="AA1394" s="14" t="inlineStr">
        <is>
          <t>Mes 3</t>
        </is>
      </c>
    </row>
    <row r="1395">
      <c r="B1395" t="inlineStr">
        <is>
          <t>Venta Local</t>
        </is>
      </c>
      <c r="C1395" t="n">
        <v>40357545</v>
      </c>
      <c r="D1395" t="inlineStr">
        <is>
          <t>AGROSUPER SHANGHAI</t>
        </is>
      </c>
      <c r="E1395" t="n">
        <v>1022414</v>
      </c>
      <c r="F1395" t="inlineStr">
        <is>
          <t>agrosuper shanghai1022414</t>
        </is>
      </c>
      <c r="G1395" s="12" t="n">
        <v>44972</v>
      </c>
      <c r="H1395" s="10" t="inlineStr"/>
      <c r="I1395" s="10" t="n"/>
      <c r="J1395" s="10" t="n"/>
      <c r="K1395" s="10" t="n"/>
      <c r="L1395" s="13" t="n">
        <v>5.574109245612703</v>
      </c>
      <c r="M1395" s="12" t="n">
        <v>44977</v>
      </c>
      <c r="N1395" s="13" t="n">
        <v>5.5</v>
      </c>
      <c r="O1395" s="12" t="n">
        <v>44982</v>
      </c>
      <c r="P1395" t="n">
        <v>2</v>
      </c>
      <c r="Q1395" s="14" t="inlineStr">
        <is>
          <t>Mes 3</t>
        </is>
      </c>
      <c r="R1395" s="10" t="n"/>
      <c r="S1395" s="10" t="n"/>
      <c r="T1395" s="10" t="n"/>
      <c r="U1395" s="10" t="n"/>
      <c r="V1395" s="13" t="n">
        <v>7.574109245612703</v>
      </c>
      <c r="W1395" s="12" t="n">
        <v>44979</v>
      </c>
      <c r="X1395" s="13" t="n">
        <v>7.5</v>
      </c>
      <c r="Y1395" s="12" t="n">
        <v>44982</v>
      </c>
      <c r="Z1395" t="n">
        <v>2</v>
      </c>
      <c r="AA1395" s="14" t="inlineStr">
        <is>
          <t>Mes 3</t>
        </is>
      </c>
    </row>
    <row r="1396">
      <c r="B1396" t="inlineStr">
        <is>
          <t>Venta Local</t>
        </is>
      </c>
      <c r="C1396" t="n">
        <v>40357544</v>
      </c>
      <c r="D1396" t="inlineStr">
        <is>
          <t>AGROSUPER SHANGHAI</t>
        </is>
      </c>
      <c r="E1396" t="n">
        <v>1022414</v>
      </c>
      <c r="F1396" t="inlineStr">
        <is>
          <t>agrosuper shanghai1022414</t>
        </is>
      </c>
      <c r="G1396" s="12" t="n">
        <v>44964</v>
      </c>
      <c r="H1396" s="10" t="inlineStr"/>
      <c r="I1396" s="10" t="n"/>
      <c r="J1396" s="10" t="n"/>
      <c r="K1396" s="10" t="n"/>
      <c r="L1396" s="13" t="n">
        <v>5.574109245612703</v>
      </c>
      <c r="M1396" s="12" t="n">
        <v>44969</v>
      </c>
      <c r="N1396" s="13" t="n">
        <v>5.5</v>
      </c>
      <c r="O1396" s="12" t="n">
        <v>44974</v>
      </c>
      <c r="P1396" t="n">
        <v>9</v>
      </c>
      <c r="Q1396" s="14" t="inlineStr">
        <is>
          <t>SI</t>
        </is>
      </c>
      <c r="R1396" s="10" t="n"/>
      <c r="S1396" s="10" t="n"/>
      <c r="T1396" s="10" t="n"/>
      <c r="U1396" s="10" t="n"/>
      <c r="V1396" s="13" t="n">
        <v>7.574109245612703</v>
      </c>
      <c r="W1396" s="12" t="n">
        <v>44971</v>
      </c>
      <c r="X1396" s="13" t="n">
        <v>7.5</v>
      </c>
      <c r="Y1396" s="12" t="n">
        <v>44974</v>
      </c>
      <c r="Z1396" t="n">
        <v>9</v>
      </c>
      <c r="AA1396" s="14" t="inlineStr">
        <is>
          <t>SI</t>
        </is>
      </c>
    </row>
    <row r="1397">
      <c r="B1397" t="inlineStr">
        <is>
          <t>Venta Local</t>
        </is>
      </c>
      <c r="C1397" t="n">
        <v>40357543</v>
      </c>
      <c r="D1397" t="inlineStr">
        <is>
          <t>AGROSUPER SHANGHAI</t>
        </is>
      </c>
      <c r="E1397" t="n">
        <v>1022414</v>
      </c>
      <c r="F1397" t="inlineStr">
        <is>
          <t>agrosuper shanghai1022414</t>
        </is>
      </c>
      <c r="G1397" s="12" t="n">
        <v>44964</v>
      </c>
      <c r="H1397" s="10" t="inlineStr"/>
      <c r="I1397" s="10" t="n"/>
      <c r="J1397" s="10" t="n"/>
      <c r="K1397" s="10" t="n"/>
      <c r="L1397" s="13" t="n">
        <v>5.574109245612703</v>
      </c>
      <c r="M1397" s="12" t="n">
        <v>44969</v>
      </c>
      <c r="N1397" s="13" t="n">
        <v>5.5</v>
      </c>
      <c r="O1397" s="12" t="n">
        <v>44974</v>
      </c>
      <c r="P1397" t="n">
        <v>9</v>
      </c>
      <c r="Q1397" s="14" t="inlineStr">
        <is>
          <t>SI</t>
        </is>
      </c>
      <c r="R1397" s="10" t="n"/>
      <c r="S1397" s="10" t="n"/>
      <c r="T1397" s="10" t="n"/>
      <c r="U1397" s="10" t="n"/>
      <c r="V1397" s="13" t="n">
        <v>7.574109245612703</v>
      </c>
      <c r="W1397" s="12" t="n">
        <v>44971</v>
      </c>
      <c r="X1397" s="13" t="n">
        <v>7.5</v>
      </c>
      <c r="Y1397" s="12" t="n">
        <v>44974</v>
      </c>
      <c r="Z1397" t="n">
        <v>9</v>
      </c>
      <c r="AA1397" s="14" t="inlineStr">
        <is>
          <t>SI</t>
        </is>
      </c>
    </row>
    <row r="1398">
      <c r="B1398" t="inlineStr">
        <is>
          <t>Venta Local</t>
        </is>
      </c>
      <c r="C1398" t="n">
        <v>40357528</v>
      </c>
      <c r="D1398" t="inlineStr">
        <is>
          <t>AGROSUPER SHANGHAI</t>
        </is>
      </c>
      <c r="E1398" t="n">
        <v>1022096</v>
      </c>
      <c r="F1398" t="inlineStr">
        <is>
          <t>agrosuper shanghai1022096</t>
        </is>
      </c>
      <c r="G1398" s="12" t="n">
        <v>44968</v>
      </c>
      <c r="H1398" s="10" t="inlineStr"/>
      <c r="I1398" s="10" t="n"/>
      <c r="J1398" s="10" t="n"/>
      <c r="K1398" s="10" t="n"/>
      <c r="L1398" s="13" t="n">
        <v>5.574109245612703</v>
      </c>
      <c r="M1398" s="12" t="n">
        <v>44973</v>
      </c>
      <c r="N1398" s="13" t="n">
        <v>5.5</v>
      </c>
      <c r="O1398" s="12" t="n">
        <v>44978</v>
      </c>
      <c r="P1398" t="n">
        <v>6</v>
      </c>
      <c r="Q1398" s="14" t="inlineStr">
        <is>
          <t>SI</t>
        </is>
      </c>
      <c r="R1398" s="10" t="n"/>
      <c r="S1398" s="10" t="n"/>
      <c r="T1398" s="10" t="n"/>
      <c r="U1398" s="10" t="n"/>
      <c r="V1398" s="13" t="n">
        <v>7.574109245612703</v>
      </c>
      <c r="W1398" s="12" t="n">
        <v>44975</v>
      </c>
      <c r="X1398" s="13" t="n">
        <v>7.5</v>
      </c>
      <c r="Y1398" s="12" t="n">
        <v>44978</v>
      </c>
      <c r="Z1398" t="n">
        <v>6</v>
      </c>
      <c r="AA1398" s="14" t="inlineStr">
        <is>
          <t>SI</t>
        </is>
      </c>
    </row>
    <row r="1399">
      <c r="B1399" t="inlineStr">
        <is>
          <t>Venta Local</t>
        </is>
      </c>
      <c r="C1399" t="n">
        <v>40357520</v>
      </c>
      <c r="D1399" t="inlineStr">
        <is>
          <t>AGROSUPER SHANGHAI</t>
        </is>
      </c>
      <c r="E1399" t="n">
        <v>1023034</v>
      </c>
      <c r="F1399" t="inlineStr">
        <is>
          <t>agrosuper shanghai1023034</t>
        </is>
      </c>
      <c r="G1399" s="12" t="n">
        <v>44964</v>
      </c>
      <c r="H1399" s="10" t="inlineStr"/>
      <c r="I1399" s="10" t="n"/>
      <c r="J1399" s="10" t="n"/>
      <c r="K1399" s="10" t="n"/>
      <c r="L1399" s="13" t="n">
        <v>5.574109245612703</v>
      </c>
      <c r="M1399" s="12" t="n">
        <v>44969</v>
      </c>
      <c r="N1399" s="13" t="n">
        <v>5.5</v>
      </c>
      <c r="O1399" s="12" t="n">
        <v>44974</v>
      </c>
      <c r="P1399" t="n">
        <v>9</v>
      </c>
      <c r="Q1399" s="14" t="inlineStr">
        <is>
          <t>SI</t>
        </is>
      </c>
      <c r="R1399" s="10" t="n"/>
      <c r="S1399" s="10" t="n"/>
      <c r="T1399" s="10" t="n"/>
      <c r="U1399" s="10" t="n"/>
      <c r="V1399" s="13" t="n">
        <v>7.574109245612703</v>
      </c>
      <c r="W1399" s="12" t="n">
        <v>44971</v>
      </c>
      <c r="X1399" s="13" t="n">
        <v>7.5</v>
      </c>
      <c r="Y1399" s="12" t="n">
        <v>44974</v>
      </c>
      <c r="Z1399" t="n">
        <v>9</v>
      </c>
      <c r="AA1399" s="14" t="inlineStr">
        <is>
          <t>SI</t>
        </is>
      </c>
    </row>
    <row r="1400">
      <c r="B1400" t="inlineStr">
        <is>
          <t>Venta Local</t>
        </is>
      </c>
      <c r="C1400" t="n">
        <v>40357519</v>
      </c>
      <c r="D1400" t="inlineStr">
        <is>
          <t>AGROSUPER SHANGHAI</t>
        </is>
      </c>
      <c r="E1400" t="n">
        <v>1023034</v>
      </c>
      <c r="F1400" t="inlineStr">
        <is>
          <t>agrosuper shanghai1023034</t>
        </is>
      </c>
      <c r="G1400" s="12" t="n">
        <v>44966</v>
      </c>
      <c r="H1400" s="10" t="inlineStr"/>
      <c r="I1400" s="10" t="n"/>
      <c r="J1400" s="10" t="n"/>
      <c r="K1400" s="10" t="n"/>
      <c r="L1400" s="13" t="n">
        <v>5.574109245612703</v>
      </c>
      <c r="M1400" s="12" t="n">
        <v>44971</v>
      </c>
      <c r="N1400" s="13" t="n">
        <v>5.5</v>
      </c>
      <c r="O1400" s="12" t="n">
        <v>44976</v>
      </c>
      <c r="P1400" t="n">
        <v>8</v>
      </c>
      <c r="Q1400" s="14" t="inlineStr">
        <is>
          <t>SI</t>
        </is>
      </c>
      <c r="R1400" s="10" t="n"/>
      <c r="S1400" s="10" t="n"/>
      <c r="T1400" s="10" t="n"/>
      <c r="U1400" s="10" t="n"/>
      <c r="V1400" s="13" t="n">
        <v>7.574109245612703</v>
      </c>
      <c r="W1400" s="12" t="n">
        <v>44973</v>
      </c>
      <c r="X1400" s="13" t="n">
        <v>7.5</v>
      </c>
      <c r="Y1400" s="12" t="n">
        <v>44976</v>
      </c>
      <c r="Z1400" t="n">
        <v>8</v>
      </c>
      <c r="AA1400" s="14" t="inlineStr">
        <is>
          <t>SI</t>
        </is>
      </c>
    </row>
    <row r="1401">
      <c r="B1401" t="inlineStr">
        <is>
          <t>Venta Local</t>
        </is>
      </c>
      <c r="C1401" t="n">
        <v>40357517</v>
      </c>
      <c r="D1401" t="inlineStr">
        <is>
          <t>AGROSUPER SHANGHAI</t>
        </is>
      </c>
      <c r="E1401" t="n">
        <v>1023034</v>
      </c>
      <c r="F1401" t="inlineStr">
        <is>
          <t>agrosuper shanghai1023034</t>
        </is>
      </c>
      <c r="G1401" s="12" t="n">
        <v>44964</v>
      </c>
      <c r="H1401" s="10" t="inlineStr"/>
      <c r="I1401" s="10" t="n"/>
      <c r="J1401" s="10" t="n"/>
      <c r="K1401" s="10" t="n"/>
      <c r="L1401" s="13" t="n">
        <v>5.574109245612703</v>
      </c>
      <c r="M1401" s="12" t="n">
        <v>44969</v>
      </c>
      <c r="N1401" s="13" t="n">
        <v>5.5</v>
      </c>
      <c r="O1401" s="12" t="n">
        <v>44974</v>
      </c>
      <c r="P1401" t="n">
        <v>9</v>
      </c>
      <c r="Q1401" s="14" t="inlineStr">
        <is>
          <t>SI</t>
        </is>
      </c>
      <c r="R1401" s="10" t="n"/>
      <c r="S1401" s="10" t="n"/>
      <c r="T1401" s="10" t="n"/>
      <c r="U1401" s="10" t="n"/>
      <c r="V1401" s="13" t="n">
        <v>7.574109245612703</v>
      </c>
      <c r="W1401" s="12" t="n">
        <v>44971</v>
      </c>
      <c r="X1401" s="13" t="n">
        <v>7.5</v>
      </c>
      <c r="Y1401" s="12" t="n">
        <v>44974</v>
      </c>
      <c r="Z1401" t="n">
        <v>9</v>
      </c>
      <c r="AA1401" s="14" t="inlineStr">
        <is>
          <t>SI</t>
        </is>
      </c>
    </row>
    <row r="1402">
      <c r="B1402" t="inlineStr">
        <is>
          <t>Venta Local</t>
        </is>
      </c>
      <c r="C1402" t="n">
        <v>40357509</v>
      </c>
      <c r="D1402" t="inlineStr">
        <is>
          <t>AGROSUPER SHANGHAI</t>
        </is>
      </c>
      <c r="E1402" t="n">
        <v>1021766</v>
      </c>
      <c r="F1402" t="inlineStr">
        <is>
          <t>agrosuper shanghai1021766</t>
        </is>
      </c>
      <c r="G1402" s="12" t="n">
        <v>44985</v>
      </c>
      <c r="H1402" s="10" t="n">
        <v>24462</v>
      </c>
      <c r="I1402" s="10" t="n"/>
      <c r="J1402" s="10" t="n"/>
      <c r="K1402" s="10" t="n"/>
      <c r="L1402" s="13" t="n">
        <v>5.574109245612703</v>
      </c>
      <c r="M1402" s="12" t="n">
        <v>44990</v>
      </c>
      <c r="N1402" s="13" t="n">
        <v>5.5</v>
      </c>
      <c r="O1402" s="12" t="n">
        <v>44995</v>
      </c>
      <c r="P1402" t="n">
        <v>18</v>
      </c>
      <c r="Q1402" s="14" t="inlineStr">
        <is>
          <t>SI</t>
        </is>
      </c>
      <c r="R1402" s="10" t="n">
        <v>24462</v>
      </c>
      <c r="S1402" s="10" t="n"/>
      <c r="T1402" s="10" t="n"/>
      <c r="U1402" s="10" t="n"/>
      <c r="V1402" s="13" t="n">
        <v>7.574109245612703</v>
      </c>
      <c r="W1402" s="12" t="n">
        <v>44992</v>
      </c>
      <c r="X1402" s="13" t="n">
        <v>7.5</v>
      </c>
      <c r="Y1402" s="12" t="n">
        <v>44995</v>
      </c>
      <c r="Z1402" t="n">
        <v>18</v>
      </c>
      <c r="AA1402" s="14" t="inlineStr">
        <is>
          <t>SI</t>
        </is>
      </c>
    </row>
    <row r="1403">
      <c r="B1403" t="inlineStr">
        <is>
          <t>Venta Local</t>
        </is>
      </c>
      <c r="C1403" t="n">
        <v>40357387</v>
      </c>
      <c r="D1403" t="inlineStr">
        <is>
          <t>AGROSUPER SHANGHAI</t>
        </is>
      </c>
      <c r="E1403" t="n">
        <v>1021738</v>
      </c>
      <c r="F1403" t="inlineStr">
        <is>
          <t>agrosuper shanghai1021738</t>
        </is>
      </c>
      <c r="G1403" s="12" t="n">
        <v>44964</v>
      </c>
      <c r="H1403" s="10" t="inlineStr"/>
      <c r="I1403" s="10" t="n"/>
      <c r="J1403" s="10" t="n"/>
      <c r="K1403" s="10" t="n"/>
      <c r="L1403" s="13" t="n">
        <v>5.574109245612703</v>
      </c>
      <c r="M1403" s="12" t="n">
        <v>44969</v>
      </c>
      <c r="N1403" s="13" t="n">
        <v>5.5</v>
      </c>
      <c r="O1403" s="12" t="n">
        <v>44974</v>
      </c>
      <c r="P1403" t="n">
        <v>9</v>
      </c>
      <c r="Q1403" s="14" t="inlineStr">
        <is>
          <t>SI</t>
        </is>
      </c>
      <c r="R1403" s="10" t="n"/>
      <c r="S1403" s="10" t="n"/>
      <c r="T1403" s="10" t="n"/>
      <c r="U1403" s="10" t="n"/>
      <c r="V1403" s="13" t="n">
        <v>7.574109245612703</v>
      </c>
      <c r="W1403" s="12" t="n">
        <v>44971</v>
      </c>
      <c r="X1403" s="13" t="n">
        <v>7.5</v>
      </c>
      <c r="Y1403" s="12" t="n">
        <v>44974</v>
      </c>
      <c r="Z1403" t="n">
        <v>9</v>
      </c>
      <c r="AA1403" s="14" t="inlineStr">
        <is>
          <t>SI</t>
        </is>
      </c>
    </row>
    <row r="1404">
      <c r="B1404" t="inlineStr">
        <is>
          <t>Venta Local</t>
        </is>
      </c>
      <c r="C1404" t="n">
        <v>40357386</v>
      </c>
      <c r="D1404" t="inlineStr">
        <is>
          <t>AGROSUPER SHANGHAI</t>
        </is>
      </c>
      <c r="E1404" t="n">
        <v>1021738</v>
      </c>
      <c r="F1404" t="inlineStr">
        <is>
          <t>agrosuper shanghai1021738</t>
        </is>
      </c>
      <c r="G1404" s="12" t="n">
        <v>44964</v>
      </c>
      <c r="H1404" s="10" t="inlineStr"/>
      <c r="I1404" s="10" t="n"/>
      <c r="J1404" s="10" t="n"/>
      <c r="K1404" s="10" t="n"/>
      <c r="L1404" s="13" t="n">
        <v>5.574109245612703</v>
      </c>
      <c r="M1404" s="12" t="n">
        <v>44969</v>
      </c>
      <c r="N1404" s="13" t="n">
        <v>5.5</v>
      </c>
      <c r="O1404" s="12" t="n">
        <v>44974</v>
      </c>
      <c r="P1404" t="n">
        <v>9</v>
      </c>
      <c r="Q1404" s="14" t="inlineStr">
        <is>
          <t>SI</t>
        </is>
      </c>
      <c r="R1404" s="10" t="n"/>
      <c r="S1404" s="10" t="n"/>
      <c r="T1404" s="10" t="n"/>
      <c r="U1404" s="10" t="n"/>
      <c r="V1404" s="13" t="n">
        <v>7.574109245612703</v>
      </c>
      <c r="W1404" s="12" t="n">
        <v>44971</v>
      </c>
      <c r="X1404" s="13" t="n">
        <v>7.5</v>
      </c>
      <c r="Y1404" s="12" t="n">
        <v>44974</v>
      </c>
      <c r="Z1404" t="n">
        <v>9</v>
      </c>
      <c r="AA1404" s="14" t="inlineStr">
        <is>
          <t>SI</t>
        </is>
      </c>
    </row>
    <row r="1405">
      <c r="B1405" t="inlineStr">
        <is>
          <t>Venta Local</t>
        </is>
      </c>
      <c r="C1405" t="n">
        <v>40357377</v>
      </c>
      <c r="D1405" t="inlineStr">
        <is>
          <t>AGROSUPER SHANGHAI</t>
        </is>
      </c>
      <c r="E1405" t="n">
        <v>1021735</v>
      </c>
      <c r="F1405" t="inlineStr">
        <is>
          <t>agrosuper shanghai1021735</t>
        </is>
      </c>
      <c r="G1405" s="12" t="n">
        <v>44968</v>
      </c>
      <c r="H1405" s="10" t="inlineStr"/>
      <c r="I1405" s="10" t="n"/>
      <c r="J1405" s="10" t="n"/>
      <c r="K1405" s="10" t="n"/>
      <c r="L1405" s="13" t="n">
        <v>5.574109245612703</v>
      </c>
      <c r="M1405" s="12" t="n">
        <v>44973</v>
      </c>
      <c r="N1405" s="13" t="n">
        <v>5.5</v>
      </c>
      <c r="O1405" s="12" t="n">
        <v>44978</v>
      </c>
      <c r="P1405" t="n">
        <v>6</v>
      </c>
      <c r="Q1405" s="14" t="inlineStr">
        <is>
          <t>SI</t>
        </is>
      </c>
      <c r="R1405" s="10" t="n"/>
      <c r="S1405" s="10" t="n"/>
      <c r="T1405" s="10" t="n"/>
      <c r="U1405" s="10" t="n"/>
      <c r="V1405" s="13" t="n">
        <v>7.574109245612703</v>
      </c>
      <c r="W1405" s="12" t="n">
        <v>44975</v>
      </c>
      <c r="X1405" s="13" t="n">
        <v>7.5</v>
      </c>
      <c r="Y1405" s="12" t="n">
        <v>44978</v>
      </c>
      <c r="Z1405" t="n">
        <v>6</v>
      </c>
      <c r="AA1405" s="14" t="inlineStr">
        <is>
          <t>SI</t>
        </is>
      </c>
    </row>
    <row r="1406">
      <c r="B1406" t="inlineStr">
        <is>
          <t>Venta Local</t>
        </is>
      </c>
      <c r="C1406" t="n">
        <v>40357376</v>
      </c>
      <c r="D1406" t="inlineStr">
        <is>
          <t>AGROSUPER SHANGHAI</t>
        </is>
      </c>
      <c r="E1406" t="n">
        <v>1021735</v>
      </c>
      <c r="F1406" t="inlineStr">
        <is>
          <t>agrosuper shanghai1021735</t>
        </is>
      </c>
      <c r="G1406" s="12" t="n">
        <v>44968</v>
      </c>
      <c r="H1406" s="10" t="inlineStr"/>
      <c r="I1406" s="10" t="n"/>
      <c r="J1406" s="10" t="n"/>
      <c r="K1406" s="10" t="n"/>
      <c r="L1406" s="13" t="n">
        <v>5.574109245612703</v>
      </c>
      <c r="M1406" s="12" t="n">
        <v>44973</v>
      </c>
      <c r="N1406" s="13" t="n">
        <v>5.5</v>
      </c>
      <c r="O1406" s="12" t="n">
        <v>44978</v>
      </c>
      <c r="P1406" t="n">
        <v>6</v>
      </c>
      <c r="Q1406" s="14" t="inlineStr">
        <is>
          <t>SI</t>
        </is>
      </c>
      <c r="R1406" s="10" t="n"/>
      <c r="S1406" s="10" t="n"/>
      <c r="T1406" s="10" t="n"/>
      <c r="U1406" s="10" t="n"/>
      <c r="V1406" s="13" t="n">
        <v>7.574109245612703</v>
      </c>
      <c r="W1406" s="12" t="n">
        <v>44975</v>
      </c>
      <c r="X1406" s="13" t="n">
        <v>7.5</v>
      </c>
      <c r="Y1406" s="12" t="n">
        <v>44978</v>
      </c>
      <c r="Z1406" t="n">
        <v>6</v>
      </c>
      <c r="AA1406" s="14" t="inlineStr">
        <is>
          <t>SI</t>
        </is>
      </c>
    </row>
    <row r="1407">
      <c r="B1407" t="inlineStr">
        <is>
          <t>Venta Local</t>
        </is>
      </c>
      <c r="C1407" t="n">
        <v>40357376</v>
      </c>
      <c r="D1407" t="inlineStr">
        <is>
          <t>AGROSUPER SHANGHAI</t>
        </is>
      </c>
      <c r="E1407" t="n">
        <v>1021735</v>
      </c>
      <c r="F1407" t="inlineStr">
        <is>
          <t>agrosuper shanghai1021735</t>
        </is>
      </c>
      <c r="G1407" s="12" t="n">
        <v>44968</v>
      </c>
      <c r="H1407" s="10" t="inlineStr"/>
      <c r="I1407" s="10" t="n"/>
      <c r="J1407" s="10" t="n"/>
      <c r="K1407" s="10" t="n"/>
      <c r="L1407" s="13" t="n">
        <v>5.574109245612703</v>
      </c>
      <c r="M1407" s="12" t="n">
        <v>44973</v>
      </c>
      <c r="N1407" s="13" t="n">
        <v>5.5</v>
      </c>
      <c r="O1407" s="12" t="n">
        <v>44978</v>
      </c>
      <c r="P1407" t="n">
        <v>6</v>
      </c>
      <c r="Q1407" s="14" t="inlineStr">
        <is>
          <t>SI</t>
        </is>
      </c>
      <c r="R1407" s="10" t="n"/>
      <c r="S1407" s="10" t="n"/>
      <c r="T1407" s="10" t="n"/>
      <c r="U1407" s="10" t="n"/>
      <c r="V1407" s="13" t="n">
        <v>7.574109245612703</v>
      </c>
      <c r="W1407" s="12" t="n">
        <v>44975</v>
      </c>
      <c r="X1407" s="13" t="n">
        <v>7.5</v>
      </c>
      <c r="Y1407" s="12" t="n">
        <v>44978</v>
      </c>
      <c r="Z1407" t="n">
        <v>6</v>
      </c>
      <c r="AA1407" s="14" t="inlineStr">
        <is>
          <t>SI</t>
        </is>
      </c>
    </row>
    <row r="1408">
      <c r="B1408" t="inlineStr">
        <is>
          <t>Venta Local</t>
        </is>
      </c>
      <c r="C1408" t="n">
        <v>40357374</v>
      </c>
      <c r="D1408" t="inlineStr">
        <is>
          <t>AGROSUPER SHANGHAI</t>
        </is>
      </c>
      <c r="E1408" t="n">
        <v>1021739</v>
      </c>
      <c r="F1408" t="inlineStr">
        <is>
          <t>agrosuper shanghai1021739</t>
        </is>
      </c>
      <c r="G1408" s="12" t="n">
        <v>44985</v>
      </c>
      <c r="H1408" s="10" t="n">
        <v>24009.38</v>
      </c>
      <c r="I1408" s="10" t="n"/>
      <c r="J1408" s="10" t="n"/>
      <c r="K1408" s="10" t="n"/>
      <c r="L1408" s="13" t="n">
        <v>5.574109245612703</v>
      </c>
      <c r="M1408" s="12" t="n">
        <v>44990</v>
      </c>
      <c r="N1408" s="13" t="n">
        <v>5.5</v>
      </c>
      <c r="O1408" s="12" t="n">
        <v>44995</v>
      </c>
      <c r="P1408" t="n">
        <v>18</v>
      </c>
      <c r="Q1408" s="14" t="inlineStr">
        <is>
          <t>SI</t>
        </is>
      </c>
      <c r="R1408" s="10" t="n">
        <v>24009.38</v>
      </c>
      <c r="S1408" s="10" t="n"/>
      <c r="T1408" s="10" t="n"/>
      <c r="U1408" s="10" t="n"/>
      <c r="V1408" s="13" t="n">
        <v>7.574109245612703</v>
      </c>
      <c r="W1408" s="12" t="n">
        <v>44992</v>
      </c>
      <c r="X1408" s="13" t="n">
        <v>7.5</v>
      </c>
      <c r="Y1408" s="12" t="n">
        <v>44995</v>
      </c>
      <c r="Z1408" t="n">
        <v>18</v>
      </c>
      <c r="AA1408" s="14" t="inlineStr">
        <is>
          <t>SI</t>
        </is>
      </c>
    </row>
    <row r="1409">
      <c r="B1409" t="inlineStr">
        <is>
          <t>Venta Local</t>
        </is>
      </c>
      <c r="C1409" t="n">
        <v>40357364</v>
      </c>
      <c r="D1409" t="inlineStr">
        <is>
          <t>AGROSUPER SHANGHAI</t>
        </is>
      </c>
      <c r="E1409" t="n">
        <v>1022748</v>
      </c>
      <c r="F1409" t="inlineStr">
        <is>
          <t>agrosuper shanghai1022748</t>
        </is>
      </c>
      <c r="G1409" s="12" t="n">
        <v>44966</v>
      </c>
      <c r="H1409" s="10" t="inlineStr"/>
      <c r="I1409" s="10" t="n"/>
      <c r="J1409" s="10" t="n"/>
      <c r="K1409" s="10" t="n"/>
      <c r="L1409" s="13" t="n">
        <v>5.574109245612703</v>
      </c>
      <c r="M1409" s="12" t="n">
        <v>44971</v>
      </c>
      <c r="N1409" s="13" t="n">
        <v>5.5</v>
      </c>
      <c r="O1409" s="12" t="n">
        <v>44976</v>
      </c>
      <c r="P1409" t="n">
        <v>8</v>
      </c>
      <c r="Q1409" s="14" t="inlineStr">
        <is>
          <t>SI</t>
        </is>
      </c>
      <c r="R1409" s="10" t="n"/>
      <c r="S1409" s="10" t="n"/>
      <c r="T1409" s="10" t="n"/>
      <c r="U1409" s="10" t="n"/>
      <c r="V1409" s="13" t="n">
        <v>7.574109245612703</v>
      </c>
      <c r="W1409" s="12" t="n">
        <v>44973</v>
      </c>
      <c r="X1409" s="13" t="n">
        <v>7.5</v>
      </c>
      <c r="Y1409" s="12" t="n">
        <v>44976</v>
      </c>
      <c r="Z1409" t="n">
        <v>8</v>
      </c>
      <c r="AA1409" s="14" t="inlineStr">
        <is>
          <t>SI</t>
        </is>
      </c>
    </row>
    <row r="1410">
      <c r="B1410" t="inlineStr">
        <is>
          <t>Venta Local</t>
        </is>
      </c>
      <c r="C1410" t="n">
        <v>40357362</v>
      </c>
      <c r="D1410" t="inlineStr">
        <is>
          <t>AGROSUPER SHANGHAI</t>
        </is>
      </c>
      <c r="E1410" t="n">
        <v>1022748</v>
      </c>
      <c r="F1410" t="inlineStr">
        <is>
          <t>agrosuper shanghai1022748</t>
        </is>
      </c>
      <c r="G1410" s="12" t="n">
        <v>44968</v>
      </c>
      <c r="H1410" s="10" t="inlineStr"/>
      <c r="I1410" s="10" t="n"/>
      <c r="J1410" s="10" t="n"/>
      <c r="K1410" s="10" t="n"/>
      <c r="L1410" s="13" t="n">
        <v>5.574109245612703</v>
      </c>
      <c r="M1410" s="12" t="n">
        <v>44973</v>
      </c>
      <c r="N1410" s="13" t="n">
        <v>5.5</v>
      </c>
      <c r="O1410" s="12" t="n">
        <v>44978</v>
      </c>
      <c r="P1410" t="n">
        <v>6</v>
      </c>
      <c r="Q1410" s="14" t="inlineStr">
        <is>
          <t>SI</t>
        </is>
      </c>
      <c r="R1410" s="10" t="n"/>
      <c r="S1410" s="10" t="n"/>
      <c r="T1410" s="10" t="n"/>
      <c r="U1410" s="10" t="n"/>
      <c r="V1410" s="13" t="n">
        <v>7.574109245612703</v>
      </c>
      <c r="W1410" s="12" t="n">
        <v>44975</v>
      </c>
      <c r="X1410" s="13" t="n">
        <v>7.5</v>
      </c>
      <c r="Y1410" s="12" t="n">
        <v>44978</v>
      </c>
      <c r="Z1410" t="n">
        <v>6</v>
      </c>
      <c r="AA1410" s="14" t="inlineStr">
        <is>
          <t>SI</t>
        </is>
      </c>
    </row>
    <row r="1411">
      <c r="B1411" t="inlineStr">
        <is>
          <t>Venta Local</t>
        </is>
      </c>
      <c r="C1411" t="n">
        <v>40357355</v>
      </c>
      <c r="D1411" t="inlineStr">
        <is>
          <t>AGROSUPER SHANGHAI</t>
        </is>
      </c>
      <c r="E1411" t="n">
        <v>1022753</v>
      </c>
      <c r="F1411" t="inlineStr">
        <is>
          <t>agrosuper shanghai1022753</t>
        </is>
      </c>
      <c r="G1411" s="12" t="n">
        <v>44985</v>
      </c>
      <c r="H1411" s="10" t="n">
        <v>24000</v>
      </c>
      <c r="I1411" s="10" t="n"/>
      <c r="J1411" s="10" t="n"/>
      <c r="K1411" s="10" t="n"/>
      <c r="L1411" s="13" t="n">
        <v>5.574109245612703</v>
      </c>
      <c r="M1411" s="12" t="n">
        <v>44990</v>
      </c>
      <c r="N1411" s="13" t="n">
        <v>5.5</v>
      </c>
      <c r="O1411" s="12" t="n">
        <v>44995</v>
      </c>
      <c r="P1411" t="n">
        <v>18</v>
      </c>
      <c r="Q1411" s="14" t="inlineStr">
        <is>
          <t>SI</t>
        </is>
      </c>
      <c r="R1411" s="10" t="n">
        <v>24000</v>
      </c>
      <c r="S1411" s="10" t="n"/>
      <c r="T1411" s="10" t="n"/>
      <c r="U1411" s="10" t="n"/>
      <c r="V1411" s="13" t="n">
        <v>7.574109245612703</v>
      </c>
      <c r="W1411" s="12" t="n">
        <v>44992</v>
      </c>
      <c r="X1411" s="13" t="n">
        <v>7.5</v>
      </c>
      <c r="Y1411" s="12" t="n">
        <v>44995</v>
      </c>
      <c r="Z1411" t="n">
        <v>18</v>
      </c>
      <c r="AA1411" s="14" t="inlineStr">
        <is>
          <t>SI</t>
        </is>
      </c>
    </row>
    <row r="1412">
      <c r="B1412" t="inlineStr">
        <is>
          <t>Venta Local</t>
        </is>
      </c>
      <c r="C1412" t="n">
        <v>40357338</v>
      </c>
      <c r="D1412" t="inlineStr">
        <is>
          <t>AGROSUPER SHANGHAI</t>
        </is>
      </c>
      <c r="E1412" t="n">
        <v>1022099</v>
      </c>
      <c r="F1412" t="inlineStr">
        <is>
          <t>agrosuper shanghai1022099</t>
        </is>
      </c>
      <c r="G1412" s="12" t="n">
        <v>44985</v>
      </c>
      <c r="H1412" s="10" t="n">
        <v>24120</v>
      </c>
      <c r="I1412" s="10" t="n"/>
      <c r="J1412" s="10" t="n"/>
      <c r="K1412" s="10" t="n"/>
      <c r="L1412" s="13" t="n">
        <v>5.574109245612703</v>
      </c>
      <c r="M1412" s="12" t="n">
        <v>44990</v>
      </c>
      <c r="N1412" s="13" t="n">
        <v>5.5</v>
      </c>
      <c r="O1412" s="12" t="n">
        <v>44995</v>
      </c>
      <c r="P1412" t="n">
        <v>18</v>
      </c>
      <c r="Q1412" s="14" t="inlineStr">
        <is>
          <t>SI</t>
        </is>
      </c>
      <c r="R1412" s="10" t="n">
        <v>24120</v>
      </c>
      <c r="S1412" s="10" t="n"/>
      <c r="T1412" s="10" t="n"/>
      <c r="U1412" s="10" t="n"/>
      <c r="V1412" s="13" t="n">
        <v>7.574109245612703</v>
      </c>
      <c r="W1412" s="12" t="n">
        <v>44992</v>
      </c>
      <c r="X1412" s="13" t="n">
        <v>7.5</v>
      </c>
      <c r="Y1412" s="12" t="n">
        <v>44995</v>
      </c>
      <c r="Z1412" t="n">
        <v>18</v>
      </c>
      <c r="AA1412" s="14" t="inlineStr">
        <is>
          <t>SI</t>
        </is>
      </c>
    </row>
    <row r="1413">
      <c r="B1413" t="inlineStr">
        <is>
          <t>Venta Local</t>
        </is>
      </c>
      <c r="C1413" t="n">
        <v>40357337</v>
      </c>
      <c r="D1413" t="inlineStr">
        <is>
          <t>AGROSUPER SHANGHAI</t>
        </is>
      </c>
      <c r="E1413" t="n">
        <v>1022099</v>
      </c>
      <c r="F1413" t="inlineStr">
        <is>
          <t>agrosuper shanghai1022099</t>
        </is>
      </c>
      <c r="G1413" s="12" t="n">
        <v>44985</v>
      </c>
      <c r="H1413" s="10" t="n">
        <v>24750</v>
      </c>
      <c r="I1413" s="10" t="n"/>
      <c r="J1413" s="10" t="n"/>
      <c r="K1413" s="10" t="n"/>
      <c r="L1413" s="13" t="n">
        <v>5.574109245612703</v>
      </c>
      <c r="M1413" s="12" t="n">
        <v>44990</v>
      </c>
      <c r="N1413" s="13" t="n">
        <v>5.5</v>
      </c>
      <c r="O1413" s="12" t="n">
        <v>44995</v>
      </c>
      <c r="P1413" t="n">
        <v>18</v>
      </c>
      <c r="Q1413" s="14" t="inlineStr">
        <is>
          <t>SI</t>
        </is>
      </c>
      <c r="R1413" s="10" t="n">
        <v>24750</v>
      </c>
      <c r="S1413" s="10" t="n"/>
      <c r="T1413" s="10" t="n"/>
      <c r="U1413" s="10" t="n"/>
      <c r="V1413" s="13" t="n">
        <v>7.574109245612703</v>
      </c>
      <c r="W1413" s="12" t="n">
        <v>44992</v>
      </c>
      <c r="X1413" s="13" t="n">
        <v>7.5</v>
      </c>
      <c r="Y1413" s="12" t="n">
        <v>44995</v>
      </c>
      <c r="Z1413" t="n">
        <v>18</v>
      </c>
      <c r="AA1413" s="14" t="inlineStr">
        <is>
          <t>SI</t>
        </is>
      </c>
    </row>
    <row r="1414">
      <c r="B1414" t="inlineStr">
        <is>
          <t>Venta Local</t>
        </is>
      </c>
      <c r="C1414" t="n">
        <v>40357336</v>
      </c>
      <c r="D1414" t="inlineStr">
        <is>
          <t>AGROSUPER SHANGHAI</t>
        </is>
      </c>
      <c r="E1414" t="n">
        <v>1022099</v>
      </c>
      <c r="F1414" t="inlineStr">
        <is>
          <t>agrosuper shanghai1022099</t>
        </is>
      </c>
      <c r="G1414" s="12" t="n">
        <v>44979</v>
      </c>
      <c r="H1414" s="10" t="n">
        <v>24876</v>
      </c>
      <c r="I1414" s="10" t="n"/>
      <c r="J1414" s="10" t="n"/>
      <c r="K1414" s="10" t="n"/>
      <c r="L1414" s="13" t="n">
        <v>5.574109245612703</v>
      </c>
      <c r="M1414" s="12" t="n">
        <v>44984</v>
      </c>
      <c r="N1414" s="13" t="n">
        <v>5.5</v>
      </c>
      <c r="O1414" s="12" t="n">
        <v>44989</v>
      </c>
      <c r="P1414" t="n">
        <v>23</v>
      </c>
      <c r="Q1414" s="14" t="inlineStr">
        <is>
          <t>SI</t>
        </is>
      </c>
      <c r="R1414" s="10" t="n">
        <v>24876</v>
      </c>
      <c r="S1414" s="10" t="n"/>
      <c r="T1414" s="10" t="n"/>
      <c r="U1414" s="10" t="n"/>
      <c r="V1414" s="13" t="n">
        <v>7.574109245612703</v>
      </c>
      <c r="W1414" s="12" t="n">
        <v>44986</v>
      </c>
      <c r="X1414" s="13" t="n">
        <v>7.5</v>
      </c>
      <c r="Y1414" s="12" t="n">
        <v>44989</v>
      </c>
      <c r="Z1414" t="n">
        <v>23</v>
      </c>
      <c r="AA1414" s="14" t="inlineStr">
        <is>
          <t>SI</t>
        </is>
      </c>
    </row>
    <row r="1415">
      <c r="B1415" t="inlineStr">
        <is>
          <t>Venta Local</t>
        </is>
      </c>
      <c r="C1415" t="n">
        <v>40357329</v>
      </c>
      <c r="D1415" t="inlineStr">
        <is>
          <t>AGROSUPER SHANGHAI</t>
        </is>
      </c>
      <c r="E1415" t="n">
        <v>1021732</v>
      </c>
      <c r="F1415" t="inlineStr">
        <is>
          <t>agrosuper shanghai1021732</t>
        </is>
      </c>
      <c r="G1415" s="12" t="n">
        <v>44985</v>
      </c>
      <c r="H1415" s="10" t="n">
        <v>24280</v>
      </c>
      <c r="I1415" s="10" t="n"/>
      <c r="J1415" s="10" t="n"/>
      <c r="K1415" s="10" t="n"/>
      <c r="L1415" s="13" t="n">
        <v>5.574109245612703</v>
      </c>
      <c r="M1415" s="12" t="n">
        <v>44990</v>
      </c>
      <c r="N1415" s="13" t="n">
        <v>5.5</v>
      </c>
      <c r="O1415" s="12" t="n">
        <v>44995</v>
      </c>
      <c r="P1415" t="n">
        <v>18</v>
      </c>
      <c r="Q1415" s="14" t="inlineStr">
        <is>
          <t>SI</t>
        </is>
      </c>
      <c r="R1415" s="10" t="n">
        <v>24280</v>
      </c>
      <c r="S1415" s="10" t="n"/>
      <c r="T1415" s="10" t="n"/>
      <c r="U1415" s="10" t="n"/>
      <c r="V1415" s="13" t="n">
        <v>7.574109245612703</v>
      </c>
      <c r="W1415" s="12" t="n">
        <v>44992</v>
      </c>
      <c r="X1415" s="13" t="n">
        <v>7.5</v>
      </c>
      <c r="Y1415" s="12" t="n">
        <v>44995</v>
      </c>
      <c r="Z1415" t="n">
        <v>18</v>
      </c>
      <c r="AA1415" s="14" t="inlineStr">
        <is>
          <t>SI</t>
        </is>
      </c>
    </row>
    <row r="1416">
      <c r="B1416" t="inlineStr">
        <is>
          <t>Venta Local</t>
        </is>
      </c>
      <c r="C1416" t="n">
        <v>40357320</v>
      </c>
      <c r="D1416" t="inlineStr">
        <is>
          <t>AGROSUPER SHANGHAI</t>
        </is>
      </c>
      <c r="E1416" t="n">
        <v>1021732</v>
      </c>
      <c r="F1416" t="inlineStr">
        <is>
          <t>agrosuper shanghai1021732</t>
        </is>
      </c>
      <c r="G1416" s="12" t="n">
        <v>44966</v>
      </c>
      <c r="H1416" s="10" t="inlineStr"/>
      <c r="I1416" s="10" t="n"/>
      <c r="J1416" s="10" t="n"/>
      <c r="K1416" s="10" t="n"/>
      <c r="L1416" s="13" t="n">
        <v>5.574109245612703</v>
      </c>
      <c r="M1416" s="12" t="n">
        <v>44971</v>
      </c>
      <c r="N1416" s="13" t="n">
        <v>5.5</v>
      </c>
      <c r="O1416" s="12" t="n">
        <v>44976</v>
      </c>
      <c r="P1416" t="n">
        <v>8</v>
      </c>
      <c r="Q1416" s="14" t="inlineStr">
        <is>
          <t>SI</t>
        </is>
      </c>
      <c r="R1416" s="10" t="n"/>
      <c r="S1416" s="10" t="n"/>
      <c r="T1416" s="10" t="n"/>
      <c r="U1416" s="10" t="n"/>
      <c r="V1416" s="13" t="n">
        <v>7.574109245612703</v>
      </c>
      <c r="W1416" s="12" t="n">
        <v>44973</v>
      </c>
      <c r="X1416" s="13" t="n">
        <v>7.5</v>
      </c>
      <c r="Y1416" s="12" t="n">
        <v>44976</v>
      </c>
      <c r="Z1416" t="n">
        <v>8</v>
      </c>
      <c r="AA1416" s="14" t="inlineStr">
        <is>
          <t>SI</t>
        </is>
      </c>
    </row>
    <row r="1417">
      <c r="B1417" t="inlineStr">
        <is>
          <t>Venta Local</t>
        </is>
      </c>
      <c r="C1417" t="n">
        <v>40357319</v>
      </c>
      <c r="D1417" t="inlineStr">
        <is>
          <t>AGROSUPER SHANGHAI</t>
        </is>
      </c>
      <c r="E1417" t="n">
        <v>1021732</v>
      </c>
      <c r="F1417" t="inlineStr">
        <is>
          <t>agrosuper shanghai1021732</t>
        </is>
      </c>
      <c r="G1417" s="12" t="n">
        <v>44966</v>
      </c>
      <c r="H1417" s="10" t="inlineStr"/>
      <c r="I1417" s="10" t="n"/>
      <c r="J1417" s="10" t="n"/>
      <c r="K1417" s="10" t="n"/>
      <c r="L1417" s="13" t="n">
        <v>5.574109245612703</v>
      </c>
      <c r="M1417" s="12" t="n">
        <v>44971</v>
      </c>
      <c r="N1417" s="13" t="n">
        <v>5.5</v>
      </c>
      <c r="O1417" s="12" t="n">
        <v>44976</v>
      </c>
      <c r="P1417" t="n">
        <v>8</v>
      </c>
      <c r="Q1417" s="14" t="inlineStr">
        <is>
          <t>SI</t>
        </is>
      </c>
      <c r="R1417" s="10" t="n"/>
      <c r="S1417" s="10" t="n"/>
      <c r="T1417" s="10" t="n"/>
      <c r="U1417" s="10" t="n"/>
      <c r="V1417" s="13" t="n">
        <v>7.574109245612703</v>
      </c>
      <c r="W1417" s="12" t="n">
        <v>44973</v>
      </c>
      <c r="X1417" s="13" t="n">
        <v>7.5</v>
      </c>
      <c r="Y1417" s="12" t="n">
        <v>44976</v>
      </c>
      <c r="Z1417" t="n">
        <v>8</v>
      </c>
      <c r="AA1417" s="14" t="inlineStr">
        <is>
          <t>SI</t>
        </is>
      </c>
    </row>
    <row r="1418">
      <c r="B1418" t="inlineStr">
        <is>
          <t>Venta Local</t>
        </is>
      </c>
      <c r="C1418" t="n">
        <v>40357314</v>
      </c>
      <c r="D1418" t="inlineStr">
        <is>
          <t>AGROSUPER SHANGHAI</t>
        </is>
      </c>
      <c r="E1418" t="n">
        <v>1022541</v>
      </c>
      <c r="F1418" t="inlineStr">
        <is>
          <t>agrosuper shanghai1022541</t>
        </is>
      </c>
      <c r="G1418" s="12" t="n">
        <v>44968</v>
      </c>
      <c r="H1418" s="10" t="inlineStr"/>
      <c r="I1418" s="10" t="n"/>
      <c r="J1418" s="10" t="n"/>
      <c r="K1418" s="10" t="n"/>
      <c r="L1418" s="13" t="n">
        <v>5.574109245612703</v>
      </c>
      <c r="M1418" s="12" t="n">
        <v>44973</v>
      </c>
      <c r="N1418" s="13" t="n">
        <v>5.5</v>
      </c>
      <c r="O1418" s="12" t="n">
        <v>44978</v>
      </c>
      <c r="P1418" t="n">
        <v>6</v>
      </c>
      <c r="Q1418" s="14" t="inlineStr">
        <is>
          <t>SI</t>
        </is>
      </c>
      <c r="R1418" s="10" t="n"/>
      <c r="S1418" s="10" t="n"/>
      <c r="T1418" s="10" t="n"/>
      <c r="U1418" s="10" t="n"/>
      <c r="V1418" s="13" t="n">
        <v>7.574109245612703</v>
      </c>
      <c r="W1418" s="12" t="n">
        <v>44975</v>
      </c>
      <c r="X1418" s="13" t="n">
        <v>7.5</v>
      </c>
      <c r="Y1418" s="12" t="n">
        <v>44978</v>
      </c>
      <c r="Z1418" t="n">
        <v>6</v>
      </c>
      <c r="AA1418" s="14" t="inlineStr">
        <is>
          <t>SI</t>
        </is>
      </c>
    </row>
    <row r="1419">
      <c r="B1419" t="inlineStr">
        <is>
          <t>Venta Local</t>
        </is>
      </c>
      <c r="C1419" t="n">
        <v>40357309</v>
      </c>
      <c r="D1419" t="inlineStr">
        <is>
          <t>AGROSUPER SHANGHAI</t>
        </is>
      </c>
      <c r="E1419" t="n">
        <v>1022379</v>
      </c>
      <c r="F1419" t="inlineStr">
        <is>
          <t>agrosuper shanghai1022379</t>
        </is>
      </c>
      <c r="G1419" s="12" t="n">
        <v>44979</v>
      </c>
      <c r="H1419" s="10" t="n">
        <v>22799.36</v>
      </c>
      <c r="I1419" s="10" t="n"/>
      <c r="J1419" s="10" t="n"/>
      <c r="K1419" s="10" t="n"/>
      <c r="L1419" s="13" t="n">
        <v>5.574109245612703</v>
      </c>
      <c r="M1419" s="12" t="n">
        <v>44984</v>
      </c>
      <c r="N1419" s="13" t="n">
        <v>5.5</v>
      </c>
      <c r="O1419" s="12" t="n">
        <v>44989</v>
      </c>
      <c r="P1419" t="n">
        <v>23</v>
      </c>
      <c r="Q1419" s="14" t="inlineStr">
        <is>
          <t>SI</t>
        </is>
      </c>
      <c r="R1419" s="10" t="n">
        <v>22799.36</v>
      </c>
      <c r="S1419" s="10" t="n"/>
      <c r="T1419" s="10" t="n"/>
      <c r="U1419" s="10" t="n"/>
      <c r="V1419" s="13" t="n">
        <v>7.574109245612703</v>
      </c>
      <c r="W1419" s="12" t="n">
        <v>44986</v>
      </c>
      <c r="X1419" s="13" t="n">
        <v>7.5</v>
      </c>
      <c r="Y1419" s="12" t="n">
        <v>44989</v>
      </c>
      <c r="Z1419" t="n">
        <v>23</v>
      </c>
      <c r="AA1419" s="14" t="inlineStr">
        <is>
          <t>SI</t>
        </is>
      </c>
    </row>
    <row r="1420">
      <c r="B1420" t="inlineStr">
        <is>
          <t>Venta Local</t>
        </is>
      </c>
      <c r="C1420" t="n">
        <v>40357307</v>
      </c>
      <c r="D1420" t="inlineStr">
        <is>
          <t>AGROSUPER SHANGHAI</t>
        </is>
      </c>
      <c r="E1420" t="n">
        <v>1022379</v>
      </c>
      <c r="F1420" t="inlineStr">
        <is>
          <t>agrosuper shanghai1022379</t>
        </is>
      </c>
      <c r="G1420" s="12" t="n">
        <v>44972</v>
      </c>
      <c r="H1420" s="10" t="inlineStr"/>
      <c r="I1420" s="10" t="n"/>
      <c r="J1420" s="10" t="n"/>
      <c r="K1420" s="10" t="n"/>
      <c r="L1420" s="13" t="n">
        <v>5.574109245612703</v>
      </c>
      <c r="M1420" s="12" t="n">
        <v>44977</v>
      </c>
      <c r="N1420" s="13" t="n">
        <v>5.5</v>
      </c>
      <c r="O1420" s="12" t="n">
        <v>44982</v>
      </c>
      <c r="P1420" t="n">
        <v>2</v>
      </c>
      <c r="Q1420" s="14" t="inlineStr">
        <is>
          <t>Mes 3</t>
        </is>
      </c>
      <c r="R1420" s="10" t="n"/>
      <c r="S1420" s="10" t="n"/>
      <c r="T1420" s="10" t="n"/>
      <c r="U1420" s="10" t="n"/>
      <c r="V1420" s="13" t="n">
        <v>7.574109245612703</v>
      </c>
      <c r="W1420" s="12" t="n">
        <v>44979</v>
      </c>
      <c r="X1420" s="13" t="n">
        <v>7.5</v>
      </c>
      <c r="Y1420" s="12" t="n">
        <v>44982</v>
      </c>
      <c r="Z1420" t="n">
        <v>2</v>
      </c>
      <c r="AA1420" s="14" t="inlineStr">
        <is>
          <t>Mes 3</t>
        </is>
      </c>
    </row>
    <row r="1421">
      <c r="B1421" t="inlineStr">
        <is>
          <t>Venta Local</t>
        </is>
      </c>
      <c r="C1421" t="n">
        <v>40357306</v>
      </c>
      <c r="D1421" t="inlineStr">
        <is>
          <t>AGROSUPER SHANGHAI</t>
        </is>
      </c>
      <c r="E1421" t="n">
        <v>1022379</v>
      </c>
      <c r="F1421" t="inlineStr">
        <is>
          <t>agrosuper shanghai1022379</t>
        </is>
      </c>
      <c r="G1421" s="12" t="n">
        <v>44964</v>
      </c>
      <c r="H1421" s="10" t="inlineStr"/>
      <c r="I1421" s="10" t="n"/>
      <c r="J1421" s="10" t="n"/>
      <c r="K1421" s="10" t="n"/>
      <c r="L1421" s="13" t="n">
        <v>5.574109245612703</v>
      </c>
      <c r="M1421" s="12" t="n">
        <v>44969</v>
      </c>
      <c r="N1421" s="13" t="n">
        <v>5.5</v>
      </c>
      <c r="O1421" s="12" t="n">
        <v>44974</v>
      </c>
      <c r="P1421" t="n">
        <v>9</v>
      </c>
      <c r="Q1421" s="14" t="inlineStr">
        <is>
          <t>SI</t>
        </is>
      </c>
      <c r="R1421" s="10" t="n"/>
      <c r="S1421" s="10" t="n"/>
      <c r="T1421" s="10" t="n"/>
      <c r="U1421" s="10" t="n"/>
      <c r="V1421" s="13" t="n">
        <v>7.574109245612703</v>
      </c>
      <c r="W1421" s="12" t="n">
        <v>44971</v>
      </c>
      <c r="X1421" s="13" t="n">
        <v>7.5</v>
      </c>
      <c r="Y1421" s="12" t="n">
        <v>44974</v>
      </c>
      <c r="Z1421" t="n">
        <v>9</v>
      </c>
      <c r="AA1421" s="14" t="inlineStr">
        <is>
          <t>SI</t>
        </is>
      </c>
    </row>
    <row r="1422">
      <c r="B1422" t="inlineStr">
        <is>
          <t>Venta Local</t>
        </is>
      </c>
      <c r="C1422" t="n">
        <v>40357305</v>
      </c>
      <c r="D1422" t="inlineStr">
        <is>
          <t>AGROSUPER SHANGHAI</t>
        </is>
      </c>
      <c r="E1422" t="n">
        <v>1022379</v>
      </c>
      <c r="F1422" t="inlineStr">
        <is>
          <t>agrosuper shanghai1022379</t>
        </is>
      </c>
      <c r="G1422" s="12" t="n">
        <v>44966</v>
      </c>
      <c r="H1422" s="10" t="inlineStr"/>
      <c r="I1422" s="10" t="n"/>
      <c r="J1422" s="10" t="n"/>
      <c r="K1422" s="10" t="n"/>
      <c r="L1422" s="13" t="n">
        <v>5.574109245612703</v>
      </c>
      <c r="M1422" s="12" t="n">
        <v>44971</v>
      </c>
      <c r="N1422" s="13" t="n">
        <v>5.5</v>
      </c>
      <c r="O1422" s="12" t="n">
        <v>44976</v>
      </c>
      <c r="P1422" t="n">
        <v>8</v>
      </c>
      <c r="Q1422" s="14" t="inlineStr">
        <is>
          <t>SI</t>
        </is>
      </c>
      <c r="R1422" s="10" t="n"/>
      <c r="S1422" s="10" t="n"/>
      <c r="T1422" s="10" t="n"/>
      <c r="U1422" s="10" t="n"/>
      <c r="V1422" s="13" t="n">
        <v>7.574109245612703</v>
      </c>
      <c r="W1422" s="12" t="n">
        <v>44973</v>
      </c>
      <c r="X1422" s="13" t="n">
        <v>7.5</v>
      </c>
      <c r="Y1422" s="12" t="n">
        <v>44976</v>
      </c>
      <c r="Z1422" t="n">
        <v>8</v>
      </c>
      <c r="AA1422" s="14" t="inlineStr">
        <is>
          <t>SI</t>
        </is>
      </c>
    </row>
    <row r="1423">
      <c r="B1423" t="inlineStr">
        <is>
          <t>Venta Local</t>
        </is>
      </c>
      <c r="C1423" t="n">
        <v>40357305</v>
      </c>
      <c r="D1423" t="inlineStr">
        <is>
          <t>AGROSUPER SHANGHAI</t>
        </is>
      </c>
      <c r="E1423" t="n">
        <v>1022379</v>
      </c>
      <c r="F1423" t="inlineStr">
        <is>
          <t>agrosuper shanghai1022379</t>
        </is>
      </c>
      <c r="G1423" s="12" t="n">
        <v>44966</v>
      </c>
      <c r="H1423" s="10" t="inlineStr"/>
      <c r="I1423" s="10" t="n"/>
      <c r="J1423" s="10" t="n"/>
      <c r="K1423" s="10" t="n"/>
      <c r="L1423" s="13" t="n">
        <v>5.574109245612703</v>
      </c>
      <c r="M1423" s="12" t="n">
        <v>44971</v>
      </c>
      <c r="N1423" s="13" t="n">
        <v>5.5</v>
      </c>
      <c r="O1423" s="12" t="n">
        <v>44976</v>
      </c>
      <c r="P1423" t="n">
        <v>8</v>
      </c>
      <c r="Q1423" s="14" t="inlineStr">
        <is>
          <t>SI</t>
        </is>
      </c>
      <c r="R1423" s="10" t="n"/>
      <c r="S1423" s="10" t="n"/>
      <c r="T1423" s="10" t="n"/>
      <c r="U1423" s="10" t="n"/>
      <c r="V1423" s="13" t="n">
        <v>7.574109245612703</v>
      </c>
      <c r="W1423" s="12" t="n">
        <v>44973</v>
      </c>
      <c r="X1423" s="13" t="n">
        <v>7.5</v>
      </c>
      <c r="Y1423" s="12" t="n">
        <v>44976</v>
      </c>
      <c r="Z1423" t="n">
        <v>8</v>
      </c>
      <c r="AA1423" s="14" t="inlineStr">
        <is>
          <t>SI</t>
        </is>
      </c>
    </row>
    <row r="1424">
      <c r="B1424" t="inlineStr">
        <is>
          <t>Venta Local</t>
        </is>
      </c>
      <c r="C1424" t="n">
        <v>40357299</v>
      </c>
      <c r="D1424" t="inlineStr">
        <is>
          <t>AGROSUPER SHANGHAI</t>
        </is>
      </c>
      <c r="E1424" t="n">
        <v>1022645</v>
      </c>
      <c r="F1424" t="inlineStr">
        <is>
          <t>agrosuper shanghai1022645</t>
        </is>
      </c>
      <c r="G1424" s="12" t="n">
        <v>44964</v>
      </c>
      <c r="H1424" s="10" t="inlineStr"/>
      <c r="I1424" s="10" t="n"/>
      <c r="J1424" s="10" t="n"/>
      <c r="K1424" s="10" t="n"/>
      <c r="L1424" s="13" t="n">
        <v>5.574109245612703</v>
      </c>
      <c r="M1424" s="12" t="n">
        <v>44969</v>
      </c>
      <c r="N1424" s="13" t="n">
        <v>5.5</v>
      </c>
      <c r="O1424" s="12" t="n">
        <v>44974</v>
      </c>
      <c r="P1424" t="n">
        <v>9</v>
      </c>
      <c r="Q1424" s="14" t="inlineStr">
        <is>
          <t>SI</t>
        </is>
      </c>
      <c r="R1424" s="10" t="n"/>
      <c r="S1424" s="10" t="n"/>
      <c r="T1424" s="10" t="n"/>
      <c r="U1424" s="10" t="n"/>
      <c r="V1424" s="13" t="n">
        <v>7.574109245612703</v>
      </c>
      <c r="W1424" s="12" t="n">
        <v>44971</v>
      </c>
      <c r="X1424" s="13" t="n">
        <v>7.5</v>
      </c>
      <c r="Y1424" s="12" t="n">
        <v>44974</v>
      </c>
      <c r="Z1424" t="n">
        <v>9</v>
      </c>
      <c r="AA1424" s="14" t="inlineStr">
        <is>
          <t>SI</t>
        </is>
      </c>
    </row>
    <row r="1425">
      <c r="B1425" t="inlineStr">
        <is>
          <t>Venta Local</t>
        </is>
      </c>
      <c r="C1425" t="n">
        <v>40357296</v>
      </c>
      <c r="D1425" t="inlineStr">
        <is>
          <t>AGROSUPER SHANGHAI</t>
        </is>
      </c>
      <c r="E1425" t="n">
        <v>1022568</v>
      </c>
      <c r="F1425" t="inlineStr">
        <is>
          <t>agrosuper shanghai1022568</t>
        </is>
      </c>
      <c r="G1425" s="12" t="n">
        <v>44968</v>
      </c>
      <c r="H1425" s="10" t="inlineStr"/>
      <c r="I1425" s="10" t="n"/>
      <c r="J1425" s="10" t="n"/>
      <c r="K1425" s="10" t="n"/>
      <c r="L1425" s="13" t="n">
        <v>5.574109245612703</v>
      </c>
      <c r="M1425" s="12" t="n">
        <v>44973</v>
      </c>
      <c r="N1425" s="13" t="n">
        <v>5.5</v>
      </c>
      <c r="O1425" s="12" t="n">
        <v>44978</v>
      </c>
      <c r="P1425" t="n">
        <v>6</v>
      </c>
      <c r="Q1425" s="14" t="inlineStr">
        <is>
          <t>SI</t>
        </is>
      </c>
      <c r="R1425" s="10" t="n"/>
      <c r="S1425" s="10" t="n"/>
      <c r="T1425" s="10" t="n"/>
      <c r="U1425" s="10" t="n"/>
      <c r="V1425" s="13" t="n">
        <v>7.574109245612703</v>
      </c>
      <c r="W1425" s="12" t="n">
        <v>44975</v>
      </c>
      <c r="X1425" s="13" t="n">
        <v>7.5</v>
      </c>
      <c r="Y1425" s="12" t="n">
        <v>44978</v>
      </c>
      <c r="Z1425" t="n">
        <v>6</v>
      </c>
      <c r="AA1425" s="14" t="inlineStr">
        <is>
          <t>SI</t>
        </is>
      </c>
    </row>
    <row r="1426">
      <c r="B1426" t="inlineStr">
        <is>
          <t>Venta Local</t>
        </is>
      </c>
      <c r="C1426" t="n">
        <v>40357295</v>
      </c>
      <c r="D1426" t="inlineStr">
        <is>
          <t>AGROSUPER SHANGHAI</t>
        </is>
      </c>
      <c r="E1426" t="n">
        <v>1021992</v>
      </c>
      <c r="F1426" t="inlineStr">
        <is>
          <t>agrosuper shanghai1021992</t>
        </is>
      </c>
      <c r="G1426" s="12" t="n">
        <v>44964</v>
      </c>
      <c r="H1426" s="10" t="inlineStr"/>
      <c r="I1426" s="10" t="n"/>
      <c r="J1426" s="10" t="n"/>
      <c r="K1426" s="10" t="n"/>
      <c r="L1426" s="13" t="n">
        <v>5.574109245612703</v>
      </c>
      <c r="M1426" s="12" t="n">
        <v>44969</v>
      </c>
      <c r="N1426" s="13" t="n">
        <v>5.5</v>
      </c>
      <c r="O1426" s="12" t="n">
        <v>44974</v>
      </c>
      <c r="P1426" t="n">
        <v>9</v>
      </c>
      <c r="Q1426" s="14" t="inlineStr">
        <is>
          <t>SI</t>
        </is>
      </c>
      <c r="R1426" s="10" t="n"/>
      <c r="S1426" s="10" t="n"/>
      <c r="T1426" s="10" t="n"/>
      <c r="U1426" s="10" t="n"/>
      <c r="V1426" s="13" t="n">
        <v>7.574109245612703</v>
      </c>
      <c r="W1426" s="12" t="n">
        <v>44971</v>
      </c>
      <c r="X1426" s="13" t="n">
        <v>7.5</v>
      </c>
      <c r="Y1426" s="12" t="n">
        <v>44974</v>
      </c>
      <c r="Z1426" t="n">
        <v>9</v>
      </c>
      <c r="AA1426" s="14" t="inlineStr">
        <is>
          <t>SI</t>
        </is>
      </c>
    </row>
    <row r="1427">
      <c r="B1427" t="inlineStr">
        <is>
          <t>Venta Local</t>
        </is>
      </c>
      <c r="C1427" t="n">
        <v>40357288</v>
      </c>
      <c r="D1427" t="inlineStr">
        <is>
          <t>AGROSUPER SHANGHAI</t>
        </is>
      </c>
      <c r="E1427" t="n">
        <v>1021767</v>
      </c>
      <c r="F1427" t="inlineStr">
        <is>
          <t>agrosuper shanghai1021767</t>
        </is>
      </c>
      <c r="G1427" s="12" t="n">
        <v>44979</v>
      </c>
      <c r="H1427" s="10" t="n">
        <v>10512</v>
      </c>
      <c r="I1427" s="10" t="n"/>
      <c r="J1427" s="10" t="n"/>
      <c r="K1427" s="10" t="n"/>
      <c r="L1427" s="13" t="n">
        <v>5.574109245612703</v>
      </c>
      <c r="M1427" s="12" t="n">
        <v>44984</v>
      </c>
      <c r="N1427" s="13" t="n">
        <v>5.5</v>
      </c>
      <c r="O1427" s="12" t="n">
        <v>44989</v>
      </c>
      <c r="P1427" t="n">
        <v>23</v>
      </c>
      <c r="Q1427" s="14" t="inlineStr">
        <is>
          <t>SI</t>
        </is>
      </c>
      <c r="R1427" s="10" t="n">
        <v>10512</v>
      </c>
      <c r="S1427" s="10" t="n"/>
      <c r="T1427" s="10" t="n"/>
      <c r="U1427" s="10" t="n"/>
      <c r="V1427" s="13" t="n">
        <v>7.574109245612703</v>
      </c>
      <c r="W1427" s="12" t="n">
        <v>44986</v>
      </c>
      <c r="X1427" s="13" t="n">
        <v>7.5</v>
      </c>
      <c r="Y1427" s="12" t="n">
        <v>44989</v>
      </c>
      <c r="Z1427" t="n">
        <v>23</v>
      </c>
      <c r="AA1427" s="14" t="inlineStr">
        <is>
          <t>SI</t>
        </is>
      </c>
    </row>
    <row r="1428">
      <c r="B1428" t="inlineStr">
        <is>
          <t>Venta Local</t>
        </is>
      </c>
      <c r="C1428" t="n">
        <v>40357288</v>
      </c>
      <c r="D1428" t="inlineStr">
        <is>
          <t>AGROSUPER SHANGHAI</t>
        </is>
      </c>
      <c r="E1428" t="n">
        <v>1021767</v>
      </c>
      <c r="F1428" t="inlineStr">
        <is>
          <t>agrosuper shanghai1021767</t>
        </is>
      </c>
      <c r="G1428" s="12" t="n">
        <v>44979</v>
      </c>
      <c r="H1428" s="10" t="n">
        <v>24210</v>
      </c>
      <c r="I1428" s="10" t="n"/>
      <c r="J1428" s="10" t="n"/>
      <c r="K1428" s="10" t="n"/>
      <c r="L1428" s="13" t="n">
        <v>5.574109245612703</v>
      </c>
      <c r="M1428" s="12" t="n">
        <v>44984</v>
      </c>
      <c r="N1428" s="13" t="n">
        <v>5.5</v>
      </c>
      <c r="O1428" s="12" t="n">
        <v>44989</v>
      </c>
      <c r="P1428" t="n">
        <v>23</v>
      </c>
      <c r="Q1428" s="14" t="inlineStr">
        <is>
          <t>SI</t>
        </is>
      </c>
      <c r="R1428" s="10" t="n">
        <v>24210</v>
      </c>
      <c r="S1428" s="10" t="n"/>
      <c r="T1428" s="10" t="n"/>
      <c r="U1428" s="10" t="n"/>
      <c r="V1428" s="13" t="n">
        <v>7.574109245612703</v>
      </c>
      <c r="W1428" s="12" t="n">
        <v>44986</v>
      </c>
      <c r="X1428" s="13" t="n">
        <v>7.5</v>
      </c>
      <c r="Y1428" s="12" t="n">
        <v>44989</v>
      </c>
      <c r="Z1428" t="n">
        <v>23</v>
      </c>
      <c r="AA1428" s="14" t="inlineStr">
        <is>
          <t>SI</t>
        </is>
      </c>
    </row>
    <row r="1429">
      <c r="B1429" t="inlineStr">
        <is>
          <t>Venta Local</t>
        </is>
      </c>
      <c r="C1429" t="n">
        <v>40357287</v>
      </c>
      <c r="D1429" t="inlineStr">
        <is>
          <t>AGROSUPER SHANGHAI</t>
        </is>
      </c>
      <c r="E1429" t="n">
        <v>1021767</v>
      </c>
      <c r="F1429" t="inlineStr">
        <is>
          <t>agrosuper shanghai1021767</t>
        </is>
      </c>
      <c r="G1429" s="12" t="n">
        <v>44985</v>
      </c>
      <c r="H1429" s="10" t="n">
        <v>24156</v>
      </c>
      <c r="I1429" s="10" t="n"/>
      <c r="J1429" s="10" t="n"/>
      <c r="K1429" s="10" t="n"/>
      <c r="L1429" s="13" t="n">
        <v>5.574109245612703</v>
      </c>
      <c r="M1429" s="12" t="n">
        <v>44990</v>
      </c>
      <c r="N1429" s="13" t="n">
        <v>5.5</v>
      </c>
      <c r="O1429" s="12" t="n">
        <v>44995</v>
      </c>
      <c r="P1429" t="n">
        <v>18</v>
      </c>
      <c r="Q1429" s="14" t="inlineStr">
        <is>
          <t>SI</t>
        </is>
      </c>
      <c r="R1429" s="10" t="n">
        <v>24156</v>
      </c>
      <c r="S1429" s="10" t="n"/>
      <c r="T1429" s="10" t="n"/>
      <c r="U1429" s="10" t="n"/>
      <c r="V1429" s="13" t="n">
        <v>7.574109245612703</v>
      </c>
      <c r="W1429" s="12" t="n">
        <v>44992</v>
      </c>
      <c r="X1429" s="13" t="n">
        <v>7.5</v>
      </c>
      <c r="Y1429" s="12" t="n">
        <v>44995</v>
      </c>
      <c r="Z1429" t="n">
        <v>18</v>
      </c>
      <c r="AA1429" s="14" t="inlineStr">
        <is>
          <t>SI</t>
        </is>
      </c>
    </row>
    <row r="1430">
      <c r="B1430" t="inlineStr">
        <is>
          <t>Venta Local</t>
        </is>
      </c>
      <c r="C1430" t="n">
        <v>40357285</v>
      </c>
      <c r="D1430" t="inlineStr">
        <is>
          <t>AGROSUPER SHANGHAI</t>
        </is>
      </c>
      <c r="E1430" t="n">
        <v>1021767</v>
      </c>
      <c r="F1430" t="inlineStr">
        <is>
          <t>agrosuper shanghai1021767</t>
        </is>
      </c>
      <c r="G1430" s="12" t="n">
        <v>44979</v>
      </c>
      <c r="H1430" s="10" t="n">
        <v>25002</v>
      </c>
      <c r="I1430" s="10" t="n"/>
      <c r="J1430" s="10" t="n"/>
      <c r="K1430" s="10" t="n"/>
      <c r="L1430" s="13" t="n">
        <v>5.574109245612703</v>
      </c>
      <c r="M1430" s="12" t="n">
        <v>44984</v>
      </c>
      <c r="N1430" s="13" t="n">
        <v>5.5</v>
      </c>
      <c r="O1430" s="12" t="n">
        <v>44989</v>
      </c>
      <c r="P1430" t="n">
        <v>23</v>
      </c>
      <c r="Q1430" s="14" t="inlineStr">
        <is>
          <t>SI</t>
        </is>
      </c>
      <c r="R1430" s="10" t="n">
        <v>25002</v>
      </c>
      <c r="S1430" s="10" t="n"/>
      <c r="T1430" s="10" t="n"/>
      <c r="U1430" s="10" t="n"/>
      <c r="V1430" s="13" t="n">
        <v>7.574109245612703</v>
      </c>
      <c r="W1430" s="12" t="n">
        <v>44986</v>
      </c>
      <c r="X1430" s="13" t="n">
        <v>7.5</v>
      </c>
      <c r="Y1430" s="12" t="n">
        <v>44989</v>
      </c>
      <c r="Z1430" t="n">
        <v>23</v>
      </c>
      <c r="AA1430" s="14" t="inlineStr">
        <is>
          <t>SI</t>
        </is>
      </c>
    </row>
    <row r="1431">
      <c r="B1431" t="inlineStr">
        <is>
          <t>Venta Local</t>
        </is>
      </c>
      <c r="C1431" t="n">
        <v>40357260</v>
      </c>
      <c r="D1431" t="inlineStr">
        <is>
          <t>AGROSUPER SHANGHAI</t>
        </is>
      </c>
      <c r="E1431" t="n">
        <v>1011969</v>
      </c>
      <c r="F1431" t="inlineStr">
        <is>
          <t>agrosuper shanghai1011969</t>
        </is>
      </c>
      <c r="G1431" s="12" t="n">
        <v>44962</v>
      </c>
      <c r="H1431" s="10" t="inlineStr"/>
      <c r="I1431" s="10" t="n"/>
      <c r="J1431" s="10" t="n"/>
      <c r="K1431" s="10" t="n"/>
      <c r="L1431" s="13" t="n">
        <v>5.574109245612703</v>
      </c>
      <c r="M1431" s="12" t="n">
        <v>44967</v>
      </c>
      <c r="N1431" s="13" t="n">
        <v>5.5</v>
      </c>
      <c r="O1431" s="12" t="n">
        <v>44972</v>
      </c>
      <c r="P1431" t="n">
        <v>11</v>
      </c>
      <c r="Q1431" s="14" t="inlineStr">
        <is>
          <t>SI</t>
        </is>
      </c>
      <c r="R1431" s="10" t="n"/>
      <c r="S1431" s="10" t="n"/>
      <c r="T1431" s="10" t="n"/>
      <c r="U1431" s="10" t="n"/>
      <c r="V1431" s="13" t="n">
        <v>7.574109245612703</v>
      </c>
      <c r="W1431" s="12" t="n">
        <v>44969</v>
      </c>
      <c r="X1431" s="13" t="n">
        <v>7.5</v>
      </c>
      <c r="Y1431" s="12" t="n">
        <v>44972</v>
      </c>
      <c r="Z1431" t="n">
        <v>11</v>
      </c>
      <c r="AA1431" s="14" t="inlineStr">
        <is>
          <t>SI</t>
        </is>
      </c>
    </row>
    <row r="1432">
      <c r="B1432" t="inlineStr">
        <is>
          <t>Venta Local</t>
        </is>
      </c>
      <c r="C1432" t="n">
        <v>40357259</v>
      </c>
      <c r="D1432" t="inlineStr">
        <is>
          <t>AGROSUPER SHANGHAI</t>
        </is>
      </c>
      <c r="E1432" t="n">
        <v>1011969</v>
      </c>
      <c r="F1432" t="inlineStr">
        <is>
          <t>agrosuper shanghai1011969</t>
        </is>
      </c>
      <c r="G1432" s="12" t="n">
        <v>44962</v>
      </c>
      <c r="H1432" s="10" t="inlineStr"/>
      <c r="I1432" s="10" t="n"/>
      <c r="J1432" s="10" t="n"/>
      <c r="K1432" s="10" t="n"/>
      <c r="L1432" s="13" t="n">
        <v>5.574109245612703</v>
      </c>
      <c r="M1432" s="12" t="n">
        <v>44967</v>
      </c>
      <c r="N1432" s="13" t="n">
        <v>5.5</v>
      </c>
      <c r="O1432" s="12" t="n">
        <v>44972</v>
      </c>
      <c r="P1432" t="n">
        <v>11</v>
      </c>
      <c r="Q1432" s="14" t="inlineStr">
        <is>
          <t>SI</t>
        </is>
      </c>
      <c r="R1432" s="10" t="n"/>
      <c r="S1432" s="10" t="n"/>
      <c r="T1432" s="10" t="n"/>
      <c r="U1432" s="10" t="n"/>
      <c r="V1432" s="13" t="n">
        <v>7.574109245612703</v>
      </c>
      <c r="W1432" s="12" t="n">
        <v>44969</v>
      </c>
      <c r="X1432" s="13" t="n">
        <v>7.5</v>
      </c>
      <c r="Y1432" s="12" t="n">
        <v>44972</v>
      </c>
      <c r="Z1432" t="n">
        <v>11</v>
      </c>
      <c r="AA1432" s="14" t="inlineStr">
        <is>
          <t>SI</t>
        </is>
      </c>
    </row>
    <row r="1433">
      <c r="B1433" t="inlineStr">
        <is>
          <t>Venta Local</t>
        </is>
      </c>
      <c r="C1433" t="n">
        <v>40357255</v>
      </c>
      <c r="D1433" t="inlineStr">
        <is>
          <t>AGROSUPER SHANGHAI</t>
        </is>
      </c>
      <c r="E1433" t="n">
        <v>1011967</v>
      </c>
      <c r="F1433" t="inlineStr">
        <is>
          <t>agrosuper shanghai1011967</t>
        </is>
      </c>
      <c r="G1433" s="12" t="n">
        <v>44968</v>
      </c>
      <c r="H1433" s="10" t="inlineStr"/>
      <c r="I1433" s="10" t="n"/>
      <c r="J1433" s="10" t="n"/>
      <c r="K1433" s="10" t="n"/>
      <c r="L1433" s="13" t="n">
        <v>5.574109245612703</v>
      </c>
      <c r="M1433" s="12" t="n">
        <v>44973</v>
      </c>
      <c r="N1433" s="13" t="n">
        <v>5.5</v>
      </c>
      <c r="O1433" s="12" t="n">
        <v>44978</v>
      </c>
      <c r="P1433" t="n">
        <v>6</v>
      </c>
      <c r="Q1433" s="14" t="inlineStr">
        <is>
          <t>SI</t>
        </is>
      </c>
      <c r="R1433" s="10" t="n"/>
      <c r="S1433" s="10" t="n"/>
      <c r="T1433" s="10" t="n"/>
      <c r="U1433" s="10" t="n"/>
      <c r="V1433" s="13" t="n">
        <v>7.574109245612703</v>
      </c>
      <c r="W1433" s="12" t="n">
        <v>44975</v>
      </c>
      <c r="X1433" s="13" t="n">
        <v>7.5</v>
      </c>
      <c r="Y1433" s="12" t="n">
        <v>44978</v>
      </c>
      <c r="Z1433" t="n">
        <v>6</v>
      </c>
      <c r="AA1433" s="14" t="inlineStr">
        <is>
          <t>SI</t>
        </is>
      </c>
    </row>
    <row r="1434">
      <c r="B1434" t="inlineStr">
        <is>
          <t>Venta Local</t>
        </is>
      </c>
      <c r="C1434" t="n">
        <v>40357247</v>
      </c>
      <c r="D1434" t="inlineStr">
        <is>
          <t>AGROSUPER SHANGHAI</t>
        </is>
      </c>
      <c r="E1434" t="n">
        <v>1011586</v>
      </c>
      <c r="F1434" t="inlineStr">
        <is>
          <t>agrosuper shanghai1011586</t>
        </is>
      </c>
      <c r="G1434" s="12" t="n">
        <v>44972</v>
      </c>
      <c r="H1434" s="10" t="inlineStr"/>
      <c r="I1434" s="10" t="n"/>
      <c r="J1434" s="10" t="n"/>
      <c r="K1434" s="10" t="n"/>
      <c r="L1434" s="13" t="n">
        <v>5.574109245612703</v>
      </c>
      <c r="M1434" s="12" t="n">
        <v>44977</v>
      </c>
      <c r="N1434" s="13" t="n">
        <v>5.5</v>
      </c>
      <c r="O1434" s="12" t="n">
        <v>44982</v>
      </c>
      <c r="P1434" t="n">
        <v>2</v>
      </c>
      <c r="Q1434" s="14" t="inlineStr">
        <is>
          <t>Mes 3</t>
        </is>
      </c>
      <c r="R1434" s="10" t="n"/>
      <c r="S1434" s="10" t="n"/>
      <c r="T1434" s="10" t="n"/>
      <c r="U1434" s="10" t="n"/>
      <c r="V1434" s="13" t="n">
        <v>7.574109245612703</v>
      </c>
      <c r="W1434" s="12" t="n">
        <v>44979</v>
      </c>
      <c r="X1434" s="13" t="n">
        <v>7.5</v>
      </c>
      <c r="Y1434" s="12" t="n">
        <v>44982</v>
      </c>
      <c r="Z1434" t="n">
        <v>2</v>
      </c>
      <c r="AA1434" s="14" t="inlineStr">
        <is>
          <t>Mes 3</t>
        </is>
      </c>
    </row>
    <row r="1435">
      <c r="B1435" t="inlineStr">
        <is>
          <t>Venta Local</t>
        </is>
      </c>
      <c r="C1435" t="n">
        <v>40357242</v>
      </c>
      <c r="D1435" t="inlineStr">
        <is>
          <t>AGROSUPER SHANGHAI</t>
        </is>
      </c>
      <c r="E1435" t="n">
        <v>1011417</v>
      </c>
      <c r="F1435" t="inlineStr">
        <is>
          <t>agrosuper shanghai1011417</t>
        </is>
      </c>
      <c r="G1435" s="12" t="n">
        <v>44968</v>
      </c>
      <c r="H1435" s="10" t="inlineStr"/>
      <c r="I1435" s="10" t="n"/>
      <c r="J1435" s="10" t="n"/>
      <c r="K1435" s="10" t="n"/>
      <c r="L1435" s="13" t="n">
        <v>5.574109245612703</v>
      </c>
      <c r="M1435" s="12" t="n">
        <v>44973</v>
      </c>
      <c r="N1435" s="13" t="n">
        <v>5.5</v>
      </c>
      <c r="O1435" s="12" t="n">
        <v>44978</v>
      </c>
      <c r="P1435" t="n">
        <v>6</v>
      </c>
      <c r="Q1435" s="14" t="inlineStr">
        <is>
          <t>SI</t>
        </is>
      </c>
      <c r="R1435" s="10" t="n"/>
      <c r="S1435" s="10" t="n"/>
      <c r="T1435" s="10" t="n"/>
      <c r="U1435" s="10" t="n"/>
      <c r="V1435" s="13" t="n">
        <v>7.574109245612703</v>
      </c>
      <c r="W1435" s="12" t="n">
        <v>44975</v>
      </c>
      <c r="X1435" s="13" t="n">
        <v>7.5</v>
      </c>
      <c r="Y1435" s="12" t="n">
        <v>44978</v>
      </c>
      <c r="Z1435" t="n">
        <v>6</v>
      </c>
      <c r="AA1435" s="14" t="inlineStr">
        <is>
          <t>SI</t>
        </is>
      </c>
    </row>
    <row r="1436">
      <c r="B1436" t="inlineStr">
        <is>
          <t>Venta Local</t>
        </is>
      </c>
      <c r="C1436" t="n">
        <v>40357241</v>
      </c>
      <c r="D1436" t="inlineStr">
        <is>
          <t>AGROSUPER SHANGHAI</t>
        </is>
      </c>
      <c r="E1436" t="n">
        <v>1011417</v>
      </c>
      <c r="F1436" t="inlineStr">
        <is>
          <t>agrosuper shanghai1011417</t>
        </is>
      </c>
      <c r="G1436" s="12" t="n">
        <v>44962</v>
      </c>
      <c r="H1436" s="10" t="inlineStr"/>
      <c r="I1436" s="10" t="n"/>
      <c r="J1436" s="10" t="n"/>
      <c r="K1436" s="10" t="n"/>
      <c r="L1436" s="13" t="n">
        <v>5.574109245612703</v>
      </c>
      <c r="M1436" s="12" t="n">
        <v>44967</v>
      </c>
      <c r="N1436" s="13" t="n">
        <v>5.5</v>
      </c>
      <c r="O1436" s="12" t="n">
        <v>44972</v>
      </c>
      <c r="P1436" t="n">
        <v>11</v>
      </c>
      <c r="Q1436" s="14" t="inlineStr">
        <is>
          <t>SI</t>
        </is>
      </c>
      <c r="R1436" s="10" t="n"/>
      <c r="S1436" s="10" t="n"/>
      <c r="T1436" s="10" t="n"/>
      <c r="U1436" s="10" t="n"/>
      <c r="V1436" s="13" t="n">
        <v>7.574109245612703</v>
      </c>
      <c r="W1436" s="12" t="n">
        <v>44969</v>
      </c>
      <c r="X1436" s="13" t="n">
        <v>7.5</v>
      </c>
      <c r="Y1436" s="12" t="n">
        <v>44972</v>
      </c>
      <c r="Z1436" t="n">
        <v>11</v>
      </c>
      <c r="AA1436" s="14" t="inlineStr">
        <is>
          <t>SI</t>
        </is>
      </c>
    </row>
    <row r="1437">
      <c r="B1437" t="inlineStr">
        <is>
          <t>Venta Local</t>
        </is>
      </c>
      <c r="C1437" t="n">
        <v>40357236</v>
      </c>
      <c r="D1437" t="inlineStr">
        <is>
          <t>AGROSUPER SHANGHAI</t>
        </is>
      </c>
      <c r="E1437" t="n">
        <v>1011417</v>
      </c>
      <c r="F1437" t="inlineStr">
        <is>
          <t>agrosuper shanghai1011417</t>
        </is>
      </c>
      <c r="G1437" s="12" t="n">
        <v>44964</v>
      </c>
      <c r="H1437" s="10" t="inlineStr"/>
      <c r="I1437" s="10" t="n"/>
      <c r="J1437" s="10" t="n"/>
      <c r="K1437" s="10" t="n"/>
      <c r="L1437" s="13" t="n">
        <v>5.574109245612703</v>
      </c>
      <c r="M1437" s="12" t="n">
        <v>44969</v>
      </c>
      <c r="N1437" s="13" t="n">
        <v>5.5</v>
      </c>
      <c r="O1437" s="12" t="n">
        <v>44974</v>
      </c>
      <c r="P1437" t="n">
        <v>9</v>
      </c>
      <c r="Q1437" s="14" t="inlineStr">
        <is>
          <t>SI</t>
        </is>
      </c>
      <c r="R1437" s="10" t="n"/>
      <c r="S1437" s="10" t="n"/>
      <c r="T1437" s="10" t="n"/>
      <c r="U1437" s="10" t="n"/>
      <c r="V1437" s="13" t="n">
        <v>7.574109245612703</v>
      </c>
      <c r="W1437" s="12" t="n">
        <v>44971</v>
      </c>
      <c r="X1437" s="13" t="n">
        <v>7.5</v>
      </c>
      <c r="Y1437" s="12" t="n">
        <v>44974</v>
      </c>
      <c r="Z1437" t="n">
        <v>9</v>
      </c>
      <c r="AA1437" s="14" t="inlineStr">
        <is>
          <t>SI</t>
        </is>
      </c>
    </row>
    <row r="1438">
      <c r="B1438" t="inlineStr">
        <is>
          <t>Venta Local</t>
        </is>
      </c>
      <c r="C1438" t="n">
        <v>40357218</v>
      </c>
      <c r="D1438" t="inlineStr">
        <is>
          <t>AGROSUPER SHANGHAI</t>
        </is>
      </c>
      <c r="E1438" t="n">
        <v>1012448</v>
      </c>
      <c r="F1438" t="inlineStr">
        <is>
          <t>agrosuper shanghai1012448</t>
        </is>
      </c>
      <c r="G1438" s="12" t="n">
        <v>44968</v>
      </c>
      <c r="H1438" s="10" t="inlineStr"/>
      <c r="I1438" s="10" t="n"/>
      <c r="J1438" s="10" t="n"/>
      <c r="K1438" s="10" t="n"/>
      <c r="L1438" s="13" t="n">
        <v>5.574109245612703</v>
      </c>
      <c r="M1438" s="12" t="n">
        <v>44973</v>
      </c>
      <c r="N1438" s="13" t="n">
        <v>5.5</v>
      </c>
      <c r="O1438" s="12" t="n">
        <v>44978</v>
      </c>
      <c r="P1438" t="n">
        <v>6</v>
      </c>
      <c r="Q1438" s="14" t="inlineStr">
        <is>
          <t>SI</t>
        </is>
      </c>
      <c r="R1438" s="10" t="n"/>
      <c r="S1438" s="10" t="n"/>
      <c r="T1438" s="10" t="n"/>
      <c r="U1438" s="10" t="n"/>
      <c r="V1438" s="13" t="n">
        <v>7.574109245612703</v>
      </c>
      <c r="W1438" s="12" t="n">
        <v>44975</v>
      </c>
      <c r="X1438" s="13" t="n">
        <v>7.5</v>
      </c>
      <c r="Y1438" s="12" t="n">
        <v>44978</v>
      </c>
      <c r="Z1438" t="n">
        <v>6</v>
      </c>
      <c r="AA1438" s="14" t="inlineStr">
        <is>
          <t>SI</t>
        </is>
      </c>
    </row>
    <row r="1439">
      <c r="B1439" t="inlineStr">
        <is>
          <t>Venta Directa</t>
        </is>
      </c>
      <c r="C1439" t="n">
        <v>40357160</v>
      </c>
      <c r="D1439" t="inlineStr">
        <is>
          <t>AGRO SUDAMERICA</t>
        </is>
      </c>
      <c r="E1439" t="n">
        <v>1021105</v>
      </c>
      <c r="F1439" t="inlineStr">
        <is>
          <t>agro sudamerica1021105</t>
        </is>
      </c>
      <c r="G1439" s="12" t="n">
        <v>44950</v>
      </c>
      <c r="H1439" s="10" t="inlineStr"/>
      <c r="I1439" s="10" t="n"/>
      <c r="J1439" s="10" t="n"/>
      <c r="K1439" s="10" t="n"/>
      <c r="L1439" s="13" t="n"/>
      <c r="N1439" s="13" t="n"/>
      <c r="Q1439" s="14" t="n"/>
      <c r="R1439" s="10" t="n"/>
      <c r="S1439" s="10" t="n"/>
      <c r="T1439" s="10" t="n"/>
      <c r="U1439" s="10" t="n"/>
      <c r="V1439" s="13" t="n"/>
      <c r="X1439" s="13" t="n"/>
      <c r="AA1439" s="14" t="n"/>
    </row>
    <row r="1440">
      <c r="B1440" t="inlineStr">
        <is>
          <t>Venta Directa</t>
        </is>
      </c>
      <c r="C1440" t="n">
        <v>40357117</v>
      </c>
      <c r="D1440" t="inlineStr">
        <is>
          <t>AGROSUPER ASIA</t>
        </is>
      </c>
      <c r="E1440" t="n">
        <v>1022887</v>
      </c>
      <c r="F1440" t="inlineStr">
        <is>
          <t>agrosuper asia1022887</t>
        </is>
      </c>
      <c r="G1440" s="12" t="n">
        <v>44980</v>
      </c>
      <c r="H1440" s="10" t="inlineStr"/>
      <c r="I1440" s="10" t="n"/>
      <c r="J1440" s="10" t="n"/>
      <c r="K1440" s="10" t="n"/>
      <c r="L1440" s="13" t="n"/>
      <c r="N1440" s="13" t="n"/>
      <c r="Q1440" s="14" t="n"/>
      <c r="R1440" s="10" t="n"/>
      <c r="S1440" s="10" t="n"/>
      <c r="T1440" s="10" t="n"/>
      <c r="U1440" s="10" t="n"/>
      <c r="V1440" s="13" t="n"/>
      <c r="X1440" s="13" t="n"/>
      <c r="AA1440" s="14" t="n"/>
    </row>
    <row r="1441">
      <c r="B1441" t="inlineStr">
        <is>
          <t>Venta Directa</t>
        </is>
      </c>
      <c r="C1441" t="n">
        <v>40357116</v>
      </c>
      <c r="D1441" t="inlineStr">
        <is>
          <t>AGROSUPER ASIA</t>
        </is>
      </c>
      <c r="E1441" t="n">
        <v>1022887</v>
      </c>
      <c r="F1441" t="inlineStr">
        <is>
          <t>agrosuper asia1022887</t>
        </is>
      </c>
      <c r="G1441" s="12" t="n">
        <v>44967</v>
      </c>
      <c r="H1441" s="10" t="inlineStr"/>
      <c r="I1441" s="10" t="n"/>
      <c r="J1441" s="10" t="n"/>
      <c r="K1441" s="10" t="n"/>
      <c r="L1441" s="13" t="n"/>
      <c r="N1441" s="13" t="n"/>
      <c r="Q1441" s="14" t="n"/>
      <c r="R1441" s="10" t="n"/>
      <c r="S1441" s="10" t="n"/>
      <c r="T1441" s="10" t="n"/>
      <c r="U1441" s="10" t="n"/>
      <c r="V1441" s="13" t="n"/>
      <c r="X1441" s="13" t="n"/>
      <c r="AA1441" s="14" t="n"/>
    </row>
    <row r="1442">
      <c r="B1442" t="inlineStr">
        <is>
          <t>Venta Local</t>
        </is>
      </c>
      <c r="C1442" t="n">
        <v>40357083</v>
      </c>
      <c r="D1442" t="inlineStr">
        <is>
          <t>AGRO AMERICA</t>
        </is>
      </c>
      <c r="E1442" t="n">
        <v>1012109</v>
      </c>
      <c r="F1442" t="inlineStr">
        <is>
          <t>agro america1012109</t>
        </is>
      </c>
      <c r="G1442" s="12" t="n">
        <v>44956</v>
      </c>
      <c r="H1442" s="10" t="inlineStr"/>
      <c r="I1442" s="10" t="n"/>
      <c r="J1442" s="10" t="n"/>
      <c r="K1442" s="10" t="n"/>
      <c r="L1442" s="13" t="n">
        <v>7.5</v>
      </c>
      <c r="M1442" s="12" t="n">
        <v>44963</v>
      </c>
      <c r="N1442" s="13" t="n">
        <v>9.5</v>
      </c>
      <c r="O1442" s="12" t="n">
        <v>44972</v>
      </c>
      <c r="P1442" t="n">
        <v>10</v>
      </c>
      <c r="Q1442" s="14" t="inlineStr">
        <is>
          <t>SI</t>
        </is>
      </c>
      <c r="R1442" s="10" t="n"/>
      <c r="S1442" s="10" t="n"/>
      <c r="T1442" s="10" t="n"/>
      <c r="U1442" s="10" t="n"/>
      <c r="V1442" s="13" t="n">
        <v>9.5</v>
      </c>
      <c r="W1442" s="12" t="n">
        <v>44965</v>
      </c>
      <c r="X1442" s="13" t="n">
        <v>11.5</v>
      </c>
      <c r="Y1442" s="12" t="n">
        <v>44972</v>
      </c>
      <c r="Z1442" t="n">
        <v>10</v>
      </c>
      <c r="AA1442" s="14" t="inlineStr">
        <is>
          <t>SI</t>
        </is>
      </c>
    </row>
    <row r="1443">
      <c r="B1443" t="inlineStr">
        <is>
          <t>Venta Local</t>
        </is>
      </c>
      <c r="C1443" t="n">
        <v>40357078</v>
      </c>
      <c r="D1443" t="inlineStr">
        <is>
          <t>AGRO AMERICA</t>
        </is>
      </c>
      <c r="E1443" t="n">
        <v>1012165</v>
      </c>
      <c r="F1443" t="inlineStr">
        <is>
          <t>agro america1012165</t>
        </is>
      </c>
      <c r="G1443" s="12" t="n">
        <v>44956</v>
      </c>
      <c r="H1443" s="10" t="inlineStr"/>
      <c r="I1443" s="10" t="n"/>
      <c r="J1443" s="10" t="n"/>
      <c r="K1443" s="10" t="n"/>
      <c r="L1443" s="13" t="n">
        <v>7.5</v>
      </c>
      <c r="M1443" s="12" t="n">
        <v>44963</v>
      </c>
      <c r="N1443" s="13" t="n">
        <v>9.5</v>
      </c>
      <c r="O1443" s="12" t="n">
        <v>44972</v>
      </c>
      <c r="P1443" t="n">
        <v>10</v>
      </c>
      <c r="Q1443" s="14" t="inlineStr">
        <is>
          <t>SI</t>
        </is>
      </c>
      <c r="R1443" s="10" t="n"/>
      <c r="S1443" s="10" t="n"/>
      <c r="T1443" s="10" t="n"/>
      <c r="U1443" s="10" t="n"/>
      <c r="V1443" s="13" t="n">
        <v>9.5</v>
      </c>
      <c r="W1443" s="12" t="n">
        <v>44965</v>
      </c>
      <c r="X1443" s="13" t="n">
        <v>11.5</v>
      </c>
      <c r="Y1443" s="12" t="n">
        <v>44972</v>
      </c>
      <c r="Z1443" t="n">
        <v>10</v>
      </c>
      <c r="AA1443" s="14" t="inlineStr">
        <is>
          <t>SI</t>
        </is>
      </c>
    </row>
    <row r="1444">
      <c r="B1444" t="inlineStr">
        <is>
          <t>Venta Local</t>
        </is>
      </c>
      <c r="C1444" t="n">
        <v>40357077</v>
      </c>
      <c r="D1444" t="inlineStr">
        <is>
          <t>AGRO AMERICA</t>
        </is>
      </c>
      <c r="E1444" t="n">
        <v>1012165</v>
      </c>
      <c r="F1444" t="inlineStr">
        <is>
          <t>agro america1012165</t>
        </is>
      </c>
      <c r="G1444" s="12" t="n">
        <v>44964</v>
      </c>
      <c r="H1444" s="10" t="inlineStr"/>
      <c r="I1444" s="10" t="n"/>
      <c r="J1444" s="10" t="n"/>
      <c r="K1444" s="10" t="n"/>
      <c r="L1444" s="13" t="n">
        <v>7.5</v>
      </c>
      <c r="M1444" s="12" t="n">
        <v>44971</v>
      </c>
      <c r="N1444" s="13" t="n">
        <v>9.5</v>
      </c>
      <c r="O1444" s="12" t="n">
        <v>44980</v>
      </c>
      <c r="P1444" t="n">
        <v>4</v>
      </c>
      <c r="Q1444" s="14" t="inlineStr">
        <is>
          <t>SI</t>
        </is>
      </c>
      <c r="R1444" s="10" t="n"/>
      <c r="S1444" s="10" t="n"/>
      <c r="T1444" s="10" t="n"/>
      <c r="U1444" s="10" t="n"/>
      <c r="V1444" s="13" t="n">
        <v>9.5</v>
      </c>
      <c r="W1444" s="12" t="n">
        <v>44973</v>
      </c>
      <c r="X1444" s="13" t="n">
        <v>11.5</v>
      </c>
      <c r="Y1444" s="12" t="n">
        <v>44980</v>
      </c>
      <c r="Z1444" t="n">
        <v>4</v>
      </c>
      <c r="AA1444" s="14" t="inlineStr">
        <is>
          <t>SI</t>
        </is>
      </c>
    </row>
    <row r="1445">
      <c r="B1445" t="inlineStr">
        <is>
          <t>Venta Local</t>
        </is>
      </c>
      <c r="C1445" t="n">
        <v>40356919</v>
      </c>
      <c r="D1445" t="inlineStr">
        <is>
          <t>AGRO AMERICA</t>
        </is>
      </c>
      <c r="E1445" t="n">
        <v>1023190</v>
      </c>
      <c r="F1445" t="inlineStr">
        <is>
          <t>agro america1023190</t>
        </is>
      </c>
      <c r="G1445" s="12" t="n">
        <v>44968</v>
      </c>
      <c r="H1445" s="10" t="inlineStr"/>
      <c r="I1445" s="10" t="n"/>
      <c r="J1445" s="10" t="n"/>
      <c r="K1445" s="10" t="n"/>
      <c r="L1445" s="13" t="n">
        <v>7.5</v>
      </c>
      <c r="M1445" s="12" t="n">
        <v>44975</v>
      </c>
      <c r="N1445" s="13" t="n">
        <v>9.5</v>
      </c>
      <c r="O1445" s="12" t="n">
        <v>44984</v>
      </c>
      <c r="P1445" t="n">
        <v>1</v>
      </c>
      <c r="Q1445" s="14" t="inlineStr">
        <is>
          <t>Mes 3</t>
        </is>
      </c>
      <c r="R1445" s="10" t="n"/>
      <c r="S1445" s="10" t="n"/>
      <c r="T1445" s="10" t="n"/>
      <c r="U1445" s="10" t="n"/>
      <c r="V1445" s="13" t="n">
        <v>9.5</v>
      </c>
      <c r="W1445" s="12" t="n">
        <v>44977</v>
      </c>
      <c r="X1445" s="13" t="n">
        <v>11.5</v>
      </c>
      <c r="Y1445" s="12" t="n">
        <v>44984</v>
      </c>
      <c r="Z1445" t="n">
        <v>1</v>
      </c>
      <c r="AA1445" s="14" t="inlineStr">
        <is>
          <t>Mes 3</t>
        </is>
      </c>
    </row>
    <row r="1446">
      <c r="B1446" t="inlineStr">
        <is>
          <t>Venta Local</t>
        </is>
      </c>
      <c r="C1446" t="n">
        <v>40356377</v>
      </c>
      <c r="D1446" t="inlineStr">
        <is>
          <t>AGRO EUROPA</t>
        </is>
      </c>
      <c r="E1446" t="n">
        <v>1030804</v>
      </c>
      <c r="F1446" t="inlineStr">
        <is>
          <t>agro europa1030804</t>
        </is>
      </c>
      <c r="G1446" s="12" t="n">
        <v>44961</v>
      </c>
      <c r="H1446" s="10" t="inlineStr"/>
      <c r="I1446" s="10" t="n"/>
      <c r="J1446" s="10" t="n"/>
      <c r="K1446" s="10" t="n"/>
      <c r="L1446" s="13" t="n">
        <v>5.142011834319526</v>
      </c>
      <c r="M1446" s="12" t="n">
        <v>44966</v>
      </c>
      <c r="N1446" s="13" t="n">
        <v>7.5</v>
      </c>
      <c r="O1446" s="12" t="n">
        <v>44973</v>
      </c>
      <c r="P1446" t="n">
        <v>10</v>
      </c>
      <c r="Q1446" s="14" t="inlineStr">
        <is>
          <t>SI</t>
        </is>
      </c>
      <c r="R1446" s="10" t="n"/>
      <c r="S1446" s="10" t="n"/>
      <c r="T1446" s="10" t="n"/>
      <c r="U1446" s="10" t="n"/>
      <c r="V1446" s="13" t="n">
        <v>7.142011834319526</v>
      </c>
      <c r="W1446" s="12" t="n">
        <v>44968</v>
      </c>
      <c r="X1446" s="13" t="n">
        <v>9.5</v>
      </c>
      <c r="Y1446" s="12" t="n">
        <v>44973</v>
      </c>
      <c r="Z1446" t="n">
        <v>10</v>
      </c>
      <c r="AA1446" s="14" t="inlineStr">
        <is>
          <t>SI</t>
        </is>
      </c>
    </row>
    <row r="1447">
      <c r="B1447" t="inlineStr">
        <is>
          <t>Venta Local</t>
        </is>
      </c>
      <c r="C1447" t="n">
        <v>40356377</v>
      </c>
      <c r="D1447" t="inlineStr">
        <is>
          <t>AGRO EUROPA</t>
        </is>
      </c>
      <c r="E1447" t="n">
        <v>1030711</v>
      </c>
      <c r="F1447" t="inlineStr">
        <is>
          <t>agro europa1030711</t>
        </is>
      </c>
      <c r="G1447" s="12" t="n">
        <v>44961</v>
      </c>
      <c r="H1447" s="10" t="inlineStr"/>
      <c r="I1447" s="10" t="n"/>
      <c r="J1447" s="10" t="n"/>
      <c r="K1447" s="10" t="n"/>
      <c r="L1447" s="13" t="n">
        <v>5.142011834319526</v>
      </c>
      <c r="M1447" s="12" t="n">
        <v>44966</v>
      </c>
      <c r="N1447" s="13" t="n">
        <v>7.5</v>
      </c>
      <c r="O1447" s="12" t="n">
        <v>44973</v>
      </c>
      <c r="P1447" t="n">
        <v>10</v>
      </c>
      <c r="Q1447" s="14" t="inlineStr">
        <is>
          <t>SI</t>
        </is>
      </c>
      <c r="R1447" s="10" t="n"/>
      <c r="S1447" s="10" t="n"/>
      <c r="T1447" s="10" t="n"/>
      <c r="U1447" s="10" t="n"/>
      <c r="V1447" s="13" t="n">
        <v>7.142011834319526</v>
      </c>
      <c r="W1447" s="12" t="n">
        <v>44968</v>
      </c>
      <c r="X1447" s="13" t="n">
        <v>9.5</v>
      </c>
      <c r="Y1447" s="12" t="n">
        <v>44973</v>
      </c>
      <c r="Z1447" t="n">
        <v>10</v>
      </c>
      <c r="AA1447" s="14" t="inlineStr">
        <is>
          <t>SI</t>
        </is>
      </c>
    </row>
    <row r="1448">
      <c r="B1448" t="inlineStr">
        <is>
          <t>Venta Directa</t>
        </is>
      </c>
      <c r="C1448" t="n">
        <v>40356340</v>
      </c>
      <c r="D1448" t="inlineStr">
        <is>
          <t>AGRO SUDAMERICA</t>
        </is>
      </c>
      <c r="E1448" t="n">
        <v>1020367</v>
      </c>
      <c r="F1448" t="inlineStr">
        <is>
          <t>agro sudamerica1020367</t>
        </is>
      </c>
      <c r="G1448" s="12" t="n">
        <v>44953</v>
      </c>
      <c r="H1448" s="10" t="inlineStr"/>
      <c r="I1448" s="10" t="n"/>
      <c r="J1448" s="10" t="n"/>
      <c r="K1448" s="10" t="n"/>
      <c r="L1448" s="13" t="n"/>
      <c r="N1448" s="13" t="n"/>
      <c r="Q1448" s="14" t="n"/>
      <c r="R1448" s="10" t="n"/>
      <c r="S1448" s="10" t="n"/>
      <c r="T1448" s="10" t="n"/>
      <c r="U1448" s="10" t="n"/>
      <c r="V1448" s="13" t="n"/>
      <c r="X1448" s="13" t="n"/>
      <c r="AA1448" s="14" t="n"/>
    </row>
    <row r="1449">
      <c r="B1449" t="inlineStr">
        <is>
          <t>Venta Local</t>
        </is>
      </c>
      <c r="C1449" t="n">
        <v>40356326</v>
      </c>
      <c r="D1449" t="inlineStr">
        <is>
          <t>AGRO EUROPA</t>
        </is>
      </c>
      <c r="E1449" t="n">
        <v>1030388</v>
      </c>
      <c r="F1449" t="inlineStr">
        <is>
          <t>agro europa1030388</t>
        </is>
      </c>
      <c r="G1449" s="12" t="n">
        <v>45015</v>
      </c>
      <c r="H1449" s="10" t="inlineStr"/>
      <c r="I1449" s="10" t="n">
        <v>24000</v>
      </c>
      <c r="J1449" s="10" t="n"/>
      <c r="K1449" s="10" t="n"/>
      <c r="L1449" s="13" t="n">
        <v>5.142011834319526</v>
      </c>
      <c r="M1449" s="12" t="n">
        <v>45020</v>
      </c>
      <c r="N1449" s="13" t="n">
        <v>7.5</v>
      </c>
      <c r="O1449" s="12" t="n">
        <v>45027</v>
      </c>
      <c r="P1449" t="n">
        <v>15</v>
      </c>
      <c r="Q1449" s="14" t="inlineStr">
        <is>
          <t>SI</t>
        </is>
      </c>
      <c r="R1449" s="10" t="n"/>
      <c r="S1449" s="10" t="n">
        <v>24000</v>
      </c>
      <c r="T1449" s="10" t="n"/>
      <c r="U1449" s="10" t="n"/>
      <c r="V1449" s="13" t="n">
        <v>7.142011834319526</v>
      </c>
      <c r="W1449" s="12" t="n">
        <v>45022</v>
      </c>
      <c r="X1449" s="13" t="n">
        <v>9.5</v>
      </c>
      <c r="Y1449" s="12" t="n">
        <v>45027</v>
      </c>
      <c r="Z1449" t="n">
        <v>15</v>
      </c>
      <c r="AA1449" s="14" t="inlineStr">
        <is>
          <t>SI</t>
        </is>
      </c>
    </row>
    <row r="1450">
      <c r="B1450" t="inlineStr">
        <is>
          <t>Venta Directa</t>
        </is>
      </c>
      <c r="C1450" t="n">
        <v>40356301</v>
      </c>
      <c r="D1450" t="inlineStr">
        <is>
          <t>AGROSUPER ASIA</t>
        </is>
      </c>
      <c r="E1450" t="n">
        <v>1012612</v>
      </c>
      <c r="F1450" t="inlineStr">
        <is>
          <t>agrosuper asia1012612</t>
        </is>
      </c>
      <c r="G1450" s="12" t="n">
        <v>44992</v>
      </c>
      <c r="H1450" s="10" t="n">
        <v>24291.34</v>
      </c>
      <c r="I1450" s="10" t="n"/>
      <c r="J1450" s="10" t="n"/>
      <c r="K1450" s="10" t="n"/>
      <c r="L1450" s="13" t="n"/>
      <c r="N1450" s="13" t="n"/>
      <c r="Q1450" s="14" t="n"/>
      <c r="R1450" s="10" t="n">
        <v>24291.34</v>
      </c>
      <c r="S1450" s="10" t="n"/>
      <c r="T1450" s="10" t="n"/>
      <c r="U1450" s="10" t="n"/>
      <c r="V1450" s="13" t="n"/>
      <c r="X1450" s="13" t="n"/>
      <c r="AA1450" s="14" t="n"/>
    </row>
    <row r="1451">
      <c r="B1451" t="inlineStr">
        <is>
          <t>Venta Directa</t>
        </is>
      </c>
      <c r="C1451" t="n">
        <v>40356300</v>
      </c>
      <c r="D1451" t="inlineStr">
        <is>
          <t>AGROSUPER ASIA</t>
        </is>
      </c>
      <c r="E1451" t="n">
        <v>1012612</v>
      </c>
      <c r="F1451" t="inlineStr">
        <is>
          <t>agrosuper asia1012612</t>
        </is>
      </c>
      <c r="G1451" s="12" t="n">
        <v>44986</v>
      </c>
      <c r="H1451" s="10" t="n">
        <v>24382.02</v>
      </c>
      <c r="I1451" s="10" t="n"/>
      <c r="J1451" s="10" t="n"/>
      <c r="K1451" s="10" t="n"/>
      <c r="L1451" s="13" t="n"/>
      <c r="N1451" s="13" t="n"/>
      <c r="Q1451" s="14" t="n"/>
      <c r="R1451" s="10" t="n">
        <v>24382.02</v>
      </c>
      <c r="S1451" s="10" t="n"/>
      <c r="T1451" s="10" t="n"/>
      <c r="U1451" s="10" t="n"/>
      <c r="V1451" s="13" t="n"/>
      <c r="X1451" s="13" t="n"/>
      <c r="AA1451" s="14" t="n"/>
    </row>
    <row r="1452">
      <c r="B1452" t="inlineStr">
        <is>
          <t>Venta Directa</t>
        </is>
      </c>
      <c r="C1452" t="n">
        <v>40356299</v>
      </c>
      <c r="D1452" t="inlineStr">
        <is>
          <t>AGROSUPER ASIA</t>
        </is>
      </c>
      <c r="E1452" t="n">
        <v>1012612</v>
      </c>
      <c r="F1452" t="inlineStr">
        <is>
          <t>agrosuper asia1012612</t>
        </is>
      </c>
      <c r="G1452" s="12" t="n">
        <v>44986</v>
      </c>
      <c r="H1452" s="10" t="n">
        <v>24356.28</v>
      </c>
      <c r="I1452" s="10" t="n"/>
      <c r="J1452" s="10" t="n"/>
      <c r="K1452" s="10" t="n"/>
      <c r="L1452" s="13" t="n"/>
      <c r="N1452" s="13" t="n"/>
      <c r="Q1452" s="14" t="n"/>
      <c r="R1452" s="10" t="n">
        <v>24356.28</v>
      </c>
      <c r="S1452" s="10" t="n"/>
      <c r="T1452" s="10" t="n"/>
      <c r="U1452" s="10" t="n"/>
      <c r="V1452" s="13" t="n"/>
      <c r="X1452" s="13" t="n"/>
      <c r="AA1452" s="14" t="n"/>
    </row>
    <row r="1453">
      <c r="B1453" t="inlineStr">
        <is>
          <t>Venta Directa</t>
        </is>
      </c>
      <c r="C1453" t="n">
        <v>40356282</v>
      </c>
      <c r="D1453" t="inlineStr">
        <is>
          <t>AGROSUPER ASIA</t>
        </is>
      </c>
      <c r="E1453" t="n">
        <v>1022887</v>
      </c>
      <c r="F1453" t="inlineStr">
        <is>
          <t>agrosuper asia1022887</t>
        </is>
      </c>
      <c r="G1453" s="12" t="n">
        <v>44967</v>
      </c>
      <c r="H1453" s="10" t="inlineStr"/>
      <c r="I1453" s="10" t="n"/>
      <c r="J1453" s="10" t="n"/>
      <c r="K1453" s="10" t="n"/>
      <c r="L1453" s="13" t="n"/>
      <c r="N1453" s="13" t="n"/>
      <c r="Q1453" s="14" t="n"/>
      <c r="R1453" s="10" t="n"/>
      <c r="S1453" s="10" t="n"/>
      <c r="T1453" s="10" t="n"/>
      <c r="U1453" s="10" t="n"/>
      <c r="V1453" s="13" t="n"/>
      <c r="X1453" s="13" t="n"/>
      <c r="AA1453" s="14" t="n"/>
    </row>
    <row r="1454">
      <c r="B1454" t="inlineStr">
        <is>
          <t>Venta Directa</t>
        </is>
      </c>
      <c r="C1454" t="n">
        <v>40356280</v>
      </c>
      <c r="D1454" t="inlineStr">
        <is>
          <t>AGROSUPER ASIA</t>
        </is>
      </c>
      <c r="E1454" t="n">
        <v>1022182</v>
      </c>
      <c r="F1454" t="inlineStr">
        <is>
          <t>agrosuper asia1022182</t>
        </is>
      </c>
      <c r="G1454" s="12" t="n">
        <v>44975</v>
      </c>
      <c r="H1454" s="10" t="inlineStr"/>
      <c r="I1454" s="10" t="n"/>
      <c r="J1454" s="10" t="n"/>
      <c r="K1454" s="10" t="n"/>
      <c r="L1454" s="13" t="n"/>
      <c r="N1454" s="13" t="n"/>
      <c r="Q1454" s="14" t="n"/>
      <c r="R1454" s="10" t="n"/>
      <c r="S1454" s="10" t="n"/>
      <c r="T1454" s="10" t="n"/>
      <c r="U1454" s="10" t="n"/>
      <c r="V1454" s="13" t="n"/>
      <c r="X1454" s="13" t="n"/>
      <c r="AA1454" s="14" t="n"/>
    </row>
    <row r="1455">
      <c r="B1455" t="inlineStr">
        <is>
          <t>Venta Directa</t>
        </is>
      </c>
      <c r="C1455" t="n">
        <v>40356280</v>
      </c>
      <c r="D1455" t="inlineStr">
        <is>
          <t>AGROSUPER ASIA</t>
        </is>
      </c>
      <c r="E1455" t="n">
        <v>1022182</v>
      </c>
      <c r="F1455" t="inlineStr">
        <is>
          <t>agrosuper asia1022182</t>
        </is>
      </c>
      <c r="G1455" s="12" t="n">
        <v>44975</v>
      </c>
      <c r="H1455" s="10" t="inlineStr"/>
      <c r="I1455" s="10" t="n"/>
      <c r="J1455" s="10" t="n"/>
      <c r="K1455" s="10" t="n"/>
      <c r="L1455" s="13" t="n"/>
      <c r="N1455" s="13" t="n"/>
      <c r="Q1455" s="14" t="n"/>
      <c r="R1455" s="10" t="n"/>
      <c r="S1455" s="10" t="n"/>
      <c r="T1455" s="10" t="n"/>
      <c r="U1455" s="10" t="n"/>
      <c r="V1455" s="13" t="n"/>
      <c r="X1455" s="13" t="n"/>
      <c r="AA1455" s="14" t="n"/>
    </row>
    <row r="1456">
      <c r="B1456" t="inlineStr">
        <is>
          <t>Venta Directa</t>
        </is>
      </c>
      <c r="C1456" t="n">
        <v>40356277</v>
      </c>
      <c r="D1456" t="inlineStr">
        <is>
          <t>AGROSUPER ASIA</t>
        </is>
      </c>
      <c r="E1456" t="n">
        <v>1021012</v>
      </c>
      <c r="F1456" t="inlineStr">
        <is>
          <t>agrosuper asia1021012</t>
        </is>
      </c>
      <c r="G1456" s="12" t="n">
        <v>44975</v>
      </c>
      <c r="H1456" s="10" t="inlineStr"/>
      <c r="I1456" s="10" t="n"/>
      <c r="J1456" s="10" t="n"/>
      <c r="K1456" s="10" t="n"/>
      <c r="L1456" s="13" t="n"/>
      <c r="N1456" s="13" t="n"/>
      <c r="Q1456" s="14" t="n"/>
      <c r="R1456" s="10" t="n"/>
      <c r="S1456" s="10" t="n"/>
      <c r="T1456" s="10" t="n"/>
      <c r="U1456" s="10" t="n"/>
      <c r="V1456" s="13" t="n"/>
      <c r="X1456" s="13" t="n"/>
      <c r="AA1456" s="14" t="n"/>
    </row>
    <row r="1457">
      <c r="B1457" t="inlineStr">
        <is>
          <t>Venta Directa</t>
        </is>
      </c>
      <c r="C1457" t="n">
        <v>40356276</v>
      </c>
      <c r="D1457" t="inlineStr">
        <is>
          <t>AGROSUPER ASIA</t>
        </is>
      </c>
      <c r="E1457" t="n">
        <v>1021150</v>
      </c>
      <c r="F1457" t="inlineStr">
        <is>
          <t>agrosuper asia1021150</t>
        </is>
      </c>
      <c r="G1457" s="12" t="n">
        <v>44975</v>
      </c>
      <c r="H1457" s="10" t="inlineStr"/>
      <c r="I1457" s="10" t="n"/>
      <c r="J1457" s="10" t="n"/>
      <c r="K1457" s="10" t="n"/>
      <c r="L1457" s="13" t="n"/>
      <c r="N1457" s="13" t="n"/>
      <c r="Q1457" s="14" t="n"/>
      <c r="R1457" s="10" t="n"/>
      <c r="S1457" s="10" t="n"/>
      <c r="T1457" s="10" t="n"/>
      <c r="U1457" s="10" t="n"/>
      <c r="V1457" s="13" t="n"/>
      <c r="X1457" s="13" t="n"/>
      <c r="AA1457" s="14" t="n"/>
    </row>
    <row r="1458">
      <c r="B1458" t="inlineStr">
        <is>
          <t>Venta Directa</t>
        </is>
      </c>
      <c r="C1458" t="n">
        <v>40356275</v>
      </c>
      <c r="D1458" t="inlineStr">
        <is>
          <t>AGROSUPER ASIA</t>
        </is>
      </c>
      <c r="E1458" t="n">
        <v>1020860</v>
      </c>
      <c r="F1458" t="inlineStr">
        <is>
          <t>agrosuper asia1020860</t>
        </is>
      </c>
      <c r="G1458" s="12" t="n">
        <v>44967</v>
      </c>
      <c r="H1458" s="10" t="inlineStr"/>
      <c r="I1458" s="10" t="n"/>
      <c r="J1458" s="10" t="n"/>
      <c r="K1458" s="10" t="n"/>
      <c r="L1458" s="13" t="n"/>
      <c r="N1458" s="13" t="n"/>
      <c r="Q1458" s="14" t="n"/>
      <c r="R1458" s="10" t="n"/>
      <c r="S1458" s="10" t="n"/>
      <c r="T1458" s="10" t="n"/>
      <c r="U1458" s="10" t="n"/>
      <c r="V1458" s="13" t="n"/>
      <c r="X1458" s="13" t="n"/>
      <c r="AA1458" s="14" t="n"/>
    </row>
    <row r="1459">
      <c r="B1459" t="inlineStr">
        <is>
          <t>Venta Directa</t>
        </is>
      </c>
      <c r="C1459" t="n">
        <v>40356274</v>
      </c>
      <c r="D1459" t="inlineStr">
        <is>
          <t>AGROSUPER ASIA</t>
        </is>
      </c>
      <c r="E1459" t="n">
        <v>1020860</v>
      </c>
      <c r="F1459" t="inlineStr">
        <is>
          <t>agrosuper asia1020860</t>
        </is>
      </c>
      <c r="G1459" s="12" t="n">
        <v>44967</v>
      </c>
      <c r="H1459" s="10" t="inlineStr"/>
      <c r="I1459" s="10" t="n"/>
      <c r="J1459" s="10" t="n"/>
      <c r="K1459" s="10" t="n"/>
      <c r="L1459" s="13" t="n"/>
      <c r="N1459" s="13" t="n"/>
      <c r="Q1459" s="14" t="n"/>
      <c r="R1459" s="10" t="n"/>
      <c r="S1459" s="10" t="n"/>
      <c r="T1459" s="10" t="n"/>
      <c r="U1459" s="10" t="n"/>
      <c r="V1459" s="13" t="n"/>
      <c r="X1459" s="13" t="n"/>
      <c r="AA1459" s="14" t="n"/>
    </row>
    <row r="1460">
      <c r="B1460" t="inlineStr">
        <is>
          <t>Venta Directa</t>
        </is>
      </c>
      <c r="C1460" t="n">
        <v>40356270</v>
      </c>
      <c r="D1460" t="inlineStr">
        <is>
          <t>AGROSUPER ASIA</t>
        </is>
      </c>
      <c r="E1460" t="n">
        <v>1021665</v>
      </c>
      <c r="F1460" t="inlineStr">
        <is>
          <t>agrosuper asia1021665</t>
        </is>
      </c>
      <c r="G1460" s="12" t="n">
        <v>44967</v>
      </c>
      <c r="H1460" s="10" t="inlineStr"/>
      <c r="I1460" s="10" t="n"/>
      <c r="J1460" s="10" t="n"/>
      <c r="K1460" s="10" t="n"/>
      <c r="L1460" s="13" t="n"/>
      <c r="N1460" s="13" t="n"/>
      <c r="Q1460" s="14" t="n"/>
      <c r="R1460" s="10" t="n"/>
      <c r="S1460" s="10" t="n"/>
      <c r="T1460" s="10" t="n"/>
      <c r="U1460" s="10" t="n"/>
      <c r="V1460" s="13" t="n"/>
      <c r="X1460" s="13" t="n"/>
      <c r="AA1460" s="14" t="n"/>
    </row>
    <row r="1461">
      <c r="B1461" t="inlineStr">
        <is>
          <t>Venta Directa</t>
        </is>
      </c>
      <c r="C1461" t="n">
        <v>40356258</v>
      </c>
      <c r="D1461" t="inlineStr">
        <is>
          <t>AGROSUPER ASIA</t>
        </is>
      </c>
      <c r="E1461" t="n">
        <v>1021149</v>
      </c>
      <c r="F1461" t="inlineStr">
        <is>
          <t>agrosuper asia1021149</t>
        </is>
      </c>
      <c r="G1461" s="12" t="n">
        <v>44967</v>
      </c>
      <c r="H1461" s="10" t="inlineStr"/>
      <c r="I1461" s="10" t="n"/>
      <c r="J1461" s="10" t="n"/>
      <c r="K1461" s="10" t="n"/>
      <c r="L1461" s="13" t="n"/>
      <c r="N1461" s="13" t="n"/>
      <c r="Q1461" s="14" t="n"/>
      <c r="R1461" s="10" t="n"/>
      <c r="S1461" s="10" t="n"/>
      <c r="T1461" s="10" t="n"/>
      <c r="U1461" s="10" t="n"/>
      <c r="V1461" s="13" t="n"/>
      <c r="X1461" s="13" t="n"/>
      <c r="AA1461" s="14" t="n"/>
    </row>
    <row r="1462">
      <c r="B1462" t="inlineStr">
        <is>
          <t>Venta Directa</t>
        </is>
      </c>
      <c r="C1462" t="n">
        <v>40356251</v>
      </c>
      <c r="D1462" t="inlineStr">
        <is>
          <t>AGROSUPER ASIA</t>
        </is>
      </c>
      <c r="E1462" t="n">
        <v>1022885</v>
      </c>
      <c r="F1462" t="inlineStr">
        <is>
          <t>agrosuper asia1022885</t>
        </is>
      </c>
      <c r="G1462" s="12" t="n">
        <v>44975</v>
      </c>
      <c r="H1462" s="10" t="inlineStr"/>
      <c r="I1462" s="10" t="n"/>
      <c r="J1462" s="10" t="n"/>
      <c r="K1462" s="10" t="n"/>
      <c r="L1462" s="13" t="n"/>
      <c r="N1462" s="13" t="n"/>
      <c r="Q1462" s="14" t="n"/>
      <c r="R1462" s="10" t="n"/>
      <c r="S1462" s="10" t="n"/>
      <c r="T1462" s="10" t="n"/>
      <c r="U1462" s="10" t="n"/>
      <c r="V1462" s="13" t="n"/>
      <c r="X1462" s="13" t="n"/>
      <c r="AA1462" s="14" t="n"/>
    </row>
    <row r="1463">
      <c r="B1463" t="inlineStr">
        <is>
          <t>Venta Directa</t>
        </is>
      </c>
      <c r="C1463" t="n">
        <v>40356250</v>
      </c>
      <c r="D1463" t="inlineStr">
        <is>
          <t>AGROSUPER ASIA</t>
        </is>
      </c>
      <c r="E1463" t="n">
        <v>1022885</v>
      </c>
      <c r="F1463" t="inlineStr">
        <is>
          <t>agrosuper asia1022885</t>
        </is>
      </c>
      <c r="G1463" s="12" t="n">
        <v>44975</v>
      </c>
      <c r="H1463" s="10" t="inlineStr"/>
      <c r="I1463" s="10" t="n"/>
      <c r="J1463" s="10" t="n"/>
      <c r="K1463" s="10" t="n"/>
      <c r="L1463" s="13" t="n"/>
      <c r="N1463" s="13" t="n"/>
      <c r="Q1463" s="14" t="n"/>
      <c r="R1463" s="10" t="n"/>
      <c r="S1463" s="10" t="n"/>
      <c r="T1463" s="10" t="n"/>
      <c r="U1463" s="10" t="n"/>
      <c r="V1463" s="13" t="n"/>
      <c r="X1463" s="13" t="n"/>
      <c r="AA1463" s="14" t="n"/>
    </row>
    <row r="1464">
      <c r="B1464" t="inlineStr">
        <is>
          <t>Venta Directa</t>
        </is>
      </c>
      <c r="C1464" t="n">
        <v>40356249</v>
      </c>
      <c r="D1464" t="inlineStr">
        <is>
          <t>AGROSUPER ASIA</t>
        </is>
      </c>
      <c r="E1464" t="n">
        <v>1022885</v>
      </c>
      <c r="F1464" t="inlineStr">
        <is>
          <t>agrosuper asia1022885</t>
        </is>
      </c>
      <c r="G1464" s="12" t="n">
        <v>44975</v>
      </c>
      <c r="H1464" s="10" t="inlineStr"/>
      <c r="I1464" s="10" t="n"/>
      <c r="J1464" s="10" t="n"/>
      <c r="K1464" s="10" t="n"/>
      <c r="L1464" s="13" t="n"/>
      <c r="N1464" s="13" t="n"/>
      <c r="Q1464" s="14" t="n"/>
      <c r="R1464" s="10" t="n"/>
      <c r="S1464" s="10" t="n"/>
      <c r="T1464" s="10" t="n"/>
      <c r="U1464" s="10" t="n"/>
      <c r="V1464" s="13" t="n"/>
      <c r="X1464" s="13" t="n"/>
      <c r="AA1464" s="14" t="n"/>
    </row>
    <row r="1465">
      <c r="B1465" t="inlineStr">
        <is>
          <t>Venta Directa</t>
        </is>
      </c>
      <c r="C1465" t="n">
        <v>40356248</v>
      </c>
      <c r="D1465" t="inlineStr">
        <is>
          <t>AGROSUPER ASIA</t>
        </is>
      </c>
      <c r="E1465" t="n">
        <v>1022885</v>
      </c>
      <c r="F1465" t="inlineStr">
        <is>
          <t>agrosuper asia1022885</t>
        </is>
      </c>
      <c r="G1465" s="12" t="n">
        <v>44975</v>
      </c>
      <c r="H1465" s="10" t="inlineStr"/>
      <c r="I1465" s="10" t="n"/>
      <c r="J1465" s="10" t="n"/>
      <c r="K1465" s="10" t="n"/>
      <c r="L1465" s="13" t="n"/>
      <c r="N1465" s="13" t="n"/>
      <c r="Q1465" s="14" t="n"/>
      <c r="R1465" s="10" t="n"/>
      <c r="S1465" s="10" t="n"/>
      <c r="T1465" s="10" t="n"/>
      <c r="U1465" s="10" t="n"/>
      <c r="V1465" s="13" t="n"/>
      <c r="X1465" s="13" t="n"/>
      <c r="AA1465" s="14" t="n"/>
    </row>
    <row r="1466">
      <c r="B1466" t="inlineStr">
        <is>
          <t>Venta Directa</t>
        </is>
      </c>
      <c r="C1466" t="n">
        <v>40356247</v>
      </c>
      <c r="D1466" t="inlineStr">
        <is>
          <t>AGROSUPER ASIA</t>
        </is>
      </c>
      <c r="E1466" t="n">
        <v>1022885</v>
      </c>
      <c r="F1466" t="inlineStr">
        <is>
          <t>agrosuper asia1022885</t>
        </is>
      </c>
      <c r="G1466" s="12" t="n">
        <v>44967</v>
      </c>
      <c r="H1466" s="10" t="inlineStr"/>
      <c r="I1466" s="10" t="n"/>
      <c r="J1466" s="10" t="n"/>
      <c r="K1466" s="10" t="n"/>
      <c r="L1466" s="13" t="n"/>
      <c r="N1466" s="13" t="n"/>
      <c r="Q1466" s="14" t="n"/>
      <c r="R1466" s="10" t="n"/>
      <c r="S1466" s="10" t="n"/>
      <c r="T1466" s="10" t="n"/>
      <c r="U1466" s="10" t="n"/>
      <c r="V1466" s="13" t="n"/>
      <c r="X1466" s="13" t="n"/>
      <c r="AA1466" s="14" t="n"/>
    </row>
    <row r="1467">
      <c r="B1467" t="inlineStr">
        <is>
          <t>Venta Directa</t>
        </is>
      </c>
      <c r="C1467" t="n">
        <v>40356241</v>
      </c>
      <c r="D1467" t="inlineStr">
        <is>
          <t>AGROSUPER ASIA</t>
        </is>
      </c>
      <c r="E1467" t="n">
        <v>1022885</v>
      </c>
      <c r="F1467" t="inlineStr">
        <is>
          <t>agrosuper asia1022885</t>
        </is>
      </c>
      <c r="G1467" s="12" t="n">
        <v>44967</v>
      </c>
      <c r="H1467" s="10" t="inlineStr"/>
      <c r="I1467" s="10" t="n"/>
      <c r="J1467" s="10" t="n"/>
      <c r="K1467" s="10" t="n"/>
      <c r="L1467" s="13" t="n"/>
      <c r="N1467" s="13" t="n"/>
      <c r="Q1467" s="14" t="n"/>
      <c r="R1467" s="10" t="n"/>
      <c r="S1467" s="10" t="n"/>
      <c r="T1467" s="10" t="n"/>
      <c r="U1467" s="10" t="n"/>
      <c r="V1467" s="13" t="n"/>
      <c r="X1467" s="13" t="n"/>
      <c r="AA1467" s="14" t="n"/>
    </row>
    <row r="1468">
      <c r="B1468" t="inlineStr">
        <is>
          <t>Venta Directa</t>
        </is>
      </c>
      <c r="C1468" t="n">
        <v>40356216</v>
      </c>
      <c r="D1468" t="inlineStr">
        <is>
          <t>AGROSUPER ASIA</t>
        </is>
      </c>
      <c r="E1468" t="n">
        <v>1021012</v>
      </c>
      <c r="F1468" t="inlineStr">
        <is>
          <t>agrosuper asia1021012</t>
        </is>
      </c>
      <c r="G1468" s="12" t="n">
        <v>44975</v>
      </c>
      <c r="H1468" s="10" t="inlineStr"/>
      <c r="I1468" s="10" t="n"/>
      <c r="J1468" s="10" t="n"/>
      <c r="K1468" s="10" t="n"/>
      <c r="L1468" s="13" t="n"/>
      <c r="N1468" s="13" t="n"/>
      <c r="Q1468" s="14" t="n"/>
      <c r="R1468" s="10" t="n"/>
      <c r="S1468" s="10" t="n"/>
      <c r="T1468" s="10" t="n"/>
      <c r="U1468" s="10" t="n"/>
      <c r="V1468" s="13" t="n"/>
      <c r="X1468" s="13" t="n"/>
      <c r="AA1468" s="14" t="n"/>
    </row>
    <row r="1469">
      <c r="B1469" t="inlineStr">
        <is>
          <t>Venta Directa</t>
        </is>
      </c>
      <c r="C1469" t="n">
        <v>40356212</v>
      </c>
      <c r="D1469" t="inlineStr">
        <is>
          <t>AGROSUPER ASIA</t>
        </is>
      </c>
      <c r="E1469" t="n">
        <v>1023038</v>
      </c>
      <c r="F1469" t="inlineStr">
        <is>
          <t>agrosuper asia1023038</t>
        </is>
      </c>
      <c r="G1469" s="12" t="n">
        <v>44967</v>
      </c>
      <c r="H1469" s="10" t="inlineStr"/>
      <c r="I1469" s="10" t="n"/>
      <c r="J1469" s="10" t="n"/>
      <c r="K1469" s="10" t="n"/>
      <c r="L1469" s="13" t="n"/>
      <c r="N1469" s="13" t="n"/>
      <c r="Q1469" s="14" t="n"/>
      <c r="R1469" s="10" t="n"/>
      <c r="S1469" s="10" t="n"/>
      <c r="T1469" s="10" t="n"/>
      <c r="U1469" s="10" t="n"/>
      <c r="V1469" s="13" t="n"/>
      <c r="X1469" s="13" t="n"/>
      <c r="AA1469" s="14" t="n"/>
    </row>
    <row r="1470">
      <c r="B1470" t="inlineStr">
        <is>
          <t>Venta Directa</t>
        </is>
      </c>
      <c r="C1470" t="n">
        <v>40356182</v>
      </c>
      <c r="D1470" t="inlineStr">
        <is>
          <t>AGRO SUDAMERICA</t>
        </is>
      </c>
      <c r="E1470" t="n">
        <v>1011290</v>
      </c>
      <c r="F1470" t="inlineStr">
        <is>
          <t>agro sudamerica1011290</t>
        </is>
      </c>
      <c r="G1470" s="12" t="n">
        <v>44935</v>
      </c>
      <c r="H1470" s="10" t="inlineStr"/>
      <c r="I1470" s="10" t="n"/>
      <c r="J1470" s="10" t="n"/>
      <c r="K1470" s="10" t="n"/>
      <c r="L1470" s="13" t="n"/>
      <c r="N1470" s="13" t="n"/>
      <c r="Q1470" s="14" t="n"/>
      <c r="R1470" s="10" t="n"/>
      <c r="S1470" s="10" t="n"/>
      <c r="T1470" s="10" t="n"/>
      <c r="U1470" s="10" t="n"/>
      <c r="V1470" s="13" t="n"/>
      <c r="X1470" s="13" t="n"/>
      <c r="AA1470" s="14" t="n"/>
    </row>
    <row r="1471">
      <c r="B1471" t="inlineStr">
        <is>
          <t>Venta Directa</t>
        </is>
      </c>
      <c r="C1471" t="n">
        <v>40356152</v>
      </c>
      <c r="D1471" t="inlineStr">
        <is>
          <t>AGRO SUDAMERICA</t>
        </is>
      </c>
      <c r="E1471" t="n">
        <v>1030816</v>
      </c>
      <c r="F1471" t="inlineStr">
        <is>
          <t>agro sudamerica1030816</t>
        </is>
      </c>
      <c r="G1471" s="12" t="n">
        <v>44938</v>
      </c>
      <c r="H1471" s="10" t="inlineStr"/>
      <c r="I1471" s="10" t="n"/>
      <c r="J1471" s="10" t="n"/>
      <c r="K1471" s="10" t="n"/>
      <c r="L1471" s="13" t="n"/>
      <c r="N1471" s="13" t="n"/>
      <c r="Q1471" s="14" t="n"/>
      <c r="R1471" s="10" t="n"/>
      <c r="S1471" s="10" t="n"/>
      <c r="T1471" s="10" t="n"/>
      <c r="U1471" s="10" t="n"/>
      <c r="V1471" s="13" t="n"/>
      <c r="X1471" s="13" t="n"/>
      <c r="AA1471" s="14" t="n"/>
    </row>
    <row r="1472">
      <c r="B1472" t="inlineStr">
        <is>
          <t>Venta Local</t>
        </is>
      </c>
      <c r="C1472" t="n">
        <v>40355787</v>
      </c>
      <c r="D1472" t="inlineStr">
        <is>
          <t>AGROSUPER SHANGHAI</t>
        </is>
      </c>
      <c r="E1472" t="n">
        <v>1023373</v>
      </c>
      <c r="F1472" t="inlineStr">
        <is>
          <t>agrosuper shanghai1023373</t>
        </is>
      </c>
      <c r="G1472" s="12" t="n">
        <v>44972</v>
      </c>
      <c r="H1472" s="10" t="inlineStr"/>
      <c r="I1472" s="10" t="n"/>
      <c r="J1472" s="10" t="n"/>
      <c r="K1472" s="10" t="n"/>
      <c r="L1472" s="13" t="n">
        <v>5.574109245612703</v>
      </c>
      <c r="M1472" s="12" t="n">
        <v>44977</v>
      </c>
      <c r="N1472" s="13" t="n">
        <v>5.5</v>
      </c>
      <c r="O1472" s="12" t="n">
        <v>44982</v>
      </c>
      <c r="P1472" t="n">
        <v>2</v>
      </c>
      <c r="Q1472" s="14" t="inlineStr">
        <is>
          <t>Mes 3</t>
        </is>
      </c>
      <c r="R1472" s="10" t="n"/>
      <c r="S1472" s="10" t="n"/>
      <c r="T1472" s="10" t="n"/>
      <c r="U1472" s="10" t="n"/>
      <c r="V1472" s="13" t="n">
        <v>7.574109245612703</v>
      </c>
      <c r="W1472" s="12" t="n">
        <v>44979</v>
      </c>
      <c r="X1472" s="13" t="n">
        <v>7.5</v>
      </c>
      <c r="Y1472" s="12" t="n">
        <v>44982</v>
      </c>
      <c r="Z1472" t="n">
        <v>2</v>
      </c>
      <c r="AA1472" s="14" t="inlineStr">
        <is>
          <t>Mes 3</t>
        </is>
      </c>
    </row>
    <row r="1473">
      <c r="B1473" t="inlineStr">
        <is>
          <t>Venta Directa</t>
        </is>
      </c>
      <c r="C1473" t="n">
        <v>40355350</v>
      </c>
      <c r="D1473" t="inlineStr">
        <is>
          <t>AGRO SUDAMERICA</t>
        </is>
      </c>
      <c r="E1473" t="n">
        <v>1011421</v>
      </c>
      <c r="F1473" t="inlineStr">
        <is>
          <t>agro sudamerica1011421</t>
        </is>
      </c>
      <c r="G1473" s="12" t="n">
        <v>44946</v>
      </c>
      <c r="H1473" s="10" t="inlineStr"/>
      <c r="I1473" s="10" t="n"/>
      <c r="J1473" s="10" t="n"/>
      <c r="K1473" s="10" t="n"/>
      <c r="L1473" s="13" t="n"/>
      <c r="N1473" s="13" t="n"/>
      <c r="Q1473" s="14" t="n"/>
      <c r="R1473" s="10" t="n"/>
      <c r="S1473" s="10" t="n"/>
      <c r="T1473" s="10" t="n"/>
      <c r="U1473" s="10" t="n"/>
      <c r="V1473" s="13" t="n"/>
      <c r="X1473" s="13" t="n"/>
      <c r="AA1473" s="14" t="n"/>
    </row>
    <row r="1474">
      <c r="B1474" t="inlineStr">
        <is>
          <t>Venta Directa</t>
        </is>
      </c>
      <c r="C1474" t="n">
        <v>40355349</v>
      </c>
      <c r="D1474" t="inlineStr">
        <is>
          <t>AGRO SUDAMERICA</t>
        </is>
      </c>
      <c r="E1474" t="n">
        <v>1011421</v>
      </c>
      <c r="F1474" t="inlineStr">
        <is>
          <t>agro sudamerica1011421</t>
        </is>
      </c>
      <c r="G1474" s="12" t="n">
        <v>44946</v>
      </c>
      <c r="H1474" s="10" t="inlineStr"/>
      <c r="I1474" s="10" t="n"/>
      <c r="J1474" s="10" t="n"/>
      <c r="K1474" s="10" t="n"/>
      <c r="L1474" s="13" t="n"/>
      <c r="N1474" s="13" t="n"/>
      <c r="Q1474" s="14" t="n"/>
      <c r="R1474" s="10" t="n"/>
      <c r="S1474" s="10" t="n"/>
      <c r="T1474" s="10" t="n"/>
      <c r="U1474" s="10" t="n"/>
      <c r="V1474" s="13" t="n"/>
      <c r="X1474" s="13" t="n"/>
      <c r="AA1474" s="14" t="n"/>
    </row>
    <row r="1475">
      <c r="B1475" t="inlineStr">
        <is>
          <t>Venta Directa</t>
        </is>
      </c>
      <c r="C1475" t="n">
        <v>40355344</v>
      </c>
      <c r="D1475" t="inlineStr">
        <is>
          <t>AGRO SUDAMERICA</t>
        </is>
      </c>
      <c r="E1475" t="n">
        <v>1021868</v>
      </c>
      <c r="F1475" t="inlineStr">
        <is>
          <t>agro sudamerica1021868</t>
        </is>
      </c>
      <c r="G1475" s="12" t="n">
        <v>44946</v>
      </c>
      <c r="H1475" s="10" t="inlineStr"/>
      <c r="I1475" s="10" t="n"/>
      <c r="J1475" s="10" t="n"/>
      <c r="K1475" s="10" t="n"/>
      <c r="L1475" s="13" t="n"/>
      <c r="N1475" s="13" t="n"/>
      <c r="Q1475" s="14" t="n"/>
      <c r="R1475" s="10" t="n"/>
      <c r="S1475" s="10" t="n"/>
      <c r="T1475" s="10" t="n"/>
      <c r="U1475" s="10" t="n"/>
      <c r="V1475" s="13" t="n"/>
      <c r="X1475" s="13" t="n"/>
      <c r="AA1475" s="14" t="n"/>
    </row>
    <row r="1476">
      <c r="B1476" t="inlineStr">
        <is>
          <t>Venta Directa</t>
        </is>
      </c>
      <c r="C1476" t="n">
        <v>40355344</v>
      </c>
      <c r="D1476" t="inlineStr">
        <is>
          <t>AGRO SUDAMERICA</t>
        </is>
      </c>
      <c r="E1476" t="n">
        <v>1022150</v>
      </c>
      <c r="F1476" t="inlineStr">
        <is>
          <t>agro sudamerica1022150</t>
        </is>
      </c>
      <c r="G1476" s="12" t="n">
        <v>44946</v>
      </c>
      <c r="H1476" s="10" t="inlineStr"/>
      <c r="I1476" s="10" t="n"/>
      <c r="J1476" s="10" t="n"/>
      <c r="K1476" s="10" t="n"/>
      <c r="L1476" s="13" t="n"/>
      <c r="N1476" s="13" t="n"/>
      <c r="Q1476" s="14" t="n"/>
      <c r="R1476" s="10" t="n"/>
      <c r="S1476" s="10" t="n"/>
      <c r="T1476" s="10" t="n"/>
      <c r="U1476" s="10" t="n"/>
      <c r="V1476" s="13" t="n"/>
      <c r="X1476" s="13" t="n"/>
      <c r="AA1476" s="14" t="n"/>
    </row>
    <row r="1477">
      <c r="B1477" t="inlineStr">
        <is>
          <t>Venta Directa</t>
        </is>
      </c>
      <c r="C1477" t="n">
        <v>40355344</v>
      </c>
      <c r="D1477" t="inlineStr">
        <is>
          <t>AGRO SUDAMERICA</t>
        </is>
      </c>
      <c r="E1477" t="n">
        <v>1021868</v>
      </c>
      <c r="F1477" t="inlineStr">
        <is>
          <t>agro sudamerica1021868</t>
        </is>
      </c>
      <c r="G1477" s="12" t="n">
        <v>44946</v>
      </c>
      <c r="H1477" s="10" t="inlineStr"/>
      <c r="I1477" s="10" t="n"/>
      <c r="J1477" s="10" t="n"/>
      <c r="K1477" s="10" t="n"/>
      <c r="L1477" s="13" t="n"/>
      <c r="N1477" s="13" t="n"/>
      <c r="Q1477" s="14" t="n"/>
      <c r="R1477" s="10" t="n"/>
      <c r="S1477" s="10" t="n"/>
      <c r="T1477" s="10" t="n"/>
      <c r="U1477" s="10" t="n"/>
      <c r="V1477" s="13" t="n"/>
      <c r="X1477" s="13" t="n"/>
      <c r="AA1477" s="14" t="n"/>
    </row>
    <row r="1478">
      <c r="B1478" t="inlineStr">
        <is>
          <t>Venta Local</t>
        </is>
      </c>
      <c r="C1478" t="n">
        <v>40355304</v>
      </c>
      <c r="D1478" t="inlineStr">
        <is>
          <t>AGRO MEXICO</t>
        </is>
      </c>
      <c r="E1478" t="n">
        <v>1023434</v>
      </c>
      <c r="F1478" t="inlineStr">
        <is>
          <t>agro mexico1023434</t>
        </is>
      </c>
      <c r="G1478" s="12" t="n">
        <v>44958</v>
      </c>
      <c r="H1478" s="10" t="inlineStr"/>
      <c r="I1478" s="10" t="n"/>
      <c r="J1478" s="10" t="n"/>
      <c r="K1478" s="10" t="n"/>
      <c r="L1478" s="13" t="n">
        <v>5.449612403100775</v>
      </c>
      <c r="M1478" s="12" t="n">
        <v>44963</v>
      </c>
      <c r="N1478" s="13" t="n">
        <v>10</v>
      </c>
      <c r="O1478" s="12" t="n">
        <v>44973</v>
      </c>
      <c r="P1478" t="n">
        <v>10</v>
      </c>
      <c r="Q1478" s="14" t="inlineStr">
        <is>
          <t>SI</t>
        </is>
      </c>
      <c r="R1478" s="10" t="n"/>
      <c r="S1478" s="10" t="n"/>
      <c r="T1478" s="10" t="n"/>
      <c r="U1478" s="10" t="n"/>
      <c r="V1478" s="13" t="n">
        <v>7.449612403100775</v>
      </c>
      <c r="W1478" s="12" t="n">
        <v>44965</v>
      </c>
      <c r="X1478" s="13" t="n">
        <v>12</v>
      </c>
      <c r="Y1478" s="12" t="n">
        <v>44973</v>
      </c>
      <c r="Z1478" t="n">
        <v>10</v>
      </c>
      <c r="AA1478" s="14" t="inlineStr">
        <is>
          <t>SI</t>
        </is>
      </c>
    </row>
    <row r="1479">
      <c r="B1479" t="inlineStr">
        <is>
          <t>Venta Directa</t>
        </is>
      </c>
      <c r="C1479" t="n">
        <v>40355270</v>
      </c>
      <c r="D1479" t="inlineStr">
        <is>
          <t>AGRO SUDAMERICA</t>
        </is>
      </c>
      <c r="E1479" t="n">
        <v>1012819</v>
      </c>
      <c r="F1479" t="inlineStr">
        <is>
          <t>agro sudamerica1012819</t>
        </is>
      </c>
      <c r="G1479" s="12" t="n">
        <v>44935</v>
      </c>
      <c r="H1479" s="10" t="inlineStr"/>
      <c r="I1479" s="10" t="n"/>
      <c r="J1479" s="10" t="n"/>
      <c r="K1479" s="10" t="n"/>
      <c r="L1479" s="13" t="n"/>
      <c r="N1479" s="13" t="n"/>
      <c r="Q1479" s="14" t="n"/>
      <c r="R1479" s="10" t="n"/>
      <c r="S1479" s="10" t="n"/>
      <c r="T1479" s="10" t="n"/>
      <c r="U1479" s="10" t="n"/>
      <c r="V1479" s="13" t="n"/>
      <c r="X1479" s="13" t="n"/>
      <c r="AA1479" s="14" t="n"/>
    </row>
    <row r="1480">
      <c r="B1480" t="inlineStr">
        <is>
          <t>Venta Directa</t>
        </is>
      </c>
      <c r="C1480" t="n">
        <v>40354557</v>
      </c>
      <c r="D1480" t="inlineStr">
        <is>
          <t>AGRO SUDAMERICA</t>
        </is>
      </c>
      <c r="E1480" t="n">
        <v>1020017</v>
      </c>
      <c r="F1480" t="inlineStr">
        <is>
          <t>agro sudamerica1020017</t>
        </is>
      </c>
      <c r="G1480" s="12" t="n">
        <v>44953</v>
      </c>
      <c r="H1480" s="10" t="inlineStr"/>
      <c r="I1480" s="10" t="n"/>
      <c r="J1480" s="10" t="n"/>
      <c r="K1480" s="10" t="n"/>
      <c r="L1480" s="13" t="n"/>
      <c r="N1480" s="13" t="n"/>
      <c r="Q1480" s="14" t="n"/>
      <c r="R1480" s="10" t="n"/>
      <c r="S1480" s="10" t="n"/>
      <c r="T1480" s="10" t="n"/>
      <c r="U1480" s="10" t="n"/>
      <c r="V1480" s="13" t="n"/>
      <c r="X1480" s="13" t="n"/>
      <c r="AA1480" s="14" t="n"/>
    </row>
    <row r="1481">
      <c r="B1481" t="inlineStr">
        <is>
          <t>Venta Directa</t>
        </is>
      </c>
      <c r="C1481" t="n">
        <v>40354557</v>
      </c>
      <c r="D1481" t="inlineStr">
        <is>
          <t>AGRO SUDAMERICA</t>
        </is>
      </c>
      <c r="E1481" t="n">
        <v>1020017</v>
      </c>
      <c r="F1481" t="inlineStr">
        <is>
          <t>agro sudamerica1020017</t>
        </is>
      </c>
      <c r="G1481" s="12" t="n">
        <v>44953</v>
      </c>
      <c r="H1481" s="10" t="inlineStr"/>
      <c r="I1481" s="10" t="n"/>
      <c r="J1481" s="10" t="n"/>
      <c r="K1481" s="10" t="n"/>
      <c r="L1481" s="13" t="n"/>
      <c r="N1481" s="13" t="n"/>
      <c r="Q1481" s="14" t="n"/>
      <c r="R1481" s="10" t="n"/>
      <c r="S1481" s="10" t="n"/>
      <c r="T1481" s="10" t="n"/>
      <c r="U1481" s="10" t="n"/>
      <c r="V1481" s="13" t="n"/>
      <c r="X1481" s="13" t="n"/>
      <c r="AA1481" s="14" t="n"/>
    </row>
    <row r="1482">
      <c r="B1482" t="inlineStr">
        <is>
          <t>Venta Directa</t>
        </is>
      </c>
      <c r="C1482" t="n">
        <v>40354512</v>
      </c>
      <c r="D1482" t="inlineStr">
        <is>
          <t>AGRO SUDAMERICA</t>
        </is>
      </c>
      <c r="E1482" t="n">
        <v>1011558</v>
      </c>
      <c r="F1482" t="inlineStr">
        <is>
          <t>agro sudamerica1011558</t>
        </is>
      </c>
      <c r="G1482" s="12" t="n">
        <v>44953</v>
      </c>
      <c r="H1482" s="10" t="inlineStr"/>
      <c r="I1482" s="10" t="n"/>
      <c r="J1482" s="10" t="n"/>
      <c r="K1482" s="10" t="n"/>
      <c r="L1482" s="13" t="n"/>
      <c r="N1482" s="13" t="n"/>
      <c r="Q1482" s="14" t="n"/>
      <c r="R1482" s="10" t="n"/>
      <c r="S1482" s="10" t="n"/>
      <c r="T1482" s="10" t="n"/>
      <c r="U1482" s="10" t="n"/>
      <c r="V1482" s="13" t="n"/>
      <c r="X1482" s="13" t="n"/>
      <c r="AA1482" s="14" t="n"/>
    </row>
    <row r="1483">
      <c r="B1483" t="inlineStr">
        <is>
          <t>Venta Directa</t>
        </is>
      </c>
      <c r="C1483" t="n">
        <v>40354511</v>
      </c>
      <c r="D1483" t="inlineStr">
        <is>
          <t>AGRO SUDAMERICA</t>
        </is>
      </c>
      <c r="E1483" t="n">
        <v>1011558</v>
      </c>
      <c r="F1483" t="inlineStr">
        <is>
          <t>agro sudamerica1011558</t>
        </is>
      </c>
      <c r="G1483" s="12" t="n">
        <v>44953</v>
      </c>
      <c r="H1483" s="10" t="inlineStr"/>
      <c r="I1483" s="10" t="n"/>
      <c r="J1483" s="10" t="n"/>
      <c r="K1483" s="10" t="n"/>
      <c r="L1483" s="13" t="n"/>
      <c r="N1483" s="13" t="n"/>
      <c r="Q1483" s="14" t="n"/>
      <c r="R1483" s="10" t="n"/>
      <c r="S1483" s="10" t="n"/>
      <c r="T1483" s="10" t="n"/>
      <c r="U1483" s="10" t="n"/>
      <c r="V1483" s="13" t="n"/>
      <c r="X1483" s="13" t="n"/>
      <c r="AA1483" s="14" t="n"/>
    </row>
    <row r="1484">
      <c r="B1484" t="inlineStr">
        <is>
          <t>Venta Local</t>
        </is>
      </c>
      <c r="C1484" t="n">
        <v>40354456</v>
      </c>
      <c r="D1484" t="inlineStr">
        <is>
          <t>AGRO EUROPA</t>
        </is>
      </c>
      <c r="E1484" t="n">
        <v>1012432</v>
      </c>
      <c r="F1484" t="inlineStr">
        <is>
          <t>agro europa1012432</t>
        </is>
      </c>
      <c r="G1484" s="12" t="n">
        <v>44959</v>
      </c>
      <c r="H1484" s="10" t="inlineStr"/>
      <c r="I1484" s="10" t="n"/>
      <c r="J1484" s="10" t="n"/>
      <c r="K1484" s="10" t="n"/>
      <c r="L1484" s="13" t="n">
        <v>5.142011834319526</v>
      </c>
      <c r="M1484" s="12" t="n">
        <v>44964</v>
      </c>
      <c r="N1484" s="13" t="n">
        <v>7.5</v>
      </c>
      <c r="O1484" s="12" t="n">
        <v>44971</v>
      </c>
      <c r="P1484" t="n">
        <v>12</v>
      </c>
      <c r="Q1484" s="14" t="inlineStr">
        <is>
          <t>SI</t>
        </is>
      </c>
      <c r="R1484" s="10" t="n"/>
      <c r="S1484" s="10" t="n"/>
      <c r="T1484" s="10" t="n"/>
      <c r="U1484" s="10" t="n"/>
      <c r="V1484" s="13" t="n">
        <v>7.142011834319526</v>
      </c>
      <c r="W1484" s="12" t="n">
        <v>44966</v>
      </c>
      <c r="X1484" s="13" t="n">
        <v>9.5</v>
      </c>
      <c r="Y1484" s="12" t="n">
        <v>44971</v>
      </c>
      <c r="Z1484" t="n">
        <v>12</v>
      </c>
      <c r="AA1484" s="14" t="inlineStr">
        <is>
          <t>SI</t>
        </is>
      </c>
    </row>
    <row r="1485">
      <c r="B1485" t="inlineStr">
        <is>
          <t>Venta Directa</t>
        </is>
      </c>
      <c r="C1485" t="n">
        <v>40354448</v>
      </c>
      <c r="D1485" t="inlineStr">
        <is>
          <t>AGROSUPER ASIA</t>
        </is>
      </c>
      <c r="E1485" t="n">
        <v>1012612</v>
      </c>
      <c r="F1485" t="inlineStr">
        <is>
          <t>agrosuper asia1012612</t>
        </is>
      </c>
      <c r="G1485" s="12" t="n">
        <v>44986</v>
      </c>
      <c r="H1485" s="10" t="n">
        <v>24800.36</v>
      </c>
      <c r="I1485" s="10" t="n"/>
      <c r="J1485" s="10" t="n"/>
      <c r="K1485" s="10" t="n"/>
      <c r="L1485" s="13" t="n"/>
      <c r="N1485" s="13" t="n"/>
      <c r="Q1485" s="14" t="n"/>
      <c r="R1485" s="10" t="n">
        <v>24800.36</v>
      </c>
      <c r="S1485" s="10" t="n"/>
      <c r="T1485" s="10" t="n"/>
      <c r="U1485" s="10" t="n"/>
      <c r="V1485" s="13" t="n"/>
      <c r="X1485" s="13" t="n"/>
      <c r="AA1485" s="14" t="n"/>
    </row>
    <row r="1486">
      <c r="B1486" t="inlineStr">
        <is>
          <t>Venta Directa</t>
        </is>
      </c>
      <c r="C1486" t="n">
        <v>40354300</v>
      </c>
      <c r="D1486" t="inlineStr">
        <is>
          <t>AGRO SUDAMERICA</t>
        </is>
      </c>
      <c r="E1486" t="n">
        <v>1020339</v>
      </c>
      <c r="F1486" t="inlineStr">
        <is>
          <t>agro sudamerica1020339</t>
        </is>
      </c>
      <c r="G1486" s="12" t="n">
        <v>44936</v>
      </c>
      <c r="H1486" s="10" t="inlineStr"/>
      <c r="I1486" s="10" t="n"/>
      <c r="J1486" s="10" t="n"/>
      <c r="K1486" s="10" t="n"/>
      <c r="L1486" s="13" t="n"/>
      <c r="N1486" s="13" t="n"/>
      <c r="Q1486" s="14" t="n"/>
      <c r="R1486" s="10" t="n"/>
      <c r="S1486" s="10" t="n"/>
      <c r="T1486" s="10" t="n"/>
      <c r="U1486" s="10" t="n"/>
      <c r="V1486" s="13" t="n"/>
      <c r="X1486" s="13" t="n"/>
      <c r="AA1486" s="14" t="n"/>
    </row>
    <row r="1487">
      <c r="B1487" t="inlineStr">
        <is>
          <t>Venta Directa</t>
        </is>
      </c>
      <c r="C1487" t="n">
        <v>40354300</v>
      </c>
      <c r="D1487" t="inlineStr">
        <is>
          <t>AGRO SUDAMERICA</t>
        </is>
      </c>
      <c r="E1487" t="n">
        <v>1022149</v>
      </c>
      <c r="F1487" t="inlineStr">
        <is>
          <t>agro sudamerica1022149</t>
        </is>
      </c>
      <c r="G1487" s="12" t="n">
        <v>44936</v>
      </c>
      <c r="H1487" s="10" t="inlineStr"/>
      <c r="I1487" s="10" t="n"/>
      <c r="J1487" s="10" t="n"/>
      <c r="K1487" s="10" t="n"/>
      <c r="L1487" s="13" t="n"/>
      <c r="N1487" s="13" t="n"/>
      <c r="Q1487" s="14" t="n"/>
      <c r="R1487" s="10" t="n"/>
      <c r="S1487" s="10" t="n"/>
      <c r="T1487" s="10" t="n"/>
      <c r="U1487" s="10" t="n"/>
      <c r="V1487" s="13" t="n"/>
      <c r="X1487" s="13" t="n"/>
      <c r="AA1487" s="14" t="n"/>
    </row>
    <row r="1488">
      <c r="B1488" t="inlineStr">
        <is>
          <t>Venta Directa</t>
        </is>
      </c>
      <c r="C1488" t="n">
        <v>40354070</v>
      </c>
      <c r="D1488" t="inlineStr">
        <is>
          <t>AGRO SUDAMERICA</t>
        </is>
      </c>
      <c r="E1488" t="n">
        <v>1012719</v>
      </c>
      <c r="F1488" t="inlineStr">
        <is>
          <t>agro sudamerica1012719</t>
        </is>
      </c>
      <c r="G1488" s="12" t="n">
        <v>44938</v>
      </c>
      <c r="H1488" s="10" t="inlineStr"/>
      <c r="I1488" s="10" t="n"/>
      <c r="J1488" s="10" t="n"/>
      <c r="K1488" s="10" t="n"/>
      <c r="L1488" s="13" t="n"/>
      <c r="N1488" s="13" t="n"/>
      <c r="Q1488" s="14" t="n"/>
      <c r="R1488" s="10" t="n"/>
      <c r="S1488" s="10" t="n"/>
      <c r="T1488" s="10" t="n"/>
      <c r="U1488" s="10" t="n"/>
      <c r="V1488" s="13" t="n"/>
      <c r="X1488" s="13" t="n"/>
      <c r="AA1488" s="14" t="n"/>
    </row>
    <row r="1489">
      <c r="B1489" t="inlineStr">
        <is>
          <t>Venta Directa</t>
        </is>
      </c>
      <c r="C1489" t="n">
        <v>40354069</v>
      </c>
      <c r="D1489" t="inlineStr">
        <is>
          <t>AGRO SUDAMERICA</t>
        </is>
      </c>
      <c r="E1489" t="n">
        <v>1012719</v>
      </c>
      <c r="F1489" t="inlineStr">
        <is>
          <t>agro sudamerica1012719</t>
        </is>
      </c>
      <c r="G1489" s="12" t="n">
        <v>44938</v>
      </c>
      <c r="H1489" s="10" t="inlineStr"/>
      <c r="I1489" s="10" t="n"/>
      <c r="J1489" s="10" t="n"/>
      <c r="K1489" s="10" t="n"/>
      <c r="L1489" s="13" t="n"/>
      <c r="N1489" s="13" t="n"/>
      <c r="Q1489" s="14" t="n"/>
      <c r="R1489" s="10" t="n"/>
      <c r="S1489" s="10" t="n"/>
      <c r="T1489" s="10" t="n"/>
      <c r="U1489" s="10" t="n"/>
      <c r="V1489" s="13" t="n"/>
      <c r="X1489" s="13" t="n"/>
      <c r="AA1489" s="14" t="n"/>
    </row>
    <row r="1490">
      <c r="B1490" t="inlineStr">
        <is>
          <t>Venta Directa</t>
        </is>
      </c>
      <c r="C1490" t="n">
        <v>40353155</v>
      </c>
      <c r="D1490" t="inlineStr">
        <is>
          <t>AGRO SUDAMERICA</t>
        </is>
      </c>
      <c r="E1490" t="n">
        <v>1020412</v>
      </c>
      <c r="F1490" t="inlineStr">
        <is>
          <t>agro sudamerica1020412</t>
        </is>
      </c>
      <c r="G1490" s="12" t="n">
        <v>44954</v>
      </c>
      <c r="H1490" s="10" t="inlineStr"/>
      <c r="I1490" s="10" t="n"/>
      <c r="J1490" s="10" t="n"/>
      <c r="K1490" s="10" t="n"/>
      <c r="L1490" s="13" t="n"/>
      <c r="N1490" s="13" t="n"/>
      <c r="Q1490" s="14" t="n"/>
      <c r="R1490" s="10" t="n"/>
      <c r="S1490" s="10" t="n"/>
      <c r="T1490" s="10" t="n"/>
      <c r="U1490" s="10" t="n"/>
      <c r="V1490" s="13" t="n"/>
      <c r="X1490" s="13" t="n"/>
      <c r="AA1490" s="14" t="n"/>
    </row>
    <row r="1491">
      <c r="B1491" t="inlineStr">
        <is>
          <t>Venta Directa</t>
        </is>
      </c>
      <c r="C1491" t="n">
        <v>40353155</v>
      </c>
      <c r="D1491" t="inlineStr">
        <is>
          <t>AGRO SUDAMERICA</t>
        </is>
      </c>
      <c r="E1491" t="n">
        <v>1020412</v>
      </c>
      <c r="F1491" t="inlineStr">
        <is>
          <t>agro sudamerica1020412</t>
        </is>
      </c>
      <c r="G1491" s="12" t="n">
        <v>44954</v>
      </c>
      <c r="H1491" s="10" t="inlineStr"/>
      <c r="I1491" s="10" t="n"/>
      <c r="J1491" s="10" t="n"/>
      <c r="K1491" s="10" t="n"/>
      <c r="L1491" s="13" t="n"/>
      <c r="N1491" s="13" t="n"/>
      <c r="Q1491" s="14" t="n"/>
      <c r="R1491" s="10" t="n"/>
      <c r="S1491" s="10" t="n"/>
      <c r="T1491" s="10" t="n"/>
      <c r="U1491" s="10" t="n"/>
      <c r="V1491" s="13" t="n"/>
      <c r="X1491" s="13" t="n"/>
      <c r="AA1491" s="14" t="n"/>
    </row>
    <row r="1492">
      <c r="B1492" t="inlineStr">
        <is>
          <t>Venta Local</t>
        </is>
      </c>
      <c r="C1492" t="n">
        <v>40352839</v>
      </c>
      <c r="D1492" t="inlineStr">
        <is>
          <t>AGROSUPER SHANGHAI</t>
        </is>
      </c>
      <c r="E1492" t="n">
        <v>1012455</v>
      </c>
      <c r="F1492" t="inlineStr">
        <is>
          <t>agrosuper shanghai1012455</t>
        </is>
      </c>
      <c r="G1492" s="12" t="n">
        <v>44972</v>
      </c>
      <c r="H1492" s="10" t="inlineStr"/>
      <c r="I1492" s="10" t="n"/>
      <c r="J1492" s="10" t="n"/>
      <c r="K1492" s="10" t="n"/>
      <c r="L1492" s="13" t="n">
        <v>5.574109245612703</v>
      </c>
      <c r="M1492" s="12" t="n">
        <v>44977</v>
      </c>
      <c r="N1492" s="13" t="n">
        <v>5.5</v>
      </c>
      <c r="O1492" s="12" t="n">
        <v>44982</v>
      </c>
      <c r="P1492" t="n">
        <v>2</v>
      </c>
      <c r="Q1492" s="14" t="inlineStr">
        <is>
          <t>Mes 3</t>
        </is>
      </c>
      <c r="R1492" s="10" t="n"/>
      <c r="S1492" s="10" t="n"/>
      <c r="T1492" s="10" t="n"/>
      <c r="U1492" s="10" t="n"/>
      <c r="V1492" s="13" t="n">
        <v>7.574109245612703</v>
      </c>
      <c r="W1492" s="12" t="n">
        <v>44979</v>
      </c>
      <c r="X1492" s="13" t="n">
        <v>7.5</v>
      </c>
      <c r="Y1492" s="12" t="n">
        <v>44982</v>
      </c>
      <c r="Z1492" t="n">
        <v>2</v>
      </c>
      <c r="AA1492" s="14" t="inlineStr">
        <is>
          <t>Mes 3</t>
        </is>
      </c>
    </row>
    <row r="1493">
      <c r="B1493" t="inlineStr">
        <is>
          <t>Venta Local</t>
        </is>
      </c>
      <c r="C1493" t="n">
        <v>40352838</v>
      </c>
      <c r="D1493" t="inlineStr">
        <is>
          <t>AGROSUPER SHANGHAI</t>
        </is>
      </c>
      <c r="E1493" t="n">
        <v>1012455</v>
      </c>
      <c r="F1493" t="inlineStr">
        <is>
          <t>agrosuper shanghai1012455</t>
        </is>
      </c>
      <c r="G1493" s="12" t="n">
        <v>44964</v>
      </c>
      <c r="H1493" s="10" t="inlineStr"/>
      <c r="I1493" s="10" t="n"/>
      <c r="J1493" s="10" t="n"/>
      <c r="K1493" s="10" t="n"/>
      <c r="L1493" s="13" t="n">
        <v>5.574109245612703</v>
      </c>
      <c r="M1493" s="12" t="n">
        <v>44969</v>
      </c>
      <c r="N1493" s="13" t="n">
        <v>5.5</v>
      </c>
      <c r="O1493" s="12" t="n">
        <v>44974</v>
      </c>
      <c r="P1493" t="n">
        <v>9</v>
      </c>
      <c r="Q1493" s="14" t="inlineStr">
        <is>
          <t>SI</t>
        </is>
      </c>
      <c r="R1493" s="10" t="n"/>
      <c r="S1493" s="10" t="n"/>
      <c r="T1493" s="10" t="n"/>
      <c r="U1493" s="10" t="n"/>
      <c r="V1493" s="13" t="n">
        <v>7.574109245612703</v>
      </c>
      <c r="W1493" s="12" t="n">
        <v>44971</v>
      </c>
      <c r="X1493" s="13" t="n">
        <v>7.5</v>
      </c>
      <c r="Y1493" s="12" t="n">
        <v>44974</v>
      </c>
      <c r="Z1493" t="n">
        <v>9</v>
      </c>
      <c r="AA1493" s="14" t="inlineStr">
        <is>
          <t>SI</t>
        </is>
      </c>
    </row>
    <row r="1494">
      <c r="B1494" t="inlineStr">
        <is>
          <t>Venta Directa</t>
        </is>
      </c>
      <c r="C1494" t="n">
        <v>40352777</v>
      </c>
      <c r="D1494" t="inlineStr">
        <is>
          <t>AGROSUPER ASIA</t>
        </is>
      </c>
      <c r="E1494" t="n">
        <v>1022930</v>
      </c>
      <c r="F1494" t="inlineStr">
        <is>
          <t>agrosuper asia1022930</t>
        </is>
      </c>
      <c r="G1494" s="12" t="n">
        <v>44985</v>
      </c>
      <c r="H1494" s="10" t="inlineStr"/>
      <c r="I1494" s="10" t="n"/>
      <c r="J1494" s="10" t="n"/>
      <c r="K1494" s="10" t="n"/>
      <c r="L1494" s="13" t="n"/>
      <c r="N1494" s="13" t="n"/>
      <c r="Q1494" s="14" t="n"/>
      <c r="R1494" s="10" t="n"/>
      <c r="S1494" s="10" t="n"/>
      <c r="T1494" s="10" t="n"/>
      <c r="U1494" s="10" t="n"/>
      <c r="V1494" s="13" t="n"/>
      <c r="X1494" s="13" t="n"/>
      <c r="AA1494" s="14" t="n"/>
    </row>
    <row r="1495">
      <c r="B1495" t="inlineStr">
        <is>
          <t>Venta Directa</t>
        </is>
      </c>
      <c r="C1495" t="n">
        <v>40352776</v>
      </c>
      <c r="D1495" t="inlineStr">
        <is>
          <t>AGROSUPER ASIA</t>
        </is>
      </c>
      <c r="E1495" t="n">
        <v>1022930</v>
      </c>
      <c r="F1495" t="inlineStr">
        <is>
          <t>agrosuper asia1022930</t>
        </is>
      </c>
      <c r="G1495" s="12" t="n">
        <v>44981</v>
      </c>
      <c r="H1495" s="10" t="inlineStr"/>
      <c r="I1495" s="10" t="n"/>
      <c r="J1495" s="10" t="n"/>
      <c r="K1495" s="10" t="n"/>
      <c r="L1495" s="13" t="n"/>
      <c r="N1495" s="13" t="n"/>
      <c r="Q1495" s="14" t="n"/>
      <c r="R1495" s="10" t="n"/>
      <c r="S1495" s="10" t="n"/>
      <c r="T1495" s="10" t="n"/>
      <c r="U1495" s="10" t="n"/>
      <c r="V1495" s="13" t="n"/>
      <c r="X1495" s="13" t="n"/>
      <c r="AA1495" s="14" t="n"/>
    </row>
    <row r="1496">
      <c r="B1496" t="inlineStr">
        <is>
          <t>Venta Directa</t>
        </is>
      </c>
      <c r="C1496" t="n">
        <v>40352528</v>
      </c>
      <c r="D1496" t="inlineStr">
        <is>
          <t>AGRO SUDAMERICA</t>
        </is>
      </c>
      <c r="E1496" t="n">
        <v>1023433</v>
      </c>
      <c r="F1496" t="inlineStr">
        <is>
          <t>agro sudamerica1023433</t>
        </is>
      </c>
      <c r="G1496" s="12" t="n">
        <v>44948</v>
      </c>
      <c r="H1496" s="10" t="inlineStr"/>
      <c r="I1496" s="10" t="n"/>
      <c r="J1496" s="10" t="n"/>
      <c r="K1496" s="10" t="n"/>
      <c r="L1496" s="13" t="n"/>
      <c r="N1496" s="13" t="n"/>
      <c r="Q1496" s="14" t="n"/>
      <c r="R1496" s="10" t="n"/>
      <c r="S1496" s="10" t="n"/>
      <c r="T1496" s="10" t="n"/>
      <c r="U1496" s="10" t="n"/>
      <c r="V1496" s="13" t="n"/>
      <c r="X1496" s="13" t="n"/>
      <c r="AA1496" s="14" t="n"/>
    </row>
    <row r="1497">
      <c r="B1497" t="inlineStr">
        <is>
          <t>Venta Directa</t>
        </is>
      </c>
      <c r="C1497" t="n">
        <v>40352345</v>
      </c>
      <c r="D1497" t="inlineStr">
        <is>
          <t>AGRO SUDAMERICA</t>
        </is>
      </c>
      <c r="E1497" t="n">
        <v>1011558</v>
      </c>
      <c r="F1497" t="inlineStr">
        <is>
          <t>agro sudamerica1011558</t>
        </is>
      </c>
      <c r="G1497" s="12" t="n">
        <v>44935</v>
      </c>
      <c r="H1497" s="10" t="inlineStr"/>
      <c r="I1497" s="10" t="n"/>
      <c r="J1497" s="10" t="n"/>
      <c r="K1497" s="10" t="n"/>
      <c r="L1497" s="13" t="n"/>
      <c r="N1497" s="13" t="n"/>
      <c r="Q1497" s="14" t="n"/>
      <c r="R1497" s="10" t="n"/>
      <c r="S1497" s="10" t="n"/>
      <c r="T1497" s="10" t="n"/>
      <c r="U1497" s="10" t="n"/>
      <c r="V1497" s="13" t="n"/>
      <c r="X1497" s="13" t="n"/>
      <c r="AA1497" s="14" t="n"/>
    </row>
    <row r="1498">
      <c r="B1498" t="inlineStr">
        <is>
          <t>Venta Local</t>
        </is>
      </c>
      <c r="C1498" t="n">
        <v>40351980</v>
      </c>
      <c r="D1498" t="inlineStr">
        <is>
          <t>AGRO MEXICO</t>
        </is>
      </c>
      <c r="E1498" t="n">
        <v>1023450</v>
      </c>
      <c r="F1498" t="inlineStr">
        <is>
          <t>agro mexico1023450</t>
        </is>
      </c>
      <c r="G1498" s="12" t="n">
        <v>44948</v>
      </c>
      <c r="H1498" s="10" t="inlineStr"/>
      <c r="I1498" s="10" t="n"/>
      <c r="J1498" s="10" t="n"/>
      <c r="K1498" s="10" t="n"/>
      <c r="L1498" s="13" t="n">
        <v>5.449612403100775</v>
      </c>
      <c r="M1498" s="12" t="n">
        <v>44953</v>
      </c>
      <c r="N1498" s="13" t="n">
        <v>10</v>
      </c>
      <c r="O1498" s="12" t="n">
        <v>44963</v>
      </c>
      <c r="P1498" t="n">
        <v>19</v>
      </c>
      <c r="Q1498" s="14" t="inlineStr">
        <is>
          <t>SI</t>
        </is>
      </c>
      <c r="R1498" s="10" t="n"/>
      <c r="S1498" s="10" t="n"/>
      <c r="T1498" s="10" t="n"/>
      <c r="U1498" s="10" t="n"/>
      <c r="V1498" s="13" t="n">
        <v>7.449612403100775</v>
      </c>
      <c r="W1498" s="12" t="n">
        <v>44955</v>
      </c>
      <c r="X1498" s="13" t="n">
        <v>12</v>
      </c>
      <c r="Y1498" s="12" t="n">
        <v>44963</v>
      </c>
      <c r="Z1498" t="n">
        <v>19</v>
      </c>
      <c r="AA1498" s="14" t="inlineStr">
        <is>
          <t>SI</t>
        </is>
      </c>
    </row>
    <row r="1499">
      <c r="B1499" t="inlineStr">
        <is>
          <t>Venta Local</t>
        </is>
      </c>
      <c r="C1499" t="n">
        <v>40351980</v>
      </c>
      <c r="D1499" t="inlineStr">
        <is>
          <t>AGRO MEXICO</t>
        </is>
      </c>
      <c r="E1499" t="n">
        <v>1023450</v>
      </c>
      <c r="F1499" t="inlineStr">
        <is>
          <t>agro mexico1023450</t>
        </is>
      </c>
      <c r="G1499" s="12" t="n">
        <v>44948</v>
      </c>
      <c r="H1499" s="10" t="inlineStr"/>
      <c r="I1499" s="10" t="n"/>
      <c r="J1499" s="10" t="n"/>
      <c r="K1499" s="10" t="n"/>
      <c r="L1499" s="13" t="n">
        <v>5.449612403100775</v>
      </c>
      <c r="M1499" s="12" t="n">
        <v>44953</v>
      </c>
      <c r="N1499" s="13" t="n">
        <v>10</v>
      </c>
      <c r="O1499" s="12" t="n">
        <v>44963</v>
      </c>
      <c r="P1499" t="n">
        <v>19</v>
      </c>
      <c r="Q1499" s="14" t="inlineStr">
        <is>
          <t>SI</t>
        </is>
      </c>
      <c r="R1499" s="10" t="n"/>
      <c r="S1499" s="10" t="n"/>
      <c r="T1499" s="10" t="n"/>
      <c r="U1499" s="10" t="n"/>
      <c r="V1499" s="13" t="n">
        <v>7.449612403100775</v>
      </c>
      <c r="W1499" s="12" t="n">
        <v>44955</v>
      </c>
      <c r="X1499" s="13" t="n">
        <v>12</v>
      </c>
      <c r="Y1499" s="12" t="n">
        <v>44963</v>
      </c>
      <c r="Z1499" t="n">
        <v>19</v>
      </c>
      <c r="AA1499" s="14" t="inlineStr">
        <is>
          <t>SI</t>
        </is>
      </c>
    </row>
    <row r="1500">
      <c r="B1500" t="inlineStr">
        <is>
          <t>Venta Local</t>
        </is>
      </c>
      <c r="C1500" t="n">
        <v>40351941</v>
      </c>
      <c r="D1500" t="inlineStr">
        <is>
          <t>AGRO AMERICA</t>
        </is>
      </c>
      <c r="E1500" t="n">
        <v>1012797</v>
      </c>
      <c r="F1500" t="inlineStr">
        <is>
          <t>agro america1012797</t>
        </is>
      </c>
      <c r="G1500" s="12" t="n">
        <v>44957</v>
      </c>
      <c r="H1500" s="10" t="inlineStr"/>
      <c r="I1500" s="10" t="n"/>
      <c r="J1500" s="10" t="n"/>
      <c r="K1500" s="10" t="n"/>
      <c r="L1500" s="13" t="n">
        <v>7.5</v>
      </c>
      <c r="M1500" s="12" t="n">
        <v>44964</v>
      </c>
      <c r="N1500" s="13" t="n">
        <v>9.5</v>
      </c>
      <c r="O1500" s="12" t="n">
        <v>44973</v>
      </c>
      <c r="P1500" t="n">
        <v>9</v>
      </c>
      <c r="Q1500" s="14" t="inlineStr">
        <is>
          <t>SI</t>
        </is>
      </c>
      <c r="R1500" s="10" t="n"/>
      <c r="S1500" s="10" t="n"/>
      <c r="T1500" s="10" t="n"/>
      <c r="U1500" s="10" t="n"/>
      <c r="V1500" s="13" t="n">
        <v>9.5</v>
      </c>
      <c r="W1500" s="12" t="n">
        <v>44966</v>
      </c>
      <c r="X1500" s="13" t="n">
        <v>11.5</v>
      </c>
      <c r="Y1500" s="12" t="n">
        <v>44973</v>
      </c>
      <c r="Z1500" t="n">
        <v>9</v>
      </c>
      <c r="AA1500" s="14" t="inlineStr">
        <is>
          <t>SI</t>
        </is>
      </c>
    </row>
    <row r="1501">
      <c r="B1501" t="inlineStr">
        <is>
          <t>Venta Local</t>
        </is>
      </c>
      <c r="C1501" t="n">
        <v>40351930</v>
      </c>
      <c r="D1501" t="inlineStr">
        <is>
          <t>AGRO AMERICA</t>
        </is>
      </c>
      <c r="E1501" t="n">
        <v>1012167</v>
      </c>
      <c r="F1501" t="inlineStr">
        <is>
          <t>agro america1012167</t>
        </is>
      </c>
      <c r="G1501" s="12" t="n">
        <v>44957</v>
      </c>
      <c r="H1501" s="10" t="inlineStr"/>
      <c r="I1501" s="10" t="n"/>
      <c r="J1501" s="10" t="n"/>
      <c r="K1501" s="10" t="n"/>
      <c r="L1501" s="13" t="n">
        <v>7.5</v>
      </c>
      <c r="M1501" s="12" t="n">
        <v>44964</v>
      </c>
      <c r="N1501" s="13" t="n">
        <v>9.5</v>
      </c>
      <c r="O1501" s="12" t="n">
        <v>44973</v>
      </c>
      <c r="P1501" t="n">
        <v>9</v>
      </c>
      <c r="Q1501" s="14" t="inlineStr">
        <is>
          <t>SI</t>
        </is>
      </c>
      <c r="R1501" s="10" t="n"/>
      <c r="S1501" s="10" t="n"/>
      <c r="T1501" s="10" t="n"/>
      <c r="U1501" s="10" t="n"/>
      <c r="V1501" s="13" t="n">
        <v>9.5</v>
      </c>
      <c r="W1501" s="12" t="n">
        <v>44966</v>
      </c>
      <c r="X1501" s="13" t="n">
        <v>11.5</v>
      </c>
      <c r="Y1501" s="12" t="n">
        <v>44973</v>
      </c>
      <c r="Z1501" t="n">
        <v>9</v>
      </c>
      <c r="AA1501" s="14" t="inlineStr">
        <is>
          <t>SI</t>
        </is>
      </c>
    </row>
    <row r="1502">
      <c r="B1502" t="inlineStr">
        <is>
          <t>Venta Local</t>
        </is>
      </c>
      <c r="C1502" t="n">
        <v>40351930</v>
      </c>
      <c r="D1502" t="inlineStr">
        <is>
          <t>AGRO AMERICA</t>
        </is>
      </c>
      <c r="E1502" t="n">
        <v>1012532</v>
      </c>
      <c r="F1502" t="inlineStr">
        <is>
          <t>agro america1012532</t>
        </is>
      </c>
      <c r="G1502" s="12" t="n">
        <v>44957</v>
      </c>
      <c r="H1502" s="10" t="inlineStr"/>
      <c r="I1502" s="10" t="n"/>
      <c r="J1502" s="10" t="n"/>
      <c r="K1502" s="10" t="n"/>
      <c r="L1502" s="13" t="n">
        <v>7.5</v>
      </c>
      <c r="M1502" s="12" t="n">
        <v>44964</v>
      </c>
      <c r="N1502" s="13" t="n">
        <v>9.5</v>
      </c>
      <c r="O1502" s="12" t="n">
        <v>44973</v>
      </c>
      <c r="P1502" t="n">
        <v>9</v>
      </c>
      <c r="Q1502" s="14" t="inlineStr">
        <is>
          <t>SI</t>
        </is>
      </c>
      <c r="R1502" s="10" t="n"/>
      <c r="S1502" s="10" t="n"/>
      <c r="T1502" s="10" t="n"/>
      <c r="U1502" s="10" t="n"/>
      <c r="V1502" s="13" t="n">
        <v>9.5</v>
      </c>
      <c r="W1502" s="12" t="n">
        <v>44966</v>
      </c>
      <c r="X1502" s="13" t="n">
        <v>11.5</v>
      </c>
      <c r="Y1502" s="12" t="n">
        <v>44973</v>
      </c>
      <c r="Z1502" t="n">
        <v>9</v>
      </c>
      <c r="AA1502" s="14" t="inlineStr">
        <is>
          <t>SI</t>
        </is>
      </c>
    </row>
    <row r="1503">
      <c r="B1503" t="inlineStr">
        <is>
          <t>Venta Local</t>
        </is>
      </c>
      <c r="C1503" t="n">
        <v>40351520</v>
      </c>
      <c r="D1503" t="inlineStr">
        <is>
          <t>AGROSUPER SHANGHAI</t>
        </is>
      </c>
      <c r="E1503" t="n">
        <v>1021766</v>
      </c>
      <c r="F1503" t="inlineStr">
        <is>
          <t>agrosuper shanghai1021766</t>
        </is>
      </c>
      <c r="G1503" s="12" t="n">
        <v>44985</v>
      </c>
      <c r="H1503" s="10" t="n">
        <v>24138</v>
      </c>
      <c r="I1503" s="10" t="n"/>
      <c r="J1503" s="10" t="n"/>
      <c r="K1503" s="10" t="n"/>
      <c r="L1503" s="13" t="n">
        <v>5.574109245612703</v>
      </c>
      <c r="M1503" s="12" t="n">
        <v>44990</v>
      </c>
      <c r="N1503" s="13" t="n">
        <v>5.5</v>
      </c>
      <c r="O1503" s="12" t="n">
        <v>44995</v>
      </c>
      <c r="P1503" t="n">
        <v>18</v>
      </c>
      <c r="Q1503" s="14" t="inlineStr">
        <is>
          <t>SI</t>
        </is>
      </c>
      <c r="R1503" s="10" t="n">
        <v>24138</v>
      </c>
      <c r="S1503" s="10" t="n"/>
      <c r="T1503" s="10" t="n"/>
      <c r="U1503" s="10" t="n"/>
      <c r="V1503" s="13" t="n">
        <v>7.574109245612703</v>
      </c>
      <c r="W1503" s="12" t="n">
        <v>44992</v>
      </c>
      <c r="X1503" s="13" t="n">
        <v>7.5</v>
      </c>
      <c r="Y1503" s="12" t="n">
        <v>44995</v>
      </c>
      <c r="Z1503" t="n">
        <v>18</v>
      </c>
      <c r="AA1503" s="14" t="inlineStr">
        <is>
          <t>SI</t>
        </is>
      </c>
    </row>
    <row r="1504">
      <c r="B1504" t="inlineStr">
        <is>
          <t>Venta Local</t>
        </is>
      </c>
      <c r="C1504" t="n">
        <v>40351505</v>
      </c>
      <c r="D1504" t="inlineStr">
        <is>
          <t>AGROSUPER SHANGHAI</t>
        </is>
      </c>
      <c r="E1504" t="n">
        <v>1023306</v>
      </c>
      <c r="F1504" t="inlineStr">
        <is>
          <t>agrosuper shanghai1023306</t>
        </is>
      </c>
      <c r="G1504" s="12" t="n">
        <v>44964</v>
      </c>
      <c r="H1504" s="10" t="inlineStr"/>
      <c r="I1504" s="10" t="n"/>
      <c r="J1504" s="10" t="n"/>
      <c r="K1504" s="10" t="n"/>
      <c r="L1504" s="13" t="n">
        <v>5.574109245612703</v>
      </c>
      <c r="M1504" s="12" t="n">
        <v>44969</v>
      </c>
      <c r="N1504" s="13" t="n">
        <v>5.5</v>
      </c>
      <c r="O1504" s="12" t="n">
        <v>44974</v>
      </c>
      <c r="P1504" t="n">
        <v>9</v>
      </c>
      <c r="Q1504" s="14" t="inlineStr">
        <is>
          <t>SI</t>
        </is>
      </c>
      <c r="R1504" s="10" t="n"/>
      <c r="S1504" s="10" t="n"/>
      <c r="T1504" s="10" t="n"/>
      <c r="U1504" s="10" t="n"/>
      <c r="V1504" s="13" t="n">
        <v>7.574109245612703</v>
      </c>
      <c r="W1504" s="12" t="n">
        <v>44971</v>
      </c>
      <c r="X1504" s="13" t="n">
        <v>7.5</v>
      </c>
      <c r="Y1504" s="12" t="n">
        <v>44974</v>
      </c>
      <c r="Z1504" t="n">
        <v>9</v>
      </c>
      <c r="AA1504" s="14" t="inlineStr">
        <is>
          <t>SI</t>
        </is>
      </c>
    </row>
    <row r="1505">
      <c r="B1505" t="inlineStr">
        <is>
          <t>Venta Local</t>
        </is>
      </c>
      <c r="C1505" t="n">
        <v>40351489</v>
      </c>
      <c r="D1505" t="inlineStr">
        <is>
          <t>AGROSUPER SHANGHAI</t>
        </is>
      </c>
      <c r="E1505" t="n">
        <v>1022125</v>
      </c>
      <c r="F1505" t="inlineStr">
        <is>
          <t>agrosuper shanghai1022125</t>
        </is>
      </c>
      <c r="G1505" s="12" t="n">
        <v>44964</v>
      </c>
      <c r="H1505" s="10" t="inlineStr"/>
      <c r="I1505" s="10" t="n"/>
      <c r="J1505" s="10" t="n"/>
      <c r="K1505" s="10" t="n"/>
      <c r="L1505" s="13" t="n">
        <v>5.574109245612703</v>
      </c>
      <c r="M1505" s="12" t="n">
        <v>44969</v>
      </c>
      <c r="N1505" s="13" t="n">
        <v>5.5</v>
      </c>
      <c r="O1505" s="12" t="n">
        <v>44974</v>
      </c>
      <c r="P1505" t="n">
        <v>9</v>
      </c>
      <c r="Q1505" s="14" t="inlineStr">
        <is>
          <t>SI</t>
        </is>
      </c>
      <c r="R1505" s="10" t="n"/>
      <c r="S1505" s="10" t="n"/>
      <c r="T1505" s="10" t="n"/>
      <c r="U1505" s="10" t="n"/>
      <c r="V1505" s="13" t="n">
        <v>7.574109245612703</v>
      </c>
      <c r="W1505" s="12" t="n">
        <v>44971</v>
      </c>
      <c r="X1505" s="13" t="n">
        <v>7.5</v>
      </c>
      <c r="Y1505" s="12" t="n">
        <v>44974</v>
      </c>
      <c r="Z1505" t="n">
        <v>9</v>
      </c>
      <c r="AA1505" s="14" t="inlineStr">
        <is>
          <t>SI</t>
        </is>
      </c>
    </row>
    <row r="1506">
      <c r="B1506" t="inlineStr">
        <is>
          <t>Venta Local</t>
        </is>
      </c>
      <c r="C1506" t="n">
        <v>40351480</v>
      </c>
      <c r="D1506" t="inlineStr">
        <is>
          <t>AGROSUPER SHANGHAI</t>
        </is>
      </c>
      <c r="E1506" t="n">
        <v>1022943</v>
      </c>
      <c r="F1506" t="inlineStr">
        <is>
          <t>agrosuper shanghai1022943</t>
        </is>
      </c>
      <c r="G1506" s="12" t="n">
        <v>44979</v>
      </c>
      <c r="H1506" s="10" t="n">
        <v>25004.5</v>
      </c>
      <c r="I1506" s="10" t="n"/>
      <c r="J1506" s="10" t="n"/>
      <c r="K1506" s="10" t="n"/>
      <c r="L1506" s="13" t="n">
        <v>5.574109245612703</v>
      </c>
      <c r="M1506" s="12" t="n">
        <v>44984</v>
      </c>
      <c r="N1506" s="13" t="n">
        <v>5.5</v>
      </c>
      <c r="O1506" s="12" t="n">
        <v>44989</v>
      </c>
      <c r="P1506" t="n">
        <v>23</v>
      </c>
      <c r="Q1506" s="14" t="inlineStr">
        <is>
          <t>SI</t>
        </is>
      </c>
      <c r="R1506" s="10" t="n">
        <v>25004.5</v>
      </c>
      <c r="S1506" s="10" t="n"/>
      <c r="T1506" s="10" t="n"/>
      <c r="U1506" s="10" t="n"/>
      <c r="V1506" s="13" t="n">
        <v>7.574109245612703</v>
      </c>
      <c r="W1506" s="12" t="n">
        <v>44986</v>
      </c>
      <c r="X1506" s="13" t="n">
        <v>7.5</v>
      </c>
      <c r="Y1506" s="12" t="n">
        <v>44989</v>
      </c>
      <c r="Z1506" t="n">
        <v>23</v>
      </c>
      <c r="AA1506" s="14" t="inlineStr">
        <is>
          <t>SI</t>
        </is>
      </c>
    </row>
    <row r="1507">
      <c r="B1507" t="inlineStr">
        <is>
          <t>Venta Local</t>
        </is>
      </c>
      <c r="C1507" t="n">
        <v>40351446</v>
      </c>
      <c r="D1507" t="inlineStr">
        <is>
          <t>AGROSUPER SHANGHAI</t>
        </is>
      </c>
      <c r="E1507" t="n">
        <v>1021774</v>
      </c>
      <c r="F1507" t="inlineStr">
        <is>
          <t>agrosuper shanghai1021774</t>
        </is>
      </c>
      <c r="G1507" s="12" t="n">
        <v>44985</v>
      </c>
      <c r="H1507" s="10" t="n">
        <v>24060</v>
      </c>
      <c r="I1507" s="10" t="n"/>
      <c r="J1507" s="10" t="n"/>
      <c r="K1507" s="10" t="n"/>
      <c r="L1507" s="13" t="n">
        <v>5.574109245612703</v>
      </c>
      <c r="M1507" s="12" t="n">
        <v>44990</v>
      </c>
      <c r="N1507" s="13" t="n">
        <v>5.5</v>
      </c>
      <c r="O1507" s="12" t="n">
        <v>44995</v>
      </c>
      <c r="P1507" t="n">
        <v>18</v>
      </c>
      <c r="Q1507" s="14" t="inlineStr">
        <is>
          <t>SI</t>
        </is>
      </c>
      <c r="R1507" s="10" t="n">
        <v>24060</v>
      </c>
      <c r="S1507" s="10" t="n"/>
      <c r="T1507" s="10" t="n"/>
      <c r="U1507" s="10" t="n"/>
      <c r="V1507" s="13" t="n">
        <v>7.574109245612703</v>
      </c>
      <c r="W1507" s="12" t="n">
        <v>44992</v>
      </c>
      <c r="X1507" s="13" t="n">
        <v>7.5</v>
      </c>
      <c r="Y1507" s="12" t="n">
        <v>44995</v>
      </c>
      <c r="Z1507" t="n">
        <v>18</v>
      </c>
      <c r="AA1507" s="14" t="inlineStr">
        <is>
          <t>SI</t>
        </is>
      </c>
    </row>
    <row r="1508">
      <c r="B1508" t="inlineStr">
        <is>
          <t>Venta Local</t>
        </is>
      </c>
      <c r="C1508" t="n">
        <v>40351394</v>
      </c>
      <c r="D1508" t="inlineStr">
        <is>
          <t>AGROSUPER SHANGHAI</t>
        </is>
      </c>
      <c r="E1508" t="n">
        <v>1022748</v>
      </c>
      <c r="F1508" t="inlineStr">
        <is>
          <t>agrosuper shanghai1022748</t>
        </is>
      </c>
      <c r="G1508" s="12" t="n">
        <v>44979</v>
      </c>
      <c r="H1508" s="10" t="n">
        <v>24530</v>
      </c>
      <c r="I1508" s="10" t="n"/>
      <c r="J1508" s="10" t="n"/>
      <c r="K1508" s="10" t="n"/>
      <c r="L1508" s="13" t="n">
        <v>5.574109245612703</v>
      </c>
      <c r="M1508" s="12" t="n">
        <v>44984</v>
      </c>
      <c r="N1508" s="13" t="n">
        <v>5.5</v>
      </c>
      <c r="O1508" s="12" t="n">
        <v>44989</v>
      </c>
      <c r="P1508" t="n">
        <v>23</v>
      </c>
      <c r="Q1508" s="14" t="inlineStr">
        <is>
          <t>SI</t>
        </is>
      </c>
      <c r="R1508" s="10" t="n">
        <v>24530</v>
      </c>
      <c r="S1508" s="10" t="n"/>
      <c r="T1508" s="10" t="n"/>
      <c r="U1508" s="10" t="n"/>
      <c r="V1508" s="13" t="n">
        <v>7.574109245612703</v>
      </c>
      <c r="W1508" s="12" t="n">
        <v>44986</v>
      </c>
      <c r="X1508" s="13" t="n">
        <v>7.5</v>
      </c>
      <c r="Y1508" s="12" t="n">
        <v>44989</v>
      </c>
      <c r="Z1508" t="n">
        <v>23</v>
      </c>
      <c r="AA1508" s="14" t="inlineStr">
        <is>
          <t>SI</t>
        </is>
      </c>
    </row>
    <row r="1509">
      <c r="B1509" t="inlineStr">
        <is>
          <t>Venta Local</t>
        </is>
      </c>
      <c r="C1509" t="n">
        <v>40351387</v>
      </c>
      <c r="D1509" t="inlineStr">
        <is>
          <t>AGROSUPER SHANGHAI</t>
        </is>
      </c>
      <c r="E1509" t="n">
        <v>1022753</v>
      </c>
      <c r="F1509" t="inlineStr">
        <is>
          <t>agrosuper shanghai1022753</t>
        </is>
      </c>
      <c r="G1509" s="12" t="n">
        <v>44985</v>
      </c>
      <c r="H1509" s="10" t="n">
        <v>24540</v>
      </c>
      <c r="I1509" s="10" t="n"/>
      <c r="J1509" s="10" t="n"/>
      <c r="K1509" s="10" t="n"/>
      <c r="L1509" s="13" t="n">
        <v>5.574109245612703</v>
      </c>
      <c r="M1509" s="12" t="n">
        <v>44990</v>
      </c>
      <c r="N1509" s="13" t="n">
        <v>5.5</v>
      </c>
      <c r="O1509" s="12" t="n">
        <v>44995</v>
      </c>
      <c r="P1509" t="n">
        <v>18</v>
      </c>
      <c r="Q1509" s="14" t="inlineStr">
        <is>
          <t>SI</t>
        </is>
      </c>
      <c r="R1509" s="10" t="n">
        <v>24540</v>
      </c>
      <c r="S1509" s="10" t="n"/>
      <c r="T1509" s="10" t="n"/>
      <c r="U1509" s="10" t="n"/>
      <c r="V1509" s="13" t="n">
        <v>7.574109245612703</v>
      </c>
      <c r="W1509" s="12" t="n">
        <v>44992</v>
      </c>
      <c r="X1509" s="13" t="n">
        <v>7.5</v>
      </c>
      <c r="Y1509" s="12" t="n">
        <v>44995</v>
      </c>
      <c r="Z1509" t="n">
        <v>18</v>
      </c>
      <c r="AA1509" s="14" t="inlineStr">
        <is>
          <t>SI</t>
        </is>
      </c>
    </row>
    <row r="1510">
      <c r="B1510" t="inlineStr">
        <is>
          <t>Venta Local</t>
        </is>
      </c>
      <c r="C1510" t="n">
        <v>40351367</v>
      </c>
      <c r="D1510" t="inlineStr">
        <is>
          <t>AGROSUPER SHANGHAI</t>
        </is>
      </c>
      <c r="E1510" t="n">
        <v>1021732</v>
      </c>
      <c r="F1510" t="inlineStr">
        <is>
          <t>agrosuper shanghai1021732</t>
        </is>
      </c>
      <c r="G1510" s="12" t="n">
        <v>44985</v>
      </c>
      <c r="H1510" s="10" t="n">
        <v>23920</v>
      </c>
      <c r="I1510" s="10" t="n"/>
      <c r="J1510" s="10" t="n"/>
      <c r="K1510" s="10" t="n"/>
      <c r="L1510" s="13" t="n">
        <v>5.574109245612703</v>
      </c>
      <c r="M1510" s="12" t="n">
        <v>44990</v>
      </c>
      <c r="N1510" s="13" t="n">
        <v>5.5</v>
      </c>
      <c r="O1510" s="12" t="n">
        <v>44995</v>
      </c>
      <c r="P1510" t="n">
        <v>18</v>
      </c>
      <c r="Q1510" s="14" t="inlineStr">
        <is>
          <t>SI</t>
        </is>
      </c>
      <c r="R1510" s="10" t="n">
        <v>23920</v>
      </c>
      <c r="S1510" s="10" t="n"/>
      <c r="T1510" s="10" t="n"/>
      <c r="U1510" s="10" t="n"/>
      <c r="V1510" s="13" t="n">
        <v>7.574109245612703</v>
      </c>
      <c r="W1510" s="12" t="n">
        <v>44992</v>
      </c>
      <c r="X1510" s="13" t="n">
        <v>7.5</v>
      </c>
      <c r="Y1510" s="12" t="n">
        <v>44995</v>
      </c>
      <c r="Z1510" t="n">
        <v>18</v>
      </c>
      <c r="AA1510" s="14" t="inlineStr">
        <is>
          <t>SI</t>
        </is>
      </c>
    </row>
    <row r="1511">
      <c r="B1511" t="inlineStr">
        <is>
          <t>Venta Directa</t>
        </is>
      </c>
      <c r="C1511" t="n">
        <v>40350186</v>
      </c>
      <c r="D1511" t="inlineStr">
        <is>
          <t>AGRO SUDAMERICA</t>
        </is>
      </c>
      <c r="E1511" t="n">
        <v>1020352</v>
      </c>
      <c r="F1511" t="inlineStr">
        <is>
          <t>agro sudamerica1020352</t>
        </is>
      </c>
      <c r="G1511" s="12" t="n">
        <v>44936</v>
      </c>
      <c r="H1511" s="10" t="inlineStr"/>
      <c r="I1511" s="10" t="n"/>
      <c r="J1511" s="10" t="n"/>
      <c r="K1511" s="10" t="n"/>
      <c r="L1511" s="13" t="n"/>
      <c r="N1511" s="13" t="n"/>
      <c r="Q1511" s="14" t="n"/>
      <c r="R1511" s="10" t="n"/>
      <c r="S1511" s="10" t="n"/>
      <c r="T1511" s="10" t="n"/>
      <c r="U1511" s="10" t="n"/>
      <c r="V1511" s="13" t="n"/>
      <c r="X1511" s="13" t="n"/>
      <c r="AA1511" s="14" t="n"/>
    </row>
    <row r="1512">
      <c r="B1512" t="inlineStr">
        <is>
          <t>Venta Directa</t>
        </is>
      </c>
      <c r="C1512" t="n">
        <v>40350183</v>
      </c>
      <c r="D1512" t="inlineStr">
        <is>
          <t>AGRO SUDAMERICA</t>
        </is>
      </c>
      <c r="E1512" t="n">
        <v>1021385</v>
      </c>
      <c r="F1512" t="inlineStr">
        <is>
          <t>agro sudamerica1021385</t>
        </is>
      </c>
      <c r="G1512" s="12" t="n">
        <v>44936</v>
      </c>
      <c r="H1512" s="10" t="inlineStr"/>
      <c r="I1512" s="10" t="n"/>
      <c r="J1512" s="10" t="n"/>
      <c r="K1512" s="10" t="n"/>
      <c r="L1512" s="13" t="n"/>
      <c r="N1512" s="13" t="n"/>
      <c r="Q1512" s="14" t="n"/>
      <c r="R1512" s="10" t="n"/>
      <c r="S1512" s="10" t="n"/>
      <c r="T1512" s="10" t="n"/>
      <c r="U1512" s="10" t="n"/>
      <c r="V1512" s="13" t="n"/>
      <c r="X1512" s="13" t="n"/>
      <c r="AA1512" s="14" t="n"/>
    </row>
    <row r="1513">
      <c r="B1513" t="inlineStr">
        <is>
          <t>Venta Directa</t>
        </is>
      </c>
      <c r="C1513" t="n">
        <v>40350183</v>
      </c>
      <c r="D1513" t="inlineStr">
        <is>
          <t>AGRO SUDAMERICA</t>
        </is>
      </c>
      <c r="E1513" t="n">
        <v>1021385</v>
      </c>
      <c r="F1513" t="inlineStr">
        <is>
          <t>agro sudamerica1021385</t>
        </is>
      </c>
      <c r="G1513" s="12" t="n">
        <v>44936</v>
      </c>
      <c r="H1513" s="10" t="inlineStr"/>
      <c r="I1513" s="10" t="n"/>
      <c r="J1513" s="10" t="n"/>
      <c r="K1513" s="10" t="n"/>
      <c r="L1513" s="13" t="n"/>
      <c r="N1513" s="13" t="n"/>
      <c r="Q1513" s="14" t="n"/>
      <c r="R1513" s="10" t="n"/>
      <c r="S1513" s="10" t="n"/>
      <c r="T1513" s="10" t="n"/>
      <c r="U1513" s="10" t="n"/>
      <c r="V1513" s="13" t="n"/>
      <c r="X1513" s="13" t="n"/>
      <c r="AA1513" s="14" t="n"/>
    </row>
    <row r="1514">
      <c r="B1514" t="inlineStr">
        <is>
          <t>Venta Directa</t>
        </is>
      </c>
      <c r="C1514" t="n">
        <v>40349809</v>
      </c>
      <c r="D1514" t="inlineStr">
        <is>
          <t>AGRO SUDAMERICA</t>
        </is>
      </c>
      <c r="E1514" t="n">
        <v>1020944</v>
      </c>
      <c r="F1514" t="inlineStr">
        <is>
          <t>agro sudamerica1020944</t>
        </is>
      </c>
      <c r="G1514" s="12" t="n">
        <v>44950</v>
      </c>
      <c r="H1514" s="10" t="inlineStr"/>
      <c r="I1514" s="10" t="n"/>
      <c r="J1514" s="10" t="n"/>
      <c r="K1514" s="10" t="n"/>
      <c r="L1514" s="13" t="n"/>
      <c r="N1514" s="13" t="n"/>
      <c r="Q1514" s="14" t="n"/>
      <c r="R1514" s="10" t="n"/>
      <c r="S1514" s="10" t="n"/>
      <c r="T1514" s="10" t="n"/>
      <c r="U1514" s="10" t="n"/>
      <c r="V1514" s="13" t="n"/>
      <c r="X1514" s="13" t="n"/>
      <c r="AA1514" s="14" t="n"/>
    </row>
    <row r="1515">
      <c r="B1515" t="inlineStr">
        <is>
          <t>Venta Directa</t>
        </is>
      </c>
      <c r="C1515" t="n">
        <v>40349809</v>
      </c>
      <c r="D1515" t="inlineStr">
        <is>
          <t>AGRO SUDAMERICA</t>
        </is>
      </c>
      <c r="E1515" t="n">
        <v>1020944</v>
      </c>
      <c r="F1515" t="inlineStr">
        <is>
          <t>agro sudamerica1020944</t>
        </is>
      </c>
      <c r="G1515" s="12" t="n">
        <v>44950</v>
      </c>
      <c r="H1515" s="10" t="inlineStr"/>
      <c r="I1515" s="10" t="n"/>
      <c r="J1515" s="10" t="n"/>
      <c r="K1515" s="10" t="n"/>
      <c r="L1515" s="13" t="n"/>
      <c r="N1515" s="13" t="n"/>
      <c r="Q1515" s="14" t="n"/>
      <c r="R1515" s="10" t="n"/>
      <c r="S1515" s="10" t="n"/>
      <c r="T1515" s="10" t="n"/>
      <c r="U1515" s="10" t="n"/>
      <c r="V1515" s="13" t="n"/>
      <c r="X1515" s="13" t="n"/>
      <c r="AA1515" s="14" t="n"/>
    </row>
    <row r="1516">
      <c r="B1516" t="inlineStr">
        <is>
          <t>Venta Directa</t>
        </is>
      </c>
      <c r="C1516" t="n">
        <v>40349433</v>
      </c>
      <c r="D1516" t="inlineStr">
        <is>
          <t>AGROSUPER ASIA</t>
        </is>
      </c>
      <c r="E1516" t="n">
        <v>1030535</v>
      </c>
      <c r="F1516" t="inlineStr">
        <is>
          <t>agrosuper asia1030535</t>
        </is>
      </c>
      <c r="G1516" s="12" t="n">
        <v>44967</v>
      </c>
      <c r="H1516" s="10" t="inlineStr"/>
      <c r="I1516" s="10" t="n"/>
      <c r="J1516" s="10" t="n"/>
      <c r="K1516" s="10" t="n"/>
      <c r="L1516" s="13" t="n"/>
      <c r="N1516" s="13" t="n"/>
      <c r="Q1516" s="14" t="n"/>
      <c r="R1516" s="10" t="n"/>
      <c r="S1516" s="10" t="n"/>
      <c r="T1516" s="10" t="n"/>
      <c r="U1516" s="10" t="n"/>
      <c r="V1516" s="13" t="n"/>
      <c r="X1516" s="13" t="n"/>
      <c r="AA1516" s="14" t="n"/>
    </row>
    <row r="1517">
      <c r="B1517" t="inlineStr">
        <is>
          <t>Venta Directa</t>
        </is>
      </c>
      <c r="C1517" t="n">
        <v>40348940</v>
      </c>
      <c r="D1517" t="inlineStr">
        <is>
          <t>AGRO SUDAMERICA</t>
        </is>
      </c>
      <c r="E1517" t="n">
        <v>1022389</v>
      </c>
      <c r="F1517" t="inlineStr">
        <is>
          <t>agro sudamerica1022389</t>
        </is>
      </c>
      <c r="G1517" s="12" t="n">
        <v>44936</v>
      </c>
      <c r="H1517" s="10" t="inlineStr"/>
      <c r="I1517" s="10" t="n"/>
      <c r="J1517" s="10" t="n"/>
      <c r="K1517" s="10" t="n"/>
      <c r="L1517" s="13" t="n"/>
      <c r="N1517" s="13" t="n"/>
      <c r="Q1517" s="14" t="n"/>
      <c r="R1517" s="10" t="n"/>
      <c r="S1517" s="10" t="n"/>
      <c r="T1517" s="10" t="n"/>
      <c r="U1517" s="10" t="n"/>
      <c r="V1517" s="13" t="n"/>
      <c r="X1517" s="13" t="n"/>
      <c r="AA1517" s="14" t="n"/>
    </row>
    <row r="1518">
      <c r="B1518" t="inlineStr">
        <is>
          <t>Venta Directa</t>
        </is>
      </c>
      <c r="C1518" t="n">
        <v>40348940</v>
      </c>
      <c r="D1518" t="inlineStr">
        <is>
          <t>AGRO SUDAMERICA</t>
        </is>
      </c>
      <c r="E1518" t="n">
        <v>1020352</v>
      </c>
      <c r="F1518" t="inlineStr">
        <is>
          <t>agro sudamerica1020352</t>
        </is>
      </c>
      <c r="G1518" s="12" t="n">
        <v>44936</v>
      </c>
      <c r="H1518" s="10" t="inlineStr"/>
      <c r="I1518" s="10" t="n"/>
      <c r="J1518" s="10" t="n"/>
      <c r="K1518" s="10" t="n"/>
      <c r="L1518" s="13" t="n"/>
      <c r="N1518" s="13" t="n"/>
      <c r="Q1518" s="14" t="n"/>
      <c r="R1518" s="10" t="n"/>
      <c r="S1518" s="10" t="n"/>
      <c r="T1518" s="10" t="n"/>
      <c r="U1518" s="10" t="n"/>
      <c r="V1518" s="13" t="n"/>
      <c r="X1518" s="13" t="n"/>
      <c r="AA1518" s="14" t="n"/>
    </row>
    <row r="1519">
      <c r="B1519" t="inlineStr">
        <is>
          <t>Venta Directa</t>
        </is>
      </c>
      <c r="C1519" t="n">
        <v>40348938</v>
      </c>
      <c r="D1519" t="inlineStr">
        <is>
          <t>AGRO SUDAMERICA</t>
        </is>
      </c>
      <c r="E1519" t="n">
        <v>1022150</v>
      </c>
      <c r="F1519" t="inlineStr">
        <is>
          <t>agro sudamerica1022150</t>
        </is>
      </c>
      <c r="G1519" s="12" t="n">
        <v>44936</v>
      </c>
      <c r="H1519" s="10" t="inlineStr"/>
      <c r="I1519" s="10" t="n"/>
      <c r="J1519" s="10" t="n"/>
      <c r="K1519" s="10" t="n"/>
      <c r="L1519" s="13" t="n"/>
      <c r="N1519" s="13" t="n"/>
      <c r="Q1519" s="14" t="n"/>
      <c r="R1519" s="10" t="n"/>
      <c r="S1519" s="10" t="n"/>
      <c r="T1519" s="10" t="n"/>
      <c r="U1519" s="10" t="n"/>
      <c r="V1519" s="13" t="n"/>
      <c r="X1519" s="13" t="n"/>
      <c r="AA1519" s="14" t="n"/>
    </row>
    <row r="1520">
      <c r="B1520" t="inlineStr">
        <is>
          <t>Venta Directa</t>
        </is>
      </c>
      <c r="C1520" t="n">
        <v>40348386</v>
      </c>
      <c r="D1520" t="inlineStr">
        <is>
          <t>AGRO SUDAMERICA</t>
        </is>
      </c>
      <c r="E1520" t="n">
        <v>1023324</v>
      </c>
      <c r="F1520" t="inlineStr">
        <is>
          <t>agro sudamerica1023324</t>
        </is>
      </c>
      <c r="G1520" s="12" t="n">
        <v>44961</v>
      </c>
      <c r="H1520" s="10" t="inlineStr"/>
      <c r="I1520" s="10" t="n"/>
      <c r="J1520" s="10" t="n"/>
      <c r="K1520" s="10" t="n"/>
      <c r="L1520" s="13" t="n"/>
      <c r="N1520" s="13" t="n"/>
      <c r="Q1520" s="14" t="n"/>
      <c r="R1520" s="10" t="n"/>
      <c r="S1520" s="10" t="n"/>
      <c r="T1520" s="10" t="n"/>
      <c r="U1520" s="10" t="n"/>
      <c r="V1520" s="13" t="n"/>
      <c r="X1520" s="13" t="n"/>
      <c r="AA1520" s="14" t="n"/>
    </row>
    <row r="1521">
      <c r="B1521" t="inlineStr">
        <is>
          <t>Venta Local</t>
        </is>
      </c>
      <c r="C1521" t="n">
        <v>40348359</v>
      </c>
      <c r="D1521" t="inlineStr">
        <is>
          <t>AGRO AMERICA</t>
        </is>
      </c>
      <c r="E1521" t="n">
        <v>1012164</v>
      </c>
      <c r="F1521" t="inlineStr">
        <is>
          <t>agro america1012164</t>
        </is>
      </c>
      <c r="G1521" s="12" t="n">
        <v>44956</v>
      </c>
      <c r="H1521" s="10" t="inlineStr"/>
      <c r="I1521" s="10" t="n"/>
      <c r="J1521" s="10" t="n"/>
      <c r="K1521" s="10" t="n"/>
      <c r="L1521" s="13" t="n">
        <v>7.5</v>
      </c>
      <c r="M1521" s="12" t="n">
        <v>44963</v>
      </c>
      <c r="N1521" s="13" t="n">
        <v>9.5</v>
      </c>
      <c r="O1521" s="12" t="n">
        <v>44972</v>
      </c>
      <c r="P1521" t="n">
        <v>10</v>
      </c>
      <c r="Q1521" s="14" t="inlineStr">
        <is>
          <t>SI</t>
        </is>
      </c>
      <c r="R1521" s="10" t="n"/>
      <c r="S1521" s="10" t="n"/>
      <c r="T1521" s="10" t="n"/>
      <c r="U1521" s="10" t="n"/>
      <c r="V1521" s="13" t="n">
        <v>9.5</v>
      </c>
      <c r="W1521" s="12" t="n">
        <v>44965</v>
      </c>
      <c r="X1521" s="13" t="n">
        <v>11.5</v>
      </c>
      <c r="Y1521" s="12" t="n">
        <v>44972</v>
      </c>
      <c r="Z1521" t="n">
        <v>10</v>
      </c>
      <c r="AA1521" s="14" t="inlineStr">
        <is>
          <t>SI</t>
        </is>
      </c>
    </row>
    <row r="1522">
      <c r="B1522" t="inlineStr">
        <is>
          <t>Venta Local</t>
        </is>
      </c>
      <c r="C1522" t="n">
        <v>40348359</v>
      </c>
      <c r="D1522" t="inlineStr">
        <is>
          <t>AGRO AMERICA</t>
        </is>
      </c>
      <c r="E1522" t="n">
        <v>1012157</v>
      </c>
      <c r="F1522" t="inlineStr">
        <is>
          <t>agro america1012157</t>
        </is>
      </c>
      <c r="G1522" s="12" t="n">
        <v>44956</v>
      </c>
      <c r="H1522" s="10" t="inlineStr"/>
      <c r="I1522" s="10" t="n"/>
      <c r="J1522" s="10" t="n"/>
      <c r="K1522" s="10" t="n"/>
      <c r="L1522" s="13" t="n">
        <v>7.5</v>
      </c>
      <c r="M1522" s="12" t="n">
        <v>44963</v>
      </c>
      <c r="N1522" s="13" t="n">
        <v>9.5</v>
      </c>
      <c r="O1522" s="12" t="n">
        <v>44972</v>
      </c>
      <c r="P1522" t="n">
        <v>10</v>
      </c>
      <c r="Q1522" s="14" t="inlineStr">
        <is>
          <t>SI</t>
        </is>
      </c>
      <c r="R1522" s="10" t="n"/>
      <c r="S1522" s="10" t="n"/>
      <c r="T1522" s="10" t="n"/>
      <c r="U1522" s="10" t="n"/>
      <c r="V1522" s="13" t="n">
        <v>9.5</v>
      </c>
      <c r="W1522" s="12" t="n">
        <v>44965</v>
      </c>
      <c r="X1522" s="13" t="n">
        <v>11.5</v>
      </c>
      <c r="Y1522" s="12" t="n">
        <v>44972</v>
      </c>
      <c r="Z1522" t="n">
        <v>10</v>
      </c>
      <c r="AA1522" s="14" t="inlineStr">
        <is>
          <t>SI</t>
        </is>
      </c>
    </row>
    <row r="1523">
      <c r="B1523" t="inlineStr">
        <is>
          <t>Venta Local</t>
        </is>
      </c>
      <c r="C1523" t="n">
        <v>40348359</v>
      </c>
      <c r="D1523" t="inlineStr">
        <is>
          <t>AGRO AMERICA</t>
        </is>
      </c>
      <c r="E1523" t="n">
        <v>1012167</v>
      </c>
      <c r="F1523" t="inlineStr">
        <is>
          <t>agro america1012167</t>
        </is>
      </c>
      <c r="G1523" s="12" t="n">
        <v>44956</v>
      </c>
      <c r="H1523" s="10" t="inlineStr"/>
      <c r="I1523" s="10" t="n"/>
      <c r="J1523" s="10" t="n"/>
      <c r="K1523" s="10" t="n"/>
      <c r="L1523" s="13" t="n">
        <v>7.5</v>
      </c>
      <c r="M1523" s="12" t="n">
        <v>44963</v>
      </c>
      <c r="N1523" s="13" t="n">
        <v>9.5</v>
      </c>
      <c r="O1523" s="12" t="n">
        <v>44972</v>
      </c>
      <c r="P1523" t="n">
        <v>10</v>
      </c>
      <c r="Q1523" s="14" t="inlineStr">
        <is>
          <t>SI</t>
        </is>
      </c>
      <c r="R1523" s="10" t="n"/>
      <c r="S1523" s="10" t="n"/>
      <c r="T1523" s="10" t="n"/>
      <c r="U1523" s="10" t="n"/>
      <c r="V1523" s="13" t="n">
        <v>9.5</v>
      </c>
      <c r="W1523" s="12" t="n">
        <v>44965</v>
      </c>
      <c r="X1523" s="13" t="n">
        <v>11.5</v>
      </c>
      <c r="Y1523" s="12" t="n">
        <v>44972</v>
      </c>
      <c r="Z1523" t="n">
        <v>10</v>
      </c>
      <c r="AA1523" s="14" t="inlineStr">
        <is>
          <t>SI</t>
        </is>
      </c>
    </row>
    <row r="1524">
      <c r="B1524" t="inlineStr">
        <is>
          <t>Venta Local</t>
        </is>
      </c>
      <c r="C1524" t="n">
        <v>40348359</v>
      </c>
      <c r="D1524" t="inlineStr">
        <is>
          <t>AGRO AMERICA</t>
        </is>
      </c>
      <c r="E1524" t="n">
        <v>1012159</v>
      </c>
      <c r="F1524" t="inlineStr">
        <is>
          <t>agro america1012159</t>
        </is>
      </c>
      <c r="G1524" s="12" t="n">
        <v>44956</v>
      </c>
      <c r="H1524" s="10" t="inlineStr"/>
      <c r="I1524" s="10" t="n"/>
      <c r="J1524" s="10" t="n"/>
      <c r="K1524" s="10" t="n"/>
      <c r="L1524" s="13" t="n">
        <v>7.5</v>
      </c>
      <c r="M1524" s="12" t="n">
        <v>44963</v>
      </c>
      <c r="N1524" s="13" t="n">
        <v>9.5</v>
      </c>
      <c r="O1524" s="12" t="n">
        <v>44972</v>
      </c>
      <c r="P1524" t="n">
        <v>10</v>
      </c>
      <c r="Q1524" s="14" t="inlineStr">
        <is>
          <t>SI</t>
        </is>
      </c>
      <c r="R1524" s="10" t="n"/>
      <c r="S1524" s="10" t="n"/>
      <c r="T1524" s="10" t="n"/>
      <c r="U1524" s="10" t="n"/>
      <c r="V1524" s="13" t="n">
        <v>9.5</v>
      </c>
      <c r="W1524" s="12" t="n">
        <v>44965</v>
      </c>
      <c r="X1524" s="13" t="n">
        <v>11.5</v>
      </c>
      <c r="Y1524" s="12" t="n">
        <v>44972</v>
      </c>
      <c r="Z1524" t="n">
        <v>10</v>
      </c>
      <c r="AA1524" s="14" t="inlineStr">
        <is>
          <t>SI</t>
        </is>
      </c>
    </row>
    <row r="1525">
      <c r="B1525" t="inlineStr">
        <is>
          <t>Venta Local</t>
        </is>
      </c>
      <c r="C1525" t="n">
        <v>40348359</v>
      </c>
      <c r="D1525" t="inlineStr">
        <is>
          <t>AGRO AMERICA</t>
        </is>
      </c>
      <c r="E1525" t="n">
        <v>1012158</v>
      </c>
      <c r="F1525" t="inlineStr">
        <is>
          <t>agro america1012158</t>
        </is>
      </c>
      <c r="G1525" s="12" t="n">
        <v>44956</v>
      </c>
      <c r="H1525" s="10" t="inlineStr"/>
      <c r="I1525" s="10" t="n"/>
      <c r="J1525" s="10" t="n"/>
      <c r="K1525" s="10" t="n"/>
      <c r="L1525" s="13" t="n">
        <v>7.5</v>
      </c>
      <c r="M1525" s="12" t="n">
        <v>44963</v>
      </c>
      <c r="N1525" s="13" t="n">
        <v>9.5</v>
      </c>
      <c r="O1525" s="12" t="n">
        <v>44972</v>
      </c>
      <c r="P1525" t="n">
        <v>10</v>
      </c>
      <c r="Q1525" s="14" t="inlineStr">
        <is>
          <t>SI</t>
        </is>
      </c>
      <c r="R1525" s="10" t="n"/>
      <c r="S1525" s="10" t="n"/>
      <c r="T1525" s="10" t="n"/>
      <c r="U1525" s="10" t="n"/>
      <c r="V1525" s="13" t="n">
        <v>9.5</v>
      </c>
      <c r="W1525" s="12" t="n">
        <v>44965</v>
      </c>
      <c r="X1525" s="13" t="n">
        <v>11.5</v>
      </c>
      <c r="Y1525" s="12" t="n">
        <v>44972</v>
      </c>
      <c r="Z1525" t="n">
        <v>10</v>
      </c>
      <c r="AA1525" s="14" t="inlineStr">
        <is>
          <t>SI</t>
        </is>
      </c>
    </row>
    <row r="1526">
      <c r="B1526" t="inlineStr">
        <is>
          <t>Venta Local</t>
        </is>
      </c>
      <c r="C1526" t="n">
        <v>40348359</v>
      </c>
      <c r="D1526" t="inlineStr">
        <is>
          <t>AGRO AMERICA</t>
        </is>
      </c>
      <c r="E1526" t="n">
        <v>1012160</v>
      </c>
      <c r="F1526" t="inlineStr">
        <is>
          <t>agro america1012160</t>
        </is>
      </c>
      <c r="G1526" s="12" t="n">
        <v>44956</v>
      </c>
      <c r="H1526" s="10" t="inlineStr"/>
      <c r="I1526" s="10" t="n"/>
      <c r="J1526" s="10" t="n"/>
      <c r="K1526" s="10" t="n"/>
      <c r="L1526" s="13" t="n">
        <v>7.5</v>
      </c>
      <c r="M1526" s="12" t="n">
        <v>44963</v>
      </c>
      <c r="N1526" s="13" t="n">
        <v>9.5</v>
      </c>
      <c r="O1526" s="12" t="n">
        <v>44972</v>
      </c>
      <c r="P1526" t="n">
        <v>10</v>
      </c>
      <c r="Q1526" s="14" t="inlineStr">
        <is>
          <t>SI</t>
        </is>
      </c>
      <c r="R1526" s="10" t="n"/>
      <c r="S1526" s="10" t="n"/>
      <c r="T1526" s="10" t="n"/>
      <c r="U1526" s="10" t="n"/>
      <c r="V1526" s="13" t="n">
        <v>9.5</v>
      </c>
      <c r="W1526" s="12" t="n">
        <v>44965</v>
      </c>
      <c r="X1526" s="13" t="n">
        <v>11.5</v>
      </c>
      <c r="Y1526" s="12" t="n">
        <v>44972</v>
      </c>
      <c r="Z1526" t="n">
        <v>10</v>
      </c>
      <c r="AA1526" s="14" t="inlineStr">
        <is>
          <t>SI</t>
        </is>
      </c>
    </row>
    <row r="1527">
      <c r="B1527" t="inlineStr">
        <is>
          <t>Venta Directa</t>
        </is>
      </c>
      <c r="C1527" t="n">
        <v>40347987</v>
      </c>
      <c r="D1527" t="inlineStr">
        <is>
          <t>AGRO SUDAMERICA</t>
        </is>
      </c>
      <c r="E1527" t="n">
        <v>1021092</v>
      </c>
      <c r="F1527" t="inlineStr">
        <is>
          <t>agro sudamerica1021092</t>
        </is>
      </c>
      <c r="G1527" s="12" t="n">
        <v>44961</v>
      </c>
      <c r="H1527" s="10" t="inlineStr"/>
      <c r="I1527" s="10" t="n"/>
      <c r="J1527" s="10" t="n"/>
      <c r="K1527" s="10" t="n"/>
      <c r="L1527" s="13" t="n"/>
      <c r="N1527" s="13" t="n"/>
      <c r="Q1527" s="14" t="n"/>
      <c r="R1527" s="10" t="n"/>
      <c r="S1527" s="10" t="n"/>
      <c r="T1527" s="10" t="n"/>
      <c r="U1527" s="10" t="n"/>
      <c r="V1527" s="13" t="n"/>
      <c r="X1527" s="13" t="n"/>
      <c r="AA1527" s="14" t="n"/>
    </row>
    <row r="1528">
      <c r="B1528" t="inlineStr">
        <is>
          <t>Venta Directa</t>
        </is>
      </c>
      <c r="C1528" t="n">
        <v>40347987</v>
      </c>
      <c r="D1528" t="inlineStr">
        <is>
          <t>AGRO SUDAMERICA</t>
        </is>
      </c>
      <c r="E1528" t="n">
        <v>1021092</v>
      </c>
      <c r="F1528" t="inlineStr">
        <is>
          <t>agro sudamerica1021092</t>
        </is>
      </c>
      <c r="G1528" s="12" t="n">
        <v>44961</v>
      </c>
      <c r="H1528" s="10" t="inlineStr"/>
      <c r="I1528" s="10" t="n"/>
      <c r="J1528" s="10" t="n"/>
      <c r="K1528" s="10" t="n"/>
      <c r="L1528" s="13" t="n"/>
      <c r="N1528" s="13" t="n"/>
      <c r="Q1528" s="14" t="n"/>
      <c r="R1528" s="10" t="n"/>
      <c r="S1528" s="10" t="n"/>
      <c r="T1528" s="10" t="n"/>
      <c r="U1528" s="10" t="n"/>
      <c r="V1528" s="13" t="n"/>
      <c r="X1528" s="13" t="n"/>
      <c r="AA1528" s="14" t="n"/>
    </row>
    <row r="1529">
      <c r="B1529" t="inlineStr">
        <is>
          <t>Venta Directa</t>
        </is>
      </c>
      <c r="C1529" t="n">
        <v>40347878</v>
      </c>
      <c r="D1529" t="inlineStr">
        <is>
          <t>AGRO SUDAMERICA</t>
        </is>
      </c>
      <c r="E1529" t="n">
        <v>1021187</v>
      </c>
      <c r="F1529" t="inlineStr">
        <is>
          <t>agro sudamerica1021187</t>
        </is>
      </c>
      <c r="G1529" s="12" t="n">
        <v>44936</v>
      </c>
      <c r="H1529" s="10" t="inlineStr"/>
      <c r="I1529" s="10" t="n"/>
      <c r="J1529" s="10" t="n"/>
      <c r="K1529" s="10" t="n"/>
      <c r="L1529" s="13" t="n"/>
      <c r="N1529" s="13" t="n"/>
      <c r="Q1529" s="14" t="n"/>
      <c r="R1529" s="10" t="n"/>
      <c r="S1529" s="10" t="n"/>
      <c r="T1529" s="10" t="n"/>
      <c r="U1529" s="10" t="n"/>
      <c r="V1529" s="13" t="n"/>
      <c r="X1529" s="13" t="n"/>
      <c r="AA1529" s="14" t="n"/>
    </row>
    <row r="1530">
      <c r="B1530" t="inlineStr">
        <is>
          <t>Venta Local</t>
        </is>
      </c>
      <c r="C1530" t="n">
        <v>40347210</v>
      </c>
      <c r="D1530" t="inlineStr">
        <is>
          <t>AGRO AMERICA</t>
        </is>
      </c>
      <c r="E1530" t="n">
        <v>1012520</v>
      </c>
      <c r="F1530" t="inlineStr">
        <is>
          <t>agro america1012520</t>
        </is>
      </c>
      <c r="G1530" s="12" t="n">
        <v>44964</v>
      </c>
      <c r="H1530" s="10" t="inlineStr"/>
      <c r="I1530" s="10" t="n"/>
      <c r="J1530" s="10" t="n"/>
      <c r="K1530" s="10" t="n"/>
      <c r="L1530" s="13" t="n">
        <v>7.5</v>
      </c>
      <c r="M1530" s="12" t="n">
        <v>44971</v>
      </c>
      <c r="N1530" s="13" t="n">
        <v>9.5</v>
      </c>
      <c r="O1530" s="12" t="n">
        <v>44980</v>
      </c>
      <c r="P1530" t="n">
        <v>4</v>
      </c>
      <c r="Q1530" s="14" t="inlineStr">
        <is>
          <t>SI</t>
        </is>
      </c>
      <c r="R1530" s="10" t="n"/>
      <c r="S1530" s="10" t="n"/>
      <c r="T1530" s="10" t="n"/>
      <c r="U1530" s="10" t="n"/>
      <c r="V1530" s="13" t="n">
        <v>9.5</v>
      </c>
      <c r="W1530" s="12" t="n">
        <v>44973</v>
      </c>
      <c r="X1530" s="13" t="n">
        <v>11.5</v>
      </c>
      <c r="Y1530" s="12" t="n">
        <v>44980</v>
      </c>
      <c r="Z1530" t="n">
        <v>4</v>
      </c>
      <c r="AA1530" s="14" t="inlineStr">
        <is>
          <t>SI</t>
        </is>
      </c>
    </row>
    <row r="1531">
      <c r="B1531" t="inlineStr">
        <is>
          <t>Venta Local</t>
        </is>
      </c>
      <c r="C1531" t="n">
        <v>40347210</v>
      </c>
      <c r="D1531" t="inlineStr">
        <is>
          <t>AGRO AMERICA</t>
        </is>
      </c>
      <c r="E1531" t="n">
        <v>1012108</v>
      </c>
      <c r="F1531" t="inlineStr">
        <is>
          <t>agro america1012108</t>
        </is>
      </c>
      <c r="G1531" s="12" t="n">
        <v>44964</v>
      </c>
      <c r="H1531" s="10" t="inlineStr"/>
      <c r="I1531" s="10" t="n"/>
      <c r="J1531" s="10" t="n"/>
      <c r="K1531" s="10" t="n"/>
      <c r="L1531" s="13" t="n">
        <v>7.5</v>
      </c>
      <c r="M1531" s="12" t="n">
        <v>44971</v>
      </c>
      <c r="N1531" s="13" t="n">
        <v>9.5</v>
      </c>
      <c r="O1531" s="12" t="n">
        <v>44980</v>
      </c>
      <c r="P1531" t="n">
        <v>4</v>
      </c>
      <c r="Q1531" s="14" t="inlineStr">
        <is>
          <t>SI</t>
        </is>
      </c>
      <c r="R1531" s="10" t="n"/>
      <c r="S1531" s="10" t="n"/>
      <c r="T1531" s="10" t="n"/>
      <c r="U1531" s="10" t="n"/>
      <c r="V1531" s="13" t="n">
        <v>9.5</v>
      </c>
      <c r="W1531" s="12" t="n">
        <v>44973</v>
      </c>
      <c r="X1531" s="13" t="n">
        <v>11.5</v>
      </c>
      <c r="Y1531" s="12" t="n">
        <v>44980</v>
      </c>
      <c r="Z1531" t="n">
        <v>4</v>
      </c>
      <c r="AA1531" s="14" t="inlineStr">
        <is>
          <t>SI</t>
        </is>
      </c>
    </row>
    <row r="1532">
      <c r="B1532" t="inlineStr">
        <is>
          <t>Venta Directa</t>
        </is>
      </c>
      <c r="C1532" t="n">
        <v>40347174</v>
      </c>
      <c r="D1532" t="inlineStr">
        <is>
          <t>AGRO SUDAMERICA</t>
        </is>
      </c>
      <c r="E1532" t="n">
        <v>1021596</v>
      </c>
      <c r="F1532" t="inlineStr">
        <is>
          <t>agro sudamerica1021596</t>
        </is>
      </c>
      <c r="G1532" s="12" t="n">
        <v>44938</v>
      </c>
      <c r="H1532" s="10" t="inlineStr"/>
      <c r="I1532" s="10" t="n"/>
      <c r="J1532" s="10" t="n"/>
      <c r="K1532" s="10" t="n"/>
      <c r="L1532" s="13" t="n"/>
      <c r="N1532" s="13" t="n"/>
      <c r="Q1532" s="14" t="n"/>
      <c r="R1532" s="10" t="n"/>
      <c r="S1532" s="10" t="n"/>
      <c r="T1532" s="10" t="n"/>
      <c r="U1532" s="10" t="n"/>
      <c r="V1532" s="13" t="n"/>
      <c r="X1532" s="13" t="n"/>
      <c r="AA1532" s="14" t="n"/>
    </row>
    <row r="1533">
      <c r="B1533" t="inlineStr">
        <is>
          <t>Venta Directa</t>
        </is>
      </c>
      <c r="C1533" t="n">
        <v>40347174</v>
      </c>
      <c r="D1533" t="inlineStr">
        <is>
          <t>AGRO SUDAMERICA</t>
        </is>
      </c>
      <c r="E1533" t="n">
        <v>1021596</v>
      </c>
      <c r="F1533" t="inlineStr">
        <is>
          <t>agro sudamerica1021596</t>
        </is>
      </c>
      <c r="G1533" s="12" t="n">
        <v>44938</v>
      </c>
      <c r="H1533" s="10" t="inlineStr"/>
      <c r="I1533" s="10" t="n"/>
      <c r="J1533" s="10" t="n"/>
      <c r="K1533" s="10" t="n"/>
      <c r="L1533" s="13" t="n"/>
      <c r="N1533" s="13" t="n"/>
      <c r="Q1533" s="14" t="n"/>
      <c r="R1533" s="10" t="n"/>
      <c r="S1533" s="10" t="n"/>
      <c r="T1533" s="10" t="n"/>
      <c r="U1533" s="10" t="n"/>
      <c r="V1533" s="13" t="n"/>
      <c r="X1533" s="13" t="n"/>
      <c r="AA1533" s="14" t="n"/>
    </row>
    <row r="1534">
      <c r="B1534" t="inlineStr">
        <is>
          <t>Venta Directa</t>
        </is>
      </c>
      <c r="C1534" t="n">
        <v>40347174</v>
      </c>
      <c r="D1534" t="inlineStr">
        <is>
          <t>AGRO SUDAMERICA</t>
        </is>
      </c>
      <c r="E1534" t="n">
        <v>1021385</v>
      </c>
      <c r="F1534" t="inlineStr">
        <is>
          <t>agro sudamerica1021385</t>
        </is>
      </c>
      <c r="G1534" s="12" t="n">
        <v>44938</v>
      </c>
      <c r="H1534" s="10" t="inlineStr"/>
      <c r="I1534" s="10" t="n"/>
      <c r="J1534" s="10" t="n"/>
      <c r="K1534" s="10" t="n"/>
      <c r="L1534" s="13" t="n"/>
      <c r="N1534" s="13" t="n"/>
      <c r="Q1534" s="14" t="n"/>
      <c r="R1534" s="10" t="n"/>
      <c r="S1534" s="10" t="n"/>
      <c r="T1534" s="10" t="n"/>
      <c r="U1534" s="10" t="n"/>
      <c r="V1534" s="13" t="n"/>
      <c r="X1534" s="13" t="n"/>
      <c r="AA1534" s="14" t="n"/>
    </row>
    <row r="1535">
      <c r="B1535" t="inlineStr">
        <is>
          <t>Venta Local</t>
        </is>
      </c>
      <c r="C1535" t="n">
        <v>40346559</v>
      </c>
      <c r="D1535" t="inlineStr">
        <is>
          <t>AGROSUPER SHANGHAI</t>
        </is>
      </c>
      <c r="E1535" t="n">
        <v>1030683</v>
      </c>
      <c r="F1535" t="inlineStr">
        <is>
          <t>agrosuper shanghai1030683</t>
        </is>
      </c>
      <c r="G1535" s="12" t="n">
        <v>44964</v>
      </c>
      <c r="H1535" s="10" t="inlineStr"/>
      <c r="I1535" s="10" t="n"/>
      <c r="J1535" s="10" t="n"/>
      <c r="K1535" s="10" t="n"/>
      <c r="L1535" s="13" t="n">
        <v>5.574109245612703</v>
      </c>
      <c r="M1535" s="12" t="n">
        <v>44969</v>
      </c>
      <c r="N1535" s="13" t="n">
        <v>5.5</v>
      </c>
      <c r="O1535" s="12" t="n">
        <v>44974</v>
      </c>
      <c r="P1535" t="n">
        <v>9</v>
      </c>
      <c r="Q1535" s="14" t="inlineStr">
        <is>
          <t>SI</t>
        </is>
      </c>
      <c r="R1535" s="10" t="n"/>
      <c r="S1535" s="10" t="n"/>
      <c r="T1535" s="10" t="n"/>
      <c r="U1535" s="10" t="n"/>
      <c r="V1535" s="13" t="n">
        <v>7.574109245612703</v>
      </c>
      <c r="W1535" s="12" t="n">
        <v>44971</v>
      </c>
      <c r="X1535" s="13" t="n">
        <v>7.5</v>
      </c>
      <c r="Y1535" s="12" t="n">
        <v>44974</v>
      </c>
      <c r="Z1535" t="n">
        <v>9</v>
      </c>
      <c r="AA1535" s="14" t="inlineStr">
        <is>
          <t>SI</t>
        </is>
      </c>
    </row>
    <row r="1536">
      <c r="B1536" t="inlineStr">
        <is>
          <t>Venta Directa</t>
        </is>
      </c>
      <c r="C1536" t="n">
        <v>40346266</v>
      </c>
      <c r="D1536" t="inlineStr">
        <is>
          <t>AGROSUPER ASIA</t>
        </is>
      </c>
      <c r="E1536" t="n">
        <v>1020905</v>
      </c>
      <c r="F1536" t="inlineStr">
        <is>
          <t>agrosuper asia1020905</t>
        </is>
      </c>
      <c r="G1536" s="12" t="n">
        <v>44975</v>
      </c>
      <c r="H1536" s="10" t="inlineStr"/>
      <c r="I1536" s="10" t="n"/>
      <c r="J1536" s="10" t="n"/>
      <c r="K1536" s="10" t="n"/>
      <c r="L1536" s="13" t="n"/>
      <c r="N1536" s="13" t="n"/>
      <c r="Q1536" s="14" t="n"/>
      <c r="R1536" s="10" t="n"/>
      <c r="S1536" s="10" t="n"/>
      <c r="T1536" s="10" t="n"/>
      <c r="U1536" s="10" t="n"/>
      <c r="V1536" s="13" t="n"/>
      <c r="X1536" s="13" t="n"/>
      <c r="AA1536" s="14" t="n"/>
    </row>
    <row r="1537">
      <c r="B1537" t="inlineStr">
        <is>
          <t>Venta Directa</t>
        </is>
      </c>
      <c r="C1537" t="n">
        <v>40346266</v>
      </c>
      <c r="D1537" t="inlineStr">
        <is>
          <t>AGROSUPER ASIA</t>
        </is>
      </c>
      <c r="E1537" t="n">
        <v>1020905</v>
      </c>
      <c r="F1537" t="inlineStr">
        <is>
          <t>agrosuper asia1020905</t>
        </is>
      </c>
      <c r="G1537" s="12" t="n">
        <v>44975</v>
      </c>
      <c r="H1537" s="10" t="inlineStr"/>
      <c r="I1537" s="10" t="n"/>
      <c r="J1537" s="10" t="n"/>
      <c r="K1537" s="10" t="n"/>
      <c r="L1537" s="13" t="n"/>
      <c r="N1537" s="13" t="n"/>
      <c r="Q1537" s="14" t="n"/>
      <c r="R1537" s="10" t="n"/>
      <c r="S1537" s="10" t="n"/>
      <c r="T1537" s="10" t="n"/>
      <c r="U1537" s="10" t="n"/>
      <c r="V1537" s="13" t="n"/>
      <c r="X1537" s="13" t="n"/>
      <c r="AA1537" s="14" t="n"/>
    </row>
    <row r="1538">
      <c r="B1538" t="inlineStr">
        <is>
          <t>Venta Directa</t>
        </is>
      </c>
      <c r="C1538" t="n">
        <v>40346128</v>
      </c>
      <c r="D1538" t="inlineStr">
        <is>
          <t>AGRO SUDAMERICA</t>
        </is>
      </c>
      <c r="E1538" t="n">
        <v>1020944</v>
      </c>
      <c r="F1538" t="inlineStr">
        <is>
          <t>agro sudamerica1020944</t>
        </is>
      </c>
      <c r="G1538" s="12" t="n">
        <v>44949</v>
      </c>
      <c r="H1538" s="10" t="inlineStr"/>
      <c r="I1538" s="10" t="n"/>
      <c r="J1538" s="10" t="n"/>
      <c r="K1538" s="10" t="n"/>
      <c r="L1538" s="13" t="n"/>
      <c r="N1538" s="13" t="n"/>
      <c r="Q1538" s="14" t="n"/>
      <c r="R1538" s="10" t="n"/>
      <c r="S1538" s="10" t="n"/>
      <c r="T1538" s="10" t="n"/>
      <c r="U1538" s="10" t="n"/>
      <c r="V1538" s="13" t="n"/>
      <c r="X1538" s="13" t="n"/>
      <c r="AA1538" s="14" t="n"/>
    </row>
    <row r="1539">
      <c r="B1539" t="inlineStr">
        <is>
          <t>Venta Local</t>
        </is>
      </c>
      <c r="C1539" t="n">
        <v>40345855</v>
      </c>
      <c r="D1539" t="inlineStr">
        <is>
          <t>AGROSUPER SHANGHAI</t>
        </is>
      </c>
      <c r="E1539" t="n">
        <v>1022939</v>
      </c>
      <c r="F1539" t="inlineStr">
        <is>
          <t>agrosuper shanghai1022939</t>
        </is>
      </c>
      <c r="G1539" s="12" t="n">
        <v>44972</v>
      </c>
      <c r="H1539" s="10" t="inlineStr"/>
      <c r="I1539" s="10" t="n"/>
      <c r="J1539" s="10" t="n"/>
      <c r="K1539" s="10" t="n"/>
      <c r="L1539" s="13" t="n">
        <v>5.574109245612703</v>
      </c>
      <c r="M1539" s="12" t="n">
        <v>44977</v>
      </c>
      <c r="N1539" s="13" t="n">
        <v>5.5</v>
      </c>
      <c r="O1539" s="12" t="n">
        <v>44982</v>
      </c>
      <c r="P1539" t="n">
        <v>2</v>
      </c>
      <c r="Q1539" s="14" t="inlineStr">
        <is>
          <t>Mes 3</t>
        </is>
      </c>
      <c r="R1539" s="10" t="n"/>
      <c r="S1539" s="10" t="n"/>
      <c r="T1539" s="10" t="n"/>
      <c r="U1539" s="10" t="n"/>
      <c r="V1539" s="13" t="n">
        <v>7.574109245612703</v>
      </c>
      <c r="W1539" s="12" t="n">
        <v>44979</v>
      </c>
      <c r="X1539" s="13" t="n">
        <v>7.5</v>
      </c>
      <c r="Y1539" s="12" t="n">
        <v>44982</v>
      </c>
      <c r="Z1539" t="n">
        <v>2</v>
      </c>
      <c r="AA1539" s="14" t="inlineStr">
        <is>
          <t>Mes 3</t>
        </is>
      </c>
    </row>
    <row r="1540">
      <c r="B1540" t="inlineStr">
        <is>
          <t>Venta Local</t>
        </is>
      </c>
      <c r="C1540" t="n">
        <v>40345855</v>
      </c>
      <c r="D1540" t="inlineStr">
        <is>
          <t>AGROSUPER SHANGHAI</t>
        </is>
      </c>
      <c r="E1540" t="n">
        <v>1022939</v>
      </c>
      <c r="F1540" t="inlineStr">
        <is>
          <t>agrosuper shanghai1022939</t>
        </is>
      </c>
      <c r="G1540" s="12" t="n">
        <v>44972</v>
      </c>
      <c r="H1540" s="10" t="inlineStr"/>
      <c r="I1540" s="10" t="n"/>
      <c r="J1540" s="10" t="n"/>
      <c r="K1540" s="10" t="n"/>
      <c r="L1540" s="13" t="n">
        <v>5.574109245612703</v>
      </c>
      <c r="M1540" s="12" t="n">
        <v>44977</v>
      </c>
      <c r="N1540" s="13" t="n">
        <v>5.5</v>
      </c>
      <c r="O1540" s="12" t="n">
        <v>44982</v>
      </c>
      <c r="P1540" t="n">
        <v>2</v>
      </c>
      <c r="Q1540" s="14" t="inlineStr">
        <is>
          <t>Mes 3</t>
        </is>
      </c>
      <c r="R1540" s="10" t="n"/>
      <c r="S1540" s="10" t="n"/>
      <c r="T1540" s="10" t="n"/>
      <c r="U1540" s="10" t="n"/>
      <c r="V1540" s="13" t="n">
        <v>7.574109245612703</v>
      </c>
      <c r="W1540" s="12" t="n">
        <v>44979</v>
      </c>
      <c r="X1540" s="13" t="n">
        <v>7.5</v>
      </c>
      <c r="Y1540" s="12" t="n">
        <v>44982</v>
      </c>
      <c r="Z1540" t="n">
        <v>2</v>
      </c>
      <c r="AA1540" s="14" t="inlineStr">
        <is>
          <t>Mes 3</t>
        </is>
      </c>
    </row>
    <row r="1541">
      <c r="B1541" t="inlineStr">
        <is>
          <t>Venta Directa</t>
        </is>
      </c>
      <c r="C1541" t="n">
        <v>40344727</v>
      </c>
      <c r="D1541" t="inlineStr">
        <is>
          <t>AGRO SUDAMERICA</t>
        </is>
      </c>
      <c r="E1541" t="n">
        <v>1022855</v>
      </c>
      <c r="F1541" t="inlineStr">
        <is>
          <t>agro sudamerica1022855</t>
        </is>
      </c>
      <c r="G1541" s="12" t="n">
        <v>44936</v>
      </c>
      <c r="H1541" s="10" t="inlineStr"/>
      <c r="I1541" s="10" t="n"/>
      <c r="J1541" s="10" t="n"/>
      <c r="K1541" s="10" t="n"/>
      <c r="L1541" s="13" t="n"/>
      <c r="N1541" s="13" t="n"/>
      <c r="Q1541" s="14" t="n"/>
      <c r="R1541" s="10" t="n"/>
      <c r="S1541" s="10" t="n"/>
      <c r="T1541" s="10" t="n"/>
      <c r="U1541" s="10" t="n"/>
      <c r="V1541" s="13" t="n"/>
      <c r="X1541" s="13" t="n"/>
      <c r="AA1541" s="14" t="n"/>
    </row>
    <row r="1542">
      <c r="B1542" t="inlineStr">
        <is>
          <t>Venta Local</t>
        </is>
      </c>
      <c r="C1542" t="n">
        <v>40344589</v>
      </c>
      <c r="D1542" t="inlineStr">
        <is>
          <t>AGROSUPER SHANGHAI</t>
        </is>
      </c>
      <c r="E1542" t="n">
        <v>1023111</v>
      </c>
      <c r="F1542" t="inlineStr">
        <is>
          <t>agrosuper shanghai1023111</t>
        </is>
      </c>
      <c r="G1542" s="12" t="n">
        <v>44964</v>
      </c>
      <c r="H1542" s="10" t="inlineStr"/>
      <c r="I1542" s="10" t="n"/>
      <c r="J1542" s="10" t="n"/>
      <c r="K1542" s="10" t="n"/>
      <c r="L1542" s="13" t="n">
        <v>5.574109245612703</v>
      </c>
      <c r="M1542" s="12" t="n">
        <v>44969</v>
      </c>
      <c r="N1542" s="13" t="n">
        <v>5.5</v>
      </c>
      <c r="O1542" s="12" t="n">
        <v>44974</v>
      </c>
      <c r="P1542" t="n">
        <v>9</v>
      </c>
      <c r="Q1542" s="14" t="inlineStr">
        <is>
          <t>SI</t>
        </is>
      </c>
      <c r="R1542" s="10" t="n"/>
      <c r="S1542" s="10" t="n"/>
      <c r="T1542" s="10" t="n"/>
      <c r="U1542" s="10" t="n"/>
      <c r="V1542" s="13" t="n">
        <v>7.574109245612703</v>
      </c>
      <c r="W1542" s="12" t="n">
        <v>44971</v>
      </c>
      <c r="X1542" s="13" t="n">
        <v>7.5</v>
      </c>
      <c r="Y1542" s="12" t="n">
        <v>44974</v>
      </c>
      <c r="Z1542" t="n">
        <v>9</v>
      </c>
      <c r="AA1542" s="14" t="inlineStr">
        <is>
          <t>SI</t>
        </is>
      </c>
    </row>
    <row r="1543">
      <c r="B1543" t="inlineStr">
        <is>
          <t>Venta Directa</t>
        </is>
      </c>
      <c r="C1543" t="n">
        <v>40343843</v>
      </c>
      <c r="D1543" t="inlineStr">
        <is>
          <t>AGROSUPER ASIA</t>
        </is>
      </c>
      <c r="E1543" t="n">
        <v>1023439</v>
      </c>
      <c r="F1543" t="inlineStr">
        <is>
          <t>agrosuper asia1023439</t>
        </is>
      </c>
      <c r="G1543" s="12" t="n">
        <v>44986</v>
      </c>
      <c r="H1543" s="10" t="n">
        <v>13000</v>
      </c>
      <c r="I1543" s="10" t="n"/>
      <c r="J1543" s="10" t="n"/>
      <c r="K1543" s="10" t="n"/>
      <c r="L1543" s="13" t="n"/>
      <c r="N1543" s="13" t="n"/>
      <c r="Q1543" s="14" t="n"/>
      <c r="R1543" s="10" t="n">
        <v>13000</v>
      </c>
      <c r="S1543" s="10" t="n"/>
      <c r="T1543" s="10" t="n"/>
      <c r="U1543" s="10" t="n"/>
      <c r="V1543" s="13" t="n"/>
      <c r="X1543" s="13" t="n"/>
      <c r="AA1543" s="14" t="n"/>
    </row>
    <row r="1544">
      <c r="B1544" t="inlineStr">
        <is>
          <t>Venta Directa</t>
        </is>
      </c>
      <c r="C1544" t="n">
        <v>40343843</v>
      </c>
      <c r="D1544" t="inlineStr">
        <is>
          <t>AGROSUPER ASIA</t>
        </is>
      </c>
      <c r="E1544" t="n">
        <v>1023397</v>
      </c>
      <c r="F1544" t="inlineStr">
        <is>
          <t>agrosuper asia1023397</t>
        </is>
      </c>
      <c r="G1544" s="12" t="n">
        <v>44986</v>
      </c>
      <c r="H1544" s="10" t="n">
        <v>10914.69</v>
      </c>
      <c r="I1544" s="10" t="n"/>
      <c r="J1544" s="10" t="n"/>
      <c r="K1544" s="10" t="n"/>
      <c r="L1544" s="13" t="n"/>
      <c r="N1544" s="13" t="n"/>
      <c r="Q1544" s="14" t="n"/>
      <c r="R1544" s="10" t="n">
        <v>10914.69</v>
      </c>
      <c r="S1544" s="10" t="n"/>
      <c r="T1544" s="10" t="n"/>
      <c r="U1544" s="10" t="n"/>
      <c r="V1544" s="13" t="n"/>
      <c r="X1544" s="13" t="n"/>
      <c r="AA1544" s="14" t="n"/>
    </row>
    <row r="1545">
      <c r="B1545" t="inlineStr">
        <is>
          <t>Venta Local</t>
        </is>
      </c>
      <c r="C1545" t="n">
        <v>40342756</v>
      </c>
      <c r="D1545" t="inlineStr">
        <is>
          <t>AGRO AMERICA</t>
        </is>
      </c>
      <c r="E1545" t="n">
        <v>1012806</v>
      </c>
      <c r="F1545" t="inlineStr">
        <is>
          <t>agro america1012806</t>
        </is>
      </c>
      <c r="G1545" s="12" t="n">
        <v>44964</v>
      </c>
      <c r="H1545" s="10" t="inlineStr"/>
      <c r="I1545" s="10" t="n"/>
      <c r="J1545" s="10" t="n"/>
      <c r="K1545" s="10" t="n"/>
      <c r="L1545" s="13" t="n">
        <v>7.5</v>
      </c>
      <c r="M1545" s="12" t="n">
        <v>44971</v>
      </c>
      <c r="N1545" s="13" t="n">
        <v>9.5</v>
      </c>
      <c r="O1545" s="12" t="n">
        <v>44980</v>
      </c>
      <c r="P1545" t="n">
        <v>4</v>
      </c>
      <c r="Q1545" s="14" t="inlineStr">
        <is>
          <t>SI</t>
        </is>
      </c>
      <c r="R1545" s="10" t="n"/>
      <c r="S1545" s="10" t="n"/>
      <c r="T1545" s="10" t="n"/>
      <c r="U1545" s="10" t="n"/>
      <c r="V1545" s="13" t="n">
        <v>9.5</v>
      </c>
      <c r="W1545" s="12" t="n">
        <v>44973</v>
      </c>
      <c r="X1545" s="13" t="n">
        <v>11.5</v>
      </c>
      <c r="Y1545" s="12" t="n">
        <v>44980</v>
      </c>
      <c r="Z1545" t="n">
        <v>4</v>
      </c>
      <c r="AA1545" s="14" t="inlineStr">
        <is>
          <t>SI</t>
        </is>
      </c>
    </row>
    <row r="1546">
      <c r="B1546" t="inlineStr">
        <is>
          <t>Venta Local</t>
        </is>
      </c>
      <c r="C1546" t="n">
        <v>40342756</v>
      </c>
      <c r="D1546" t="inlineStr">
        <is>
          <t>AGRO AMERICA</t>
        </is>
      </c>
      <c r="E1546" t="n">
        <v>1012167</v>
      </c>
      <c r="F1546" t="inlineStr">
        <is>
          <t>agro america1012167</t>
        </is>
      </c>
      <c r="G1546" s="12" t="n">
        <v>44964</v>
      </c>
      <c r="H1546" s="10" t="inlineStr"/>
      <c r="I1546" s="10" t="n"/>
      <c r="J1546" s="10" t="n"/>
      <c r="K1546" s="10" t="n"/>
      <c r="L1546" s="13" t="n">
        <v>7.5</v>
      </c>
      <c r="M1546" s="12" t="n">
        <v>44971</v>
      </c>
      <c r="N1546" s="13" t="n">
        <v>9.5</v>
      </c>
      <c r="O1546" s="12" t="n">
        <v>44980</v>
      </c>
      <c r="P1546" t="n">
        <v>4</v>
      </c>
      <c r="Q1546" s="14" t="inlineStr">
        <is>
          <t>SI</t>
        </is>
      </c>
      <c r="R1546" s="10" t="n"/>
      <c r="S1546" s="10" t="n"/>
      <c r="T1546" s="10" t="n"/>
      <c r="U1546" s="10" t="n"/>
      <c r="V1546" s="13" t="n">
        <v>9.5</v>
      </c>
      <c r="W1546" s="12" t="n">
        <v>44973</v>
      </c>
      <c r="X1546" s="13" t="n">
        <v>11.5</v>
      </c>
      <c r="Y1546" s="12" t="n">
        <v>44980</v>
      </c>
      <c r="Z1546" t="n">
        <v>4</v>
      </c>
      <c r="AA1546" s="14" t="inlineStr">
        <is>
          <t>SI</t>
        </is>
      </c>
    </row>
    <row r="1547">
      <c r="B1547" t="inlineStr">
        <is>
          <t>Venta Local</t>
        </is>
      </c>
      <c r="C1547" t="n">
        <v>40342756</v>
      </c>
      <c r="D1547" t="inlineStr">
        <is>
          <t>AGRO AMERICA</t>
        </is>
      </c>
      <c r="E1547" t="n">
        <v>1012158</v>
      </c>
      <c r="F1547" t="inlineStr">
        <is>
          <t>agro america1012158</t>
        </is>
      </c>
      <c r="G1547" s="12" t="n">
        <v>44964</v>
      </c>
      <c r="H1547" s="10" t="inlineStr"/>
      <c r="I1547" s="10" t="n"/>
      <c r="J1547" s="10" t="n"/>
      <c r="K1547" s="10" t="n"/>
      <c r="L1547" s="13" t="n">
        <v>7.5</v>
      </c>
      <c r="M1547" s="12" t="n">
        <v>44971</v>
      </c>
      <c r="N1547" s="13" t="n">
        <v>9.5</v>
      </c>
      <c r="O1547" s="12" t="n">
        <v>44980</v>
      </c>
      <c r="P1547" t="n">
        <v>4</v>
      </c>
      <c r="Q1547" s="14" t="inlineStr">
        <is>
          <t>SI</t>
        </is>
      </c>
      <c r="R1547" s="10" t="n"/>
      <c r="S1547" s="10" t="n"/>
      <c r="T1547" s="10" t="n"/>
      <c r="U1547" s="10" t="n"/>
      <c r="V1547" s="13" t="n">
        <v>9.5</v>
      </c>
      <c r="W1547" s="12" t="n">
        <v>44973</v>
      </c>
      <c r="X1547" s="13" t="n">
        <v>11.5</v>
      </c>
      <c r="Y1547" s="12" t="n">
        <v>44980</v>
      </c>
      <c r="Z1547" t="n">
        <v>4</v>
      </c>
      <c r="AA1547" s="14" t="inlineStr">
        <is>
          <t>SI</t>
        </is>
      </c>
    </row>
    <row r="1548">
      <c r="B1548" t="inlineStr">
        <is>
          <t>Venta Local</t>
        </is>
      </c>
      <c r="C1548" t="n">
        <v>40342756</v>
      </c>
      <c r="D1548" t="inlineStr">
        <is>
          <t>AGRO AMERICA</t>
        </is>
      </c>
      <c r="E1548" t="n">
        <v>1012165</v>
      </c>
      <c r="F1548" t="inlineStr">
        <is>
          <t>agro america1012165</t>
        </is>
      </c>
      <c r="G1548" s="12" t="n">
        <v>44964</v>
      </c>
      <c r="H1548" s="10" t="inlineStr"/>
      <c r="I1548" s="10" t="n"/>
      <c r="J1548" s="10" t="n"/>
      <c r="K1548" s="10" t="n"/>
      <c r="L1548" s="13" t="n">
        <v>7.5</v>
      </c>
      <c r="M1548" s="12" t="n">
        <v>44971</v>
      </c>
      <c r="N1548" s="13" t="n">
        <v>9.5</v>
      </c>
      <c r="O1548" s="12" t="n">
        <v>44980</v>
      </c>
      <c r="P1548" t="n">
        <v>4</v>
      </c>
      <c r="Q1548" s="14" t="inlineStr">
        <is>
          <t>SI</t>
        </is>
      </c>
      <c r="R1548" s="10" t="n"/>
      <c r="S1548" s="10" t="n"/>
      <c r="T1548" s="10" t="n"/>
      <c r="U1548" s="10" t="n"/>
      <c r="V1548" s="13" t="n">
        <v>9.5</v>
      </c>
      <c r="W1548" s="12" t="n">
        <v>44973</v>
      </c>
      <c r="X1548" s="13" t="n">
        <v>11.5</v>
      </c>
      <c r="Y1548" s="12" t="n">
        <v>44980</v>
      </c>
      <c r="Z1548" t="n">
        <v>4</v>
      </c>
      <c r="AA1548" s="14" t="inlineStr">
        <is>
          <t>SI</t>
        </is>
      </c>
    </row>
    <row r="1549">
      <c r="B1549" t="inlineStr">
        <is>
          <t>Venta Local</t>
        </is>
      </c>
      <c r="C1549" t="n">
        <v>40339724</v>
      </c>
      <c r="D1549" t="inlineStr">
        <is>
          <t>AGRO EUROPA</t>
        </is>
      </c>
      <c r="E1549" t="n">
        <v>1022145</v>
      </c>
      <c r="F1549" t="inlineStr">
        <is>
          <t>agro europa1022145</t>
        </is>
      </c>
      <c r="G1549" s="12" t="n">
        <v>44976</v>
      </c>
      <c r="H1549" s="10" t="n">
        <v>23102.31</v>
      </c>
      <c r="I1549" s="10" t="n"/>
      <c r="J1549" s="10" t="n"/>
      <c r="K1549" s="10" t="n"/>
      <c r="L1549" s="13" t="n">
        <v>5.142011834319526</v>
      </c>
      <c r="M1549" s="12" t="n">
        <v>44981</v>
      </c>
      <c r="N1549" s="13" t="n">
        <v>7.5</v>
      </c>
      <c r="O1549" s="12" t="n">
        <v>44988</v>
      </c>
      <c r="P1549" t="n">
        <v>24</v>
      </c>
      <c r="Q1549" s="14" t="inlineStr">
        <is>
          <t>SI</t>
        </is>
      </c>
      <c r="R1549" s="10" t="n">
        <v>23102.31</v>
      </c>
      <c r="S1549" s="10" t="n"/>
      <c r="T1549" s="10" t="n"/>
      <c r="U1549" s="10" t="n"/>
      <c r="V1549" s="13" t="n">
        <v>7.142011834319526</v>
      </c>
      <c r="W1549" s="12" t="n">
        <v>44983</v>
      </c>
      <c r="X1549" s="13" t="n">
        <v>9.5</v>
      </c>
      <c r="Y1549" s="12" t="n">
        <v>44988</v>
      </c>
      <c r="Z1549" t="n">
        <v>24</v>
      </c>
      <c r="AA1549" s="14" t="inlineStr">
        <is>
          <t>SI</t>
        </is>
      </c>
    </row>
    <row r="1550">
      <c r="B1550" t="inlineStr">
        <is>
          <t>Venta Local</t>
        </is>
      </c>
      <c r="C1550" t="n">
        <v>40337858</v>
      </c>
      <c r="D1550" t="inlineStr">
        <is>
          <t>AGROSUPER SHANGHAI</t>
        </is>
      </c>
      <c r="E1550" t="n">
        <v>1021905</v>
      </c>
      <c r="F1550" t="inlineStr">
        <is>
          <t>agrosuper shanghai1021905</t>
        </is>
      </c>
      <c r="G1550" s="12" t="n">
        <v>44966</v>
      </c>
      <c r="H1550" s="10" t="inlineStr"/>
      <c r="I1550" s="10" t="n"/>
      <c r="J1550" s="10" t="n"/>
      <c r="K1550" s="10" t="n"/>
      <c r="L1550" s="13" t="n">
        <v>5.574109245612703</v>
      </c>
      <c r="M1550" s="12" t="n">
        <v>44971</v>
      </c>
      <c r="N1550" s="13" t="n">
        <v>5.5</v>
      </c>
      <c r="O1550" s="12" t="n">
        <v>44976</v>
      </c>
      <c r="P1550" t="n">
        <v>8</v>
      </c>
      <c r="Q1550" s="14" t="inlineStr">
        <is>
          <t>SI</t>
        </is>
      </c>
      <c r="R1550" s="10" t="n"/>
      <c r="S1550" s="10" t="n"/>
      <c r="T1550" s="10" t="n"/>
      <c r="U1550" s="10" t="n"/>
      <c r="V1550" s="13" t="n">
        <v>7.574109245612703</v>
      </c>
      <c r="W1550" s="12" t="n">
        <v>44973</v>
      </c>
      <c r="X1550" s="13" t="n">
        <v>7.5</v>
      </c>
      <c r="Y1550" s="12" t="n">
        <v>44976</v>
      </c>
      <c r="Z1550" t="n">
        <v>8</v>
      </c>
      <c r="AA1550" s="14" t="inlineStr">
        <is>
          <t>SI</t>
        </is>
      </c>
    </row>
    <row r="1551">
      <c r="B1551" t="inlineStr">
        <is>
          <t>Venta Local</t>
        </is>
      </c>
      <c r="C1551" t="n">
        <v>40337857</v>
      </c>
      <c r="D1551" t="inlineStr">
        <is>
          <t>AGROSUPER SHANGHAI</t>
        </is>
      </c>
      <c r="E1551" t="n">
        <v>1021905</v>
      </c>
      <c r="F1551" t="inlineStr">
        <is>
          <t>agrosuper shanghai1021905</t>
        </is>
      </c>
      <c r="G1551" s="12" t="n">
        <v>44966</v>
      </c>
      <c r="H1551" s="10" t="inlineStr"/>
      <c r="I1551" s="10" t="n"/>
      <c r="J1551" s="10" t="n"/>
      <c r="K1551" s="10" t="n"/>
      <c r="L1551" s="13" t="n">
        <v>5.574109245612703</v>
      </c>
      <c r="M1551" s="12" t="n">
        <v>44971</v>
      </c>
      <c r="N1551" s="13" t="n">
        <v>5.5</v>
      </c>
      <c r="O1551" s="12" t="n">
        <v>44976</v>
      </c>
      <c r="P1551" t="n">
        <v>8</v>
      </c>
      <c r="Q1551" s="14" t="inlineStr">
        <is>
          <t>SI</t>
        </is>
      </c>
      <c r="R1551" s="10" t="n"/>
      <c r="S1551" s="10" t="n"/>
      <c r="T1551" s="10" t="n"/>
      <c r="U1551" s="10" t="n"/>
      <c r="V1551" s="13" t="n">
        <v>7.574109245612703</v>
      </c>
      <c r="W1551" s="12" t="n">
        <v>44973</v>
      </c>
      <c r="X1551" s="13" t="n">
        <v>7.5</v>
      </c>
      <c r="Y1551" s="12" t="n">
        <v>44976</v>
      </c>
      <c r="Z1551" t="n">
        <v>8</v>
      </c>
      <c r="AA1551" s="14" t="inlineStr">
        <is>
          <t>SI</t>
        </is>
      </c>
    </row>
    <row r="1552">
      <c r="B1552" t="inlineStr">
        <is>
          <t>Venta Local</t>
        </is>
      </c>
      <c r="C1552" t="n">
        <v>40337856</v>
      </c>
      <c r="D1552" t="inlineStr">
        <is>
          <t>AGROSUPER SHANGHAI</t>
        </is>
      </c>
      <c r="E1552" t="n">
        <v>1021905</v>
      </c>
      <c r="F1552" t="inlineStr">
        <is>
          <t>agrosuper shanghai1021905</t>
        </is>
      </c>
      <c r="G1552" s="12" t="n">
        <v>44964</v>
      </c>
      <c r="H1552" s="10" t="inlineStr"/>
      <c r="I1552" s="10" t="n"/>
      <c r="J1552" s="10" t="n"/>
      <c r="K1552" s="10" t="n"/>
      <c r="L1552" s="13" t="n">
        <v>5.574109245612703</v>
      </c>
      <c r="M1552" s="12" t="n">
        <v>44969</v>
      </c>
      <c r="N1552" s="13" t="n">
        <v>5.5</v>
      </c>
      <c r="O1552" s="12" t="n">
        <v>44974</v>
      </c>
      <c r="P1552" t="n">
        <v>9</v>
      </c>
      <c r="Q1552" s="14" t="inlineStr">
        <is>
          <t>SI</t>
        </is>
      </c>
      <c r="R1552" s="10" t="n"/>
      <c r="S1552" s="10" t="n"/>
      <c r="T1552" s="10" t="n"/>
      <c r="U1552" s="10" t="n"/>
      <c r="V1552" s="13" t="n">
        <v>7.574109245612703</v>
      </c>
      <c r="W1552" s="12" t="n">
        <v>44971</v>
      </c>
      <c r="X1552" s="13" t="n">
        <v>7.5</v>
      </c>
      <c r="Y1552" s="12" t="n">
        <v>44974</v>
      </c>
      <c r="Z1552" t="n">
        <v>9</v>
      </c>
      <c r="AA1552" s="14" t="inlineStr">
        <is>
          <t>SI</t>
        </is>
      </c>
    </row>
    <row r="1553">
      <c r="B1553" t="inlineStr">
        <is>
          <t>Venta Local</t>
        </is>
      </c>
      <c r="C1553" t="n">
        <v>40337544</v>
      </c>
      <c r="D1553" t="inlineStr">
        <is>
          <t>AGROSUPER SHANGHAI</t>
        </is>
      </c>
      <c r="E1553" t="n">
        <v>1012503</v>
      </c>
      <c r="F1553" t="inlineStr">
        <is>
          <t>agrosuper shanghai1012503</t>
        </is>
      </c>
      <c r="G1553" s="12" t="n">
        <v>44968</v>
      </c>
      <c r="H1553" s="10" t="inlineStr"/>
      <c r="I1553" s="10" t="n"/>
      <c r="J1553" s="10" t="n"/>
      <c r="K1553" s="10" t="n"/>
      <c r="L1553" s="13" t="n">
        <v>5.574109245612703</v>
      </c>
      <c r="M1553" s="12" t="n">
        <v>44973</v>
      </c>
      <c r="N1553" s="13" t="n">
        <v>5.5</v>
      </c>
      <c r="O1553" s="12" t="n">
        <v>44978</v>
      </c>
      <c r="P1553" t="n">
        <v>6</v>
      </c>
      <c r="Q1553" s="14" t="inlineStr">
        <is>
          <t>SI</t>
        </is>
      </c>
      <c r="R1553" s="10" t="n"/>
      <c r="S1553" s="10" t="n"/>
      <c r="T1553" s="10" t="n"/>
      <c r="U1553" s="10" t="n"/>
      <c r="V1553" s="13" t="n">
        <v>7.574109245612703</v>
      </c>
      <c r="W1553" s="12" t="n">
        <v>44975</v>
      </c>
      <c r="X1553" s="13" t="n">
        <v>7.5</v>
      </c>
      <c r="Y1553" s="12" t="n">
        <v>44978</v>
      </c>
      <c r="Z1553" t="n">
        <v>6</v>
      </c>
      <c r="AA1553" s="14" t="inlineStr">
        <is>
          <t>SI</t>
        </is>
      </c>
    </row>
    <row r="1554">
      <c r="B1554" t="inlineStr">
        <is>
          <t>Venta Local</t>
        </is>
      </c>
      <c r="C1554" t="n">
        <v>40337543</v>
      </c>
      <c r="D1554" t="inlineStr">
        <is>
          <t>AGROSUPER SHANGHAI</t>
        </is>
      </c>
      <c r="E1554" t="n">
        <v>1012503</v>
      </c>
      <c r="F1554" t="inlineStr">
        <is>
          <t>agrosuper shanghai1012503</t>
        </is>
      </c>
      <c r="G1554" s="12" t="n">
        <v>44968</v>
      </c>
      <c r="H1554" s="10" t="inlineStr"/>
      <c r="I1554" s="10" t="n"/>
      <c r="J1554" s="10" t="n"/>
      <c r="K1554" s="10" t="n"/>
      <c r="L1554" s="13" t="n">
        <v>5.574109245612703</v>
      </c>
      <c r="M1554" s="12" t="n">
        <v>44973</v>
      </c>
      <c r="N1554" s="13" t="n">
        <v>5.5</v>
      </c>
      <c r="O1554" s="12" t="n">
        <v>44978</v>
      </c>
      <c r="P1554" t="n">
        <v>6</v>
      </c>
      <c r="Q1554" s="14" t="inlineStr">
        <is>
          <t>SI</t>
        </is>
      </c>
      <c r="R1554" s="10" t="n"/>
      <c r="S1554" s="10" t="n"/>
      <c r="T1554" s="10" t="n"/>
      <c r="U1554" s="10" t="n"/>
      <c r="V1554" s="13" t="n">
        <v>7.574109245612703</v>
      </c>
      <c r="W1554" s="12" t="n">
        <v>44975</v>
      </c>
      <c r="X1554" s="13" t="n">
        <v>7.5</v>
      </c>
      <c r="Y1554" s="12" t="n">
        <v>44978</v>
      </c>
      <c r="Z1554" t="n">
        <v>6</v>
      </c>
      <c r="AA1554" s="14" t="inlineStr">
        <is>
          <t>SI</t>
        </is>
      </c>
    </row>
    <row r="1555">
      <c r="B1555" t="inlineStr">
        <is>
          <t>Venta Directa</t>
        </is>
      </c>
      <c r="C1555" t="n">
        <v>40335902</v>
      </c>
      <c r="D1555" t="inlineStr">
        <is>
          <t>AGROSUPER ASIA</t>
        </is>
      </c>
      <c r="E1555" t="n">
        <v>1023326</v>
      </c>
      <c r="F1555" t="inlineStr">
        <is>
          <t>agrosuper asia1023326</t>
        </is>
      </c>
      <c r="G1555" s="12" t="n">
        <v>44986</v>
      </c>
      <c r="H1555" s="10" t="n">
        <v>24000.83</v>
      </c>
      <c r="I1555" s="10" t="n"/>
      <c r="J1555" s="10" t="n"/>
      <c r="K1555" s="10" t="n"/>
      <c r="L1555" s="13" t="n"/>
      <c r="N1555" s="13" t="n"/>
      <c r="Q1555" s="14" t="n"/>
      <c r="R1555" s="10" t="n">
        <v>24000.83</v>
      </c>
      <c r="S1555" s="10" t="n"/>
      <c r="T1555" s="10" t="n"/>
      <c r="U1555" s="10" t="n"/>
      <c r="V1555" s="13" t="n"/>
      <c r="X1555" s="13" t="n"/>
      <c r="AA1555" s="14" t="n"/>
    </row>
    <row r="1556">
      <c r="B1556" t="inlineStr">
        <is>
          <t>Venta Directa</t>
        </is>
      </c>
      <c r="C1556" t="n">
        <v>40308767</v>
      </c>
      <c r="D1556" t="inlineStr">
        <is>
          <t>AGRO SUDAMERICA</t>
        </is>
      </c>
      <c r="E1556" t="n">
        <v>1020925</v>
      </c>
      <c r="F1556" t="inlineStr">
        <is>
          <t>agro sudamerica1020925</t>
        </is>
      </c>
      <c r="G1556" s="12" t="n">
        <v>44936</v>
      </c>
      <c r="H1556" s="10" t="inlineStr"/>
      <c r="I1556" s="10" t="n"/>
      <c r="J1556" s="10" t="n"/>
      <c r="K1556" s="10" t="n"/>
      <c r="L1556" s="13" t="n"/>
      <c r="N1556" s="13" t="n"/>
      <c r="Q1556" s="14" t="n"/>
      <c r="R1556" s="10" t="n"/>
      <c r="S1556" s="10" t="n"/>
      <c r="T1556" s="10" t="n"/>
      <c r="U1556" s="10" t="n"/>
      <c r="V1556" s="13" t="n"/>
      <c r="X1556" s="13" t="n"/>
      <c r="AA1556" s="14" t="n"/>
    </row>
    <row r="1557">
      <c r="B1557" t="inlineStr">
        <is>
          <t>Venta Directa</t>
        </is>
      </c>
      <c r="C1557" t="n">
        <v>40308767</v>
      </c>
      <c r="D1557" t="inlineStr">
        <is>
          <t>AGRO SUDAMERICA</t>
        </is>
      </c>
      <c r="E1557" t="n">
        <v>1020925</v>
      </c>
      <c r="F1557" t="inlineStr">
        <is>
          <t>agro sudamerica1020925</t>
        </is>
      </c>
      <c r="G1557" s="12" t="n">
        <v>44936</v>
      </c>
      <c r="H1557" s="10" t="inlineStr"/>
      <c r="I1557" s="10" t="n"/>
      <c r="J1557" s="10" t="n"/>
      <c r="K1557" s="10" t="n"/>
      <c r="L1557" s="13" t="n"/>
      <c r="N1557" s="13" t="n"/>
      <c r="Q1557" s="14" t="n"/>
      <c r="R1557" s="10" t="n"/>
      <c r="S1557" s="10" t="n"/>
      <c r="T1557" s="10" t="n"/>
      <c r="U1557" s="10" t="n"/>
      <c r="V1557" s="13" t="n"/>
      <c r="X1557" s="13" t="n"/>
      <c r="AA1557" s="14" t="n"/>
    </row>
    <row r="1558">
      <c r="B1558" t="inlineStr">
        <is>
          <t>Venta Local</t>
        </is>
      </c>
      <c r="C1558" t="n">
        <v>40351809</v>
      </c>
      <c r="D1558" t="inlineStr">
        <is>
          <t>AGRO AMERICA</t>
        </is>
      </c>
      <c r="E1558" t="n">
        <v>1030379</v>
      </c>
      <c r="F1558" t="inlineStr">
        <is>
          <t>agro america1030379</t>
        </is>
      </c>
      <c r="G1558" s="12" t="n">
        <v>44953</v>
      </c>
      <c r="H1558" s="10" t="inlineStr"/>
      <c r="I1558" s="10" t="n"/>
      <c r="J1558" s="10" t="n"/>
      <c r="K1558" s="10" t="n"/>
      <c r="L1558" s="13" t="n">
        <v>7.5</v>
      </c>
      <c r="M1558" s="12" t="n">
        <v>44960</v>
      </c>
      <c r="N1558" s="13" t="n">
        <v>9.5</v>
      </c>
      <c r="O1558" s="12" t="n">
        <v>44969</v>
      </c>
      <c r="P1558" t="n">
        <v>13</v>
      </c>
      <c r="Q1558" s="14" t="inlineStr">
        <is>
          <t>SI</t>
        </is>
      </c>
      <c r="R1558" s="10" t="n"/>
      <c r="S1558" s="10" t="n"/>
      <c r="T1558" s="10" t="n"/>
      <c r="U1558" s="10" t="n"/>
      <c r="V1558" s="13" t="n">
        <v>9.5</v>
      </c>
      <c r="W1558" s="12" t="n">
        <v>44962</v>
      </c>
      <c r="X1558" s="13" t="n">
        <v>11.5</v>
      </c>
      <c r="Y1558" s="12" t="n">
        <v>44969</v>
      </c>
      <c r="Z1558" t="n">
        <v>13</v>
      </c>
      <c r="AA1558" s="14" t="inlineStr">
        <is>
          <t>SI</t>
        </is>
      </c>
    </row>
    <row r="1559">
      <c r="B1559" t="inlineStr">
        <is>
          <t>Venta Local</t>
        </is>
      </c>
      <c r="C1559" t="n">
        <v>40369575</v>
      </c>
      <c r="D1559" t="inlineStr">
        <is>
          <t>AGRO AMERICA</t>
        </is>
      </c>
      <c r="E1559" t="n">
        <v>1030379</v>
      </c>
      <c r="F1559" t="inlineStr">
        <is>
          <t>agro america1030379</t>
        </is>
      </c>
      <c r="G1559" s="12" t="n">
        <v>45006</v>
      </c>
      <c r="H1559" s="10" t="inlineStr"/>
      <c r="I1559" s="10" t="n">
        <v>24022.23232</v>
      </c>
      <c r="J1559" s="10" t="n"/>
      <c r="K1559" s="10" t="n"/>
      <c r="L1559" s="13" t="n">
        <v>7.5</v>
      </c>
      <c r="M1559" s="12" t="n">
        <v>45013</v>
      </c>
      <c r="N1559" s="13" t="n">
        <v>9.5</v>
      </c>
      <c r="O1559" s="12" t="n">
        <v>45022</v>
      </c>
      <c r="P1559" t="n">
        <v>20</v>
      </c>
      <c r="Q1559" s="14" t="inlineStr">
        <is>
          <t>SI</t>
        </is>
      </c>
      <c r="R1559" s="10" t="n"/>
      <c r="S1559" s="10" t="n">
        <v>24022.23232</v>
      </c>
      <c r="T1559" s="10" t="n"/>
      <c r="U1559" s="10" t="n"/>
      <c r="V1559" s="13" t="n">
        <v>9.5</v>
      </c>
      <c r="W1559" s="12" t="n">
        <v>45015</v>
      </c>
      <c r="X1559" s="13" t="n">
        <v>11.5</v>
      </c>
      <c r="Y1559" s="12" t="n">
        <v>45022</v>
      </c>
      <c r="Z1559" t="n">
        <v>20</v>
      </c>
      <c r="AA1559" s="14" t="inlineStr">
        <is>
          <t>SI</t>
        </is>
      </c>
    </row>
    <row r="1560">
      <c r="B1560" t="inlineStr">
        <is>
          <t>Venta Local</t>
        </is>
      </c>
      <c r="C1560" t="n">
        <v>40369528</v>
      </c>
      <c r="D1560" t="inlineStr">
        <is>
          <t>AGRO MEXICO</t>
        </is>
      </c>
      <c r="E1560" t="n">
        <v>1011748</v>
      </c>
      <c r="F1560" t="inlineStr">
        <is>
          <t>agro mexico1011748</t>
        </is>
      </c>
      <c r="G1560" s="12" t="n">
        <v>44995</v>
      </c>
      <c r="H1560" s="10" t="n">
        <v>21600</v>
      </c>
      <c r="I1560" s="10" t="n"/>
      <c r="J1560" s="10" t="n"/>
      <c r="K1560" s="10" t="n"/>
      <c r="L1560" s="13" t="n">
        <v>5.449612403100775</v>
      </c>
      <c r="M1560" s="12" t="n">
        <v>45000</v>
      </c>
      <c r="N1560" s="13" t="n">
        <v>10</v>
      </c>
      <c r="O1560" s="12" t="n">
        <v>45010</v>
      </c>
      <c r="P1560" t="n">
        <v>5</v>
      </c>
      <c r="Q1560" s="14" t="inlineStr">
        <is>
          <t>SI</t>
        </is>
      </c>
      <c r="R1560" s="10" t="n">
        <v>21600</v>
      </c>
      <c r="S1560" s="10" t="n"/>
      <c r="T1560" s="10" t="n"/>
      <c r="U1560" s="10" t="n"/>
      <c r="V1560" s="13" t="n">
        <v>7.449612403100775</v>
      </c>
      <c r="W1560" s="12" t="n">
        <v>45002</v>
      </c>
      <c r="X1560" s="13" t="n">
        <v>12</v>
      </c>
      <c r="Y1560" s="12" t="n">
        <v>45010</v>
      </c>
      <c r="Z1560" t="n">
        <v>5</v>
      </c>
      <c r="AA1560" s="14" t="inlineStr">
        <is>
          <t>SI</t>
        </is>
      </c>
    </row>
    <row r="1561">
      <c r="B1561" t="inlineStr">
        <is>
          <t>Venta Local</t>
        </is>
      </c>
      <c r="C1561" t="n">
        <v>40369527</v>
      </c>
      <c r="D1561" t="inlineStr">
        <is>
          <t>AGRO MEXICO</t>
        </is>
      </c>
      <c r="E1561" t="n">
        <v>1011748</v>
      </c>
      <c r="F1561" t="inlineStr">
        <is>
          <t>agro mexico1011748</t>
        </is>
      </c>
      <c r="G1561" s="12" t="n">
        <v>44995</v>
      </c>
      <c r="H1561" s="10" t="n">
        <v>22800</v>
      </c>
      <c r="I1561" s="10" t="n"/>
      <c r="J1561" s="10" t="n"/>
      <c r="K1561" s="10" t="n"/>
      <c r="L1561" s="13" t="n">
        <v>5.449612403100775</v>
      </c>
      <c r="M1561" s="12" t="n">
        <v>45000</v>
      </c>
      <c r="N1561" s="13" t="n">
        <v>10</v>
      </c>
      <c r="O1561" s="12" t="n">
        <v>45010</v>
      </c>
      <c r="P1561" t="n">
        <v>5</v>
      </c>
      <c r="Q1561" s="14" t="inlineStr">
        <is>
          <t>SI</t>
        </is>
      </c>
      <c r="R1561" s="10" t="n">
        <v>22800</v>
      </c>
      <c r="S1561" s="10" t="n"/>
      <c r="T1561" s="10" t="n"/>
      <c r="U1561" s="10" t="n"/>
      <c r="V1561" s="13" t="n">
        <v>7.449612403100775</v>
      </c>
      <c r="W1561" s="12" t="n">
        <v>45002</v>
      </c>
      <c r="X1561" s="13" t="n">
        <v>12</v>
      </c>
      <c r="Y1561" s="12" t="n">
        <v>45010</v>
      </c>
      <c r="Z1561" t="n">
        <v>5</v>
      </c>
      <c r="AA1561" s="14" t="inlineStr">
        <is>
          <t>SI</t>
        </is>
      </c>
    </row>
    <row r="1562">
      <c r="B1562" t="inlineStr">
        <is>
          <t>Venta Local</t>
        </is>
      </c>
      <c r="C1562" t="n">
        <v>40369229</v>
      </c>
      <c r="D1562" t="inlineStr">
        <is>
          <t>AGRO MEXICO</t>
        </is>
      </c>
      <c r="E1562" t="n">
        <v>1023343</v>
      </c>
      <c r="F1562" t="inlineStr">
        <is>
          <t>agro mexico1023343</t>
        </is>
      </c>
      <c r="G1562" s="12" t="n">
        <v>44997</v>
      </c>
      <c r="H1562" s="10" t="n">
        <v>24010.51</v>
      </c>
      <c r="I1562" s="10" t="n"/>
      <c r="J1562" s="10" t="n"/>
      <c r="K1562" s="10" t="n"/>
      <c r="L1562" s="13" t="n">
        <v>5.449612403100775</v>
      </c>
      <c r="M1562" s="12" t="n">
        <v>45002</v>
      </c>
      <c r="N1562" s="13" t="n">
        <v>10</v>
      </c>
      <c r="O1562" s="12" t="n">
        <v>45012</v>
      </c>
      <c r="P1562" t="n">
        <v>4</v>
      </c>
      <c r="Q1562" s="14" t="inlineStr">
        <is>
          <t>SI</t>
        </is>
      </c>
      <c r="R1562" s="10" t="n">
        <v>24010.51</v>
      </c>
      <c r="S1562" s="10" t="n"/>
      <c r="T1562" s="10" t="n"/>
      <c r="U1562" s="10" t="n"/>
      <c r="V1562" s="13" t="n">
        <v>7.449612403100775</v>
      </c>
      <c r="W1562" s="12" t="n">
        <v>45004</v>
      </c>
      <c r="X1562" s="13" t="n">
        <v>12</v>
      </c>
      <c r="Y1562" s="12" t="n">
        <v>45012</v>
      </c>
      <c r="Z1562" t="n">
        <v>4</v>
      </c>
      <c r="AA1562" s="14" t="inlineStr">
        <is>
          <t>SI</t>
        </is>
      </c>
    </row>
    <row r="1563">
      <c r="B1563" t="inlineStr">
        <is>
          <t>Venta Local</t>
        </is>
      </c>
      <c r="C1563" t="n">
        <v>40369228</v>
      </c>
      <c r="D1563" t="inlineStr">
        <is>
          <t>AGRO MEXICO</t>
        </is>
      </c>
      <c r="E1563" t="n">
        <v>1023343</v>
      </c>
      <c r="F1563" t="inlineStr">
        <is>
          <t>agro mexico1023343</t>
        </is>
      </c>
      <c r="G1563" s="12" t="n">
        <v>44997</v>
      </c>
      <c r="H1563" s="10" t="n">
        <v>24009.65</v>
      </c>
      <c r="I1563" s="10" t="n"/>
      <c r="J1563" s="10" t="n"/>
      <c r="K1563" s="10" t="n"/>
      <c r="L1563" s="13" t="n">
        <v>5.449612403100775</v>
      </c>
      <c r="M1563" s="12" t="n">
        <v>45002</v>
      </c>
      <c r="N1563" s="13" t="n">
        <v>10</v>
      </c>
      <c r="O1563" s="12" t="n">
        <v>45012</v>
      </c>
      <c r="P1563" t="n">
        <v>4</v>
      </c>
      <c r="Q1563" s="14" t="inlineStr">
        <is>
          <t>SI</t>
        </is>
      </c>
      <c r="R1563" s="10" t="n">
        <v>24009.65</v>
      </c>
      <c r="S1563" s="10" t="n"/>
      <c r="T1563" s="10" t="n"/>
      <c r="U1563" s="10" t="n"/>
      <c r="V1563" s="13" t="n">
        <v>7.449612403100775</v>
      </c>
      <c r="W1563" s="12" t="n">
        <v>45004</v>
      </c>
      <c r="X1563" s="13" t="n">
        <v>12</v>
      </c>
      <c r="Y1563" s="12" t="n">
        <v>45012</v>
      </c>
      <c r="Z1563" t="n">
        <v>4</v>
      </c>
      <c r="AA1563" s="14" t="inlineStr">
        <is>
          <t>SI</t>
        </is>
      </c>
    </row>
    <row r="1564">
      <c r="B1564" t="inlineStr">
        <is>
          <t>Venta Local</t>
        </is>
      </c>
      <c r="C1564" t="n">
        <v>40369227</v>
      </c>
      <c r="D1564" t="inlineStr">
        <is>
          <t>AGRO MEXICO</t>
        </is>
      </c>
      <c r="E1564" t="n">
        <v>1030658</v>
      </c>
      <c r="F1564" t="inlineStr">
        <is>
          <t>agro mexico1030658</t>
        </is>
      </c>
      <c r="G1564" s="12" t="n">
        <v>44995</v>
      </c>
      <c r="H1564" s="10" t="n">
        <v>24017.36</v>
      </c>
      <c r="I1564" s="10" t="n"/>
      <c r="J1564" s="10" t="n"/>
      <c r="K1564" s="10" t="n"/>
      <c r="L1564" s="13" t="n">
        <v>5.449612403100775</v>
      </c>
      <c r="M1564" s="12" t="n">
        <v>45000</v>
      </c>
      <c r="N1564" s="13" t="n">
        <v>10</v>
      </c>
      <c r="O1564" s="12" t="n">
        <v>45010</v>
      </c>
      <c r="P1564" t="n">
        <v>5</v>
      </c>
      <c r="Q1564" s="14" t="inlineStr">
        <is>
          <t>SI</t>
        </is>
      </c>
      <c r="R1564" s="10" t="n">
        <v>24017.36</v>
      </c>
      <c r="S1564" s="10" t="n"/>
      <c r="T1564" s="10" t="n"/>
      <c r="U1564" s="10" t="n"/>
      <c r="V1564" s="13" t="n">
        <v>7.449612403100775</v>
      </c>
      <c r="W1564" s="12" t="n">
        <v>45002</v>
      </c>
      <c r="X1564" s="13" t="n">
        <v>12</v>
      </c>
      <c r="Y1564" s="12" t="n">
        <v>45010</v>
      </c>
      <c r="Z1564" t="n">
        <v>5</v>
      </c>
      <c r="AA1564" s="14" t="inlineStr">
        <is>
          <t>SI</t>
        </is>
      </c>
    </row>
    <row r="1565">
      <c r="B1565" t="inlineStr">
        <is>
          <t>Venta Local</t>
        </is>
      </c>
      <c r="C1565" t="n">
        <v>40369081</v>
      </c>
      <c r="D1565" t="inlineStr">
        <is>
          <t>AGRO AMERICA</t>
        </is>
      </c>
      <c r="E1565" t="n">
        <v>1030379</v>
      </c>
      <c r="F1565" t="inlineStr">
        <is>
          <t>agro america1030379</t>
        </is>
      </c>
      <c r="G1565" s="12" t="n">
        <v>45025</v>
      </c>
      <c r="H1565" s="10" t="inlineStr"/>
      <c r="I1565" s="10" t="n">
        <v>24004.08864</v>
      </c>
      <c r="J1565" s="10" t="n"/>
      <c r="K1565" s="10" t="n"/>
      <c r="L1565" s="13" t="n">
        <v>7.5</v>
      </c>
      <c r="M1565" s="12" t="n">
        <v>45032</v>
      </c>
      <c r="N1565" s="13" t="n">
        <v>9.5</v>
      </c>
      <c r="O1565" s="12" t="n">
        <v>45041</v>
      </c>
      <c r="P1565" t="n">
        <v>4</v>
      </c>
      <c r="Q1565" s="14" t="inlineStr">
        <is>
          <t>SI</t>
        </is>
      </c>
      <c r="R1565" s="10" t="n"/>
      <c r="S1565" s="10" t="n">
        <v>24004.08864</v>
      </c>
      <c r="T1565" s="10" t="n"/>
      <c r="U1565" s="10" t="n"/>
      <c r="V1565" s="13" t="n">
        <v>9.5</v>
      </c>
      <c r="W1565" s="12" t="n">
        <v>45034</v>
      </c>
      <c r="X1565" s="13" t="n">
        <v>11.5</v>
      </c>
      <c r="Y1565" s="12" t="n">
        <v>45041</v>
      </c>
      <c r="Z1565" t="n">
        <v>4</v>
      </c>
      <c r="AA1565" s="14" t="inlineStr">
        <is>
          <t>SI</t>
        </is>
      </c>
    </row>
    <row r="1566">
      <c r="B1566" t="inlineStr">
        <is>
          <t>Venta Local</t>
        </is>
      </c>
      <c r="C1566" t="n">
        <v>40369062</v>
      </c>
      <c r="D1566" t="inlineStr">
        <is>
          <t>AGRO AMERICA</t>
        </is>
      </c>
      <c r="E1566" t="n">
        <v>1012518</v>
      </c>
      <c r="F1566" t="inlineStr">
        <is>
          <t>agro america1012518</t>
        </is>
      </c>
      <c r="G1566" s="12" t="n">
        <v>45003</v>
      </c>
      <c r="H1566" s="10" t="inlineStr"/>
      <c r="I1566" s="10" t="n">
        <v>18143.68</v>
      </c>
      <c r="J1566" s="10" t="n"/>
      <c r="K1566" s="10" t="n"/>
      <c r="L1566" s="13" t="n">
        <v>7.5</v>
      </c>
      <c r="M1566" s="12" t="n">
        <v>45010</v>
      </c>
      <c r="N1566" s="13" t="n">
        <v>9.5</v>
      </c>
      <c r="O1566" s="12" t="n">
        <v>45019</v>
      </c>
      <c r="P1566" t="n">
        <v>23</v>
      </c>
      <c r="Q1566" s="14" t="inlineStr">
        <is>
          <t>SI</t>
        </is>
      </c>
      <c r="R1566" s="10" t="n"/>
      <c r="S1566" s="10" t="n">
        <v>18143.68</v>
      </c>
      <c r="T1566" s="10" t="n"/>
      <c r="U1566" s="10" t="n"/>
      <c r="V1566" s="13" t="n">
        <v>9.5</v>
      </c>
      <c r="W1566" s="12" t="n">
        <v>45012</v>
      </c>
      <c r="X1566" s="13" t="n">
        <v>11.5</v>
      </c>
      <c r="Y1566" s="12" t="n">
        <v>45019</v>
      </c>
      <c r="Z1566" t="n">
        <v>23</v>
      </c>
      <c r="AA1566" s="14" t="inlineStr">
        <is>
          <t>SI</t>
        </is>
      </c>
    </row>
    <row r="1567">
      <c r="B1567" t="inlineStr">
        <is>
          <t>Venta Directa</t>
        </is>
      </c>
      <c r="C1567" t="n">
        <v>40369060</v>
      </c>
      <c r="D1567" t="inlineStr">
        <is>
          <t>AGRO SUDAMERICA</t>
        </is>
      </c>
      <c r="E1567" t="n">
        <v>1020339</v>
      </c>
      <c r="F1567" t="inlineStr">
        <is>
          <t>agro sudamerica1020339</t>
        </is>
      </c>
      <c r="G1567" s="12" t="n">
        <v>44983</v>
      </c>
      <c r="H1567" s="10" t="inlineStr"/>
      <c r="I1567" s="10" t="n"/>
      <c r="J1567" s="10" t="n"/>
      <c r="K1567" s="10" t="n"/>
      <c r="L1567" s="13" t="n"/>
      <c r="N1567" s="13" t="n"/>
      <c r="Q1567" s="14" t="n"/>
      <c r="R1567" s="10" t="n"/>
      <c r="S1567" s="10" t="n"/>
      <c r="T1567" s="10" t="n"/>
      <c r="U1567" s="10" t="n"/>
      <c r="V1567" s="13" t="n"/>
      <c r="X1567" s="13" t="n"/>
      <c r="AA1567" s="14" t="n"/>
    </row>
    <row r="1568">
      <c r="B1568" t="inlineStr">
        <is>
          <t>Venta Directa</t>
        </is>
      </c>
      <c r="C1568" t="n">
        <v>40369060</v>
      </c>
      <c r="D1568" t="inlineStr">
        <is>
          <t>AGRO SUDAMERICA</t>
        </is>
      </c>
      <c r="E1568" t="n">
        <v>1020017</v>
      </c>
      <c r="F1568" t="inlineStr">
        <is>
          <t>agro sudamerica1020017</t>
        </is>
      </c>
      <c r="G1568" s="12" t="n">
        <v>44983</v>
      </c>
      <c r="H1568" s="10" t="inlineStr"/>
      <c r="I1568" s="10" t="n"/>
      <c r="J1568" s="10" t="n"/>
      <c r="K1568" s="10" t="n"/>
      <c r="L1568" s="13" t="n"/>
      <c r="N1568" s="13" t="n"/>
      <c r="Q1568" s="14" t="n"/>
      <c r="R1568" s="10" t="n"/>
      <c r="S1568" s="10" t="n"/>
      <c r="T1568" s="10" t="n"/>
      <c r="U1568" s="10" t="n"/>
      <c r="V1568" s="13" t="n"/>
      <c r="X1568" s="13" t="n"/>
      <c r="AA1568" s="14" t="n"/>
    </row>
    <row r="1569">
      <c r="B1569" t="inlineStr">
        <is>
          <t>Venta Directa</t>
        </is>
      </c>
      <c r="C1569" t="n">
        <v>40369060</v>
      </c>
      <c r="D1569" t="inlineStr">
        <is>
          <t>AGRO SUDAMERICA</t>
        </is>
      </c>
      <c r="E1569" t="n">
        <v>1021092</v>
      </c>
      <c r="F1569" t="inlineStr">
        <is>
          <t>agro sudamerica1021092</t>
        </is>
      </c>
      <c r="G1569" s="12" t="n">
        <v>44983</v>
      </c>
      <c r="H1569" s="10" t="inlineStr"/>
      <c r="I1569" s="10" t="n"/>
      <c r="J1569" s="10" t="n"/>
      <c r="K1569" s="10" t="n"/>
      <c r="L1569" s="13" t="n"/>
      <c r="N1569" s="13" t="n"/>
      <c r="Q1569" s="14" t="n"/>
      <c r="R1569" s="10" t="n"/>
      <c r="S1569" s="10" t="n"/>
      <c r="T1569" s="10" t="n"/>
      <c r="U1569" s="10" t="n"/>
      <c r="V1569" s="13" t="n"/>
      <c r="X1569" s="13" t="n"/>
      <c r="AA1569" s="14" t="n"/>
    </row>
    <row r="1570">
      <c r="B1570" t="inlineStr">
        <is>
          <t>Venta Directa</t>
        </is>
      </c>
      <c r="C1570" t="n">
        <v>40369060</v>
      </c>
      <c r="D1570" t="inlineStr">
        <is>
          <t>AGRO SUDAMERICA</t>
        </is>
      </c>
      <c r="E1570" t="n">
        <v>1020886</v>
      </c>
      <c r="F1570" t="inlineStr">
        <is>
          <t>agro sudamerica1020886</t>
        </is>
      </c>
      <c r="G1570" s="12" t="n">
        <v>44983</v>
      </c>
      <c r="H1570" s="10" t="inlineStr"/>
      <c r="I1570" s="10" t="n"/>
      <c r="J1570" s="10" t="n"/>
      <c r="K1570" s="10" t="n"/>
      <c r="L1570" s="13" t="n"/>
      <c r="N1570" s="13" t="n"/>
      <c r="Q1570" s="14" t="n"/>
      <c r="R1570" s="10" t="n"/>
      <c r="S1570" s="10" t="n"/>
      <c r="T1570" s="10" t="n"/>
      <c r="U1570" s="10" t="n"/>
      <c r="V1570" s="13" t="n"/>
      <c r="X1570" s="13" t="n"/>
      <c r="AA1570" s="14" t="n"/>
    </row>
    <row r="1571">
      <c r="B1571" t="inlineStr">
        <is>
          <t>Venta Directa</t>
        </is>
      </c>
      <c r="C1571" t="n">
        <v>40369060</v>
      </c>
      <c r="D1571" t="inlineStr">
        <is>
          <t>AGRO SUDAMERICA</t>
        </is>
      </c>
      <c r="E1571" t="n">
        <v>1020339</v>
      </c>
      <c r="F1571" t="inlineStr">
        <is>
          <t>agro sudamerica1020339</t>
        </is>
      </c>
      <c r="G1571" s="12" t="n">
        <v>44983</v>
      </c>
      <c r="H1571" s="10" t="inlineStr"/>
      <c r="I1571" s="10" t="n"/>
      <c r="J1571" s="10" t="n"/>
      <c r="K1571" s="10" t="n"/>
      <c r="L1571" s="13" t="n"/>
      <c r="N1571" s="13" t="n"/>
      <c r="Q1571" s="14" t="n"/>
      <c r="R1571" s="10" t="n"/>
      <c r="S1571" s="10" t="n"/>
      <c r="T1571" s="10" t="n"/>
      <c r="U1571" s="10" t="n"/>
      <c r="V1571" s="13" t="n"/>
      <c r="X1571" s="13" t="n"/>
      <c r="AA1571" s="14" t="n"/>
    </row>
    <row r="1572">
      <c r="B1572" t="inlineStr">
        <is>
          <t>Venta Directa</t>
        </is>
      </c>
      <c r="C1572" t="n">
        <v>40369060</v>
      </c>
      <c r="D1572" t="inlineStr">
        <is>
          <t>AGRO SUDAMERICA</t>
        </is>
      </c>
      <c r="E1572" t="n">
        <v>1022150</v>
      </c>
      <c r="F1572" t="inlineStr">
        <is>
          <t>agro sudamerica1022150</t>
        </is>
      </c>
      <c r="G1572" s="12" t="n">
        <v>44983</v>
      </c>
      <c r="H1572" s="10" t="inlineStr"/>
      <c r="I1572" s="10" t="n"/>
      <c r="J1572" s="10" t="n"/>
      <c r="K1572" s="10" t="n"/>
      <c r="L1572" s="13" t="n"/>
      <c r="N1572" s="13" t="n"/>
      <c r="Q1572" s="14" t="n"/>
      <c r="R1572" s="10" t="n"/>
      <c r="S1572" s="10" t="n"/>
      <c r="T1572" s="10" t="n"/>
      <c r="U1572" s="10" t="n"/>
      <c r="V1572" s="13" t="n"/>
      <c r="X1572" s="13" t="n"/>
      <c r="AA1572" s="14" t="n"/>
    </row>
    <row r="1573">
      <c r="B1573" t="inlineStr">
        <is>
          <t>Venta Directa</t>
        </is>
      </c>
      <c r="C1573" t="n">
        <v>40369059</v>
      </c>
      <c r="D1573" t="inlineStr">
        <is>
          <t>AGRO SUDAMERICA</t>
        </is>
      </c>
      <c r="E1573" t="n">
        <v>1011421</v>
      </c>
      <c r="F1573" t="inlineStr">
        <is>
          <t>agro sudamerica1011421</t>
        </is>
      </c>
      <c r="G1573" s="12" t="n">
        <v>44997</v>
      </c>
      <c r="H1573" s="10" t="n">
        <v>23995.58</v>
      </c>
      <c r="I1573" s="10" t="n"/>
      <c r="J1573" s="10" t="n"/>
      <c r="K1573" s="10" t="n"/>
      <c r="L1573" s="13" t="n"/>
      <c r="N1573" s="13" t="n"/>
      <c r="Q1573" s="14" t="n"/>
      <c r="R1573" s="10" t="n">
        <v>23995.58</v>
      </c>
      <c r="S1573" s="10" t="n"/>
      <c r="T1573" s="10" t="n"/>
      <c r="U1573" s="10" t="n"/>
      <c r="V1573" s="13" t="n"/>
      <c r="X1573" s="13" t="n"/>
      <c r="AA1573" s="14" t="n"/>
    </row>
    <row r="1574">
      <c r="B1574" t="inlineStr">
        <is>
          <t>Venta Local</t>
        </is>
      </c>
      <c r="C1574" t="n">
        <v>40368917</v>
      </c>
      <c r="D1574" t="inlineStr">
        <is>
          <t>AGRO AMERICA</t>
        </is>
      </c>
      <c r="E1574" t="n">
        <v>1012145</v>
      </c>
      <c r="F1574" t="inlineStr">
        <is>
          <t>agro america1012145</t>
        </is>
      </c>
      <c r="G1574" s="12" t="n">
        <v>45013</v>
      </c>
      <c r="H1574" s="10" t="inlineStr"/>
      <c r="I1574" s="10" t="n">
        <v>19758.46752</v>
      </c>
      <c r="J1574" s="10" t="n"/>
      <c r="K1574" s="10" t="n"/>
      <c r="L1574" s="13" t="n">
        <v>7.5</v>
      </c>
      <c r="M1574" s="12" t="n">
        <v>45020</v>
      </c>
      <c r="N1574" s="13" t="n">
        <v>9.5</v>
      </c>
      <c r="O1574" s="12" t="n">
        <v>45029</v>
      </c>
      <c r="P1574" t="n">
        <v>14</v>
      </c>
      <c r="Q1574" s="14" t="inlineStr">
        <is>
          <t>SI</t>
        </is>
      </c>
      <c r="R1574" s="10" t="n"/>
      <c r="S1574" s="10" t="n">
        <v>19758.46752</v>
      </c>
      <c r="T1574" s="10" t="n"/>
      <c r="U1574" s="10" t="n"/>
      <c r="V1574" s="13" t="n">
        <v>9.5</v>
      </c>
      <c r="W1574" s="12" t="n">
        <v>45022</v>
      </c>
      <c r="X1574" s="13" t="n">
        <v>11.5</v>
      </c>
      <c r="Y1574" s="12" t="n">
        <v>45029</v>
      </c>
      <c r="Z1574" t="n">
        <v>14</v>
      </c>
      <c r="AA1574" s="14" t="inlineStr">
        <is>
          <t>SI</t>
        </is>
      </c>
    </row>
    <row r="1575">
      <c r="B1575" t="inlineStr">
        <is>
          <t>Venta Local</t>
        </is>
      </c>
      <c r="C1575" t="n">
        <v>40368670</v>
      </c>
      <c r="D1575" t="inlineStr">
        <is>
          <t>ANDES ASIA</t>
        </is>
      </c>
      <c r="E1575" t="n">
        <v>1021944</v>
      </c>
      <c r="F1575" t="inlineStr">
        <is>
          <t>andes asia1021944</t>
        </is>
      </c>
      <c r="G1575" s="12" t="n">
        <v>45018</v>
      </c>
      <c r="H1575" s="10" t="inlineStr"/>
      <c r="I1575" s="10" t="n">
        <v>2000</v>
      </c>
      <c r="J1575" s="10" t="n"/>
      <c r="K1575" s="10" t="n"/>
      <c r="L1575" s="13" t="n">
        <v>4.830303030303031</v>
      </c>
      <c r="M1575" s="12" t="n">
        <v>45022</v>
      </c>
      <c r="N1575" s="13" t="n">
        <v>15</v>
      </c>
      <c r="O1575" s="12" t="n">
        <v>45037</v>
      </c>
      <c r="P1575" t="n">
        <v>7</v>
      </c>
      <c r="Q1575" s="14" t="inlineStr">
        <is>
          <t>SI</t>
        </is>
      </c>
      <c r="R1575" s="10" t="n"/>
      <c r="S1575" s="10" t="n">
        <v>2000</v>
      </c>
      <c r="T1575" s="10" t="n"/>
      <c r="U1575" s="10" t="n"/>
      <c r="V1575" s="13" t="n">
        <v>6.830303030303031</v>
      </c>
      <c r="W1575" s="12" t="n">
        <v>45024</v>
      </c>
      <c r="X1575" s="13" t="n">
        <v>17</v>
      </c>
      <c r="Y1575" s="12" t="n">
        <v>45037</v>
      </c>
      <c r="Z1575" t="n">
        <v>7</v>
      </c>
      <c r="AA1575" s="14" t="inlineStr">
        <is>
          <t>SI</t>
        </is>
      </c>
    </row>
    <row r="1576">
      <c r="B1576" t="inlineStr">
        <is>
          <t>Venta Local</t>
        </is>
      </c>
      <c r="C1576" t="n">
        <v>40368669</v>
      </c>
      <c r="D1576" t="inlineStr">
        <is>
          <t>ANDES ASIA</t>
        </is>
      </c>
      <c r="E1576" t="n">
        <v>1022866</v>
      </c>
      <c r="F1576" t="inlineStr">
        <is>
          <t>andes asia1022866</t>
        </is>
      </c>
      <c r="G1576" s="12" t="n">
        <v>45018</v>
      </c>
      <c r="H1576" s="10" t="inlineStr"/>
      <c r="I1576" s="10" t="n">
        <v>10009.53</v>
      </c>
      <c r="J1576" s="10" t="n"/>
      <c r="K1576" s="10" t="n"/>
      <c r="L1576" s="13" t="n">
        <v>4.830303030303031</v>
      </c>
      <c r="M1576" s="12" t="n">
        <v>45022</v>
      </c>
      <c r="N1576" s="13" t="n">
        <v>15</v>
      </c>
      <c r="O1576" s="12" t="n">
        <v>45037</v>
      </c>
      <c r="P1576" t="n">
        <v>7</v>
      </c>
      <c r="Q1576" s="14" t="inlineStr">
        <is>
          <t>SI</t>
        </is>
      </c>
      <c r="R1576" s="10" t="n"/>
      <c r="S1576" s="10" t="n">
        <v>10009.53</v>
      </c>
      <c r="T1576" s="10" t="n"/>
      <c r="U1576" s="10" t="n"/>
      <c r="V1576" s="13" t="n">
        <v>6.830303030303031</v>
      </c>
      <c r="W1576" s="12" t="n">
        <v>45024</v>
      </c>
      <c r="X1576" s="13" t="n">
        <v>17</v>
      </c>
      <c r="Y1576" s="12" t="n">
        <v>45037</v>
      </c>
      <c r="Z1576" t="n">
        <v>7</v>
      </c>
      <c r="AA1576" s="14" t="inlineStr">
        <is>
          <t>SI</t>
        </is>
      </c>
    </row>
    <row r="1577">
      <c r="B1577" t="inlineStr">
        <is>
          <t>Venta Local</t>
        </is>
      </c>
      <c r="C1577" t="n">
        <v>40368669</v>
      </c>
      <c r="D1577" t="inlineStr">
        <is>
          <t>ANDES ASIA</t>
        </is>
      </c>
      <c r="E1577" t="n">
        <v>1022864</v>
      </c>
      <c r="F1577" t="inlineStr">
        <is>
          <t>andes asia1022864</t>
        </is>
      </c>
      <c r="G1577" s="12" t="n">
        <v>45018</v>
      </c>
      <c r="H1577" s="10" t="inlineStr"/>
      <c r="I1577" s="10" t="n">
        <v>12005.74</v>
      </c>
      <c r="J1577" s="10" t="n"/>
      <c r="K1577" s="10" t="n"/>
      <c r="L1577" s="13" t="n">
        <v>4.830303030303031</v>
      </c>
      <c r="M1577" s="12" t="n">
        <v>45022</v>
      </c>
      <c r="N1577" s="13" t="n">
        <v>15</v>
      </c>
      <c r="O1577" s="12" t="n">
        <v>45037</v>
      </c>
      <c r="P1577" t="n">
        <v>7</v>
      </c>
      <c r="Q1577" s="14" t="inlineStr">
        <is>
          <t>SI</t>
        </is>
      </c>
      <c r="R1577" s="10" t="n"/>
      <c r="S1577" s="10" t="n">
        <v>12005.74</v>
      </c>
      <c r="T1577" s="10" t="n"/>
      <c r="U1577" s="10" t="n"/>
      <c r="V1577" s="13" t="n">
        <v>6.830303030303031</v>
      </c>
      <c r="W1577" s="12" t="n">
        <v>45024</v>
      </c>
      <c r="X1577" s="13" t="n">
        <v>17</v>
      </c>
      <c r="Y1577" s="12" t="n">
        <v>45037</v>
      </c>
      <c r="Z1577" t="n">
        <v>7</v>
      </c>
      <c r="AA1577" s="14" t="inlineStr">
        <is>
          <t>SI</t>
        </is>
      </c>
    </row>
    <row r="1578">
      <c r="B1578" t="inlineStr">
        <is>
          <t>Venta Local</t>
        </is>
      </c>
      <c r="C1578" t="n">
        <v>40368665</v>
      </c>
      <c r="D1578" t="inlineStr">
        <is>
          <t>ANDES ASIA</t>
        </is>
      </c>
      <c r="E1578" t="n">
        <v>1021921</v>
      </c>
      <c r="F1578" t="inlineStr">
        <is>
          <t>andes asia1021921</t>
        </is>
      </c>
      <c r="G1578" s="12" t="n">
        <v>45036</v>
      </c>
      <c r="H1578" s="10" t="inlineStr"/>
      <c r="I1578" s="10" t="n"/>
      <c r="J1578" s="10" t="n">
        <v>2016.73</v>
      </c>
      <c r="K1578" s="10" t="n"/>
      <c r="L1578" s="13" t="n">
        <v>4.830303030303031</v>
      </c>
      <c r="M1578" s="12" t="n">
        <v>45040</v>
      </c>
      <c r="N1578" s="13" t="n">
        <v>15</v>
      </c>
      <c r="O1578" s="12" t="n">
        <v>45055</v>
      </c>
      <c r="P1578" t="n">
        <v>18</v>
      </c>
      <c r="Q1578" s="14" t="inlineStr">
        <is>
          <t>SI</t>
        </is>
      </c>
      <c r="R1578" s="10" t="n"/>
      <c r="S1578" s="10" t="n"/>
      <c r="T1578" s="10" t="n">
        <v>2016.73</v>
      </c>
      <c r="U1578" s="10" t="n"/>
      <c r="V1578" s="13" t="n">
        <v>6.830303030303031</v>
      </c>
      <c r="W1578" s="12" t="n">
        <v>45042</v>
      </c>
      <c r="X1578" s="13" t="n">
        <v>17</v>
      </c>
      <c r="Y1578" s="12" t="n">
        <v>45055</v>
      </c>
      <c r="Z1578" t="n">
        <v>18</v>
      </c>
      <c r="AA1578" s="14" t="inlineStr">
        <is>
          <t>SI</t>
        </is>
      </c>
    </row>
    <row r="1579">
      <c r="B1579" t="inlineStr">
        <is>
          <t>Venta Local</t>
        </is>
      </c>
      <c r="C1579" t="n">
        <v>40368665</v>
      </c>
      <c r="D1579" t="inlineStr">
        <is>
          <t>ANDES ASIA</t>
        </is>
      </c>
      <c r="E1579" t="n">
        <v>1021924</v>
      </c>
      <c r="F1579" t="inlineStr">
        <is>
          <t>andes asia1021924</t>
        </is>
      </c>
      <c r="G1579" s="12" t="n">
        <v>45036</v>
      </c>
      <c r="H1579" s="10" t="inlineStr"/>
      <c r="I1579" s="10" t="n"/>
      <c r="J1579" s="10" t="n">
        <v>5002.96</v>
      </c>
      <c r="K1579" s="10" t="n"/>
      <c r="L1579" s="13" t="n">
        <v>4.830303030303031</v>
      </c>
      <c r="M1579" s="12" t="n">
        <v>45040</v>
      </c>
      <c r="N1579" s="13" t="n">
        <v>15</v>
      </c>
      <c r="O1579" s="12" t="n">
        <v>45055</v>
      </c>
      <c r="P1579" t="n">
        <v>18</v>
      </c>
      <c r="Q1579" s="14" t="inlineStr">
        <is>
          <t>SI</t>
        </is>
      </c>
      <c r="R1579" s="10" t="n"/>
      <c r="S1579" s="10" t="n"/>
      <c r="T1579" s="10" t="n">
        <v>5002.96</v>
      </c>
      <c r="U1579" s="10" t="n"/>
      <c r="V1579" s="13" t="n">
        <v>6.830303030303031</v>
      </c>
      <c r="W1579" s="12" t="n">
        <v>45042</v>
      </c>
      <c r="X1579" s="13" t="n">
        <v>17</v>
      </c>
      <c r="Y1579" s="12" t="n">
        <v>45055</v>
      </c>
      <c r="Z1579" t="n">
        <v>18</v>
      </c>
      <c r="AA1579" s="14" t="inlineStr">
        <is>
          <t>SI</t>
        </is>
      </c>
    </row>
    <row r="1580">
      <c r="B1580" t="inlineStr">
        <is>
          <t>Venta Local</t>
        </is>
      </c>
      <c r="C1580" t="n">
        <v>40368665</v>
      </c>
      <c r="D1580" t="inlineStr">
        <is>
          <t>ANDES ASIA</t>
        </is>
      </c>
      <c r="E1580" t="n">
        <v>1022864</v>
      </c>
      <c r="F1580" t="inlineStr">
        <is>
          <t>andes asia1022864</t>
        </is>
      </c>
      <c r="G1580" s="12" t="n">
        <v>45036</v>
      </c>
      <c r="H1580" s="10" t="inlineStr"/>
      <c r="I1580" s="10" t="n"/>
      <c r="J1580" s="10" t="n">
        <v>7002.14</v>
      </c>
      <c r="K1580" s="10" t="n"/>
      <c r="L1580" s="13" t="n">
        <v>4.830303030303031</v>
      </c>
      <c r="M1580" s="12" t="n">
        <v>45040</v>
      </c>
      <c r="N1580" s="13" t="n">
        <v>15</v>
      </c>
      <c r="O1580" s="12" t="n">
        <v>45055</v>
      </c>
      <c r="P1580" t="n">
        <v>18</v>
      </c>
      <c r="Q1580" s="14" t="inlineStr">
        <is>
          <t>SI</t>
        </is>
      </c>
      <c r="R1580" s="10" t="n"/>
      <c r="S1580" s="10" t="n"/>
      <c r="T1580" s="10" t="n">
        <v>7002.14</v>
      </c>
      <c r="U1580" s="10" t="n"/>
      <c r="V1580" s="13" t="n">
        <v>6.830303030303031</v>
      </c>
      <c r="W1580" s="12" t="n">
        <v>45042</v>
      </c>
      <c r="X1580" s="13" t="n">
        <v>17</v>
      </c>
      <c r="Y1580" s="12" t="n">
        <v>45055</v>
      </c>
      <c r="Z1580" t="n">
        <v>18</v>
      </c>
      <c r="AA1580" s="14" t="inlineStr">
        <is>
          <t>SI</t>
        </is>
      </c>
    </row>
    <row r="1581">
      <c r="B1581" t="inlineStr">
        <is>
          <t>Venta Local</t>
        </is>
      </c>
      <c r="C1581" t="n">
        <v>40368665</v>
      </c>
      <c r="D1581" t="inlineStr">
        <is>
          <t>ANDES ASIA</t>
        </is>
      </c>
      <c r="E1581" t="n">
        <v>1022866</v>
      </c>
      <c r="F1581" t="inlineStr">
        <is>
          <t>andes asia1022866</t>
        </is>
      </c>
      <c r="G1581" s="12" t="n">
        <v>45036</v>
      </c>
      <c r="H1581" s="10" t="inlineStr"/>
      <c r="I1581" s="10" t="n"/>
      <c r="J1581" s="10" t="n">
        <v>10060.2</v>
      </c>
      <c r="K1581" s="10" t="n"/>
      <c r="L1581" s="13" t="n">
        <v>4.830303030303031</v>
      </c>
      <c r="M1581" s="12" t="n">
        <v>45040</v>
      </c>
      <c r="N1581" s="13" t="n">
        <v>15</v>
      </c>
      <c r="O1581" s="12" t="n">
        <v>45055</v>
      </c>
      <c r="P1581" t="n">
        <v>18</v>
      </c>
      <c r="Q1581" s="14" t="inlineStr">
        <is>
          <t>SI</t>
        </is>
      </c>
      <c r="R1581" s="10" t="n"/>
      <c r="S1581" s="10" t="n"/>
      <c r="T1581" s="10" t="n">
        <v>10060.2</v>
      </c>
      <c r="U1581" s="10" t="n"/>
      <c r="V1581" s="13" t="n">
        <v>6.830303030303031</v>
      </c>
      <c r="W1581" s="12" t="n">
        <v>45042</v>
      </c>
      <c r="X1581" s="13" t="n">
        <v>17</v>
      </c>
      <c r="Y1581" s="12" t="n">
        <v>45055</v>
      </c>
      <c r="Z1581" t="n">
        <v>18</v>
      </c>
      <c r="AA1581" s="14" t="inlineStr">
        <is>
          <t>SI</t>
        </is>
      </c>
    </row>
    <row r="1582">
      <c r="B1582" t="inlineStr">
        <is>
          <t>Venta Local</t>
        </is>
      </c>
      <c r="C1582" t="n">
        <v>40368663</v>
      </c>
      <c r="D1582" t="inlineStr">
        <is>
          <t>ANDES ASIA</t>
        </is>
      </c>
      <c r="E1582" t="n">
        <v>1022864</v>
      </c>
      <c r="F1582" t="inlineStr">
        <is>
          <t>andes asia1022864</t>
        </is>
      </c>
      <c r="G1582" s="12" t="n">
        <v>45032</v>
      </c>
      <c r="H1582" s="10" t="inlineStr"/>
      <c r="I1582" s="10" t="n"/>
      <c r="J1582" s="10" t="n">
        <v>4015.59</v>
      </c>
      <c r="K1582" s="10" t="n"/>
      <c r="L1582" s="13" t="n">
        <v>4.830303030303031</v>
      </c>
      <c r="M1582" s="12" t="n">
        <v>45036</v>
      </c>
      <c r="N1582" s="13" t="n">
        <v>15</v>
      </c>
      <c r="O1582" s="12" t="n">
        <v>45051</v>
      </c>
      <c r="P1582" t="n">
        <v>21</v>
      </c>
      <c r="Q1582" s="14" t="inlineStr">
        <is>
          <t>SI</t>
        </is>
      </c>
      <c r="R1582" s="10" t="n"/>
      <c r="S1582" s="10" t="n"/>
      <c r="T1582" s="10" t="n">
        <v>4015.59</v>
      </c>
      <c r="U1582" s="10" t="n"/>
      <c r="V1582" s="13" t="n">
        <v>6.830303030303031</v>
      </c>
      <c r="W1582" s="12" t="n">
        <v>45038</v>
      </c>
      <c r="X1582" s="13" t="n">
        <v>17</v>
      </c>
      <c r="Y1582" s="12" t="n">
        <v>45051</v>
      </c>
      <c r="Z1582" t="n">
        <v>21</v>
      </c>
      <c r="AA1582" s="14" t="inlineStr">
        <is>
          <t>SI</t>
        </is>
      </c>
    </row>
    <row r="1583">
      <c r="B1583" t="inlineStr">
        <is>
          <t>Venta Local</t>
        </is>
      </c>
      <c r="C1583" t="n">
        <v>40368663</v>
      </c>
      <c r="D1583" t="inlineStr">
        <is>
          <t>ANDES ASIA</t>
        </is>
      </c>
      <c r="E1583" t="n">
        <v>1022621</v>
      </c>
      <c r="F1583" t="inlineStr">
        <is>
          <t>andes asia1022621</t>
        </is>
      </c>
      <c r="G1583" s="12" t="n">
        <v>45032</v>
      </c>
      <c r="H1583" s="10" t="inlineStr"/>
      <c r="I1583" s="10" t="n"/>
      <c r="J1583" s="10" t="n">
        <v>10005.74</v>
      </c>
      <c r="K1583" s="10" t="n"/>
      <c r="L1583" s="13" t="n">
        <v>4.830303030303031</v>
      </c>
      <c r="M1583" s="12" t="n">
        <v>45036</v>
      </c>
      <c r="N1583" s="13" t="n">
        <v>15</v>
      </c>
      <c r="O1583" s="12" t="n">
        <v>45051</v>
      </c>
      <c r="P1583" t="n">
        <v>21</v>
      </c>
      <c r="Q1583" s="14" t="inlineStr">
        <is>
          <t>SI</t>
        </is>
      </c>
      <c r="R1583" s="10" t="n"/>
      <c r="S1583" s="10" t="n"/>
      <c r="T1583" s="10" t="n">
        <v>10005.74</v>
      </c>
      <c r="U1583" s="10" t="n"/>
      <c r="V1583" s="13" t="n">
        <v>6.830303030303031</v>
      </c>
      <c r="W1583" s="12" t="n">
        <v>45038</v>
      </c>
      <c r="X1583" s="13" t="n">
        <v>17</v>
      </c>
      <c r="Y1583" s="12" t="n">
        <v>45051</v>
      </c>
      <c r="Z1583" t="n">
        <v>21</v>
      </c>
      <c r="AA1583" s="14" t="inlineStr">
        <is>
          <t>SI</t>
        </is>
      </c>
    </row>
    <row r="1584">
      <c r="B1584" t="inlineStr">
        <is>
          <t>Venta Local</t>
        </is>
      </c>
      <c r="C1584" t="n">
        <v>40368663</v>
      </c>
      <c r="D1584" t="inlineStr">
        <is>
          <t>ANDES ASIA</t>
        </is>
      </c>
      <c r="E1584" t="n">
        <v>1021925</v>
      </c>
      <c r="F1584" t="inlineStr">
        <is>
          <t>andes asia1021925</t>
        </is>
      </c>
      <c r="G1584" s="12" t="n">
        <v>45032</v>
      </c>
      <c r="H1584" s="10" t="inlineStr"/>
      <c r="I1584" s="10" t="n"/>
      <c r="J1584" s="10" t="n">
        <v>9978.99</v>
      </c>
      <c r="K1584" s="10" t="n"/>
      <c r="L1584" s="13" t="n">
        <v>4.830303030303031</v>
      </c>
      <c r="M1584" s="12" t="n">
        <v>45036</v>
      </c>
      <c r="N1584" s="13" t="n">
        <v>15</v>
      </c>
      <c r="O1584" s="12" t="n">
        <v>45051</v>
      </c>
      <c r="P1584" t="n">
        <v>21</v>
      </c>
      <c r="Q1584" s="14" t="inlineStr">
        <is>
          <t>SI</t>
        </is>
      </c>
      <c r="R1584" s="10" t="n"/>
      <c r="S1584" s="10" t="n"/>
      <c r="T1584" s="10" t="n">
        <v>9978.99</v>
      </c>
      <c r="U1584" s="10" t="n"/>
      <c r="V1584" s="13" t="n">
        <v>6.830303030303031</v>
      </c>
      <c r="W1584" s="12" t="n">
        <v>45038</v>
      </c>
      <c r="X1584" s="13" t="n">
        <v>17</v>
      </c>
      <c r="Y1584" s="12" t="n">
        <v>45051</v>
      </c>
      <c r="Z1584" t="n">
        <v>21</v>
      </c>
      <c r="AA1584" s="14" t="inlineStr">
        <is>
          <t>SI</t>
        </is>
      </c>
    </row>
    <row r="1585">
      <c r="B1585" t="inlineStr">
        <is>
          <t>Venta Local</t>
        </is>
      </c>
      <c r="C1585" t="n">
        <v>40368661</v>
      </c>
      <c r="D1585" t="inlineStr">
        <is>
          <t>ANDES ASIA</t>
        </is>
      </c>
      <c r="E1585" t="n">
        <v>1022293</v>
      </c>
      <c r="F1585" t="inlineStr">
        <is>
          <t>andes asia1022293</t>
        </is>
      </c>
      <c r="G1585" s="12" t="n">
        <v>45018</v>
      </c>
      <c r="H1585" s="10" t="inlineStr"/>
      <c r="I1585" s="10" t="n">
        <v>3030</v>
      </c>
      <c r="J1585" s="10" t="n"/>
      <c r="K1585" s="10" t="n"/>
      <c r="L1585" s="13" t="n">
        <v>4.830303030303031</v>
      </c>
      <c r="M1585" s="12" t="n">
        <v>45022</v>
      </c>
      <c r="N1585" s="13" t="n">
        <v>15</v>
      </c>
      <c r="O1585" s="12" t="n">
        <v>45037</v>
      </c>
      <c r="P1585" t="n">
        <v>7</v>
      </c>
      <c r="Q1585" s="14" t="inlineStr">
        <is>
          <t>SI</t>
        </is>
      </c>
      <c r="R1585" s="10" t="n"/>
      <c r="S1585" s="10" t="n">
        <v>3030</v>
      </c>
      <c r="T1585" s="10" t="n"/>
      <c r="U1585" s="10" t="n"/>
      <c r="V1585" s="13" t="n">
        <v>6.830303030303031</v>
      </c>
      <c r="W1585" s="12" t="n">
        <v>45024</v>
      </c>
      <c r="X1585" s="13" t="n">
        <v>17</v>
      </c>
      <c r="Y1585" s="12" t="n">
        <v>45037</v>
      </c>
      <c r="Z1585" t="n">
        <v>7</v>
      </c>
      <c r="AA1585" s="14" t="inlineStr">
        <is>
          <t>SI</t>
        </is>
      </c>
    </row>
    <row r="1586">
      <c r="B1586" t="inlineStr">
        <is>
          <t>Venta Local</t>
        </is>
      </c>
      <c r="C1586" t="n">
        <v>40368661</v>
      </c>
      <c r="D1586" t="inlineStr">
        <is>
          <t>ANDES ASIA</t>
        </is>
      </c>
      <c r="E1586" t="n">
        <v>1022863</v>
      </c>
      <c r="F1586" t="inlineStr">
        <is>
          <t>andes asia1022863</t>
        </is>
      </c>
      <c r="G1586" s="12" t="n">
        <v>45018</v>
      </c>
      <c r="H1586" s="10" t="inlineStr"/>
      <c r="I1586" s="10" t="n">
        <v>4021.88</v>
      </c>
      <c r="J1586" s="10" t="n"/>
      <c r="K1586" s="10" t="n"/>
      <c r="L1586" s="13" t="n">
        <v>4.830303030303031</v>
      </c>
      <c r="M1586" s="12" t="n">
        <v>45022</v>
      </c>
      <c r="N1586" s="13" t="n">
        <v>15</v>
      </c>
      <c r="O1586" s="12" t="n">
        <v>45037</v>
      </c>
      <c r="P1586" t="n">
        <v>7</v>
      </c>
      <c r="Q1586" s="14" t="inlineStr">
        <is>
          <t>SI</t>
        </is>
      </c>
      <c r="R1586" s="10" t="n"/>
      <c r="S1586" s="10" t="n">
        <v>4021.88</v>
      </c>
      <c r="T1586" s="10" t="n"/>
      <c r="U1586" s="10" t="n"/>
      <c r="V1586" s="13" t="n">
        <v>6.830303030303031</v>
      </c>
      <c r="W1586" s="12" t="n">
        <v>45024</v>
      </c>
      <c r="X1586" s="13" t="n">
        <v>17</v>
      </c>
      <c r="Y1586" s="12" t="n">
        <v>45037</v>
      </c>
      <c r="Z1586" t="n">
        <v>7</v>
      </c>
      <c r="AA1586" s="14" t="inlineStr">
        <is>
          <t>SI</t>
        </is>
      </c>
    </row>
    <row r="1587">
      <c r="B1587" t="inlineStr">
        <is>
          <t>Venta Local</t>
        </is>
      </c>
      <c r="C1587" t="n">
        <v>40368661</v>
      </c>
      <c r="D1587" t="inlineStr">
        <is>
          <t>ANDES ASIA</t>
        </is>
      </c>
      <c r="E1587" t="n">
        <v>1022865</v>
      </c>
      <c r="F1587" t="inlineStr">
        <is>
          <t>andes asia1022865</t>
        </is>
      </c>
      <c r="G1587" s="12" t="n">
        <v>45018</v>
      </c>
      <c r="H1587" s="10" t="inlineStr"/>
      <c r="I1587" s="10" t="n">
        <v>14010</v>
      </c>
      <c r="J1587" s="10" t="n"/>
      <c r="K1587" s="10" t="n"/>
      <c r="L1587" s="13" t="n">
        <v>4.830303030303031</v>
      </c>
      <c r="M1587" s="12" t="n">
        <v>45022</v>
      </c>
      <c r="N1587" s="13" t="n">
        <v>15</v>
      </c>
      <c r="O1587" s="12" t="n">
        <v>45037</v>
      </c>
      <c r="P1587" t="n">
        <v>7</v>
      </c>
      <c r="Q1587" s="14" t="inlineStr">
        <is>
          <t>SI</t>
        </is>
      </c>
      <c r="R1587" s="10" t="n"/>
      <c r="S1587" s="10" t="n">
        <v>14010</v>
      </c>
      <c r="T1587" s="10" t="n"/>
      <c r="U1587" s="10" t="n"/>
      <c r="V1587" s="13" t="n">
        <v>6.830303030303031</v>
      </c>
      <c r="W1587" s="12" t="n">
        <v>45024</v>
      </c>
      <c r="X1587" s="13" t="n">
        <v>17</v>
      </c>
      <c r="Y1587" s="12" t="n">
        <v>45037</v>
      </c>
      <c r="Z1587" t="n">
        <v>7</v>
      </c>
      <c r="AA1587" s="14" t="inlineStr">
        <is>
          <t>SI</t>
        </is>
      </c>
    </row>
    <row r="1588">
      <c r="B1588" t="inlineStr">
        <is>
          <t>Venta Local</t>
        </is>
      </c>
      <c r="C1588" t="n">
        <v>40368661</v>
      </c>
      <c r="D1588" t="inlineStr">
        <is>
          <t>ANDES ASIA</t>
        </is>
      </c>
      <c r="E1588" t="n">
        <v>1022975</v>
      </c>
      <c r="F1588" t="inlineStr">
        <is>
          <t>andes asia1022975</t>
        </is>
      </c>
      <c r="G1588" s="12" t="n">
        <v>45018</v>
      </c>
      <c r="H1588" s="10" t="inlineStr"/>
      <c r="I1588" s="10" t="n">
        <v>3000</v>
      </c>
      <c r="J1588" s="10" t="n"/>
      <c r="K1588" s="10" t="n"/>
      <c r="L1588" s="13" t="n">
        <v>4.830303030303031</v>
      </c>
      <c r="M1588" s="12" t="n">
        <v>45022</v>
      </c>
      <c r="N1588" s="13" t="n">
        <v>15</v>
      </c>
      <c r="O1588" s="12" t="n">
        <v>45037</v>
      </c>
      <c r="P1588" t="n">
        <v>7</v>
      </c>
      <c r="Q1588" s="14" t="inlineStr">
        <is>
          <t>SI</t>
        </is>
      </c>
      <c r="R1588" s="10" t="n"/>
      <c r="S1588" s="10" t="n">
        <v>3000</v>
      </c>
      <c r="T1588" s="10" t="n"/>
      <c r="U1588" s="10" t="n"/>
      <c r="V1588" s="13" t="n">
        <v>6.830303030303031</v>
      </c>
      <c r="W1588" s="12" t="n">
        <v>45024</v>
      </c>
      <c r="X1588" s="13" t="n">
        <v>17</v>
      </c>
      <c r="Y1588" s="12" t="n">
        <v>45037</v>
      </c>
      <c r="Z1588" t="n">
        <v>7</v>
      </c>
      <c r="AA1588" s="14" t="inlineStr">
        <is>
          <t>SI</t>
        </is>
      </c>
    </row>
    <row r="1589">
      <c r="B1589" t="inlineStr">
        <is>
          <t>Venta Local</t>
        </is>
      </c>
      <c r="C1589" t="n">
        <v>40368651</v>
      </c>
      <c r="D1589" t="inlineStr">
        <is>
          <t>ANDES ASIA</t>
        </is>
      </c>
      <c r="E1589" t="n">
        <v>1021925</v>
      </c>
      <c r="F1589" t="inlineStr">
        <is>
          <t>andes asia1021925</t>
        </is>
      </c>
      <c r="G1589" s="12" t="n">
        <v>45018</v>
      </c>
      <c r="H1589" s="10" t="inlineStr"/>
      <c r="I1589" s="10" t="n">
        <v>10045.09</v>
      </c>
      <c r="J1589" s="10" t="n"/>
      <c r="K1589" s="10" t="n"/>
      <c r="L1589" s="13" t="n">
        <v>4.830303030303031</v>
      </c>
      <c r="M1589" s="12" t="n">
        <v>45022</v>
      </c>
      <c r="N1589" s="13" t="n">
        <v>15</v>
      </c>
      <c r="O1589" s="12" t="n">
        <v>45037</v>
      </c>
      <c r="P1589" t="n">
        <v>7</v>
      </c>
      <c r="Q1589" s="14" t="inlineStr">
        <is>
          <t>SI</t>
        </is>
      </c>
      <c r="R1589" s="10" t="n"/>
      <c r="S1589" s="10" t="n">
        <v>10045.09</v>
      </c>
      <c r="T1589" s="10" t="n"/>
      <c r="U1589" s="10" t="n"/>
      <c r="V1589" s="13" t="n">
        <v>6.830303030303031</v>
      </c>
      <c r="W1589" s="12" t="n">
        <v>45024</v>
      </c>
      <c r="X1589" s="13" t="n">
        <v>17</v>
      </c>
      <c r="Y1589" s="12" t="n">
        <v>45037</v>
      </c>
      <c r="Z1589" t="n">
        <v>7</v>
      </c>
      <c r="AA1589" s="14" t="inlineStr">
        <is>
          <t>SI</t>
        </is>
      </c>
    </row>
    <row r="1590">
      <c r="B1590" t="inlineStr">
        <is>
          <t>Venta Local</t>
        </is>
      </c>
      <c r="C1590" t="n">
        <v>40368651</v>
      </c>
      <c r="D1590" t="inlineStr">
        <is>
          <t>ANDES ASIA</t>
        </is>
      </c>
      <c r="E1590" t="n">
        <v>1022866</v>
      </c>
      <c r="F1590" t="inlineStr">
        <is>
          <t>andes asia1022866</t>
        </is>
      </c>
      <c r="G1590" s="12" t="n">
        <v>45018</v>
      </c>
      <c r="H1590" s="10" t="inlineStr"/>
      <c r="I1590" s="10" t="n">
        <v>4061.13</v>
      </c>
      <c r="J1590" s="10" t="n"/>
      <c r="K1590" s="10" t="n"/>
      <c r="L1590" s="13" t="n">
        <v>4.830303030303031</v>
      </c>
      <c r="M1590" s="12" t="n">
        <v>45022</v>
      </c>
      <c r="N1590" s="13" t="n">
        <v>15</v>
      </c>
      <c r="O1590" s="12" t="n">
        <v>45037</v>
      </c>
      <c r="P1590" t="n">
        <v>7</v>
      </c>
      <c r="Q1590" s="14" t="inlineStr">
        <is>
          <t>SI</t>
        </is>
      </c>
      <c r="R1590" s="10" t="n"/>
      <c r="S1590" s="10" t="n">
        <v>4061.13</v>
      </c>
      <c r="T1590" s="10" t="n"/>
      <c r="U1590" s="10" t="n"/>
      <c r="V1590" s="13" t="n">
        <v>6.830303030303031</v>
      </c>
      <c r="W1590" s="12" t="n">
        <v>45024</v>
      </c>
      <c r="X1590" s="13" t="n">
        <v>17</v>
      </c>
      <c r="Y1590" s="12" t="n">
        <v>45037</v>
      </c>
      <c r="Z1590" t="n">
        <v>7</v>
      </c>
      <c r="AA1590" s="14" t="inlineStr">
        <is>
          <t>SI</t>
        </is>
      </c>
    </row>
    <row r="1591">
      <c r="B1591" t="inlineStr">
        <is>
          <t>Venta Local</t>
        </is>
      </c>
      <c r="C1591" t="n">
        <v>40368651</v>
      </c>
      <c r="D1591" t="inlineStr">
        <is>
          <t>ANDES ASIA</t>
        </is>
      </c>
      <c r="E1591" t="n">
        <v>1023269</v>
      </c>
      <c r="F1591" t="inlineStr">
        <is>
          <t>andes asia1023269</t>
        </is>
      </c>
      <c r="G1591" s="12" t="n">
        <v>45018</v>
      </c>
      <c r="H1591" s="10" t="inlineStr"/>
      <c r="I1591" s="10" t="n">
        <v>10006.25</v>
      </c>
      <c r="J1591" s="10" t="n"/>
      <c r="K1591" s="10" t="n"/>
      <c r="L1591" s="13" t="n">
        <v>4.830303030303031</v>
      </c>
      <c r="M1591" s="12" t="n">
        <v>45022</v>
      </c>
      <c r="N1591" s="13" t="n">
        <v>15</v>
      </c>
      <c r="O1591" s="12" t="n">
        <v>45037</v>
      </c>
      <c r="P1591" t="n">
        <v>7</v>
      </c>
      <c r="Q1591" s="14" t="inlineStr">
        <is>
          <t>SI</t>
        </is>
      </c>
      <c r="R1591" s="10" t="n"/>
      <c r="S1591" s="10" t="n">
        <v>10006.25</v>
      </c>
      <c r="T1591" s="10" t="n"/>
      <c r="U1591" s="10" t="n"/>
      <c r="V1591" s="13" t="n">
        <v>6.830303030303031</v>
      </c>
      <c r="W1591" s="12" t="n">
        <v>45024</v>
      </c>
      <c r="X1591" s="13" t="n">
        <v>17</v>
      </c>
      <c r="Y1591" s="12" t="n">
        <v>45037</v>
      </c>
      <c r="Z1591" t="n">
        <v>7</v>
      </c>
      <c r="AA1591" s="14" t="inlineStr">
        <is>
          <t>SI</t>
        </is>
      </c>
    </row>
    <row r="1592">
      <c r="B1592" t="inlineStr">
        <is>
          <t>Venta Local</t>
        </is>
      </c>
      <c r="C1592" t="n">
        <v>40368637</v>
      </c>
      <c r="D1592" t="inlineStr">
        <is>
          <t>ANDES ASIA</t>
        </is>
      </c>
      <c r="E1592" t="n">
        <v>1021936</v>
      </c>
      <c r="F1592" t="inlineStr">
        <is>
          <t>andes asia1021936</t>
        </is>
      </c>
      <c r="G1592" s="12" t="n">
        <v>45018</v>
      </c>
      <c r="H1592" s="10" t="inlineStr"/>
      <c r="I1592" s="10" t="n">
        <v>24000</v>
      </c>
      <c r="J1592" s="10" t="n"/>
      <c r="K1592" s="10" t="n"/>
      <c r="L1592" s="13" t="n">
        <v>4.830303030303031</v>
      </c>
      <c r="M1592" s="12" t="n">
        <v>45022</v>
      </c>
      <c r="N1592" s="13" t="n">
        <v>15</v>
      </c>
      <c r="O1592" s="12" t="n">
        <v>45037</v>
      </c>
      <c r="P1592" t="n">
        <v>7</v>
      </c>
      <c r="Q1592" s="14" t="inlineStr">
        <is>
          <t>SI</t>
        </is>
      </c>
      <c r="R1592" s="10" t="n"/>
      <c r="S1592" s="10" t="n">
        <v>24000</v>
      </c>
      <c r="T1592" s="10" t="n"/>
      <c r="U1592" s="10" t="n"/>
      <c r="V1592" s="13" t="n">
        <v>6.830303030303031</v>
      </c>
      <c r="W1592" s="12" t="n">
        <v>45024</v>
      </c>
      <c r="X1592" s="13" t="n">
        <v>17</v>
      </c>
      <c r="Y1592" s="12" t="n">
        <v>45037</v>
      </c>
      <c r="Z1592" t="n">
        <v>7</v>
      </c>
      <c r="AA1592" s="14" t="inlineStr">
        <is>
          <t>SI</t>
        </is>
      </c>
    </row>
    <row r="1593">
      <c r="B1593" t="inlineStr">
        <is>
          <t>Venta Local</t>
        </is>
      </c>
      <c r="C1593" t="n">
        <v>40368636</v>
      </c>
      <c r="D1593" t="inlineStr">
        <is>
          <t>ANDES ASIA</t>
        </is>
      </c>
      <c r="E1593" t="n">
        <v>1021936</v>
      </c>
      <c r="F1593" t="inlineStr">
        <is>
          <t>andes asia1021936</t>
        </is>
      </c>
      <c r="G1593" s="12" t="n">
        <v>45018</v>
      </c>
      <c r="H1593" s="10" t="inlineStr"/>
      <c r="I1593" s="10" t="n">
        <v>24000</v>
      </c>
      <c r="J1593" s="10" t="n"/>
      <c r="K1593" s="10" t="n"/>
      <c r="L1593" s="13" t="n">
        <v>4.830303030303031</v>
      </c>
      <c r="M1593" s="12" t="n">
        <v>45022</v>
      </c>
      <c r="N1593" s="13" t="n">
        <v>15</v>
      </c>
      <c r="O1593" s="12" t="n">
        <v>45037</v>
      </c>
      <c r="P1593" t="n">
        <v>7</v>
      </c>
      <c r="Q1593" s="14" t="inlineStr">
        <is>
          <t>SI</t>
        </is>
      </c>
      <c r="R1593" s="10" t="n"/>
      <c r="S1593" s="10" t="n">
        <v>24000</v>
      </c>
      <c r="T1593" s="10" t="n"/>
      <c r="U1593" s="10" t="n"/>
      <c r="V1593" s="13" t="n">
        <v>6.830303030303031</v>
      </c>
      <c r="W1593" s="12" t="n">
        <v>45024</v>
      </c>
      <c r="X1593" s="13" t="n">
        <v>17</v>
      </c>
      <c r="Y1593" s="12" t="n">
        <v>45037</v>
      </c>
      <c r="Z1593" t="n">
        <v>7</v>
      </c>
      <c r="AA1593" s="14" t="inlineStr">
        <is>
          <t>SI</t>
        </is>
      </c>
    </row>
    <row r="1594">
      <c r="B1594" t="inlineStr">
        <is>
          <t>Venta Local</t>
        </is>
      </c>
      <c r="C1594" t="n">
        <v>40368632</v>
      </c>
      <c r="D1594" t="inlineStr">
        <is>
          <t>ANDES ASIA</t>
        </is>
      </c>
      <c r="E1594" t="n">
        <v>1021936</v>
      </c>
      <c r="F1594" t="inlineStr">
        <is>
          <t>andes asia1021936</t>
        </is>
      </c>
      <c r="G1594" s="12" t="n">
        <v>45018</v>
      </c>
      <c r="H1594" s="10" t="inlineStr"/>
      <c r="I1594" s="10" t="n">
        <v>24000</v>
      </c>
      <c r="J1594" s="10" t="n"/>
      <c r="K1594" s="10" t="n"/>
      <c r="L1594" s="13" t="n">
        <v>4.830303030303031</v>
      </c>
      <c r="M1594" s="12" t="n">
        <v>45022</v>
      </c>
      <c r="N1594" s="13" t="n">
        <v>15</v>
      </c>
      <c r="O1594" s="12" t="n">
        <v>45037</v>
      </c>
      <c r="P1594" t="n">
        <v>7</v>
      </c>
      <c r="Q1594" s="14" t="inlineStr">
        <is>
          <t>SI</t>
        </is>
      </c>
      <c r="R1594" s="10" t="n"/>
      <c r="S1594" s="10" t="n">
        <v>24000</v>
      </c>
      <c r="T1594" s="10" t="n"/>
      <c r="U1594" s="10" t="n"/>
      <c r="V1594" s="13" t="n">
        <v>6.830303030303031</v>
      </c>
      <c r="W1594" s="12" t="n">
        <v>45024</v>
      </c>
      <c r="X1594" s="13" t="n">
        <v>17</v>
      </c>
      <c r="Y1594" s="12" t="n">
        <v>45037</v>
      </c>
      <c r="Z1594" t="n">
        <v>7</v>
      </c>
      <c r="AA1594" s="14" t="inlineStr">
        <is>
          <t>SI</t>
        </is>
      </c>
    </row>
    <row r="1595">
      <c r="B1595" t="inlineStr">
        <is>
          <t>Venta Local</t>
        </is>
      </c>
      <c r="C1595" t="n">
        <v>40368631</v>
      </c>
      <c r="D1595" t="inlineStr">
        <is>
          <t>ANDES ASIA</t>
        </is>
      </c>
      <c r="E1595" t="n">
        <v>1021936</v>
      </c>
      <c r="F1595" t="inlineStr">
        <is>
          <t>andes asia1021936</t>
        </is>
      </c>
      <c r="G1595" s="12" t="n">
        <v>45021</v>
      </c>
      <c r="H1595" s="10" t="inlineStr"/>
      <c r="I1595" s="10" t="n">
        <v>24000</v>
      </c>
      <c r="J1595" s="10" t="n"/>
      <c r="K1595" s="10" t="n"/>
      <c r="L1595" s="13" t="n">
        <v>4.830303030303031</v>
      </c>
      <c r="M1595" s="12" t="n">
        <v>45025</v>
      </c>
      <c r="N1595" s="13" t="n">
        <v>15</v>
      </c>
      <c r="O1595" s="12" t="n">
        <v>45040</v>
      </c>
      <c r="P1595" t="n">
        <v>5</v>
      </c>
      <c r="Q1595" s="14" t="inlineStr">
        <is>
          <t>SI</t>
        </is>
      </c>
      <c r="R1595" s="10" t="n"/>
      <c r="S1595" s="10" t="n">
        <v>24000</v>
      </c>
      <c r="T1595" s="10" t="n"/>
      <c r="U1595" s="10" t="n"/>
      <c r="V1595" s="13" t="n">
        <v>6.830303030303031</v>
      </c>
      <c r="W1595" s="12" t="n">
        <v>45027</v>
      </c>
      <c r="X1595" s="13" t="n">
        <v>17</v>
      </c>
      <c r="Y1595" s="12" t="n">
        <v>45040</v>
      </c>
      <c r="Z1595" t="n">
        <v>5</v>
      </c>
      <c r="AA1595" s="14" t="inlineStr">
        <is>
          <t>SI</t>
        </is>
      </c>
    </row>
    <row r="1596">
      <c r="B1596" t="inlineStr">
        <is>
          <t>Venta Local</t>
        </is>
      </c>
      <c r="C1596" t="n">
        <v>40368630</v>
      </c>
      <c r="D1596" t="inlineStr">
        <is>
          <t>ANDES ASIA</t>
        </is>
      </c>
      <c r="E1596" t="n">
        <v>1021936</v>
      </c>
      <c r="F1596" t="inlineStr">
        <is>
          <t>andes asia1021936</t>
        </is>
      </c>
      <c r="G1596" s="12" t="n">
        <v>45013</v>
      </c>
      <c r="H1596" s="10" t="inlineStr"/>
      <c r="I1596" s="10" t="n">
        <v>24000</v>
      </c>
      <c r="J1596" s="10" t="n"/>
      <c r="K1596" s="10" t="n"/>
      <c r="L1596" s="13" t="n">
        <v>4.830303030303031</v>
      </c>
      <c r="M1596" s="12" t="n">
        <v>45017</v>
      </c>
      <c r="N1596" s="13" t="n">
        <v>15</v>
      </c>
      <c r="O1596" s="12" t="n">
        <v>45032</v>
      </c>
      <c r="P1596" t="n">
        <v>12</v>
      </c>
      <c r="Q1596" s="14" t="inlineStr">
        <is>
          <t>SI</t>
        </is>
      </c>
      <c r="R1596" s="10" t="n"/>
      <c r="S1596" s="10" t="n">
        <v>24000</v>
      </c>
      <c r="T1596" s="10" t="n"/>
      <c r="U1596" s="10" t="n"/>
      <c r="V1596" s="13" t="n">
        <v>6.830303030303031</v>
      </c>
      <c r="W1596" s="12" t="n">
        <v>45019</v>
      </c>
      <c r="X1596" s="13" t="n">
        <v>17</v>
      </c>
      <c r="Y1596" s="12" t="n">
        <v>45032</v>
      </c>
      <c r="Z1596" t="n">
        <v>12</v>
      </c>
      <c r="AA1596" s="14" t="inlineStr">
        <is>
          <t>SI</t>
        </is>
      </c>
    </row>
    <row r="1597">
      <c r="B1597" t="inlineStr">
        <is>
          <t>Venta Local</t>
        </is>
      </c>
      <c r="C1597" t="n">
        <v>40368629</v>
      </c>
      <c r="D1597" t="inlineStr">
        <is>
          <t>ANDES ASIA</t>
        </is>
      </c>
      <c r="E1597" t="n">
        <v>1021936</v>
      </c>
      <c r="F1597" t="inlineStr">
        <is>
          <t>andes asia1021936</t>
        </is>
      </c>
      <c r="G1597" s="12" t="n">
        <v>45032</v>
      </c>
      <c r="H1597" s="10" t="inlineStr"/>
      <c r="I1597" s="10" t="n"/>
      <c r="J1597" s="10" t="n">
        <v>24000</v>
      </c>
      <c r="K1597" s="10" t="n"/>
      <c r="L1597" s="13" t="n">
        <v>4.830303030303031</v>
      </c>
      <c r="M1597" s="12" t="n">
        <v>45036</v>
      </c>
      <c r="N1597" s="13" t="n">
        <v>15</v>
      </c>
      <c r="O1597" s="12" t="n">
        <v>45051</v>
      </c>
      <c r="P1597" t="n">
        <v>21</v>
      </c>
      <c r="Q1597" s="14" t="inlineStr">
        <is>
          <t>SI</t>
        </is>
      </c>
      <c r="R1597" s="10" t="n"/>
      <c r="S1597" s="10" t="n"/>
      <c r="T1597" s="10" t="n">
        <v>24000</v>
      </c>
      <c r="U1597" s="10" t="n"/>
      <c r="V1597" s="13" t="n">
        <v>6.830303030303031</v>
      </c>
      <c r="W1597" s="12" t="n">
        <v>45038</v>
      </c>
      <c r="X1597" s="13" t="n">
        <v>17</v>
      </c>
      <c r="Y1597" s="12" t="n">
        <v>45051</v>
      </c>
      <c r="Z1597" t="n">
        <v>21</v>
      </c>
      <c r="AA1597" s="14" t="inlineStr">
        <is>
          <t>SI</t>
        </is>
      </c>
    </row>
    <row r="1598">
      <c r="B1598" t="inlineStr">
        <is>
          <t>Venta Local</t>
        </is>
      </c>
      <c r="C1598" t="n">
        <v>40368628</v>
      </c>
      <c r="D1598" t="inlineStr">
        <is>
          <t>ANDES ASIA</t>
        </is>
      </c>
      <c r="E1598" t="n">
        <v>1021936</v>
      </c>
      <c r="F1598" t="inlineStr">
        <is>
          <t>andes asia1021936</t>
        </is>
      </c>
      <c r="G1598" s="12" t="n">
        <v>45032</v>
      </c>
      <c r="H1598" s="10" t="inlineStr"/>
      <c r="I1598" s="10" t="n"/>
      <c r="J1598" s="10" t="n">
        <v>24000</v>
      </c>
      <c r="K1598" s="10" t="n"/>
      <c r="L1598" s="13" t="n">
        <v>4.830303030303031</v>
      </c>
      <c r="M1598" s="12" t="n">
        <v>45036</v>
      </c>
      <c r="N1598" s="13" t="n">
        <v>15</v>
      </c>
      <c r="O1598" s="12" t="n">
        <v>45051</v>
      </c>
      <c r="P1598" t="n">
        <v>21</v>
      </c>
      <c r="Q1598" s="14" t="inlineStr">
        <is>
          <t>SI</t>
        </is>
      </c>
      <c r="R1598" s="10" t="n"/>
      <c r="S1598" s="10" t="n"/>
      <c r="T1598" s="10" t="n">
        <v>24000</v>
      </c>
      <c r="U1598" s="10" t="n"/>
      <c r="V1598" s="13" t="n">
        <v>6.830303030303031</v>
      </c>
      <c r="W1598" s="12" t="n">
        <v>45038</v>
      </c>
      <c r="X1598" s="13" t="n">
        <v>17</v>
      </c>
      <c r="Y1598" s="12" t="n">
        <v>45051</v>
      </c>
      <c r="Z1598" t="n">
        <v>21</v>
      </c>
      <c r="AA1598" s="14" t="inlineStr">
        <is>
          <t>SI</t>
        </is>
      </c>
    </row>
    <row r="1599">
      <c r="B1599" t="inlineStr">
        <is>
          <t>Venta Local</t>
        </is>
      </c>
      <c r="C1599" t="n">
        <v>40368627</v>
      </c>
      <c r="D1599" t="inlineStr">
        <is>
          <t>AGRO MEXICO</t>
        </is>
      </c>
      <c r="E1599" t="n">
        <v>1011748</v>
      </c>
      <c r="F1599" t="inlineStr">
        <is>
          <t>agro mexico1011748</t>
        </is>
      </c>
      <c r="G1599" s="12" t="n">
        <v>44988</v>
      </c>
      <c r="H1599" s="10" t="n">
        <v>21600</v>
      </c>
      <c r="I1599" s="10" t="n"/>
      <c r="J1599" s="10" t="n"/>
      <c r="K1599" s="10" t="n"/>
      <c r="L1599" s="13" t="n">
        <v>5.449612403100775</v>
      </c>
      <c r="M1599" s="12" t="n">
        <v>44993</v>
      </c>
      <c r="N1599" s="13" t="n">
        <v>10</v>
      </c>
      <c r="O1599" s="12" t="n">
        <v>45003</v>
      </c>
      <c r="P1599" t="n">
        <v>9</v>
      </c>
      <c r="Q1599" s="14" t="inlineStr">
        <is>
          <t>SI</t>
        </is>
      </c>
      <c r="R1599" s="10" t="n">
        <v>21600</v>
      </c>
      <c r="S1599" s="10" t="n"/>
      <c r="T1599" s="10" t="n"/>
      <c r="U1599" s="10" t="n"/>
      <c r="V1599" s="13" t="n">
        <v>7.449612403100775</v>
      </c>
      <c r="W1599" s="12" t="n">
        <v>44995</v>
      </c>
      <c r="X1599" s="13" t="n">
        <v>12</v>
      </c>
      <c r="Y1599" s="12" t="n">
        <v>45003</v>
      </c>
      <c r="Z1599" t="n">
        <v>9</v>
      </c>
      <c r="AA1599" s="14" t="inlineStr">
        <is>
          <t>SI</t>
        </is>
      </c>
    </row>
    <row r="1600">
      <c r="B1600" t="inlineStr">
        <is>
          <t>Venta Local</t>
        </is>
      </c>
      <c r="C1600" t="n">
        <v>40368626</v>
      </c>
      <c r="D1600" t="inlineStr">
        <is>
          <t>AGRO MEXICO</t>
        </is>
      </c>
      <c r="E1600" t="n">
        <v>1011748</v>
      </c>
      <c r="F1600" t="inlineStr">
        <is>
          <t>agro mexico1011748</t>
        </is>
      </c>
      <c r="G1600" s="12" t="n">
        <v>44991</v>
      </c>
      <c r="H1600" s="10" t="n">
        <v>22800</v>
      </c>
      <c r="I1600" s="10" t="n"/>
      <c r="J1600" s="10" t="n"/>
      <c r="K1600" s="10" t="n"/>
      <c r="L1600" s="13" t="n">
        <v>5.449612403100775</v>
      </c>
      <c r="M1600" s="12" t="n">
        <v>44996</v>
      </c>
      <c r="N1600" s="13" t="n">
        <v>10</v>
      </c>
      <c r="O1600" s="12" t="n">
        <v>45006</v>
      </c>
      <c r="P1600" t="n">
        <v>9</v>
      </c>
      <c r="Q1600" s="14" t="inlineStr">
        <is>
          <t>SI</t>
        </is>
      </c>
      <c r="R1600" s="10" t="n">
        <v>22800</v>
      </c>
      <c r="S1600" s="10" t="n"/>
      <c r="T1600" s="10" t="n"/>
      <c r="U1600" s="10" t="n"/>
      <c r="V1600" s="13" t="n">
        <v>7.449612403100775</v>
      </c>
      <c r="W1600" s="12" t="n">
        <v>44998</v>
      </c>
      <c r="X1600" s="13" t="n">
        <v>12</v>
      </c>
      <c r="Y1600" s="12" t="n">
        <v>45006</v>
      </c>
      <c r="Z1600" t="n">
        <v>9</v>
      </c>
      <c r="AA1600" s="14" t="inlineStr">
        <is>
          <t>SI</t>
        </is>
      </c>
    </row>
    <row r="1601">
      <c r="B1601" t="inlineStr">
        <is>
          <t>Venta Local</t>
        </is>
      </c>
      <c r="C1601" t="n">
        <v>40368625</v>
      </c>
      <c r="D1601" t="inlineStr">
        <is>
          <t>AGRO MEXICO</t>
        </is>
      </c>
      <c r="E1601" t="n">
        <v>1011748</v>
      </c>
      <c r="F1601" t="inlineStr">
        <is>
          <t>agro mexico1011748</t>
        </is>
      </c>
      <c r="G1601" s="12" t="n">
        <v>44991</v>
      </c>
      <c r="H1601" s="10" t="n">
        <v>22800</v>
      </c>
      <c r="I1601" s="10" t="n"/>
      <c r="J1601" s="10" t="n"/>
      <c r="K1601" s="10" t="n"/>
      <c r="L1601" s="13" t="n">
        <v>5.449612403100775</v>
      </c>
      <c r="M1601" s="12" t="n">
        <v>44996</v>
      </c>
      <c r="N1601" s="13" t="n">
        <v>10</v>
      </c>
      <c r="O1601" s="12" t="n">
        <v>45006</v>
      </c>
      <c r="P1601" t="n">
        <v>9</v>
      </c>
      <c r="Q1601" s="14" t="inlineStr">
        <is>
          <t>SI</t>
        </is>
      </c>
      <c r="R1601" s="10" t="n">
        <v>22800</v>
      </c>
      <c r="S1601" s="10" t="n"/>
      <c r="T1601" s="10" t="n"/>
      <c r="U1601" s="10" t="n"/>
      <c r="V1601" s="13" t="n">
        <v>7.449612403100775</v>
      </c>
      <c r="W1601" s="12" t="n">
        <v>44998</v>
      </c>
      <c r="X1601" s="13" t="n">
        <v>12</v>
      </c>
      <c r="Y1601" s="12" t="n">
        <v>45006</v>
      </c>
      <c r="Z1601" t="n">
        <v>9</v>
      </c>
      <c r="AA1601" s="14" t="inlineStr">
        <is>
          <t>SI</t>
        </is>
      </c>
    </row>
    <row r="1602">
      <c r="B1602" t="inlineStr">
        <is>
          <t>Venta Local</t>
        </is>
      </c>
      <c r="C1602" t="n">
        <v>40368624</v>
      </c>
      <c r="D1602" t="inlineStr">
        <is>
          <t>AGRO MEXICO</t>
        </is>
      </c>
      <c r="E1602" t="n">
        <v>1011748</v>
      </c>
      <c r="F1602" t="inlineStr">
        <is>
          <t>agro mexico1011748</t>
        </is>
      </c>
      <c r="G1602" s="12" t="n">
        <v>44988</v>
      </c>
      <c r="H1602" s="10" t="n">
        <v>21780</v>
      </c>
      <c r="I1602" s="10" t="n"/>
      <c r="J1602" s="10" t="n"/>
      <c r="K1602" s="10" t="n"/>
      <c r="L1602" s="13" t="n">
        <v>5.449612403100775</v>
      </c>
      <c r="M1602" s="12" t="n">
        <v>44993</v>
      </c>
      <c r="N1602" s="13" t="n">
        <v>10</v>
      </c>
      <c r="O1602" s="12" t="n">
        <v>45003</v>
      </c>
      <c r="P1602" t="n">
        <v>9</v>
      </c>
      <c r="Q1602" s="14" t="inlineStr">
        <is>
          <t>SI</t>
        </is>
      </c>
      <c r="R1602" s="10" t="n">
        <v>21780</v>
      </c>
      <c r="S1602" s="10" t="n"/>
      <c r="T1602" s="10" t="n"/>
      <c r="U1602" s="10" t="n"/>
      <c r="V1602" s="13" t="n">
        <v>7.449612403100775</v>
      </c>
      <c r="W1602" s="12" t="n">
        <v>44995</v>
      </c>
      <c r="X1602" s="13" t="n">
        <v>12</v>
      </c>
      <c r="Y1602" s="12" t="n">
        <v>45003</v>
      </c>
      <c r="Z1602" t="n">
        <v>9</v>
      </c>
      <c r="AA1602" s="14" t="inlineStr">
        <is>
          <t>SI</t>
        </is>
      </c>
    </row>
    <row r="1603">
      <c r="B1603" t="inlineStr">
        <is>
          <t>Venta Local</t>
        </is>
      </c>
      <c r="C1603" t="n">
        <v>40368623</v>
      </c>
      <c r="D1603" t="inlineStr">
        <is>
          <t>AGRO MEXICO</t>
        </is>
      </c>
      <c r="E1603" t="n">
        <v>1011748</v>
      </c>
      <c r="F1603" t="inlineStr">
        <is>
          <t>agro mexico1011748</t>
        </is>
      </c>
      <c r="G1603" s="12" t="n">
        <v>44991</v>
      </c>
      <c r="H1603" s="10" t="n">
        <v>22800</v>
      </c>
      <c r="I1603" s="10" t="n"/>
      <c r="J1603" s="10" t="n"/>
      <c r="K1603" s="10" t="n"/>
      <c r="L1603" s="13" t="n">
        <v>5.449612403100775</v>
      </c>
      <c r="M1603" s="12" t="n">
        <v>44996</v>
      </c>
      <c r="N1603" s="13" t="n">
        <v>10</v>
      </c>
      <c r="O1603" s="12" t="n">
        <v>45006</v>
      </c>
      <c r="P1603" t="n">
        <v>9</v>
      </c>
      <c r="Q1603" s="14" t="inlineStr">
        <is>
          <t>SI</t>
        </is>
      </c>
      <c r="R1603" s="10" t="n">
        <v>22800</v>
      </c>
      <c r="S1603" s="10" t="n"/>
      <c r="T1603" s="10" t="n"/>
      <c r="U1603" s="10" t="n"/>
      <c r="V1603" s="13" t="n">
        <v>7.449612403100775</v>
      </c>
      <c r="W1603" s="12" t="n">
        <v>44998</v>
      </c>
      <c r="X1603" s="13" t="n">
        <v>12</v>
      </c>
      <c r="Y1603" s="12" t="n">
        <v>45006</v>
      </c>
      <c r="Z1603" t="n">
        <v>9</v>
      </c>
      <c r="AA1603" s="14" t="inlineStr">
        <is>
          <t>SI</t>
        </is>
      </c>
    </row>
    <row r="1604">
      <c r="B1604" t="inlineStr">
        <is>
          <t>Venta Local</t>
        </is>
      </c>
      <c r="C1604" t="n">
        <v>40368622</v>
      </c>
      <c r="D1604" t="inlineStr">
        <is>
          <t>AGRO MEXICO</t>
        </is>
      </c>
      <c r="E1604" t="n">
        <v>1011748</v>
      </c>
      <c r="F1604" t="inlineStr">
        <is>
          <t>agro mexico1011748</t>
        </is>
      </c>
      <c r="G1604" s="12" t="n">
        <v>44991</v>
      </c>
      <c r="H1604" s="10" t="n">
        <v>22800</v>
      </c>
      <c r="I1604" s="10" t="n"/>
      <c r="J1604" s="10" t="n"/>
      <c r="K1604" s="10" t="n"/>
      <c r="L1604" s="13" t="n">
        <v>5.449612403100775</v>
      </c>
      <c r="M1604" s="12" t="n">
        <v>44996</v>
      </c>
      <c r="N1604" s="13" t="n">
        <v>10</v>
      </c>
      <c r="O1604" s="12" t="n">
        <v>45006</v>
      </c>
      <c r="P1604" t="n">
        <v>9</v>
      </c>
      <c r="Q1604" s="14" t="inlineStr">
        <is>
          <t>SI</t>
        </is>
      </c>
      <c r="R1604" s="10" t="n">
        <v>22800</v>
      </c>
      <c r="S1604" s="10" t="n"/>
      <c r="T1604" s="10" t="n"/>
      <c r="U1604" s="10" t="n"/>
      <c r="V1604" s="13" t="n">
        <v>7.449612403100775</v>
      </c>
      <c r="W1604" s="12" t="n">
        <v>44998</v>
      </c>
      <c r="X1604" s="13" t="n">
        <v>12</v>
      </c>
      <c r="Y1604" s="12" t="n">
        <v>45006</v>
      </c>
      <c r="Z1604" t="n">
        <v>9</v>
      </c>
      <c r="AA1604" s="14" t="inlineStr">
        <is>
          <t>SI</t>
        </is>
      </c>
    </row>
    <row r="1605">
      <c r="B1605" t="inlineStr">
        <is>
          <t>Venta Local</t>
        </is>
      </c>
      <c r="C1605" t="n">
        <v>40368621</v>
      </c>
      <c r="D1605" t="inlineStr">
        <is>
          <t>AGRO MEXICO</t>
        </is>
      </c>
      <c r="E1605" t="n">
        <v>1011748</v>
      </c>
      <c r="F1605" t="inlineStr">
        <is>
          <t>agro mexico1011748</t>
        </is>
      </c>
      <c r="G1605" s="12" t="n">
        <v>44988</v>
      </c>
      <c r="H1605" s="10" t="n">
        <v>22800</v>
      </c>
      <c r="I1605" s="10" t="n"/>
      <c r="J1605" s="10" t="n"/>
      <c r="K1605" s="10" t="n"/>
      <c r="L1605" s="13" t="n">
        <v>5.449612403100775</v>
      </c>
      <c r="M1605" s="12" t="n">
        <v>44993</v>
      </c>
      <c r="N1605" s="13" t="n">
        <v>10</v>
      </c>
      <c r="O1605" s="12" t="n">
        <v>45003</v>
      </c>
      <c r="P1605" t="n">
        <v>9</v>
      </c>
      <c r="Q1605" s="14" t="inlineStr">
        <is>
          <t>SI</t>
        </is>
      </c>
      <c r="R1605" s="10" t="n">
        <v>22800</v>
      </c>
      <c r="S1605" s="10" t="n"/>
      <c r="T1605" s="10" t="n"/>
      <c r="U1605" s="10" t="n"/>
      <c r="V1605" s="13" t="n">
        <v>7.449612403100775</v>
      </c>
      <c r="W1605" s="12" t="n">
        <v>44995</v>
      </c>
      <c r="X1605" s="13" t="n">
        <v>12</v>
      </c>
      <c r="Y1605" s="12" t="n">
        <v>45003</v>
      </c>
      <c r="Z1605" t="n">
        <v>9</v>
      </c>
      <c r="AA1605" s="14" t="inlineStr">
        <is>
          <t>SI</t>
        </is>
      </c>
    </row>
    <row r="1606">
      <c r="B1606" t="inlineStr">
        <is>
          <t>Venta Local</t>
        </is>
      </c>
      <c r="C1606" t="n">
        <v>40368620</v>
      </c>
      <c r="D1606" t="inlineStr">
        <is>
          <t>AGRO MEXICO</t>
        </is>
      </c>
      <c r="E1606" t="n">
        <v>1011748</v>
      </c>
      <c r="F1606" t="inlineStr">
        <is>
          <t>agro mexico1011748</t>
        </is>
      </c>
      <c r="G1606" s="12" t="n">
        <v>44991</v>
      </c>
      <c r="H1606" s="10" t="n">
        <v>22800</v>
      </c>
      <c r="I1606" s="10" t="n"/>
      <c r="J1606" s="10" t="n"/>
      <c r="K1606" s="10" t="n"/>
      <c r="L1606" s="13" t="n">
        <v>5.449612403100775</v>
      </c>
      <c r="M1606" s="12" t="n">
        <v>44996</v>
      </c>
      <c r="N1606" s="13" t="n">
        <v>10</v>
      </c>
      <c r="O1606" s="12" t="n">
        <v>45006</v>
      </c>
      <c r="P1606" t="n">
        <v>9</v>
      </c>
      <c r="Q1606" s="14" t="inlineStr">
        <is>
          <t>SI</t>
        </is>
      </c>
      <c r="R1606" s="10" t="n">
        <v>22800</v>
      </c>
      <c r="S1606" s="10" t="n"/>
      <c r="T1606" s="10" t="n"/>
      <c r="U1606" s="10" t="n"/>
      <c r="V1606" s="13" t="n">
        <v>7.449612403100775</v>
      </c>
      <c r="W1606" s="12" t="n">
        <v>44998</v>
      </c>
      <c r="X1606" s="13" t="n">
        <v>12</v>
      </c>
      <c r="Y1606" s="12" t="n">
        <v>45006</v>
      </c>
      <c r="Z1606" t="n">
        <v>9</v>
      </c>
      <c r="AA1606" s="14" t="inlineStr">
        <is>
          <t>SI</t>
        </is>
      </c>
    </row>
    <row r="1607">
      <c r="B1607" t="inlineStr">
        <is>
          <t>Venta Directa</t>
        </is>
      </c>
      <c r="C1607" t="n">
        <v>40368451</v>
      </c>
      <c r="D1607" t="inlineStr">
        <is>
          <t>AGRO SUDAMERICA</t>
        </is>
      </c>
      <c r="E1607" t="n">
        <v>1020412</v>
      </c>
      <c r="F1607" t="inlineStr">
        <is>
          <t>agro sudamerica1020412</t>
        </is>
      </c>
      <c r="G1607" s="12" t="n">
        <v>44998</v>
      </c>
      <c r="H1607" s="10" t="n">
        <v>23982.49</v>
      </c>
      <c r="I1607" s="10" t="n"/>
      <c r="J1607" s="10" t="n"/>
      <c r="K1607" s="10" t="n"/>
      <c r="L1607" s="13" t="n"/>
      <c r="N1607" s="13" t="n"/>
      <c r="Q1607" s="14" t="n"/>
      <c r="R1607" s="10" t="n">
        <v>23982.49</v>
      </c>
      <c r="S1607" s="10" t="n"/>
      <c r="T1607" s="10" t="n"/>
      <c r="U1607" s="10" t="n"/>
      <c r="V1607" s="13" t="n"/>
      <c r="X1607" s="13" t="n"/>
      <c r="AA1607" s="14" t="n"/>
    </row>
    <row r="1608">
      <c r="B1608" t="inlineStr">
        <is>
          <t>Venta Directa</t>
        </is>
      </c>
      <c r="C1608" t="n">
        <v>40368450</v>
      </c>
      <c r="D1608" t="inlineStr">
        <is>
          <t>AGRO SUDAMERICA</t>
        </is>
      </c>
      <c r="E1608" t="n">
        <v>1020412</v>
      </c>
      <c r="F1608" t="inlineStr">
        <is>
          <t>agro sudamerica1020412</t>
        </is>
      </c>
      <c r="G1608" s="12" t="n">
        <v>44998</v>
      </c>
      <c r="H1608" s="10" t="n">
        <v>23932.88</v>
      </c>
      <c r="I1608" s="10" t="n"/>
      <c r="J1608" s="10" t="n"/>
      <c r="K1608" s="10" t="n"/>
      <c r="L1608" s="13" t="n"/>
      <c r="N1608" s="13" t="n"/>
      <c r="Q1608" s="14" t="n"/>
      <c r="R1608" s="10" t="n">
        <v>23932.88</v>
      </c>
      <c r="S1608" s="10" t="n"/>
      <c r="T1608" s="10" t="n"/>
      <c r="U1608" s="10" t="n"/>
      <c r="V1608" s="13" t="n"/>
      <c r="X1608" s="13" t="n"/>
      <c r="AA1608" s="14" t="n"/>
    </row>
    <row r="1609">
      <c r="B1609" t="inlineStr">
        <is>
          <t>Venta Local</t>
        </is>
      </c>
      <c r="C1609" t="n">
        <v>40368358</v>
      </c>
      <c r="D1609" t="inlineStr">
        <is>
          <t>AGRO MEXICO</t>
        </is>
      </c>
      <c r="E1609" t="n">
        <v>1011614</v>
      </c>
      <c r="F1609" t="inlineStr">
        <is>
          <t>agro mexico1011614</t>
        </is>
      </c>
      <c r="G1609" s="12" t="n">
        <v>44991</v>
      </c>
      <c r="H1609" s="10" t="n">
        <v>19954</v>
      </c>
      <c r="I1609" s="10" t="n"/>
      <c r="J1609" s="10" t="n"/>
      <c r="K1609" s="10" t="n"/>
      <c r="L1609" s="13" t="n">
        <v>5.449612403100775</v>
      </c>
      <c r="M1609" s="12" t="n">
        <v>44996</v>
      </c>
      <c r="N1609" s="13" t="n">
        <v>10</v>
      </c>
      <c r="O1609" s="12" t="n">
        <v>45006</v>
      </c>
      <c r="P1609" t="n">
        <v>9</v>
      </c>
      <c r="Q1609" s="14" t="inlineStr">
        <is>
          <t>SI</t>
        </is>
      </c>
      <c r="R1609" s="10" t="n">
        <v>19954</v>
      </c>
      <c r="S1609" s="10" t="n"/>
      <c r="T1609" s="10" t="n"/>
      <c r="U1609" s="10" t="n"/>
      <c r="V1609" s="13" t="n">
        <v>7.449612403100775</v>
      </c>
      <c r="W1609" s="12" t="n">
        <v>44998</v>
      </c>
      <c r="X1609" s="13" t="n">
        <v>12</v>
      </c>
      <c r="Y1609" s="12" t="n">
        <v>45006</v>
      </c>
      <c r="Z1609" t="n">
        <v>9</v>
      </c>
      <c r="AA1609" s="14" t="inlineStr">
        <is>
          <t>SI</t>
        </is>
      </c>
    </row>
    <row r="1610">
      <c r="B1610" t="inlineStr">
        <is>
          <t>Venta Local</t>
        </is>
      </c>
      <c r="C1610" t="n">
        <v>40368357</v>
      </c>
      <c r="D1610" t="inlineStr">
        <is>
          <t>AGRO MEXICO</t>
        </is>
      </c>
      <c r="E1610" t="n">
        <v>1023343</v>
      </c>
      <c r="F1610" t="inlineStr">
        <is>
          <t>agro mexico1023343</t>
        </is>
      </c>
      <c r="G1610" s="12" t="n">
        <v>44991</v>
      </c>
      <c r="H1610" s="10" t="n">
        <v>24005.76</v>
      </c>
      <c r="I1610" s="10" t="n"/>
      <c r="J1610" s="10" t="n"/>
      <c r="K1610" s="10" t="n"/>
      <c r="L1610" s="13" t="n">
        <v>5.449612403100775</v>
      </c>
      <c r="M1610" s="12" t="n">
        <v>44996</v>
      </c>
      <c r="N1610" s="13" t="n">
        <v>10</v>
      </c>
      <c r="O1610" s="12" t="n">
        <v>45006</v>
      </c>
      <c r="P1610" t="n">
        <v>9</v>
      </c>
      <c r="Q1610" s="14" t="inlineStr">
        <is>
          <t>SI</t>
        </is>
      </c>
      <c r="R1610" s="10" t="n">
        <v>24005.76</v>
      </c>
      <c r="S1610" s="10" t="n"/>
      <c r="T1610" s="10" t="n"/>
      <c r="U1610" s="10" t="n"/>
      <c r="V1610" s="13" t="n">
        <v>7.449612403100775</v>
      </c>
      <c r="W1610" s="12" t="n">
        <v>44998</v>
      </c>
      <c r="X1610" s="13" t="n">
        <v>12</v>
      </c>
      <c r="Y1610" s="12" t="n">
        <v>45006</v>
      </c>
      <c r="Z1610" t="n">
        <v>9</v>
      </c>
      <c r="AA1610" s="14" t="inlineStr">
        <is>
          <t>SI</t>
        </is>
      </c>
    </row>
    <row r="1611">
      <c r="B1611" t="inlineStr">
        <is>
          <t>Venta Local</t>
        </is>
      </c>
      <c r="C1611" t="n">
        <v>40368356</v>
      </c>
      <c r="D1611" t="inlineStr">
        <is>
          <t>AGRO MEXICO</t>
        </is>
      </c>
      <c r="E1611" t="n">
        <v>1023343</v>
      </c>
      <c r="F1611" t="inlineStr">
        <is>
          <t>agro mexico1023343</t>
        </is>
      </c>
      <c r="G1611" s="12" t="n">
        <v>44991</v>
      </c>
      <c r="H1611" s="10" t="n">
        <v>24005.22</v>
      </c>
      <c r="I1611" s="10" t="n"/>
      <c r="J1611" s="10" t="n"/>
      <c r="K1611" s="10" t="n"/>
      <c r="L1611" s="13" t="n">
        <v>5.449612403100775</v>
      </c>
      <c r="M1611" s="12" t="n">
        <v>44996</v>
      </c>
      <c r="N1611" s="13" t="n">
        <v>10</v>
      </c>
      <c r="O1611" s="12" t="n">
        <v>45006</v>
      </c>
      <c r="P1611" t="n">
        <v>9</v>
      </c>
      <c r="Q1611" s="14" t="inlineStr">
        <is>
          <t>SI</t>
        </is>
      </c>
      <c r="R1611" s="10" t="n">
        <v>24005.22</v>
      </c>
      <c r="S1611" s="10" t="n"/>
      <c r="T1611" s="10" t="n"/>
      <c r="U1611" s="10" t="n"/>
      <c r="V1611" s="13" t="n">
        <v>7.449612403100775</v>
      </c>
      <c r="W1611" s="12" t="n">
        <v>44998</v>
      </c>
      <c r="X1611" s="13" t="n">
        <v>12</v>
      </c>
      <c r="Y1611" s="12" t="n">
        <v>45006</v>
      </c>
      <c r="Z1611" t="n">
        <v>9</v>
      </c>
      <c r="AA1611" s="14" t="inlineStr">
        <is>
          <t>SI</t>
        </is>
      </c>
    </row>
    <row r="1612">
      <c r="B1612" t="inlineStr">
        <is>
          <t>Venta Local</t>
        </is>
      </c>
      <c r="C1612" t="n">
        <v>40368326</v>
      </c>
      <c r="D1612" t="inlineStr">
        <is>
          <t>AGRO AMERICA</t>
        </is>
      </c>
      <c r="E1612" t="n">
        <v>1030379</v>
      </c>
      <c r="F1612" t="inlineStr">
        <is>
          <t>agro america1030379</t>
        </is>
      </c>
      <c r="G1612" s="12" t="n">
        <v>45025</v>
      </c>
      <c r="H1612" s="10" t="inlineStr"/>
      <c r="I1612" s="10" t="n">
        <v>24022.23232</v>
      </c>
      <c r="J1612" s="10" t="n"/>
      <c r="K1612" s="10" t="n"/>
      <c r="L1612" s="13" t="n">
        <v>7.5</v>
      </c>
      <c r="M1612" s="12" t="n">
        <v>45032</v>
      </c>
      <c r="N1612" s="13" t="n">
        <v>9.5</v>
      </c>
      <c r="O1612" s="12" t="n">
        <v>45041</v>
      </c>
      <c r="P1612" t="n">
        <v>4</v>
      </c>
      <c r="Q1612" s="14" t="inlineStr">
        <is>
          <t>SI</t>
        </is>
      </c>
      <c r="R1612" s="10" t="n"/>
      <c r="S1612" s="10" t="n">
        <v>24022.23232</v>
      </c>
      <c r="T1612" s="10" t="n"/>
      <c r="U1612" s="10" t="n"/>
      <c r="V1612" s="13" t="n">
        <v>9.5</v>
      </c>
      <c r="W1612" s="12" t="n">
        <v>45034</v>
      </c>
      <c r="X1612" s="13" t="n">
        <v>11.5</v>
      </c>
      <c r="Y1612" s="12" t="n">
        <v>45041</v>
      </c>
      <c r="Z1612" t="n">
        <v>4</v>
      </c>
      <c r="AA1612" s="14" t="inlineStr">
        <is>
          <t>SI</t>
        </is>
      </c>
    </row>
    <row r="1613">
      <c r="B1613" t="inlineStr">
        <is>
          <t>Venta Local</t>
        </is>
      </c>
      <c r="C1613" t="n">
        <v>40368325</v>
      </c>
      <c r="D1613" t="inlineStr">
        <is>
          <t>AGRO AMERICA</t>
        </is>
      </c>
      <c r="E1613" t="n">
        <v>1030379</v>
      </c>
      <c r="F1613" t="inlineStr">
        <is>
          <t>agro america1030379</t>
        </is>
      </c>
      <c r="G1613" s="12" t="n">
        <v>45025</v>
      </c>
      <c r="H1613" s="10" t="inlineStr"/>
      <c r="I1613" s="10" t="n">
        <v>24022.23232</v>
      </c>
      <c r="J1613" s="10" t="n"/>
      <c r="K1613" s="10" t="n"/>
      <c r="L1613" s="13" t="n">
        <v>7.5</v>
      </c>
      <c r="M1613" s="12" t="n">
        <v>45032</v>
      </c>
      <c r="N1613" s="13" t="n">
        <v>9.5</v>
      </c>
      <c r="O1613" s="12" t="n">
        <v>45041</v>
      </c>
      <c r="P1613" t="n">
        <v>4</v>
      </c>
      <c r="Q1613" s="14" t="inlineStr">
        <is>
          <t>SI</t>
        </is>
      </c>
      <c r="R1613" s="10" t="n"/>
      <c r="S1613" s="10" t="n">
        <v>24022.23232</v>
      </c>
      <c r="T1613" s="10" t="n"/>
      <c r="U1613" s="10" t="n"/>
      <c r="V1613" s="13" t="n">
        <v>9.5</v>
      </c>
      <c r="W1613" s="12" t="n">
        <v>45034</v>
      </c>
      <c r="X1613" s="13" t="n">
        <v>11.5</v>
      </c>
      <c r="Y1613" s="12" t="n">
        <v>45041</v>
      </c>
      <c r="Z1613" t="n">
        <v>4</v>
      </c>
      <c r="AA1613" s="14" t="inlineStr">
        <is>
          <t>SI</t>
        </is>
      </c>
    </row>
    <row r="1614">
      <c r="B1614" t="inlineStr">
        <is>
          <t>Venta Local</t>
        </is>
      </c>
      <c r="C1614" t="n">
        <v>40368324</v>
      </c>
      <c r="D1614" t="inlineStr">
        <is>
          <t>AGRO AMERICA</t>
        </is>
      </c>
      <c r="E1614" t="n">
        <v>1030379</v>
      </c>
      <c r="F1614" t="inlineStr">
        <is>
          <t>agro america1030379</t>
        </is>
      </c>
      <c r="G1614" s="12" t="n">
        <v>45025</v>
      </c>
      <c r="H1614" s="10" t="inlineStr"/>
      <c r="I1614" s="10" t="n">
        <v>24022.23232</v>
      </c>
      <c r="J1614" s="10" t="n"/>
      <c r="K1614" s="10" t="n"/>
      <c r="L1614" s="13" t="n">
        <v>7.5</v>
      </c>
      <c r="M1614" s="12" t="n">
        <v>45032</v>
      </c>
      <c r="N1614" s="13" t="n">
        <v>9.5</v>
      </c>
      <c r="O1614" s="12" t="n">
        <v>45041</v>
      </c>
      <c r="P1614" t="n">
        <v>4</v>
      </c>
      <c r="Q1614" s="14" t="inlineStr">
        <is>
          <t>SI</t>
        </is>
      </c>
      <c r="R1614" s="10" t="n"/>
      <c r="S1614" s="10" t="n">
        <v>24022.23232</v>
      </c>
      <c r="T1614" s="10" t="n"/>
      <c r="U1614" s="10" t="n"/>
      <c r="V1614" s="13" t="n">
        <v>9.5</v>
      </c>
      <c r="W1614" s="12" t="n">
        <v>45034</v>
      </c>
      <c r="X1614" s="13" t="n">
        <v>11.5</v>
      </c>
      <c r="Y1614" s="12" t="n">
        <v>45041</v>
      </c>
      <c r="Z1614" t="n">
        <v>4</v>
      </c>
      <c r="AA1614" s="14" t="inlineStr">
        <is>
          <t>SI</t>
        </is>
      </c>
    </row>
    <row r="1615">
      <c r="B1615" t="inlineStr">
        <is>
          <t>Venta Local</t>
        </is>
      </c>
      <c r="C1615" t="n">
        <v>40368323</v>
      </c>
      <c r="D1615" t="inlineStr">
        <is>
          <t>AGRO AMERICA</t>
        </is>
      </c>
      <c r="E1615" t="n">
        <v>1030379</v>
      </c>
      <c r="F1615" t="inlineStr">
        <is>
          <t>agro america1030379</t>
        </is>
      </c>
      <c r="G1615" s="12" t="n">
        <v>45025</v>
      </c>
      <c r="H1615" s="10" t="inlineStr"/>
      <c r="I1615" s="10" t="n">
        <v>24022.23232</v>
      </c>
      <c r="J1615" s="10" t="n"/>
      <c r="K1615" s="10" t="n"/>
      <c r="L1615" s="13" t="n">
        <v>7.5</v>
      </c>
      <c r="M1615" s="12" t="n">
        <v>45032</v>
      </c>
      <c r="N1615" s="13" t="n">
        <v>9.5</v>
      </c>
      <c r="O1615" s="12" t="n">
        <v>45041</v>
      </c>
      <c r="P1615" t="n">
        <v>4</v>
      </c>
      <c r="Q1615" s="14" t="inlineStr">
        <is>
          <t>SI</t>
        </is>
      </c>
      <c r="R1615" s="10" t="n"/>
      <c r="S1615" s="10" t="n">
        <v>24022.23232</v>
      </c>
      <c r="T1615" s="10" t="n"/>
      <c r="U1615" s="10" t="n"/>
      <c r="V1615" s="13" t="n">
        <v>9.5</v>
      </c>
      <c r="W1615" s="12" t="n">
        <v>45034</v>
      </c>
      <c r="X1615" s="13" t="n">
        <v>11.5</v>
      </c>
      <c r="Y1615" s="12" t="n">
        <v>45041</v>
      </c>
      <c r="Z1615" t="n">
        <v>4</v>
      </c>
      <c r="AA1615" s="14" t="inlineStr">
        <is>
          <t>SI</t>
        </is>
      </c>
    </row>
    <row r="1616">
      <c r="B1616" t="inlineStr">
        <is>
          <t>Venta Local</t>
        </is>
      </c>
      <c r="C1616" t="n">
        <v>40368322</v>
      </c>
      <c r="D1616" t="inlineStr">
        <is>
          <t>AGRO AMERICA</t>
        </is>
      </c>
      <c r="E1616" t="n">
        <v>1030379</v>
      </c>
      <c r="F1616" t="inlineStr">
        <is>
          <t>agro america1030379</t>
        </is>
      </c>
      <c r="G1616" s="12" t="n">
        <v>45021</v>
      </c>
      <c r="H1616" s="10" t="inlineStr"/>
      <c r="I1616" s="10" t="n">
        <v>24022.23232</v>
      </c>
      <c r="J1616" s="10" t="n"/>
      <c r="K1616" s="10" t="n"/>
      <c r="L1616" s="13" t="n">
        <v>7.5</v>
      </c>
      <c r="M1616" s="12" t="n">
        <v>45028</v>
      </c>
      <c r="N1616" s="13" t="n">
        <v>9.5</v>
      </c>
      <c r="O1616" s="12" t="n">
        <v>45037</v>
      </c>
      <c r="P1616" t="n">
        <v>7</v>
      </c>
      <c r="Q1616" s="14" t="inlineStr">
        <is>
          <t>SI</t>
        </is>
      </c>
      <c r="R1616" s="10" t="n"/>
      <c r="S1616" s="10" t="n">
        <v>24022.23232</v>
      </c>
      <c r="T1616" s="10" t="n"/>
      <c r="U1616" s="10" t="n"/>
      <c r="V1616" s="13" t="n">
        <v>9.5</v>
      </c>
      <c r="W1616" s="12" t="n">
        <v>45030</v>
      </c>
      <c r="X1616" s="13" t="n">
        <v>11.5</v>
      </c>
      <c r="Y1616" s="12" t="n">
        <v>45037</v>
      </c>
      <c r="Z1616" t="n">
        <v>7</v>
      </c>
      <c r="AA1616" s="14" t="inlineStr">
        <is>
          <t>SI</t>
        </is>
      </c>
    </row>
    <row r="1617">
      <c r="B1617" t="inlineStr">
        <is>
          <t>Venta Directa</t>
        </is>
      </c>
      <c r="C1617" t="n">
        <v>40368281</v>
      </c>
      <c r="D1617" t="inlineStr">
        <is>
          <t>AGRO SUDAMERICA</t>
        </is>
      </c>
      <c r="E1617" t="n">
        <v>1011042</v>
      </c>
      <c r="F1617" t="inlineStr">
        <is>
          <t>agro sudamerica1011042</t>
        </is>
      </c>
      <c r="G1617" s="12" t="n">
        <v>44983</v>
      </c>
      <c r="H1617" s="10" t="inlineStr"/>
      <c r="I1617" s="10" t="n"/>
      <c r="J1617" s="10" t="n"/>
      <c r="K1617" s="10" t="n"/>
      <c r="L1617" s="13" t="n"/>
      <c r="N1617" s="13" t="n"/>
      <c r="Q1617" s="14" t="n"/>
      <c r="R1617" s="10" t="n"/>
      <c r="S1617" s="10" t="n"/>
      <c r="T1617" s="10" t="n"/>
      <c r="U1617" s="10" t="n"/>
      <c r="V1617" s="13" t="n"/>
      <c r="X1617" s="13" t="n"/>
      <c r="AA1617" s="14" t="n"/>
    </row>
    <row r="1618">
      <c r="B1618" t="inlineStr">
        <is>
          <t>Venta Local</t>
        </is>
      </c>
      <c r="C1618" t="n">
        <v>40368194</v>
      </c>
      <c r="D1618" t="inlineStr">
        <is>
          <t>AGRO AMERICA</t>
        </is>
      </c>
      <c r="E1618" t="n">
        <v>1030818</v>
      </c>
      <c r="F1618" t="inlineStr">
        <is>
          <t>agro america1030818</t>
        </is>
      </c>
      <c r="G1618" s="12" t="n">
        <v>45021</v>
      </c>
      <c r="H1618" s="10" t="inlineStr"/>
      <c r="I1618" s="10" t="n">
        <v>24022.23232</v>
      </c>
      <c r="J1618" s="10" t="n"/>
      <c r="K1618" s="10" t="n"/>
      <c r="L1618" s="13" t="n">
        <v>7.5</v>
      </c>
      <c r="M1618" s="12" t="n">
        <v>45028</v>
      </c>
      <c r="N1618" s="13" t="n">
        <v>9.5</v>
      </c>
      <c r="O1618" s="12" t="n">
        <v>45037</v>
      </c>
      <c r="P1618" t="n">
        <v>7</v>
      </c>
      <c r="Q1618" s="14" t="inlineStr">
        <is>
          <t>SI</t>
        </is>
      </c>
      <c r="R1618" s="10" t="n"/>
      <c r="S1618" s="10" t="n">
        <v>24022.23232</v>
      </c>
      <c r="T1618" s="10" t="n"/>
      <c r="U1618" s="10" t="n"/>
      <c r="V1618" s="13" t="n">
        <v>9.5</v>
      </c>
      <c r="W1618" s="12" t="n">
        <v>45030</v>
      </c>
      <c r="X1618" s="13" t="n">
        <v>11.5</v>
      </c>
      <c r="Y1618" s="12" t="n">
        <v>45037</v>
      </c>
      <c r="Z1618" t="n">
        <v>7</v>
      </c>
      <c r="AA1618" s="14" t="inlineStr">
        <is>
          <t>SI</t>
        </is>
      </c>
    </row>
    <row r="1619">
      <c r="B1619" t="inlineStr">
        <is>
          <t>Venta Local</t>
        </is>
      </c>
      <c r="C1619" t="n">
        <v>40368098</v>
      </c>
      <c r="D1619" t="inlineStr">
        <is>
          <t>AGRO AMERICA</t>
        </is>
      </c>
      <c r="E1619" t="n">
        <v>1030379</v>
      </c>
      <c r="F1619" t="inlineStr">
        <is>
          <t>agro america1030379</t>
        </is>
      </c>
      <c r="G1619" s="12" t="n">
        <v>45018</v>
      </c>
      <c r="H1619" s="10" t="inlineStr"/>
      <c r="I1619" s="10" t="n">
        <v>24022.23232</v>
      </c>
      <c r="J1619" s="10" t="n"/>
      <c r="K1619" s="10" t="n"/>
      <c r="L1619" s="13" t="n">
        <v>7.5</v>
      </c>
      <c r="M1619" s="12" t="n">
        <v>45025</v>
      </c>
      <c r="N1619" s="13" t="n">
        <v>9.5</v>
      </c>
      <c r="O1619" s="12" t="n">
        <v>45034</v>
      </c>
      <c r="P1619" t="n">
        <v>10</v>
      </c>
      <c r="Q1619" s="14" t="inlineStr">
        <is>
          <t>SI</t>
        </is>
      </c>
      <c r="R1619" s="10" t="n"/>
      <c r="S1619" s="10" t="n">
        <v>24022.23232</v>
      </c>
      <c r="T1619" s="10" t="n"/>
      <c r="U1619" s="10" t="n"/>
      <c r="V1619" s="13" t="n">
        <v>9.5</v>
      </c>
      <c r="W1619" s="12" t="n">
        <v>45027</v>
      </c>
      <c r="X1619" s="13" t="n">
        <v>11.5</v>
      </c>
      <c r="Y1619" s="12" t="n">
        <v>45034</v>
      </c>
      <c r="Z1619" t="n">
        <v>10</v>
      </c>
      <c r="AA1619" s="14" t="inlineStr">
        <is>
          <t>SI</t>
        </is>
      </c>
    </row>
    <row r="1620">
      <c r="B1620" t="inlineStr">
        <is>
          <t>Venta Local</t>
        </is>
      </c>
      <c r="C1620" t="n">
        <v>40368097</v>
      </c>
      <c r="D1620" t="inlineStr">
        <is>
          <t>AGRO AMERICA</t>
        </is>
      </c>
      <c r="E1620" t="n">
        <v>1030379</v>
      </c>
      <c r="F1620" t="inlineStr">
        <is>
          <t>agro america1030379</t>
        </is>
      </c>
      <c r="G1620" s="12" t="n">
        <v>45018</v>
      </c>
      <c r="H1620" s="10" t="inlineStr"/>
      <c r="I1620" s="10" t="n">
        <v>24022.23232</v>
      </c>
      <c r="J1620" s="10" t="n"/>
      <c r="K1620" s="10" t="n"/>
      <c r="L1620" s="13" t="n">
        <v>7.5</v>
      </c>
      <c r="M1620" s="12" t="n">
        <v>45025</v>
      </c>
      <c r="N1620" s="13" t="n">
        <v>9.5</v>
      </c>
      <c r="O1620" s="12" t="n">
        <v>45034</v>
      </c>
      <c r="P1620" t="n">
        <v>10</v>
      </c>
      <c r="Q1620" s="14" t="inlineStr">
        <is>
          <t>SI</t>
        </is>
      </c>
      <c r="R1620" s="10" t="n"/>
      <c r="S1620" s="10" t="n">
        <v>24022.23232</v>
      </c>
      <c r="T1620" s="10" t="n"/>
      <c r="U1620" s="10" t="n"/>
      <c r="V1620" s="13" t="n">
        <v>9.5</v>
      </c>
      <c r="W1620" s="12" t="n">
        <v>45027</v>
      </c>
      <c r="X1620" s="13" t="n">
        <v>11.5</v>
      </c>
      <c r="Y1620" s="12" t="n">
        <v>45034</v>
      </c>
      <c r="Z1620" t="n">
        <v>10</v>
      </c>
      <c r="AA1620" s="14" t="inlineStr">
        <is>
          <t>SI</t>
        </is>
      </c>
    </row>
    <row r="1621">
      <c r="B1621" t="inlineStr">
        <is>
          <t>Venta Local</t>
        </is>
      </c>
      <c r="C1621" t="n">
        <v>40368096</v>
      </c>
      <c r="D1621" t="inlineStr">
        <is>
          <t>AGRO AMERICA</t>
        </is>
      </c>
      <c r="E1621" t="n">
        <v>1030379</v>
      </c>
      <c r="F1621" t="inlineStr">
        <is>
          <t>agro america1030379</t>
        </is>
      </c>
      <c r="G1621" s="12" t="n">
        <v>45012</v>
      </c>
      <c r="H1621" s="10" t="inlineStr"/>
      <c r="I1621" s="10" t="n">
        <v>23949.6576</v>
      </c>
      <c r="J1621" s="10" t="n"/>
      <c r="K1621" s="10" t="n"/>
      <c r="L1621" s="13" t="n">
        <v>7.5</v>
      </c>
      <c r="M1621" s="12" t="n">
        <v>45019</v>
      </c>
      <c r="N1621" s="13" t="n">
        <v>9.5</v>
      </c>
      <c r="O1621" s="12" t="n">
        <v>45028</v>
      </c>
      <c r="P1621" t="n">
        <v>15</v>
      </c>
      <c r="Q1621" s="14" t="inlineStr">
        <is>
          <t>SI</t>
        </is>
      </c>
      <c r="R1621" s="10" t="n"/>
      <c r="S1621" s="10" t="n">
        <v>23949.6576</v>
      </c>
      <c r="T1621" s="10" t="n"/>
      <c r="U1621" s="10" t="n"/>
      <c r="V1621" s="13" t="n">
        <v>9.5</v>
      </c>
      <c r="W1621" s="12" t="n">
        <v>45021</v>
      </c>
      <c r="X1621" s="13" t="n">
        <v>11.5</v>
      </c>
      <c r="Y1621" s="12" t="n">
        <v>45028</v>
      </c>
      <c r="Z1621" t="n">
        <v>15</v>
      </c>
      <c r="AA1621" s="14" t="inlineStr">
        <is>
          <t>SI</t>
        </is>
      </c>
    </row>
    <row r="1622">
      <c r="B1622" t="inlineStr">
        <is>
          <t>Venta Local</t>
        </is>
      </c>
      <c r="C1622" t="n">
        <v>40368093</v>
      </c>
      <c r="D1622" t="inlineStr">
        <is>
          <t>AGRO AMERICA</t>
        </is>
      </c>
      <c r="E1622" t="n">
        <v>1030379</v>
      </c>
      <c r="F1622" t="inlineStr">
        <is>
          <t>agro america1030379</t>
        </is>
      </c>
      <c r="G1622" s="12" t="n">
        <v>45012</v>
      </c>
      <c r="H1622" s="10" t="inlineStr"/>
      <c r="I1622" s="10" t="n">
        <v>24022.23232</v>
      </c>
      <c r="J1622" s="10" t="n"/>
      <c r="K1622" s="10" t="n"/>
      <c r="L1622" s="13" t="n">
        <v>7.5</v>
      </c>
      <c r="M1622" s="12" t="n">
        <v>45019</v>
      </c>
      <c r="N1622" s="13" t="n">
        <v>9.5</v>
      </c>
      <c r="O1622" s="12" t="n">
        <v>45028</v>
      </c>
      <c r="P1622" t="n">
        <v>15</v>
      </c>
      <c r="Q1622" s="14" t="inlineStr">
        <is>
          <t>SI</t>
        </is>
      </c>
      <c r="R1622" s="10" t="n"/>
      <c r="S1622" s="10" t="n">
        <v>24022.23232</v>
      </c>
      <c r="T1622" s="10" t="n"/>
      <c r="U1622" s="10" t="n"/>
      <c r="V1622" s="13" t="n">
        <v>9.5</v>
      </c>
      <c r="W1622" s="12" t="n">
        <v>45021</v>
      </c>
      <c r="X1622" s="13" t="n">
        <v>11.5</v>
      </c>
      <c r="Y1622" s="12" t="n">
        <v>45028</v>
      </c>
      <c r="Z1622" t="n">
        <v>15</v>
      </c>
      <c r="AA1622" s="14" t="inlineStr">
        <is>
          <t>SI</t>
        </is>
      </c>
    </row>
    <row r="1623">
      <c r="B1623" t="inlineStr">
        <is>
          <t>Venta Local</t>
        </is>
      </c>
      <c r="C1623" t="n">
        <v>40368063</v>
      </c>
      <c r="D1623" t="inlineStr">
        <is>
          <t>AGRO AMERICA</t>
        </is>
      </c>
      <c r="E1623" t="n">
        <v>1030818</v>
      </c>
      <c r="F1623" t="inlineStr">
        <is>
          <t>agro america1030818</t>
        </is>
      </c>
      <c r="G1623" s="12" t="n">
        <v>45006</v>
      </c>
      <c r="H1623" s="10" t="inlineStr"/>
      <c r="I1623" s="10" t="n">
        <v>24022.23232</v>
      </c>
      <c r="J1623" s="10" t="n"/>
      <c r="K1623" s="10" t="n"/>
      <c r="L1623" s="13" t="n">
        <v>7.5</v>
      </c>
      <c r="M1623" s="12" t="n">
        <v>45013</v>
      </c>
      <c r="N1623" s="13" t="n">
        <v>9.5</v>
      </c>
      <c r="O1623" s="12" t="n">
        <v>45022</v>
      </c>
      <c r="P1623" t="n">
        <v>20</v>
      </c>
      <c r="Q1623" s="14" t="inlineStr">
        <is>
          <t>SI</t>
        </is>
      </c>
      <c r="R1623" s="10" t="n"/>
      <c r="S1623" s="10" t="n">
        <v>24022.23232</v>
      </c>
      <c r="T1623" s="10" t="n"/>
      <c r="U1623" s="10" t="n"/>
      <c r="V1623" s="13" t="n">
        <v>9.5</v>
      </c>
      <c r="W1623" s="12" t="n">
        <v>45015</v>
      </c>
      <c r="X1623" s="13" t="n">
        <v>11.5</v>
      </c>
      <c r="Y1623" s="12" t="n">
        <v>45022</v>
      </c>
      <c r="Z1623" t="n">
        <v>20</v>
      </c>
      <c r="AA1623" s="14" t="inlineStr">
        <is>
          <t>SI</t>
        </is>
      </c>
    </row>
    <row r="1624">
      <c r="B1624" t="inlineStr">
        <is>
          <t>Venta Local</t>
        </is>
      </c>
      <c r="C1624" t="n">
        <v>40368062</v>
      </c>
      <c r="D1624" t="inlineStr">
        <is>
          <t>AGRO AMERICA</t>
        </is>
      </c>
      <c r="E1624" t="n">
        <v>1030379</v>
      </c>
      <c r="F1624" t="inlineStr">
        <is>
          <t>agro america1030379</t>
        </is>
      </c>
      <c r="G1624" s="12" t="n">
        <v>44998</v>
      </c>
      <c r="H1624" s="10" t="n">
        <v>24004.08864</v>
      </c>
      <c r="I1624" s="10" t="n"/>
      <c r="J1624" s="10" t="n"/>
      <c r="K1624" s="10" t="n"/>
      <c r="L1624" s="13" t="n">
        <v>7.5</v>
      </c>
      <c r="M1624" s="12" t="n">
        <v>45005</v>
      </c>
      <c r="N1624" s="13" t="n">
        <v>9.5</v>
      </c>
      <c r="O1624" s="12" t="n">
        <v>45014</v>
      </c>
      <c r="P1624" t="n">
        <v>2</v>
      </c>
      <c r="Q1624" s="14" t="inlineStr">
        <is>
          <t>Mes 4</t>
        </is>
      </c>
      <c r="R1624" s="10" t="n">
        <v>24004.08864</v>
      </c>
      <c r="S1624" s="10" t="n"/>
      <c r="T1624" s="10" t="n"/>
      <c r="U1624" s="10" t="n"/>
      <c r="V1624" s="13" t="n">
        <v>9.5</v>
      </c>
      <c r="W1624" s="12" t="n">
        <v>45007</v>
      </c>
      <c r="X1624" s="13" t="n">
        <v>11.5</v>
      </c>
      <c r="Y1624" s="12" t="n">
        <v>45014</v>
      </c>
      <c r="Z1624" t="n">
        <v>2</v>
      </c>
      <c r="AA1624" s="14" t="inlineStr">
        <is>
          <t>Mes 4</t>
        </is>
      </c>
    </row>
    <row r="1625">
      <c r="B1625" t="inlineStr">
        <is>
          <t>Venta Local</t>
        </is>
      </c>
      <c r="C1625" t="n">
        <v>40368050</v>
      </c>
      <c r="D1625" t="inlineStr">
        <is>
          <t>AGRO AMERICA</t>
        </is>
      </c>
      <c r="E1625" t="n">
        <v>1012163</v>
      </c>
      <c r="F1625" t="inlineStr">
        <is>
          <t>agro america1012163</t>
        </is>
      </c>
      <c r="G1625" s="12" t="n">
        <v>45000</v>
      </c>
      <c r="H1625" s="10" t="n">
        <v>19958.048</v>
      </c>
      <c r="I1625" s="10" t="n"/>
      <c r="J1625" s="10" t="n"/>
      <c r="K1625" s="10" t="n"/>
      <c r="L1625" s="13" t="n">
        <v>7.5</v>
      </c>
      <c r="M1625" s="12" t="n">
        <v>45007</v>
      </c>
      <c r="N1625" s="13" t="n">
        <v>9.5</v>
      </c>
      <c r="O1625" s="12" t="n">
        <v>45016</v>
      </c>
      <c r="P1625" t="n">
        <v>0</v>
      </c>
      <c r="Q1625" s="14" t="inlineStr">
        <is>
          <t>Mes 4</t>
        </is>
      </c>
      <c r="R1625" s="10" t="n">
        <v>19958.048</v>
      </c>
      <c r="S1625" s="10" t="n"/>
      <c r="T1625" s="10" t="n"/>
      <c r="U1625" s="10" t="n"/>
      <c r="V1625" s="13" t="n">
        <v>9.5</v>
      </c>
      <c r="W1625" s="12" t="n">
        <v>45009</v>
      </c>
      <c r="X1625" s="13" t="n">
        <v>11.5</v>
      </c>
      <c r="Y1625" s="12" t="n">
        <v>45016</v>
      </c>
      <c r="Z1625" t="n">
        <v>0</v>
      </c>
      <c r="AA1625" s="14" t="inlineStr">
        <is>
          <t>Mes 4</t>
        </is>
      </c>
    </row>
    <row r="1626">
      <c r="B1626" t="inlineStr">
        <is>
          <t>Venta Local</t>
        </is>
      </c>
      <c r="C1626" t="n">
        <v>40368049</v>
      </c>
      <c r="D1626" t="inlineStr">
        <is>
          <t>AGRO AMERICA</t>
        </is>
      </c>
      <c r="E1626" t="n">
        <v>1012163</v>
      </c>
      <c r="F1626" t="inlineStr">
        <is>
          <t>agro america1012163</t>
        </is>
      </c>
      <c r="G1626" s="12" t="n">
        <v>44998</v>
      </c>
      <c r="H1626" s="10" t="n">
        <v>19958.048</v>
      </c>
      <c r="I1626" s="10" t="n"/>
      <c r="J1626" s="10" t="n"/>
      <c r="K1626" s="10" t="n"/>
      <c r="L1626" s="13" t="n">
        <v>7.5</v>
      </c>
      <c r="M1626" s="12" t="n">
        <v>45005</v>
      </c>
      <c r="N1626" s="13" t="n">
        <v>9.5</v>
      </c>
      <c r="O1626" s="12" t="n">
        <v>45014</v>
      </c>
      <c r="P1626" t="n">
        <v>2</v>
      </c>
      <c r="Q1626" s="14" t="inlineStr">
        <is>
          <t>Mes 4</t>
        </is>
      </c>
      <c r="R1626" s="10" t="n">
        <v>19958.048</v>
      </c>
      <c r="S1626" s="10" t="n"/>
      <c r="T1626" s="10" t="n"/>
      <c r="U1626" s="10" t="n"/>
      <c r="V1626" s="13" t="n">
        <v>9.5</v>
      </c>
      <c r="W1626" s="12" t="n">
        <v>45007</v>
      </c>
      <c r="X1626" s="13" t="n">
        <v>11.5</v>
      </c>
      <c r="Y1626" s="12" t="n">
        <v>45014</v>
      </c>
      <c r="Z1626" t="n">
        <v>2</v>
      </c>
      <c r="AA1626" s="14" t="inlineStr">
        <is>
          <t>Mes 4</t>
        </is>
      </c>
    </row>
    <row r="1627">
      <c r="B1627" t="inlineStr">
        <is>
          <t>Venta Local</t>
        </is>
      </c>
      <c r="C1627" t="n">
        <v>40368048</v>
      </c>
      <c r="D1627" t="inlineStr">
        <is>
          <t>AGRO AMERICA</t>
        </is>
      </c>
      <c r="E1627" t="n">
        <v>1012148</v>
      </c>
      <c r="F1627" t="inlineStr">
        <is>
          <t>agro america1012148</t>
        </is>
      </c>
      <c r="G1627" s="12" t="n">
        <v>44998</v>
      </c>
      <c r="H1627" s="10" t="n">
        <v>19758.46752</v>
      </c>
      <c r="I1627" s="10" t="n"/>
      <c r="J1627" s="10" t="n"/>
      <c r="K1627" s="10" t="n"/>
      <c r="L1627" s="13" t="n">
        <v>7.5</v>
      </c>
      <c r="M1627" s="12" t="n">
        <v>45005</v>
      </c>
      <c r="N1627" s="13" t="n">
        <v>9.5</v>
      </c>
      <c r="O1627" s="12" t="n">
        <v>45014</v>
      </c>
      <c r="P1627" t="n">
        <v>2</v>
      </c>
      <c r="Q1627" s="14" t="inlineStr">
        <is>
          <t>Mes 4</t>
        </is>
      </c>
      <c r="R1627" s="10" t="n">
        <v>19758.46752</v>
      </c>
      <c r="S1627" s="10" t="n"/>
      <c r="T1627" s="10" t="n"/>
      <c r="U1627" s="10" t="n"/>
      <c r="V1627" s="13" t="n">
        <v>9.5</v>
      </c>
      <c r="W1627" s="12" t="n">
        <v>45007</v>
      </c>
      <c r="X1627" s="13" t="n">
        <v>11.5</v>
      </c>
      <c r="Y1627" s="12" t="n">
        <v>45014</v>
      </c>
      <c r="Z1627" t="n">
        <v>2</v>
      </c>
      <c r="AA1627" s="14" t="inlineStr">
        <is>
          <t>Mes 4</t>
        </is>
      </c>
    </row>
    <row r="1628">
      <c r="B1628" t="inlineStr">
        <is>
          <t>Venta Local</t>
        </is>
      </c>
      <c r="C1628" t="n">
        <v>40368047</v>
      </c>
      <c r="D1628" t="inlineStr">
        <is>
          <t>AGRO AMERICA</t>
        </is>
      </c>
      <c r="E1628" t="n">
        <v>1012148</v>
      </c>
      <c r="F1628" t="inlineStr">
        <is>
          <t>agro america1012148</t>
        </is>
      </c>
      <c r="G1628" s="12" t="n">
        <v>44998</v>
      </c>
      <c r="H1628" s="10" t="n">
        <v>19758.46752</v>
      </c>
      <c r="I1628" s="10" t="n"/>
      <c r="J1628" s="10" t="n"/>
      <c r="K1628" s="10" t="n"/>
      <c r="L1628" s="13" t="n">
        <v>7.5</v>
      </c>
      <c r="M1628" s="12" t="n">
        <v>45005</v>
      </c>
      <c r="N1628" s="13" t="n">
        <v>9.5</v>
      </c>
      <c r="O1628" s="12" t="n">
        <v>45014</v>
      </c>
      <c r="P1628" t="n">
        <v>2</v>
      </c>
      <c r="Q1628" s="14" t="inlineStr">
        <is>
          <t>Mes 4</t>
        </is>
      </c>
      <c r="R1628" s="10" t="n">
        <v>19758.46752</v>
      </c>
      <c r="S1628" s="10" t="n"/>
      <c r="T1628" s="10" t="n"/>
      <c r="U1628" s="10" t="n"/>
      <c r="V1628" s="13" t="n">
        <v>9.5</v>
      </c>
      <c r="W1628" s="12" t="n">
        <v>45007</v>
      </c>
      <c r="X1628" s="13" t="n">
        <v>11.5</v>
      </c>
      <c r="Y1628" s="12" t="n">
        <v>45014</v>
      </c>
      <c r="Z1628" t="n">
        <v>2</v>
      </c>
      <c r="AA1628" s="14" t="inlineStr">
        <is>
          <t>Mes 4</t>
        </is>
      </c>
    </row>
    <row r="1629">
      <c r="B1629" t="inlineStr">
        <is>
          <t>Venta Local</t>
        </is>
      </c>
      <c r="C1629" t="n">
        <v>40368046</v>
      </c>
      <c r="D1629" t="inlineStr">
        <is>
          <t>AGRO AMERICA</t>
        </is>
      </c>
      <c r="E1629" t="n">
        <v>1012147</v>
      </c>
      <c r="F1629" t="inlineStr">
        <is>
          <t>agro america1012147</t>
        </is>
      </c>
      <c r="G1629" s="12" t="n">
        <v>45000</v>
      </c>
      <c r="H1629" s="10" t="n">
        <v>18660.77488</v>
      </c>
      <c r="I1629" s="10" t="n"/>
      <c r="J1629" s="10" t="n"/>
      <c r="K1629" s="10" t="n"/>
      <c r="L1629" s="13" t="n">
        <v>7.5</v>
      </c>
      <c r="M1629" s="12" t="n">
        <v>45007</v>
      </c>
      <c r="N1629" s="13" t="n">
        <v>9.5</v>
      </c>
      <c r="O1629" s="12" t="n">
        <v>45016</v>
      </c>
      <c r="P1629" t="n">
        <v>0</v>
      </c>
      <c r="Q1629" s="14" t="inlineStr">
        <is>
          <t>Mes 4</t>
        </is>
      </c>
      <c r="R1629" s="10" t="n">
        <v>18660.77488</v>
      </c>
      <c r="S1629" s="10" t="n"/>
      <c r="T1629" s="10" t="n"/>
      <c r="U1629" s="10" t="n"/>
      <c r="V1629" s="13" t="n">
        <v>9.5</v>
      </c>
      <c r="W1629" s="12" t="n">
        <v>45009</v>
      </c>
      <c r="X1629" s="13" t="n">
        <v>11.5</v>
      </c>
      <c r="Y1629" s="12" t="n">
        <v>45016</v>
      </c>
      <c r="Z1629" t="n">
        <v>0</v>
      </c>
      <c r="AA1629" s="14" t="inlineStr">
        <is>
          <t>Mes 4</t>
        </is>
      </c>
    </row>
    <row r="1630">
      <c r="B1630" t="inlineStr">
        <is>
          <t>Venta Local</t>
        </is>
      </c>
      <c r="C1630" t="n">
        <v>40368045</v>
      </c>
      <c r="D1630" t="inlineStr">
        <is>
          <t>AGRO AMERICA</t>
        </is>
      </c>
      <c r="E1630" t="n">
        <v>1012147</v>
      </c>
      <c r="F1630" t="inlineStr">
        <is>
          <t>agro america1012147</t>
        </is>
      </c>
      <c r="G1630" s="12" t="n">
        <v>45000</v>
      </c>
      <c r="H1630" s="10" t="n">
        <v>18660.77488</v>
      </c>
      <c r="I1630" s="10" t="n"/>
      <c r="J1630" s="10" t="n"/>
      <c r="K1630" s="10" t="n"/>
      <c r="L1630" s="13" t="n">
        <v>7.5</v>
      </c>
      <c r="M1630" s="12" t="n">
        <v>45007</v>
      </c>
      <c r="N1630" s="13" t="n">
        <v>9.5</v>
      </c>
      <c r="O1630" s="12" t="n">
        <v>45016</v>
      </c>
      <c r="P1630" t="n">
        <v>0</v>
      </c>
      <c r="Q1630" s="14" t="inlineStr">
        <is>
          <t>Mes 4</t>
        </is>
      </c>
      <c r="R1630" s="10" t="n">
        <v>18660.77488</v>
      </c>
      <c r="S1630" s="10" t="n"/>
      <c r="T1630" s="10" t="n"/>
      <c r="U1630" s="10" t="n"/>
      <c r="V1630" s="13" t="n">
        <v>9.5</v>
      </c>
      <c r="W1630" s="12" t="n">
        <v>45009</v>
      </c>
      <c r="X1630" s="13" t="n">
        <v>11.5</v>
      </c>
      <c r="Y1630" s="12" t="n">
        <v>45016</v>
      </c>
      <c r="Z1630" t="n">
        <v>0</v>
      </c>
      <c r="AA1630" s="14" t="inlineStr">
        <is>
          <t>Mes 4</t>
        </is>
      </c>
    </row>
    <row r="1631">
      <c r="B1631" t="inlineStr">
        <is>
          <t>Venta Local</t>
        </is>
      </c>
      <c r="C1631" t="n">
        <v>40368044</v>
      </c>
      <c r="D1631" t="inlineStr">
        <is>
          <t>AGRO AMERICA</t>
        </is>
      </c>
      <c r="E1631" t="n">
        <v>1012147</v>
      </c>
      <c r="F1631" t="inlineStr">
        <is>
          <t>agro america1012147</t>
        </is>
      </c>
      <c r="G1631" s="12" t="n">
        <v>45000</v>
      </c>
      <c r="H1631" s="10" t="n">
        <v>18660.77488</v>
      </c>
      <c r="I1631" s="10" t="n"/>
      <c r="J1631" s="10" t="n"/>
      <c r="K1631" s="10" t="n"/>
      <c r="L1631" s="13" t="n">
        <v>7.5</v>
      </c>
      <c r="M1631" s="12" t="n">
        <v>45007</v>
      </c>
      <c r="N1631" s="13" t="n">
        <v>9.5</v>
      </c>
      <c r="O1631" s="12" t="n">
        <v>45016</v>
      </c>
      <c r="P1631" t="n">
        <v>0</v>
      </c>
      <c r="Q1631" s="14" t="inlineStr">
        <is>
          <t>Mes 4</t>
        </is>
      </c>
      <c r="R1631" s="10" t="n">
        <v>18660.77488</v>
      </c>
      <c r="S1631" s="10" t="n"/>
      <c r="T1631" s="10" t="n"/>
      <c r="U1631" s="10" t="n"/>
      <c r="V1631" s="13" t="n">
        <v>9.5</v>
      </c>
      <c r="W1631" s="12" t="n">
        <v>45009</v>
      </c>
      <c r="X1631" s="13" t="n">
        <v>11.5</v>
      </c>
      <c r="Y1631" s="12" t="n">
        <v>45016</v>
      </c>
      <c r="Z1631" t="n">
        <v>0</v>
      </c>
      <c r="AA1631" s="14" t="inlineStr">
        <is>
          <t>Mes 4</t>
        </is>
      </c>
    </row>
    <row r="1632">
      <c r="B1632" t="inlineStr">
        <is>
          <t>Venta Local</t>
        </is>
      </c>
      <c r="C1632" t="n">
        <v>40368043</v>
      </c>
      <c r="D1632" t="inlineStr">
        <is>
          <t>AGRO AMERICA</t>
        </is>
      </c>
      <c r="E1632" t="n">
        <v>1012147</v>
      </c>
      <c r="F1632" t="inlineStr">
        <is>
          <t>agro america1012147</t>
        </is>
      </c>
      <c r="G1632" s="12" t="n">
        <v>45006</v>
      </c>
      <c r="H1632" s="10" t="inlineStr"/>
      <c r="I1632" s="10" t="n">
        <v>18660.77488</v>
      </c>
      <c r="J1632" s="10" t="n"/>
      <c r="K1632" s="10" t="n"/>
      <c r="L1632" s="13" t="n">
        <v>7.5</v>
      </c>
      <c r="M1632" s="12" t="n">
        <v>45013</v>
      </c>
      <c r="N1632" s="13" t="n">
        <v>9.5</v>
      </c>
      <c r="O1632" s="12" t="n">
        <v>45022</v>
      </c>
      <c r="P1632" t="n">
        <v>20</v>
      </c>
      <c r="Q1632" s="14" t="inlineStr">
        <is>
          <t>SI</t>
        </is>
      </c>
      <c r="R1632" s="10" t="n"/>
      <c r="S1632" s="10" t="n">
        <v>18660.77488</v>
      </c>
      <c r="T1632" s="10" t="n"/>
      <c r="U1632" s="10" t="n"/>
      <c r="V1632" s="13" t="n">
        <v>9.5</v>
      </c>
      <c r="W1632" s="12" t="n">
        <v>45015</v>
      </c>
      <c r="X1632" s="13" t="n">
        <v>11.5</v>
      </c>
      <c r="Y1632" s="12" t="n">
        <v>45022</v>
      </c>
      <c r="Z1632" t="n">
        <v>20</v>
      </c>
      <c r="AA1632" s="14" t="inlineStr">
        <is>
          <t>SI</t>
        </is>
      </c>
    </row>
    <row r="1633">
      <c r="B1633" t="inlineStr">
        <is>
          <t>Venta Local</t>
        </is>
      </c>
      <c r="C1633" t="n">
        <v>40368042</v>
      </c>
      <c r="D1633" t="inlineStr">
        <is>
          <t>AGRO AMERICA</t>
        </is>
      </c>
      <c r="E1633" t="n">
        <v>1012147</v>
      </c>
      <c r="F1633" t="inlineStr">
        <is>
          <t>agro america1012147</t>
        </is>
      </c>
      <c r="G1633" s="12" t="n">
        <v>45006</v>
      </c>
      <c r="H1633" s="10" t="inlineStr"/>
      <c r="I1633" s="10" t="n">
        <v>18660.77488</v>
      </c>
      <c r="J1633" s="10" t="n"/>
      <c r="K1633" s="10" t="n"/>
      <c r="L1633" s="13" t="n">
        <v>7.5</v>
      </c>
      <c r="M1633" s="12" t="n">
        <v>45013</v>
      </c>
      <c r="N1633" s="13" t="n">
        <v>9.5</v>
      </c>
      <c r="O1633" s="12" t="n">
        <v>45022</v>
      </c>
      <c r="P1633" t="n">
        <v>20</v>
      </c>
      <c r="Q1633" s="14" t="inlineStr">
        <is>
          <t>SI</t>
        </is>
      </c>
      <c r="R1633" s="10" t="n"/>
      <c r="S1633" s="10" t="n">
        <v>18660.77488</v>
      </c>
      <c r="T1633" s="10" t="n"/>
      <c r="U1633" s="10" t="n"/>
      <c r="V1633" s="13" t="n">
        <v>9.5</v>
      </c>
      <c r="W1633" s="12" t="n">
        <v>45015</v>
      </c>
      <c r="X1633" s="13" t="n">
        <v>11.5</v>
      </c>
      <c r="Y1633" s="12" t="n">
        <v>45022</v>
      </c>
      <c r="Z1633" t="n">
        <v>20</v>
      </c>
      <c r="AA1633" s="14" t="inlineStr">
        <is>
          <t>SI</t>
        </is>
      </c>
    </row>
    <row r="1634">
      <c r="B1634" t="inlineStr">
        <is>
          <t>Venta Local</t>
        </is>
      </c>
      <c r="C1634" t="n">
        <v>40368038</v>
      </c>
      <c r="D1634" t="inlineStr">
        <is>
          <t>AGRO AMERICA</t>
        </is>
      </c>
      <c r="E1634" t="n">
        <v>1012334</v>
      </c>
      <c r="F1634" t="inlineStr">
        <is>
          <t>agro america1012334</t>
        </is>
      </c>
      <c r="G1634" s="12" t="n">
        <v>45005</v>
      </c>
      <c r="H1634" s="10" t="inlineStr"/>
      <c r="I1634" s="10" t="n">
        <v>19958.048</v>
      </c>
      <c r="J1634" s="10" t="n"/>
      <c r="K1634" s="10" t="n"/>
      <c r="L1634" s="13" t="n">
        <v>7.5</v>
      </c>
      <c r="M1634" s="12" t="n">
        <v>45012</v>
      </c>
      <c r="N1634" s="13" t="n">
        <v>9.5</v>
      </c>
      <c r="O1634" s="12" t="n">
        <v>45021</v>
      </c>
      <c r="P1634" t="n">
        <v>21</v>
      </c>
      <c r="Q1634" s="14" t="inlineStr">
        <is>
          <t>SI</t>
        </is>
      </c>
      <c r="R1634" s="10" t="n"/>
      <c r="S1634" s="10" t="n">
        <v>19958.048</v>
      </c>
      <c r="T1634" s="10" t="n"/>
      <c r="U1634" s="10" t="n"/>
      <c r="V1634" s="13" t="n">
        <v>9.5</v>
      </c>
      <c r="W1634" s="12" t="n">
        <v>45014</v>
      </c>
      <c r="X1634" s="13" t="n">
        <v>11.5</v>
      </c>
      <c r="Y1634" s="12" t="n">
        <v>45021</v>
      </c>
      <c r="Z1634" t="n">
        <v>21</v>
      </c>
      <c r="AA1634" s="14" t="inlineStr">
        <is>
          <t>SI</t>
        </is>
      </c>
    </row>
    <row r="1635">
      <c r="B1635" t="inlineStr">
        <is>
          <t>Venta Local</t>
        </is>
      </c>
      <c r="C1635" t="n">
        <v>40368037</v>
      </c>
      <c r="D1635" t="inlineStr">
        <is>
          <t>AGRO AMERICA</t>
        </is>
      </c>
      <c r="E1635" t="n">
        <v>1012334</v>
      </c>
      <c r="F1635" t="inlineStr">
        <is>
          <t>agro america1012334</t>
        </is>
      </c>
      <c r="G1635" s="12" t="n">
        <v>45006</v>
      </c>
      <c r="H1635" s="10" t="inlineStr"/>
      <c r="I1635" s="10" t="n">
        <v>19958.048</v>
      </c>
      <c r="J1635" s="10" t="n"/>
      <c r="K1635" s="10" t="n"/>
      <c r="L1635" s="13" t="n">
        <v>7.5</v>
      </c>
      <c r="M1635" s="12" t="n">
        <v>45013</v>
      </c>
      <c r="N1635" s="13" t="n">
        <v>9.5</v>
      </c>
      <c r="O1635" s="12" t="n">
        <v>45022</v>
      </c>
      <c r="P1635" t="n">
        <v>20</v>
      </c>
      <c r="Q1635" s="14" t="inlineStr">
        <is>
          <t>SI</t>
        </is>
      </c>
      <c r="R1635" s="10" t="n"/>
      <c r="S1635" s="10" t="n">
        <v>19958.048</v>
      </c>
      <c r="T1635" s="10" t="n"/>
      <c r="U1635" s="10" t="n"/>
      <c r="V1635" s="13" t="n">
        <v>9.5</v>
      </c>
      <c r="W1635" s="12" t="n">
        <v>45015</v>
      </c>
      <c r="X1635" s="13" t="n">
        <v>11.5</v>
      </c>
      <c r="Y1635" s="12" t="n">
        <v>45022</v>
      </c>
      <c r="Z1635" t="n">
        <v>20</v>
      </c>
      <c r="AA1635" s="14" t="inlineStr">
        <is>
          <t>SI</t>
        </is>
      </c>
    </row>
    <row r="1636">
      <c r="B1636" t="inlineStr">
        <is>
          <t>Venta Local</t>
        </is>
      </c>
      <c r="C1636" t="n">
        <v>40368028</v>
      </c>
      <c r="D1636" t="inlineStr">
        <is>
          <t>AGRO AMERICA</t>
        </is>
      </c>
      <c r="E1636" t="n">
        <v>1012167</v>
      </c>
      <c r="F1636" t="inlineStr">
        <is>
          <t>agro america1012167</t>
        </is>
      </c>
      <c r="G1636" s="12" t="n">
        <v>45000</v>
      </c>
      <c r="H1636" s="10" t="n">
        <v>19958.048</v>
      </c>
      <c r="I1636" s="10" t="n"/>
      <c r="J1636" s="10" t="n"/>
      <c r="K1636" s="10" t="n"/>
      <c r="L1636" s="13" t="n">
        <v>7.5</v>
      </c>
      <c r="M1636" s="12" t="n">
        <v>45007</v>
      </c>
      <c r="N1636" s="13" t="n">
        <v>9.5</v>
      </c>
      <c r="O1636" s="12" t="n">
        <v>45016</v>
      </c>
      <c r="P1636" t="n">
        <v>0</v>
      </c>
      <c r="Q1636" s="14" t="inlineStr">
        <is>
          <t>Mes 4</t>
        </is>
      </c>
      <c r="R1636" s="10" t="n">
        <v>19958.048</v>
      </c>
      <c r="S1636" s="10" t="n"/>
      <c r="T1636" s="10" t="n"/>
      <c r="U1636" s="10" t="n"/>
      <c r="V1636" s="13" t="n">
        <v>9.5</v>
      </c>
      <c r="W1636" s="12" t="n">
        <v>45009</v>
      </c>
      <c r="X1636" s="13" t="n">
        <v>11.5</v>
      </c>
      <c r="Y1636" s="12" t="n">
        <v>45016</v>
      </c>
      <c r="Z1636" t="n">
        <v>0</v>
      </c>
      <c r="AA1636" s="14" t="inlineStr">
        <is>
          <t>Mes 4</t>
        </is>
      </c>
    </row>
    <row r="1637">
      <c r="B1637" t="inlineStr">
        <is>
          <t>Venta Local</t>
        </is>
      </c>
      <c r="C1637" t="n">
        <v>40368027</v>
      </c>
      <c r="D1637" t="inlineStr">
        <is>
          <t>AGRO AMERICA</t>
        </is>
      </c>
      <c r="E1637" t="n">
        <v>1012167</v>
      </c>
      <c r="F1637" t="inlineStr">
        <is>
          <t>agro america1012167</t>
        </is>
      </c>
      <c r="G1637" s="12" t="n">
        <v>45004</v>
      </c>
      <c r="H1637" s="10" t="inlineStr"/>
      <c r="I1637" s="10" t="n">
        <v>19958.048</v>
      </c>
      <c r="J1637" s="10" t="n"/>
      <c r="K1637" s="10" t="n"/>
      <c r="L1637" s="13" t="n">
        <v>7.5</v>
      </c>
      <c r="M1637" s="12" t="n">
        <v>45011</v>
      </c>
      <c r="N1637" s="13" t="n">
        <v>9.5</v>
      </c>
      <c r="O1637" s="12" t="n">
        <v>45020</v>
      </c>
      <c r="P1637" t="n">
        <v>22</v>
      </c>
      <c r="Q1637" s="14" t="inlineStr">
        <is>
          <t>SI</t>
        </is>
      </c>
      <c r="R1637" s="10" t="n"/>
      <c r="S1637" s="10" t="n">
        <v>19958.048</v>
      </c>
      <c r="T1637" s="10" t="n"/>
      <c r="U1637" s="10" t="n"/>
      <c r="V1637" s="13" t="n">
        <v>9.5</v>
      </c>
      <c r="W1637" s="12" t="n">
        <v>45013</v>
      </c>
      <c r="X1637" s="13" t="n">
        <v>11.5</v>
      </c>
      <c r="Y1637" s="12" t="n">
        <v>45020</v>
      </c>
      <c r="Z1637" t="n">
        <v>22</v>
      </c>
      <c r="AA1637" s="14" t="inlineStr">
        <is>
          <t>SI</t>
        </is>
      </c>
    </row>
    <row r="1638">
      <c r="B1638" t="inlineStr">
        <is>
          <t>Venta Local</t>
        </is>
      </c>
      <c r="C1638" t="n">
        <v>40368025</v>
      </c>
      <c r="D1638" t="inlineStr">
        <is>
          <t>AGRO AMERICA</t>
        </is>
      </c>
      <c r="E1638" t="n">
        <v>1012167</v>
      </c>
      <c r="F1638" t="inlineStr">
        <is>
          <t>agro america1012167</t>
        </is>
      </c>
      <c r="G1638" s="12" t="n">
        <v>45006</v>
      </c>
      <c r="H1638" s="10" t="inlineStr"/>
      <c r="I1638" s="10" t="n">
        <v>19958.048</v>
      </c>
      <c r="J1638" s="10" t="n"/>
      <c r="K1638" s="10" t="n"/>
      <c r="L1638" s="13" t="n">
        <v>7.5</v>
      </c>
      <c r="M1638" s="12" t="n">
        <v>45013</v>
      </c>
      <c r="N1638" s="13" t="n">
        <v>9.5</v>
      </c>
      <c r="O1638" s="12" t="n">
        <v>45022</v>
      </c>
      <c r="P1638" t="n">
        <v>20</v>
      </c>
      <c r="Q1638" s="14" t="inlineStr">
        <is>
          <t>SI</t>
        </is>
      </c>
      <c r="R1638" s="10" t="n"/>
      <c r="S1638" s="10" t="n">
        <v>19958.048</v>
      </c>
      <c r="T1638" s="10" t="n"/>
      <c r="U1638" s="10" t="n"/>
      <c r="V1638" s="13" t="n">
        <v>9.5</v>
      </c>
      <c r="W1638" s="12" t="n">
        <v>45015</v>
      </c>
      <c r="X1638" s="13" t="n">
        <v>11.5</v>
      </c>
      <c r="Y1638" s="12" t="n">
        <v>45022</v>
      </c>
      <c r="Z1638" t="n">
        <v>20</v>
      </c>
      <c r="AA1638" s="14" t="inlineStr">
        <is>
          <t>SI</t>
        </is>
      </c>
    </row>
    <row r="1639">
      <c r="B1639" t="inlineStr">
        <is>
          <t>Venta Local</t>
        </is>
      </c>
      <c r="C1639" t="n">
        <v>40368024</v>
      </c>
      <c r="D1639" t="inlineStr">
        <is>
          <t>AGRO AMERICA</t>
        </is>
      </c>
      <c r="E1639" t="n">
        <v>1012160</v>
      </c>
      <c r="F1639" t="inlineStr">
        <is>
          <t>agro america1012160</t>
        </is>
      </c>
      <c r="G1639" s="12" t="n">
        <v>45000</v>
      </c>
      <c r="H1639" s="10" t="n">
        <v>19958.048</v>
      </c>
      <c r="I1639" s="10" t="n"/>
      <c r="J1639" s="10" t="n"/>
      <c r="K1639" s="10" t="n"/>
      <c r="L1639" s="13" t="n">
        <v>7.5</v>
      </c>
      <c r="M1639" s="12" t="n">
        <v>45007</v>
      </c>
      <c r="N1639" s="13" t="n">
        <v>9.5</v>
      </c>
      <c r="O1639" s="12" t="n">
        <v>45016</v>
      </c>
      <c r="P1639" t="n">
        <v>0</v>
      </c>
      <c r="Q1639" s="14" t="inlineStr">
        <is>
          <t>Mes 4</t>
        </is>
      </c>
      <c r="R1639" s="10" t="n">
        <v>19958.048</v>
      </c>
      <c r="S1639" s="10" t="n"/>
      <c r="T1639" s="10" t="n"/>
      <c r="U1639" s="10" t="n"/>
      <c r="V1639" s="13" t="n">
        <v>9.5</v>
      </c>
      <c r="W1639" s="12" t="n">
        <v>45009</v>
      </c>
      <c r="X1639" s="13" t="n">
        <v>11.5</v>
      </c>
      <c r="Y1639" s="12" t="n">
        <v>45016</v>
      </c>
      <c r="Z1639" t="n">
        <v>0</v>
      </c>
      <c r="AA1639" s="14" t="inlineStr">
        <is>
          <t>Mes 4</t>
        </is>
      </c>
    </row>
    <row r="1640">
      <c r="B1640" t="inlineStr">
        <is>
          <t>Venta Local</t>
        </is>
      </c>
      <c r="C1640" t="n">
        <v>40368020</v>
      </c>
      <c r="D1640" t="inlineStr">
        <is>
          <t>AGRO EUROPA</t>
        </is>
      </c>
      <c r="E1640" t="n">
        <v>1012730</v>
      </c>
      <c r="F1640" t="inlineStr">
        <is>
          <t>agro europa1012730</t>
        </is>
      </c>
      <c r="G1640" s="12" t="n">
        <v>45011</v>
      </c>
      <c r="H1640" s="10" t="inlineStr"/>
      <c r="I1640" s="10" t="n">
        <v>23995.87</v>
      </c>
      <c r="J1640" s="10" t="n"/>
      <c r="K1640" s="10" t="n"/>
      <c r="L1640" s="13" t="n">
        <v>5.142011834319526</v>
      </c>
      <c r="M1640" s="12" t="n">
        <v>45016</v>
      </c>
      <c r="N1640" s="13" t="n">
        <v>7.5</v>
      </c>
      <c r="O1640" s="12" t="n">
        <v>45023</v>
      </c>
      <c r="P1640" t="n">
        <v>17</v>
      </c>
      <c r="Q1640" s="14" t="inlineStr">
        <is>
          <t>SI</t>
        </is>
      </c>
      <c r="R1640" s="10" t="n"/>
      <c r="S1640" s="10" t="n">
        <v>23995.87</v>
      </c>
      <c r="T1640" s="10" t="n"/>
      <c r="U1640" s="10" t="n"/>
      <c r="V1640" s="13" t="n">
        <v>7.142011834319526</v>
      </c>
      <c r="W1640" s="12" t="n">
        <v>45018</v>
      </c>
      <c r="X1640" s="13" t="n">
        <v>9.5</v>
      </c>
      <c r="Y1640" s="12" t="n">
        <v>45023</v>
      </c>
      <c r="Z1640" t="n">
        <v>17</v>
      </c>
      <c r="AA1640" s="14" t="inlineStr">
        <is>
          <t>SI</t>
        </is>
      </c>
    </row>
    <row r="1641">
      <c r="B1641" t="inlineStr">
        <is>
          <t>Venta Local</t>
        </is>
      </c>
      <c r="C1641" t="n">
        <v>40368018</v>
      </c>
      <c r="D1641" t="inlineStr">
        <is>
          <t>ANDES ASIA</t>
        </is>
      </c>
      <c r="E1641" t="n">
        <v>1022918</v>
      </c>
      <c r="F1641" t="inlineStr">
        <is>
          <t>andes asia1022918</t>
        </is>
      </c>
      <c r="G1641" s="12" t="n">
        <v>45036</v>
      </c>
      <c r="H1641" s="10" t="inlineStr"/>
      <c r="I1641" s="10" t="n"/>
      <c r="J1641" s="10" t="n">
        <v>23960</v>
      </c>
      <c r="K1641" s="10" t="n"/>
      <c r="L1641" s="13" t="n">
        <v>4.830303030303031</v>
      </c>
      <c r="M1641" s="12" t="n">
        <v>45040</v>
      </c>
      <c r="N1641" s="13" t="n">
        <v>15</v>
      </c>
      <c r="O1641" s="12" t="n">
        <v>45055</v>
      </c>
      <c r="P1641" t="n">
        <v>18</v>
      </c>
      <c r="Q1641" s="14" t="inlineStr">
        <is>
          <t>SI</t>
        </is>
      </c>
      <c r="R1641" s="10" t="n"/>
      <c r="S1641" s="10" t="n"/>
      <c r="T1641" s="10" t="n">
        <v>23960</v>
      </c>
      <c r="U1641" s="10" t="n"/>
      <c r="V1641" s="13" t="n">
        <v>6.830303030303031</v>
      </c>
      <c r="W1641" s="12" t="n">
        <v>45042</v>
      </c>
      <c r="X1641" s="13" t="n">
        <v>17</v>
      </c>
      <c r="Y1641" s="12" t="n">
        <v>45055</v>
      </c>
      <c r="Z1641" t="n">
        <v>18</v>
      </c>
      <c r="AA1641" s="14" t="inlineStr">
        <is>
          <t>SI</t>
        </is>
      </c>
    </row>
    <row r="1642">
      <c r="B1642" t="inlineStr">
        <is>
          <t>Venta Local</t>
        </is>
      </c>
      <c r="C1642" t="n">
        <v>40368017</v>
      </c>
      <c r="D1642" t="inlineStr">
        <is>
          <t>ANDES ASIA</t>
        </is>
      </c>
      <c r="E1642" t="n">
        <v>1022918</v>
      </c>
      <c r="F1642" t="inlineStr">
        <is>
          <t>andes asia1022918</t>
        </is>
      </c>
      <c r="G1642" s="12" t="n">
        <v>45018</v>
      </c>
      <c r="H1642" s="10" t="inlineStr"/>
      <c r="I1642" s="10" t="n">
        <v>24000</v>
      </c>
      <c r="J1642" s="10" t="n"/>
      <c r="K1642" s="10" t="n"/>
      <c r="L1642" s="13" t="n">
        <v>4.830303030303031</v>
      </c>
      <c r="M1642" s="12" t="n">
        <v>45022</v>
      </c>
      <c r="N1642" s="13" t="n">
        <v>15</v>
      </c>
      <c r="O1642" s="12" t="n">
        <v>45037</v>
      </c>
      <c r="P1642" t="n">
        <v>7</v>
      </c>
      <c r="Q1642" s="14" t="inlineStr">
        <is>
          <t>SI</t>
        </is>
      </c>
      <c r="R1642" s="10" t="n"/>
      <c r="S1642" s="10" t="n">
        <v>24000</v>
      </c>
      <c r="T1642" s="10" t="n"/>
      <c r="U1642" s="10" t="n"/>
      <c r="V1642" s="13" t="n">
        <v>6.830303030303031</v>
      </c>
      <c r="W1642" s="12" t="n">
        <v>45024</v>
      </c>
      <c r="X1642" s="13" t="n">
        <v>17</v>
      </c>
      <c r="Y1642" s="12" t="n">
        <v>45037</v>
      </c>
      <c r="Z1642" t="n">
        <v>7</v>
      </c>
      <c r="AA1642" s="14" t="inlineStr">
        <is>
          <t>SI</t>
        </is>
      </c>
    </row>
    <row r="1643">
      <c r="B1643" t="inlineStr">
        <is>
          <t>Venta Local</t>
        </is>
      </c>
      <c r="C1643" t="n">
        <v>40368016</v>
      </c>
      <c r="D1643" t="inlineStr">
        <is>
          <t>ANDES ASIA</t>
        </is>
      </c>
      <c r="E1643" t="n">
        <v>1022918</v>
      </c>
      <c r="F1643" t="inlineStr">
        <is>
          <t>andes asia1022918</t>
        </is>
      </c>
      <c r="G1643" s="12" t="n">
        <v>45029</v>
      </c>
      <c r="H1643" s="10" t="inlineStr"/>
      <c r="I1643" s="10" t="n"/>
      <c r="J1643" s="10" t="n">
        <v>24000</v>
      </c>
      <c r="K1643" s="10" t="n"/>
      <c r="L1643" s="13" t="n">
        <v>4.830303030303031</v>
      </c>
      <c r="M1643" s="12" t="n">
        <v>45033</v>
      </c>
      <c r="N1643" s="13" t="n">
        <v>15</v>
      </c>
      <c r="O1643" s="12" t="n">
        <v>45048</v>
      </c>
      <c r="P1643" t="n">
        <v>23</v>
      </c>
      <c r="Q1643" s="14" t="inlineStr">
        <is>
          <t>SI</t>
        </is>
      </c>
      <c r="R1643" s="10" t="n"/>
      <c r="S1643" s="10" t="n"/>
      <c r="T1643" s="10" t="n">
        <v>24000</v>
      </c>
      <c r="U1643" s="10" t="n"/>
      <c r="V1643" s="13" t="n">
        <v>6.830303030303031</v>
      </c>
      <c r="W1643" s="12" t="n">
        <v>45035</v>
      </c>
      <c r="X1643" s="13" t="n">
        <v>17</v>
      </c>
      <c r="Y1643" s="12" t="n">
        <v>45048</v>
      </c>
      <c r="Z1643" t="n">
        <v>23</v>
      </c>
      <c r="AA1643" s="14" t="inlineStr">
        <is>
          <t>SI</t>
        </is>
      </c>
    </row>
    <row r="1644">
      <c r="B1644" t="inlineStr">
        <is>
          <t>Venta Local</t>
        </is>
      </c>
      <c r="C1644" t="n">
        <v>40368006</v>
      </c>
      <c r="D1644" t="inlineStr">
        <is>
          <t>ANDES ASIA</t>
        </is>
      </c>
      <c r="E1644" t="n">
        <v>1021924</v>
      </c>
      <c r="F1644" t="inlineStr">
        <is>
          <t>andes asia1021924</t>
        </is>
      </c>
      <c r="G1644" s="12" t="n">
        <v>45029</v>
      </c>
      <c r="H1644" s="10" t="inlineStr"/>
      <c r="I1644" s="10" t="n"/>
      <c r="J1644" s="10" t="n">
        <v>14004.02</v>
      </c>
      <c r="K1644" s="10" t="n"/>
      <c r="L1644" s="13" t="n">
        <v>4.830303030303031</v>
      </c>
      <c r="M1644" s="12" t="n">
        <v>45033</v>
      </c>
      <c r="N1644" s="13" t="n">
        <v>15</v>
      </c>
      <c r="O1644" s="12" t="n">
        <v>45048</v>
      </c>
      <c r="P1644" t="n">
        <v>23</v>
      </c>
      <c r="Q1644" s="14" t="inlineStr">
        <is>
          <t>SI</t>
        </is>
      </c>
      <c r="R1644" s="10" t="n"/>
      <c r="S1644" s="10" t="n"/>
      <c r="T1644" s="10" t="n">
        <v>14004.02</v>
      </c>
      <c r="U1644" s="10" t="n"/>
      <c r="V1644" s="13" t="n">
        <v>6.830303030303031</v>
      </c>
      <c r="W1644" s="12" t="n">
        <v>45035</v>
      </c>
      <c r="X1644" s="13" t="n">
        <v>17</v>
      </c>
      <c r="Y1644" s="12" t="n">
        <v>45048</v>
      </c>
      <c r="Z1644" t="n">
        <v>23</v>
      </c>
      <c r="AA1644" s="14" t="inlineStr">
        <is>
          <t>SI</t>
        </is>
      </c>
    </row>
    <row r="1645">
      <c r="B1645" t="inlineStr">
        <is>
          <t>Venta Local</t>
        </is>
      </c>
      <c r="C1645" t="n">
        <v>40368006</v>
      </c>
      <c r="D1645" t="inlineStr">
        <is>
          <t>ANDES ASIA</t>
        </is>
      </c>
      <c r="E1645" t="n">
        <v>1021925</v>
      </c>
      <c r="F1645" t="inlineStr">
        <is>
          <t>andes asia1021925</t>
        </is>
      </c>
      <c r="G1645" s="12" t="n">
        <v>45029</v>
      </c>
      <c r="H1645" s="10" t="inlineStr"/>
      <c r="I1645" s="10" t="n"/>
      <c r="J1645" s="10" t="n">
        <v>3001.94</v>
      </c>
      <c r="K1645" s="10" t="n"/>
      <c r="L1645" s="13" t="n">
        <v>4.830303030303031</v>
      </c>
      <c r="M1645" s="12" t="n">
        <v>45033</v>
      </c>
      <c r="N1645" s="13" t="n">
        <v>15</v>
      </c>
      <c r="O1645" s="12" t="n">
        <v>45048</v>
      </c>
      <c r="P1645" t="n">
        <v>23</v>
      </c>
      <c r="Q1645" s="14" t="inlineStr">
        <is>
          <t>SI</t>
        </is>
      </c>
      <c r="R1645" s="10" t="n"/>
      <c r="S1645" s="10" t="n"/>
      <c r="T1645" s="10" t="n">
        <v>3001.94</v>
      </c>
      <c r="U1645" s="10" t="n"/>
      <c r="V1645" s="13" t="n">
        <v>6.830303030303031</v>
      </c>
      <c r="W1645" s="12" t="n">
        <v>45035</v>
      </c>
      <c r="X1645" s="13" t="n">
        <v>17</v>
      </c>
      <c r="Y1645" s="12" t="n">
        <v>45048</v>
      </c>
      <c r="Z1645" t="n">
        <v>23</v>
      </c>
      <c r="AA1645" s="14" t="inlineStr">
        <is>
          <t>SI</t>
        </is>
      </c>
    </row>
    <row r="1646">
      <c r="B1646" t="inlineStr">
        <is>
          <t>Venta Local</t>
        </is>
      </c>
      <c r="C1646" t="n">
        <v>40368006</v>
      </c>
      <c r="D1646" t="inlineStr">
        <is>
          <t>ANDES ASIA</t>
        </is>
      </c>
      <c r="E1646" t="n">
        <v>1022141</v>
      </c>
      <c r="F1646" t="inlineStr">
        <is>
          <t>andes asia1022141</t>
        </is>
      </c>
      <c r="G1646" s="12" t="n">
        <v>45029</v>
      </c>
      <c r="H1646" s="10" t="inlineStr"/>
      <c r="I1646" s="10" t="n"/>
      <c r="J1646" s="10" t="n">
        <v>3006.18</v>
      </c>
      <c r="K1646" s="10" t="n"/>
      <c r="L1646" s="13" t="n">
        <v>4.830303030303031</v>
      </c>
      <c r="M1646" s="12" t="n">
        <v>45033</v>
      </c>
      <c r="N1646" s="13" t="n">
        <v>15</v>
      </c>
      <c r="O1646" s="12" t="n">
        <v>45048</v>
      </c>
      <c r="P1646" t="n">
        <v>23</v>
      </c>
      <c r="Q1646" s="14" t="inlineStr">
        <is>
          <t>SI</t>
        </is>
      </c>
      <c r="R1646" s="10" t="n"/>
      <c r="S1646" s="10" t="n"/>
      <c r="T1646" s="10" t="n">
        <v>3006.18</v>
      </c>
      <c r="U1646" s="10" t="n"/>
      <c r="V1646" s="13" t="n">
        <v>6.830303030303031</v>
      </c>
      <c r="W1646" s="12" t="n">
        <v>45035</v>
      </c>
      <c r="X1646" s="13" t="n">
        <v>17</v>
      </c>
      <c r="Y1646" s="12" t="n">
        <v>45048</v>
      </c>
      <c r="Z1646" t="n">
        <v>23</v>
      </c>
      <c r="AA1646" s="14" t="inlineStr">
        <is>
          <t>SI</t>
        </is>
      </c>
    </row>
    <row r="1647">
      <c r="B1647" t="inlineStr">
        <is>
          <t>Venta Local</t>
        </is>
      </c>
      <c r="C1647" t="n">
        <v>40368006</v>
      </c>
      <c r="D1647" t="inlineStr">
        <is>
          <t>ANDES ASIA</t>
        </is>
      </c>
      <c r="E1647" t="n">
        <v>1022142</v>
      </c>
      <c r="F1647" t="inlineStr">
        <is>
          <t>andes asia1022142</t>
        </is>
      </c>
      <c r="G1647" s="12" t="n">
        <v>45029</v>
      </c>
      <c r="H1647" s="10" t="inlineStr"/>
      <c r="I1647" s="10" t="n"/>
      <c r="J1647" s="10" t="n">
        <v>4006.9</v>
      </c>
      <c r="K1647" s="10" t="n"/>
      <c r="L1647" s="13" t="n">
        <v>4.830303030303031</v>
      </c>
      <c r="M1647" s="12" t="n">
        <v>45033</v>
      </c>
      <c r="N1647" s="13" t="n">
        <v>15</v>
      </c>
      <c r="O1647" s="12" t="n">
        <v>45048</v>
      </c>
      <c r="P1647" t="n">
        <v>23</v>
      </c>
      <c r="Q1647" s="14" t="inlineStr">
        <is>
          <t>SI</t>
        </is>
      </c>
      <c r="R1647" s="10" t="n"/>
      <c r="S1647" s="10" t="n"/>
      <c r="T1647" s="10" t="n">
        <v>4006.9</v>
      </c>
      <c r="U1647" s="10" t="n"/>
      <c r="V1647" s="13" t="n">
        <v>6.830303030303031</v>
      </c>
      <c r="W1647" s="12" t="n">
        <v>45035</v>
      </c>
      <c r="X1647" s="13" t="n">
        <v>17</v>
      </c>
      <c r="Y1647" s="12" t="n">
        <v>45048</v>
      </c>
      <c r="Z1647" t="n">
        <v>23</v>
      </c>
      <c r="AA1647" s="14" t="inlineStr">
        <is>
          <t>SI</t>
        </is>
      </c>
    </row>
    <row r="1648">
      <c r="B1648" t="inlineStr">
        <is>
          <t>Venta Local</t>
        </is>
      </c>
      <c r="C1648" t="n">
        <v>40368005</v>
      </c>
      <c r="D1648" t="inlineStr">
        <is>
          <t>ANDES ASIA</t>
        </is>
      </c>
      <c r="E1648" t="n">
        <v>1022142</v>
      </c>
      <c r="F1648" t="inlineStr">
        <is>
          <t>andes asia1022142</t>
        </is>
      </c>
      <c r="G1648" s="12" t="n">
        <v>45029</v>
      </c>
      <c r="H1648" s="10" t="inlineStr"/>
      <c r="I1648" s="10" t="n"/>
      <c r="J1648" s="10" t="n">
        <v>4017.34</v>
      </c>
      <c r="K1648" s="10" t="n"/>
      <c r="L1648" s="13" t="n">
        <v>4.830303030303031</v>
      </c>
      <c r="M1648" s="12" t="n">
        <v>45033</v>
      </c>
      <c r="N1648" s="13" t="n">
        <v>15</v>
      </c>
      <c r="O1648" s="12" t="n">
        <v>45048</v>
      </c>
      <c r="P1648" t="n">
        <v>23</v>
      </c>
      <c r="Q1648" s="14" t="inlineStr">
        <is>
          <t>SI</t>
        </is>
      </c>
      <c r="R1648" s="10" t="n"/>
      <c r="S1648" s="10" t="n"/>
      <c r="T1648" s="10" t="n">
        <v>4017.34</v>
      </c>
      <c r="U1648" s="10" t="n"/>
      <c r="V1648" s="13" t="n">
        <v>6.830303030303031</v>
      </c>
      <c r="W1648" s="12" t="n">
        <v>45035</v>
      </c>
      <c r="X1648" s="13" t="n">
        <v>17</v>
      </c>
      <c r="Y1648" s="12" t="n">
        <v>45048</v>
      </c>
      <c r="Z1648" t="n">
        <v>23</v>
      </c>
      <c r="AA1648" s="14" t="inlineStr">
        <is>
          <t>SI</t>
        </is>
      </c>
    </row>
    <row r="1649">
      <c r="B1649" t="inlineStr">
        <is>
          <t>Venta Local</t>
        </is>
      </c>
      <c r="C1649" t="n">
        <v>40368005</v>
      </c>
      <c r="D1649" t="inlineStr">
        <is>
          <t>ANDES ASIA</t>
        </is>
      </c>
      <c r="E1649" t="n">
        <v>1022141</v>
      </c>
      <c r="F1649" t="inlineStr">
        <is>
          <t>andes asia1022141</t>
        </is>
      </c>
      <c r="G1649" s="12" t="n">
        <v>45029</v>
      </c>
      <c r="H1649" s="10" t="inlineStr"/>
      <c r="I1649" s="10" t="n"/>
      <c r="J1649" s="10" t="n">
        <v>3006.5</v>
      </c>
      <c r="K1649" s="10" t="n"/>
      <c r="L1649" s="13" t="n">
        <v>4.830303030303031</v>
      </c>
      <c r="M1649" s="12" t="n">
        <v>45033</v>
      </c>
      <c r="N1649" s="13" t="n">
        <v>15</v>
      </c>
      <c r="O1649" s="12" t="n">
        <v>45048</v>
      </c>
      <c r="P1649" t="n">
        <v>23</v>
      </c>
      <c r="Q1649" s="14" t="inlineStr">
        <is>
          <t>SI</t>
        </is>
      </c>
      <c r="R1649" s="10" t="n"/>
      <c r="S1649" s="10" t="n"/>
      <c r="T1649" s="10" t="n">
        <v>3006.5</v>
      </c>
      <c r="U1649" s="10" t="n"/>
      <c r="V1649" s="13" t="n">
        <v>6.830303030303031</v>
      </c>
      <c r="W1649" s="12" t="n">
        <v>45035</v>
      </c>
      <c r="X1649" s="13" t="n">
        <v>17</v>
      </c>
      <c r="Y1649" s="12" t="n">
        <v>45048</v>
      </c>
      <c r="Z1649" t="n">
        <v>23</v>
      </c>
      <c r="AA1649" s="14" t="inlineStr">
        <is>
          <t>SI</t>
        </is>
      </c>
    </row>
    <row r="1650">
      <c r="B1650" t="inlineStr">
        <is>
          <t>Venta Local</t>
        </is>
      </c>
      <c r="C1650" t="n">
        <v>40368005</v>
      </c>
      <c r="D1650" t="inlineStr">
        <is>
          <t>ANDES ASIA</t>
        </is>
      </c>
      <c r="E1650" t="n">
        <v>1021925</v>
      </c>
      <c r="F1650" t="inlineStr">
        <is>
          <t>andes asia1021925</t>
        </is>
      </c>
      <c r="G1650" s="12" t="n">
        <v>45029</v>
      </c>
      <c r="H1650" s="10" t="inlineStr"/>
      <c r="I1650" s="10" t="n"/>
      <c r="J1650" s="10" t="n">
        <v>3010.78</v>
      </c>
      <c r="K1650" s="10" t="n"/>
      <c r="L1650" s="13" t="n">
        <v>4.830303030303031</v>
      </c>
      <c r="M1650" s="12" t="n">
        <v>45033</v>
      </c>
      <c r="N1650" s="13" t="n">
        <v>15</v>
      </c>
      <c r="O1650" s="12" t="n">
        <v>45048</v>
      </c>
      <c r="P1650" t="n">
        <v>23</v>
      </c>
      <c r="Q1650" s="14" t="inlineStr">
        <is>
          <t>SI</t>
        </is>
      </c>
      <c r="R1650" s="10" t="n"/>
      <c r="S1650" s="10" t="n"/>
      <c r="T1650" s="10" t="n">
        <v>3010.78</v>
      </c>
      <c r="U1650" s="10" t="n"/>
      <c r="V1650" s="13" t="n">
        <v>6.830303030303031</v>
      </c>
      <c r="W1650" s="12" t="n">
        <v>45035</v>
      </c>
      <c r="X1650" s="13" t="n">
        <v>17</v>
      </c>
      <c r="Y1650" s="12" t="n">
        <v>45048</v>
      </c>
      <c r="Z1650" t="n">
        <v>23</v>
      </c>
      <c r="AA1650" s="14" t="inlineStr">
        <is>
          <t>SI</t>
        </is>
      </c>
    </row>
    <row r="1651">
      <c r="B1651" t="inlineStr">
        <is>
          <t>Venta Local</t>
        </is>
      </c>
      <c r="C1651" t="n">
        <v>40368005</v>
      </c>
      <c r="D1651" t="inlineStr">
        <is>
          <t>ANDES ASIA</t>
        </is>
      </c>
      <c r="E1651" t="n">
        <v>1021924</v>
      </c>
      <c r="F1651" t="inlineStr">
        <is>
          <t>andes asia1021924</t>
        </is>
      </c>
      <c r="G1651" s="12" t="n">
        <v>45029</v>
      </c>
      <c r="H1651" s="10" t="inlineStr"/>
      <c r="I1651" s="10" t="n"/>
      <c r="J1651" s="10" t="n">
        <v>14004.97</v>
      </c>
      <c r="K1651" s="10" t="n"/>
      <c r="L1651" s="13" t="n">
        <v>4.830303030303031</v>
      </c>
      <c r="M1651" s="12" t="n">
        <v>45033</v>
      </c>
      <c r="N1651" s="13" t="n">
        <v>15</v>
      </c>
      <c r="O1651" s="12" t="n">
        <v>45048</v>
      </c>
      <c r="P1651" t="n">
        <v>23</v>
      </c>
      <c r="Q1651" s="14" t="inlineStr">
        <is>
          <t>SI</t>
        </is>
      </c>
      <c r="R1651" s="10" t="n"/>
      <c r="S1651" s="10" t="n"/>
      <c r="T1651" s="10" t="n">
        <v>14004.97</v>
      </c>
      <c r="U1651" s="10" t="n"/>
      <c r="V1651" s="13" t="n">
        <v>6.830303030303031</v>
      </c>
      <c r="W1651" s="12" t="n">
        <v>45035</v>
      </c>
      <c r="X1651" s="13" t="n">
        <v>17</v>
      </c>
      <c r="Y1651" s="12" t="n">
        <v>45048</v>
      </c>
      <c r="Z1651" t="n">
        <v>23</v>
      </c>
      <c r="AA1651" s="14" t="inlineStr">
        <is>
          <t>SI</t>
        </is>
      </c>
    </row>
    <row r="1652">
      <c r="B1652" t="inlineStr">
        <is>
          <t>Venta Local</t>
        </is>
      </c>
      <c r="C1652" t="n">
        <v>40368004</v>
      </c>
      <c r="D1652" t="inlineStr">
        <is>
          <t>ANDES ASIA</t>
        </is>
      </c>
      <c r="E1652" t="n">
        <v>1022142</v>
      </c>
      <c r="F1652" t="inlineStr">
        <is>
          <t>andes asia1022142</t>
        </is>
      </c>
      <c r="G1652" s="12" t="n">
        <v>45012</v>
      </c>
      <c r="H1652" s="10" t="inlineStr"/>
      <c r="I1652" s="10" t="n">
        <v>4006.86</v>
      </c>
      <c r="J1652" s="10" t="n"/>
      <c r="K1652" s="10" t="n"/>
      <c r="L1652" s="13" t="n">
        <v>4.830303030303031</v>
      </c>
      <c r="M1652" s="12" t="n">
        <v>45016</v>
      </c>
      <c r="N1652" s="13" t="n">
        <v>15</v>
      </c>
      <c r="O1652" s="12" t="n">
        <v>45031</v>
      </c>
      <c r="P1652" t="n">
        <v>12</v>
      </c>
      <c r="Q1652" s="14" t="inlineStr">
        <is>
          <t>SI</t>
        </is>
      </c>
      <c r="R1652" s="10" t="n"/>
      <c r="S1652" s="10" t="n">
        <v>4006.86</v>
      </c>
      <c r="T1652" s="10" t="n"/>
      <c r="U1652" s="10" t="n"/>
      <c r="V1652" s="13" t="n">
        <v>6.830303030303031</v>
      </c>
      <c r="W1652" s="12" t="n">
        <v>45018</v>
      </c>
      <c r="X1652" s="13" t="n">
        <v>17</v>
      </c>
      <c r="Y1652" s="12" t="n">
        <v>45031</v>
      </c>
      <c r="Z1652" t="n">
        <v>12</v>
      </c>
      <c r="AA1652" s="14" t="inlineStr">
        <is>
          <t>SI</t>
        </is>
      </c>
    </row>
    <row r="1653">
      <c r="B1653" t="inlineStr">
        <is>
          <t>Venta Local</t>
        </is>
      </c>
      <c r="C1653" t="n">
        <v>40368004</v>
      </c>
      <c r="D1653" t="inlineStr">
        <is>
          <t>ANDES ASIA</t>
        </is>
      </c>
      <c r="E1653" t="n">
        <v>1022141</v>
      </c>
      <c r="F1653" t="inlineStr">
        <is>
          <t>andes asia1022141</t>
        </is>
      </c>
      <c r="G1653" s="12" t="n">
        <v>45012</v>
      </c>
      <c r="H1653" s="10" t="inlineStr"/>
      <c r="I1653" s="10" t="n">
        <v>3021.02</v>
      </c>
      <c r="J1653" s="10" t="n"/>
      <c r="K1653" s="10" t="n"/>
      <c r="L1653" s="13" t="n">
        <v>4.830303030303031</v>
      </c>
      <c r="M1653" s="12" t="n">
        <v>45016</v>
      </c>
      <c r="N1653" s="13" t="n">
        <v>15</v>
      </c>
      <c r="O1653" s="12" t="n">
        <v>45031</v>
      </c>
      <c r="P1653" t="n">
        <v>12</v>
      </c>
      <c r="Q1653" s="14" t="inlineStr">
        <is>
          <t>SI</t>
        </is>
      </c>
      <c r="R1653" s="10" t="n"/>
      <c r="S1653" s="10" t="n">
        <v>3021.02</v>
      </c>
      <c r="T1653" s="10" t="n"/>
      <c r="U1653" s="10" t="n"/>
      <c r="V1653" s="13" t="n">
        <v>6.830303030303031</v>
      </c>
      <c r="W1653" s="12" t="n">
        <v>45018</v>
      </c>
      <c r="X1653" s="13" t="n">
        <v>17</v>
      </c>
      <c r="Y1653" s="12" t="n">
        <v>45031</v>
      </c>
      <c r="Z1653" t="n">
        <v>12</v>
      </c>
      <c r="AA1653" s="14" t="inlineStr">
        <is>
          <t>SI</t>
        </is>
      </c>
    </row>
    <row r="1654">
      <c r="B1654" t="inlineStr">
        <is>
          <t>Venta Local</t>
        </is>
      </c>
      <c r="C1654" t="n">
        <v>40368004</v>
      </c>
      <c r="D1654" t="inlineStr">
        <is>
          <t>ANDES ASIA</t>
        </is>
      </c>
      <c r="E1654" t="n">
        <v>1021925</v>
      </c>
      <c r="F1654" t="inlineStr">
        <is>
          <t>andes asia1021925</t>
        </is>
      </c>
      <c r="G1654" s="12" t="n">
        <v>45012</v>
      </c>
      <c r="H1654" s="10" t="inlineStr"/>
      <c r="I1654" s="10" t="n">
        <v>3004.69</v>
      </c>
      <c r="J1654" s="10" t="n"/>
      <c r="K1654" s="10" t="n"/>
      <c r="L1654" s="13" t="n">
        <v>4.830303030303031</v>
      </c>
      <c r="M1654" s="12" t="n">
        <v>45016</v>
      </c>
      <c r="N1654" s="13" t="n">
        <v>15</v>
      </c>
      <c r="O1654" s="12" t="n">
        <v>45031</v>
      </c>
      <c r="P1654" t="n">
        <v>12</v>
      </c>
      <c r="Q1654" s="14" t="inlineStr">
        <is>
          <t>SI</t>
        </is>
      </c>
      <c r="R1654" s="10" t="n"/>
      <c r="S1654" s="10" t="n">
        <v>3004.69</v>
      </c>
      <c r="T1654" s="10" t="n"/>
      <c r="U1654" s="10" t="n"/>
      <c r="V1654" s="13" t="n">
        <v>6.830303030303031</v>
      </c>
      <c r="W1654" s="12" t="n">
        <v>45018</v>
      </c>
      <c r="X1654" s="13" t="n">
        <v>17</v>
      </c>
      <c r="Y1654" s="12" t="n">
        <v>45031</v>
      </c>
      <c r="Z1654" t="n">
        <v>12</v>
      </c>
      <c r="AA1654" s="14" t="inlineStr">
        <is>
          <t>SI</t>
        </is>
      </c>
    </row>
    <row r="1655">
      <c r="B1655" t="inlineStr">
        <is>
          <t>Venta Local</t>
        </is>
      </c>
      <c r="C1655" t="n">
        <v>40368004</v>
      </c>
      <c r="D1655" t="inlineStr">
        <is>
          <t>ANDES ASIA</t>
        </is>
      </c>
      <c r="E1655" t="n">
        <v>1021924</v>
      </c>
      <c r="F1655" t="inlineStr">
        <is>
          <t>andes asia1021924</t>
        </is>
      </c>
      <c r="G1655" s="12" t="n">
        <v>45012</v>
      </c>
      <c r="H1655" s="10" t="inlineStr"/>
      <c r="I1655" s="10" t="n">
        <v>14006.08</v>
      </c>
      <c r="J1655" s="10" t="n"/>
      <c r="K1655" s="10" t="n"/>
      <c r="L1655" s="13" t="n">
        <v>4.830303030303031</v>
      </c>
      <c r="M1655" s="12" t="n">
        <v>45016</v>
      </c>
      <c r="N1655" s="13" t="n">
        <v>15</v>
      </c>
      <c r="O1655" s="12" t="n">
        <v>45031</v>
      </c>
      <c r="P1655" t="n">
        <v>12</v>
      </c>
      <c r="Q1655" s="14" t="inlineStr">
        <is>
          <t>SI</t>
        </is>
      </c>
      <c r="R1655" s="10" t="n"/>
      <c r="S1655" s="10" t="n">
        <v>14006.08</v>
      </c>
      <c r="T1655" s="10" t="n"/>
      <c r="U1655" s="10" t="n"/>
      <c r="V1655" s="13" t="n">
        <v>6.830303030303031</v>
      </c>
      <c r="W1655" s="12" t="n">
        <v>45018</v>
      </c>
      <c r="X1655" s="13" t="n">
        <v>17</v>
      </c>
      <c r="Y1655" s="12" t="n">
        <v>45031</v>
      </c>
      <c r="Z1655" t="n">
        <v>12</v>
      </c>
      <c r="AA1655" s="14" t="inlineStr">
        <is>
          <t>SI</t>
        </is>
      </c>
    </row>
    <row r="1656">
      <c r="B1656" t="inlineStr">
        <is>
          <t>Venta Local</t>
        </is>
      </c>
      <c r="C1656" t="n">
        <v>40368003</v>
      </c>
      <c r="D1656" t="inlineStr">
        <is>
          <t>ANDES ASIA</t>
        </is>
      </c>
      <c r="E1656" t="n">
        <v>1022142</v>
      </c>
      <c r="F1656" t="inlineStr">
        <is>
          <t>andes asia1022142</t>
        </is>
      </c>
      <c r="G1656" s="12" t="n">
        <v>45012</v>
      </c>
      <c r="H1656" s="10" t="inlineStr"/>
      <c r="I1656" s="10" t="n">
        <v>4015.06</v>
      </c>
      <c r="J1656" s="10" t="n"/>
      <c r="K1656" s="10" t="n"/>
      <c r="L1656" s="13" t="n">
        <v>4.830303030303031</v>
      </c>
      <c r="M1656" s="12" t="n">
        <v>45016</v>
      </c>
      <c r="N1656" s="13" t="n">
        <v>15</v>
      </c>
      <c r="O1656" s="12" t="n">
        <v>45031</v>
      </c>
      <c r="P1656" t="n">
        <v>12</v>
      </c>
      <c r="Q1656" s="14" t="inlineStr">
        <is>
          <t>SI</t>
        </is>
      </c>
      <c r="R1656" s="10" t="n"/>
      <c r="S1656" s="10" t="n">
        <v>4015.06</v>
      </c>
      <c r="T1656" s="10" t="n"/>
      <c r="U1656" s="10" t="n"/>
      <c r="V1656" s="13" t="n">
        <v>6.830303030303031</v>
      </c>
      <c r="W1656" s="12" t="n">
        <v>45018</v>
      </c>
      <c r="X1656" s="13" t="n">
        <v>17</v>
      </c>
      <c r="Y1656" s="12" t="n">
        <v>45031</v>
      </c>
      <c r="Z1656" t="n">
        <v>12</v>
      </c>
      <c r="AA1656" s="14" t="inlineStr">
        <is>
          <t>SI</t>
        </is>
      </c>
    </row>
    <row r="1657">
      <c r="B1657" t="inlineStr">
        <is>
          <t>Venta Local</t>
        </is>
      </c>
      <c r="C1657" t="n">
        <v>40368003</v>
      </c>
      <c r="D1657" t="inlineStr">
        <is>
          <t>ANDES ASIA</t>
        </is>
      </c>
      <c r="E1657" t="n">
        <v>1022141</v>
      </c>
      <c r="F1657" t="inlineStr">
        <is>
          <t>andes asia1022141</t>
        </is>
      </c>
      <c r="G1657" s="12" t="n">
        <v>45012</v>
      </c>
      <c r="H1657" s="10" t="inlineStr"/>
      <c r="I1657" s="10" t="n">
        <v>3021.16</v>
      </c>
      <c r="J1657" s="10" t="n"/>
      <c r="K1657" s="10" t="n"/>
      <c r="L1657" s="13" t="n">
        <v>4.830303030303031</v>
      </c>
      <c r="M1657" s="12" t="n">
        <v>45016</v>
      </c>
      <c r="N1657" s="13" t="n">
        <v>15</v>
      </c>
      <c r="O1657" s="12" t="n">
        <v>45031</v>
      </c>
      <c r="P1657" t="n">
        <v>12</v>
      </c>
      <c r="Q1657" s="14" t="inlineStr">
        <is>
          <t>SI</t>
        </is>
      </c>
      <c r="R1657" s="10" t="n"/>
      <c r="S1657" s="10" t="n">
        <v>3021.16</v>
      </c>
      <c r="T1657" s="10" t="n"/>
      <c r="U1657" s="10" t="n"/>
      <c r="V1657" s="13" t="n">
        <v>6.830303030303031</v>
      </c>
      <c r="W1657" s="12" t="n">
        <v>45018</v>
      </c>
      <c r="X1657" s="13" t="n">
        <v>17</v>
      </c>
      <c r="Y1657" s="12" t="n">
        <v>45031</v>
      </c>
      <c r="Z1657" t="n">
        <v>12</v>
      </c>
      <c r="AA1657" s="14" t="inlineStr">
        <is>
          <t>SI</t>
        </is>
      </c>
    </row>
    <row r="1658">
      <c r="B1658" t="inlineStr">
        <is>
          <t>Venta Local</t>
        </is>
      </c>
      <c r="C1658" t="n">
        <v>40368003</v>
      </c>
      <c r="D1658" t="inlineStr">
        <is>
          <t>ANDES ASIA</t>
        </is>
      </c>
      <c r="E1658" t="n">
        <v>1021925</v>
      </c>
      <c r="F1658" t="inlineStr">
        <is>
          <t>andes asia1021925</t>
        </is>
      </c>
      <c r="G1658" s="12" t="n">
        <v>45012</v>
      </c>
      <c r="H1658" s="10" t="inlineStr"/>
      <c r="I1658" s="10" t="n">
        <v>3006.97</v>
      </c>
      <c r="J1658" s="10" t="n"/>
      <c r="K1658" s="10" t="n"/>
      <c r="L1658" s="13" t="n">
        <v>4.830303030303031</v>
      </c>
      <c r="M1658" s="12" t="n">
        <v>45016</v>
      </c>
      <c r="N1658" s="13" t="n">
        <v>15</v>
      </c>
      <c r="O1658" s="12" t="n">
        <v>45031</v>
      </c>
      <c r="P1658" t="n">
        <v>12</v>
      </c>
      <c r="Q1658" s="14" t="inlineStr">
        <is>
          <t>SI</t>
        </is>
      </c>
      <c r="R1658" s="10" t="n"/>
      <c r="S1658" s="10" t="n">
        <v>3006.97</v>
      </c>
      <c r="T1658" s="10" t="n"/>
      <c r="U1658" s="10" t="n"/>
      <c r="V1658" s="13" t="n">
        <v>6.830303030303031</v>
      </c>
      <c r="W1658" s="12" t="n">
        <v>45018</v>
      </c>
      <c r="X1658" s="13" t="n">
        <v>17</v>
      </c>
      <c r="Y1658" s="12" t="n">
        <v>45031</v>
      </c>
      <c r="Z1658" t="n">
        <v>12</v>
      </c>
      <c r="AA1658" s="14" t="inlineStr">
        <is>
          <t>SI</t>
        </is>
      </c>
    </row>
    <row r="1659">
      <c r="B1659" t="inlineStr">
        <is>
          <t>Venta Local</t>
        </is>
      </c>
      <c r="C1659" t="n">
        <v>40368003</v>
      </c>
      <c r="D1659" t="inlineStr">
        <is>
          <t>ANDES ASIA</t>
        </is>
      </c>
      <c r="E1659" t="n">
        <v>1021924</v>
      </c>
      <c r="F1659" t="inlineStr">
        <is>
          <t>andes asia1021924</t>
        </is>
      </c>
      <c r="G1659" s="12" t="n">
        <v>45012</v>
      </c>
      <c r="H1659" s="10" t="inlineStr"/>
      <c r="I1659" s="10" t="n">
        <v>14008.02</v>
      </c>
      <c r="J1659" s="10" t="n"/>
      <c r="K1659" s="10" t="n"/>
      <c r="L1659" s="13" t="n">
        <v>4.830303030303031</v>
      </c>
      <c r="M1659" s="12" t="n">
        <v>45016</v>
      </c>
      <c r="N1659" s="13" t="n">
        <v>15</v>
      </c>
      <c r="O1659" s="12" t="n">
        <v>45031</v>
      </c>
      <c r="P1659" t="n">
        <v>12</v>
      </c>
      <c r="Q1659" s="14" t="inlineStr">
        <is>
          <t>SI</t>
        </is>
      </c>
      <c r="R1659" s="10" t="n"/>
      <c r="S1659" s="10" t="n">
        <v>14008.02</v>
      </c>
      <c r="T1659" s="10" t="n"/>
      <c r="U1659" s="10" t="n"/>
      <c r="V1659" s="13" t="n">
        <v>6.830303030303031</v>
      </c>
      <c r="W1659" s="12" t="n">
        <v>45018</v>
      </c>
      <c r="X1659" s="13" t="n">
        <v>17</v>
      </c>
      <c r="Y1659" s="12" t="n">
        <v>45031</v>
      </c>
      <c r="Z1659" t="n">
        <v>12</v>
      </c>
      <c r="AA1659" s="14" t="inlineStr">
        <is>
          <t>SI</t>
        </is>
      </c>
    </row>
    <row r="1660">
      <c r="B1660" t="inlineStr">
        <is>
          <t>Venta Local</t>
        </is>
      </c>
      <c r="C1660" t="n">
        <v>40368000</v>
      </c>
      <c r="D1660" t="inlineStr">
        <is>
          <t>AGRO AMERICA</t>
        </is>
      </c>
      <c r="E1660" t="n">
        <v>1011701</v>
      </c>
      <c r="F1660" t="inlineStr">
        <is>
          <t>agro america1011701</t>
        </is>
      </c>
      <c r="G1660" s="12" t="n">
        <v>45015</v>
      </c>
      <c r="H1660" s="10" t="inlineStr"/>
      <c r="I1660" s="10" t="n">
        <v>19977.47081</v>
      </c>
      <c r="J1660" s="10" t="n"/>
      <c r="K1660" s="10" t="n"/>
      <c r="L1660" s="13" t="n">
        <v>7.5</v>
      </c>
      <c r="M1660" s="12" t="n">
        <v>45022</v>
      </c>
      <c r="N1660" s="13" t="n">
        <v>9.5</v>
      </c>
      <c r="O1660" s="12" t="n">
        <v>45031</v>
      </c>
      <c r="P1660" t="n">
        <v>12</v>
      </c>
      <c r="Q1660" s="14" t="inlineStr">
        <is>
          <t>SI</t>
        </is>
      </c>
      <c r="R1660" s="10" t="n"/>
      <c r="S1660" s="10" t="n">
        <v>19977.47081</v>
      </c>
      <c r="T1660" s="10" t="n"/>
      <c r="U1660" s="10" t="n"/>
      <c r="V1660" s="13" t="n">
        <v>9.5</v>
      </c>
      <c r="W1660" s="12" t="n">
        <v>45024</v>
      </c>
      <c r="X1660" s="13" t="n">
        <v>11.5</v>
      </c>
      <c r="Y1660" s="12" t="n">
        <v>45031</v>
      </c>
      <c r="Z1660" t="n">
        <v>12</v>
      </c>
      <c r="AA1660" s="14" t="inlineStr">
        <is>
          <t>SI</t>
        </is>
      </c>
    </row>
    <row r="1661">
      <c r="B1661" t="inlineStr">
        <is>
          <t>Venta Local</t>
        </is>
      </c>
      <c r="C1661" t="n">
        <v>40367682</v>
      </c>
      <c r="D1661" t="inlineStr">
        <is>
          <t>AGRO AMERICA</t>
        </is>
      </c>
      <c r="E1661" t="n">
        <v>1030818</v>
      </c>
      <c r="F1661" t="inlineStr">
        <is>
          <t>agro america1030818</t>
        </is>
      </c>
      <c r="G1661" s="12" t="n">
        <v>45015</v>
      </c>
      <c r="H1661" s="10" t="inlineStr"/>
      <c r="I1661" s="10" t="n">
        <v>24022.23232</v>
      </c>
      <c r="J1661" s="10" t="n"/>
      <c r="K1661" s="10" t="n"/>
      <c r="L1661" s="13" t="n">
        <v>7.5</v>
      </c>
      <c r="M1661" s="12" t="n">
        <v>45022</v>
      </c>
      <c r="N1661" s="13" t="n">
        <v>9.5</v>
      </c>
      <c r="O1661" s="12" t="n">
        <v>45031</v>
      </c>
      <c r="P1661" t="n">
        <v>12</v>
      </c>
      <c r="Q1661" s="14" t="inlineStr">
        <is>
          <t>SI</t>
        </is>
      </c>
      <c r="R1661" s="10" t="n"/>
      <c r="S1661" s="10" t="n">
        <v>24022.23232</v>
      </c>
      <c r="T1661" s="10" t="n"/>
      <c r="U1661" s="10" t="n"/>
      <c r="V1661" s="13" t="n">
        <v>9.5</v>
      </c>
      <c r="W1661" s="12" t="n">
        <v>45024</v>
      </c>
      <c r="X1661" s="13" t="n">
        <v>11.5</v>
      </c>
      <c r="Y1661" s="12" t="n">
        <v>45031</v>
      </c>
      <c r="Z1661" t="n">
        <v>12</v>
      </c>
      <c r="AA1661" s="14" t="inlineStr">
        <is>
          <t>SI</t>
        </is>
      </c>
    </row>
    <row r="1662">
      <c r="B1662" t="inlineStr">
        <is>
          <t>Venta Directa</t>
        </is>
      </c>
      <c r="C1662" t="n">
        <v>40367680</v>
      </c>
      <c r="D1662" t="inlineStr">
        <is>
          <t>AGRO SUDAMERICA</t>
        </is>
      </c>
      <c r="E1662" t="n">
        <v>1012556</v>
      </c>
      <c r="F1662" t="inlineStr">
        <is>
          <t>agro sudamerica1012556</t>
        </is>
      </c>
      <c r="G1662" s="12" t="n">
        <v>44996</v>
      </c>
      <c r="H1662" s="10" t="n">
        <v>24000.39</v>
      </c>
      <c r="I1662" s="10" t="n"/>
      <c r="J1662" s="10" t="n"/>
      <c r="K1662" s="10" t="n"/>
      <c r="L1662" s="13" t="n"/>
      <c r="N1662" s="13" t="n"/>
      <c r="Q1662" s="14" t="n"/>
      <c r="R1662" s="10" t="n">
        <v>24000.39</v>
      </c>
      <c r="S1662" s="10" t="n"/>
      <c r="T1662" s="10" t="n"/>
      <c r="U1662" s="10" t="n"/>
      <c r="V1662" s="13" t="n"/>
      <c r="X1662" s="13" t="n"/>
      <c r="AA1662" s="14" t="n"/>
    </row>
    <row r="1663">
      <c r="B1663" t="inlineStr">
        <is>
          <t>Venta Directa</t>
        </is>
      </c>
      <c r="C1663" t="n">
        <v>40367678</v>
      </c>
      <c r="D1663" t="inlineStr">
        <is>
          <t>AGRO SUDAMERICA</t>
        </is>
      </c>
      <c r="E1663" t="n">
        <v>1023433</v>
      </c>
      <c r="F1663" t="inlineStr">
        <is>
          <t>agro sudamerica1023433</t>
        </is>
      </c>
      <c r="G1663" s="12" t="n">
        <v>44998</v>
      </c>
      <c r="H1663" s="10" t="n">
        <v>23156.65</v>
      </c>
      <c r="I1663" s="10" t="n"/>
      <c r="J1663" s="10" t="n"/>
      <c r="K1663" s="10" t="n"/>
      <c r="L1663" s="13" t="n"/>
      <c r="N1663" s="13" t="n"/>
      <c r="Q1663" s="14" t="n"/>
      <c r="R1663" s="10" t="n">
        <v>23156.65</v>
      </c>
      <c r="S1663" s="10" t="n"/>
      <c r="T1663" s="10" t="n"/>
      <c r="U1663" s="10" t="n"/>
      <c r="V1663" s="13" t="n"/>
      <c r="X1663" s="13" t="n"/>
      <c r="AA1663" s="14" t="n"/>
    </row>
    <row r="1664">
      <c r="B1664" t="inlineStr">
        <is>
          <t>Venta Directa</t>
        </is>
      </c>
      <c r="C1664" t="n">
        <v>40367678</v>
      </c>
      <c r="D1664" t="inlineStr">
        <is>
          <t>AGRO SUDAMERICA</t>
        </is>
      </c>
      <c r="E1664" t="n">
        <v>1023433</v>
      </c>
      <c r="F1664" t="inlineStr">
        <is>
          <t>agro sudamerica1023433</t>
        </is>
      </c>
      <c r="G1664" s="12" t="n">
        <v>44998</v>
      </c>
      <c r="H1664" s="10" t="n">
        <v>24010.08</v>
      </c>
      <c r="I1664" s="10" t="n"/>
      <c r="J1664" s="10" t="n"/>
      <c r="K1664" s="10" t="n"/>
      <c r="L1664" s="13" t="n"/>
      <c r="N1664" s="13" t="n"/>
      <c r="Q1664" s="14" t="n"/>
      <c r="R1664" s="10" t="n">
        <v>24010.08</v>
      </c>
      <c r="S1664" s="10" t="n"/>
      <c r="T1664" s="10" t="n"/>
      <c r="U1664" s="10" t="n"/>
      <c r="V1664" s="13" t="n"/>
      <c r="X1664" s="13" t="n"/>
      <c r="AA1664" s="14" t="n"/>
    </row>
    <row r="1665">
      <c r="B1665" t="inlineStr">
        <is>
          <t>Venta Directa</t>
        </is>
      </c>
      <c r="C1665" t="n">
        <v>40367666</v>
      </c>
      <c r="D1665" t="inlineStr">
        <is>
          <t>AGROSUPER ASIA</t>
        </is>
      </c>
      <c r="E1665" t="n">
        <v>1030535</v>
      </c>
      <c r="F1665" t="inlineStr">
        <is>
          <t>agrosuper asia1030535</t>
        </is>
      </c>
      <c r="G1665" s="12" t="n">
        <v>45021</v>
      </c>
      <c r="H1665" s="10" t="inlineStr"/>
      <c r="I1665" s="10" t="n">
        <v>21996.68</v>
      </c>
      <c r="J1665" s="10" t="n"/>
      <c r="K1665" s="10" t="n"/>
      <c r="L1665" s="13" t="n"/>
      <c r="N1665" s="13" t="n"/>
      <c r="Q1665" s="14" t="n"/>
      <c r="R1665" s="10" t="n"/>
      <c r="S1665" s="10" t="n">
        <v>21996.68</v>
      </c>
      <c r="T1665" s="10" t="n"/>
      <c r="U1665" s="10" t="n"/>
      <c r="V1665" s="13" t="n"/>
      <c r="X1665" s="13" t="n"/>
      <c r="AA1665" s="14" t="n"/>
    </row>
    <row r="1666">
      <c r="B1666" t="inlineStr">
        <is>
          <t>Venta Local</t>
        </is>
      </c>
      <c r="C1666" t="n">
        <v>40367561</v>
      </c>
      <c r="D1666" t="inlineStr">
        <is>
          <t>AGRO MEXICO</t>
        </is>
      </c>
      <c r="E1666" t="n">
        <v>1012764</v>
      </c>
      <c r="F1666" t="inlineStr">
        <is>
          <t>agro mexico1012764</t>
        </is>
      </c>
      <c r="G1666" s="12" t="n">
        <v>44997</v>
      </c>
      <c r="H1666" s="10" t="n">
        <v>24012.18</v>
      </c>
      <c r="I1666" s="10" t="n"/>
      <c r="J1666" s="10" t="n"/>
      <c r="K1666" s="10" t="n"/>
      <c r="L1666" s="13" t="n">
        <v>5.449612403100775</v>
      </c>
      <c r="M1666" s="12" t="n">
        <v>45002</v>
      </c>
      <c r="N1666" s="13" t="n">
        <v>10</v>
      </c>
      <c r="O1666" s="12" t="n">
        <v>45012</v>
      </c>
      <c r="P1666" t="n">
        <v>4</v>
      </c>
      <c r="Q1666" s="14" t="inlineStr">
        <is>
          <t>SI</t>
        </is>
      </c>
      <c r="R1666" s="10" t="n">
        <v>24012.18</v>
      </c>
      <c r="S1666" s="10" t="n"/>
      <c r="T1666" s="10" t="n"/>
      <c r="U1666" s="10" t="n"/>
      <c r="V1666" s="13" t="n">
        <v>7.449612403100775</v>
      </c>
      <c r="W1666" s="12" t="n">
        <v>45004</v>
      </c>
      <c r="X1666" s="13" t="n">
        <v>12</v>
      </c>
      <c r="Y1666" s="12" t="n">
        <v>45012</v>
      </c>
      <c r="Z1666" t="n">
        <v>4</v>
      </c>
      <c r="AA1666" s="14" t="inlineStr">
        <is>
          <t>SI</t>
        </is>
      </c>
    </row>
    <row r="1667">
      <c r="B1667" t="inlineStr">
        <is>
          <t>Venta Local</t>
        </is>
      </c>
      <c r="C1667" t="n">
        <v>40367560</v>
      </c>
      <c r="D1667" t="inlineStr">
        <is>
          <t>AGRO MEXICO</t>
        </is>
      </c>
      <c r="E1667" t="n">
        <v>1012764</v>
      </c>
      <c r="F1667" t="inlineStr">
        <is>
          <t>agro mexico1012764</t>
        </is>
      </c>
      <c r="G1667" s="12" t="n">
        <v>44997</v>
      </c>
      <c r="H1667" s="10" t="n">
        <v>23999.84</v>
      </c>
      <c r="I1667" s="10" t="n"/>
      <c r="J1667" s="10" t="n"/>
      <c r="K1667" s="10" t="n"/>
      <c r="L1667" s="13" t="n">
        <v>5.449612403100775</v>
      </c>
      <c r="M1667" s="12" t="n">
        <v>45002</v>
      </c>
      <c r="N1667" s="13" t="n">
        <v>10</v>
      </c>
      <c r="O1667" s="12" t="n">
        <v>45012</v>
      </c>
      <c r="P1667" t="n">
        <v>4</v>
      </c>
      <c r="Q1667" s="14" t="inlineStr">
        <is>
          <t>SI</t>
        </is>
      </c>
      <c r="R1667" s="10" t="n">
        <v>23999.84</v>
      </c>
      <c r="S1667" s="10" t="n"/>
      <c r="T1667" s="10" t="n"/>
      <c r="U1667" s="10" t="n"/>
      <c r="V1667" s="13" t="n">
        <v>7.449612403100775</v>
      </c>
      <c r="W1667" s="12" t="n">
        <v>45004</v>
      </c>
      <c r="X1667" s="13" t="n">
        <v>12</v>
      </c>
      <c r="Y1667" s="12" t="n">
        <v>45012</v>
      </c>
      <c r="Z1667" t="n">
        <v>4</v>
      </c>
      <c r="AA1667" s="14" t="inlineStr">
        <is>
          <t>SI</t>
        </is>
      </c>
    </row>
    <row r="1668">
      <c r="B1668" t="inlineStr">
        <is>
          <t>Venta Local</t>
        </is>
      </c>
      <c r="C1668" t="n">
        <v>40367559</v>
      </c>
      <c r="D1668" t="inlineStr">
        <is>
          <t>AGRO MEXICO</t>
        </is>
      </c>
      <c r="E1668" t="n">
        <v>1012764</v>
      </c>
      <c r="F1668" t="inlineStr">
        <is>
          <t>agro mexico1012764</t>
        </is>
      </c>
      <c r="G1668" s="12" t="n">
        <v>44991</v>
      </c>
      <c r="H1668" s="10" t="n">
        <v>24009.77</v>
      </c>
      <c r="I1668" s="10" t="n"/>
      <c r="J1668" s="10" t="n"/>
      <c r="K1668" s="10" t="n"/>
      <c r="L1668" s="13" t="n">
        <v>5.449612403100775</v>
      </c>
      <c r="M1668" s="12" t="n">
        <v>44996</v>
      </c>
      <c r="N1668" s="13" t="n">
        <v>10</v>
      </c>
      <c r="O1668" s="12" t="n">
        <v>45006</v>
      </c>
      <c r="P1668" t="n">
        <v>9</v>
      </c>
      <c r="Q1668" s="14" t="inlineStr">
        <is>
          <t>SI</t>
        </is>
      </c>
      <c r="R1668" s="10" t="n">
        <v>24009.77</v>
      </c>
      <c r="S1668" s="10" t="n"/>
      <c r="T1668" s="10" t="n"/>
      <c r="U1668" s="10" t="n"/>
      <c r="V1668" s="13" t="n">
        <v>7.449612403100775</v>
      </c>
      <c r="W1668" s="12" t="n">
        <v>44998</v>
      </c>
      <c r="X1668" s="13" t="n">
        <v>12</v>
      </c>
      <c r="Y1668" s="12" t="n">
        <v>45006</v>
      </c>
      <c r="Z1668" t="n">
        <v>9</v>
      </c>
      <c r="AA1668" s="14" t="inlineStr">
        <is>
          <t>SI</t>
        </is>
      </c>
    </row>
    <row r="1669">
      <c r="B1669" t="inlineStr">
        <is>
          <t>Venta Local</t>
        </is>
      </c>
      <c r="C1669" t="n">
        <v>40367558</v>
      </c>
      <c r="D1669" t="inlineStr">
        <is>
          <t>AGRO MEXICO</t>
        </is>
      </c>
      <c r="E1669" t="n">
        <v>1012764</v>
      </c>
      <c r="F1669" t="inlineStr">
        <is>
          <t>agro mexico1012764</t>
        </is>
      </c>
      <c r="G1669" s="12" t="n">
        <v>44991</v>
      </c>
      <c r="H1669" s="10" t="n">
        <v>24006.73</v>
      </c>
      <c r="I1669" s="10" t="n"/>
      <c r="J1669" s="10" t="n"/>
      <c r="K1669" s="10" t="n"/>
      <c r="L1669" s="13" t="n">
        <v>5.449612403100775</v>
      </c>
      <c r="M1669" s="12" t="n">
        <v>44996</v>
      </c>
      <c r="N1669" s="13" t="n">
        <v>10</v>
      </c>
      <c r="O1669" s="12" t="n">
        <v>45006</v>
      </c>
      <c r="P1669" t="n">
        <v>9</v>
      </c>
      <c r="Q1669" s="14" t="inlineStr">
        <is>
          <t>SI</t>
        </is>
      </c>
      <c r="R1669" s="10" t="n">
        <v>24006.73</v>
      </c>
      <c r="S1669" s="10" t="n"/>
      <c r="T1669" s="10" t="n"/>
      <c r="U1669" s="10" t="n"/>
      <c r="V1669" s="13" t="n">
        <v>7.449612403100775</v>
      </c>
      <c r="W1669" s="12" t="n">
        <v>44998</v>
      </c>
      <c r="X1669" s="13" t="n">
        <v>12</v>
      </c>
      <c r="Y1669" s="12" t="n">
        <v>45006</v>
      </c>
      <c r="Z1669" t="n">
        <v>9</v>
      </c>
      <c r="AA1669" s="14" t="inlineStr">
        <is>
          <t>SI</t>
        </is>
      </c>
    </row>
    <row r="1670">
      <c r="B1670" t="inlineStr">
        <is>
          <t>Venta Local</t>
        </is>
      </c>
      <c r="C1670" t="n">
        <v>40367557</v>
      </c>
      <c r="D1670" t="inlineStr">
        <is>
          <t>AGRO MEXICO</t>
        </is>
      </c>
      <c r="E1670" t="n">
        <v>1030802</v>
      </c>
      <c r="F1670" t="inlineStr">
        <is>
          <t>agro mexico1030802</t>
        </is>
      </c>
      <c r="G1670" s="12" t="n">
        <v>44997</v>
      </c>
      <c r="H1670" s="10" t="n">
        <v>24007.72</v>
      </c>
      <c r="I1670" s="10" t="n"/>
      <c r="J1670" s="10" t="n"/>
      <c r="K1670" s="10" t="n"/>
      <c r="L1670" s="13" t="n">
        <v>5.449612403100775</v>
      </c>
      <c r="M1670" s="12" t="n">
        <v>45002</v>
      </c>
      <c r="N1670" s="13" t="n">
        <v>10</v>
      </c>
      <c r="O1670" s="12" t="n">
        <v>45012</v>
      </c>
      <c r="P1670" t="n">
        <v>4</v>
      </c>
      <c r="Q1670" s="14" t="inlineStr">
        <is>
          <t>SI</t>
        </is>
      </c>
      <c r="R1670" s="10" t="n">
        <v>24007.72</v>
      </c>
      <c r="S1670" s="10" t="n"/>
      <c r="T1670" s="10" t="n"/>
      <c r="U1670" s="10" t="n"/>
      <c r="V1670" s="13" t="n">
        <v>7.449612403100775</v>
      </c>
      <c r="W1670" s="12" t="n">
        <v>45004</v>
      </c>
      <c r="X1670" s="13" t="n">
        <v>12</v>
      </c>
      <c r="Y1670" s="12" t="n">
        <v>45012</v>
      </c>
      <c r="Z1670" t="n">
        <v>4</v>
      </c>
      <c r="AA1670" s="14" t="inlineStr">
        <is>
          <t>SI</t>
        </is>
      </c>
    </row>
    <row r="1671">
      <c r="B1671" t="inlineStr">
        <is>
          <t>Venta Local</t>
        </is>
      </c>
      <c r="C1671" t="n">
        <v>40367556</v>
      </c>
      <c r="D1671" t="inlineStr">
        <is>
          <t>AGRO MEXICO</t>
        </is>
      </c>
      <c r="E1671" t="n">
        <v>1030802</v>
      </c>
      <c r="F1671" t="inlineStr">
        <is>
          <t>agro mexico1030802</t>
        </is>
      </c>
      <c r="G1671" s="12" t="n">
        <v>44991</v>
      </c>
      <c r="H1671" s="10" t="n">
        <v>23995.36</v>
      </c>
      <c r="I1671" s="10" t="n"/>
      <c r="J1671" s="10" t="n"/>
      <c r="K1671" s="10" t="n"/>
      <c r="L1671" s="13" t="n">
        <v>5.449612403100775</v>
      </c>
      <c r="M1671" s="12" t="n">
        <v>44996</v>
      </c>
      <c r="N1671" s="13" t="n">
        <v>10</v>
      </c>
      <c r="O1671" s="12" t="n">
        <v>45006</v>
      </c>
      <c r="P1671" t="n">
        <v>9</v>
      </c>
      <c r="Q1671" s="14" t="inlineStr">
        <is>
          <t>SI</t>
        </is>
      </c>
      <c r="R1671" s="10" t="n">
        <v>23995.36</v>
      </c>
      <c r="S1671" s="10" t="n"/>
      <c r="T1671" s="10" t="n"/>
      <c r="U1671" s="10" t="n"/>
      <c r="V1671" s="13" t="n">
        <v>7.449612403100775</v>
      </c>
      <c r="W1671" s="12" t="n">
        <v>44998</v>
      </c>
      <c r="X1671" s="13" t="n">
        <v>12</v>
      </c>
      <c r="Y1671" s="12" t="n">
        <v>45006</v>
      </c>
      <c r="Z1671" t="n">
        <v>9</v>
      </c>
      <c r="AA1671" s="14" t="inlineStr">
        <is>
          <t>SI</t>
        </is>
      </c>
    </row>
    <row r="1672">
      <c r="B1672" t="inlineStr">
        <is>
          <t>Venta Directa</t>
        </is>
      </c>
      <c r="C1672" t="n">
        <v>40367483</v>
      </c>
      <c r="D1672" t="inlineStr">
        <is>
          <t>AGRO SUDAMERICA</t>
        </is>
      </c>
      <c r="E1672" t="n">
        <v>1022709</v>
      </c>
      <c r="F1672" t="inlineStr">
        <is>
          <t>agro sudamerica1022709</t>
        </is>
      </c>
      <c r="G1672" s="12" t="n">
        <v>44996</v>
      </c>
      <c r="H1672" s="10" t="n">
        <v>23992.58</v>
      </c>
      <c r="I1672" s="10" t="n"/>
      <c r="J1672" s="10" t="n"/>
      <c r="K1672" s="10" t="n"/>
      <c r="L1672" s="13" t="n"/>
      <c r="N1672" s="13" t="n"/>
      <c r="Q1672" s="14" t="n"/>
      <c r="R1672" s="10" t="n">
        <v>23992.58</v>
      </c>
      <c r="S1672" s="10" t="n"/>
      <c r="T1672" s="10" t="n"/>
      <c r="U1672" s="10" t="n"/>
      <c r="V1672" s="13" t="n"/>
      <c r="X1672" s="13" t="n"/>
      <c r="AA1672" s="14" t="n"/>
    </row>
    <row r="1673">
      <c r="B1673" t="inlineStr">
        <is>
          <t>Venta Directa</t>
        </is>
      </c>
      <c r="C1673" t="n">
        <v>40367348</v>
      </c>
      <c r="D1673" t="inlineStr">
        <is>
          <t>AGRO SUDAMERICA</t>
        </is>
      </c>
      <c r="E1673" t="n">
        <v>1012556</v>
      </c>
      <c r="F1673" t="inlineStr">
        <is>
          <t>agro sudamerica1012556</t>
        </is>
      </c>
      <c r="G1673" s="12" t="n">
        <v>44989</v>
      </c>
      <c r="H1673" s="10" t="n">
        <v>24008.29</v>
      </c>
      <c r="I1673" s="10" t="n"/>
      <c r="J1673" s="10" t="n"/>
      <c r="K1673" s="10" t="n"/>
      <c r="L1673" s="13" t="n"/>
      <c r="N1673" s="13" t="n"/>
      <c r="Q1673" s="14" t="n"/>
      <c r="R1673" s="10" t="n">
        <v>24008.29</v>
      </c>
      <c r="S1673" s="10" t="n"/>
      <c r="T1673" s="10" t="n"/>
      <c r="U1673" s="10" t="n"/>
      <c r="V1673" s="13" t="n"/>
      <c r="X1673" s="13" t="n"/>
      <c r="AA1673" s="14" t="n"/>
    </row>
    <row r="1674">
      <c r="B1674" t="inlineStr">
        <is>
          <t>Venta Directa</t>
        </is>
      </c>
      <c r="C1674" t="n">
        <v>40367326</v>
      </c>
      <c r="D1674" t="inlineStr">
        <is>
          <t>AGRO SUDAMERICA</t>
        </is>
      </c>
      <c r="E1674" t="n">
        <v>1020412</v>
      </c>
      <c r="F1674" t="inlineStr">
        <is>
          <t>agro sudamerica1020412</t>
        </is>
      </c>
      <c r="G1674" s="12" t="n">
        <v>44996</v>
      </c>
      <c r="H1674" s="10" t="n">
        <v>23986.56</v>
      </c>
      <c r="I1674" s="10" t="n"/>
      <c r="J1674" s="10" t="n"/>
      <c r="K1674" s="10" t="n"/>
      <c r="L1674" s="13" t="n"/>
      <c r="N1674" s="13" t="n"/>
      <c r="Q1674" s="14" t="n"/>
      <c r="R1674" s="10" t="n">
        <v>23986.56</v>
      </c>
      <c r="S1674" s="10" t="n"/>
      <c r="T1674" s="10" t="n"/>
      <c r="U1674" s="10" t="n"/>
      <c r="V1674" s="13" t="n"/>
      <c r="X1674" s="13" t="n"/>
      <c r="AA1674" s="14" t="n"/>
    </row>
    <row r="1675">
      <c r="B1675" t="inlineStr">
        <is>
          <t>Venta Directa</t>
        </is>
      </c>
      <c r="C1675" t="n">
        <v>40367320</v>
      </c>
      <c r="D1675" t="inlineStr">
        <is>
          <t>AGRO SUDAMERICA</t>
        </is>
      </c>
      <c r="E1675" t="n">
        <v>1020412</v>
      </c>
      <c r="F1675" t="inlineStr">
        <is>
          <t>agro sudamerica1020412</t>
        </is>
      </c>
      <c r="G1675" s="12" t="n">
        <v>44989</v>
      </c>
      <c r="H1675" s="10" t="n">
        <v>24003.19</v>
      </c>
      <c r="I1675" s="10" t="n"/>
      <c r="J1675" s="10" t="n"/>
      <c r="K1675" s="10" t="n"/>
      <c r="L1675" s="13" t="n"/>
      <c r="N1675" s="13" t="n"/>
      <c r="Q1675" s="14" t="n"/>
      <c r="R1675" s="10" t="n">
        <v>24003.19</v>
      </c>
      <c r="S1675" s="10" t="n"/>
      <c r="T1675" s="10" t="n"/>
      <c r="U1675" s="10" t="n"/>
      <c r="V1675" s="13" t="n"/>
      <c r="X1675" s="13" t="n"/>
      <c r="AA1675" s="14" t="n"/>
    </row>
    <row r="1676">
      <c r="B1676" t="inlineStr">
        <is>
          <t>Venta Directa</t>
        </is>
      </c>
      <c r="C1676" t="n">
        <v>40367319</v>
      </c>
      <c r="D1676" t="inlineStr">
        <is>
          <t>AGRO SUDAMERICA</t>
        </is>
      </c>
      <c r="E1676" t="n">
        <v>1020925</v>
      </c>
      <c r="F1676" t="inlineStr">
        <is>
          <t>agro sudamerica1020925</t>
        </is>
      </c>
      <c r="G1676" s="12" t="n">
        <v>44989</v>
      </c>
      <c r="H1676" s="10" t="n">
        <v>11309.48</v>
      </c>
      <c r="I1676" s="10" t="n"/>
      <c r="J1676" s="10" t="n"/>
      <c r="K1676" s="10" t="n"/>
      <c r="L1676" s="13" t="n"/>
      <c r="N1676" s="13" t="n"/>
      <c r="Q1676" s="14" t="n"/>
      <c r="R1676" s="10" t="n">
        <v>11309.48</v>
      </c>
      <c r="S1676" s="10" t="n"/>
      <c r="T1676" s="10" t="n"/>
      <c r="U1676" s="10" t="n"/>
      <c r="V1676" s="13" t="n"/>
      <c r="X1676" s="13" t="n"/>
      <c r="AA1676" s="14" t="n"/>
    </row>
    <row r="1677">
      <c r="B1677" t="inlineStr">
        <is>
          <t>Venta Directa</t>
        </is>
      </c>
      <c r="C1677" t="n">
        <v>40367319</v>
      </c>
      <c r="D1677" t="inlineStr">
        <is>
          <t>AGRO SUDAMERICA</t>
        </is>
      </c>
      <c r="E1677" t="n">
        <v>1020925</v>
      </c>
      <c r="F1677" t="inlineStr">
        <is>
          <t>agro sudamerica1020925</t>
        </is>
      </c>
      <c r="G1677" s="12" t="n">
        <v>44989</v>
      </c>
      <c r="H1677" s="10" t="n">
        <v>24010.56</v>
      </c>
      <c r="I1677" s="10" t="n"/>
      <c r="J1677" s="10" t="n"/>
      <c r="K1677" s="10" t="n"/>
      <c r="L1677" s="13" t="n"/>
      <c r="N1677" s="13" t="n"/>
      <c r="Q1677" s="14" t="n"/>
      <c r="R1677" s="10" t="n">
        <v>24010.56</v>
      </c>
      <c r="S1677" s="10" t="n"/>
      <c r="T1677" s="10" t="n"/>
      <c r="U1677" s="10" t="n"/>
      <c r="V1677" s="13" t="n"/>
      <c r="X1677" s="13" t="n"/>
      <c r="AA1677" s="14" t="n"/>
    </row>
    <row r="1678">
      <c r="B1678" t="inlineStr">
        <is>
          <t>Venta Directa</t>
        </is>
      </c>
      <c r="C1678" t="n">
        <v>40367318</v>
      </c>
      <c r="D1678" t="inlineStr">
        <is>
          <t>AGRO SUDAMERICA</t>
        </is>
      </c>
      <c r="E1678" t="n">
        <v>1021385</v>
      </c>
      <c r="F1678" t="inlineStr">
        <is>
          <t>agro sudamerica1021385</t>
        </is>
      </c>
      <c r="G1678" s="12" t="n">
        <v>44987</v>
      </c>
      <c r="H1678" s="10" t="n">
        <v>24114.85</v>
      </c>
      <c r="I1678" s="10" t="n"/>
      <c r="J1678" s="10" t="n"/>
      <c r="K1678" s="10" t="n"/>
      <c r="L1678" s="13" t="n"/>
      <c r="N1678" s="13" t="n"/>
      <c r="Q1678" s="14" t="n"/>
      <c r="R1678" s="10" t="n">
        <v>24114.85</v>
      </c>
      <c r="S1678" s="10" t="n"/>
      <c r="T1678" s="10" t="n"/>
      <c r="U1678" s="10" t="n"/>
      <c r="V1678" s="13" t="n"/>
      <c r="X1678" s="13" t="n"/>
      <c r="AA1678" s="14" t="n"/>
    </row>
    <row r="1679">
      <c r="B1679" t="inlineStr">
        <is>
          <t>Venta Local</t>
        </is>
      </c>
      <c r="C1679" t="n">
        <v>40367286</v>
      </c>
      <c r="D1679" t="inlineStr">
        <is>
          <t>AGRO MEXICO</t>
        </is>
      </c>
      <c r="E1679" t="n">
        <v>1030792</v>
      </c>
      <c r="F1679" t="inlineStr">
        <is>
          <t>agro mexico1030792</t>
        </is>
      </c>
      <c r="G1679" s="12" t="n">
        <v>45001</v>
      </c>
      <c r="H1679" s="10" t="n">
        <v>24000</v>
      </c>
      <c r="I1679" s="10" t="n"/>
      <c r="J1679" s="10" t="n"/>
      <c r="K1679" s="10" t="n"/>
      <c r="L1679" s="13" t="n">
        <v>5.449612403100775</v>
      </c>
      <c r="M1679" s="12" t="n">
        <v>45006</v>
      </c>
      <c r="N1679" s="13" t="n">
        <v>10</v>
      </c>
      <c r="O1679" s="12" t="n">
        <v>45016</v>
      </c>
      <c r="P1679" t="n">
        <v>0</v>
      </c>
      <c r="Q1679" s="14" t="inlineStr">
        <is>
          <t>Mes 4</t>
        </is>
      </c>
      <c r="R1679" s="10" t="n">
        <v>24000</v>
      </c>
      <c r="S1679" s="10" t="n"/>
      <c r="T1679" s="10" t="n"/>
      <c r="U1679" s="10" t="n"/>
      <c r="V1679" s="13" t="n">
        <v>7.449612403100775</v>
      </c>
      <c r="W1679" s="12" t="n">
        <v>45008</v>
      </c>
      <c r="X1679" s="13" t="n">
        <v>12</v>
      </c>
      <c r="Y1679" s="12" t="n">
        <v>45016</v>
      </c>
      <c r="Z1679" t="n">
        <v>0</v>
      </c>
      <c r="AA1679" s="14" t="inlineStr">
        <is>
          <t>Mes 4</t>
        </is>
      </c>
    </row>
    <row r="1680">
      <c r="B1680" t="inlineStr">
        <is>
          <t>Venta Local</t>
        </is>
      </c>
      <c r="C1680" t="n">
        <v>40367285</v>
      </c>
      <c r="D1680" t="inlineStr">
        <is>
          <t>AGRO MEXICO</t>
        </is>
      </c>
      <c r="E1680" t="n">
        <v>1030792</v>
      </c>
      <c r="F1680" t="inlineStr">
        <is>
          <t>agro mexico1030792</t>
        </is>
      </c>
      <c r="G1680" s="12" t="n">
        <v>45001</v>
      </c>
      <c r="H1680" s="10" t="n">
        <v>24000</v>
      </c>
      <c r="I1680" s="10" t="n"/>
      <c r="J1680" s="10" t="n"/>
      <c r="K1680" s="10" t="n"/>
      <c r="L1680" s="13" t="n">
        <v>5.449612403100775</v>
      </c>
      <c r="M1680" s="12" t="n">
        <v>45006</v>
      </c>
      <c r="N1680" s="13" t="n">
        <v>10</v>
      </c>
      <c r="O1680" s="12" t="n">
        <v>45016</v>
      </c>
      <c r="P1680" t="n">
        <v>0</v>
      </c>
      <c r="Q1680" s="14" t="inlineStr">
        <is>
          <t>Mes 4</t>
        </is>
      </c>
      <c r="R1680" s="10" t="n">
        <v>24000</v>
      </c>
      <c r="S1680" s="10" t="n"/>
      <c r="T1680" s="10" t="n"/>
      <c r="U1680" s="10" t="n"/>
      <c r="V1680" s="13" t="n">
        <v>7.449612403100775</v>
      </c>
      <c r="W1680" s="12" t="n">
        <v>45008</v>
      </c>
      <c r="X1680" s="13" t="n">
        <v>12</v>
      </c>
      <c r="Y1680" s="12" t="n">
        <v>45016</v>
      </c>
      <c r="Z1680" t="n">
        <v>0</v>
      </c>
      <c r="AA1680" s="14" t="inlineStr">
        <is>
          <t>Mes 4</t>
        </is>
      </c>
    </row>
    <row r="1681">
      <c r="B1681" t="inlineStr">
        <is>
          <t>Venta Local</t>
        </is>
      </c>
      <c r="C1681" t="n">
        <v>40367284</v>
      </c>
      <c r="D1681" t="inlineStr">
        <is>
          <t>AGRO MEXICO</t>
        </is>
      </c>
      <c r="E1681" t="n">
        <v>1030658</v>
      </c>
      <c r="F1681" t="inlineStr">
        <is>
          <t>agro mexico1030658</t>
        </is>
      </c>
      <c r="G1681" s="12" t="n">
        <v>44991</v>
      </c>
      <c r="H1681" s="10" t="n">
        <v>24017.36</v>
      </c>
      <c r="I1681" s="10" t="n"/>
      <c r="J1681" s="10" t="n"/>
      <c r="K1681" s="10" t="n"/>
      <c r="L1681" s="13" t="n">
        <v>5.449612403100775</v>
      </c>
      <c r="M1681" s="12" t="n">
        <v>44996</v>
      </c>
      <c r="N1681" s="13" t="n">
        <v>10</v>
      </c>
      <c r="O1681" s="12" t="n">
        <v>45006</v>
      </c>
      <c r="P1681" t="n">
        <v>9</v>
      </c>
      <c r="Q1681" s="14" t="inlineStr">
        <is>
          <t>SI</t>
        </is>
      </c>
      <c r="R1681" s="10" t="n">
        <v>24017.36</v>
      </c>
      <c r="S1681" s="10" t="n"/>
      <c r="T1681" s="10" t="n"/>
      <c r="U1681" s="10" t="n"/>
      <c r="V1681" s="13" t="n">
        <v>7.449612403100775</v>
      </c>
      <c r="W1681" s="12" t="n">
        <v>44998</v>
      </c>
      <c r="X1681" s="13" t="n">
        <v>12</v>
      </c>
      <c r="Y1681" s="12" t="n">
        <v>45006</v>
      </c>
      <c r="Z1681" t="n">
        <v>9</v>
      </c>
      <c r="AA1681" s="14" t="inlineStr">
        <is>
          <t>SI</t>
        </is>
      </c>
    </row>
    <row r="1682">
      <c r="B1682" t="inlineStr">
        <is>
          <t>Venta Local</t>
        </is>
      </c>
      <c r="C1682" t="n">
        <v>40367281</v>
      </c>
      <c r="D1682" t="inlineStr">
        <is>
          <t>AGRO MEXICO</t>
        </is>
      </c>
      <c r="E1682" t="n">
        <v>1030658</v>
      </c>
      <c r="F1682" t="inlineStr">
        <is>
          <t>agro mexico1030658</t>
        </is>
      </c>
      <c r="G1682" s="12" t="n">
        <v>44991</v>
      </c>
      <c r="H1682" s="10" t="n">
        <v>23999.22</v>
      </c>
      <c r="I1682" s="10" t="n"/>
      <c r="J1682" s="10" t="n"/>
      <c r="K1682" s="10" t="n"/>
      <c r="L1682" s="13" t="n">
        <v>5.449612403100775</v>
      </c>
      <c r="M1682" s="12" t="n">
        <v>44996</v>
      </c>
      <c r="N1682" s="13" t="n">
        <v>10</v>
      </c>
      <c r="O1682" s="12" t="n">
        <v>45006</v>
      </c>
      <c r="P1682" t="n">
        <v>9</v>
      </c>
      <c r="Q1682" s="14" t="inlineStr">
        <is>
          <t>SI</t>
        </is>
      </c>
      <c r="R1682" s="10" t="n">
        <v>23999.22</v>
      </c>
      <c r="S1682" s="10" t="n"/>
      <c r="T1682" s="10" t="n"/>
      <c r="U1682" s="10" t="n"/>
      <c r="V1682" s="13" t="n">
        <v>7.449612403100775</v>
      </c>
      <c r="W1682" s="12" t="n">
        <v>44998</v>
      </c>
      <c r="X1682" s="13" t="n">
        <v>12</v>
      </c>
      <c r="Y1682" s="12" t="n">
        <v>45006</v>
      </c>
      <c r="Z1682" t="n">
        <v>9</v>
      </c>
      <c r="AA1682" s="14" t="inlineStr">
        <is>
          <t>SI</t>
        </is>
      </c>
    </row>
    <row r="1683">
      <c r="B1683" t="inlineStr">
        <is>
          <t>Venta Local</t>
        </is>
      </c>
      <c r="C1683" t="n">
        <v>40367280</v>
      </c>
      <c r="D1683" t="inlineStr">
        <is>
          <t>AGRO MEXICO</t>
        </is>
      </c>
      <c r="E1683" t="n">
        <v>1030658</v>
      </c>
      <c r="F1683" t="inlineStr">
        <is>
          <t>agro mexico1030658</t>
        </is>
      </c>
      <c r="G1683" s="12" t="n">
        <v>44997</v>
      </c>
      <c r="H1683" s="10" t="n">
        <v>24017.36</v>
      </c>
      <c r="I1683" s="10" t="n"/>
      <c r="J1683" s="10" t="n"/>
      <c r="K1683" s="10" t="n"/>
      <c r="L1683" s="13" t="n">
        <v>5.449612403100775</v>
      </c>
      <c r="M1683" s="12" t="n">
        <v>45002</v>
      </c>
      <c r="N1683" s="13" t="n">
        <v>10</v>
      </c>
      <c r="O1683" s="12" t="n">
        <v>45012</v>
      </c>
      <c r="P1683" t="n">
        <v>4</v>
      </c>
      <c r="Q1683" s="14" t="inlineStr">
        <is>
          <t>SI</t>
        </is>
      </c>
      <c r="R1683" s="10" t="n">
        <v>24017.36</v>
      </c>
      <c r="S1683" s="10" t="n"/>
      <c r="T1683" s="10" t="n"/>
      <c r="U1683" s="10" t="n"/>
      <c r="V1683" s="13" t="n">
        <v>7.449612403100775</v>
      </c>
      <c r="W1683" s="12" t="n">
        <v>45004</v>
      </c>
      <c r="X1683" s="13" t="n">
        <v>12</v>
      </c>
      <c r="Y1683" s="12" t="n">
        <v>45012</v>
      </c>
      <c r="Z1683" t="n">
        <v>4</v>
      </c>
      <c r="AA1683" s="14" t="inlineStr">
        <is>
          <t>SI</t>
        </is>
      </c>
    </row>
    <row r="1684">
      <c r="B1684" t="inlineStr">
        <is>
          <t>Venta Local</t>
        </is>
      </c>
      <c r="C1684" t="n">
        <v>40367279</v>
      </c>
      <c r="D1684" t="inlineStr">
        <is>
          <t>AGRO MEXICO</t>
        </is>
      </c>
      <c r="E1684" t="n">
        <v>1030658</v>
      </c>
      <c r="F1684" t="inlineStr">
        <is>
          <t>agro mexico1030658</t>
        </is>
      </c>
      <c r="G1684" s="12" t="n">
        <v>44988</v>
      </c>
      <c r="H1684" s="10" t="n">
        <v>23999.22</v>
      </c>
      <c r="I1684" s="10" t="n"/>
      <c r="J1684" s="10" t="n"/>
      <c r="K1684" s="10" t="n"/>
      <c r="L1684" s="13" t="n">
        <v>5.449612403100775</v>
      </c>
      <c r="M1684" s="12" t="n">
        <v>44993</v>
      </c>
      <c r="N1684" s="13" t="n">
        <v>10</v>
      </c>
      <c r="O1684" s="12" t="n">
        <v>45003</v>
      </c>
      <c r="P1684" t="n">
        <v>9</v>
      </c>
      <c r="Q1684" s="14" t="inlineStr">
        <is>
          <t>SI</t>
        </is>
      </c>
      <c r="R1684" s="10" t="n">
        <v>23999.22</v>
      </c>
      <c r="S1684" s="10" t="n"/>
      <c r="T1684" s="10" t="n"/>
      <c r="U1684" s="10" t="n"/>
      <c r="V1684" s="13" t="n">
        <v>7.449612403100775</v>
      </c>
      <c r="W1684" s="12" t="n">
        <v>44995</v>
      </c>
      <c r="X1684" s="13" t="n">
        <v>12</v>
      </c>
      <c r="Y1684" s="12" t="n">
        <v>45003</v>
      </c>
      <c r="Z1684" t="n">
        <v>9</v>
      </c>
      <c r="AA1684" s="14" t="inlineStr">
        <is>
          <t>SI</t>
        </is>
      </c>
    </row>
    <row r="1685">
      <c r="B1685" t="inlineStr">
        <is>
          <t>Venta Local</t>
        </is>
      </c>
      <c r="C1685" t="n">
        <v>40367278</v>
      </c>
      <c r="D1685" t="inlineStr">
        <is>
          <t>AGRO MEXICO</t>
        </is>
      </c>
      <c r="E1685" t="n">
        <v>1030658</v>
      </c>
      <c r="F1685" t="inlineStr">
        <is>
          <t>agro mexico1030658</t>
        </is>
      </c>
      <c r="G1685" s="12" t="n">
        <v>44991</v>
      </c>
      <c r="H1685" s="10" t="n">
        <v>24017.36</v>
      </c>
      <c r="I1685" s="10" t="n"/>
      <c r="J1685" s="10" t="n"/>
      <c r="K1685" s="10" t="n"/>
      <c r="L1685" s="13" t="n">
        <v>5.449612403100775</v>
      </c>
      <c r="M1685" s="12" t="n">
        <v>44996</v>
      </c>
      <c r="N1685" s="13" t="n">
        <v>10</v>
      </c>
      <c r="O1685" s="12" t="n">
        <v>45006</v>
      </c>
      <c r="P1685" t="n">
        <v>9</v>
      </c>
      <c r="Q1685" s="14" t="inlineStr">
        <is>
          <t>SI</t>
        </is>
      </c>
      <c r="R1685" s="10" t="n">
        <v>24017.36</v>
      </c>
      <c r="S1685" s="10" t="n"/>
      <c r="T1685" s="10" t="n"/>
      <c r="U1685" s="10" t="n"/>
      <c r="V1685" s="13" t="n">
        <v>7.449612403100775</v>
      </c>
      <c r="W1685" s="12" t="n">
        <v>44998</v>
      </c>
      <c r="X1685" s="13" t="n">
        <v>12</v>
      </c>
      <c r="Y1685" s="12" t="n">
        <v>45006</v>
      </c>
      <c r="Z1685" t="n">
        <v>9</v>
      </c>
      <c r="AA1685" s="14" t="inlineStr">
        <is>
          <t>SI</t>
        </is>
      </c>
    </row>
    <row r="1686">
      <c r="B1686" t="inlineStr">
        <is>
          <t>Venta Local</t>
        </is>
      </c>
      <c r="C1686" t="n">
        <v>40367277</v>
      </c>
      <c r="D1686" t="inlineStr">
        <is>
          <t>AGRO MEXICO</t>
        </is>
      </c>
      <c r="E1686" t="n">
        <v>1030658</v>
      </c>
      <c r="F1686" t="inlineStr">
        <is>
          <t>agro mexico1030658</t>
        </is>
      </c>
      <c r="G1686" s="12" t="n">
        <v>44997</v>
      </c>
      <c r="H1686" s="10" t="n">
        <v>23999.22</v>
      </c>
      <c r="I1686" s="10" t="n"/>
      <c r="J1686" s="10" t="n"/>
      <c r="K1686" s="10" t="n"/>
      <c r="L1686" s="13" t="n">
        <v>5.449612403100775</v>
      </c>
      <c r="M1686" s="12" t="n">
        <v>45002</v>
      </c>
      <c r="N1686" s="13" t="n">
        <v>10</v>
      </c>
      <c r="O1686" s="12" t="n">
        <v>45012</v>
      </c>
      <c r="P1686" t="n">
        <v>4</v>
      </c>
      <c r="Q1686" s="14" t="inlineStr">
        <is>
          <t>SI</t>
        </is>
      </c>
      <c r="R1686" s="10" t="n">
        <v>23999.22</v>
      </c>
      <c r="S1686" s="10" t="n"/>
      <c r="T1686" s="10" t="n"/>
      <c r="U1686" s="10" t="n"/>
      <c r="V1686" s="13" t="n">
        <v>7.449612403100775</v>
      </c>
      <c r="W1686" s="12" t="n">
        <v>45004</v>
      </c>
      <c r="X1686" s="13" t="n">
        <v>12</v>
      </c>
      <c r="Y1686" s="12" t="n">
        <v>45012</v>
      </c>
      <c r="Z1686" t="n">
        <v>4</v>
      </c>
      <c r="AA1686" s="14" t="inlineStr">
        <is>
          <t>SI</t>
        </is>
      </c>
    </row>
    <row r="1687">
      <c r="B1687" t="inlineStr">
        <is>
          <t>Venta Local</t>
        </is>
      </c>
      <c r="C1687" t="n">
        <v>40367276</v>
      </c>
      <c r="D1687" t="inlineStr">
        <is>
          <t>AGRO MEXICO</t>
        </is>
      </c>
      <c r="E1687" t="n">
        <v>1030658</v>
      </c>
      <c r="F1687" t="inlineStr">
        <is>
          <t>agro mexico1030658</t>
        </is>
      </c>
      <c r="G1687" s="12" t="n">
        <v>44995</v>
      </c>
      <c r="H1687" s="10" t="n">
        <v>24017.36</v>
      </c>
      <c r="I1687" s="10" t="n"/>
      <c r="J1687" s="10" t="n"/>
      <c r="K1687" s="10" t="n"/>
      <c r="L1687" s="13" t="n">
        <v>5.449612403100775</v>
      </c>
      <c r="M1687" s="12" t="n">
        <v>45000</v>
      </c>
      <c r="N1687" s="13" t="n">
        <v>10</v>
      </c>
      <c r="O1687" s="12" t="n">
        <v>45010</v>
      </c>
      <c r="P1687" t="n">
        <v>5</v>
      </c>
      <c r="Q1687" s="14" t="inlineStr">
        <is>
          <t>SI</t>
        </is>
      </c>
      <c r="R1687" s="10" t="n">
        <v>24017.36</v>
      </c>
      <c r="S1687" s="10" t="n"/>
      <c r="T1687" s="10" t="n"/>
      <c r="U1687" s="10" t="n"/>
      <c r="V1687" s="13" t="n">
        <v>7.449612403100775</v>
      </c>
      <c r="W1687" s="12" t="n">
        <v>45002</v>
      </c>
      <c r="X1687" s="13" t="n">
        <v>12</v>
      </c>
      <c r="Y1687" s="12" t="n">
        <v>45010</v>
      </c>
      <c r="Z1687" t="n">
        <v>5</v>
      </c>
      <c r="AA1687" s="14" t="inlineStr">
        <is>
          <t>SI</t>
        </is>
      </c>
    </row>
    <row r="1688">
      <c r="B1688" t="inlineStr">
        <is>
          <t>Venta Local</t>
        </is>
      </c>
      <c r="C1688" t="n">
        <v>40367270</v>
      </c>
      <c r="D1688" t="inlineStr">
        <is>
          <t>AGRO MEXICO</t>
        </is>
      </c>
      <c r="E1688" t="n">
        <v>1020845</v>
      </c>
      <c r="F1688" t="inlineStr">
        <is>
          <t>agro mexico1020845</t>
        </is>
      </c>
      <c r="G1688" s="12" t="n">
        <v>44997</v>
      </c>
      <c r="H1688" s="10" t="n">
        <v>24018.02</v>
      </c>
      <c r="I1688" s="10" t="n"/>
      <c r="J1688" s="10" t="n"/>
      <c r="K1688" s="10" t="n"/>
      <c r="L1688" s="13" t="n">
        <v>5.449612403100775</v>
      </c>
      <c r="M1688" s="12" t="n">
        <v>45002</v>
      </c>
      <c r="N1688" s="13" t="n">
        <v>10</v>
      </c>
      <c r="O1688" s="12" t="n">
        <v>45012</v>
      </c>
      <c r="P1688" t="n">
        <v>4</v>
      </c>
      <c r="Q1688" s="14" t="inlineStr">
        <is>
          <t>SI</t>
        </is>
      </c>
      <c r="R1688" s="10" t="n">
        <v>24018.02</v>
      </c>
      <c r="S1688" s="10" t="n"/>
      <c r="T1688" s="10" t="n"/>
      <c r="U1688" s="10" t="n"/>
      <c r="V1688" s="13" t="n">
        <v>7.449612403100775</v>
      </c>
      <c r="W1688" s="12" t="n">
        <v>45004</v>
      </c>
      <c r="X1688" s="13" t="n">
        <v>12</v>
      </c>
      <c r="Y1688" s="12" t="n">
        <v>45012</v>
      </c>
      <c r="Z1688" t="n">
        <v>4</v>
      </c>
      <c r="AA1688" s="14" t="inlineStr">
        <is>
          <t>SI</t>
        </is>
      </c>
    </row>
    <row r="1689">
      <c r="B1689" t="inlineStr">
        <is>
          <t>Venta Local</t>
        </is>
      </c>
      <c r="C1689" t="n">
        <v>40367265</v>
      </c>
      <c r="D1689" t="inlineStr">
        <is>
          <t>AGRO MEXICO</t>
        </is>
      </c>
      <c r="E1689" t="n">
        <v>1023302</v>
      </c>
      <c r="F1689" t="inlineStr">
        <is>
          <t>agro mexico1023302</t>
        </is>
      </c>
      <c r="G1689" s="12" t="n">
        <v>44991</v>
      </c>
      <c r="H1689" s="10" t="n">
        <v>23920</v>
      </c>
      <c r="I1689" s="10" t="n"/>
      <c r="J1689" s="10" t="n"/>
      <c r="K1689" s="10" t="n"/>
      <c r="L1689" s="13" t="n">
        <v>5.449612403100775</v>
      </c>
      <c r="M1689" s="12" t="n">
        <v>44996</v>
      </c>
      <c r="N1689" s="13" t="n">
        <v>10</v>
      </c>
      <c r="O1689" s="12" t="n">
        <v>45006</v>
      </c>
      <c r="P1689" t="n">
        <v>9</v>
      </c>
      <c r="Q1689" s="14" t="inlineStr">
        <is>
          <t>SI</t>
        </is>
      </c>
      <c r="R1689" s="10" t="n">
        <v>23920</v>
      </c>
      <c r="S1689" s="10" t="n"/>
      <c r="T1689" s="10" t="n"/>
      <c r="U1689" s="10" t="n"/>
      <c r="V1689" s="13" t="n">
        <v>7.449612403100775</v>
      </c>
      <c r="W1689" s="12" t="n">
        <v>44998</v>
      </c>
      <c r="X1689" s="13" t="n">
        <v>12</v>
      </c>
      <c r="Y1689" s="12" t="n">
        <v>45006</v>
      </c>
      <c r="Z1689" t="n">
        <v>9</v>
      </c>
      <c r="AA1689" s="14" t="inlineStr">
        <is>
          <t>SI</t>
        </is>
      </c>
    </row>
    <row r="1690">
      <c r="B1690" t="inlineStr">
        <is>
          <t>Venta Local</t>
        </is>
      </c>
      <c r="C1690" t="n">
        <v>40367256</v>
      </c>
      <c r="D1690" t="inlineStr">
        <is>
          <t>AGRO MEXICO</t>
        </is>
      </c>
      <c r="E1690" t="n">
        <v>1023302</v>
      </c>
      <c r="F1690" t="inlineStr">
        <is>
          <t>agro mexico1023302</t>
        </is>
      </c>
      <c r="G1690" s="12" t="n">
        <v>44997</v>
      </c>
      <c r="H1690" s="10" t="n">
        <v>24000</v>
      </c>
      <c r="I1690" s="10" t="n"/>
      <c r="J1690" s="10" t="n"/>
      <c r="K1690" s="10" t="n"/>
      <c r="L1690" s="13" t="n">
        <v>5.449612403100775</v>
      </c>
      <c r="M1690" s="12" t="n">
        <v>45002</v>
      </c>
      <c r="N1690" s="13" t="n">
        <v>10</v>
      </c>
      <c r="O1690" s="12" t="n">
        <v>45012</v>
      </c>
      <c r="P1690" t="n">
        <v>4</v>
      </c>
      <c r="Q1690" s="14" t="inlineStr">
        <is>
          <t>SI</t>
        </is>
      </c>
      <c r="R1690" s="10" t="n">
        <v>24000</v>
      </c>
      <c r="S1690" s="10" t="n"/>
      <c r="T1690" s="10" t="n"/>
      <c r="U1690" s="10" t="n"/>
      <c r="V1690" s="13" t="n">
        <v>7.449612403100775</v>
      </c>
      <c r="W1690" s="12" t="n">
        <v>45004</v>
      </c>
      <c r="X1690" s="13" t="n">
        <v>12</v>
      </c>
      <c r="Y1690" s="12" t="n">
        <v>45012</v>
      </c>
      <c r="Z1690" t="n">
        <v>4</v>
      </c>
      <c r="AA1690" s="14" t="inlineStr">
        <is>
          <t>SI</t>
        </is>
      </c>
    </row>
    <row r="1691">
      <c r="B1691" t="inlineStr">
        <is>
          <t>Venta Local</t>
        </is>
      </c>
      <c r="C1691" t="n">
        <v>40367253</v>
      </c>
      <c r="D1691" t="inlineStr">
        <is>
          <t>AGRO MEXICO</t>
        </is>
      </c>
      <c r="E1691" t="n">
        <v>1023302</v>
      </c>
      <c r="F1691" t="inlineStr">
        <is>
          <t>agro mexico1023302</t>
        </is>
      </c>
      <c r="G1691" s="12" t="n">
        <v>45007</v>
      </c>
      <c r="H1691" s="10" t="inlineStr"/>
      <c r="I1691" s="10" t="n">
        <v>24240</v>
      </c>
      <c r="J1691" s="10" t="n"/>
      <c r="K1691" s="10" t="n"/>
      <c r="L1691" s="13" t="n">
        <v>5.449612403100775</v>
      </c>
      <c r="M1691" s="12" t="n">
        <v>45012</v>
      </c>
      <c r="N1691" s="13" t="n">
        <v>10</v>
      </c>
      <c r="O1691" s="12" t="n">
        <v>45022</v>
      </c>
      <c r="P1691" t="n">
        <v>20</v>
      </c>
      <c r="Q1691" s="14" t="inlineStr">
        <is>
          <t>SI</t>
        </is>
      </c>
      <c r="R1691" s="10" t="n"/>
      <c r="S1691" s="10" t="n">
        <v>24240</v>
      </c>
      <c r="T1691" s="10" t="n"/>
      <c r="U1691" s="10" t="n"/>
      <c r="V1691" s="13" t="n">
        <v>7.449612403100775</v>
      </c>
      <c r="W1691" s="12" t="n">
        <v>45014</v>
      </c>
      <c r="X1691" s="13" t="n">
        <v>12</v>
      </c>
      <c r="Y1691" s="12" t="n">
        <v>45022</v>
      </c>
      <c r="Z1691" t="n">
        <v>20</v>
      </c>
      <c r="AA1691" s="14" t="inlineStr">
        <is>
          <t>SI</t>
        </is>
      </c>
    </row>
    <row r="1692">
      <c r="B1692" t="inlineStr">
        <is>
          <t>Venta Local</t>
        </is>
      </c>
      <c r="C1692" t="n">
        <v>40367251</v>
      </c>
      <c r="D1692" t="inlineStr">
        <is>
          <t>AGRO MEXICO</t>
        </is>
      </c>
      <c r="E1692" t="n">
        <v>1023302</v>
      </c>
      <c r="F1692" t="inlineStr">
        <is>
          <t>agro mexico1023302</t>
        </is>
      </c>
      <c r="G1692" s="12" t="n">
        <v>45001</v>
      </c>
      <c r="H1692" s="10" t="n">
        <v>5100</v>
      </c>
      <c r="I1692" s="10" t="n"/>
      <c r="J1692" s="10" t="n"/>
      <c r="K1692" s="10" t="n"/>
      <c r="L1692" s="13" t="n">
        <v>5.449612403100775</v>
      </c>
      <c r="M1692" s="12" t="n">
        <v>45006</v>
      </c>
      <c r="N1692" s="13" t="n">
        <v>10</v>
      </c>
      <c r="O1692" s="12" t="n">
        <v>45016</v>
      </c>
      <c r="P1692" t="n">
        <v>0</v>
      </c>
      <c r="Q1692" s="14" t="inlineStr">
        <is>
          <t>Mes 4</t>
        </is>
      </c>
      <c r="R1692" s="10" t="n">
        <v>5100</v>
      </c>
      <c r="S1692" s="10" t="n"/>
      <c r="T1692" s="10" t="n"/>
      <c r="U1692" s="10" t="n"/>
      <c r="V1692" s="13" t="n">
        <v>7.449612403100775</v>
      </c>
      <c r="W1692" s="12" t="n">
        <v>45008</v>
      </c>
      <c r="X1692" s="13" t="n">
        <v>12</v>
      </c>
      <c r="Y1692" s="12" t="n">
        <v>45016</v>
      </c>
      <c r="Z1692" t="n">
        <v>0</v>
      </c>
      <c r="AA1692" s="14" t="inlineStr">
        <is>
          <t>Mes 4</t>
        </is>
      </c>
    </row>
    <row r="1693">
      <c r="B1693" t="inlineStr">
        <is>
          <t>Venta Local</t>
        </is>
      </c>
      <c r="C1693" t="n">
        <v>40367251</v>
      </c>
      <c r="D1693" t="inlineStr">
        <is>
          <t>AGRO MEXICO</t>
        </is>
      </c>
      <c r="E1693" t="n">
        <v>1023302</v>
      </c>
      <c r="F1693" t="inlineStr">
        <is>
          <t>agro mexico1023302</t>
        </is>
      </c>
      <c r="G1693" s="12" t="n">
        <v>45001</v>
      </c>
      <c r="H1693" s="10" t="n">
        <v>24100</v>
      </c>
      <c r="I1693" s="10" t="n"/>
      <c r="J1693" s="10" t="n"/>
      <c r="K1693" s="10" t="n"/>
      <c r="L1693" s="13" t="n">
        <v>5.449612403100775</v>
      </c>
      <c r="M1693" s="12" t="n">
        <v>45006</v>
      </c>
      <c r="N1693" s="13" t="n">
        <v>10</v>
      </c>
      <c r="O1693" s="12" t="n">
        <v>45016</v>
      </c>
      <c r="P1693" t="n">
        <v>0</v>
      </c>
      <c r="Q1693" s="14" t="inlineStr">
        <is>
          <t>Mes 4</t>
        </is>
      </c>
      <c r="R1693" s="10" t="n">
        <v>24100</v>
      </c>
      <c r="S1693" s="10" t="n"/>
      <c r="T1693" s="10" t="n"/>
      <c r="U1693" s="10" t="n"/>
      <c r="V1693" s="13" t="n">
        <v>7.449612403100775</v>
      </c>
      <c r="W1693" s="12" t="n">
        <v>45008</v>
      </c>
      <c r="X1693" s="13" t="n">
        <v>12</v>
      </c>
      <c r="Y1693" s="12" t="n">
        <v>45016</v>
      </c>
      <c r="Z1693" t="n">
        <v>0</v>
      </c>
      <c r="AA1693" s="14" t="inlineStr">
        <is>
          <t>Mes 4</t>
        </is>
      </c>
    </row>
    <row r="1694">
      <c r="B1694" t="inlineStr">
        <is>
          <t>Venta Local</t>
        </is>
      </c>
      <c r="C1694" t="n">
        <v>40367250</v>
      </c>
      <c r="D1694" t="inlineStr">
        <is>
          <t>AGRO MEXICO</t>
        </is>
      </c>
      <c r="E1694" t="n">
        <v>1023302</v>
      </c>
      <c r="F1694" t="inlineStr">
        <is>
          <t>agro mexico1023302</t>
        </is>
      </c>
      <c r="G1694" s="12" t="n">
        <v>45001</v>
      </c>
      <c r="H1694" s="10" t="n">
        <v>24000</v>
      </c>
      <c r="I1694" s="10" t="n"/>
      <c r="J1694" s="10" t="n"/>
      <c r="K1694" s="10" t="n"/>
      <c r="L1694" s="13" t="n">
        <v>5.449612403100775</v>
      </c>
      <c r="M1694" s="12" t="n">
        <v>45006</v>
      </c>
      <c r="N1694" s="13" t="n">
        <v>10</v>
      </c>
      <c r="O1694" s="12" t="n">
        <v>45016</v>
      </c>
      <c r="P1694" t="n">
        <v>0</v>
      </c>
      <c r="Q1694" s="14" t="inlineStr">
        <is>
          <t>Mes 4</t>
        </is>
      </c>
      <c r="R1694" s="10" t="n">
        <v>24000</v>
      </c>
      <c r="S1694" s="10" t="n"/>
      <c r="T1694" s="10" t="n"/>
      <c r="U1694" s="10" t="n"/>
      <c r="V1694" s="13" t="n">
        <v>7.449612403100775</v>
      </c>
      <c r="W1694" s="12" t="n">
        <v>45008</v>
      </c>
      <c r="X1694" s="13" t="n">
        <v>12</v>
      </c>
      <c r="Y1694" s="12" t="n">
        <v>45016</v>
      </c>
      <c r="Z1694" t="n">
        <v>0</v>
      </c>
      <c r="AA1694" s="14" t="inlineStr">
        <is>
          <t>Mes 4</t>
        </is>
      </c>
    </row>
    <row r="1695">
      <c r="B1695" t="inlineStr">
        <is>
          <t>Venta Local</t>
        </is>
      </c>
      <c r="C1695" t="n">
        <v>40367237</v>
      </c>
      <c r="D1695" t="inlineStr">
        <is>
          <t>AGRO MEXICO</t>
        </is>
      </c>
      <c r="E1695" t="n">
        <v>1021555</v>
      </c>
      <c r="F1695" t="inlineStr">
        <is>
          <t>agro mexico1021555</t>
        </is>
      </c>
      <c r="G1695" s="12" t="n">
        <v>45007</v>
      </c>
      <c r="H1695" s="10" t="inlineStr"/>
      <c r="I1695" s="10" t="n">
        <v>24003.29</v>
      </c>
      <c r="J1695" s="10" t="n"/>
      <c r="K1695" s="10" t="n"/>
      <c r="L1695" s="13" t="n">
        <v>5.449612403100775</v>
      </c>
      <c r="M1695" s="12" t="n">
        <v>45012</v>
      </c>
      <c r="N1695" s="13" t="n">
        <v>10</v>
      </c>
      <c r="O1695" s="12" t="n">
        <v>45022</v>
      </c>
      <c r="P1695" t="n">
        <v>20</v>
      </c>
      <c r="Q1695" s="14" t="inlineStr">
        <is>
          <t>SI</t>
        </is>
      </c>
      <c r="R1695" s="10" t="n"/>
      <c r="S1695" s="10" t="n">
        <v>24003.29</v>
      </c>
      <c r="T1695" s="10" t="n"/>
      <c r="U1695" s="10" t="n"/>
      <c r="V1695" s="13" t="n">
        <v>7.449612403100775</v>
      </c>
      <c r="W1695" s="12" t="n">
        <v>45014</v>
      </c>
      <c r="X1695" s="13" t="n">
        <v>12</v>
      </c>
      <c r="Y1695" s="12" t="n">
        <v>45022</v>
      </c>
      <c r="Z1695" t="n">
        <v>20</v>
      </c>
      <c r="AA1695" s="14" t="inlineStr">
        <is>
          <t>SI</t>
        </is>
      </c>
    </row>
    <row r="1696">
      <c r="B1696" t="inlineStr">
        <is>
          <t>Venta Local</t>
        </is>
      </c>
      <c r="C1696" t="n">
        <v>40367236</v>
      </c>
      <c r="D1696" t="inlineStr">
        <is>
          <t>AGRO MEXICO</t>
        </is>
      </c>
      <c r="E1696" t="n">
        <v>1021555</v>
      </c>
      <c r="F1696" t="inlineStr">
        <is>
          <t>agro mexico1021555</t>
        </is>
      </c>
      <c r="G1696" s="12" t="n">
        <v>45001</v>
      </c>
      <c r="H1696" s="10" t="n">
        <v>18242.38</v>
      </c>
      <c r="I1696" s="10" t="n"/>
      <c r="J1696" s="10" t="n"/>
      <c r="K1696" s="10" t="n"/>
      <c r="L1696" s="13" t="n">
        <v>5.449612403100775</v>
      </c>
      <c r="M1696" s="12" t="n">
        <v>45006</v>
      </c>
      <c r="N1696" s="13" t="n">
        <v>10</v>
      </c>
      <c r="O1696" s="12" t="n">
        <v>45016</v>
      </c>
      <c r="P1696" t="n">
        <v>0</v>
      </c>
      <c r="Q1696" s="14" t="inlineStr">
        <is>
          <t>Mes 4</t>
        </is>
      </c>
      <c r="R1696" s="10" t="n">
        <v>18242.38</v>
      </c>
      <c r="S1696" s="10" t="n"/>
      <c r="T1696" s="10" t="n"/>
      <c r="U1696" s="10" t="n"/>
      <c r="V1696" s="13" t="n">
        <v>7.449612403100775</v>
      </c>
      <c r="W1696" s="12" t="n">
        <v>45008</v>
      </c>
      <c r="X1696" s="13" t="n">
        <v>12</v>
      </c>
      <c r="Y1696" s="12" t="n">
        <v>45016</v>
      </c>
      <c r="Z1696" t="n">
        <v>0</v>
      </c>
      <c r="AA1696" s="14" t="inlineStr">
        <is>
          <t>Mes 4</t>
        </is>
      </c>
    </row>
    <row r="1697">
      <c r="B1697" t="inlineStr">
        <is>
          <t>Venta Local</t>
        </is>
      </c>
      <c r="C1697" t="n">
        <v>40367236</v>
      </c>
      <c r="D1697" t="inlineStr">
        <is>
          <t>AGRO MEXICO</t>
        </is>
      </c>
      <c r="E1697" t="n">
        <v>1021555</v>
      </c>
      <c r="F1697" t="inlineStr">
        <is>
          <t>agro mexico1021555</t>
        </is>
      </c>
      <c r="G1697" s="12" t="n">
        <v>45001</v>
      </c>
      <c r="H1697" s="10" t="n">
        <v>23247.37</v>
      </c>
      <c r="I1697" s="10" t="n"/>
      <c r="J1697" s="10" t="n"/>
      <c r="K1697" s="10" t="n"/>
      <c r="L1697" s="13" t="n">
        <v>5.449612403100775</v>
      </c>
      <c r="M1697" s="12" t="n">
        <v>45006</v>
      </c>
      <c r="N1697" s="13" t="n">
        <v>10</v>
      </c>
      <c r="O1697" s="12" t="n">
        <v>45016</v>
      </c>
      <c r="P1697" t="n">
        <v>0</v>
      </c>
      <c r="Q1697" s="14" t="inlineStr">
        <is>
          <t>Mes 4</t>
        </is>
      </c>
      <c r="R1697" s="10" t="n">
        <v>23247.37</v>
      </c>
      <c r="S1697" s="10" t="n"/>
      <c r="T1697" s="10" t="n"/>
      <c r="U1697" s="10" t="n"/>
      <c r="V1697" s="13" t="n">
        <v>7.449612403100775</v>
      </c>
      <c r="W1697" s="12" t="n">
        <v>45008</v>
      </c>
      <c r="X1697" s="13" t="n">
        <v>12</v>
      </c>
      <c r="Y1697" s="12" t="n">
        <v>45016</v>
      </c>
      <c r="Z1697" t="n">
        <v>0</v>
      </c>
      <c r="AA1697" s="14" t="inlineStr">
        <is>
          <t>Mes 4</t>
        </is>
      </c>
    </row>
    <row r="1698">
      <c r="B1698" t="inlineStr">
        <is>
          <t>Venta Local</t>
        </is>
      </c>
      <c r="C1698" t="n">
        <v>40367235</v>
      </c>
      <c r="D1698" t="inlineStr">
        <is>
          <t>AGRO MEXICO</t>
        </is>
      </c>
      <c r="E1698" t="n">
        <v>1021555</v>
      </c>
      <c r="F1698" t="inlineStr">
        <is>
          <t>agro mexico1021555</t>
        </is>
      </c>
      <c r="G1698" s="12" t="n">
        <v>45001</v>
      </c>
      <c r="H1698" s="10" t="n">
        <v>24002.03</v>
      </c>
      <c r="I1698" s="10" t="n"/>
      <c r="J1698" s="10" t="n"/>
      <c r="K1698" s="10" t="n"/>
      <c r="L1698" s="13" t="n">
        <v>5.449612403100775</v>
      </c>
      <c r="M1698" s="12" t="n">
        <v>45006</v>
      </c>
      <c r="N1698" s="13" t="n">
        <v>10</v>
      </c>
      <c r="O1698" s="12" t="n">
        <v>45016</v>
      </c>
      <c r="P1698" t="n">
        <v>0</v>
      </c>
      <c r="Q1698" s="14" t="inlineStr">
        <is>
          <t>Mes 4</t>
        </is>
      </c>
      <c r="R1698" s="10" t="n">
        <v>24002.03</v>
      </c>
      <c r="S1698" s="10" t="n"/>
      <c r="T1698" s="10" t="n"/>
      <c r="U1698" s="10" t="n"/>
      <c r="V1698" s="13" t="n">
        <v>7.449612403100775</v>
      </c>
      <c r="W1698" s="12" t="n">
        <v>45008</v>
      </c>
      <c r="X1698" s="13" t="n">
        <v>12</v>
      </c>
      <c r="Y1698" s="12" t="n">
        <v>45016</v>
      </c>
      <c r="Z1698" t="n">
        <v>0</v>
      </c>
      <c r="AA1698" s="14" t="inlineStr">
        <is>
          <t>Mes 4</t>
        </is>
      </c>
    </row>
    <row r="1699">
      <c r="B1699" t="inlineStr">
        <is>
          <t>Venta Local</t>
        </is>
      </c>
      <c r="C1699" t="n">
        <v>40367232</v>
      </c>
      <c r="D1699" t="inlineStr">
        <is>
          <t>AGRO MEXICO</t>
        </is>
      </c>
      <c r="E1699" t="n">
        <v>1021272</v>
      </c>
      <c r="F1699" t="inlineStr">
        <is>
          <t>agro mexico1021272</t>
        </is>
      </c>
      <c r="G1699" s="12" t="n">
        <v>44997</v>
      </c>
      <c r="H1699" s="10" t="n">
        <v>13054.4</v>
      </c>
      <c r="I1699" s="10" t="n"/>
      <c r="J1699" s="10" t="n"/>
      <c r="K1699" s="10" t="n"/>
      <c r="L1699" s="13" t="n">
        <v>5.449612403100775</v>
      </c>
      <c r="M1699" s="12" t="n">
        <v>45002</v>
      </c>
      <c r="N1699" s="13" t="n">
        <v>10</v>
      </c>
      <c r="O1699" s="12" t="n">
        <v>45012</v>
      </c>
      <c r="P1699" t="n">
        <v>4</v>
      </c>
      <c r="Q1699" s="14" t="inlineStr">
        <is>
          <t>SI</t>
        </is>
      </c>
      <c r="R1699" s="10" t="n">
        <v>13054.4</v>
      </c>
      <c r="S1699" s="10" t="n"/>
      <c r="T1699" s="10" t="n"/>
      <c r="U1699" s="10" t="n"/>
      <c r="V1699" s="13" t="n">
        <v>7.449612403100775</v>
      </c>
      <c r="W1699" s="12" t="n">
        <v>45004</v>
      </c>
      <c r="X1699" s="13" t="n">
        <v>12</v>
      </c>
      <c r="Y1699" s="12" t="n">
        <v>45012</v>
      </c>
      <c r="Z1699" t="n">
        <v>4</v>
      </c>
      <c r="AA1699" s="14" t="inlineStr">
        <is>
          <t>SI</t>
        </is>
      </c>
    </row>
    <row r="1700">
      <c r="B1700" t="inlineStr">
        <is>
          <t>Venta Local</t>
        </is>
      </c>
      <c r="C1700" t="n">
        <v>40367232</v>
      </c>
      <c r="D1700" t="inlineStr">
        <is>
          <t>AGRO MEXICO</t>
        </is>
      </c>
      <c r="E1700" t="n">
        <v>1021272</v>
      </c>
      <c r="F1700" t="inlineStr">
        <is>
          <t>agro mexico1021272</t>
        </is>
      </c>
      <c r="G1700" s="12" t="n">
        <v>44997</v>
      </c>
      <c r="H1700" s="10" t="n">
        <v>24058.79</v>
      </c>
      <c r="I1700" s="10" t="n"/>
      <c r="J1700" s="10" t="n"/>
      <c r="K1700" s="10" t="n"/>
      <c r="L1700" s="13" t="n">
        <v>5.449612403100775</v>
      </c>
      <c r="M1700" s="12" t="n">
        <v>45002</v>
      </c>
      <c r="N1700" s="13" t="n">
        <v>10</v>
      </c>
      <c r="O1700" s="12" t="n">
        <v>45012</v>
      </c>
      <c r="P1700" t="n">
        <v>4</v>
      </c>
      <c r="Q1700" s="14" t="inlineStr">
        <is>
          <t>SI</t>
        </is>
      </c>
      <c r="R1700" s="10" t="n">
        <v>24058.79</v>
      </c>
      <c r="S1700" s="10" t="n"/>
      <c r="T1700" s="10" t="n"/>
      <c r="U1700" s="10" t="n"/>
      <c r="V1700" s="13" t="n">
        <v>7.449612403100775</v>
      </c>
      <c r="W1700" s="12" t="n">
        <v>45004</v>
      </c>
      <c r="X1700" s="13" t="n">
        <v>12</v>
      </c>
      <c r="Y1700" s="12" t="n">
        <v>45012</v>
      </c>
      <c r="Z1700" t="n">
        <v>4</v>
      </c>
      <c r="AA1700" s="14" t="inlineStr">
        <is>
          <t>SI</t>
        </is>
      </c>
    </row>
    <row r="1701">
      <c r="B1701" t="inlineStr">
        <is>
          <t>Venta Local</t>
        </is>
      </c>
      <c r="C1701" t="n">
        <v>40367229</v>
      </c>
      <c r="D1701" t="inlineStr">
        <is>
          <t>AGRO MEXICO</t>
        </is>
      </c>
      <c r="E1701" t="n">
        <v>1021272</v>
      </c>
      <c r="F1701" t="inlineStr">
        <is>
          <t>agro mexico1021272</t>
        </is>
      </c>
      <c r="G1701" s="12" t="n">
        <v>44988</v>
      </c>
      <c r="H1701" s="10" t="n">
        <v>5531.48</v>
      </c>
      <c r="I1701" s="10" t="n"/>
      <c r="J1701" s="10" t="n"/>
      <c r="K1701" s="10" t="n"/>
      <c r="L1701" s="13" t="n">
        <v>5.449612403100775</v>
      </c>
      <c r="M1701" s="12" t="n">
        <v>44993</v>
      </c>
      <c r="N1701" s="13" t="n">
        <v>10</v>
      </c>
      <c r="O1701" s="12" t="n">
        <v>45003</v>
      </c>
      <c r="P1701" t="n">
        <v>9</v>
      </c>
      <c r="Q1701" s="14" t="inlineStr">
        <is>
          <t>SI</t>
        </is>
      </c>
      <c r="R1701" s="10" t="n">
        <v>5531.48</v>
      </c>
      <c r="S1701" s="10" t="n"/>
      <c r="T1701" s="10" t="n"/>
      <c r="U1701" s="10" t="n"/>
      <c r="V1701" s="13" t="n">
        <v>7.449612403100775</v>
      </c>
      <c r="W1701" s="12" t="n">
        <v>44995</v>
      </c>
      <c r="X1701" s="13" t="n">
        <v>12</v>
      </c>
      <c r="Y1701" s="12" t="n">
        <v>45003</v>
      </c>
      <c r="Z1701" t="n">
        <v>9</v>
      </c>
      <c r="AA1701" s="14" t="inlineStr">
        <is>
          <t>SI</t>
        </is>
      </c>
    </row>
    <row r="1702">
      <c r="B1702" t="inlineStr">
        <is>
          <t>Venta Local</t>
        </is>
      </c>
      <c r="C1702" t="n">
        <v>40367229</v>
      </c>
      <c r="D1702" t="inlineStr">
        <is>
          <t>AGRO MEXICO</t>
        </is>
      </c>
      <c r="E1702" t="n">
        <v>1021272</v>
      </c>
      <c r="F1702" t="inlineStr">
        <is>
          <t>agro mexico1021272</t>
        </is>
      </c>
      <c r="G1702" s="12" t="n">
        <v>44988</v>
      </c>
      <c r="H1702" s="10" t="n">
        <v>24007.25</v>
      </c>
      <c r="I1702" s="10" t="n"/>
      <c r="J1702" s="10" t="n"/>
      <c r="K1702" s="10" t="n"/>
      <c r="L1702" s="13" t="n">
        <v>5.449612403100775</v>
      </c>
      <c r="M1702" s="12" t="n">
        <v>44993</v>
      </c>
      <c r="N1702" s="13" t="n">
        <v>10</v>
      </c>
      <c r="O1702" s="12" t="n">
        <v>45003</v>
      </c>
      <c r="P1702" t="n">
        <v>9</v>
      </c>
      <c r="Q1702" s="14" t="inlineStr">
        <is>
          <t>SI</t>
        </is>
      </c>
      <c r="R1702" s="10" t="n">
        <v>24007.25</v>
      </c>
      <c r="S1702" s="10" t="n"/>
      <c r="T1702" s="10" t="n"/>
      <c r="U1702" s="10" t="n"/>
      <c r="V1702" s="13" t="n">
        <v>7.449612403100775</v>
      </c>
      <c r="W1702" s="12" t="n">
        <v>44995</v>
      </c>
      <c r="X1702" s="13" t="n">
        <v>12</v>
      </c>
      <c r="Y1702" s="12" t="n">
        <v>45003</v>
      </c>
      <c r="Z1702" t="n">
        <v>9</v>
      </c>
      <c r="AA1702" s="14" t="inlineStr">
        <is>
          <t>SI</t>
        </is>
      </c>
    </row>
    <row r="1703">
      <c r="B1703" t="inlineStr">
        <is>
          <t>Venta Local</t>
        </is>
      </c>
      <c r="C1703" t="n">
        <v>40367226</v>
      </c>
      <c r="D1703" t="inlineStr">
        <is>
          <t>AGRO MEXICO</t>
        </is>
      </c>
      <c r="E1703" t="n">
        <v>1021272</v>
      </c>
      <c r="F1703" t="inlineStr">
        <is>
          <t>agro mexico1021272</t>
        </is>
      </c>
      <c r="G1703" s="12" t="n">
        <v>45007</v>
      </c>
      <c r="H1703" s="10" t="inlineStr"/>
      <c r="I1703" s="10" t="n">
        <v>24000.08</v>
      </c>
      <c r="J1703" s="10" t="n"/>
      <c r="K1703" s="10" t="n"/>
      <c r="L1703" s="13" t="n">
        <v>5.449612403100775</v>
      </c>
      <c r="M1703" s="12" t="n">
        <v>45012</v>
      </c>
      <c r="N1703" s="13" t="n">
        <v>10</v>
      </c>
      <c r="O1703" s="12" t="n">
        <v>45022</v>
      </c>
      <c r="P1703" t="n">
        <v>20</v>
      </c>
      <c r="Q1703" s="14" t="inlineStr">
        <is>
          <t>SI</t>
        </is>
      </c>
      <c r="R1703" s="10" t="n"/>
      <c r="S1703" s="10" t="n">
        <v>24000.08</v>
      </c>
      <c r="T1703" s="10" t="n"/>
      <c r="U1703" s="10" t="n"/>
      <c r="V1703" s="13" t="n">
        <v>7.449612403100775</v>
      </c>
      <c r="W1703" s="12" t="n">
        <v>45014</v>
      </c>
      <c r="X1703" s="13" t="n">
        <v>12</v>
      </c>
      <c r="Y1703" s="12" t="n">
        <v>45022</v>
      </c>
      <c r="Z1703" t="n">
        <v>20</v>
      </c>
      <c r="AA1703" s="14" t="inlineStr">
        <is>
          <t>SI</t>
        </is>
      </c>
    </row>
    <row r="1704">
      <c r="B1704" t="inlineStr">
        <is>
          <t>Venta Local</t>
        </is>
      </c>
      <c r="C1704" t="n">
        <v>40367223</v>
      </c>
      <c r="D1704" t="inlineStr">
        <is>
          <t>AGRO MEXICO</t>
        </is>
      </c>
      <c r="E1704" t="n">
        <v>1021272</v>
      </c>
      <c r="F1704" t="inlineStr">
        <is>
          <t>agro mexico1021272</t>
        </is>
      </c>
      <c r="G1704" s="12" t="n">
        <v>45001</v>
      </c>
      <c r="H1704" s="10" t="n">
        <v>24007.92</v>
      </c>
      <c r="I1704" s="10" t="n"/>
      <c r="J1704" s="10" t="n"/>
      <c r="K1704" s="10" t="n"/>
      <c r="L1704" s="13" t="n">
        <v>5.449612403100775</v>
      </c>
      <c r="M1704" s="12" t="n">
        <v>45006</v>
      </c>
      <c r="N1704" s="13" t="n">
        <v>10</v>
      </c>
      <c r="O1704" s="12" t="n">
        <v>45016</v>
      </c>
      <c r="P1704" t="n">
        <v>0</v>
      </c>
      <c r="Q1704" s="14" t="inlineStr">
        <is>
          <t>Mes 4</t>
        </is>
      </c>
      <c r="R1704" s="10" t="n">
        <v>24007.92</v>
      </c>
      <c r="S1704" s="10" t="n"/>
      <c r="T1704" s="10" t="n"/>
      <c r="U1704" s="10" t="n"/>
      <c r="V1704" s="13" t="n">
        <v>7.449612403100775</v>
      </c>
      <c r="W1704" s="12" t="n">
        <v>45008</v>
      </c>
      <c r="X1704" s="13" t="n">
        <v>12</v>
      </c>
      <c r="Y1704" s="12" t="n">
        <v>45016</v>
      </c>
      <c r="Z1704" t="n">
        <v>0</v>
      </c>
      <c r="AA1704" s="14" t="inlineStr">
        <is>
          <t>Mes 4</t>
        </is>
      </c>
    </row>
    <row r="1705">
      <c r="B1705" t="inlineStr">
        <is>
          <t>Venta Local</t>
        </is>
      </c>
      <c r="C1705" t="n">
        <v>40367217</v>
      </c>
      <c r="D1705" t="inlineStr">
        <is>
          <t>AGRO MEXICO</t>
        </is>
      </c>
      <c r="E1705" t="n">
        <v>1011127</v>
      </c>
      <c r="F1705" t="inlineStr">
        <is>
          <t>agro mexico1011127</t>
        </is>
      </c>
      <c r="G1705" s="12" t="n">
        <v>44991</v>
      </c>
      <c r="H1705" s="10" t="n">
        <v>20400</v>
      </c>
      <c r="I1705" s="10" t="n"/>
      <c r="J1705" s="10" t="n"/>
      <c r="K1705" s="10" t="n"/>
      <c r="L1705" s="13" t="n">
        <v>5.449612403100775</v>
      </c>
      <c r="M1705" s="12" t="n">
        <v>44996</v>
      </c>
      <c r="N1705" s="13" t="n">
        <v>10</v>
      </c>
      <c r="O1705" s="12" t="n">
        <v>45006</v>
      </c>
      <c r="P1705" t="n">
        <v>9</v>
      </c>
      <c r="Q1705" s="14" t="inlineStr">
        <is>
          <t>SI</t>
        </is>
      </c>
      <c r="R1705" s="10" t="n">
        <v>20400</v>
      </c>
      <c r="S1705" s="10" t="n"/>
      <c r="T1705" s="10" t="n"/>
      <c r="U1705" s="10" t="n"/>
      <c r="V1705" s="13" t="n">
        <v>7.449612403100775</v>
      </c>
      <c r="W1705" s="12" t="n">
        <v>44998</v>
      </c>
      <c r="X1705" s="13" t="n">
        <v>12</v>
      </c>
      <c r="Y1705" s="12" t="n">
        <v>45006</v>
      </c>
      <c r="Z1705" t="n">
        <v>9</v>
      </c>
      <c r="AA1705" s="14" t="inlineStr">
        <is>
          <t>SI</t>
        </is>
      </c>
    </row>
    <row r="1706">
      <c r="B1706" t="inlineStr">
        <is>
          <t>Venta Local</t>
        </is>
      </c>
      <c r="C1706" t="n">
        <v>40367214</v>
      </c>
      <c r="D1706" t="inlineStr">
        <is>
          <t>AGRO MEXICO</t>
        </is>
      </c>
      <c r="E1706" t="n">
        <v>1011127</v>
      </c>
      <c r="F1706" t="inlineStr">
        <is>
          <t>agro mexico1011127</t>
        </is>
      </c>
      <c r="G1706" s="12" t="n">
        <v>44997</v>
      </c>
      <c r="H1706" s="10" t="n">
        <v>21600</v>
      </c>
      <c r="I1706" s="10" t="n"/>
      <c r="J1706" s="10" t="n"/>
      <c r="K1706" s="10" t="n"/>
      <c r="L1706" s="13" t="n">
        <v>5.449612403100775</v>
      </c>
      <c r="M1706" s="12" t="n">
        <v>45002</v>
      </c>
      <c r="N1706" s="13" t="n">
        <v>10</v>
      </c>
      <c r="O1706" s="12" t="n">
        <v>45012</v>
      </c>
      <c r="P1706" t="n">
        <v>4</v>
      </c>
      <c r="Q1706" s="14" t="inlineStr">
        <is>
          <t>SI</t>
        </is>
      </c>
      <c r="R1706" s="10" t="n">
        <v>21600</v>
      </c>
      <c r="S1706" s="10" t="n"/>
      <c r="T1706" s="10" t="n"/>
      <c r="U1706" s="10" t="n"/>
      <c r="V1706" s="13" t="n">
        <v>7.449612403100775</v>
      </c>
      <c r="W1706" s="12" t="n">
        <v>45004</v>
      </c>
      <c r="X1706" s="13" t="n">
        <v>12</v>
      </c>
      <c r="Y1706" s="12" t="n">
        <v>45012</v>
      </c>
      <c r="Z1706" t="n">
        <v>4</v>
      </c>
      <c r="AA1706" s="14" t="inlineStr">
        <is>
          <t>SI</t>
        </is>
      </c>
    </row>
    <row r="1707">
      <c r="B1707" t="inlineStr">
        <is>
          <t>Venta Local</t>
        </is>
      </c>
      <c r="C1707" t="n">
        <v>40367213</v>
      </c>
      <c r="D1707" t="inlineStr">
        <is>
          <t>AGRO MEXICO</t>
        </is>
      </c>
      <c r="E1707" t="n">
        <v>1011127</v>
      </c>
      <c r="F1707" t="inlineStr">
        <is>
          <t>agro mexico1011127</t>
        </is>
      </c>
      <c r="G1707" s="12" t="n">
        <v>44991</v>
      </c>
      <c r="H1707" s="10" t="n">
        <v>21600</v>
      </c>
      <c r="I1707" s="10" t="n"/>
      <c r="J1707" s="10" t="n"/>
      <c r="K1707" s="10" t="n"/>
      <c r="L1707" s="13" t="n">
        <v>5.449612403100775</v>
      </c>
      <c r="M1707" s="12" t="n">
        <v>44996</v>
      </c>
      <c r="N1707" s="13" t="n">
        <v>10</v>
      </c>
      <c r="O1707" s="12" t="n">
        <v>45006</v>
      </c>
      <c r="P1707" t="n">
        <v>9</v>
      </c>
      <c r="Q1707" s="14" t="inlineStr">
        <is>
          <t>SI</t>
        </is>
      </c>
      <c r="R1707" s="10" t="n">
        <v>21600</v>
      </c>
      <c r="S1707" s="10" t="n"/>
      <c r="T1707" s="10" t="n"/>
      <c r="U1707" s="10" t="n"/>
      <c r="V1707" s="13" t="n">
        <v>7.449612403100775</v>
      </c>
      <c r="W1707" s="12" t="n">
        <v>44998</v>
      </c>
      <c r="X1707" s="13" t="n">
        <v>12</v>
      </c>
      <c r="Y1707" s="12" t="n">
        <v>45006</v>
      </c>
      <c r="Z1707" t="n">
        <v>9</v>
      </c>
      <c r="AA1707" s="14" t="inlineStr">
        <is>
          <t>SI</t>
        </is>
      </c>
    </row>
    <row r="1708">
      <c r="B1708" t="inlineStr">
        <is>
          <t>Venta Local</t>
        </is>
      </c>
      <c r="C1708" t="n">
        <v>40367211</v>
      </c>
      <c r="D1708" t="inlineStr">
        <is>
          <t>AGRO MEXICO</t>
        </is>
      </c>
      <c r="E1708" t="n">
        <v>1011127</v>
      </c>
      <c r="F1708" t="inlineStr">
        <is>
          <t>agro mexico1011127</t>
        </is>
      </c>
      <c r="G1708" s="12" t="n">
        <v>44997</v>
      </c>
      <c r="H1708" s="10" t="n">
        <v>20400</v>
      </c>
      <c r="I1708" s="10" t="n"/>
      <c r="J1708" s="10" t="n"/>
      <c r="K1708" s="10" t="n"/>
      <c r="L1708" s="13" t="n">
        <v>5.449612403100775</v>
      </c>
      <c r="M1708" s="12" t="n">
        <v>45002</v>
      </c>
      <c r="N1708" s="13" t="n">
        <v>10</v>
      </c>
      <c r="O1708" s="12" t="n">
        <v>45012</v>
      </c>
      <c r="P1708" t="n">
        <v>4</v>
      </c>
      <c r="Q1708" s="14" t="inlineStr">
        <is>
          <t>SI</t>
        </is>
      </c>
      <c r="R1708" s="10" t="n">
        <v>20400</v>
      </c>
      <c r="S1708" s="10" t="n"/>
      <c r="T1708" s="10" t="n"/>
      <c r="U1708" s="10" t="n"/>
      <c r="V1708" s="13" t="n">
        <v>7.449612403100775</v>
      </c>
      <c r="W1708" s="12" t="n">
        <v>45004</v>
      </c>
      <c r="X1708" s="13" t="n">
        <v>12</v>
      </c>
      <c r="Y1708" s="12" t="n">
        <v>45012</v>
      </c>
      <c r="Z1708" t="n">
        <v>4</v>
      </c>
      <c r="AA1708" s="14" t="inlineStr">
        <is>
          <t>SI</t>
        </is>
      </c>
    </row>
    <row r="1709">
      <c r="B1709" t="inlineStr">
        <is>
          <t>Venta Local</t>
        </is>
      </c>
      <c r="C1709" t="n">
        <v>40367210</v>
      </c>
      <c r="D1709" t="inlineStr">
        <is>
          <t>AGRO MEXICO</t>
        </is>
      </c>
      <c r="E1709" t="n">
        <v>1011127</v>
      </c>
      <c r="F1709" t="inlineStr">
        <is>
          <t>agro mexico1011127</t>
        </is>
      </c>
      <c r="G1709" s="12" t="n">
        <v>44991</v>
      </c>
      <c r="H1709" s="10" t="n">
        <v>21600</v>
      </c>
      <c r="I1709" s="10" t="n"/>
      <c r="J1709" s="10" t="n"/>
      <c r="K1709" s="10" t="n"/>
      <c r="L1709" s="13" t="n">
        <v>5.449612403100775</v>
      </c>
      <c r="M1709" s="12" t="n">
        <v>44996</v>
      </c>
      <c r="N1709" s="13" t="n">
        <v>10</v>
      </c>
      <c r="O1709" s="12" t="n">
        <v>45006</v>
      </c>
      <c r="P1709" t="n">
        <v>9</v>
      </c>
      <c r="Q1709" s="14" t="inlineStr">
        <is>
          <t>SI</t>
        </is>
      </c>
      <c r="R1709" s="10" t="n">
        <v>21600</v>
      </c>
      <c r="S1709" s="10" t="n"/>
      <c r="T1709" s="10" t="n"/>
      <c r="U1709" s="10" t="n"/>
      <c r="V1709" s="13" t="n">
        <v>7.449612403100775</v>
      </c>
      <c r="W1709" s="12" t="n">
        <v>44998</v>
      </c>
      <c r="X1709" s="13" t="n">
        <v>12</v>
      </c>
      <c r="Y1709" s="12" t="n">
        <v>45006</v>
      </c>
      <c r="Z1709" t="n">
        <v>9</v>
      </c>
      <c r="AA1709" s="14" t="inlineStr">
        <is>
          <t>SI</t>
        </is>
      </c>
    </row>
    <row r="1710">
      <c r="B1710" t="inlineStr">
        <is>
          <t>Venta Local</t>
        </is>
      </c>
      <c r="C1710" t="n">
        <v>40367208</v>
      </c>
      <c r="D1710" t="inlineStr">
        <is>
          <t>AGRO MEXICO</t>
        </is>
      </c>
      <c r="E1710" t="n">
        <v>1011127</v>
      </c>
      <c r="F1710" t="inlineStr">
        <is>
          <t>agro mexico1011127</t>
        </is>
      </c>
      <c r="G1710" s="12" t="n">
        <v>44997</v>
      </c>
      <c r="H1710" s="10" t="n">
        <v>21600</v>
      </c>
      <c r="I1710" s="10" t="n"/>
      <c r="J1710" s="10" t="n"/>
      <c r="K1710" s="10" t="n"/>
      <c r="L1710" s="13" t="n">
        <v>5.449612403100775</v>
      </c>
      <c r="M1710" s="12" t="n">
        <v>45002</v>
      </c>
      <c r="N1710" s="13" t="n">
        <v>10</v>
      </c>
      <c r="O1710" s="12" t="n">
        <v>45012</v>
      </c>
      <c r="P1710" t="n">
        <v>4</v>
      </c>
      <c r="Q1710" s="14" t="inlineStr">
        <is>
          <t>SI</t>
        </is>
      </c>
      <c r="R1710" s="10" t="n">
        <v>21600</v>
      </c>
      <c r="S1710" s="10" t="n"/>
      <c r="T1710" s="10" t="n"/>
      <c r="U1710" s="10" t="n"/>
      <c r="V1710" s="13" t="n">
        <v>7.449612403100775</v>
      </c>
      <c r="W1710" s="12" t="n">
        <v>45004</v>
      </c>
      <c r="X1710" s="13" t="n">
        <v>12</v>
      </c>
      <c r="Y1710" s="12" t="n">
        <v>45012</v>
      </c>
      <c r="Z1710" t="n">
        <v>4</v>
      </c>
      <c r="AA1710" s="14" t="inlineStr">
        <is>
          <t>SI</t>
        </is>
      </c>
    </row>
    <row r="1711">
      <c r="B1711" t="inlineStr">
        <is>
          <t>Venta Local</t>
        </is>
      </c>
      <c r="C1711" t="n">
        <v>40367207</v>
      </c>
      <c r="D1711" t="inlineStr">
        <is>
          <t>AGRO MEXICO</t>
        </is>
      </c>
      <c r="E1711" t="n">
        <v>1011127</v>
      </c>
      <c r="F1711" t="inlineStr">
        <is>
          <t>agro mexico1011127</t>
        </is>
      </c>
      <c r="G1711" s="12" t="n">
        <v>44991</v>
      </c>
      <c r="H1711" s="10" t="n">
        <v>21600</v>
      </c>
      <c r="I1711" s="10" t="n"/>
      <c r="J1711" s="10" t="n"/>
      <c r="K1711" s="10" t="n"/>
      <c r="L1711" s="13" t="n">
        <v>5.449612403100775</v>
      </c>
      <c r="M1711" s="12" t="n">
        <v>44996</v>
      </c>
      <c r="N1711" s="13" t="n">
        <v>10</v>
      </c>
      <c r="O1711" s="12" t="n">
        <v>45006</v>
      </c>
      <c r="P1711" t="n">
        <v>9</v>
      </c>
      <c r="Q1711" s="14" t="inlineStr">
        <is>
          <t>SI</t>
        </is>
      </c>
      <c r="R1711" s="10" t="n">
        <v>21600</v>
      </c>
      <c r="S1711" s="10" t="n"/>
      <c r="T1711" s="10" t="n"/>
      <c r="U1711" s="10" t="n"/>
      <c r="V1711" s="13" t="n">
        <v>7.449612403100775</v>
      </c>
      <c r="W1711" s="12" t="n">
        <v>44998</v>
      </c>
      <c r="X1711" s="13" t="n">
        <v>12</v>
      </c>
      <c r="Y1711" s="12" t="n">
        <v>45006</v>
      </c>
      <c r="Z1711" t="n">
        <v>9</v>
      </c>
      <c r="AA1711" s="14" t="inlineStr">
        <is>
          <t>SI</t>
        </is>
      </c>
    </row>
    <row r="1712">
      <c r="B1712" t="inlineStr">
        <is>
          <t>Venta Local</t>
        </is>
      </c>
      <c r="C1712" t="n">
        <v>40367205</v>
      </c>
      <c r="D1712" t="inlineStr">
        <is>
          <t>AGRO MEXICO</t>
        </is>
      </c>
      <c r="E1712" t="n">
        <v>1011127</v>
      </c>
      <c r="F1712" t="inlineStr">
        <is>
          <t>agro mexico1011127</t>
        </is>
      </c>
      <c r="G1712" s="12" t="n">
        <v>44988</v>
      </c>
      <c r="H1712" s="10" t="n">
        <v>21600</v>
      </c>
      <c r="I1712" s="10" t="n"/>
      <c r="J1712" s="10" t="n"/>
      <c r="K1712" s="10" t="n"/>
      <c r="L1712" s="13" t="n">
        <v>5.449612403100775</v>
      </c>
      <c r="M1712" s="12" t="n">
        <v>44993</v>
      </c>
      <c r="N1712" s="13" t="n">
        <v>10</v>
      </c>
      <c r="O1712" s="12" t="n">
        <v>45003</v>
      </c>
      <c r="P1712" t="n">
        <v>9</v>
      </c>
      <c r="Q1712" s="14" t="inlineStr">
        <is>
          <t>SI</t>
        </is>
      </c>
      <c r="R1712" s="10" t="n">
        <v>21600</v>
      </c>
      <c r="S1712" s="10" t="n"/>
      <c r="T1712" s="10" t="n"/>
      <c r="U1712" s="10" t="n"/>
      <c r="V1712" s="13" t="n">
        <v>7.449612403100775</v>
      </c>
      <c r="W1712" s="12" t="n">
        <v>44995</v>
      </c>
      <c r="X1712" s="13" t="n">
        <v>12</v>
      </c>
      <c r="Y1712" s="12" t="n">
        <v>45003</v>
      </c>
      <c r="Z1712" t="n">
        <v>9</v>
      </c>
      <c r="AA1712" s="14" t="inlineStr">
        <is>
          <t>SI</t>
        </is>
      </c>
    </row>
    <row r="1713">
      <c r="B1713" t="inlineStr">
        <is>
          <t>Venta Local</t>
        </is>
      </c>
      <c r="C1713" t="n">
        <v>40367204</v>
      </c>
      <c r="D1713" t="inlineStr">
        <is>
          <t>AGRO MEXICO</t>
        </is>
      </c>
      <c r="E1713" t="n">
        <v>1011127</v>
      </c>
      <c r="F1713" t="inlineStr">
        <is>
          <t>agro mexico1011127</t>
        </is>
      </c>
      <c r="G1713" s="12" t="n">
        <v>44991</v>
      </c>
      <c r="H1713" s="10" t="n">
        <v>21600</v>
      </c>
      <c r="I1713" s="10" t="n"/>
      <c r="J1713" s="10" t="n"/>
      <c r="K1713" s="10" t="n"/>
      <c r="L1713" s="13" t="n">
        <v>5.449612403100775</v>
      </c>
      <c r="M1713" s="12" t="n">
        <v>44996</v>
      </c>
      <c r="N1713" s="13" t="n">
        <v>10</v>
      </c>
      <c r="O1713" s="12" t="n">
        <v>45006</v>
      </c>
      <c r="P1713" t="n">
        <v>9</v>
      </c>
      <c r="Q1713" s="14" t="inlineStr">
        <is>
          <t>SI</t>
        </is>
      </c>
      <c r="R1713" s="10" t="n">
        <v>21600</v>
      </c>
      <c r="S1713" s="10" t="n"/>
      <c r="T1713" s="10" t="n"/>
      <c r="U1713" s="10" t="n"/>
      <c r="V1713" s="13" t="n">
        <v>7.449612403100775</v>
      </c>
      <c r="W1713" s="12" t="n">
        <v>44998</v>
      </c>
      <c r="X1713" s="13" t="n">
        <v>12</v>
      </c>
      <c r="Y1713" s="12" t="n">
        <v>45006</v>
      </c>
      <c r="Z1713" t="n">
        <v>9</v>
      </c>
      <c r="AA1713" s="14" t="inlineStr">
        <is>
          <t>SI</t>
        </is>
      </c>
    </row>
    <row r="1714">
      <c r="B1714" t="inlineStr">
        <is>
          <t>Venta Local</t>
        </is>
      </c>
      <c r="C1714" t="n">
        <v>40367202</v>
      </c>
      <c r="D1714" t="inlineStr">
        <is>
          <t>AGRO MEXICO</t>
        </is>
      </c>
      <c r="E1714" t="n">
        <v>1011127</v>
      </c>
      <c r="F1714" t="inlineStr">
        <is>
          <t>agro mexico1011127</t>
        </is>
      </c>
      <c r="G1714" s="12" t="n">
        <v>44991</v>
      </c>
      <c r="H1714" s="10" t="n">
        <v>21600</v>
      </c>
      <c r="I1714" s="10" t="n"/>
      <c r="J1714" s="10" t="n"/>
      <c r="K1714" s="10" t="n"/>
      <c r="L1714" s="13" t="n">
        <v>5.449612403100775</v>
      </c>
      <c r="M1714" s="12" t="n">
        <v>44996</v>
      </c>
      <c r="N1714" s="13" t="n">
        <v>10</v>
      </c>
      <c r="O1714" s="12" t="n">
        <v>45006</v>
      </c>
      <c r="P1714" t="n">
        <v>9</v>
      </c>
      <c r="Q1714" s="14" t="inlineStr">
        <is>
          <t>SI</t>
        </is>
      </c>
      <c r="R1714" s="10" t="n">
        <v>21600</v>
      </c>
      <c r="S1714" s="10" t="n"/>
      <c r="T1714" s="10" t="n"/>
      <c r="U1714" s="10" t="n"/>
      <c r="V1714" s="13" t="n">
        <v>7.449612403100775</v>
      </c>
      <c r="W1714" s="12" t="n">
        <v>44998</v>
      </c>
      <c r="X1714" s="13" t="n">
        <v>12</v>
      </c>
      <c r="Y1714" s="12" t="n">
        <v>45006</v>
      </c>
      <c r="Z1714" t="n">
        <v>9</v>
      </c>
      <c r="AA1714" s="14" t="inlineStr">
        <is>
          <t>SI</t>
        </is>
      </c>
    </row>
    <row r="1715">
      <c r="B1715" t="inlineStr">
        <is>
          <t>Venta Local</t>
        </is>
      </c>
      <c r="C1715" t="n">
        <v>40367201</v>
      </c>
      <c r="D1715" t="inlineStr">
        <is>
          <t>AGRO MEXICO</t>
        </is>
      </c>
      <c r="E1715" t="n">
        <v>1011127</v>
      </c>
      <c r="F1715" t="inlineStr">
        <is>
          <t>agro mexico1011127</t>
        </is>
      </c>
      <c r="G1715" s="12" t="n">
        <v>44991</v>
      </c>
      <c r="H1715" s="10" t="n">
        <v>20400</v>
      </c>
      <c r="I1715" s="10" t="n"/>
      <c r="J1715" s="10" t="n"/>
      <c r="K1715" s="10" t="n"/>
      <c r="L1715" s="13" t="n">
        <v>5.449612403100775</v>
      </c>
      <c r="M1715" s="12" t="n">
        <v>44996</v>
      </c>
      <c r="N1715" s="13" t="n">
        <v>10</v>
      </c>
      <c r="O1715" s="12" t="n">
        <v>45006</v>
      </c>
      <c r="P1715" t="n">
        <v>9</v>
      </c>
      <c r="Q1715" s="14" t="inlineStr">
        <is>
          <t>SI</t>
        </is>
      </c>
      <c r="R1715" s="10" t="n">
        <v>20400</v>
      </c>
      <c r="S1715" s="10" t="n"/>
      <c r="T1715" s="10" t="n"/>
      <c r="U1715" s="10" t="n"/>
      <c r="V1715" s="13" t="n">
        <v>7.449612403100775</v>
      </c>
      <c r="W1715" s="12" t="n">
        <v>44998</v>
      </c>
      <c r="X1715" s="13" t="n">
        <v>12</v>
      </c>
      <c r="Y1715" s="12" t="n">
        <v>45006</v>
      </c>
      <c r="Z1715" t="n">
        <v>9</v>
      </c>
      <c r="AA1715" s="14" t="inlineStr">
        <is>
          <t>SI</t>
        </is>
      </c>
    </row>
    <row r="1716">
      <c r="B1716" t="inlineStr">
        <is>
          <t>Venta Local</t>
        </is>
      </c>
      <c r="C1716" t="n">
        <v>40367199</v>
      </c>
      <c r="D1716" t="inlineStr">
        <is>
          <t>AGRO MEXICO</t>
        </is>
      </c>
      <c r="E1716" t="n">
        <v>1011127</v>
      </c>
      <c r="F1716" t="inlineStr">
        <is>
          <t>agro mexico1011127</t>
        </is>
      </c>
      <c r="G1716" s="12" t="n">
        <v>44991</v>
      </c>
      <c r="H1716" s="10" t="n">
        <v>21600</v>
      </c>
      <c r="I1716" s="10" t="n"/>
      <c r="J1716" s="10" t="n"/>
      <c r="K1716" s="10" t="n"/>
      <c r="L1716" s="13" t="n">
        <v>5.449612403100775</v>
      </c>
      <c r="M1716" s="12" t="n">
        <v>44996</v>
      </c>
      <c r="N1716" s="13" t="n">
        <v>10</v>
      </c>
      <c r="O1716" s="12" t="n">
        <v>45006</v>
      </c>
      <c r="P1716" t="n">
        <v>9</v>
      </c>
      <c r="Q1716" s="14" t="inlineStr">
        <is>
          <t>SI</t>
        </is>
      </c>
      <c r="R1716" s="10" t="n">
        <v>21600</v>
      </c>
      <c r="S1716" s="10" t="n"/>
      <c r="T1716" s="10" t="n"/>
      <c r="U1716" s="10" t="n"/>
      <c r="V1716" s="13" t="n">
        <v>7.449612403100775</v>
      </c>
      <c r="W1716" s="12" t="n">
        <v>44998</v>
      </c>
      <c r="X1716" s="13" t="n">
        <v>12</v>
      </c>
      <c r="Y1716" s="12" t="n">
        <v>45006</v>
      </c>
      <c r="Z1716" t="n">
        <v>9</v>
      </c>
      <c r="AA1716" s="14" t="inlineStr">
        <is>
          <t>SI</t>
        </is>
      </c>
    </row>
    <row r="1717">
      <c r="B1717" t="inlineStr">
        <is>
          <t>Venta Local</t>
        </is>
      </c>
      <c r="C1717" t="n">
        <v>40367198</v>
      </c>
      <c r="D1717" t="inlineStr">
        <is>
          <t>AGRO MEXICO</t>
        </is>
      </c>
      <c r="E1717" t="n">
        <v>1011127</v>
      </c>
      <c r="F1717" t="inlineStr">
        <is>
          <t>agro mexico1011127</t>
        </is>
      </c>
      <c r="G1717" s="12" t="n">
        <v>44991</v>
      </c>
      <c r="H1717" s="10" t="n">
        <v>20400</v>
      </c>
      <c r="I1717" s="10" t="n"/>
      <c r="J1717" s="10" t="n"/>
      <c r="K1717" s="10" t="n"/>
      <c r="L1717" s="13" t="n">
        <v>5.449612403100775</v>
      </c>
      <c r="M1717" s="12" t="n">
        <v>44996</v>
      </c>
      <c r="N1717" s="13" t="n">
        <v>10</v>
      </c>
      <c r="O1717" s="12" t="n">
        <v>45006</v>
      </c>
      <c r="P1717" t="n">
        <v>9</v>
      </c>
      <c r="Q1717" s="14" t="inlineStr">
        <is>
          <t>SI</t>
        </is>
      </c>
      <c r="R1717" s="10" t="n">
        <v>20400</v>
      </c>
      <c r="S1717" s="10" t="n"/>
      <c r="T1717" s="10" t="n"/>
      <c r="U1717" s="10" t="n"/>
      <c r="V1717" s="13" t="n">
        <v>7.449612403100775</v>
      </c>
      <c r="W1717" s="12" t="n">
        <v>44998</v>
      </c>
      <c r="X1717" s="13" t="n">
        <v>12</v>
      </c>
      <c r="Y1717" s="12" t="n">
        <v>45006</v>
      </c>
      <c r="Z1717" t="n">
        <v>9</v>
      </c>
      <c r="AA1717" s="14" t="inlineStr">
        <is>
          <t>SI</t>
        </is>
      </c>
    </row>
    <row r="1718">
      <c r="B1718" t="inlineStr">
        <is>
          <t>Venta Local</t>
        </is>
      </c>
      <c r="C1718" t="n">
        <v>40367197</v>
      </c>
      <c r="D1718" t="inlineStr">
        <is>
          <t>AGRO MEXICO</t>
        </is>
      </c>
      <c r="E1718" t="n">
        <v>1011127</v>
      </c>
      <c r="F1718" t="inlineStr">
        <is>
          <t>agro mexico1011127</t>
        </is>
      </c>
      <c r="G1718" s="12" t="n">
        <v>44988</v>
      </c>
      <c r="H1718" s="10" t="n">
        <v>20400</v>
      </c>
      <c r="I1718" s="10" t="n"/>
      <c r="J1718" s="10" t="n"/>
      <c r="K1718" s="10" t="n"/>
      <c r="L1718" s="13" t="n">
        <v>5.449612403100775</v>
      </c>
      <c r="M1718" s="12" t="n">
        <v>44993</v>
      </c>
      <c r="N1718" s="13" t="n">
        <v>10</v>
      </c>
      <c r="O1718" s="12" t="n">
        <v>45003</v>
      </c>
      <c r="P1718" t="n">
        <v>9</v>
      </c>
      <c r="Q1718" s="14" t="inlineStr">
        <is>
          <t>SI</t>
        </is>
      </c>
      <c r="R1718" s="10" t="n">
        <v>20400</v>
      </c>
      <c r="S1718" s="10" t="n"/>
      <c r="T1718" s="10" t="n"/>
      <c r="U1718" s="10" t="n"/>
      <c r="V1718" s="13" t="n">
        <v>7.449612403100775</v>
      </c>
      <c r="W1718" s="12" t="n">
        <v>44995</v>
      </c>
      <c r="X1718" s="13" t="n">
        <v>12</v>
      </c>
      <c r="Y1718" s="12" t="n">
        <v>45003</v>
      </c>
      <c r="Z1718" t="n">
        <v>9</v>
      </c>
      <c r="AA1718" s="14" t="inlineStr">
        <is>
          <t>SI</t>
        </is>
      </c>
    </row>
    <row r="1719">
      <c r="B1719" t="inlineStr">
        <is>
          <t>Venta Local</t>
        </is>
      </c>
      <c r="C1719" t="n">
        <v>40367196</v>
      </c>
      <c r="D1719" t="inlineStr">
        <is>
          <t>AGRO MEXICO</t>
        </is>
      </c>
      <c r="E1719" t="n">
        <v>1011127</v>
      </c>
      <c r="F1719" t="inlineStr">
        <is>
          <t>agro mexico1011127</t>
        </is>
      </c>
      <c r="G1719" s="12" t="n">
        <v>44991</v>
      </c>
      <c r="H1719" s="10" t="n">
        <v>21600</v>
      </c>
      <c r="I1719" s="10" t="n"/>
      <c r="J1719" s="10" t="n"/>
      <c r="K1719" s="10" t="n"/>
      <c r="L1719" s="13" t="n">
        <v>5.449612403100775</v>
      </c>
      <c r="M1719" s="12" t="n">
        <v>44996</v>
      </c>
      <c r="N1719" s="13" t="n">
        <v>10</v>
      </c>
      <c r="O1719" s="12" t="n">
        <v>45006</v>
      </c>
      <c r="P1719" t="n">
        <v>9</v>
      </c>
      <c r="Q1719" s="14" t="inlineStr">
        <is>
          <t>SI</t>
        </is>
      </c>
      <c r="R1719" s="10" t="n">
        <v>21600</v>
      </c>
      <c r="S1719" s="10" t="n"/>
      <c r="T1719" s="10" t="n"/>
      <c r="U1719" s="10" t="n"/>
      <c r="V1719" s="13" t="n">
        <v>7.449612403100775</v>
      </c>
      <c r="W1719" s="12" t="n">
        <v>44998</v>
      </c>
      <c r="X1719" s="13" t="n">
        <v>12</v>
      </c>
      <c r="Y1719" s="12" t="n">
        <v>45006</v>
      </c>
      <c r="Z1719" t="n">
        <v>9</v>
      </c>
      <c r="AA1719" s="14" t="inlineStr">
        <is>
          <t>SI</t>
        </is>
      </c>
    </row>
    <row r="1720">
      <c r="B1720" t="inlineStr">
        <is>
          <t>Venta Local</t>
        </is>
      </c>
      <c r="C1720" t="n">
        <v>40367195</v>
      </c>
      <c r="D1720" t="inlineStr">
        <is>
          <t>AGRO MEXICO</t>
        </is>
      </c>
      <c r="E1720" t="n">
        <v>1011127</v>
      </c>
      <c r="F1720" t="inlineStr">
        <is>
          <t>agro mexico1011127</t>
        </is>
      </c>
      <c r="G1720" s="12" t="n">
        <v>44988</v>
      </c>
      <c r="H1720" s="10" t="n">
        <v>20400</v>
      </c>
      <c r="I1720" s="10" t="n"/>
      <c r="J1720" s="10" t="n"/>
      <c r="K1720" s="10" t="n"/>
      <c r="L1720" s="13" t="n">
        <v>5.449612403100775</v>
      </c>
      <c r="M1720" s="12" t="n">
        <v>44993</v>
      </c>
      <c r="N1720" s="13" t="n">
        <v>10</v>
      </c>
      <c r="O1720" s="12" t="n">
        <v>45003</v>
      </c>
      <c r="P1720" t="n">
        <v>9</v>
      </c>
      <c r="Q1720" s="14" t="inlineStr">
        <is>
          <t>SI</t>
        </is>
      </c>
      <c r="R1720" s="10" t="n">
        <v>20400</v>
      </c>
      <c r="S1720" s="10" t="n"/>
      <c r="T1720" s="10" t="n"/>
      <c r="U1720" s="10" t="n"/>
      <c r="V1720" s="13" t="n">
        <v>7.449612403100775</v>
      </c>
      <c r="W1720" s="12" t="n">
        <v>44995</v>
      </c>
      <c r="X1720" s="13" t="n">
        <v>12</v>
      </c>
      <c r="Y1720" s="12" t="n">
        <v>45003</v>
      </c>
      <c r="Z1720" t="n">
        <v>9</v>
      </c>
      <c r="AA1720" s="14" t="inlineStr">
        <is>
          <t>SI</t>
        </is>
      </c>
    </row>
    <row r="1721">
      <c r="B1721" t="inlineStr">
        <is>
          <t>Venta Local</t>
        </is>
      </c>
      <c r="C1721" t="n">
        <v>40367193</v>
      </c>
      <c r="D1721" t="inlineStr">
        <is>
          <t>AGRO MEXICO</t>
        </is>
      </c>
      <c r="E1721" t="n">
        <v>1011127</v>
      </c>
      <c r="F1721" t="inlineStr">
        <is>
          <t>agro mexico1011127</t>
        </is>
      </c>
      <c r="G1721" s="12" t="n">
        <v>44988</v>
      </c>
      <c r="H1721" s="10" t="n">
        <v>21600</v>
      </c>
      <c r="I1721" s="10" t="n"/>
      <c r="J1721" s="10" t="n"/>
      <c r="K1721" s="10" t="n"/>
      <c r="L1721" s="13" t="n">
        <v>5.449612403100775</v>
      </c>
      <c r="M1721" s="12" t="n">
        <v>44993</v>
      </c>
      <c r="N1721" s="13" t="n">
        <v>10</v>
      </c>
      <c r="O1721" s="12" t="n">
        <v>45003</v>
      </c>
      <c r="P1721" t="n">
        <v>9</v>
      </c>
      <c r="Q1721" s="14" t="inlineStr">
        <is>
          <t>SI</t>
        </is>
      </c>
      <c r="R1721" s="10" t="n">
        <v>21600</v>
      </c>
      <c r="S1721" s="10" t="n"/>
      <c r="T1721" s="10" t="n"/>
      <c r="U1721" s="10" t="n"/>
      <c r="V1721" s="13" t="n">
        <v>7.449612403100775</v>
      </c>
      <c r="W1721" s="12" t="n">
        <v>44995</v>
      </c>
      <c r="X1721" s="13" t="n">
        <v>12</v>
      </c>
      <c r="Y1721" s="12" t="n">
        <v>45003</v>
      </c>
      <c r="Z1721" t="n">
        <v>9</v>
      </c>
      <c r="AA1721" s="14" t="inlineStr">
        <is>
          <t>SI</t>
        </is>
      </c>
    </row>
    <row r="1722">
      <c r="B1722" t="inlineStr">
        <is>
          <t>Venta Local</t>
        </is>
      </c>
      <c r="C1722" t="n">
        <v>40367192</v>
      </c>
      <c r="D1722" t="inlineStr">
        <is>
          <t>AGRO MEXICO</t>
        </is>
      </c>
      <c r="E1722" t="n">
        <v>1011127</v>
      </c>
      <c r="F1722" t="inlineStr">
        <is>
          <t>agro mexico1011127</t>
        </is>
      </c>
      <c r="G1722" s="12" t="n">
        <v>44988</v>
      </c>
      <c r="H1722" s="10" t="n">
        <v>20400</v>
      </c>
      <c r="I1722" s="10" t="n"/>
      <c r="J1722" s="10" t="n"/>
      <c r="K1722" s="10" t="n"/>
      <c r="L1722" s="13" t="n">
        <v>5.449612403100775</v>
      </c>
      <c r="M1722" s="12" t="n">
        <v>44993</v>
      </c>
      <c r="N1722" s="13" t="n">
        <v>10</v>
      </c>
      <c r="O1722" s="12" t="n">
        <v>45003</v>
      </c>
      <c r="P1722" t="n">
        <v>9</v>
      </c>
      <c r="Q1722" s="14" t="inlineStr">
        <is>
          <t>SI</t>
        </is>
      </c>
      <c r="R1722" s="10" t="n">
        <v>20400</v>
      </c>
      <c r="S1722" s="10" t="n"/>
      <c r="T1722" s="10" t="n"/>
      <c r="U1722" s="10" t="n"/>
      <c r="V1722" s="13" t="n">
        <v>7.449612403100775</v>
      </c>
      <c r="W1722" s="12" t="n">
        <v>44995</v>
      </c>
      <c r="X1722" s="13" t="n">
        <v>12</v>
      </c>
      <c r="Y1722" s="12" t="n">
        <v>45003</v>
      </c>
      <c r="Z1722" t="n">
        <v>9</v>
      </c>
      <c r="AA1722" s="14" t="inlineStr">
        <is>
          <t>SI</t>
        </is>
      </c>
    </row>
    <row r="1723">
      <c r="B1723" t="inlineStr">
        <is>
          <t>Venta Local</t>
        </is>
      </c>
      <c r="C1723" t="n">
        <v>40367190</v>
      </c>
      <c r="D1723" t="inlineStr">
        <is>
          <t>AGRO MEXICO</t>
        </is>
      </c>
      <c r="E1723" t="n">
        <v>1011127</v>
      </c>
      <c r="F1723" t="inlineStr">
        <is>
          <t>agro mexico1011127</t>
        </is>
      </c>
      <c r="G1723" s="12" t="n">
        <v>44991</v>
      </c>
      <c r="H1723" s="10" t="n">
        <v>20400</v>
      </c>
      <c r="I1723" s="10" t="n"/>
      <c r="J1723" s="10" t="n"/>
      <c r="K1723" s="10" t="n"/>
      <c r="L1723" s="13" t="n">
        <v>5.449612403100775</v>
      </c>
      <c r="M1723" s="12" t="n">
        <v>44996</v>
      </c>
      <c r="N1723" s="13" t="n">
        <v>10</v>
      </c>
      <c r="O1723" s="12" t="n">
        <v>45006</v>
      </c>
      <c r="P1723" t="n">
        <v>9</v>
      </c>
      <c r="Q1723" s="14" t="inlineStr">
        <is>
          <t>SI</t>
        </is>
      </c>
      <c r="R1723" s="10" t="n">
        <v>20400</v>
      </c>
      <c r="S1723" s="10" t="n"/>
      <c r="T1723" s="10" t="n"/>
      <c r="U1723" s="10" t="n"/>
      <c r="V1723" s="13" t="n">
        <v>7.449612403100775</v>
      </c>
      <c r="W1723" s="12" t="n">
        <v>44998</v>
      </c>
      <c r="X1723" s="13" t="n">
        <v>12</v>
      </c>
      <c r="Y1723" s="12" t="n">
        <v>45006</v>
      </c>
      <c r="Z1723" t="n">
        <v>9</v>
      </c>
      <c r="AA1723" s="14" t="inlineStr">
        <is>
          <t>SI</t>
        </is>
      </c>
    </row>
    <row r="1724">
      <c r="B1724" t="inlineStr">
        <is>
          <t>Venta Local</t>
        </is>
      </c>
      <c r="C1724" t="n">
        <v>40367189</v>
      </c>
      <c r="D1724" t="inlineStr">
        <is>
          <t>AGRO MEXICO</t>
        </is>
      </c>
      <c r="E1724" t="n">
        <v>1011127</v>
      </c>
      <c r="F1724" t="inlineStr">
        <is>
          <t>agro mexico1011127</t>
        </is>
      </c>
      <c r="G1724" s="12" t="n">
        <v>44984</v>
      </c>
      <c r="H1724" s="10" t="n">
        <v>21600</v>
      </c>
      <c r="I1724" s="10" t="n"/>
      <c r="J1724" s="10" t="n"/>
      <c r="K1724" s="10" t="n"/>
      <c r="L1724" s="13" t="n">
        <v>5.449612403100775</v>
      </c>
      <c r="M1724" s="12" t="n">
        <v>44989</v>
      </c>
      <c r="N1724" s="13" t="n">
        <v>10</v>
      </c>
      <c r="O1724" s="12" t="n">
        <v>44999</v>
      </c>
      <c r="P1724" t="n">
        <v>13</v>
      </c>
      <c r="Q1724" s="14" t="inlineStr">
        <is>
          <t>SI</t>
        </is>
      </c>
      <c r="R1724" s="10" t="n">
        <v>21600</v>
      </c>
      <c r="S1724" s="10" t="n"/>
      <c r="T1724" s="10" t="n"/>
      <c r="U1724" s="10" t="n"/>
      <c r="V1724" s="13" t="n">
        <v>7.449612403100775</v>
      </c>
      <c r="W1724" s="12" t="n">
        <v>44991</v>
      </c>
      <c r="X1724" s="13" t="n">
        <v>12</v>
      </c>
      <c r="Y1724" s="12" t="n">
        <v>44999</v>
      </c>
      <c r="Z1724" t="n">
        <v>13</v>
      </c>
      <c r="AA1724" s="14" t="inlineStr">
        <is>
          <t>SI</t>
        </is>
      </c>
    </row>
    <row r="1725">
      <c r="B1725" t="inlineStr">
        <is>
          <t>Venta Local</t>
        </is>
      </c>
      <c r="C1725" t="n">
        <v>40367187</v>
      </c>
      <c r="D1725" t="inlineStr">
        <is>
          <t>AGRO MEXICO</t>
        </is>
      </c>
      <c r="E1725" t="n">
        <v>1011127</v>
      </c>
      <c r="F1725" t="inlineStr">
        <is>
          <t>agro mexico1011127</t>
        </is>
      </c>
      <c r="G1725" s="12" t="n">
        <v>44991</v>
      </c>
      <c r="H1725" s="10" t="n">
        <v>21600</v>
      </c>
      <c r="I1725" s="10" t="n"/>
      <c r="J1725" s="10" t="n"/>
      <c r="K1725" s="10" t="n"/>
      <c r="L1725" s="13" t="n">
        <v>5.449612403100775</v>
      </c>
      <c r="M1725" s="12" t="n">
        <v>44996</v>
      </c>
      <c r="N1725" s="13" t="n">
        <v>10</v>
      </c>
      <c r="O1725" s="12" t="n">
        <v>45006</v>
      </c>
      <c r="P1725" t="n">
        <v>9</v>
      </c>
      <c r="Q1725" s="14" t="inlineStr">
        <is>
          <t>SI</t>
        </is>
      </c>
      <c r="R1725" s="10" t="n">
        <v>21600</v>
      </c>
      <c r="S1725" s="10" t="n"/>
      <c r="T1725" s="10" t="n"/>
      <c r="U1725" s="10" t="n"/>
      <c r="V1725" s="13" t="n">
        <v>7.449612403100775</v>
      </c>
      <c r="W1725" s="12" t="n">
        <v>44998</v>
      </c>
      <c r="X1725" s="13" t="n">
        <v>12</v>
      </c>
      <c r="Y1725" s="12" t="n">
        <v>45006</v>
      </c>
      <c r="Z1725" t="n">
        <v>9</v>
      </c>
      <c r="AA1725" s="14" t="inlineStr">
        <is>
          <t>SI</t>
        </is>
      </c>
    </row>
    <row r="1726">
      <c r="B1726" t="inlineStr">
        <is>
          <t>Venta Local</t>
        </is>
      </c>
      <c r="C1726" t="n">
        <v>40367186</v>
      </c>
      <c r="D1726" t="inlineStr">
        <is>
          <t>AGRO MEXICO</t>
        </is>
      </c>
      <c r="E1726" t="n">
        <v>1011127</v>
      </c>
      <c r="F1726" t="inlineStr">
        <is>
          <t>agro mexico1011127</t>
        </is>
      </c>
      <c r="G1726" s="12" t="n">
        <v>44984</v>
      </c>
      <c r="H1726" s="10" t="n">
        <v>21600</v>
      </c>
      <c r="I1726" s="10" t="n"/>
      <c r="J1726" s="10" t="n"/>
      <c r="K1726" s="10" t="n"/>
      <c r="L1726" s="13" t="n">
        <v>5.449612403100775</v>
      </c>
      <c r="M1726" s="12" t="n">
        <v>44989</v>
      </c>
      <c r="N1726" s="13" t="n">
        <v>10</v>
      </c>
      <c r="O1726" s="12" t="n">
        <v>44999</v>
      </c>
      <c r="P1726" t="n">
        <v>13</v>
      </c>
      <c r="Q1726" s="14" t="inlineStr">
        <is>
          <t>SI</t>
        </is>
      </c>
      <c r="R1726" s="10" t="n">
        <v>21600</v>
      </c>
      <c r="S1726" s="10" t="n"/>
      <c r="T1726" s="10" t="n"/>
      <c r="U1726" s="10" t="n"/>
      <c r="V1726" s="13" t="n">
        <v>7.449612403100775</v>
      </c>
      <c r="W1726" s="12" t="n">
        <v>44991</v>
      </c>
      <c r="X1726" s="13" t="n">
        <v>12</v>
      </c>
      <c r="Y1726" s="12" t="n">
        <v>44999</v>
      </c>
      <c r="Z1726" t="n">
        <v>13</v>
      </c>
      <c r="AA1726" s="14" t="inlineStr">
        <is>
          <t>SI</t>
        </is>
      </c>
    </row>
    <row r="1727">
      <c r="B1727" t="inlineStr">
        <is>
          <t>Venta Local</t>
        </is>
      </c>
      <c r="C1727" t="n">
        <v>40367184</v>
      </c>
      <c r="D1727" t="inlineStr">
        <is>
          <t>AGRO MEXICO</t>
        </is>
      </c>
      <c r="E1727" t="n">
        <v>1011127</v>
      </c>
      <c r="F1727" t="inlineStr">
        <is>
          <t>agro mexico1011127</t>
        </is>
      </c>
      <c r="G1727" s="12" t="n">
        <v>44991</v>
      </c>
      <c r="H1727" s="10" t="n">
        <v>21600</v>
      </c>
      <c r="I1727" s="10" t="n"/>
      <c r="J1727" s="10" t="n"/>
      <c r="K1727" s="10" t="n"/>
      <c r="L1727" s="13" t="n">
        <v>5.449612403100775</v>
      </c>
      <c r="M1727" s="12" t="n">
        <v>44996</v>
      </c>
      <c r="N1727" s="13" t="n">
        <v>10</v>
      </c>
      <c r="O1727" s="12" t="n">
        <v>45006</v>
      </c>
      <c r="P1727" t="n">
        <v>9</v>
      </c>
      <c r="Q1727" s="14" t="inlineStr">
        <is>
          <t>SI</t>
        </is>
      </c>
      <c r="R1727" s="10" t="n">
        <v>21600</v>
      </c>
      <c r="S1727" s="10" t="n"/>
      <c r="T1727" s="10" t="n"/>
      <c r="U1727" s="10" t="n"/>
      <c r="V1727" s="13" t="n">
        <v>7.449612403100775</v>
      </c>
      <c r="W1727" s="12" t="n">
        <v>44998</v>
      </c>
      <c r="X1727" s="13" t="n">
        <v>12</v>
      </c>
      <c r="Y1727" s="12" t="n">
        <v>45006</v>
      </c>
      <c r="Z1727" t="n">
        <v>9</v>
      </c>
      <c r="AA1727" s="14" t="inlineStr">
        <is>
          <t>SI</t>
        </is>
      </c>
    </row>
    <row r="1728">
      <c r="B1728" t="inlineStr">
        <is>
          <t>Venta Local</t>
        </is>
      </c>
      <c r="C1728" t="n">
        <v>40367183</v>
      </c>
      <c r="D1728" t="inlineStr">
        <is>
          <t>AGRO MEXICO</t>
        </is>
      </c>
      <c r="E1728" t="n">
        <v>1011127</v>
      </c>
      <c r="F1728" t="inlineStr">
        <is>
          <t>agro mexico1011127</t>
        </is>
      </c>
      <c r="G1728" s="12" t="n">
        <v>44984</v>
      </c>
      <c r="H1728" s="10" t="n">
        <v>21600</v>
      </c>
      <c r="I1728" s="10" t="n"/>
      <c r="J1728" s="10" t="n"/>
      <c r="K1728" s="10" t="n"/>
      <c r="L1728" s="13" t="n">
        <v>5.449612403100775</v>
      </c>
      <c r="M1728" s="12" t="n">
        <v>44989</v>
      </c>
      <c r="N1728" s="13" t="n">
        <v>10</v>
      </c>
      <c r="O1728" s="12" t="n">
        <v>44999</v>
      </c>
      <c r="P1728" t="n">
        <v>13</v>
      </c>
      <c r="Q1728" s="14" t="inlineStr">
        <is>
          <t>SI</t>
        </is>
      </c>
      <c r="R1728" s="10" t="n">
        <v>21600</v>
      </c>
      <c r="S1728" s="10" t="n"/>
      <c r="T1728" s="10" t="n"/>
      <c r="U1728" s="10" t="n"/>
      <c r="V1728" s="13" t="n">
        <v>7.449612403100775</v>
      </c>
      <c r="W1728" s="12" t="n">
        <v>44991</v>
      </c>
      <c r="X1728" s="13" t="n">
        <v>12</v>
      </c>
      <c r="Y1728" s="12" t="n">
        <v>44999</v>
      </c>
      <c r="Z1728" t="n">
        <v>13</v>
      </c>
      <c r="AA1728" s="14" t="inlineStr">
        <is>
          <t>SI</t>
        </is>
      </c>
    </row>
    <row r="1729">
      <c r="B1729" t="inlineStr">
        <is>
          <t>Venta Local</t>
        </is>
      </c>
      <c r="C1729" t="n">
        <v>40367181</v>
      </c>
      <c r="D1729" t="inlineStr">
        <is>
          <t>AGRO MEXICO</t>
        </is>
      </c>
      <c r="E1729" t="n">
        <v>1011127</v>
      </c>
      <c r="F1729" t="inlineStr">
        <is>
          <t>agro mexico1011127</t>
        </is>
      </c>
      <c r="G1729" s="12" t="n">
        <v>44984</v>
      </c>
      <c r="H1729" s="10" t="n">
        <v>20400</v>
      </c>
      <c r="I1729" s="10" t="n"/>
      <c r="J1729" s="10" t="n"/>
      <c r="K1729" s="10" t="n"/>
      <c r="L1729" s="13" t="n">
        <v>5.449612403100775</v>
      </c>
      <c r="M1729" s="12" t="n">
        <v>44989</v>
      </c>
      <c r="N1729" s="13" t="n">
        <v>10</v>
      </c>
      <c r="O1729" s="12" t="n">
        <v>44999</v>
      </c>
      <c r="P1729" t="n">
        <v>13</v>
      </c>
      <c r="Q1729" s="14" t="inlineStr">
        <is>
          <t>SI</t>
        </is>
      </c>
      <c r="R1729" s="10" t="n">
        <v>20400</v>
      </c>
      <c r="S1729" s="10" t="n"/>
      <c r="T1729" s="10" t="n"/>
      <c r="U1729" s="10" t="n"/>
      <c r="V1729" s="13" t="n">
        <v>7.449612403100775</v>
      </c>
      <c r="W1729" s="12" t="n">
        <v>44991</v>
      </c>
      <c r="X1729" s="13" t="n">
        <v>12</v>
      </c>
      <c r="Y1729" s="12" t="n">
        <v>44999</v>
      </c>
      <c r="Z1729" t="n">
        <v>13</v>
      </c>
      <c r="AA1729" s="14" t="inlineStr">
        <is>
          <t>SI</t>
        </is>
      </c>
    </row>
    <row r="1730">
      <c r="B1730" t="inlineStr">
        <is>
          <t>Venta Local</t>
        </is>
      </c>
      <c r="C1730" t="n">
        <v>40367180</v>
      </c>
      <c r="D1730" t="inlineStr">
        <is>
          <t>AGRO MEXICO</t>
        </is>
      </c>
      <c r="E1730" t="n">
        <v>1011127</v>
      </c>
      <c r="F1730" t="inlineStr">
        <is>
          <t>agro mexico1011127</t>
        </is>
      </c>
      <c r="G1730" s="12" t="n">
        <v>44988</v>
      </c>
      <c r="H1730" s="10" t="n">
        <v>20400</v>
      </c>
      <c r="I1730" s="10" t="n"/>
      <c r="J1730" s="10" t="n"/>
      <c r="K1730" s="10" t="n"/>
      <c r="L1730" s="13" t="n">
        <v>5.449612403100775</v>
      </c>
      <c r="M1730" s="12" t="n">
        <v>44993</v>
      </c>
      <c r="N1730" s="13" t="n">
        <v>10</v>
      </c>
      <c r="O1730" s="12" t="n">
        <v>45003</v>
      </c>
      <c r="P1730" t="n">
        <v>9</v>
      </c>
      <c r="Q1730" s="14" t="inlineStr">
        <is>
          <t>SI</t>
        </is>
      </c>
      <c r="R1730" s="10" t="n">
        <v>20400</v>
      </c>
      <c r="S1730" s="10" t="n"/>
      <c r="T1730" s="10" t="n"/>
      <c r="U1730" s="10" t="n"/>
      <c r="V1730" s="13" t="n">
        <v>7.449612403100775</v>
      </c>
      <c r="W1730" s="12" t="n">
        <v>44995</v>
      </c>
      <c r="X1730" s="13" t="n">
        <v>12</v>
      </c>
      <c r="Y1730" s="12" t="n">
        <v>45003</v>
      </c>
      <c r="Z1730" t="n">
        <v>9</v>
      </c>
      <c r="AA1730" s="14" t="inlineStr">
        <is>
          <t>SI</t>
        </is>
      </c>
    </row>
    <row r="1731">
      <c r="B1731" t="inlineStr">
        <is>
          <t>Venta Local</t>
        </is>
      </c>
      <c r="C1731" t="n">
        <v>40367179</v>
      </c>
      <c r="D1731" t="inlineStr">
        <is>
          <t>AGRO MEXICO</t>
        </is>
      </c>
      <c r="E1731" t="n">
        <v>1011127</v>
      </c>
      <c r="F1731" t="inlineStr">
        <is>
          <t>agro mexico1011127</t>
        </is>
      </c>
      <c r="G1731" s="12" t="n">
        <v>44995</v>
      </c>
      <c r="H1731" s="10" t="n">
        <v>21600</v>
      </c>
      <c r="I1731" s="10" t="n"/>
      <c r="J1731" s="10" t="n"/>
      <c r="K1731" s="10" t="n"/>
      <c r="L1731" s="13" t="n">
        <v>5.449612403100775</v>
      </c>
      <c r="M1731" s="12" t="n">
        <v>45000</v>
      </c>
      <c r="N1731" s="13" t="n">
        <v>10</v>
      </c>
      <c r="O1731" s="12" t="n">
        <v>45010</v>
      </c>
      <c r="P1731" t="n">
        <v>5</v>
      </c>
      <c r="Q1731" s="14" t="inlineStr">
        <is>
          <t>SI</t>
        </is>
      </c>
      <c r="R1731" s="10" t="n">
        <v>21600</v>
      </c>
      <c r="S1731" s="10" t="n"/>
      <c r="T1731" s="10" t="n"/>
      <c r="U1731" s="10" t="n"/>
      <c r="V1731" s="13" t="n">
        <v>7.449612403100775</v>
      </c>
      <c r="W1731" s="12" t="n">
        <v>45002</v>
      </c>
      <c r="X1731" s="13" t="n">
        <v>12</v>
      </c>
      <c r="Y1731" s="12" t="n">
        <v>45010</v>
      </c>
      <c r="Z1731" t="n">
        <v>5</v>
      </c>
      <c r="AA1731" s="14" t="inlineStr">
        <is>
          <t>SI</t>
        </is>
      </c>
    </row>
    <row r="1732">
      <c r="B1732" t="inlineStr">
        <is>
          <t>Venta Local</t>
        </is>
      </c>
      <c r="C1732" t="n">
        <v>40367178</v>
      </c>
      <c r="D1732" t="inlineStr">
        <is>
          <t>AGRO MEXICO</t>
        </is>
      </c>
      <c r="E1732" t="n">
        <v>1011127</v>
      </c>
      <c r="F1732" t="inlineStr">
        <is>
          <t>agro mexico1011127</t>
        </is>
      </c>
      <c r="G1732" s="12" t="n">
        <v>44984</v>
      </c>
      <c r="H1732" s="10" t="n">
        <v>21600</v>
      </c>
      <c r="I1732" s="10" t="n"/>
      <c r="J1732" s="10" t="n"/>
      <c r="K1732" s="10" t="n"/>
      <c r="L1732" s="13" t="n">
        <v>5.449612403100775</v>
      </c>
      <c r="M1732" s="12" t="n">
        <v>44989</v>
      </c>
      <c r="N1732" s="13" t="n">
        <v>10</v>
      </c>
      <c r="O1732" s="12" t="n">
        <v>44999</v>
      </c>
      <c r="P1732" t="n">
        <v>13</v>
      </c>
      <c r="Q1732" s="14" t="inlineStr">
        <is>
          <t>SI</t>
        </is>
      </c>
      <c r="R1732" s="10" t="n">
        <v>21600</v>
      </c>
      <c r="S1732" s="10" t="n"/>
      <c r="T1732" s="10" t="n"/>
      <c r="U1732" s="10" t="n"/>
      <c r="V1732" s="13" t="n">
        <v>7.449612403100775</v>
      </c>
      <c r="W1732" s="12" t="n">
        <v>44991</v>
      </c>
      <c r="X1732" s="13" t="n">
        <v>12</v>
      </c>
      <c r="Y1732" s="12" t="n">
        <v>44999</v>
      </c>
      <c r="Z1732" t="n">
        <v>13</v>
      </c>
      <c r="AA1732" s="14" t="inlineStr">
        <is>
          <t>SI</t>
        </is>
      </c>
    </row>
    <row r="1733">
      <c r="B1733" t="inlineStr">
        <is>
          <t>Venta Local</t>
        </is>
      </c>
      <c r="C1733" t="n">
        <v>40367177</v>
      </c>
      <c r="D1733" t="inlineStr">
        <is>
          <t>AGRO MEXICO</t>
        </is>
      </c>
      <c r="E1733" t="n">
        <v>1011127</v>
      </c>
      <c r="F1733" t="inlineStr">
        <is>
          <t>agro mexico1011127</t>
        </is>
      </c>
      <c r="G1733" s="12" t="n">
        <v>44984</v>
      </c>
      <c r="H1733" s="10" t="n">
        <v>21600</v>
      </c>
      <c r="I1733" s="10" t="n"/>
      <c r="J1733" s="10" t="n"/>
      <c r="K1733" s="10" t="n"/>
      <c r="L1733" s="13" t="n">
        <v>5.449612403100775</v>
      </c>
      <c r="M1733" s="12" t="n">
        <v>44989</v>
      </c>
      <c r="N1733" s="13" t="n">
        <v>10</v>
      </c>
      <c r="O1733" s="12" t="n">
        <v>44999</v>
      </c>
      <c r="P1733" t="n">
        <v>13</v>
      </c>
      <c r="Q1733" s="14" t="inlineStr">
        <is>
          <t>SI</t>
        </is>
      </c>
      <c r="R1733" s="10" t="n">
        <v>21600</v>
      </c>
      <c r="S1733" s="10" t="n"/>
      <c r="T1733" s="10" t="n"/>
      <c r="U1733" s="10" t="n"/>
      <c r="V1733" s="13" t="n">
        <v>7.449612403100775</v>
      </c>
      <c r="W1733" s="12" t="n">
        <v>44991</v>
      </c>
      <c r="X1733" s="13" t="n">
        <v>12</v>
      </c>
      <c r="Y1733" s="12" t="n">
        <v>44999</v>
      </c>
      <c r="Z1733" t="n">
        <v>13</v>
      </c>
      <c r="AA1733" s="14" t="inlineStr">
        <is>
          <t>SI</t>
        </is>
      </c>
    </row>
    <row r="1734">
      <c r="B1734" t="inlineStr">
        <is>
          <t>Venta Local</t>
        </is>
      </c>
      <c r="C1734" t="n">
        <v>40367176</v>
      </c>
      <c r="D1734" t="inlineStr">
        <is>
          <t>AGRO MEXICO</t>
        </is>
      </c>
      <c r="E1734" t="n">
        <v>1011127</v>
      </c>
      <c r="F1734" t="inlineStr">
        <is>
          <t>agro mexico1011127</t>
        </is>
      </c>
      <c r="G1734" s="12" t="n">
        <v>44995</v>
      </c>
      <c r="H1734" s="10" t="n">
        <v>20400</v>
      </c>
      <c r="I1734" s="10" t="n"/>
      <c r="J1734" s="10" t="n"/>
      <c r="K1734" s="10" t="n"/>
      <c r="L1734" s="13" t="n">
        <v>5.449612403100775</v>
      </c>
      <c r="M1734" s="12" t="n">
        <v>45000</v>
      </c>
      <c r="N1734" s="13" t="n">
        <v>10</v>
      </c>
      <c r="O1734" s="12" t="n">
        <v>45010</v>
      </c>
      <c r="P1734" t="n">
        <v>5</v>
      </c>
      <c r="Q1734" s="14" t="inlineStr">
        <is>
          <t>SI</t>
        </is>
      </c>
      <c r="R1734" s="10" t="n">
        <v>20400</v>
      </c>
      <c r="S1734" s="10" t="n"/>
      <c r="T1734" s="10" t="n"/>
      <c r="U1734" s="10" t="n"/>
      <c r="V1734" s="13" t="n">
        <v>7.449612403100775</v>
      </c>
      <c r="W1734" s="12" t="n">
        <v>45002</v>
      </c>
      <c r="X1734" s="13" t="n">
        <v>12</v>
      </c>
      <c r="Y1734" s="12" t="n">
        <v>45010</v>
      </c>
      <c r="Z1734" t="n">
        <v>5</v>
      </c>
      <c r="AA1734" s="14" t="inlineStr">
        <is>
          <t>SI</t>
        </is>
      </c>
    </row>
    <row r="1735">
      <c r="B1735" t="inlineStr">
        <is>
          <t>Venta Local</t>
        </is>
      </c>
      <c r="C1735" t="n">
        <v>40367175</v>
      </c>
      <c r="D1735" t="inlineStr">
        <is>
          <t>AGRO MEXICO</t>
        </is>
      </c>
      <c r="E1735" t="n">
        <v>1011127</v>
      </c>
      <c r="F1735" t="inlineStr">
        <is>
          <t>agro mexico1011127</t>
        </is>
      </c>
      <c r="G1735" s="12" t="n">
        <v>44984</v>
      </c>
      <c r="H1735" s="10" t="n">
        <v>21600</v>
      </c>
      <c r="I1735" s="10" t="n"/>
      <c r="J1735" s="10" t="n"/>
      <c r="K1735" s="10" t="n"/>
      <c r="L1735" s="13" t="n">
        <v>5.449612403100775</v>
      </c>
      <c r="M1735" s="12" t="n">
        <v>44989</v>
      </c>
      <c r="N1735" s="13" t="n">
        <v>10</v>
      </c>
      <c r="O1735" s="12" t="n">
        <v>44999</v>
      </c>
      <c r="P1735" t="n">
        <v>13</v>
      </c>
      <c r="Q1735" s="14" t="inlineStr">
        <is>
          <t>SI</t>
        </is>
      </c>
      <c r="R1735" s="10" t="n">
        <v>21600</v>
      </c>
      <c r="S1735" s="10" t="n"/>
      <c r="T1735" s="10" t="n"/>
      <c r="U1735" s="10" t="n"/>
      <c r="V1735" s="13" t="n">
        <v>7.449612403100775</v>
      </c>
      <c r="W1735" s="12" t="n">
        <v>44991</v>
      </c>
      <c r="X1735" s="13" t="n">
        <v>12</v>
      </c>
      <c r="Y1735" s="12" t="n">
        <v>44999</v>
      </c>
      <c r="Z1735" t="n">
        <v>13</v>
      </c>
      <c r="AA1735" s="14" t="inlineStr">
        <is>
          <t>SI</t>
        </is>
      </c>
    </row>
    <row r="1736">
      <c r="B1736" t="inlineStr">
        <is>
          <t>Venta Local</t>
        </is>
      </c>
      <c r="C1736" t="n">
        <v>40367174</v>
      </c>
      <c r="D1736" t="inlineStr">
        <is>
          <t>AGRO MEXICO</t>
        </is>
      </c>
      <c r="E1736" t="n">
        <v>1011127</v>
      </c>
      <c r="F1736" t="inlineStr">
        <is>
          <t>agro mexico1011127</t>
        </is>
      </c>
      <c r="G1736" s="12" t="n">
        <v>44984</v>
      </c>
      <c r="H1736" s="10" t="n">
        <v>21600</v>
      </c>
      <c r="I1736" s="10" t="n"/>
      <c r="J1736" s="10" t="n"/>
      <c r="K1736" s="10" t="n"/>
      <c r="L1736" s="13" t="n">
        <v>5.449612403100775</v>
      </c>
      <c r="M1736" s="12" t="n">
        <v>44989</v>
      </c>
      <c r="N1736" s="13" t="n">
        <v>10</v>
      </c>
      <c r="O1736" s="12" t="n">
        <v>44999</v>
      </c>
      <c r="P1736" t="n">
        <v>13</v>
      </c>
      <c r="Q1736" s="14" t="inlineStr">
        <is>
          <t>SI</t>
        </is>
      </c>
      <c r="R1736" s="10" t="n">
        <v>21600</v>
      </c>
      <c r="S1736" s="10" t="n"/>
      <c r="T1736" s="10" t="n"/>
      <c r="U1736" s="10" t="n"/>
      <c r="V1736" s="13" t="n">
        <v>7.449612403100775</v>
      </c>
      <c r="W1736" s="12" t="n">
        <v>44991</v>
      </c>
      <c r="X1736" s="13" t="n">
        <v>12</v>
      </c>
      <c r="Y1736" s="12" t="n">
        <v>44999</v>
      </c>
      <c r="Z1736" t="n">
        <v>13</v>
      </c>
      <c r="AA1736" s="14" t="inlineStr">
        <is>
          <t>SI</t>
        </is>
      </c>
    </row>
    <row r="1737">
      <c r="B1737" t="inlineStr">
        <is>
          <t>Venta Local</t>
        </is>
      </c>
      <c r="C1737" t="n">
        <v>40367173</v>
      </c>
      <c r="D1737" t="inlineStr">
        <is>
          <t>AGRO MEXICO</t>
        </is>
      </c>
      <c r="E1737" t="n">
        <v>1011127</v>
      </c>
      <c r="F1737" t="inlineStr">
        <is>
          <t>agro mexico1011127</t>
        </is>
      </c>
      <c r="G1737" s="12" t="n">
        <v>44997</v>
      </c>
      <c r="H1737" s="10" t="n">
        <v>20400</v>
      </c>
      <c r="I1737" s="10" t="n"/>
      <c r="J1737" s="10" t="n"/>
      <c r="K1737" s="10" t="n"/>
      <c r="L1737" s="13" t="n">
        <v>5.449612403100775</v>
      </c>
      <c r="M1737" s="12" t="n">
        <v>45002</v>
      </c>
      <c r="N1737" s="13" t="n">
        <v>10</v>
      </c>
      <c r="O1737" s="12" t="n">
        <v>45012</v>
      </c>
      <c r="P1737" t="n">
        <v>4</v>
      </c>
      <c r="Q1737" s="14" t="inlineStr">
        <is>
          <t>SI</t>
        </is>
      </c>
      <c r="R1737" s="10" t="n">
        <v>20400</v>
      </c>
      <c r="S1737" s="10" t="n"/>
      <c r="T1737" s="10" t="n"/>
      <c r="U1737" s="10" t="n"/>
      <c r="V1737" s="13" t="n">
        <v>7.449612403100775</v>
      </c>
      <c r="W1737" s="12" t="n">
        <v>45004</v>
      </c>
      <c r="X1737" s="13" t="n">
        <v>12</v>
      </c>
      <c r="Y1737" s="12" t="n">
        <v>45012</v>
      </c>
      <c r="Z1737" t="n">
        <v>4</v>
      </c>
      <c r="AA1737" s="14" t="inlineStr">
        <is>
          <t>SI</t>
        </is>
      </c>
    </row>
    <row r="1738">
      <c r="B1738" t="inlineStr">
        <is>
          <t>Venta Local</t>
        </is>
      </c>
      <c r="C1738" t="n">
        <v>40367172</v>
      </c>
      <c r="D1738" t="inlineStr">
        <is>
          <t>AGRO MEXICO</t>
        </is>
      </c>
      <c r="E1738" t="n">
        <v>1011127</v>
      </c>
      <c r="F1738" t="inlineStr">
        <is>
          <t>agro mexico1011127</t>
        </is>
      </c>
      <c r="G1738" s="12" t="n">
        <v>44984</v>
      </c>
      <c r="H1738" s="10" t="n">
        <v>21600</v>
      </c>
      <c r="I1738" s="10" t="n"/>
      <c r="J1738" s="10" t="n"/>
      <c r="K1738" s="10" t="n"/>
      <c r="L1738" s="13" t="n">
        <v>5.449612403100775</v>
      </c>
      <c r="M1738" s="12" t="n">
        <v>44989</v>
      </c>
      <c r="N1738" s="13" t="n">
        <v>10</v>
      </c>
      <c r="O1738" s="12" t="n">
        <v>44999</v>
      </c>
      <c r="P1738" t="n">
        <v>13</v>
      </c>
      <c r="Q1738" s="14" t="inlineStr">
        <is>
          <t>SI</t>
        </is>
      </c>
      <c r="R1738" s="10" t="n">
        <v>21600</v>
      </c>
      <c r="S1738" s="10" t="n"/>
      <c r="T1738" s="10" t="n"/>
      <c r="U1738" s="10" t="n"/>
      <c r="V1738" s="13" t="n">
        <v>7.449612403100775</v>
      </c>
      <c r="W1738" s="12" t="n">
        <v>44991</v>
      </c>
      <c r="X1738" s="13" t="n">
        <v>12</v>
      </c>
      <c r="Y1738" s="12" t="n">
        <v>44999</v>
      </c>
      <c r="Z1738" t="n">
        <v>13</v>
      </c>
      <c r="AA1738" s="14" t="inlineStr">
        <is>
          <t>SI</t>
        </is>
      </c>
    </row>
    <row r="1739">
      <c r="B1739" t="inlineStr">
        <is>
          <t>Venta Local</t>
        </is>
      </c>
      <c r="C1739" t="n">
        <v>40367171</v>
      </c>
      <c r="D1739" t="inlineStr">
        <is>
          <t>AGRO MEXICO</t>
        </is>
      </c>
      <c r="E1739" t="n">
        <v>1011127</v>
      </c>
      <c r="F1739" t="inlineStr">
        <is>
          <t>agro mexico1011127</t>
        </is>
      </c>
      <c r="G1739" s="12" t="n">
        <v>44984</v>
      </c>
      <c r="H1739" s="10" t="n">
        <v>21600</v>
      </c>
      <c r="I1739" s="10" t="n"/>
      <c r="J1739" s="10" t="n"/>
      <c r="K1739" s="10" t="n"/>
      <c r="L1739" s="13" t="n">
        <v>5.449612403100775</v>
      </c>
      <c r="M1739" s="12" t="n">
        <v>44989</v>
      </c>
      <c r="N1739" s="13" t="n">
        <v>10</v>
      </c>
      <c r="O1739" s="12" t="n">
        <v>44999</v>
      </c>
      <c r="P1739" t="n">
        <v>13</v>
      </c>
      <c r="Q1739" s="14" t="inlineStr">
        <is>
          <t>SI</t>
        </is>
      </c>
      <c r="R1739" s="10" t="n">
        <v>21600</v>
      </c>
      <c r="S1739" s="10" t="n"/>
      <c r="T1739" s="10" t="n"/>
      <c r="U1739" s="10" t="n"/>
      <c r="V1739" s="13" t="n">
        <v>7.449612403100775</v>
      </c>
      <c r="W1739" s="12" t="n">
        <v>44991</v>
      </c>
      <c r="X1739" s="13" t="n">
        <v>12</v>
      </c>
      <c r="Y1739" s="12" t="n">
        <v>44999</v>
      </c>
      <c r="Z1739" t="n">
        <v>13</v>
      </c>
      <c r="AA1739" s="14" t="inlineStr">
        <is>
          <t>SI</t>
        </is>
      </c>
    </row>
    <row r="1740">
      <c r="B1740" t="inlineStr">
        <is>
          <t>Venta Local</t>
        </is>
      </c>
      <c r="C1740" t="n">
        <v>40367170</v>
      </c>
      <c r="D1740" t="inlineStr">
        <is>
          <t>AGRO MEXICO</t>
        </is>
      </c>
      <c r="E1740" t="n">
        <v>1011127</v>
      </c>
      <c r="F1740" t="inlineStr">
        <is>
          <t>agro mexico1011127</t>
        </is>
      </c>
      <c r="G1740" s="12" t="n">
        <v>44997</v>
      </c>
      <c r="H1740" s="10" t="n">
        <v>21600</v>
      </c>
      <c r="I1740" s="10" t="n"/>
      <c r="J1740" s="10" t="n"/>
      <c r="K1740" s="10" t="n"/>
      <c r="L1740" s="13" t="n">
        <v>5.449612403100775</v>
      </c>
      <c r="M1740" s="12" t="n">
        <v>45002</v>
      </c>
      <c r="N1740" s="13" t="n">
        <v>10</v>
      </c>
      <c r="O1740" s="12" t="n">
        <v>45012</v>
      </c>
      <c r="P1740" t="n">
        <v>4</v>
      </c>
      <c r="Q1740" s="14" t="inlineStr">
        <is>
          <t>SI</t>
        </is>
      </c>
      <c r="R1740" s="10" t="n">
        <v>21600</v>
      </c>
      <c r="S1740" s="10" t="n"/>
      <c r="T1740" s="10" t="n"/>
      <c r="U1740" s="10" t="n"/>
      <c r="V1740" s="13" t="n">
        <v>7.449612403100775</v>
      </c>
      <c r="W1740" s="12" t="n">
        <v>45004</v>
      </c>
      <c r="X1740" s="13" t="n">
        <v>12</v>
      </c>
      <c r="Y1740" s="12" t="n">
        <v>45012</v>
      </c>
      <c r="Z1740" t="n">
        <v>4</v>
      </c>
      <c r="AA1740" s="14" t="inlineStr">
        <is>
          <t>SI</t>
        </is>
      </c>
    </row>
    <row r="1741">
      <c r="B1741" t="inlineStr">
        <is>
          <t>Venta Local</t>
        </is>
      </c>
      <c r="C1741" t="n">
        <v>40367169</v>
      </c>
      <c r="D1741" t="inlineStr">
        <is>
          <t>AGRO MEXICO</t>
        </is>
      </c>
      <c r="E1741" t="n">
        <v>1011127</v>
      </c>
      <c r="F1741" t="inlineStr">
        <is>
          <t>agro mexico1011127</t>
        </is>
      </c>
      <c r="G1741" s="12" t="n">
        <v>44984</v>
      </c>
      <c r="H1741" s="10" t="n">
        <v>21600</v>
      </c>
      <c r="I1741" s="10" t="n"/>
      <c r="J1741" s="10" t="n"/>
      <c r="K1741" s="10" t="n"/>
      <c r="L1741" s="13" t="n">
        <v>5.449612403100775</v>
      </c>
      <c r="M1741" s="12" t="n">
        <v>44989</v>
      </c>
      <c r="N1741" s="13" t="n">
        <v>10</v>
      </c>
      <c r="O1741" s="12" t="n">
        <v>44999</v>
      </c>
      <c r="P1741" t="n">
        <v>13</v>
      </c>
      <c r="Q1741" s="14" t="inlineStr">
        <is>
          <t>SI</t>
        </is>
      </c>
      <c r="R1741" s="10" t="n">
        <v>21600</v>
      </c>
      <c r="S1741" s="10" t="n"/>
      <c r="T1741" s="10" t="n"/>
      <c r="U1741" s="10" t="n"/>
      <c r="V1741" s="13" t="n">
        <v>7.449612403100775</v>
      </c>
      <c r="W1741" s="12" t="n">
        <v>44991</v>
      </c>
      <c r="X1741" s="13" t="n">
        <v>12</v>
      </c>
      <c r="Y1741" s="12" t="n">
        <v>44999</v>
      </c>
      <c r="Z1741" t="n">
        <v>13</v>
      </c>
      <c r="AA1741" s="14" t="inlineStr">
        <is>
          <t>SI</t>
        </is>
      </c>
    </row>
    <row r="1742">
      <c r="B1742" t="inlineStr">
        <is>
          <t>Venta Local</t>
        </is>
      </c>
      <c r="C1742" t="n">
        <v>40367168</v>
      </c>
      <c r="D1742" t="inlineStr">
        <is>
          <t>AGRO MEXICO</t>
        </is>
      </c>
      <c r="E1742" t="n">
        <v>1011127</v>
      </c>
      <c r="F1742" t="inlineStr">
        <is>
          <t>agro mexico1011127</t>
        </is>
      </c>
      <c r="G1742" s="12" t="n">
        <v>44994</v>
      </c>
      <c r="H1742" s="10" t="n">
        <v>21600</v>
      </c>
      <c r="I1742" s="10" t="n"/>
      <c r="J1742" s="10" t="n"/>
      <c r="K1742" s="10" t="n"/>
      <c r="L1742" s="13" t="n">
        <v>5.449612403100775</v>
      </c>
      <c r="M1742" s="12" t="n">
        <v>44999</v>
      </c>
      <c r="N1742" s="13" t="n">
        <v>10</v>
      </c>
      <c r="O1742" s="12" t="n">
        <v>45009</v>
      </c>
      <c r="P1742" t="n">
        <v>6</v>
      </c>
      <c r="Q1742" s="14" t="inlineStr">
        <is>
          <t>SI</t>
        </is>
      </c>
      <c r="R1742" s="10" t="n">
        <v>21600</v>
      </c>
      <c r="S1742" s="10" t="n"/>
      <c r="T1742" s="10" t="n"/>
      <c r="U1742" s="10" t="n"/>
      <c r="V1742" s="13" t="n">
        <v>7.449612403100775</v>
      </c>
      <c r="W1742" s="12" t="n">
        <v>45001</v>
      </c>
      <c r="X1742" s="13" t="n">
        <v>12</v>
      </c>
      <c r="Y1742" s="12" t="n">
        <v>45009</v>
      </c>
      <c r="Z1742" t="n">
        <v>6</v>
      </c>
      <c r="AA1742" s="14" t="inlineStr">
        <is>
          <t>SI</t>
        </is>
      </c>
    </row>
    <row r="1743">
      <c r="B1743" t="inlineStr">
        <is>
          <t>Venta Local</t>
        </is>
      </c>
      <c r="C1743" t="n">
        <v>40367167</v>
      </c>
      <c r="D1743" t="inlineStr">
        <is>
          <t>AGRO MEXICO</t>
        </is>
      </c>
      <c r="E1743" t="n">
        <v>1011127</v>
      </c>
      <c r="F1743" t="inlineStr">
        <is>
          <t>agro mexico1011127</t>
        </is>
      </c>
      <c r="G1743" s="12" t="n">
        <v>45007</v>
      </c>
      <c r="H1743" s="10" t="inlineStr"/>
      <c r="I1743" s="10" t="n">
        <v>21600</v>
      </c>
      <c r="J1743" s="10" t="n"/>
      <c r="K1743" s="10" t="n"/>
      <c r="L1743" s="13" t="n">
        <v>5.449612403100775</v>
      </c>
      <c r="M1743" s="12" t="n">
        <v>45012</v>
      </c>
      <c r="N1743" s="13" t="n">
        <v>10</v>
      </c>
      <c r="O1743" s="12" t="n">
        <v>45022</v>
      </c>
      <c r="P1743" t="n">
        <v>20</v>
      </c>
      <c r="Q1743" s="14" t="inlineStr">
        <is>
          <t>SI</t>
        </is>
      </c>
      <c r="R1743" s="10" t="n"/>
      <c r="S1743" s="10" t="n">
        <v>21600</v>
      </c>
      <c r="T1743" s="10" t="n"/>
      <c r="U1743" s="10" t="n"/>
      <c r="V1743" s="13" t="n">
        <v>7.449612403100775</v>
      </c>
      <c r="W1743" s="12" t="n">
        <v>45014</v>
      </c>
      <c r="X1743" s="13" t="n">
        <v>12</v>
      </c>
      <c r="Y1743" s="12" t="n">
        <v>45022</v>
      </c>
      <c r="Z1743" t="n">
        <v>20</v>
      </c>
      <c r="AA1743" s="14" t="inlineStr">
        <is>
          <t>SI</t>
        </is>
      </c>
    </row>
    <row r="1744">
      <c r="B1744" t="inlineStr">
        <is>
          <t>Venta Local</t>
        </is>
      </c>
      <c r="C1744" t="n">
        <v>40367166</v>
      </c>
      <c r="D1744" t="inlineStr">
        <is>
          <t>AGRO MEXICO</t>
        </is>
      </c>
      <c r="E1744" t="n">
        <v>1011127</v>
      </c>
      <c r="F1744" t="inlineStr">
        <is>
          <t>agro mexico1011127</t>
        </is>
      </c>
      <c r="G1744" s="12" t="n">
        <v>45001</v>
      </c>
      <c r="H1744" s="10" t="n">
        <v>20400</v>
      </c>
      <c r="I1744" s="10" t="n"/>
      <c r="J1744" s="10" t="n"/>
      <c r="K1744" s="10" t="n"/>
      <c r="L1744" s="13" t="n">
        <v>5.449612403100775</v>
      </c>
      <c r="M1744" s="12" t="n">
        <v>45006</v>
      </c>
      <c r="N1744" s="13" t="n">
        <v>10</v>
      </c>
      <c r="O1744" s="12" t="n">
        <v>45016</v>
      </c>
      <c r="P1744" t="n">
        <v>0</v>
      </c>
      <c r="Q1744" s="14" t="inlineStr">
        <is>
          <t>Mes 4</t>
        </is>
      </c>
      <c r="R1744" s="10" t="n">
        <v>20400</v>
      </c>
      <c r="S1744" s="10" t="n"/>
      <c r="T1744" s="10" t="n"/>
      <c r="U1744" s="10" t="n"/>
      <c r="V1744" s="13" t="n">
        <v>7.449612403100775</v>
      </c>
      <c r="W1744" s="12" t="n">
        <v>45008</v>
      </c>
      <c r="X1744" s="13" t="n">
        <v>12</v>
      </c>
      <c r="Y1744" s="12" t="n">
        <v>45016</v>
      </c>
      <c r="Z1744" t="n">
        <v>0</v>
      </c>
      <c r="AA1744" s="14" t="inlineStr">
        <is>
          <t>Mes 4</t>
        </is>
      </c>
    </row>
    <row r="1745">
      <c r="B1745" t="inlineStr">
        <is>
          <t>Venta Local</t>
        </is>
      </c>
      <c r="C1745" t="n">
        <v>40367165</v>
      </c>
      <c r="D1745" t="inlineStr">
        <is>
          <t>AGRO MEXICO</t>
        </is>
      </c>
      <c r="E1745" t="n">
        <v>1011127</v>
      </c>
      <c r="F1745" t="inlineStr">
        <is>
          <t>agro mexico1011127</t>
        </is>
      </c>
      <c r="G1745" s="12" t="n">
        <v>44994</v>
      </c>
      <c r="H1745" s="10" t="n">
        <v>21600</v>
      </c>
      <c r="I1745" s="10" t="n"/>
      <c r="J1745" s="10" t="n"/>
      <c r="K1745" s="10" t="n"/>
      <c r="L1745" s="13" t="n">
        <v>5.449612403100775</v>
      </c>
      <c r="M1745" s="12" t="n">
        <v>44999</v>
      </c>
      <c r="N1745" s="13" t="n">
        <v>10</v>
      </c>
      <c r="O1745" s="12" t="n">
        <v>45009</v>
      </c>
      <c r="P1745" t="n">
        <v>6</v>
      </c>
      <c r="Q1745" s="14" t="inlineStr">
        <is>
          <t>SI</t>
        </is>
      </c>
      <c r="R1745" s="10" t="n">
        <v>21600</v>
      </c>
      <c r="S1745" s="10" t="n"/>
      <c r="T1745" s="10" t="n"/>
      <c r="U1745" s="10" t="n"/>
      <c r="V1745" s="13" t="n">
        <v>7.449612403100775</v>
      </c>
      <c r="W1745" s="12" t="n">
        <v>45001</v>
      </c>
      <c r="X1745" s="13" t="n">
        <v>12</v>
      </c>
      <c r="Y1745" s="12" t="n">
        <v>45009</v>
      </c>
      <c r="Z1745" t="n">
        <v>6</v>
      </c>
      <c r="AA1745" s="14" t="inlineStr">
        <is>
          <t>SI</t>
        </is>
      </c>
    </row>
    <row r="1746">
      <c r="B1746" t="inlineStr">
        <is>
          <t>Venta Local</t>
        </is>
      </c>
      <c r="C1746" t="n">
        <v>40367164</v>
      </c>
      <c r="D1746" t="inlineStr">
        <is>
          <t>AGRO MEXICO</t>
        </is>
      </c>
      <c r="E1746" t="n">
        <v>1011127</v>
      </c>
      <c r="F1746" t="inlineStr">
        <is>
          <t>agro mexico1011127</t>
        </is>
      </c>
      <c r="G1746" s="12" t="n">
        <v>45007</v>
      </c>
      <c r="H1746" s="10" t="inlineStr"/>
      <c r="I1746" s="10" t="n">
        <v>21600</v>
      </c>
      <c r="J1746" s="10" t="n"/>
      <c r="K1746" s="10" t="n"/>
      <c r="L1746" s="13" t="n">
        <v>5.449612403100775</v>
      </c>
      <c r="M1746" s="12" t="n">
        <v>45012</v>
      </c>
      <c r="N1746" s="13" t="n">
        <v>10</v>
      </c>
      <c r="O1746" s="12" t="n">
        <v>45022</v>
      </c>
      <c r="P1746" t="n">
        <v>20</v>
      </c>
      <c r="Q1746" s="14" t="inlineStr">
        <is>
          <t>SI</t>
        </is>
      </c>
      <c r="R1746" s="10" t="n"/>
      <c r="S1746" s="10" t="n">
        <v>21600</v>
      </c>
      <c r="T1746" s="10" t="n"/>
      <c r="U1746" s="10" t="n"/>
      <c r="V1746" s="13" t="n">
        <v>7.449612403100775</v>
      </c>
      <c r="W1746" s="12" t="n">
        <v>45014</v>
      </c>
      <c r="X1746" s="13" t="n">
        <v>12</v>
      </c>
      <c r="Y1746" s="12" t="n">
        <v>45022</v>
      </c>
      <c r="Z1746" t="n">
        <v>20</v>
      </c>
      <c r="AA1746" s="14" t="inlineStr">
        <is>
          <t>SI</t>
        </is>
      </c>
    </row>
    <row r="1747">
      <c r="B1747" t="inlineStr">
        <is>
          <t>Venta Local</t>
        </is>
      </c>
      <c r="C1747" t="n">
        <v>40367163</v>
      </c>
      <c r="D1747" t="inlineStr">
        <is>
          <t>AGRO MEXICO</t>
        </is>
      </c>
      <c r="E1747" t="n">
        <v>1011127</v>
      </c>
      <c r="F1747" t="inlineStr">
        <is>
          <t>agro mexico1011127</t>
        </is>
      </c>
      <c r="G1747" s="12" t="n">
        <v>45001</v>
      </c>
      <c r="H1747" s="10" t="n">
        <v>21600</v>
      </c>
      <c r="I1747" s="10" t="n"/>
      <c r="J1747" s="10" t="n"/>
      <c r="K1747" s="10" t="n"/>
      <c r="L1747" s="13" t="n">
        <v>5.449612403100775</v>
      </c>
      <c r="M1747" s="12" t="n">
        <v>45006</v>
      </c>
      <c r="N1747" s="13" t="n">
        <v>10</v>
      </c>
      <c r="O1747" s="12" t="n">
        <v>45016</v>
      </c>
      <c r="P1747" t="n">
        <v>0</v>
      </c>
      <c r="Q1747" s="14" t="inlineStr">
        <is>
          <t>Mes 4</t>
        </is>
      </c>
      <c r="R1747" s="10" t="n">
        <v>21600</v>
      </c>
      <c r="S1747" s="10" t="n"/>
      <c r="T1747" s="10" t="n"/>
      <c r="U1747" s="10" t="n"/>
      <c r="V1747" s="13" t="n">
        <v>7.449612403100775</v>
      </c>
      <c r="W1747" s="12" t="n">
        <v>45008</v>
      </c>
      <c r="X1747" s="13" t="n">
        <v>12</v>
      </c>
      <c r="Y1747" s="12" t="n">
        <v>45016</v>
      </c>
      <c r="Z1747" t="n">
        <v>0</v>
      </c>
      <c r="AA1747" s="14" t="inlineStr">
        <is>
          <t>Mes 4</t>
        </is>
      </c>
    </row>
    <row r="1748">
      <c r="B1748" t="inlineStr">
        <is>
          <t>Venta Local</t>
        </is>
      </c>
      <c r="C1748" t="n">
        <v>40367162</v>
      </c>
      <c r="D1748" t="inlineStr">
        <is>
          <t>AGRO MEXICO</t>
        </is>
      </c>
      <c r="E1748" t="n">
        <v>1011127</v>
      </c>
      <c r="F1748" t="inlineStr">
        <is>
          <t>agro mexico1011127</t>
        </is>
      </c>
      <c r="G1748" s="12" t="n">
        <v>44994</v>
      </c>
      <c r="H1748" s="10" t="n">
        <v>21600</v>
      </c>
      <c r="I1748" s="10" t="n"/>
      <c r="J1748" s="10" t="n"/>
      <c r="K1748" s="10" t="n"/>
      <c r="L1748" s="13" t="n">
        <v>5.449612403100775</v>
      </c>
      <c r="M1748" s="12" t="n">
        <v>44999</v>
      </c>
      <c r="N1748" s="13" t="n">
        <v>10</v>
      </c>
      <c r="O1748" s="12" t="n">
        <v>45009</v>
      </c>
      <c r="P1748" t="n">
        <v>6</v>
      </c>
      <c r="Q1748" s="14" t="inlineStr">
        <is>
          <t>SI</t>
        </is>
      </c>
      <c r="R1748" s="10" t="n">
        <v>21600</v>
      </c>
      <c r="S1748" s="10" t="n"/>
      <c r="T1748" s="10" t="n"/>
      <c r="U1748" s="10" t="n"/>
      <c r="V1748" s="13" t="n">
        <v>7.449612403100775</v>
      </c>
      <c r="W1748" s="12" t="n">
        <v>45001</v>
      </c>
      <c r="X1748" s="13" t="n">
        <v>12</v>
      </c>
      <c r="Y1748" s="12" t="n">
        <v>45009</v>
      </c>
      <c r="Z1748" t="n">
        <v>6</v>
      </c>
      <c r="AA1748" s="14" t="inlineStr">
        <is>
          <t>SI</t>
        </is>
      </c>
    </row>
    <row r="1749">
      <c r="B1749" t="inlineStr">
        <is>
          <t>Venta Local</t>
        </is>
      </c>
      <c r="C1749" t="n">
        <v>40367161</v>
      </c>
      <c r="D1749" t="inlineStr">
        <is>
          <t>AGRO MEXICO</t>
        </is>
      </c>
      <c r="E1749" t="n">
        <v>1011127</v>
      </c>
      <c r="F1749" t="inlineStr">
        <is>
          <t>agro mexico1011127</t>
        </is>
      </c>
      <c r="G1749" s="12" t="n">
        <v>45007</v>
      </c>
      <c r="H1749" s="10" t="inlineStr"/>
      <c r="I1749" s="10" t="n">
        <v>20400</v>
      </c>
      <c r="J1749" s="10" t="n"/>
      <c r="K1749" s="10" t="n"/>
      <c r="L1749" s="13" t="n">
        <v>5.449612403100775</v>
      </c>
      <c r="M1749" s="12" t="n">
        <v>45012</v>
      </c>
      <c r="N1749" s="13" t="n">
        <v>10</v>
      </c>
      <c r="O1749" s="12" t="n">
        <v>45022</v>
      </c>
      <c r="P1749" t="n">
        <v>20</v>
      </c>
      <c r="Q1749" s="14" t="inlineStr">
        <is>
          <t>SI</t>
        </is>
      </c>
      <c r="R1749" s="10" t="n"/>
      <c r="S1749" s="10" t="n">
        <v>20400</v>
      </c>
      <c r="T1749" s="10" t="n"/>
      <c r="U1749" s="10" t="n"/>
      <c r="V1749" s="13" t="n">
        <v>7.449612403100775</v>
      </c>
      <c r="W1749" s="12" t="n">
        <v>45014</v>
      </c>
      <c r="X1749" s="13" t="n">
        <v>12</v>
      </c>
      <c r="Y1749" s="12" t="n">
        <v>45022</v>
      </c>
      <c r="Z1749" t="n">
        <v>20</v>
      </c>
      <c r="AA1749" s="14" t="inlineStr">
        <is>
          <t>SI</t>
        </is>
      </c>
    </row>
    <row r="1750">
      <c r="B1750" t="inlineStr">
        <is>
          <t>Venta Local</t>
        </is>
      </c>
      <c r="C1750" t="n">
        <v>40367160</v>
      </c>
      <c r="D1750" t="inlineStr">
        <is>
          <t>AGRO MEXICO</t>
        </is>
      </c>
      <c r="E1750" t="n">
        <v>1011127</v>
      </c>
      <c r="F1750" t="inlineStr">
        <is>
          <t>agro mexico1011127</t>
        </is>
      </c>
      <c r="G1750" s="12" t="n">
        <v>45007</v>
      </c>
      <c r="H1750" s="10" t="inlineStr"/>
      <c r="I1750" s="10" t="n">
        <v>20400</v>
      </c>
      <c r="J1750" s="10" t="n"/>
      <c r="K1750" s="10" t="n"/>
      <c r="L1750" s="13" t="n">
        <v>5.449612403100775</v>
      </c>
      <c r="M1750" s="12" t="n">
        <v>45012</v>
      </c>
      <c r="N1750" s="13" t="n">
        <v>10</v>
      </c>
      <c r="O1750" s="12" t="n">
        <v>45022</v>
      </c>
      <c r="P1750" t="n">
        <v>20</v>
      </c>
      <c r="Q1750" s="14" t="inlineStr">
        <is>
          <t>SI</t>
        </is>
      </c>
      <c r="R1750" s="10" t="n"/>
      <c r="S1750" s="10" t="n">
        <v>20400</v>
      </c>
      <c r="T1750" s="10" t="n"/>
      <c r="U1750" s="10" t="n"/>
      <c r="V1750" s="13" t="n">
        <v>7.449612403100775</v>
      </c>
      <c r="W1750" s="12" t="n">
        <v>45014</v>
      </c>
      <c r="X1750" s="13" t="n">
        <v>12</v>
      </c>
      <c r="Y1750" s="12" t="n">
        <v>45022</v>
      </c>
      <c r="Z1750" t="n">
        <v>20</v>
      </c>
      <c r="AA1750" s="14" t="inlineStr">
        <is>
          <t>SI</t>
        </is>
      </c>
    </row>
    <row r="1751">
      <c r="B1751" t="inlineStr">
        <is>
          <t>Venta Local</t>
        </is>
      </c>
      <c r="C1751" t="n">
        <v>40367159</v>
      </c>
      <c r="D1751" t="inlineStr">
        <is>
          <t>AGRO MEXICO</t>
        </is>
      </c>
      <c r="E1751" t="n">
        <v>1011127</v>
      </c>
      <c r="F1751" t="inlineStr">
        <is>
          <t>agro mexico1011127</t>
        </is>
      </c>
      <c r="G1751" s="12" t="n">
        <v>44994</v>
      </c>
      <c r="H1751" s="10" t="n">
        <v>21600</v>
      </c>
      <c r="I1751" s="10" t="n"/>
      <c r="J1751" s="10" t="n"/>
      <c r="K1751" s="10" t="n"/>
      <c r="L1751" s="13" t="n">
        <v>5.449612403100775</v>
      </c>
      <c r="M1751" s="12" t="n">
        <v>44999</v>
      </c>
      <c r="N1751" s="13" t="n">
        <v>10</v>
      </c>
      <c r="O1751" s="12" t="n">
        <v>45009</v>
      </c>
      <c r="P1751" t="n">
        <v>6</v>
      </c>
      <c r="Q1751" s="14" t="inlineStr">
        <is>
          <t>SI</t>
        </is>
      </c>
      <c r="R1751" s="10" t="n">
        <v>21600</v>
      </c>
      <c r="S1751" s="10" t="n"/>
      <c r="T1751" s="10" t="n"/>
      <c r="U1751" s="10" t="n"/>
      <c r="V1751" s="13" t="n">
        <v>7.449612403100775</v>
      </c>
      <c r="W1751" s="12" t="n">
        <v>45001</v>
      </c>
      <c r="X1751" s="13" t="n">
        <v>12</v>
      </c>
      <c r="Y1751" s="12" t="n">
        <v>45009</v>
      </c>
      <c r="Z1751" t="n">
        <v>6</v>
      </c>
      <c r="AA1751" s="14" t="inlineStr">
        <is>
          <t>SI</t>
        </is>
      </c>
    </row>
    <row r="1752">
      <c r="B1752" t="inlineStr">
        <is>
          <t>Venta Local</t>
        </is>
      </c>
      <c r="C1752" t="n">
        <v>40367147</v>
      </c>
      <c r="D1752" t="inlineStr">
        <is>
          <t>AGRO AMERICA</t>
        </is>
      </c>
      <c r="E1752" t="n">
        <v>1021538</v>
      </c>
      <c r="F1752" t="inlineStr">
        <is>
          <t>agro america1021538</t>
        </is>
      </c>
      <c r="G1752" s="12" t="n">
        <v>45008</v>
      </c>
      <c r="H1752" s="10" t="inlineStr"/>
      <c r="I1752" s="10" t="n">
        <v>23994.11415</v>
      </c>
      <c r="J1752" s="10" t="n"/>
      <c r="K1752" s="10" t="n"/>
      <c r="L1752" s="13" t="n">
        <v>7.5</v>
      </c>
      <c r="M1752" s="12" t="n">
        <v>45015</v>
      </c>
      <c r="N1752" s="13" t="n">
        <v>9.5</v>
      </c>
      <c r="O1752" s="12" t="n">
        <v>45024</v>
      </c>
      <c r="P1752" t="n">
        <v>18</v>
      </c>
      <c r="Q1752" s="14" t="inlineStr">
        <is>
          <t>SI</t>
        </is>
      </c>
      <c r="R1752" s="10" t="n"/>
      <c r="S1752" s="10" t="n">
        <v>23994.11415</v>
      </c>
      <c r="T1752" s="10" t="n"/>
      <c r="U1752" s="10" t="n"/>
      <c r="V1752" s="13" t="n">
        <v>9.5</v>
      </c>
      <c r="W1752" s="12" t="n">
        <v>45017</v>
      </c>
      <c r="X1752" s="13" t="n">
        <v>11.5</v>
      </c>
      <c r="Y1752" s="12" t="n">
        <v>45024</v>
      </c>
      <c r="Z1752" t="n">
        <v>18</v>
      </c>
      <c r="AA1752" s="14" t="inlineStr">
        <is>
          <t>SI</t>
        </is>
      </c>
    </row>
    <row r="1753">
      <c r="B1753" t="inlineStr">
        <is>
          <t>Venta Local</t>
        </is>
      </c>
      <c r="C1753" t="n">
        <v>40367146</v>
      </c>
      <c r="D1753" t="inlineStr">
        <is>
          <t>AGRO AMERICA</t>
        </is>
      </c>
      <c r="E1753" t="n">
        <v>1012165</v>
      </c>
      <c r="F1753" t="inlineStr">
        <is>
          <t>agro america1012165</t>
        </is>
      </c>
      <c r="G1753" s="12" t="n">
        <v>45014</v>
      </c>
      <c r="H1753" s="10" t="inlineStr"/>
      <c r="I1753" s="10" t="n">
        <v>6785.73632</v>
      </c>
      <c r="J1753" s="10" t="n"/>
      <c r="K1753" s="10" t="n"/>
      <c r="L1753" s="13" t="n">
        <v>7.5</v>
      </c>
      <c r="M1753" s="12" t="n">
        <v>45021</v>
      </c>
      <c r="N1753" s="13" t="n">
        <v>9.5</v>
      </c>
      <c r="O1753" s="12" t="n">
        <v>45030</v>
      </c>
      <c r="P1753" t="n">
        <v>13</v>
      </c>
      <c r="Q1753" s="14" t="inlineStr">
        <is>
          <t>SI</t>
        </is>
      </c>
      <c r="R1753" s="10" t="n"/>
      <c r="S1753" s="10" t="n">
        <v>6785.73632</v>
      </c>
      <c r="T1753" s="10" t="n"/>
      <c r="U1753" s="10" t="n"/>
      <c r="V1753" s="13" t="n">
        <v>9.5</v>
      </c>
      <c r="W1753" s="12" t="n">
        <v>45023</v>
      </c>
      <c r="X1753" s="13" t="n">
        <v>11.5</v>
      </c>
      <c r="Y1753" s="12" t="n">
        <v>45030</v>
      </c>
      <c r="Z1753" t="n">
        <v>13</v>
      </c>
      <c r="AA1753" s="14" t="inlineStr">
        <is>
          <t>SI</t>
        </is>
      </c>
    </row>
    <row r="1754">
      <c r="B1754" t="inlineStr">
        <is>
          <t>Venta Local</t>
        </is>
      </c>
      <c r="C1754" t="n">
        <v>40367146</v>
      </c>
      <c r="D1754" t="inlineStr">
        <is>
          <t>AGRO AMERICA</t>
        </is>
      </c>
      <c r="E1754" t="n">
        <v>1012165</v>
      </c>
      <c r="F1754" t="inlineStr">
        <is>
          <t>agro america1012165</t>
        </is>
      </c>
      <c r="G1754" s="12" t="n">
        <v>45014</v>
      </c>
      <c r="H1754" s="10" t="inlineStr"/>
      <c r="I1754" s="10" t="n">
        <v>19958.048</v>
      </c>
      <c r="J1754" s="10" t="n"/>
      <c r="K1754" s="10" t="n"/>
      <c r="L1754" s="13" t="n">
        <v>7.5</v>
      </c>
      <c r="M1754" s="12" t="n">
        <v>45021</v>
      </c>
      <c r="N1754" s="13" t="n">
        <v>9.5</v>
      </c>
      <c r="O1754" s="12" t="n">
        <v>45030</v>
      </c>
      <c r="P1754" t="n">
        <v>13</v>
      </c>
      <c r="Q1754" s="14" t="inlineStr">
        <is>
          <t>SI</t>
        </is>
      </c>
      <c r="R1754" s="10" t="n"/>
      <c r="S1754" s="10" t="n">
        <v>19958.048</v>
      </c>
      <c r="T1754" s="10" t="n"/>
      <c r="U1754" s="10" t="n"/>
      <c r="V1754" s="13" t="n">
        <v>9.5</v>
      </c>
      <c r="W1754" s="12" t="n">
        <v>45023</v>
      </c>
      <c r="X1754" s="13" t="n">
        <v>11.5</v>
      </c>
      <c r="Y1754" s="12" t="n">
        <v>45030</v>
      </c>
      <c r="Z1754" t="n">
        <v>13</v>
      </c>
      <c r="AA1754" s="14" t="inlineStr">
        <is>
          <t>SI</t>
        </is>
      </c>
    </row>
    <row r="1755">
      <c r="B1755" t="inlineStr">
        <is>
          <t>Venta Local</t>
        </is>
      </c>
      <c r="C1755" t="n">
        <v>40367145</v>
      </c>
      <c r="D1755" t="inlineStr">
        <is>
          <t>AGRO AMERICA</t>
        </is>
      </c>
      <c r="E1755" t="n">
        <v>1012163</v>
      </c>
      <c r="F1755" t="inlineStr">
        <is>
          <t>agro america1012163</t>
        </is>
      </c>
      <c r="G1755" s="12" t="n">
        <v>45000</v>
      </c>
      <c r="H1755" s="10" t="n">
        <v>19958.048</v>
      </c>
      <c r="I1755" s="10" t="n"/>
      <c r="J1755" s="10" t="n"/>
      <c r="K1755" s="10" t="n"/>
      <c r="L1755" s="13" t="n">
        <v>7.5</v>
      </c>
      <c r="M1755" s="12" t="n">
        <v>45007</v>
      </c>
      <c r="N1755" s="13" t="n">
        <v>9.5</v>
      </c>
      <c r="O1755" s="12" t="n">
        <v>45016</v>
      </c>
      <c r="P1755" t="n">
        <v>0</v>
      </c>
      <c r="Q1755" s="14" t="inlineStr">
        <is>
          <t>Mes 4</t>
        </is>
      </c>
      <c r="R1755" s="10" t="n">
        <v>19958.048</v>
      </c>
      <c r="S1755" s="10" t="n"/>
      <c r="T1755" s="10" t="n"/>
      <c r="U1755" s="10" t="n"/>
      <c r="V1755" s="13" t="n">
        <v>9.5</v>
      </c>
      <c r="W1755" s="12" t="n">
        <v>45009</v>
      </c>
      <c r="X1755" s="13" t="n">
        <v>11.5</v>
      </c>
      <c r="Y1755" s="12" t="n">
        <v>45016</v>
      </c>
      <c r="Z1755" t="n">
        <v>0</v>
      </c>
      <c r="AA1755" s="14" t="inlineStr">
        <is>
          <t>Mes 4</t>
        </is>
      </c>
    </row>
    <row r="1756">
      <c r="B1756" t="inlineStr">
        <is>
          <t>Venta Local</t>
        </is>
      </c>
      <c r="C1756" t="n">
        <v>40367143</v>
      </c>
      <c r="D1756" t="inlineStr">
        <is>
          <t>AGRO AMERICA</t>
        </is>
      </c>
      <c r="E1756" t="n">
        <v>1012158</v>
      </c>
      <c r="F1756" t="inlineStr">
        <is>
          <t>agro america1012158</t>
        </is>
      </c>
      <c r="G1756" s="12" t="n">
        <v>44997</v>
      </c>
      <c r="H1756" s="10" t="n">
        <v>19958.048</v>
      </c>
      <c r="I1756" s="10" t="n"/>
      <c r="J1756" s="10" t="n"/>
      <c r="K1756" s="10" t="n"/>
      <c r="L1756" s="13" t="n">
        <v>7.5</v>
      </c>
      <c r="M1756" s="12" t="n">
        <v>45004</v>
      </c>
      <c r="N1756" s="13" t="n">
        <v>9.5</v>
      </c>
      <c r="O1756" s="12" t="n">
        <v>45013</v>
      </c>
      <c r="P1756" t="n">
        <v>3</v>
      </c>
      <c r="Q1756" s="14" t="inlineStr">
        <is>
          <t>SI</t>
        </is>
      </c>
      <c r="R1756" s="10" t="n">
        <v>19958.048</v>
      </c>
      <c r="S1756" s="10" t="n"/>
      <c r="T1756" s="10" t="n"/>
      <c r="U1756" s="10" t="n"/>
      <c r="V1756" s="13" t="n">
        <v>9.5</v>
      </c>
      <c r="W1756" s="12" t="n">
        <v>45006</v>
      </c>
      <c r="X1756" s="13" t="n">
        <v>11.5</v>
      </c>
      <c r="Y1756" s="12" t="n">
        <v>45013</v>
      </c>
      <c r="Z1756" t="n">
        <v>3</v>
      </c>
      <c r="AA1756" s="14" t="inlineStr">
        <is>
          <t>SI</t>
        </is>
      </c>
    </row>
    <row r="1757">
      <c r="B1757" t="inlineStr">
        <is>
          <t>Venta Local</t>
        </is>
      </c>
      <c r="C1757" t="n">
        <v>40367142</v>
      </c>
      <c r="D1757" t="inlineStr">
        <is>
          <t>AGRO AMERICA</t>
        </is>
      </c>
      <c r="E1757" t="n">
        <v>1012111</v>
      </c>
      <c r="F1757" t="inlineStr">
        <is>
          <t>agro america1012111</t>
        </is>
      </c>
      <c r="G1757" s="12" t="n">
        <v>45006</v>
      </c>
      <c r="H1757" s="10" t="inlineStr"/>
      <c r="I1757" s="10" t="n">
        <v>19958.048</v>
      </c>
      <c r="J1757" s="10" t="n"/>
      <c r="K1757" s="10" t="n"/>
      <c r="L1757" s="13" t="n">
        <v>7.5</v>
      </c>
      <c r="M1757" s="12" t="n">
        <v>45013</v>
      </c>
      <c r="N1757" s="13" t="n">
        <v>9.5</v>
      </c>
      <c r="O1757" s="12" t="n">
        <v>45022</v>
      </c>
      <c r="P1757" t="n">
        <v>20</v>
      </c>
      <c r="Q1757" s="14" t="inlineStr">
        <is>
          <t>SI</t>
        </is>
      </c>
      <c r="R1757" s="10" t="n"/>
      <c r="S1757" s="10" t="n">
        <v>19958.048</v>
      </c>
      <c r="T1757" s="10" t="n"/>
      <c r="U1757" s="10" t="n"/>
      <c r="V1757" s="13" t="n">
        <v>9.5</v>
      </c>
      <c r="W1757" s="12" t="n">
        <v>45015</v>
      </c>
      <c r="X1757" s="13" t="n">
        <v>11.5</v>
      </c>
      <c r="Y1757" s="12" t="n">
        <v>45022</v>
      </c>
      <c r="Z1757" t="n">
        <v>20</v>
      </c>
      <c r="AA1757" s="14" t="inlineStr">
        <is>
          <t>SI</t>
        </is>
      </c>
    </row>
    <row r="1758">
      <c r="B1758" t="inlineStr">
        <is>
          <t>Venta Local</t>
        </is>
      </c>
      <c r="C1758" t="n">
        <v>40367141</v>
      </c>
      <c r="D1758" t="inlineStr">
        <is>
          <t>AGRO AMERICA</t>
        </is>
      </c>
      <c r="E1758" t="n">
        <v>1012109</v>
      </c>
      <c r="F1758" t="inlineStr">
        <is>
          <t>agro america1012109</t>
        </is>
      </c>
      <c r="G1758" s="12" t="n">
        <v>45015</v>
      </c>
      <c r="H1758" s="10" t="inlineStr"/>
      <c r="I1758" s="10" t="n">
        <v>19958.048</v>
      </c>
      <c r="J1758" s="10" t="n"/>
      <c r="K1758" s="10" t="n"/>
      <c r="L1758" s="13" t="n">
        <v>7.5</v>
      </c>
      <c r="M1758" s="12" t="n">
        <v>45022</v>
      </c>
      <c r="N1758" s="13" t="n">
        <v>9.5</v>
      </c>
      <c r="O1758" s="12" t="n">
        <v>45031</v>
      </c>
      <c r="P1758" t="n">
        <v>12</v>
      </c>
      <c r="Q1758" s="14" t="inlineStr">
        <is>
          <t>SI</t>
        </is>
      </c>
      <c r="R1758" s="10" t="n"/>
      <c r="S1758" s="10" t="n">
        <v>19958.048</v>
      </c>
      <c r="T1758" s="10" t="n"/>
      <c r="U1758" s="10" t="n"/>
      <c r="V1758" s="13" t="n">
        <v>9.5</v>
      </c>
      <c r="W1758" s="12" t="n">
        <v>45024</v>
      </c>
      <c r="X1758" s="13" t="n">
        <v>11.5</v>
      </c>
      <c r="Y1758" s="12" t="n">
        <v>45031</v>
      </c>
      <c r="Z1758" t="n">
        <v>12</v>
      </c>
      <c r="AA1758" s="14" t="inlineStr">
        <is>
          <t>SI</t>
        </is>
      </c>
    </row>
    <row r="1759">
      <c r="B1759" t="inlineStr">
        <is>
          <t>Venta Local</t>
        </is>
      </c>
      <c r="C1759" t="n">
        <v>40367139</v>
      </c>
      <c r="D1759" t="inlineStr">
        <is>
          <t>AGRO AMERICA</t>
        </is>
      </c>
      <c r="E1759" t="n">
        <v>1012107</v>
      </c>
      <c r="F1759" t="inlineStr">
        <is>
          <t>agro america1012107</t>
        </is>
      </c>
      <c r="G1759" s="12" t="n">
        <v>45015</v>
      </c>
      <c r="H1759" s="10" t="inlineStr"/>
      <c r="I1759" s="10" t="n">
        <v>19958.048</v>
      </c>
      <c r="J1759" s="10" t="n"/>
      <c r="K1759" s="10" t="n"/>
      <c r="L1759" s="13" t="n">
        <v>7.5</v>
      </c>
      <c r="M1759" s="12" t="n">
        <v>45022</v>
      </c>
      <c r="N1759" s="13" t="n">
        <v>9.5</v>
      </c>
      <c r="O1759" s="12" t="n">
        <v>45031</v>
      </c>
      <c r="P1759" t="n">
        <v>12</v>
      </c>
      <c r="Q1759" s="14" t="inlineStr">
        <is>
          <t>SI</t>
        </is>
      </c>
      <c r="R1759" s="10" t="n"/>
      <c r="S1759" s="10" t="n">
        <v>19958.048</v>
      </c>
      <c r="T1759" s="10" t="n"/>
      <c r="U1759" s="10" t="n"/>
      <c r="V1759" s="13" t="n">
        <v>9.5</v>
      </c>
      <c r="W1759" s="12" t="n">
        <v>45024</v>
      </c>
      <c r="X1759" s="13" t="n">
        <v>11.5</v>
      </c>
      <c r="Y1759" s="12" t="n">
        <v>45031</v>
      </c>
      <c r="Z1759" t="n">
        <v>12</v>
      </c>
      <c r="AA1759" s="14" t="inlineStr">
        <is>
          <t>SI</t>
        </is>
      </c>
    </row>
    <row r="1760">
      <c r="B1760" t="inlineStr">
        <is>
          <t>Venta Local</t>
        </is>
      </c>
      <c r="C1760" t="n">
        <v>40367130</v>
      </c>
      <c r="D1760" t="inlineStr">
        <is>
          <t>AGRO AMERICA</t>
        </is>
      </c>
      <c r="E1760" t="n">
        <v>1012110</v>
      </c>
      <c r="F1760" t="inlineStr">
        <is>
          <t>agro america1012110</t>
        </is>
      </c>
      <c r="G1760" s="12" t="n">
        <v>44997</v>
      </c>
      <c r="H1760" s="10" t="n">
        <v>19958.048</v>
      </c>
      <c r="I1760" s="10" t="n"/>
      <c r="J1760" s="10" t="n"/>
      <c r="K1760" s="10" t="n"/>
      <c r="L1760" s="13" t="n">
        <v>7.5</v>
      </c>
      <c r="M1760" s="12" t="n">
        <v>45004</v>
      </c>
      <c r="N1760" s="13" t="n">
        <v>9.5</v>
      </c>
      <c r="O1760" s="12" t="n">
        <v>45013</v>
      </c>
      <c r="P1760" t="n">
        <v>3</v>
      </c>
      <c r="Q1760" s="14" t="inlineStr">
        <is>
          <t>SI</t>
        </is>
      </c>
      <c r="R1760" s="10" t="n">
        <v>19958.048</v>
      </c>
      <c r="S1760" s="10" t="n"/>
      <c r="T1760" s="10" t="n"/>
      <c r="U1760" s="10" t="n"/>
      <c r="V1760" s="13" t="n">
        <v>9.5</v>
      </c>
      <c r="W1760" s="12" t="n">
        <v>45006</v>
      </c>
      <c r="X1760" s="13" t="n">
        <v>11.5</v>
      </c>
      <c r="Y1760" s="12" t="n">
        <v>45013</v>
      </c>
      <c r="Z1760" t="n">
        <v>3</v>
      </c>
      <c r="AA1760" s="14" t="inlineStr">
        <is>
          <t>SI</t>
        </is>
      </c>
    </row>
    <row r="1761">
      <c r="B1761" t="inlineStr">
        <is>
          <t>Venta Local</t>
        </is>
      </c>
      <c r="C1761" t="n">
        <v>40367129</v>
      </c>
      <c r="D1761" t="inlineStr">
        <is>
          <t>AGRO AMERICA</t>
        </is>
      </c>
      <c r="E1761" t="n">
        <v>1012110</v>
      </c>
      <c r="F1761" t="inlineStr">
        <is>
          <t>agro america1012110</t>
        </is>
      </c>
      <c r="G1761" s="12" t="n">
        <v>44997</v>
      </c>
      <c r="H1761" s="10" t="n">
        <v>19958.048</v>
      </c>
      <c r="I1761" s="10" t="n"/>
      <c r="J1761" s="10" t="n"/>
      <c r="K1761" s="10" t="n"/>
      <c r="L1761" s="13" t="n">
        <v>7.5</v>
      </c>
      <c r="M1761" s="12" t="n">
        <v>45004</v>
      </c>
      <c r="N1761" s="13" t="n">
        <v>9.5</v>
      </c>
      <c r="O1761" s="12" t="n">
        <v>45013</v>
      </c>
      <c r="P1761" t="n">
        <v>3</v>
      </c>
      <c r="Q1761" s="14" t="inlineStr">
        <is>
          <t>SI</t>
        </is>
      </c>
      <c r="R1761" s="10" t="n">
        <v>19958.048</v>
      </c>
      <c r="S1761" s="10" t="n"/>
      <c r="T1761" s="10" t="n"/>
      <c r="U1761" s="10" t="n"/>
      <c r="V1761" s="13" t="n">
        <v>9.5</v>
      </c>
      <c r="W1761" s="12" t="n">
        <v>45006</v>
      </c>
      <c r="X1761" s="13" t="n">
        <v>11.5</v>
      </c>
      <c r="Y1761" s="12" t="n">
        <v>45013</v>
      </c>
      <c r="Z1761" t="n">
        <v>3</v>
      </c>
      <c r="AA1761" s="14" t="inlineStr">
        <is>
          <t>SI</t>
        </is>
      </c>
    </row>
    <row r="1762">
      <c r="B1762" t="inlineStr">
        <is>
          <t>Venta Local</t>
        </is>
      </c>
      <c r="C1762" t="n">
        <v>40367128</v>
      </c>
      <c r="D1762" t="inlineStr">
        <is>
          <t>AGRO AMERICA</t>
        </is>
      </c>
      <c r="E1762" t="n">
        <v>1012111</v>
      </c>
      <c r="F1762" t="inlineStr">
        <is>
          <t>agro america1012111</t>
        </is>
      </c>
      <c r="G1762" s="12" t="n">
        <v>45015</v>
      </c>
      <c r="H1762" s="10" t="inlineStr"/>
      <c r="I1762" s="10" t="n">
        <v>19958.048</v>
      </c>
      <c r="J1762" s="10" t="n"/>
      <c r="K1762" s="10" t="n"/>
      <c r="L1762" s="13" t="n">
        <v>7.5</v>
      </c>
      <c r="M1762" s="12" t="n">
        <v>45022</v>
      </c>
      <c r="N1762" s="13" t="n">
        <v>9.5</v>
      </c>
      <c r="O1762" s="12" t="n">
        <v>45031</v>
      </c>
      <c r="P1762" t="n">
        <v>12</v>
      </c>
      <c r="Q1762" s="14" t="inlineStr">
        <is>
          <t>SI</t>
        </is>
      </c>
      <c r="R1762" s="10" t="n"/>
      <c r="S1762" s="10" t="n">
        <v>19958.048</v>
      </c>
      <c r="T1762" s="10" t="n"/>
      <c r="U1762" s="10" t="n"/>
      <c r="V1762" s="13" t="n">
        <v>9.5</v>
      </c>
      <c r="W1762" s="12" t="n">
        <v>45024</v>
      </c>
      <c r="X1762" s="13" t="n">
        <v>11.5</v>
      </c>
      <c r="Y1762" s="12" t="n">
        <v>45031</v>
      </c>
      <c r="Z1762" t="n">
        <v>12</v>
      </c>
      <c r="AA1762" s="14" t="inlineStr">
        <is>
          <t>SI</t>
        </is>
      </c>
    </row>
    <row r="1763">
      <c r="B1763" t="inlineStr">
        <is>
          <t>Venta Local</t>
        </is>
      </c>
      <c r="C1763" t="n">
        <v>40367127</v>
      </c>
      <c r="D1763" t="inlineStr">
        <is>
          <t>AGRO AMERICA</t>
        </is>
      </c>
      <c r="E1763" t="n">
        <v>1012111</v>
      </c>
      <c r="F1763" t="inlineStr">
        <is>
          <t>agro america1012111</t>
        </is>
      </c>
      <c r="G1763" s="12" t="n">
        <v>45003</v>
      </c>
      <c r="H1763" s="10" t="inlineStr"/>
      <c r="I1763" s="10" t="n">
        <v>19958.048</v>
      </c>
      <c r="J1763" s="10" t="n"/>
      <c r="K1763" s="10" t="n"/>
      <c r="L1763" s="13" t="n">
        <v>7.5</v>
      </c>
      <c r="M1763" s="12" t="n">
        <v>45010</v>
      </c>
      <c r="N1763" s="13" t="n">
        <v>9.5</v>
      </c>
      <c r="O1763" s="12" t="n">
        <v>45019</v>
      </c>
      <c r="P1763" t="n">
        <v>23</v>
      </c>
      <c r="Q1763" s="14" t="inlineStr">
        <is>
          <t>SI</t>
        </is>
      </c>
      <c r="R1763" s="10" t="n"/>
      <c r="S1763" s="10" t="n">
        <v>19958.048</v>
      </c>
      <c r="T1763" s="10" t="n"/>
      <c r="U1763" s="10" t="n"/>
      <c r="V1763" s="13" t="n">
        <v>9.5</v>
      </c>
      <c r="W1763" s="12" t="n">
        <v>45012</v>
      </c>
      <c r="X1763" s="13" t="n">
        <v>11.5</v>
      </c>
      <c r="Y1763" s="12" t="n">
        <v>45019</v>
      </c>
      <c r="Z1763" t="n">
        <v>23</v>
      </c>
      <c r="AA1763" s="14" t="inlineStr">
        <is>
          <t>SI</t>
        </is>
      </c>
    </row>
    <row r="1764">
      <c r="B1764" t="inlineStr">
        <is>
          <t>Venta Local</t>
        </is>
      </c>
      <c r="C1764" t="n">
        <v>40367126</v>
      </c>
      <c r="D1764" t="inlineStr">
        <is>
          <t>AGRO AMERICA</t>
        </is>
      </c>
      <c r="E1764" t="n">
        <v>1012160</v>
      </c>
      <c r="F1764" t="inlineStr">
        <is>
          <t>agro america1012160</t>
        </is>
      </c>
      <c r="G1764" s="12" t="n">
        <v>45004</v>
      </c>
      <c r="H1764" s="10" t="inlineStr"/>
      <c r="I1764" s="10" t="n">
        <v>19958.048</v>
      </c>
      <c r="J1764" s="10" t="n"/>
      <c r="K1764" s="10" t="n"/>
      <c r="L1764" s="13" t="n">
        <v>7.5</v>
      </c>
      <c r="M1764" s="12" t="n">
        <v>45011</v>
      </c>
      <c r="N1764" s="13" t="n">
        <v>9.5</v>
      </c>
      <c r="O1764" s="12" t="n">
        <v>45020</v>
      </c>
      <c r="P1764" t="n">
        <v>22</v>
      </c>
      <c r="Q1764" s="14" t="inlineStr">
        <is>
          <t>SI</t>
        </is>
      </c>
      <c r="R1764" s="10" t="n"/>
      <c r="S1764" s="10" t="n">
        <v>19958.048</v>
      </c>
      <c r="T1764" s="10" t="n"/>
      <c r="U1764" s="10" t="n"/>
      <c r="V1764" s="13" t="n">
        <v>9.5</v>
      </c>
      <c r="W1764" s="12" t="n">
        <v>45013</v>
      </c>
      <c r="X1764" s="13" t="n">
        <v>11.5</v>
      </c>
      <c r="Y1764" s="12" t="n">
        <v>45020</v>
      </c>
      <c r="Z1764" t="n">
        <v>22</v>
      </c>
      <c r="AA1764" s="14" t="inlineStr">
        <is>
          <t>SI</t>
        </is>
      </c>
    </row>
    <row r="1765">
      <c r="B1765" t="inlineStr">
        <is>
          <t>Venta Local</t>
        </is>
      </c>
      <c r="C1765" t="n">
        <v>40367125</v>
      </c>
      <c r="D1765" t="inlineStr">
        <is>
          <t>AGRO AMERICA</t>
        </is>
      </c>
      <c r="E1765" t="n">
        <v>1012160</v>
      </c>
      <c r="F1765" t="inlineStr">
        <is>
          <t>agro america1012160</t>
        </is>
      </c>
      <c r="G1765" s="12" t="n">
        <v>45013</v>
      </c>
      <c r="H1765" s="10" t="inlineStr"/>
      <c r="I1765" s="10" t="n">
        <v>19958.048</v>
      </c>
      <c r="J1765" s="10" t="n"/>
      <c r="K1765" s="10" t="n"/>
      <c r="L1765" s="13" t="n">
        <v>7.5</v>
      </c>
      <c r="M1765" s="12" t="n">
        <v>45020</v>
      </c>
      <c r="N1765" s="13" t="n">
        <v>9.5</v>
      </c>
      <c r="O1765" s="12" t="n">
        <v>45029</v>
      </c>
      <c r="P1765" t="n">
        <v>14</v>
      </c>
      <c r="Q1765" s="14" t="inlineStr">
        <is>
          <t>SI</t>
        </is>
      </c>
      <c r="R1765" s="10" t="n"/>
      <c r="S1765" s="10" t="n">
        <v>19958.048</v>
      </c>
      <c r="T1765" s="10" t="n"/>
      <c r="U1765" s="10" t="n"/>
      <c r="V1765" s="13" t="n">
        <v>9.5</v>
      </c>
      <c r="W1765" s="12" t="n">
        <v>45022</v>
      </c>
      <c r="X1765" s="13" t="n">
        <v>11.5</v>
      </c>
      <c r="Y1765" s="12" t="n">
        <v>45029</v>
      </c>
      <c r="Z1765" t="n">
        <v>14</v>
      </c>
      <c r="AA1765" s="14" t="inlineStr">
        <is>
          <t>SI</t>
        </is>
      </c>
    </row>
    <row r="1766">
      <c r="B1766" t="inlineStr">
        <is>
          <t>Venta Local</t>
        </is>
      </c>
      <c r="C1766" t="n">
        <v>40367122</v>
      </c>
      <c r="D1766" t="inlineStr">
        <is>
          <t>AGRO AMERICA</t>
        </is>
      </c>
      <c r="E1766" t="n">
        <v>1012163</v>
      </c>
      <c r="F1766" t="inlineStr">
        <is>
          <t>agro america1012163</t>
        </is>
      </c>
      <c r="G1766" s="12" t="n">
        <v>45007</v>
      </c>
      <c r="H1766" s="10" t="inlineStr"/>
      <c r="I1766" s="10" t="n">
        <v>19958.048</v>
      </c>
      <c r="J1766" s="10" t="n"/>
      <c r="K1766" s="10" t="n"/>
      <c r="L1766" s="13" t="n">
        <v>7.5</v>
      </c>
      <c r="M1766" s="12" t="n">
        <v>45014</v>
      </c>
      <c r="N1766" s="13" t="n">
        <v>9.5</v>
      </c>
      <c r="O1766" s="12" t="n">
        <v>45023</v>
      </c>
      <c r="P1766" t="n">
        <v>19</v>
      </c>
      <c r="Q1766" s="14" t="inlineStr">
        <is>
          <t>SI</t>
        </is>
      </c>
      <c r="R1766" s="10" t="n"/>
      <c r="S1766" s="10" t="n">
        <v>19958.048</v>
      </c>
      <c r="T1766" s="10" t="n"/>
      <c r="U1766" s="10" t="n"/>
      <c r="V1766" s="13" t="n">
        <v>9.5</v>
      </c>
      <c r="W1766" s="12" t="n">
        <v>45016</v>
      </c>
      <c r="X1766" s="13" t="n">
        <v>11.5</v>
      </c>
      <c r="Y1766" s="12" t="n">
        <v>45023</v>
      </c>
      <c r="Z1766" t="n">
        <v>19</v>
      </c>
      <c r="AA1766" s="14" t="inlineStr">
        <is>
          <t>SI</t>
        </is>
      </c>
    </row>
    <row r="1767">
      <c r="B1767" t="inlineStr">
        <is>
          <t>Venta Local</t>
        </is>
      </c>
      <c r="C1767" t="n">
        <v>40367118</v>
      </c>
      <c r="D1767" t="inlineStr">
        <is>
          <t>AGRO AMERICA</t>
        </is>
      </c>
      <c r="E1767" t="n">
        <v>1012165</v>
      </c>
      <c r="F1767" t="inlineStr">
        <is>
          <t>agro america1012165</t>
        </is>
      </c>
      <c r="G1767" s="12" t="n">
        <v>45003</v>
      </c>
      <c r="H1767" s="10" t="inlineStr"/>
      <c r="I1767" s="10" t="n">
        <v>19958.048</v>
      </c>
      <c r="J1767" s="10" t="n"/>
      <c r="K1767" s="10" t="n"/>
      <c r="L1767" s="13" t="n">
        <v>7.5</v>
      </c>
      <c r="M1767" s="12" t="n">
        <v>45010</v>
      </c>
      <c r="N1767" s="13" t="n">
        <v>9.5</v>
      </c>
      <c r="O1767" s="12" t="n">
        <v>45019</v>
      </c>
      <c r="P1767" t="n">
        <v>23</v>
      </c>
      <c r="Q1767" s="14" t="inlineStr">
        <is>
          <t>SI</t>
        </is>
      </c>
      <c r="R1767" s="10" t="n"/>
      <c r="S1767" s="10" t="n">
        <v>19958.048</v>
      </c>
      <c r="T1767" s="10" t="n"/>
      <c r="U1767" s="10" t="n"/>
      <c r="V1767" s="13" t="n">
        <v>9.5</v>
      </c>
      <c r="W1767" s="12" t="n">
        <v>45012</v>
      </c>
      <c r="X1767" s="13" t="n">
        <v>11.5</v>
      </c>
      <c r="Y1767" s="12" t="n">
        <v>45019</v>
      </c>
      <c r="Z1767" t="n">
        <v>23</v>
      </c>
      <c r="AA1767" s="14" t="inlineStr">
        <is>
          <t>SI</t>
        </is>
      </c>
    </row>
    <row r="1768">
      <c r="B1768" t="inlineStr">
        <is>
          <t>Venta Local</t>
        </is>
      </c>
      <c r="C1768" t="n">
        <v>40367117</v>
      </c>
      <c r="D1768" t="inlineStr">
        <is>
          <t>AGRO AMERICA</t>
        </is>
      </c>
      <c r="E1768" t="n">
        <v>1021538</v>
      </c>
      <c r="F1768" t="inlineStr">
        <is>
          <t>agro america1021538</t>
        </is>
      </c>
      <c r="G1768" s="12" t="n">
        <v>45014</v>
      </c>
      <c r="H1768" s="10" t="inlineStr"/>
      <c r="I1768" s="10" t="n">
        <v>23999.00841</v>
      </c>
      <c r="J1768" s="10" t="n"/>
      <c r="K1768" s="10" t="n"/>
      <c r="L1768" s="13" t="n">
        <v>7.5</v>
      </c>
      <c r="M1768" s="12" t="n">
        <v>45021</v>
      </c>
      <c r="N1768" s="13" t="n">
        <v>9.5</v>
      </c>
      <c r="O1768" s="12" t="n">
        <v>45030</v>
      </c>
      <c r="P1768" t="n">
        <v>13</v>
      </c>
      <c r="Q1768" s="14" t="inlineStr">
        <is>
          <t>SI</t>
        </is>
      </c>
      <c r="R1768" s="10" t="n"/>
      <c r="S1768" s="10" t="n">
        <v>23999.00841</v>
      </c>
      <c r="T1768" s="10" t="n"/>
      <c r="U1768" s="10" t="n"/>
      <c r="V1768" s="13" t="n">
        <v>9.5</v>
      </c>
      <c r="W1768" s="12" t="n">
        <v>45023</v>
      </c>
      <c r="X1768" s="13" t="n">
        <v>11.5</v>
      </c>
      <c r="Y1768" s="12" t="n">
        <v>45030</v>
      </c>
      <c r="Z1768" t="n">
        <v>13</v>
      </c>
      <c r="AA1768" s="14" t="inlineStr">
        <is>
          <t>SI</t>
        </is>
      </c>
    </row>
    <row r="1769">
      <c r="B1769" t="inlineStr">
        <is>
          <t>Venta Local</t>
        </is>
      </c>
      <c r="C1769" t="n">
        <v>40367036</v>
      </c>
      <c r="D1769" t="inlineStr">
        <is>
          <t>AGRO AMERICA</t>
        </is>
      </c>
      <c r="E1769" t="n">
        <v>1030370</v>
      </c>
      <c r="F1769" t="inlineStr">
        <is>
          <t>agro america1030370</t>
        </is>
      </c>
      <c r="G1769" s="12" t="n">
        <v>45014</v>
      </c>
      <c r="H1769" s="10" t="inlineStr"/>
      <c r="I1769" s="10" t="n">
        <v>18143.68</v>
      </c>
      <c r="J1769" s="10" t="n"/>
      <c r="K1769" s="10" t="n"/>
      <c r="L1769" s="13" t="n">
        <v>7.5</v>
      </c>
      <c r="M1769" s="12" t="n">
        <v>45021</v>
      </c>
      <c r="N1769" s="13" t="n">
        <v>9.5</v>
      </c>
      <c r="O1769" s="12" t="n">
        <v>45030</v>
      </c>
      <c r="P1769" t="n">
        <v>13</v>
      </c>
      <c r="Q1769" s="14" t="inlineStr">
        <is>
          <t>SI</t>
        </is>
      </c>
      <c r="R1769" s="10" t="n"/>
      <c r="S1769" s="10" t="n">
        <v>18143.68</v>
      </c>
      <c r="T1769" s="10" t="n"/>
      <c r="U1769" s="10" t="n"/>
      <c r="V1769" s="13" t="n">
        <v>9.5</v>
      </c>
      <c r="W1769" s="12" t="n">
        <v>45023</v>
      </c>
      <c r="X1769" s="13" t="n">
        <v>11.5</v>
      </c>
      <c r="Y1769" s="12" t="n">
        <v>45030</v>
      </c>
      <c r="Z1769" t="n">
        <v>13</v>
      </c>
      <c r="AA1769" s="14" t="inlineStr">
        <is>
          <t>SI</t>
        </is>
      </c>
    </row>
    <row r="1770">
      <c r="B1770" t="inlineStr">
        <is>
          <t>Venta Local</t>
        </is>
      </c>
      <c r="C1770" t="n">
        <v>40367022</v>
      </c>
      <c r="D1770" t="inlineStr">
        <is>
          <t>AGRO AMERICA</t>
        </is>
      </c>
      <c r="E1770" t="n">
        <v>1030379</v>
      </c>
      <c r="F1770" t="inlineStr">
        <is>
          <t>agro america1030379</t>
        </is>
      </c>
      <c r="G1770" s="12" t="n">
        <v>45021</v>
      </c>
      <c r="H1770" s="10" t="inlineStr"/>
      <c r="I1770" s="10" t="n">
        <v>23931.51392</v>
      </c>
      <c r="J1770" s="10" t="n"/>
      <c r="K1770" s="10" t="n"/>
      <c r="L1770" s="13" t="n">
        <v>7.5</v>
      </c>
      <c r="M1770" s="12" t="n">
        <v>45028</v>
      </c>
      <c r="N1770" s="13" t="n">
        <v>9.5</v>
      </c>
      <c r="O1770" s="12" t="n">
        <v>45037</v>
      </c>
      <c r="P1770" t="n">
        <v>7</v>
      </c>
      <c r="Q1770" s="14" t="inlineStr">
        <is>
          <t>SI</t>
        </is>
      </c>
      <c r="R1770" s="10" t="n"/>
      <c r="S1770" s="10" t="n">
        <v>23931.51392</v>
      </c>
      <c r="T1770" s="10" t="n"/>
      <c r="U1770" s="10" t="n"/>
      <c r="V1770" s="13" t="n">
        <v>9.5</v>
      </c>
      <c r="W1770" s="12" t="n">
        <v>45030</v>
      </c>
      <c r="X1770" s="13" t="n">
        <v>11.5</v>
      </c>
      <c r="Y1770" s="12" t="n">
        <v>45037</v>
      </c>
      <c r="Z1770" t="n">
        <v>7</v>
      </c>
      <c r="AA1770" s="14" t="inlineStr">
        <is>
          <t>SI</t>
        </is>
      </c>
    </row>
    <row r="1771">
      <c r="B1771" t="inlineStr">
        <is>
          <t>Venta Local</t>
        </is>
      </c>
      <c r="C1771" t="n">
        <v>40367020</v>
      </c>
      <c r="D1771" t="inlineStr">
        <is>
          <t>AGRO AMERICA</t>
        </is>
      </c>
      <c r="E1771" t="n">
        <v>1030379</v>
      </c>
      <c r="F1771" t="inlineStr">
        <is>
          <t>agro america1030379</t>
        </is>
      </c>
      <c r="G1771" s="12" t="n">
        <v>45021</v>
      </c>
      <c r="H1771" s="10" t="inlineStr"/>
      <c r="I1771" s="10" t="n">
        <v>24004.08864</v>
      </c>
      <c r="J1771" s="10" t="n"/>
      <c r="K1771" s="10" t="n"/>
      <c r="L1771" s="13" t="n">
        <v>7.5</v>
      </c>
      <c r="M1771" s="12" t="n">
        <v>45028</v>
      </c>
      <c r="N1771" s="13" t="n">
        <v>9.5</v>
      </c>
      <c r="O1771" s="12" t="n">
        <v>45037</v>
      </c>
      <c r="P1771" t="n">
        <v>7</v>
      </c>
      <c r="Q1771" s="14" t="inlineStr">
        <is>
          <t>SI</t>
        </is>
      </c>
      <c r="R1771" s="10" t="n"/>
      <c r="S1771" s="10" t="n">
        <v>24004.08864</v>
      </c>
      <c r="T1771" s="10" t="n"/>
      <c r="U1771" s="10" t="n"/>
      <c r="V1771" s="13" t="n">
        <v>9.5</v>
      </c>
      <c r="W1771" s="12" t="n">
        <v>45030</v>
      </c>
      <c r="X1771" s="13" t="n">
        <v>11.5</v>
      </c>
      <c r="Y1771" s="12" t="n">
        <v>45037</v>
      </c>
      <c r="Z1771" t="n">
        <v>7</v>
      </c>
      <c r="AA1771" s="14" t="inlineStr">
        <is>
          <t>SI</t>
        </is>
      </c>
    </row>
    <row r="1772">
      <c r="B1772" t="inlineStr">
        <is>
          <t>Venta Local</t>
        </is>
      </c>
      <c r="C1772" t="n">
        <v>40367019</v>
      </c>
      <c r="D1772" t="inlineStr">
        <is>
          <t>AGRO AMERICA</t>
        </is>
      </c>
      <c r="E1772" t="n">
        <v>1030379</v>
      </c>
      <c r="F1772" t="inlineStr">
        <is>
          <t>agro america1030379</t>
        </is>
      </c>
      <c r="G1772" s="12" t="n">
        <v>45021</v>
      </c>
      <c r="H1772" s="10" t="inlineStr"/>
      <c r="I1772" s="10" t="n">
        <v>24004.08864</v>
      </c>
      <c r="J1772" s="10" t="n"/>
      <c r="K1772" s="10" t="n"/>
      <c r="L1772" s="13" t="n">
        <v>7.5</v>
      </c>
      <c r="M1772" s="12" t="n">
        <v>45028</v>
      </c>
      <c r="N1772" s="13" t="n">
        <v>9.5</v>
      </c>
      <c r="O1772" s="12" t="n">
        <v>45037</v>
      </c>
      <c r="P1772" t="n">
        <v>7</v>
      </c>
      <c r="Q1772" s="14" t="inlineStr">
        <is>
          <t>SI</t>
        </is>
      </c>
      <c r="R1772" s="10" t="n"/>
      <c r="S1772" s="10" t="n">
        <v>24004.08864</v>
      </c>
      <c r="T1772" s="10" t="n"/>
      <c r="U1772" s="10" t="n"/>
      <c r="V1772" s="13" t="n">
        <v>9.5</v>
      </c>
      <c r="W1772" s="12" t="n">
        <v>45030</v>
      </c>
      <c r="X1772" s="13" t="n">
        <v>11.5</v>
      </c>
      <c r="Y1772" s="12" t="n">
        <v>45037</v>
      </c>
      <c r="Z1772" t="n">
        <v>7</v>
      </c>
      <c r="AA1772" s="14" t="inlineStr">
        <is>
          <t>SI</t>
        </is>
      </c>
    </row>
    <row r="1773">
      <c r="B1773" t="inlineStr">
        <is>
          <t>Venta Local</t>
        </is>
      </c>
      <c r="C1773" t="n">
        <v>40367012</v>
      </c>
      <c r="D1773" t="inlineStr">
        <is>
          <t>AGRO AMERICA</t>
        </is>
      </c>
      <c r="E1773" t="n">
        <v>1021539</v>
      </c>
      <c r="F1773" t="inlineStr">
        <is>
          <t>agro america1021539</t>
        </is>
      </c>
      <c r="G1773" s="12" t="n">
        <v>45013</v>
      </c>
      <c r="H1773" s="10" t="inlineStr"/>
      <c r="I1773" s="10" t="n">
        <v>24006.35206</v>
      </c>
      <c r="J1773" s="10" t="n"/>
      <c r="K1773" s="10" t="n"/>
      <c r="L1773" s="13" t="n">
        <v>7.5</v>
      </c>
      <c r="M1773" s="12" t="n">
        <v>45020</v>
      </c>
      <c r="N1773" s="13" t="n">
        <v>9.5</v>
      </c>
      <c r="O1773" s="12" t="n">
        <v>45029</v>
      </c>
      <c r="P1773" t="n">
        <v>14</v>
      </c>
      <c r="Q1773" s="14" t="inlineStr">
        <is>
          <t>SI</t>
        </is>
      </c>
      <c r="R1773" s="10" t="n"/>
      <c r="S1773" s="10" t="n">
        <v>24006.35206</v>
      </c>
      <c r="T1773" s="10" t="n"/>
      <c r="U1773" s="10" t="n"/>
      <c r="V1773" s="13" t="n">
        <v>9.5</v>
      </c>
      <c r="W1773" s="12" t="n">
        <v>45022</v>
      </c>
      <c r="X1773" s="13" t="n">
        <v>11.5</v>
      </c>
      <c r="Y1773" s="12" t="n">
        <v>45029</v>
      </c>
      <c r="Z1773" t="n">
        <v>14</v>
      </c>
      <c r="AA1773" s="14" t="inlineStr">
        <is>
          <t>SI</t>
        </is>
      </c>
    </row>
    <row r="1774">
      <c r="B1774" t="inlineStr">
        <is>
          <t>Venta Local</t>
        </is>
      </c>
      <c r="C1774" t="n">
        <v>40367011</v>
      </c>
      <c r="D1774" t="inlineStr">
        <is>
          <t>AGRO AMERICA</t>
        </is>
      </c>
      <c r="E1774" t="n">
        <v>1021538</v>
      </c>
      <c r="F1774" t="inlineStr">
        <is>
          <t>agro america1021538</t>
        </is>
      </c>
      <c r="G1774" s="12" t="n">
        <v>45015</v>
      </c>
      <c r="H1774" s="10" t="inlineStr"/>
      <c r="I1774" s="10" t="n">
        <v>23991.05241</v>
      </c>
      <c r="J1774" s="10" t="n"/>
      <c r="K1774" s="10" t="n"/>
      <c r="L1774" s="13" t="n">
        <v>7.5</v>
      </c>
      <c r="M1774" s="12" t="n">
        <v>45022</v>
      </c>
      <c r="N1774" s="13" t="n">
        <v>9.5</v>
      </c>
      <c r="O1774" s="12" t="n">
        <v>45031</v>
      </c>
      <c r="P1774" t="n">
        <v>12</v>
      </c>
      <c r="Q1774" s="14" t="inlineStr">
        <is>
          <t>SI</t>
        </is>
      </c>
      <c r="R1774" s="10" t="n"/>
      <c r="S1774" s="10" t="n">
        <v>23991.05241</v>
      </c>
      <c r="T1774" s="10" t="n"/>
      <c r="U1774" s="10" t="n"/>
      <c r="V1774" s="13" t="n">
        <v>9.5</v>
      </c>
      <c r="W1774" s="12" t="n">
        <v>45024</v>
      </c>
      <c r="X1774" s="13" t="n">
        <v>11.5</v>
      </c>
      <c r="Y1774" s="12" t="n">
        <v>45031</v>
      </c>
      <c r="Z1774" t="n">
        <v>12</v>
      </c>
      <c r="AA1774" s="14" t="inlineStr">
        <is>
          <t>SI</t>
        </is>
      </c>
    </row>
    <row r="1775">
      <c r="B1775" t="inlineStr">
        <is>
          <t>Venta Local</t>
        </is>
      </c>
      <c r="C1775" t="n">
        <v>40367010</v>
      </c>
      <c r="D1775" t="inlineStr">
        <is>
          <t>AGRO AMERICA</t>
        </is>
      </c>
      <c r="E1775" t="n">
        <v>1021538</v>
      </c>
      <c r="F1775" t="inlineStr">
        <is>
          <t>agro america1021538</t>
        </is>
      </c>
      <c r="G1775" s="12" t="n">
        <v>45021</v>
      </c>
      <c r="H1775" s="10" t="inlineStr"/>
      <c r="I1775" s="10" t="n">
        <v>23995.52936</v>
      </c>
      <c r="J1775" s="10" t="n"/>
      <c r="K1775" s="10" t="n"/>
      <c r="L1775" s="13" t="n">
        <v>7.5</v>
      </c>
      <c r="M1775" s="12" t="n">
        <v>45028</v>
      </c>
      <c r="N1775" s="13" t="n">
        <v>9.5</v>
      </c>
      <c r="O1775" s="12" t="n">
        <v>45037</v>
      </c>
      <c r="P1775" t="n">
        <v>7</v>
      </c>
      <c r="Q1775" s="14" t="inlineStr">
        <is>
          <t>SI</t>
        </is>
      </c>
      <c r="R1775" s="10" t="n"/>
      <c r="S1775" s="10" t="n">
        <v>23995.52936</v>
      </c>
      <c r="T1775" s="10" t="n"/>
      <c r="U1775" s="10" t="n"/>
      <c r="V1775" s="13" t="n">
        <v>9.5</v>
      </c>
      <c r="W1775" s="12" t="n">
        <v>45030</v>
      </c>
      <c r="X1775" s="13" t="n">
        <v>11.5</v>
      </c>
      <c r="Y1775" s="12" t="n">
        <v>45037</v>
      </c>
      <c r="Z1775" t="n">
        <v>7</v>
      </c>
      <c r="AA1775" s="14" t="inlineStr">
        <is>
          <t>SI</t>
        </is>
      </c>
    </row>
    <row r="1776">
      <c r="B1776" t="inlineStr">
        <is>
          <t>Venta Local</t>
        </is>
      </c>
      <c r="C1776" t="n">
        <v>40367009</v>
      </c>
      <c r="D1776" t="inlineStr">
        <is>
          <t>AGRO AMERICA</t>
        </is>
      </c>
      <c r="E1776" t="n">
        <v>1021538</v>
      </c>
      <c r="F1776" t="inlineStr">
        <is>
          <t>agro america1021538</t>
        </is>
      </c>
      <c r="G1776" s="12" t="n">
        <v>45006</v>
      </c>
      <c r="H1776" s="10" t="inlineStr"/>
      <c r="I1776" s="10" t="n">
        <v>24011.43683</v>
      </c>
      <c r="J1776" s="10" t="n"/>
      <c r="K1776" s="10" t="n"/>
      <c r="L1776" s="13" t="n">
        <v>7.5</v>
      </c>
      <c r="M1776" s="12" t="n">
        <v>45013</v>
      </c>
      <c r="N1776" s="13" t="n">
        <v>9.5</v>
      </c>
      <c r="O1776" s="12" t="n">
        <v>45022</v>
      </c>
      <c r="P1776" t="n">
        <v>20</v>
      </c>
      <c r="Q1776" s="14" t="inlineStr">
        <is>
          <t>SI</t>
        </is>
      </c>
      <c r="R1776" s="10" t="n"/>
      <c r="S1776" s="10" t="n">
        <v>24011.43683</v>
      </c>
      <c r="T1776" s="10" t="n"/>
      <c r="U1776" s="10" t="n"/>
      <c r="V1776" s="13" t="n">
        <v>9.5</v>
      </c>
      <c r="W1776" s="12" t="n">
        <v>45015</v>
      </c>
      <c r="X1776" s="13" t="n">
        <v>11.5</v>
      </c>
      <c r="Y1776" s="12" t="n">
        <v>45022</v>
      </c>
      <c r="Z1776" t="n">
        <v>20</v>
      </c>
      <c r="AA1776" s="14" t="inlineStr">
        <is>
          <t>SI</t>
        </is>
      </c>
    </row>
    <row r="1777">
      <c r="B1777" t="inlineStr">
        <is>
          <t>Venta Local</t>
        </is>
      </c>
      <c r="C1777" t="n">
        <v>40367008</v>
      </c>
      <c r="D1777" t="inlineStr">
        <is>
          <t>AGRO AMERICA</t>
        </is>
      </c>
      <c r="E1777" t="n">
        <v>1012111</v>
      </c>
      <c r="F1777" t="inlineStr">
        <is>
          <t>agro america1012111</t>
        </is>
      </c>
      <c r="G1777" s="12" t="n">
        <v>45004</v>
      </c>
      <c r="H1777" s="10" t="inlineStr"/>
      <c r="I1777" s="10" t="n">
        <v>19958.048</v>
      </c>
      <c r="J1777" s="10" t="n"/>
      <c r="K1777" s="10" t="n"/>
      <c r="L1777" s="13" t="n">
        <v>7.5</v>
      </c>
      <c r="M1777" s="12" t="n">
        <v>45011</v>
      </c>
      <c r="N1777" s="13" t="n">
        <v>9.5</v>
      </c>
      <c r="O1777" s="12" t="n">
        <v>45020</v>
      </c>
      <c r="P1777" t="n">
        <v>22</v>
      </c>
      <c r="Q1777" s="14" t="inlineStr">
        <is>
          <t>SI</t>
        </is>
      </c>
      <c r="R1777" s="10" t="n"/>
      <c r="S1777" s="10" t="n">
        <v>19958.048</v>
      </c>
      <c r="T1777" s="10" t="n"/>
      <c r="U1777" s="10" t="n"/>
      <c r="V1777" s="13" t="n">
        <v>9.5</v>
      </c>
      <c r="W1777" s="12" t="n">
        <v>45013</v>
      </c>
      <c r="X1777" s="13" t="n">
        <v>11.5</v>
      </c>
      <c r="Y1777" s="12" t="n">
        <v>45020</v>
      </c>
      <c r="Z1777" t="n">
        <v>22</v>
      </c>
      <c r="AA1777" s="14" t="inlineStr">
        <is>
          <t>SI</t>
        </is>
      </c>
    </row>
    <row r="1778">
      <c r="B1778" t="inlineStr">
        <is>
          <t>Venta Local</t>
        </is>
      </c>
      <c r="C1778" t="n">
        <v>40367007</v>
      </c>
      <c r="D1778" t="inlineStr">
        <is>
          <t>AGRO AMERICA</t>
        </is>
      </c>
      <c r="E1778" t="n">
        <v>1012107</v>
      </c>
      <c r="F1778" t="inlineStr">
        <is>
          <t>agro america1012107</t>
        </is>
      </c>
      <c r="G1778" s="12" t="n">
        <v>45008</v>
      </c>
      <c r="H1778" s="10" t="inlineStr"/>
      <c r="I1778" s="10" t="n">
        <v>9979.023999999999</v>
      </c>
      <c r="J1778" s="10" t="n"/>
      <c r="K1778" s="10" t="n"/>
      <c r="L1778" s="13" t="n">
        <v>7.5</v>
      </c>
      <c r="M1778" s="12" t="n">
        <v>45015</v>
      </c>
      <c r="N1778" s="13" t="n">
        <v>9.5</v>
      </c>
      <c r="O1778" s="12" t="n">
        <v>45024</v>
      </c>
      <c r="P1778" t="n">
        <v>18</v>
      </c>
      <c r="Q1778" s="14" t="inlineStr">
        <is>
          <t>SI</t>
        </is>
      </c>
      <c r="R1778" s="10" t="n"/>
      <c r="S1778" s="10" t="n">
        <v>9979.023999999999</v>
      </c>
      <c r="T1778" s="10" t="n"/>
      <c r="U1778" s="10" t="n"/>
      <c r="V1778" s="13" t="n">
        <v>9.5</v>
      </c>
      <c r="W1778" s="12" t="n">
        <v>45017</v>
      </c>
      <c r="X1778" s="13" t="n">
        <v>11.5</v>
      </c>
      <c r="Y1778" s="12" t="n">
        <v>45024</v>
      </c>
      <c r="Z1778" t="n">
        <v>18</v>
      </c>
      <c r="AA1778" s="14" t="inlineStr">
        <is>
          <t>SI</t>
        </is>
      </c>
    </row>
    <row r="1779">
      <c r="B1779" t="inlineStr">
        <is>
          <t>Venta Local</t>
        </is>
      </c>
      <c r="C1779" t="n">
        <v>40367007</v>
      </c>
      <c r="D1779" t="inlineStr">
        <is>
          <t>AGRO AMERICA</t>
        </is>
      </c>
      <c r="E1779" t="n">
        <v>1012111</v>
      </c>
      <c r="F1779" t="inlineStr">
        <is>
          <t>agro america1012111</t>
        </is>
      </c>
      <c r="G1779" s="12" t="n">
        <v>45008</v>
      </c>
      <c r="H1779" s="10" t="inlineStr"/>
      <c r="I1779" s="10" t="n">
        <v>9979.023999999999</v>
      </c>
      <c r="J1779" s="10" t="n"/>
      <c r="K1779" s="10" t="n"/>
      <c r="L1779" s="13" t="n">
        <v>7.5</v>
      </c>
      <c r="M1779" s="12" t="n">
        <v>45015</v>
      </c>
      <c r="N1779" s="13" t="n">
        <v>9.5</v>
      </c>
      <c r="O1779" s="12" t="n">
        <v>45024</v>
      </c>
      <c r="P1779" t="n">
        <v>18</v>
      </c>
      <c r="Q1779" s="14" t="inlineStr">
        <is>
          <t>SI</t>
        </is>
      </c>
      <c r="R1779" s="10" t="n"/>
      <c r="S1779" s="10" t="n">
        <v>9979.023999999999</v>
      </c>
      <c r="T1779" s="10" t="n"/>
      <c r="U1779" s="10" t="n"/>
      <c r="V1779" s="13" t="n">
        <v>9.5</v>
      </c>
      <c r="W1779" s="12" t="n">
        <v>45017</v>
      </c>
      <c r="X1779" s="13" t="n">
        <v>11.5</v>
      </c>
      <c r="Y1779" s="12" t="n">
        <v>45024</v>
      </c>
      <c r="Z1779" t="n">
        <v>18</v>
      </c>
      <c r="AA1779" s="14" t="inlineStr">
        <is>
          <t>SI</t>
        </is>
      </c>
    </row>
    <row r="1780">
      <c r="B1780" t="inlineStr">
        <is>
          <t>Venta Local</t>
        </is>
      </c>
      <c r="C1780" t="n">
        <v>40366995</v>
      </c>
      <c r="D1780" t="inlineStr">
        <is>
          <t>AGRO AMERICA</t>
        </is>
      </c>
      <c r="E1780" t="n">
        <v>1012109</v>
      </c>
      <c r="F1780" t="inlineStr">
        <is>
          <t>agro america1012109</t>
        </is>
      </c>
      <c r="G1780" s="12" t="n">
        <v>45015</v>
      </c>
      <c r="H1780" s="10" t="inlineStr"/>
      <c r="I1780" s="10" t="n">
        <v>19958.048</v>
      </c>
      <c r="J1780" s="10" t="n"/>
      <c r="K1780" s="10" t="n"/>
      <c r="L1780" s="13" t="n">
        <v>7.5</v>
      </c>
      <c r="M1780" s="12" t="n">
        <v>45022</v>
      </c>
      <c r="N1780" s="13" t="n">
        <v>9.5</v>
      </c>
      <c r="O1780" s="12" t="n">
        <v>45031</v>
      </c>
      <c r="P1780" t="n">
        <v>12</v>
      </c>
      <c r="Q1780" s="14" t="inlineStr">
        <is>
          <t>SI</t>
        </is>
      </c>
      <c r="R1780" s="10" t="n"/>
      <c r="S1780" s="10" t="n">
        <v>19958.048</v>
      </c>
      <c r="T1780" s="10" t="n"/>
      <c r="U1780" s="10" t="n"/>
      <c r="V1780" s="13" t="n">
        <v>9.5</v>
      </c>
      <c r="W1780" s="12" t="n">
        <v>45024</v>
      </c>
      <c r="X1780" s="13" t="n">
        <v>11.5</v>
      </c>
      <c r="Y1780" s="12" t="n">
        <v>45031</v>
      </c>
      <c r="Z1780" t="n">
        <v>12</v>
      </c>
      <c r="AA1780" s="14" t="inlineStr">
        <is>
          <t>SI</t>
        </is>
      </c>
    </row>
    <row r="1781">
      <c r="B1781" t="inlineStr">
        <is>
          <t>Venta Local</t>
        </is>
      </c>
      <c r="C1781" t="n">
        <v>40366994</v>
      </c>
      <c r="D1781" t="inlineStr">
        <is>
          <t>AGRO AMERICA</t>
        </is>
      </c>
      <c r="E1781" t="n">
        <v>1012109</v>
      </c>
      <c r="F1781" t="inlineStr">
        <is>
          <t>agro america1012109</t>
        </is>
      </c>
      <c r="G1781" s="12" t="n">
        <v>45013</v>
      </c>
      <c r="H1781" s="10" t="inlineStr"/>
      <c r="I1781" s="10" t="n">
        <v>19958.048</v>
      </c>
      <c r="J1781" s="10" t="n"/>
      <c r="K1781" s="10" t="n"/>
      <c r="L1781" s="13" t="n">
        <v>7.5</v>
      </c>
      <c r="M1781" s="12" t="n">
        <v>45020</v>
      </c>
      <c r="N1781" s="13" t="n">
        <v>9.5</v>
      </c>
      <c r="O1781" s="12" t="n">
        <v>45029</v>
      </c>
      <c r="P1781" t="n">
        <v>14</v>
      </c>
      <c r="Q1781" s="14" t="inlineStr">
        <is>
          <t>SI</t>
        </is>
      </c>
      <c r="R1781" s="10" t="n"/>
      <c r="S1781" s="10" t="n">
        <v>19958.048</v>
      </c>
      <c r="T1781" s="10" t="n"/>
      <c r="U1781" s="10" t="n"/>
      <c r="V1781" s="13" t="n">
        <v>9.5</v>
      </c>
      <c r="W1781" s="12" t="n">
        <v>45022</v>
      </c>
      <c r="X1781" s="13" t="n">
        <v>11.5</v>
      </c>
      <c r="Y1781" s="12" t="n">
        <v>45029</v>
      </c>
      <c r="Z1781" t="n">
        <v>14</v>
      </c>
      <c r="AA1781" s="14" t="inlineStr">
        <is>
          <t>SI</t>
        </is>
      </c>
    </row>
    <row r="1782">
      <c r="B1782" t="inlineStr">
        <is>
          <t>Venta Local</t>
        </is>
      </c>
      <c r="C1782" t="n">
        <v>40366993</v>
      </c>
      <c r="D1782" t="inlineStr">
        <is>
          <t>AGRO AMERICA</t>
        </is>
      </c>
      <c r="E1782" t="n">
        <v>1012108</v>
      </c>
      <c r="F1782" t="inlineStr">
        <is>
          <t>agro america1012108</t>
        </is>
      </c>
      <c r="G1782" s="12" t="n">
        <v>45012</v>
      </c>
      <c r="H1782" s="10" t="inlineStr"/>
      <c r="I1782" s="10" t="n">
        <v>19958.048</v>
      </c>
      <c r="J1782" s="10" t="n"/>
      <c r="K1782" s="10" t="n"/>
      <c r="L1782" s="13" t="n">
        <v>7.5</v>
      </c>
      <c r="M1782" s="12" t="n">
        <v>45019</v>
      </c>
      <c r="N1782" s="13" t="n">
        <v>9.5</v>
      </c>
      <c r="O1782" s="12" t="n">
        <v>45028</v>
      </c>
      <c r="P1782" t="n">
        <v>15</v>
      </c>
      <c r="Q1782" s="14" t="inlineStr">
        <is>
          <t>SI</t>
        </is>
      </c>
      <c r="R1782" s="10" t="n"/>
      <c r="S1782" s="10" t="n">
        <v>19958.048</v>
      </c>
      <c r="T1782" s="10" t="n"/>
      <c r="U1782" s="10" t="n"/>
      <c r="V1782" s="13" t="n">
        <v>9.5</v>
      </c>
      <c r="W1782" s="12" t="n">
        <v>45021</v>
      </c>
      <c r="X1782" s="13" t="n">
        <v>11.5</v>
      </c>
      <c r="Y1782" s="12" t="n">
        <v>45028</v>
      </c>
      <c r="Z1782" t="n">
        <v>15</v>
      </c>
      <c r="AA1782" s="14" t="inlineStr">
        <is>
          <t>SI</t>
        </is>
      </c>
    </row>
    <row r="1783">
      <c r="B1783" t="inlineStr">
        <is>
          <t>Venta Local</t>
        </is>
      </c>
      <c r="C1783" t="n">
        <v>40366992</v>
      </c>
      <c r="D1783" t="inlineStr">
        <is>
          <t>AGRO AMERICA</t>
        </is>
      </c>
      <c r="E1783" t="n">
        <v>1012108</v>
      </c>
      <c r="F1783" t="inlineStr">
        <is>
          <t>agro america1012108</t>
        </is>
      </c>
      <c r="G1783" s="12" t="n">
        <v>45014</v>
      </c>
      <c r="H1783" s="10" t="inlineStr"/>
      <c r="I1783" s="10" t="n">
        <v>19958.048</v>
      </c>
      <c r="J1783" s="10" t="n"/>
      <c r="K1783" s="10" t="n"/>
      <c r="L1783" s="13" t="n">
        <v>7.5</v>
      </c>
      <c r="M1783" s="12" t="n">
        <v>45021</v>
      </c>
      <c r="N1783" s="13" t="n">
        <v>9.5</v>
      </c>
      <c r="O1783" s="12" t="n">
        <v>45030</v>
      </c>
      <c r="P1783" t="n">
        <v>13</v>
      </c>
      <c r="Q1783" s="14" t="inlineStr">
        <is>
          <t>SI</t>
        </is>
      </c>
      <c r="R1783" s="10" t="n"/>
      <c r="S1783" s="10" t="n">
        <v>19958.048</v>
      </c>
      <c r="T1783" s="10" t="n"/>
      <c r="U1783" s="10" t="n"/>
      <c r="V1783" s="13" t="n">
        <v>9.5</v>
      </c>
      <c r="W1783" s="12" t="n">
        <v>45023</v>
      </c>
      <c r="X1783" s="13" t="n">
        <v>11.5</v>
      </c>
      <c r="Y1783" s="12" t="n">
        <v>45030</v>
      </c>
      <c r="Z1783" t="n">
        <v>13</v>
      </c>
      <c r="AA1783" s="14" t="inlineStr">
        <is>
          <t>SI</t>
        </is>
      </c>
    </row>
    <row r="1784">
      <c r="B1784" t="inlineStr">
        <is>
          <t>Venta Local</t>
        </is>
      </c>
      <c r="C1784" t="n">
        <v>40366991</v>
      </c>
      <c r="D1784" t="inlineStr">
        <is>
          <t>AGRO AMERICA</t>
        </is>
      </c>
      <c r="E1784" t="n">
        <v>1012107</v>
      </c>
      <c r="F1784" t="inlineStr">
        <is>
          <t>agro america1012107</t>
        </is>
      </c>
      <c r="G1784" s="12" t="n">
        <v>45015</v>
      </c>
      <c r="H1784" s="10" t="inlineStr"/>
      <c r="I1784" s="10" t="n">
        <v>9979.023999999999</v>
      </c>
      <c r="J1784" s="10" t="n"/>
      <c r="K1784" s="10" t="n"/>
      <c r="L1784" s="13" t="n">
        <v>7.5</v>
      </c>
      <c r="M1784" s="12" t="n">
        <v>45022</v>
      </c>
      <c r="N1784" s="13" t="n">
        <v>9.5</v>
      </c>
      <c r="O1784" s="12" t="n">
        <v>45031</v>
      </c>
      <c r="P1784" t="n">
        <v>12</v>
      </c>
      <c r="Q1784" s="14" t="inlineStr">
        <is>
          <t>SI</t>
        </is>
      </c>
      <c r="R1784" s="10" t="n"/>
      <c r="S1784" s="10" t="n">
        <v>9979.023999999999</v>
      </c>
      <c r="T1784" s="10" t="n"/>
      <c r="U1784" s="10" t="n"/>
      <c r="V1784" s="13" t="n">
        <v>9.5</v>
      </c>
      <c r="W1784" s="12" t="n">
        <v>45024</v>
      </c>
      <c r="X1784" s="13" t="n">
        <v>11.5</v>
      </c>
      <c r="Y1784" s="12" t="n">
        <v>45031</v>
      </c>
      <c r="Z1784" t="n">
        <v>12</v>
      </c>
      <c r="AA1784" s="14" t="inlineStr">
        <is>
          <t>SI</t>
        </is>
      </c>
    </row>
    <row r="1785">
      <c r="B1785" t="inlineStr">
        <is>
          <t>Venta Local</t>
        </is>
      </c>
      <c r="C1785" t="n">
        <v>40366991</v>
      </c>
      <c r="D1785" t="inlineStr">
        <is>
          <t>AGRO AMERICA</t>
        </is>
      </c>
      <c r="E1785" t="n">
        <v>1012108</v>
      </c>
      <c r="F1785" t="inlineStr">
        <is>
          <t>agro america1012108</t>
        </is>
      </c>
      <c r="G1785" s="12" t="n">
        <v>45015</v>
      </c>
      <c r="H1785" s="10" t="inlineStr"/>
      <c r="I1785" s="10" t="n">
        <v>9979.023999999999</v>
      </c>
      <c r="J1785" s="10" t="n"/>
      <c r="K1785" s="10" t="n"/>
      <c r="L1785" s="13" t="n">
        <v>7.5</v>
      </c>
      <c r="M1785" s="12" t="n">
        <v>45022</v>
      </c>
      <c r="N1785" s="13" t="n">
        <v>9.5</v>
      </c>
      <c r="O1785" s="12" t="n">
        <v>45031</v>
      </c>
      <c r="P1785" t="n">
        <v>12</v>
      </c>
      <c r="Q1785" s="14" t="inlineStr">
        <is>
          <t>SI</t>
        </is>
      </c>
      <c r="R1785" s="10" t="n"/>
      <c r="S1785" s="10" t="n">
        <v>9979.023999999999</v>
      </c>
      <c r="T1785" s="10" t="n"/>
      <c r="U1785" s="10" t="n"/>
      <c r="V1785" s="13" t="n">
        <v>9.5</v>
      </c>
      <c r="W1785" s="12" t="n">
        <v>45024</v>
      </c>
      <c r="X1785" s="13" t="n">
        <v>11.5</v>
      </c>
      <c r="Y1785" s="12" t="n">
        <v>45031</v>
      </c>
      <c r="Z1785" t="n">
        <v>12</v>
      </c>
      <c r="AA1785" s="14" t="inlineStr">
        <is>
          <t>SI</t>
        </is>
      </c>
    </row>
    <row r="1786">
      <c r="B1786" t="inlineStr">
        <is>
          <t>Venta Local</t>
        </is>
      </c>
      <c r="C1786" t="n">
        <v>40366990</v>
      </c>
      <c r="D1786" t="inlineStr">
        <is>
          <t>AGRO AMERICA</t>
        </is>
      </c>
      <c r="E1786" t="n">
        <v>1012108</v>
      </c>
      <c r="F1786" t="inlineStr">
        <is>
          <t>agro america1012108</t>
        </is>
      </c>
      <c r="G1786" s="12" t="n">
        <v>45005</v>
      </c>
      <c r="H1786" s="10" t="inlineStr"/>
      <c r="I1786" s="10" t="n">
        <v>19958.048</v>
      </c>
      <c r="J1786" s="10" t="n"/>
      <c r="K1786" s="10" t="n"/>
      <c r="L1786" s="13" t="n">
        <v>7.5</v>
      </c>
      <c r="M1786" s="12" t="n">
        <v>45012</v>
      </c>
      <c r="N1786" s="13" t="n">
        <v>9.5</v>
      </c>
      <c r="O1786" s="12" t="n">
        <v>45021</v>
      </c>
      <c r="P1786" t="n">
        <v>21</v>
      </c>
      <c r="Q1786" s="14" t="inlineStr">
        <is>
          <t>SI</t>
        </is>
      </c>
      <c r="R1786" s="10" t="n"/>
      <c r="S1786" s="10" t="n">
        <v>19958.048</v>
      </c>
      <c r="T1786" s="10" t="n"/>
      <c r="U1786" s="10" t="n"/>
      <c r="V1786" s="13" t="n">
        <v>9.5</v>
      </c>
      <c r="W1786" s="12" t="n">
        <v>45014</v>
      </c>
      <c r="X1786" s="13" t="n">
        <v>11.5</v>
      </c>
      <c r="Y1786" s="12" t="n">
        <v>45021</v>
      </c>
      <c r="Z1786" t="n">
        <v>21</v>
      </c>
      <c r="AA1786" s="14" t="inlineStr">
        <is>
          <t>SI</t>
        </is>
      </c>
    </row>
    <row r="1787">
      <c r="B1787" t="inlineStr">
        <is>
          <t>Venta Local</t>
        </is>
      </c>
      <c r="C1787" t="n">
        <v>40366989</v>
      </c>
      <c r="D1787" t="inlineStr">
        <is>
          <t>AGRO AMERICA</t>
        </is>
      </c>
      <c r="E1787" t="n">
        <v>1012107</v>
      </c>
      <c r="F1787" t="inlineStr">
        <is>
          <t>agro america1012107</t>
        </is>
      </c>
      <c r="G1787" s="12" t="n">
        <v>45005</v>
      </c>
      <c r="H1787" s="10" t="inlineStr"/>
      <c r="I1787" s="10" t="n">
        <v>9979.023999999999</v>
      </c>
      <c r="J1787" s="10" t="n"/>
      <c r="K1787" s="10" t="n"/>
      <c r="L1787" s="13" t="n">
        <v>7.5</v>
      </c>
      <c r="M1787" s="12" t="n">
        <v>45012</v>
      </c>
      <c r="N1787" s="13" t="n">
        <v>9.5</v>
      </c>
      <c r="O1787" s="12" t="n">
        <v>45021</v>
      </c>
      <c r="P1787" t="n">
        <v>21</v>
      </c>
      <c r="Q1787" s="14" t="inlineStr">
        <is>
          <t>SI</t>
        </is>
      </c>
      <c r="R1787" s="10" t="n"/>
      <c r="S1787" s="10" t="n">
        <v>9979.023999999999</v>
      </c>
      <c r="T1787" s="10" t="n"/>
      <c r="U1787" s="10" t="n"/>
      <c r="V1787" s="13" t="n">
        <v>9.5</v>
      </c>
      <c r="W1787" s="12" t="n">
        <v>45014</v>
      </c>
      <c r="X1787" s="13" t="n">
        <v>11.5</v>
      </c>
      <c r="Y1787" s="12" t="n">
        <v>45021</v>
      </c>
      <c r="Z1787" t="n">
        <v>21</v>
      </c>
      <c r="AA1787" s="14" t="inlineStr">
        <is>
          <t>SI</t>
        </is>
      </c>
    </row>
    <row r="1788">
      <c r="B1788" t="inlineStr">
        <is>
          <t>Venta Local</t>
        </is>
      </c>
      <c r="C1788" t="n">
        <v>40366989</v>
      </c>
      <c r="D1788" t="inlineStr">
        <is>
          <t>AGRO AMERICA</t>
        </is>
      </c>
      <c r="E1788" t="n">
        <v>1012108</v>
      </c>
      <c r="F1788" t="inlineStr">
        <is>
          <t>agro america1012108</t>
        </is>
      </c>
      <c r="G1788" s="12" t="n">
        <v>45005</v>
      </c>
      <c r="H1788" s="10" t="inlineStr"/>
      <c r="I1788" s="10" t="n">
        <v>9979.023999999999</v>
      </c>
      <c r="J1788" s="10" t="n"/>
      <c r="K1788" s="10" t="n"/>
      <c r="L1788" s="13" t="n">
        <v>7.5</v>
      </c>
      <c r="M1788" s="12" t="n">
        <v>45012</v>
      </c>
      <c r="N1788" s="13" t="n">
        <v>9.5</v>
      </c>
      <c r="O1788" s="12" t="n">
        <v>45021</v>
      </c>
      <c r="P1788" t="n">
        <v>21</v>
      </c>
      <c r="Q1788" s="14" t="inlineStr">
        <is>
          <t>SI</t>
        </is>
      </c>
      <c r="R1788" s="10" t="n"/>
      <c r="S1788" s="10" t="n">
        <v>9979.023999999999</v>
      </c>
      <c r="T1788" s="10" t="n"/>
      <c r="U1788" s="10" t="n"/>
      <c r="V1788" s="13" t="n">
        <v>9.5</v>
      </c>
      <c r="W1788" s="12" t="n">
        <v>45014</v>
      </c>
      <c r="X1788" s="13" t="n">
        <v>11.5</v>
      </c>
      <c r="Y1788" s="12" t="n">
        <v>45021</v>
      </c>
      <c r="Z1788" t="n">
        <v>21</v>
      </c>
      <c r="AA1788" s="14" t="inlineStr">
        <is>
          <t>SI</t>
        </is>
      </c>
    </row>
    <row r="1789">
      <c r="B1789" t="inlineStr">
        <is>
          <t>Venta Local</t>
        </is>
      </c>
      <c r="C1789" t="n">
        <v>40366988</v>
      </c>
      <c r="D1789" t="inlineStr">
        <is>
          <t>AGRO AMERICA</t>
        </is>
      </c>
      <c r="E1789" t="n">
        <v>1012108</v>
      </c>
      <c r="F1789" t="inlineStr">
        <is>
          <t>agro america1012108</t>
        </is>
      </c>
      <c r="G1789" s="12" t="n">
        <v>45013</v>
      </c>
      <c r="H1789" s="10" t="inlineStr"/>
      <c r="I1789" s="10" t="n">
        <v>9979.023999999999</v>
      </c>
      <c r="J1789" s="10" t="n"/>
      <c r="K1789" s="10" t="n"/>
      <c r="L1789" s="13" t="n">
        <v>7.5</v>
      </c>
      <c r="M1789" s="12" t="n">
        <v>45020</v>
      </c>
      <c r="N1789" s="13" t="n">
        <v>9.5</v>
      </c>
      <c r="O1789" s="12" t="n">
        <v>45029</v>
      </c>
      <c r="P1789" t="n">
        <v>14</v>
      </c>
      <c r="Q1789" s="14" t="inlineStr">
        <is>
          <t>SI</t>
        </is>
      </c>
      <c r="R1789" s="10" t="n"/>
      <c r="S1789" s="10" t="n">
        <v>9979.023999999999</v>
      </c>
      <c r="T1789" s="10" t="n"/>
      <c r="U1789" s="10" t="n"/>
      <c r="V1789" s="13" t="n">
        <v>9.5</v>
      </c>
      <c r="W1789" s="12" t="n">
        <v>45022</v>
      </c>
      <c r="X1789" s="13" t="n">
        <v>11.5</v>
      </c>
      <c r="Y1789" s="12" t="n">
        <v>45029</v>
      </c>
      <c r="Z1789" t="n">
        <v>14</v>
      </c>
      <c r="AA1789" s="14" t="inlineStr">
        <is>
          <t>SI</t>
        </is>
      </c>
    </row>
    <row r="1790">
      <c r="B1790" t="inlineStr">
        <is>
          <t>Venta Local</t>
        </is>
      </c>
      <c r="C1790" t="n">
        <v>40366988</v>
      </c>
      <c r="D1790" t="inlineStr">
        <is>
          <t>AGRO AMERICA</t>
        </is>
      </c>
      <c r="E1790" t="n">
        <v>1012107</v>
      </c>
      <c r="F1790" t="inlineStr">
        <is>
          <t>agro america1012107</t>
        </is>
      </c>
      <c r="G1790" s="12" t="n">
        <v>45013</v>
      </c>
      <c r="H1790" s="10" t="inlineStr"/>
      <c r="I1790" s="10" t="n">
        <v>9979.023999999999</v>
      </c>
      <c r="J1790" s="10" t="n"/>
      <c r="K1790" s="10" t="n"/>
      <c r="L1790" s="13" t="n">
        <v>7.5</v>
      </c>
      <c r="M1790" s="12" t="n">
        <v>45020</v>
      </c>
      <c r="N1790" s="13" t="n">
        <v>9.5</v>
      </c>
      <c r="O1790" s="12" t="n">
        <v>45029</v>
      </c>
      <c r="P1790" t="n">
        <v>14</v>
      </c>
      <c r="Q1790" s="14" t="inlineStr">
        <is>
          <t>SI</t>
        </is>
      </c>
      <c r="R1790" s="10" t="n"/>
      <c r="S1790" s="10" t="n">
        <v>9979.023999999999</v>
      </c>
      <c r="T1790" s="10" t="n"/>
      <c r="U1790" s="10" t="n"/>
      <c r="V1790" s="13" t="n">
        <v>9.5</v>
      </c>
      <c r="W1790" s="12" t="n">
        <v>45022</v>
      </c>
      <c r="X1790" s="13" t="n">
        <v>11.5</v>
      </c>
      <c r="Y1790" s="12" t="n">
        <v>45029</v>
      </c>
      <c r="Z1790" t="n">
        <v>14</v>
      </c>
      <c r="AA1790" s="14" t="inlineStr">
        <is>
          <t>SI</t>
        </is>
      </c>
    </row>
    <row r="1791">
      <c r="B1791" t="inlineStr">
        <is>
          <t>Venta Local</t>
        </is>
      </c>
      <c r="C1791" t="n">
        <v>40366987</v>
      </c>
      <c r="D1791" t="inlineStr">
        <is>
          <t>AGRO AMERICA</t>
        </is>
      </c>
      <c r="E1791" t="n">
        <v>1012108</v>
      </c>
      <c r="F1791" t="inlineStr">
        <is>
          <t>agro america1012108</t>
        </is>
      </c>
      <c r="G1791" s="12" t="n">
        <v>45007</v>
      </c>
      <c r="H1791" s="10" t="inlineStr"/>
      <c r="I1791" s="10" t="n">
        <v>9979.023999999999</v>
      </c>
      <c r="J1791" s="10" t="n"/>
      <c r="K1791" s="10" t="n"/>
      <c r="L1791" s="13" t="n">
        <v>7.5</v>
      </c>
      <c r="M1791" s="12" t="n">
        <v>45014</v>
      </c>
      <c r="N1791" s="13" t="n">
        <v>9.5</v>
      </c>
      <c r="O1791" s="12" t="n">
        <v>45023</v>
      </c>
      <c r="P1791" t="n">
        <v>19</v>
      </c>
      <c r="Q1791" s="14" t="inlineStr">
        <is>
          <t>SI</t>
        </is>
      </c>
      <c r="R1791" s="10" t="n"/>
      <c r="S1791" s="10" t="n">
        <v>9979.023999999999</v>
      </c>
      <c r="T1791" s="10" t="n"/>
      <c r="U1791" s="10" t="n"/>
      <c r="V1791" s="13" t="n">
        <v>9.5</v>
      </c>
      <c r="W1791" s="12" t="n">
        <v>45016</v>
      </c>
      <c r="X1791" s="13" t="n">
        <v>11.5</v>
      </c>
      <c r="Y1791" s="12" t="n">
        <v>45023</v>
      </c>
      <c r="Z1791" t="n">
        <v>19</v>
      </c>
      <c r="AA1791" s="14" t="inlineStr">
        <is>
          <t>SI</t>
        </is>
      </c>
    </row>
    <row r="1792">
      <c r="B1792" t="inlineStr">
        <is>
          <t>Venta Local</t>
        </is>
      </c>
      <c r="C1792" t="n">
        <v>40366987</v>
      </c>
      <c r="D1792" t="inlineStr">
        <is>
          <t>AGRO AMERICA</t>
        </is>
      </c>
      <c r="E1792" t="n">
        <v>1012107</v>
      </c>
      <c r="F1792" t="inlineStr">
        <is>
          <t>agro america1012107</t>
        </is>
      </c>
      <c r="G1792" s="12" t="n">
        <v>45007</v>
      </c>
      <c r="H1792" s="10" t="inlineStr"/>
      <c r="I1792" s="10" t="n">
        <v>9979.023999999999</v>
      </c>
      <c r="J1792" s="10" t="n"/>
      <c r="K1792" s="10" t="n"/>
      <c r="L1792" s="13" t="n">
        <v>7.5</v>
      </c>
      <c r="M1792" s="12" t="n">
        <v>45014</v>
      </c>
      <c r="N1792" s="13" t="n">
        <v>9.5</v>
      </c>
      <c r="O1792" s="12" t="n">
        <v>45023</v>
      </c>
      <c r="P1792" t="n">
        <v>19</v>
      </c>
      <c r="Q1792" s="14" t="inlineStr">
        <is>
          <t>SI</t>
        </is>
      </c>
      <c r="R1792" s="10" t="n"/>
      <c r="S1792" s="10" t="n">
        <v>9979.023999999999</v>
      </c>
      <c r="T1792" s="10" t="n"/>
      <c r="U1792" s="10" t="n"/>
      <c r="V1792" s="13" t="n">
        <v>9.5</v>
      </c>
      <c r="W1792" s="12" t="n">
        <v>45016</v>
      </c>
      <c r="X1792" s="13" t="n">
        <v>11.5</v>
      </c>
      <c r="Y1792" s="12" t="n">
        <v>45023</v>
      </c>
      <c r="Z1792" t="n">
        <v>19</v>
      </c>
      <c r="AA1792" s="14" t="inlineStr">
        <is>
          <t>SI</t>
        </is>
      </c>
    </row>
    <row r="1793">
      <c r="B1793" t="inlineStr">
        <is>
          <t>Venta Local</t>
        </is>
      </c>
      <c r="C1793" t="n">
        <v>40366983</v>
      </c>
      <c r="D1793" t="inlineStr">
        <is>
          <t>AGRO AMERICA</t>
        </is>
      </c>
      <c r="E1793" t="n">
        <v>1011701</v>
      </c>
      <c r="F1793" t="inlineStr">
        <is>
          <t>agro america1011701</t>
        </is>
      </c>
      <c r="G1793" s="12" t="n">
        <v>45013</v>
      </c>
      <c r="H1793" s="10" t="inlineStr"/>
      <c r="I1793" s="10" t="n">
        <v>22981.25682</v>
      </c>
      <c r="J1793" s="10" t="n"/>
      <c r="K1793" s="10" t="n"/>
      <c r="L1793" s="13" t="n">
        <v>7.5</v>
      </c>
      <c r="M1793" s="12" t="n">
        <v>45020</v>
      </c>
      <c r="N1793" s="13" t="n">
        <v>9.5</v>
      </c>
      <c r="O1793" s="12" t="n">
        <v>45029</v>
      </c>
      <c r="P1793" t="n">
        <v>14</v>
      </c>
      <c r="Q1793" s="14" t="inlineStr">
        <is>
          <t>SI</t>
        </is>
      </c>
      <c r="R1793" s="10" t="n"/>
      <c r="S1793" s="10" t="n">
        <v>22981.25682</v>
      </c>
      <c r="T1793" s="10" t="n"/>
      <c r="U1793" s="10" t="n"/>
      <c r="V1793" s="13" t="n">
        <v>9.5</v>
      </c>
      <c r="W1793" s="12" t="n">
        <v>45022</v>
      </c>
      <c r="X1793" s="13" t="n">
        <v>11.5</v>
      </c>
      <c r="Y1793" s="12" t="n">
        <v>45029</v>
      </c>
      <c r="Z1793" t="n">
        <v>14</v>
      </c>
      <c r="AA1793" s="14" t="inlineStr">
        <is>
          <t>SI</t>
        </is>
      </c>
    </row>
    <row r="1794">
      <c r="B1794" t="inlineStr">
        <is>
          <t>Venta Local</t>
        </is>
      </c>
      <c r="C1794" t="n">
        <v>40366982</v>
      </c>
      <c r="D1794" t="inlineStr">
        <is>
          <t>AGRO AMERICA</t>
        </is>
      </c>
      <c r="E1794" t="n">
        <v>1011701</v>
      </c>
      <c r="F1794" t="inlineStr">
        <is>
          <t>agro america1011701</t>
        </is>
      </c>
      <c r="G1794" s="12" t="n">
        <v>45006</v>
      </c>
      <c r="H1794" s="10" t="inlineStr"/>
      <c r="I1794" s="10" t="n">
        <v>21539.85031</v>
      </c>
      <c r="J1794" s="10" t="n"/>
      <c r="K1794" s="10" t="n"/>
      <c r="L1794" s="13" t="n">
        <v>7.5</v>
      </c>
      <c r="M1794" s="12" t="n">
        <v>45013</v>
      </c>
      <c r="N1794" s="13" t="n">
        <v>9.5</v>
      </c>
      <c r="O1794" s="12" t="n">
        <v>45022</v>
      </c>
      <c r="P1794" t="n">
        <v>20</v>
      </c>
      <c r="Q1794" s="14" t="inlineStr">
        <is>
          <t>SI</t>
        </is>
      </c>
      <c r="R1794" s="10" t="n"/>
      <c r="S1794" s="10" t="n">
        <v>21539.85031</v>
      </c>
      <c r="T1794" s="10" t="n"/>
      <c r="U1794" s="10" t="n"/>
      <c r="V1794" s="13" t="n">
        <v>9.5</v>
      </c>
      <c r="W1794" s="12" t="n">
        <v>45015</v>
      </c>
      <c r="X1794" s="13" t="n">
        <v>11.5</v>
      </c>
      <c r="Y1794" s="12" t="n">
        <v>45022</v>
      </c>
      <c r="Z1794" t="n">
        <v>20</v>
      </c>
      <c r="AA1794" s="14" t="inlineStr">
        <is>
          <t>SI</t>
        </is>
      </c>
    </row>
    <row r="1795">
      <c r="B1795" t="inlineStr">
        <is>
          <t>Venta Local</t>
        </is>
      </c>
      <c r="C1795" t="n">
        <v>40366981</v>
      </c>
      <c r="D1795" t="inlineStr">
        <is>
          <t>AGRO AMERICA</t>
        </is>
      </c>
      <c r="E1795" t="n">
        <v>1011701</v>
      </c>
      <c r="F1795" t="inlineStr">
        <is>
          <t>agro america1011701</t>
        </is>
      </c>
      <c r="G1795" s="12" t="n">
        <v>45007</v>
      </c>
      <c r="H1795" s="10" t="inlineStr"/>
      <c r="I1795" s="10" t="n">
        <v>18130.02234</v>
      </c>
      <c r="J1795" s="10" t="n"/>
      <c r="K1795" s="10" t="n"/>
      <c r="L1795" s="13" t="n">
        <v>7.5</v>
      </c>
      <c r="M1795" s="12" t="n">
        <v>45014</v>
      </c>
      <c r="N1795" s="13" t="n">
        <v>9.5</v>
      </c>
      <c r="O1795" s="12" t="n">
        <v>45023</v>
      </c>
      <c r="P1795" t="n">
        <v>19</v>
      </c>
      <c r="Q1795" s="14" t="inlineStr">
        <is>
          <t>SI</t>
        </is>
      </c>
      <c r="R1795" s="10" t="n"/>
      <c r="S1795" s="10" t="n">
        <v>18130.02234</v>
      </c>
      <c r="T1795" s="10" t="n"/>
      <c r="U1795" s="10" t="n"/>
      <c r="V1795" s="13" t="n">
        <v>9.5</v>
      </c>
      <c r="W1795" s="12" t="n">
        <v>45016</v>
      </c>
      <c r="X1795" s="13" t="n">
        <v>11.5</v>
      </c>
      <c r="Y1795" s="12" t="n">
        <v>45023</v>
      </c>
      <c r="Z1795" t="n">
        <v>19</v>
      </c>
      <c r="AA1795" s="14" t="inlineStr">
        <is>
          <t>SI</t>
        </is>
      </c>
    </row>
    <row r="1796">
      <c r="B1796" t="inlineStr">
        <is>
          <t>Venta Local</t>
        </is>
      </c>
      <c r="C1796" t="n">
        <v>40366980</v>
      </c>
      <c r="D1796" t="inlineStr">
        <is>
          <t>AGRO AMERICA</t>
        </is>
      </c>
      <c r="E1796" t="n">
        <v>1011701</v>
      </c>
      <c r="F1796" t="inlineStr">
        <is>
          <t>agro america1011701</t>
        </is>
      </c>
      <c r="G1796" s="12" t="n">
        <v>44999</v>
      </c>
      <c r="H1796" s="10" t="n">
        <v>18131.71878</v>
      </c>
      <c r="I1796" s="10" t="n"/>
      <c r="J1796" s="10" t="n"/>
      <c r="K1796" s="10" t="n"/>
      <c r="L1796" s="13" t="n">
        <v>7.5</v>
      </c>
      <c r="M1796" s="12" t="n">
        <v>45006</v>
      </c>
      <c r="N1796" s="13" t="n">
        <v>9.5</v>
      </c>
      <c r="O1796" s="12" t="n">
        <v>45015</v>
      </c>
      <c r="P1796" t="n">
        <v>1</v>
      </c>
      <c r="Q1796" s="14" t="inlineStr">
        <is>
          <t>Mes 4</t>
        </is>
      </c>
      <c r="R1796" s="10" t="n">
        <v>18131.71878</v>
      </c>
      <c r="S1796" s="10" t="n"/>
      <c r="T1796" s="10" t="n"/>
      <c r="U1796" s="10" t="n"/>
      <c r="V1796" s="13" t="n">
        <v>9.5</v>
      </c>
      <c r="W1796" s="12" t="n">
        <v>45008</v>
      </c>
      <c r="X1796" s="13" t="n">
        <v>11.5</v>
      </c>
      <c r="Y1796" s="12" t="n">
        <v>45015</v>
      </c>
      <c r="Z1796" t="n">
        <v>1</v>
      </c>
      <c r="AA1796" s="14" t="inlineStr">
        <is>
          <t>Mes 4</t>
        </is>
      </c>
    </row>
    <row r="1797">
      <c r="B1797" t="inlineStr">
        <is>
          <t>Venta Local</t>
        </is>
      </c>
      <c r="C1797" t="n">
        <v>40366972</v>
      </c>
      <c r="D1797" t="inlineStr">
        <is>
          <t>AGRO AMERICA</t>
        </is>
      </c>
      <c r="E1797" t="n">
        <v>1012518</v>
      </c>
      <c r="F1797" t="inlineStr">
        <is>
          <t>agro america1012518</t>
        </is>
      </c>
      <c r="G1797" s="12" t="n">
        <v>45004</v>
      </c>
      <c r="H1797" s="10" t="inlineStr"/>
      <c r="I1797" s="10" t="n">
        <v>18143.68</v>
      </c>
      <c r="J1797" s="10" t="n"/>
      <c r="K1797" s="10" t="n"/>
      <c r="L1797" s="13" t="n">
        <v>7.5</v>
      </c>
      <c r="M1797" s="12" t="n">
        <v>45011</v>
      </c>
      <c r="N1797" s="13" t="n">
        <v>9.5</v>
      </c>
      <c r="O1797" s="12" t="n">
        <v>45020</v>
      </c>
      <c r="P1797" t="n">
        <v>22</v>
      </c>
      <c r="Q1797" s="14" t="inlineStr">
        <is>
          <t>SI</t>
        </is>
      </c>
      <c r="R1797" s="10" t="n"/>
      <c r="S1797" s="10" t="n">
        <v>18143.68</v>
      </c>
      <c r="T1797" s="10" t="n"/>
      <c r="U1797" s="10" t="n"/>
      <c r="V1797" s="13" t="n">
        <v>9.5</v>
      </c>
      <c r="W1797" s="12" t="n">
        <v>45013</v>
      </c>
      <c r="X1797" s="13" t="n">
        <v>11.5</v>
      </c>
      <c r="Y1797" s="12" t="n">
        <v>45020</v>
      </c>
      <c r="Z1797" t="n">
        <v>22</v>
      </c>
      <c r="AA1797" s="14" t="inlineStr">
        <is>
          <t>SI</t>
        </is>
      </c>
    </row>
    <row r="1798">
      <c r="B1798" t="inlineStr">
        <is>
          <t>Venta Local</t>
        </is>
      </c>
      <c r="C1798" t="n">
        <v>40366970</v>
      </c>
      <c r="D1798" t="inlineStr">
        <is>
          <t>AGRO AMERICA</t>
        </is>
      </c>
      <c r="E1798" t="n">
        <v>1012163</v>
      </c>
      <c r="F1798" t="inlineStr">
        <is>
          <t>agro america1012163</t>
        </is>
      </c>
      <c r="G1798" s="12" t="n">
        <v>45014</v>
      </c>
      <c r="H1798" s="10" t="inlineStr"/>
      <c r="I1798" s="10" t="n">
        <v>19958.048</v>
      </c>
      <c r="J1798" s="10" t="n"/>
      <c r="K1798" s="10" t="n"/>
      <c r="L1798" s="13" t="n">
        <v>7.5</v>
      </c>
      <c r="M1798" s="12" t="n">
        <v>45021</v>
      </c>
      <c r="N1798" s="13" t="n">
        <v>9.5</v>
      </c>
      <c r="O1798" s="12" t="n">
        <v>45030</v>
      </c>
      <c r="P1798" t="n">
        <v>13</v>
      </c>
      <c r="Q1798" s="14" t="inlineStr">
        <is>
          <t>SI</t>
        </is>
      </c>
      <c r="R1798" s="10" t="n"/>
      <c r="S1798" s="10" t="n">
        <v>19958.048</v>
      </c>
      <c r="T1798" s="10" t="n"/>
      <c r="U1798" s="10" t="n"/>
      <c r="V1798" s="13" t="n">
        <v>9.5</v>
      </c>
      <c r="W1798" s="12" t="n">
        <v>45023</v>
      </c>
      <c r="X1798" s="13" t="n">
        <v>11.5</v>
      </c>
      <c r="Y1798" s="12" t="n">
        <v>45030</v>
      </c>
      <c r="Z1798" t="n">
        <v>13</v>
      </c>
      <c r="AA1798" s="14" t="inlineStr">
        <is>
          <t>SI</t>
        </is>
      </c>
    </row>
    <row r="1799">
      <c r="B1799" t="inlineStr">
        <is>
          <t>Venta Local</t>
        </is>
      </c>
      <c r="C1799" t="n">
        <v>40366969</v>
      </c>
      <c r="D1799" t="inlineStr">
        <is>
          <t>AGRO AMERICA</t>
        </is>
      </c>
      <c r="E1799" t="n">
        <v>1012163</v>
      </c>
      <c r="F1799" t="inlineStr">
        <is>
          <t>agro america1012163</t>
        </is>
      </c>
      <c r="G1799" s="12" t="n">
        <v>45013</v>
      </c>
      <c r="H1799" s="10" t="inlineStr"/>
      <c r="I1799" s="10" t="n">
        <v>19958.048</v>
      </c>
      <c r="J1799" s="10" t="n"/>
      <c r="K1799" s="10" t="n"/>
      <c r="L1799" s="13" t="n">
        <v>7.5</v>
      </c>
      <c r="M1799" s="12" t="n">
        <v>45020</v>
      </c>
      <c r="N1799" s="13" t="n">
        <v>9.5</v>
      </c>
      <c r="O1799" s="12" t="n">
        <v>45029</v>
      </c>
      <c r="P1799" t="n">
        <v>14</v>
      </c>
      <c r="Q1799" s="14" t="inlineStr">
        <is>
          <t>SI</t>
        </is>
      </c>
      <c r="R1799" s="10" t="n"/>
      <c r="S1799" s="10" t="n">
        <v>19958.048</v>
      </c>
      <c r="T1799" s="10" t="n"/>
      <c r="U1799" s="10" t="n"/>
      <c r="V1799" s="13" t="n">
        <v>9.5</v>
      </c>
      <c r="W1799" s="12" t="n">
        <v>45022</v>
      </c>
      <c r="X1799" s="13" t="n">
        <v>11.5</v>
      </c>
      <c r="Y1799" s="12" t="n">
        <v>45029</v>
      </c>
      <c r="Z1799" t="n">
        <v>14</v>
      </c>
      <c r="AA1799" s="14" t="inlineStr">
        <is>
          <t>SI</t>
        </is>
      </c>
    </row>
    <row r="1800">
      <c r="B1800" t="inlineStr">
        <is>
          <t>Venta Local</t>
        </is>
      </c>
      <c r="C1800" t="n">
        <v>40366968</v>
      </c>
      <c r="D1800" t="inlineStr">
        <is>
          <t>AGRO AMERICA</t>
        </is>
      </c>
      <c r="E1800" t="n">
        <v>1012163</v>
      </c>
      <c r="F1800" t="inlineStr">
        <is>
          <t>agro america1012163</t>
        </is>
      </c>
      <c r="G1800" s="12" t="n">
        <v>45008</v>
      </c>
      <c r="H1800" s="10" t="inlineStr"/>
      <c r="I1800" s="10" t="n">
        <v>19958.048</v>
      </c>
      <c r="J1800" s="10" t="n"/>
      <c r="K1800" s="10" t="n"/>
      <c r="L1800" s="13" t="n">
        <v>7.5</v>
      </c>
      <c r="M1800" s="12" t="n">
        <v>45015</v>
      </c>
      <c r="N1800" s="13" t="n">
        <v>9.5</v>
      </c>
      <c r="O1800" s="12" t="n">
        <v>45024</v>
      </c>
      <c r="P1800" t="n">
        <v>18</v>
      </c>
      <c r="Q1800" s="14" t="inlineStr">
        <is>
          <t>SI</t>
        </is>
      </c>
      <c r="R1800" s="10" t="n"/>
      <c r="S1800" s="10" t="n">
        <v>19958.048</v>
      </c>
      <c r="T1800" s="10" t="n"/>
      <c r="U1800" s="10" t="n"/>
      <c r="V1800" s="13" t="n">
        <v>9.5</v>
      </c>
      <c r="W1800" s="12" t="n">
        <v>45017</v>
      </c>
      <c r="X1800" s="13" t="n">
        <v>11.5</v>
      </c>
      <c r="Y1800" s="12" t="n">
        <v>45024</v>
      </c>
      <c r="Z1800" t="n">
        <v>18</v>
      </c>
      <c r="AA1800" s="14" t="inlineStr">
        <is>
          <t>SI</t>
        </is>
      </c>
    </row>
    <row r="1801">
      <c r="B1801" t="inlineStr">
        <is>
          <t>Venta Local</t>
        </is>
      </c>
      <c r="C1801" t="n">
        <v>40366967</v>
      </c>
      <c r="D1801" t="inlineStr">
        <is>
          <t>AGRO AMERICA</t>
        </is>
      </c>
      <c r="E1801" t="n">
        <v>1012163</v>
      </c>
      <c r="F1801" t="inlineStr">
        <is>
          <t>agro america1012163</t>
        </is>
      </c>
      <c r="G1801" s="12" t="n">
        <v>45004</v>
      </c>
      <c r="H1801" s="10" t="inlineStr"/>
      <c r="I1801" s="10" t="n">
        <v>19958.048</v>
      </c>
      <c r="J1801" s="10" t="n"/>
      <c r="K1801" s="10" t="n"/>
      <c r="L1801" s="13" t="n">
        <v>7.5</v>
      </c>
      <c r="M1801" s="12" t="n">
        <v>45011</v>
      </c>
      <c r="N1801" s="13" t="n">
        <v>9.5</v>
      </c>
      <c r="O1801" s="12" t="n">
        <v>45020</v>
      </c>
      <c r="P1801" t="n">
        <v>22</v>
      </c>
      <c r="Q1801" s="14" t="inlineStr">
        <is>
          <t>SI</t>
        </is>
      </c>
      <c r="R1801" s="10" t="n"/>
      <c r="S1801" s="10" t="n">
        <v>19958.048</v>
      </c>
      <c r="T1801" s="10" t="n"/>
      <c r="U1801" s="10" t="n"/>
      <c r="V1801" s="13" t="n">
        <v>9.5</v>
      </c>
      <c r="W1801" s="12" t="n">
        <v>45013</v>
      </c>
      <c r="X1801" s="13" t="n">
        <v>11.5</v>
      </c>
      <c r="Y1801" s="12" t="n">
        <v>45020</v>
      </c>
      <c r="Z1801" t="n">
        <v>22</v>
      </c>
      <c r="AA1801" s="14" t="inlineStr">
        <is>
          <t>SI</t>
        </is>
      </c>
    </row>
    <row r="1802">
      <c r="B1802" t="inlineStr">
        <is>
          <t>Venta Local</t>
        </is>
      </c>
      <c r="C1802" t="n">
        <v>40366965</v>
      </c>
      <c r="D1802" t="inlineStr">
        <is>
          <t>AGRO AMERICA</t>
        </is>
      </c>
      <c r="E1802" t="n">
        <v>1012158</v>
      </c>
      <c r="F1802" t="inlineStr">
        <is>
          <t>agro america1012158</t>
        </is>
      </c>
      <c r="G1802" s="12" t="n">
        <v>45005</v>
      </c>
      <c r="H1802" s="10" t="inlineStr"/>
      <c r="I1802" s="10" t="n">
        <v>19958.048</v>
      </c>
      <c r="J1802" s="10" t="n"/>
      <c r="K1802" s="10" t="n"/>
      <c r="L1802" s="13" t="n">
        <v>7.5</v>
      </c>
      <c r="M1802" s="12" t="n">
        <v>45012</v>
      </c>
      <c r="N1802" s="13" t="n">
        <v>9.5</v>
      </c>
      <c r="O1802" s="12" t="n">
        <v>45021</v>
      </c>
      <c r="P1802" t="n">
        <v>21</v>
      </c>
      <c r="Q1802" s="14" t="inlineStr">
        <is>
          <t>SI</t>
        </is>
      </c>
      <c r="R1802" s="10" t="n"/>
      <c r="S1802" s="10" t="n">
        <v>19958.048</v>
      </c>
      <c r="T1802" s="10" t="n"/>
      <c r="U1802" s="10" t="n"/>
      <c r="V1802" s="13" t="n">
        <v>9.5</v>
      </c>
      <c r="W1802" s="12" t="n">
        <v>45014</v>
      </c>
      <c r="X1802" s="13" t="n">
        <v>11.5</v>
      </c>
      <c r="Y1802" s="12" t="n">
        <v>45021</v>
      </c>
      <c r="Z1802" t="n">
        <v>21</v>
      </c>
      <c r="AA1802" s="14" t="inlineStr">
        <is>
          <t>SI</t>
        </is>
      </c>
    </row>
    <row r="1803">
      <c r="B1803" t="inlineStr">
        <is>
          <t>Venta Local</t>
        </is>
      </c>
      <c r="C1803" t="n">
        <v>40366958</v>
      </c>
      <c r="D1803" t="inlineStr">
        <is>
          <t>AGRO AMERICA</t>
        </is>
      </c>
      <c r="E1803" t="n">
        <v>1012483</v>
      </c>
      <c r="F1803" t="inlineStr">
        <is>
          <t>agro america1012483</t>
        </is>
      </c>
      <c r="G1803" s="12" t="n">
        <v>45014</v>
      </c>
      <c r="H1803" s="10" t="inlineStr"/>
      <c r="I1803" s="10" t="n">
        <v>19958.048</v>
      </c>
      <c r="J1803" s="10" t="n"/>
      <c r="K1803" s="10" t="n"/>
      <c r="L1803" s="13" t="n">
        <v>7.5</v>
      </c>
      <c r="M1803" s="12" t="n">
        <v>45021</v>
      </c>
      <c r="N1803" s="13" t="n">
        <v>9.5</v>
      </c>
      <c r="O1803" s="12" t="n">
        <v>45030</v>
      </c>
      <c r="P1803" t="n">
        <v>13</v>
      </c>
      <c r="Q1803" s="14" t="inlineStr">
        <is>
          <t>SI</t>
        </is>
      </c>
      <c r="R1803" s="10" t="n"/>
      <c r="S1803" s="10" t="n">
        <v>19958.048</v>
      </c>
      <c r="T1803" s="10" t="n"/>
      <c r="U1803" s="10" t="n"/>
      <c r="V1803" s="13" t="n">
        <v>9.5</v>
      </c>
      <c r="W1803" s="12" t="n">
        <v>45023</v>
      </c>
      <c r="X1803" s="13" t="n">
        <v>11.5</v>
      </c>
      <c r="Y1803" s="12" t="n">
        <v>45030</v>
      </c>
      <c r="Z1803" t="n">
        <v>13</v>
      </c>
      <c r="AA1803" s="14" t="inlineStr">
        <is>
          <t>SI</t>
        </is>
      </c>
    </row>
    <row r="1804">
      <c r="B1804" t="inlineStr">
        <is>
          <t>Venta Local</t>
        </is>
      </c>
      <c r="C1804" t="n">
        <v>40366957</v>
      </c>
      <c r="D1804" t="inlineStr">
        <is>
          <t>AGRO AMERICA</t>
        </is>
      </c>
      <c r="E1804" t="n">
        <v>1012483</v>
      </c>
      <c r="F1804" t="inlineStr">
        <is>
          <t>agro america1012483</t>
        </is>
      </c>
      <c r="G1804" s="12" t="n">
        <v>45013</v>
      </c>
      <c r="H1804" s="10" t="inlineStr"/>
      <c r="I1804" s="10" t="n">
        <v>19958.048</v>
      </c>
      <c r="J1804" s="10" t="n"/>
      <c r="K1804" s="10" t="n"/>
      <c r="L1804" s="13" t="n">
        <v>7.5</v>
      </c>
      <c r="M1804" s="12" t="n">
        <v>45020</v>
      </c>
      <c r="N1804" s="13" t="n">
        <v>9.5</v>
      </c>
      <c r="O1804" s="12" t="n">
        <v>45029</v>
      </c>
      <c r="P1804" t="n">
        <v>14</v>
      </c>
      <c r="Q1804" s="14" t="inlineStr">
        <is>
          <t>SI</t>
        </is>
      </c>
      <c r="R1804" s="10" t="n"/>
      <c r="S1804" s="10" t="n">
        <v>19958.048</v>
      </c>
      <c r="T1804" s="10" t="n"/>
      <c r="U1804" s="10" t="n"/>
      <c r="V1804" s="13" t="n">
        <v>9.5</v>
      </c>
      <c r="W1804" s="12" t="n">
        <v>45022</v>
      </c>
      <c r="X1804" s="13" t="n">
        <v>11.5</v>
      </c>
      <c r="Y1804" s="12" t="n">
        <v>45029</v>
      </c>
      <c r="Z1804" t="n">
        <v>14</v>
      </c>
      <c r="AA1804" s="14" t="inlineStr">
        <is>
          <t>SI</t>
        </is>
      </c>
    </row>
    <row r="1805">
      <c r="B1805" t="inlineStr">
        <is>
          <t>Venta Local</t>
        </is>
      </c>
      <c r="C1805" t="n">
        <v>40366956</v>
      </c>
      <c r="D1805" t="inlineStr">
        <is>
          <t>AGRO AMERICA</t>
        </is>
      </c>
      <c r="E1805" t="n">
        <v>1012483</v>
      </c>
      <c r="F1805" t="inlineStr">
        <is>
          <t>agro america1012483</t>
        </is>
      </c>
      <c r="G1805" s="12" t="n">
        <v>45013</v>
      </c>
      <c r="H1805" s="10" t="inlineStr"/>
      <c r="I1805" s="10" t="n">
        <v>19958.048</v>
      </c>
      <c r="J1805" s="10" t="n"/>
      <c r="K1805" s="10" t="n"/>
      <c r="L1805" s="13" t="n">
        <v>7.5</v>
      </c>
      <c r="M1805" s="12" t="n">
        <v>45020</v>
      </c>
      <c r="N1805" s="13" t="n">
        <v>9.5</v>
      </c>
      <c r="O1805" s="12" t="n">
        <v>45029</v>
      </c>
      <c r="P1805" t="n">
        <v>14</v>
      </c>
      <c r="Q1805" s="14" t="inlineStr">
        <is>
          <t>SI</t>
        </is>
      </c>
      <c r="R1805" s="10" t="n"/>
      <c r="S1805" s="10" t="n">
        <v>19958.048</v>
      </c>
      <c r="T1805" s="10" t="n"/>
      <c r="U1805" s="10" t="n"/>
      <c r="V1805" s="13" t="n">
        <v>9.5</v>
      </c>
      <c r="W1805" s="12" t="n">
        <v>45022</v>
      </c>
      <c r="X1805" s="13" t="n">
        <v>11.5</v>
      </c>
      <c r="Y1805" s="12" t="n">
        <v>45029</v>
      </c>
      <c r="Z1805" t="n">
        <v>14</v>
      </c>
      <c r="AA1805" s="14" t="inlineStr">
        <is>
          <t>SI</t>
        </is>
      </c>
    </row>
    <row r="1806">
      <c r="B1806" t="inlineStr">
        <is>
          <t>Venta Local</t>
        </is>
      </c>
      <c r="C1806" t="n">
        <v>40366955</v>
      </c>
      <c r="D1806" t="inlineStr">
        <is>
          <t>AGRO AMERICA</t>
        </is>
      </c>
      <c r="E1806" t="n">
        <v>1012483</v>
      </c>
      <c r="F1806" t="inlineStr">
        <is>
          <t>agro america1012483</t>
        </is>
      </c>
      <c r="G1806" s="12" t="n">
        <v>45013</v>
      </c>
      <c r="H1806" s="10" t="inlineStr"/>
      <c r="I1806" s="10" t="n">
        <v>19958.048</v>
      </c>
      <c r="J1806" s="10" t="n"/>
      <c r="K1806" s="10" t="n"/>
      <c r="L1806" s="13" t="n">
        <v>7.5</v>
      </c>
      <c r="M1806" s="12" t="n">
        <v>45020</v>
      </c>
      <c r="N1806" s="13" t="n">
        <v>9.5</v>
      </c>
      <c r="O1806" s="12" t="n">
        <v>45029</v>
      </c>
      <c r="P1806" t="n">
        <v>14</v>
      </c>
      <c r="Q1806" s="14" t="inlineStr">
        <is>
          <t>SI</t>
        </is>
      </c>
      <c r="R1806" s="10" t="n"/>
      <c r="S1806" s="10" t="n">
        <v>19958.048</v>
      </c>
      <c r="T1806" s="10" t="n"/>
      <c r="U1806" s="10" t="n"/>
      <c r="V1806" s="13" t="n">
        <v>9.5</v>
      </c>
      <c r="W1806" s="12" t="n">
        <v>45022</v>
      </c>
      <c r="X1806" s="13" t="n">
        <v>11.5</v>
      </c>
      <c r="Y1806" s="12" t="n">
        <v>45029</v>
      </c>
      <c r="Z1806" t="n">
        <v>14</v>
      </c>
      <c r="AA1806" s="14" t="inlineStr">
        <is>
          <t>SI</t>
        </is>
      </c>
    </row>
    <row r="1807">
      <c r="B1807" t="inlineStr">
        <is>
          <t>Venta Local</t>
        </is>
      </c>
      <c r="C1807" t="n">
        <v>40366954</v>
      </c>
      <c r="D1807" t="inlineStr">
        <is>
          <t>AGRO AMERICA</t>
        </is>
      </c>
      <c r="E1807" t="n">
        <v>1012483</v>
      </c>
      <c r="F1807" t="inlineStr">
        <is>
          <t>agro america1012483</t>
        </is>
      </c>
      <c r="G1807" s="12" t="n">
        <v>45006</v>
      </c>
      <c r="H1807" s="10" t="inlineStr"/>
      <c r="I1807" s="10" t="n">
        <v>19958.048</v>
      </c>
      <c r="J1807" s="10" t="n"/>
      <c r="K1807" s="10" t="n"/>
      <c r="L1807" s="13" t="n">
        <v>7.5</v>
      </c>
      <c r="M1807" s="12" t="n">
        <v>45013</v>
      </c>
      <c r="N1807" s="13" t="n">
        <v>9.5</v>
      </c>
      <c r="O1807" s="12" t="n">
        <v>45022</v>
      </c>
      <c r="P1807" t="n">
        <v>20</v>
      </c>
      <c r="Q1807" s="14" t="inlineStr">
        <is>
          <t>SI</t>
        </is>
      </c>
      <c r="R1807" s="10" t="n"/>
      <c r="S1807" s="10" t="n">
        <v>19958.048</v>
      </c>
      <c r="T1807" s="10" t="n"/>
      <c r="U1807" s="10" t="n"/>
      <c r="V1807" s="13" t="n">
        <v>9.5</v>
      </c>
      <c r="W1807" s="12" t="n">
        <v>45015</v>
      </c>
      <c r="X1807" s="13" t="n">
        <v>11.5</v>
      </c>
      <c r="Y1807" s="12" t="n">
        <v>45022</v>
      </c>
      <c r="Z1807" t="n">
        <v>20</v>
      </c>
      <c r="AA1807" s="14" t="inlineStr">
        <is>
          <t>SI</t>
        </is>
      </c>
    </row>
    <row r="1808">
      <c r="B1808" t="inlineStr">
        <is>
          <t>Venta Local</t>
        </is>
      </c>
      <c r="C1808" t="n">
        <v>40366953</v>
      </c>
      <c r="D1808" t="inlineStr">
        <is>
          <t>AGRO AMERICA</t>
        </is>
      </c>
      <c r="E1808" t="n">
        <v>1012483</v>
      </c>
      <c r="F1808" t="inlineStr">
        <is>
          <t>agro america1012483</t>
        </is>
      </c>
      <c r="G1808" s="12" t="n">
        <v>45006</v>
      </c>
      <c r="H1808" s="10" t="inlineStr"/>
      <c r="I1808" s="10" t="n">
        <v>19958.048</v>
      </c>
      <c r="J1808" s="10" t="n"/>
      <c r="K1808" s="10" t="n"/>
      <c r="L1808" s="13" t="n">
        <v>7.5</v>
      </c>
      <c r="M1808" s="12" t="n">
        <v>45013</v>
      </c>
      <c r="N1808" s="13" t="n">
        <v>9.5</v>
      </c>
      <c r="O1808" s="12" t="n">
        <v>45022</v>
      </c>
      <c r="P1808" t="n">
        <v>20</v>
      </c>
      <c r="Q1808" s="14" t="inlineStr">
        <is>
          <t>SI</t>
        </is>
      </c>
      <c r="R1808" s="10" t="n"/>
      <c r="S1808" s="10" t="n">
        <v>19958.048</v>
      </c>
      <c r="T1808" s="10" t="n"/>
      <c r="U1808" s="10" t="n"/>
      <c r="V1808" s="13" t="n">
        <v>9.5</v>
      </c>
      <c r="W1808" s="12" t="n">
        <v>45015</v>
      </c>
      <c r="X1808" s="13" t="n">
        <v>11.5</v>
      </c>
      <c r="Y1808" s="12" t="n">
        <v>45022</v>
      </c>
      <c r="Z1808" t="n">
        <v>20</v>
      </c>
      <c r="AA1808" s="14" t="inlineStr">
        <is>
          <t>SI</t>
        </is>
      </c>
    </row>
    <row r="1809">
      <c r="B1809" t="inlineStr">
        <is>
          <t>Venta Local</t>
        </is>
      </c>
      <c r="C1809" t="n">
        <v>40366952</v>
      </c>
      <c r="D1809" t="inlineStr">
        <is>
          <t>AGRO AMERICA</t>
        </is>
      </c>
      <c r="E1809" t="n">
        <v>1012483</v>
      </c>
      <c r="F1809" t="inlineStr">
        <is>
          <t>agro america1012483</t>
        </is>
      </c>
      <c r="G1809" s="12" t="n">
        <v>45007</v>
      </c>
      <c r="H1809" s="10" t="inlineStr"/>
      <c r="I1809" s="10" t="n">
        <v>19958.048</v>
      </c>
      <c r="J1809" s="10" t="n"/>
      <c r="K1809" s="10" t="n"/>
      <c r="L1809" s="13" t="n">
        <v>7.5</v>
      </c>
      <c r="M1809" s="12" t="n">
        <v>45014</v>
      </c>
      <c r="N1809" s="13" t="n">
        <v>9.5</v>
      </c>
      <c r="O1809" s="12" t="n">
        <v>45023</v>
      </c>
      <c r="P1809" t="n">
        <v>19</v>
      </c>
      <c r="Q1809" s="14" t="inlineStr">
        <is>
          <t>SI</t>
        </is>
      </c>
      <c r="R1809" s="10" t="n"/>
      <c r="S1809" s="10" t="n">
        <v>19958.048</v>
      </c>
      <c r="T1809" s="10" t="n"/>
      <c r="U1809" s="10" t="n"/>
      <c r="V1809" s="13" t="n">
        <v>9.5</v>
      </c>
      <c r="W1809" s="12" t="n">
        <v>45016</v>
      </c>
      <c r="X1809" s="13" t="n">
        <v>11.5</v>
      </c>
      <c r="Y1809" s="12" t="n">
        <v>45023</v>
      </c>
      <c r="Z1809" t="n">
        <v>19</v>
      </c>
      <c r="AA1809" s="14" t="inlineStr">
        <is>
          <t>SI</t>
        </is>
      </c>
    </row>
    <row r="1810">
      <c r="B1810" t="inlineStr">
        <is>
          <t>Venta Local</t>
        </is>
      </c>
      <c r="C1810" t="n">
        <v>40366951</v>
      </c>
      <c r="D1810" t="inlineStr">
        <is>
          <t>AGRO AMERICA</t>
        </is>
      </c>
      <c r="E1810" t="n">
        <v>1012483</v>
      </c>
      <c r="F1810" t="inlineStr">
        <is>
          <t>agro america1012483</t>
        </is>
      </c>
      <c r="G1810" s="12" t="n">
        <v>44999</v>
      </c>
      <c r="H1810" s="10" t="n">
        <v>19958.048</v>
      </c>
      <c r="I1810" s="10" t="n"/>
      <c r="J1810" s="10" t="n"/>
      <c r="K1810" s="10" t="n"/>
      <c r="L1810" s="13" t="n">
        <v>7.5</v>
      </c>
      <c r="M1810" s="12" t="n">
        <v>45006</v>
      </c>
      <c r="N1810" s="13" t="n">
        <v>9.5</v>
      </c>
      <c r="O1810" s="12" t="n">
        <v>45015</v>
      </c>
      <c r="P1810" t="n">
        <v>1</v>
      </c>
      <c r="Q1810" s="14" t="inlineStr">
        <is>
          <t>Mes 4</t>
        </is>
      </c>
      <c r="R1810" s="10" t="n">
        <v>19958.048</v>
      </c>
      <c r="S1810" s="10" t="n"/>
      <c r="T1810" s="10" t="n"/>
      <c r="U1810" s="10" t="n"/>
      <c r="V1810" s="13" t="n">
        <v>9.5</v>
      </c>
      <c r="W1810" s="12" t="n">
        <v>45008</v>
      </c>
      <c r="X1810" s="13" t="n">
        <v>11.5</v>
      </c>
      <c r="Y1810" s="12" t="n">
        <v>45015</v>
      </c>
      <c r="Z1810" t="n">
        <v>1</v>
      </c>
      <c r="AA1810" s="14" t="inlineStr">
        <is>
          <t>Mes 4</t>
        </is>
      </c>
    </row>
    <row r="1811">
      <c r="B1811" t="inlineStr">
        <is>
          <t>Venta Local</t>
        </is>
      </c>
      <c r="C1811" t="n">
        <v>40366950</v>
      </c>
      <c r="D1811" t="inlineStr">
        <is>
          <t>AGRO AMERICA</t>
        </is>
      </c>
      <c r="E1811" t="n">
        <v>1012483</v>
      </c>
      <c r="F1811" t="inlineStr">
        <is>
          <t>agro america1012483</t>
        </is>
      </c>
      <c r="G1811" s="12" t="n">
        <v>44999</v>
      </c>
      <c r="H1811" s="10" t="n">
        <v>19958.048</v>
      </c>
      <c r="I1811" s="10" t="n"/>
      <c r="J1811" s="10" t="n"/>
      <c r="K1811" s="10" t="n"/>
      <c r="L1811" s="13" t="n">
        <v>7.5</v>
      </c>
      <c r="M1811" s="12" t="n">
        <v>45006</v>
      </c>
      <c r="N1811" s="13" t="n">
        <v>9.5</v>
      </c>
      <c r="O1811" s="12" t="n">
        <v>45015</v>
      </c>
      <c r="P1811" t="n">
        <v>1</v>
      </c>
      <c r="Q1811" s="14" t="inlineStr">
        <is>
          <t>Mes 4</t>
        </is>
      </c>
      <c r="R1811" s="10" t="n">
        <v>19958.048</v>
      </c>
      <c r="S1811" s="10" t="n"/>
      <c r="T1811" s="10" t="n"/>
      <c r="U1811" s="10" t="n"/>
      <c r="V1811" s="13" t="n">
        <v>9.5</v>
      </c>
      <c r="W1811" s="12" t="n">
        <v>45008</v>
      </c>
      <c r="X1811" s="13" t="n">
        <v>11.5</v>
      </c>
      <c r="Y1811" s="12" t="n">
        <v>45015</v>
      </c>
      <c r="Z1811" t="n">
        <v>1</v>
      </c>
      <c r="AA1811" s="14" t="inlineStr">
        <is>
          <t>Mes 4</t>
        </is>
      </c>
    </row>
    <row r="1812">
      <c r="B1812" t="inlineStr">
        <is>
          <t>Venta Local</t>
        </is>
      </c>
      <c r="C1812" t="n">
        <v>40366943</v>
      </c>
      <c r="D1812" t="inlineStr">
        <is>
          <t>AGRO AMERICA</t>
        </is>
      </c>
      <c r="E1812" t="n">
        <v>1012165</v>
      </c>
      <c r="F1812" t="inlineStr">
        <is>
          <t>agro america1012165</t>
        </is>
      </c>
      <c r="G1812" s="12" t="n">
        <v>45013</v>
      </c>
      <c r="H1812" s="10" t="inlineStr"/>
      <c r="I1812" s="10" t="n">
        <v>19939.90432</v>
      </c>
      <c r="J1812" s="10" t="n"/>
      <c r="K1812" s="10" t="n"/>
      <c r="L1812" s="13" t="n">
        <v>7.5</v>
      </c>
      <c r="M1812" s="12" t="n">
        <v>45020</v>
      </c>
      <c r="N1812" s="13" t="n">
        <v>9.5</v>
      </c>
      <c r="O1812" s="12" t="n">
        <v>45029</v>
      </c>
      <c r="P1812" t="n">
        <v>14</v>
      </c>
      <c r="Q1812" s="14" t="inlineStr">
        <is>
          <t>SI</t>
        </is>
      </c>
      <c r="R1812" s="10" t="n"/>
      <c r="S1812" s="10" t="n">
        <v>19939.90432</v>
      </c>
      <c r="T1812" s="10" t="n"/>
      <c r="U1812" s="10" t="n"/>
      <c r="V1812" s="13" t="n">
        <v>9.5</v>
      </c>
      <c r="W1812" s="12" t="n">
        <v>45022</v>
      </c>
      <c r="X1812" s="13" t="n">
        <v>11.5</v>
      </c>
      <c r="Y1812" s="12" t="n">
        <v>45029</v>
      </c>
      <c r="Z1812" t="n">
        <v>14</v>
      </c>
      <c r="AA1812" s="14" t="inlineStr">
        <is>
          <t>SI</t>
        </is>
      </c>
    </row>
    <row r="1813">
      <c r="B1813" t="inlineStr">
        <is>
          <t>Venta Local</t>
        </is>
      </c>
      <c r="C1813" t="n">
        <v>40366942</v>
      </c>
      <c r="D1813" t="inlineStr">
        <is>
          <t>AGRO AMERICA</t>
        </is>
      </c>
      <c r="E1813" t="n">
        <v>1012165</v>
      </c>
      <c r="F1813" t="inlineStr">
        <is>
          <t>agro america1012165</t>
        </is>
      </c>
      <c r="G1813" s="12" t="n">
        <v>45004</v>
      </c>
      <c r="H1813" s="10" t="inlineStr"/>
      <c r="I1813" s="10" t="n">
        <v>19958.048</v>
      </c>
      <c r="J1813" s="10" t="n"/>
      <c r="K1813" s="10" t="n"/>
      <c r="L1813" s="13" t="n">
        <v>7.5</v>
      </c>
      <c r="M1813" s="12" t="n">
        <v>45011</v>
      </c>
      <c r="N1813" s="13" t="n">
        <v>9.5</v>
      </c>
      <c r="O1813" s="12" t="n">
        <v>45020</v>
      </c>
      <c r="P1813" t="n">
        <v>22</v>
      </c>
      <c r="Q1813" s="14" t="inlineStr">
        <is>
          <t>SI</t>
        </is>
      </c>
      <c r="R1813" s="10" t="n"/>
      <c r="S1813" s="10" t="n">
        <v>19958.048</v>
      </c>
      <c r="T1813" s="10" t="n"/>
      <c r="U1813" s="10" t="n"/>
      <c r="V1813" s="13" t="n">
        <v>9.5</v>
      </c>
      <c r="W1813" s="12" t="n">
        <v>45013</v>
      </c>
      <c r="X1813" s="13" t="n">
        <v>11.5</v>
      </c>
      <c r="Y1813" s="12" t="n">
        <v>45020</v>
      </c>
      <c r="Z1813" t="n">
        <v>22</v>
      </c>
      <c r="AA1813" s="14" t="inlineStr">
        <is>
          <t>SI</t>
        </is>
      </c>
    </row>
    <row r="1814">
      <c r="B1814" t="inlineStr">
        <is>
          <t>Venta Local</t>
        </is>
      </c>
      <c r="C1814" t="n">
        <v>40366941</v>
      </c>
      <c r="D1814" t="inlineStr">
        <is>
          <t>AGRO AMERICA</t>
        </is>
      </c>
      <c r="E1814" t="n">
        <v>1012165</v>
      </c>
      <c r="F1814" t="inlineStr">
        <is>
          <t>agro america1012165</t>
        </is>
      </c>
      <c r="G1814" s="12" t="n">
        <v>45013</v>
      </c>
      <c r="H1814" s="10" t="inlineStr"/>
      <c r="I1814" s="10" t="n">
        <v>19958.048</v>
      </c>
      <c r="J1814" s="10" t="n"/>
      <c r="K1814" s="10" t="n"/>
      <c r="L1814" s="13" t="n">
        <v>7.5</v>
      </c>
      <c r="M1814" s="12" t="n">
        <v>45020</v>
      </c>
      <c r="N1814" s="13" t="n">
        <v>9.5</v>
      </c>
      <c r="O1814" s="12" t="n">
        <v>45029</v>
      </c>
      <c r="P1814" t="n">
        <v>14</v>
      </c>
      <c r="Q1814" s="14" t="inlineStr">
        <is>
          <t>SI</t>
        </is>
      </c>
      <c r="R1814" s="10" t="n"/>
      <c r="S1814" s="10" t="n">
        <v>19958.048</v>
      </c>
      <c r="T1814" s="10" t="n"/>
      <c r="U1814" s="10" t="n"/>
      <c r="V1814" s="13" t="n">
        <v>9.5</v>
      </c>
      <c r="W1814" s="12" t="n">
        <v>45022</v>
      </c>
      <c r="X1814" s="13" t="n">
        <v>11.5</v>
      </c>
      <c r="Y1814" s="12" t="n">
        <v>45029</v>
      </c>
      <c r="Z1814" t="n">
        <v>14</v>
      </c>
      <c r="AA1814" s="14" t="inlineStr">
        <is>
          <t>SI</t>
        </is>
      </c>
    </row>
    <row r="1815">
      <c r="B1815" t="inlineStr">
        <is>
          <t>Venta Local</t>
        </is>
      </c>
      <c r="C1815" t="n">
        <v>40366940</v>
      </c>
      <c r="D1815" t="inlineStr">
        <is>
          <t>AGRO AMERICA</t>
        </is>
      </c>
      <c r="E1815" t="n">
        <v>1012165</v>
      </c>
      <c r="F1815" t="inlineStr">
        <is>
          <t>agro america1012165</t>
        </is>
      </c>
      <c r="G1815" s="12" t="n">
        <v>45014</v>
      </c>
      <c r="H1815" s="10" t="inlineStr"/>
      <c r="I1815" s="10" t="n">
        <v>19958.048</v>
      </c>
      <c r="J1815" s="10" t="n"/>
      <c r="K1815" s="10" t="n"/>
      <c r="L1815" s="13" t="n">
        <v>7.5</v>
      </c>
      <c r="M1815" s="12" t="n">
        <v>45021</v>
      </c>
      <c r="N1815" s="13" t="n">
        <v>9.5</v>
      </c>
      <c r="O1815" s="12" t="n">
        <v>45030</v>
      </c>
      <c r="P1815" t="n">
        <v>13</v>
      </c>
      <c r="Q1815" s="14" t="inlineStr">
        <is>
          <t>SI</t>
        </is>
      </c>
      <c r="R1815" s="10" t="n"/>
      <c r="S1815" s="10" t="n">
        <v>19958.048</v>
      </c>
      <c r="T1815" s="10" t="n"/>
      <c r="U1815" s="10" t="n"/>
      <c r="V1815" s="13" t="n">
        <v>9.5</v>
      </c>
      <c r="W1815" s="12" t="n">
        <v>45023</v>
      </c>
      <c r="X1815" s="13" t="n">
        <v>11.5</v>
      </c>
      <c r="Y1815" s="12" t="n">
        <v>45030</v>
      </c>
      <c r="Z1815" t="n">
        <v>13</v>
      </c>
      <c r="AA1815" s="14" t="inlineStr">
        <is>
          <t>SI</t>
        </is>
      </c>
    </row>
    <row r="1816">
      <c r="B1816" t="inlineStr">
        <is>
          <t>Venta Local</t>
        </is>
      </c>
      <c r="C1816" t="n">
        <v>40366939</v>
      </c>
      <c r="D1816" t="inlineStr">
        <is>
          <t>AGRO AMERICA</t>
        </is>
      </c>
      <c r="E1816" t="n">
        <v>1012165</v>
      </c>
      <c r="F1816" t="inlineStr">
        <is>
          <t>agro america1012165</t>
        </is>
      </c>
      <c r="G1816" s="12" t="n">
        <v>45006</v>
      </c>
      <c r="H1816" s="10" t="inlineStr"/>
      <c r="I1816" s="10" t="n">
        <v>19958.048</v>
      </c>
      <c r="J1816" s="10" t="n"/>
      <c r="K1816" s="10" t="n"/>
      <c r="L1816" s="13" t="n">
        <v>7.5</v>
      </c>
      <c r="M1816" s="12" t="n">
        <v>45013</v>
      </c>
      <c r="N1816" s="13" t="n">
        <v>9.5</v>
      </c>
      <c r="O1816" s="12" t="n">
        <v>45022</v>
      </c>
      <c r="P1816" t="n">
        <v>20</v>
      </c>
      <c r="Q1816" s="14" t="inlineStr">
        <is>
          <t>SI</t>
        </is>
      </c>
      <c r="R1816" s="10" t="n"/>
      <c r="S1816" s="10" t="n">
        <v>19958.048</v>
      </c>
      <c r="T1816" s="10" t="n"/>
      <c r="U1816" s="10" t="n"/>
      <c r="V1816" s="13" t="n">
        <v>9.5</v>
      </c>
      <c r="W1816" s="12" t="n">
        <v>45015</v>
      </c>
      <c r="X1816" s="13" t="n">
        <v>11.5</v>
      </c>
      <c r="Y1816" s="12" t="n">
        <v>45022</v>
      </c>
      <c r="Z1816" t="n">
        <v>20</v>
      </c>
      <c r="AA1816" s="14" t="inlineStr">
        <is>
          <t>SI</t>
        </is>
      </c>
    </row>
    <row r="1817">
      <c r="B1817" t="inlineStr">
        <is>
          <t>Venta Local</t>
        </is>
      </c>
      <c r="C1817" t="n">
        <v>40366938</v>
      </c>
      <c r="D1817" t="inlineStr">
        <is>
          <t>AGRO AMERICA</t>
        </is>
      </c>
      <c r="E1817" t="n">
        <v>1012165</v>
      </c>
      <c r="F1817" t="inlineStr">
        <is>
          <t>agro america1012165</t>
        </is>
      </c>
      <c r="G1817" s="12" t="n">
        <v>45004</v>
      </c>
      <c r="H1817" s="10" t="inlineStr"/>
      <c r="I1817" s="10" t="n">
        <v>19958.048</v>
      </c>
      <c r="J1817" s="10" t="n"/>
      <c r="K1817" s="10" t="n"/>
      <c r="L1817" s="13" t="n">
        <v>7.5</v>
      </c>
      <c r="M1817" s="12" t="n">
        <v>45011</v>
      </c>
      <c r="N1817" s="13" t="n">
        <v>9.5</v>
      </c>
      <c r="O1817" s="12" t="n">
        <v>45020</v>
      </c>
      <c r="P1817" t="n">
        <v>22</v>
      </c>
      <c r="Q1817" s="14" t="inlineStr">
        <is>
          <t>SI</t>
        </is>
      </c>
      <c r="R1817" s="10" t="n"/>
      <c r="S1817" s="10" t="n">
        <v>19958.048</v>
      </c>
      <c r="T1817" s="10" t="n"/>
      <c r="U1817" s="10" t="n"/>
      <c r="V1817" s="13" t="n">
        <v>9.5</v>
      </c>
      <c r="W1817" s="12" t="n">
        <v>45013</v>
      </c>
      <c r="X1817" s="13" t="n">
        <v>11.5</v>
      </c>
      <c r="Y1817" s="12" t="n">
        <v>45020</v>
      </c>
      <c r="Z1817" t="n">
        <v>22</v>
      </c>
      <c r="AA1817" s="14" t="inlineStr">
        <is>
          <t>SI</t>
        </is>
      </c>
    </row>
    <row r="1818">
      <c r="B1818" t="inlineStr">
        <is>
          <t>Venta Local</t>
        </is>
      </c>
      <c r="C1818" t="n">
        <v>40366937</v>
      </c>
      <c r="D1818" t="inlineStr">
        <is>
          <t>AGRO AMERICA</t>
        </is>
      </c>
      <c r="E1818" t="n">
        <v>1012164</v>
      </c>
      <c r="F1818" t="inlineStr">
        <is>
          <t>agro america1012164</t>
        </is>
      </c>
      <c r="G1818" s="12" t="n">
        <v>45014</v>
      </c>
      <c r="H1818" s="10" t="inlineStr"/>
      <c r="I1818" s="10" t="n">
        <v>19921.76064</v>
      </c>
      <c r="J1818" s="10" t="n"/>
      <c r="K1818" s="10" t="n"/>
      <c r="L1818" s="13" t="n">
        <v>7.5</v>
      </c>
      <c r="M1818" s="12" t="n">
        <v>45021</v>
      </c>
      <c r="N1818" s="13" t="n">
        <v>9.5</v>
      </c>
      <c r="O1818" s="12" t="n">
        <v>45030</v>
      </c>
      <c r="P1818" t="n">
        <v>13</v>
      </c>
      <c r="Q1818" s="14" t="inlineStr">
        <is>
          <t>SI</t>
        </is>
      </c>
      <c r="R1818" s="10" t="n"/>
      <c r="S1818" s="10" t="n">
        <v>19921.76064</v>
      </c>
      <c r="T1818" s="10" t="n"/>
      <c r="U1818" s="10" t="n"/>
      <c r="V1818" s="13" t="n">
        <v>9.5</v>
      </c>
      <c r="W1818" s="12" t="n">
        <v>45023</v>
      </c>
      <c r="X1818" s="13" t="n">
        <v>11.5</v>
      </c>
      <c r="Y1818" s="12" t="n">
        <v>45030</v>
      </c>
      <c r="Z1818" t="n">
        <v>13</v>
      </c>
      <c r="AA1818" s="14" t="inlineStr">
        <is>
          <t>SI</t>
        </is>
      </c>
    </row>
    <row r="1819">
      <c r="B1819" t="inlineStr">
        <is>
          <t>Venta Local</t>
        </is>
      </c>
      <c r="C1819" t="n">
        <v>40366936</v>
      </c>
      <c r="D1819" t="inlineStr">
        <is>
          <t>AGRO AMERICA</t>
        </is>
      </c>
      <c r="E1819" t="n">
        <v>1012161</v>
      </c>
      <c r="F1819" t="inlineStr">
        <is>
          <t>agro america1012161</t>
        </is>
      </c>
      <c r="G1819" s="12" t="n">
        <v>45013</v>
      </c>
      <c r="H1819" s="10" t="inlineStr"/>
      <c r="I1819" s="10" t="n">
        <v>19958.048</v>
      </c>
      <c r="J1819" s="10" t="n"/>
      <c r="K1819" s="10" t="n"/>
      <c r="L1819" s="13" t="n">
        <v>7.5</v>
      </c>
      <c r="M1819" s="12" t="n">
        <v>45020</v>
      </c>
      <c r="N1819" s="13" t="n">
        <v>9.5</v>
      </c>
      <c r="O1819" s="12" t="n">
        <v>45029</v>
      </c>
      <c r="P1819" t="n">
        <v>14</v>
      </c>
      <c r="Q1819" s="14" t="inlineStr">
        <is>
          <t>SI</t>
        </is>
      </c>
      <c r="R1819" s="10" t="n"/>
      <c r="S1819" s="10" t="n">
        <v>19958.048</v>
      </c>
      <c r="T1819" s="10" t="n"/>
      <c r="U1819" s="10" t="n"/>
      <c r="V1819" s="13" t="n">
        <v>9.5</v>
      </c>
      <c r="W1819" s="12" t="n">
        <v>45022</v>
      </c>
      <c r="X1819" s="13" t="n">
        <v>11.5</v>
      </c>
      <c r="Y1819" s="12" t="n">
        <v>45029</v>
      </c>
      <c r="Z1819" t="n">
        <v>14</v>
      </c>
      <c r="AA1819" s="14" t="inlineStr">
        <is>
          <t>SI</t>
        </is>
      </c>
    </row>
    <row r="1820">
      <c r="B1820" t="inlineStr">
        <is>
          <t>Venta Local</t>
        </is>
      </c>
      <c r="C1820" t="n">
        <v>40366935</v>
      </c>
      <c r="D1820" t="inlineStr">
        <is>
          <t>AGRO AMERICA</t>
        </is>
      </c>
      <c r="E1820" t="n">
        <v>1012161</v>
      </c>
      <c r="F1820" t="inlineStr">
        <is>
          <t>agro america1012161</t>
        </is>
      </c>
      <c r="G1820" s="12" t="n">
        <v>45003</v>
      </c>
      <c r="H1820" s="10" t="inlineStr"/>
      <c r="I1820" s="10" t="n">
        <v>19958.048</v>
      </c>
      <c r="J1820" s="10" t="n"/>
      <c r="K1820" s="10" t="n"/>
      <c r="L1820" s="13" t="n">
        <v>7.5</v>
      </c>
      <c r="M1820" s="12" t="n">
        <v>45010</v>
      </c>
      <c r="N1820" s="13" t="n">
        <v>9.5</v>
      </c>
      <c r="O1820" s="12" t="n">
        <v>45019</v>
      </c>
      <c r="P1820" t="n">
        <v>23</v>
      </c>
      <c r="Q1820" s="14" t="inlineStr">
        <is>
          <t>SI</t>
        </is>
      </c>
      <c r="R1820" s="10" t="n"/>
      <c r="S1820" s="10" t="n">
        <v>19958.048</v>
      </c>
      <c r="T1820" s="10" t="n"/>
      <c r="U1820" s="10" t="n"/>
      <c r="V1820" s="13" t="n">
        <v>9.5</v>
      </c>
      <c r="W1820" s="12" t="n">
        <v>45012</v>
      </c>
      <c r="X1820" s="13" t="n">
        <v>11.5</v>
      </c>
      <c r="Y1820" s="12" t="n">
        <v>45019</v>
      </c>
      <c r="Z1820" t="n">
        <v>23</v>
      </c>
      <c r="AA1820" s="14" t="inlineStr">
        <is>
          <t>SI</t>
        </is>
      </c>
    </row>
    <row r="1821">
      <c r="B1821" t="inlineStr">
        <is>
          <t>Venta Local</t>
        </is>
      </c>
      <c r="C1821" t="n">
        <v>40366934</v>
      </c>
      <c r="D1821" t="inlineStr">
        <is>
          <t>AGRO AMERICA</t>
        </is>
      </c>
      <c r="E1821" t="n">
        <v>1012161</v>
      </c>
      <c r="F1821" t="inlineStr">
        <is>
          <t>agro america1012161</t>
        </is>
      </c>
      <c r="G1821" s="12" t="n">
        <v>44996</v>
      </c>
      <c r="H1821" s="10" t="n">
        <v>19958.048</v>
      </c>
      <c r="I1821" s="10" t="n"/>
      <c r="J1821" s="10" t="n"/>
      <c r="K1821" s="10" t="n"/>
      <c r="L1821" s="13" t="n">
        <v>7.5</v>
      </c>
      <c r="M1821" s="12" t="n">
        <v>45003</v>
      </c>
      <c r="N1821" s="13" t="n">
        <v>9.5</v>
      </c>
      <c r="O1821" s="12" t="n">
        <v>45012</v>
      </c>
      <c r="P1821" t="n">
        <v>4</v>
      </c>
      <c r="Q1821" s="14" t="inlineStr">
        <is>
          <t>SI</t>
        </is>
      </c>
      <c r="R1821" s="10" t="n">
        <v>19958.048</v>
      </c>
      <c r="S1821" s="10" t="n"/>
      <c r="T1821" s="10" t="n"/>
      <c r="U1821" s="10" t="n"/>
      <c r="V1821" s="13" t="n">
        <v>9.5</v>
      </c>
      <c r="W1821" s="12" t="n">
        <v>45005</v>
      </c>
      <c r="X1821" s="13" t="n">
        <v>11.5</v>
      </c>
      <c r="Y1821" s="12" t="n">
        <v>45012</v>
      </c>
      <c r="Z1821" t="n">
        <v>4</v>
      </c>
      <c r="AA1821" s="14" t="inlineStr">
        <is>
          <t>SI</t>
        </is>
      </c>
    </row>
    <row r="1822">
      <c r="B1822" t="inlineStr">
        <is>
          <t>Venta Local</t>
        </is>
      </c>
      <c r="C1822" t="n">
        <v>40366930</v>
      </c>
      <c r="D1822" t="inlineStr">
        <is>
          <t>AGRO EUROPA</t>
        </is>
      </c>
      <c r="E1822" t="n">
        <v>1020660</v>
      </c>
      <c r="F1822" t="inlineStr">
        <is>
          <t>agro europa1020660</t>
        </is>
      </c>
      <c r="G1822" s="12" t="n">
        <v>45020</v>
      </c>
      <c r="H1822" s="10" t="inlineStr"/>
      <c r="I1822" s="10" t="n">
        <v>23996.98</v>
      </c>
      <c r="J1822" s="10" t="n"/>
      <c r="K1822" s="10" t="n"/>
      <c r="L1822" s="13" t="n">
        <v>5.142011834319526</v>
      </c>
      <c r="M1822" s="12" t="n">
        <v>45025</v>
      </c>
      <c r="N1822" s="13" t="n">
        <v>7.5</v>
      </c>
      <c r="O1822" s="12" t="n">
        <v>45032</v>
      </c>
      <c r="P1822" t="n">
        <v>11</v>
      </c>
      <c r="Q1822" s="14" t="inlineStr">
        <is>
          <t>SI</t>
        </is>
      </c>
      <c r="R1822" s="10" t="n"/>
      <c r="S1822" s="10" t="n">
        <v>23996.98</v>
      </c>
      <c r="T1822" s="10" t="n"/>
      <c r="U1822" s="10" t="n"/>
      <c r="V1822" s="13" t="n">
        <v>7.142011834319526</v>
      </c>
      <c r="W1822" s="12" t="n">
        <v>45027</v>
      </c>
      <c r="X1822" s="13" t="n">
        <v>9.5</v>
      </c>
      <c r="Y1822" s="12" t="n">
        <v>45032</v>
      </c>
      <c r="Z1822" t="n">
        <v>11</v>
      </c>
      <c r="AA1822" s="14" t="inlineStr">
        <is>
          <t>SI</t>
        </is>
      </c>
    </row>
    <row r="1823">
      <c r="B1823" t="inlineStr">
        <is>
          <t>Venta Directa</t>
        </is>
      </c>
      <c r="C1823" t="n">
        <v>40366928</v>
      </c>
      <c r="D1823" t="inlineStr">
        <is>
          <t>AGRO SUDAMERICA</t>
        </is>
      </c>
      <c r="E1823" t="n">
        <v>1020412</v>
      </c>
      <c r="F1823" t="inlineStr">
        <is>
          <t>agro sudamerica1020412</t>
        </is>
      </c>
      <c r="G1823" s="12" t="n">
        <v>44996</v>
      </c>
      <c r="H1823" s="10" t="n">
        <v>23947.84</v>
      </c>
      <c r="I1823" s="10" t="n"/>
      <c r="J1823" s="10" t="n"/>
      <c r="K1823" s="10" t="n"/>
      <c r="L1823" s="13" t="n"/>
      <c r="N1823" s="13" t="n"/>
      <c r="Q1823" s="14" t="n"/>
      <c r="R1823" s="10" t="n">
        <v>23947.84</v>
      </c>
      <c r="S1823" s="10" t="n"/>
      <c r="T1823" s="10" t="n"/>
      <c r="U1823" s="10" t="n"/>
      <c r="V1823" s="13" t="n"/>
      <c r="X1823" s="13" t="n"/>
      <c r="AA1823" s="14" t="n"/>
    </row>
    <row r="1824">
      <c r="B1824" t="inlineStr">
        <is>
          <t>Venta Directa</t>
        </is>
      </c>
      <c r="C1824" t="n">
        <v>40366927</v>
      </c>
      <c r="D1824" t="inlineStr">
        <is>
          <t>AGRO SUDAMERICA</t>
        </is>
      </c>
      <c r="E1824" t="n">
        <v>1020944</v>
      </c>
      <c r="F1824" t="inlineStr">
        <is>
          <t>agro sudamerica1020944</t>
        </is>
      </c>
      <c r="G1824" s="12" t="n">
        <v>44990</v>
      </c>
      <c r="H1824" s="10" t="n">
        <v>23997.88</v>
      </c>
      <c r="I1824" s="10" t="n"/>
      <c r="J1824" s="10" t="n"/>
      <c r="K1824" s="10" t="n"/>
      <c r="L1824" s="13" t="n"/>
      <c r="N1824" s="13" t="n"/>
      <c r="Q1824" s="14" t="n"/>
      <c r="R1824" s="10" t="n">
        <v>23997.88</v>
      </c>
      <c r="S1824" s="10" t="n"/>
      <c r="T1824" s="10" t="n"/>
      <c r="U1824" s="10" t="n"/>
      <c r="V1824" s="13" t="n"/>
      <c r="X1824" s="13" t="n"/>
      <c r="AA1824" s="14" t="n"/>
    </row>
    <row r="1825">
      <c r="B1825" t="inlineStr">
        <is>
          <t>Venta Directa</t>
        </is>
      </c>
      <c r="C1825" t="n">
        <v>40366926</v>
      </c>
      <c r="D1825" t="inlineStr">
        <is>
          <t>AGRO SUDAMERICA</t>
        </is>
      </c>
      <c r="E1825" t="n">
        <v>1021385</v>
      </c>
      <c r="F1825" t="inlineStr">
        <is>
          <t>agro sudamerica1021385</t>
        </is>
      </c>
      <c r="G1825" s="12" t="n">
        <v>44984</v>
      </c>
      <c r="H1825" s="10" t="inlineStr"/>
      <c r="I1825" s="10" t="n"/>
      <c r="J1825" s="10" t="n"/>
      <c r="K1825" s="10" t="n"/>
      <c r="L1825" s="13" t="n"/>
      <c r="N1825" s="13" t="n"/>
      <c r="Q1825" s="14" t="n"/>
      <c r="R1825" s="10" t="n"/>
      <c r="S1825" s="10" t="n"/>
      <c r="T1825" s="10" t="n"/>
      <c r="U1825" s="10" t="n"/>
      <c r="V1825" s="13" t="n"/>
      <c r="X1825" s="13" t="n"/>
      <c r="AA1825" s="14" t="n"/>
    </row>
    <row r="1826">
      <c r="B1826" t="inlineStr">
        <is>
          <t>Venta Directa</t>
        </is>
      </c>
      <c r="C1826" t="n">
        <v>40366925</v>
      </c>
      <c r="D1826" t="inlineStr">
        <is>
          <t>AGRO SUDAMERICA</t>
        </is>
      </c>
      <c r="E1826" t="n">
        <v>1023433</v>
      </c>
      <c r="F1826" t="inlineStr">
        <is>
          <t>agro sudamerica1023433</t>
        </is>
      </c>
      <c r="G1826" s="12" t="n">
        <v>44990</v>
      </c>
      <c r="H1826" s="10" t="n">
        <v>23986.71</v>
      </c>
      <c r="I1826" s="10" t="n"/>
      <c r="J1826" s="10" t="n"/>
      <c r="K1826" s="10" t="n"/>
      <c r="L1826" s="13" t="n"/>
      <c r="N1826" s="13" t="n"/>
      <c r="Q1826" s="14" t="n"/>
      <c r="R1826" s="10" t="n">
        <v>23986.71</v>
      </c>
      <c r="S1826" s="10" t="n"/>
      <c r="T1826" s="10" t="n"/>
      <c r="U1826" s="10" t="n"/>
      <c r="V1826" s="13" t="n"/>
      <c r="X1826" s="13" t="n"/>
      <c r="AA1826" s="14" t="n"/>
    </row>
    <row r="1827">
      <c r="B1827" t="inlineStr">
        <is>
          <t>Venta Directa</t>
        </is>
      </c>
      <c r="C1827" t="n">
        <v>40366924</v>
      </c>
      <c r="D1827" t="inlineStr">
        <is>
          <t>AGRO SUDAMERICA</t>
        </is>
      </c>
      <c r="E1827" t="n">
        <v>1023433</v>
      </c>
      <c r="F1827" t="inlineStr">
        <is>
          <t>agro sudamerica1023433</t>
        </is>
      </c>
      <c r="G1827" s="12" t="n">
        <v>44999</v>
      </c>
      <c r="H1827" s="10" t="n">
        <v>24002.23</v>
      </c>
      <c r="I1827" s="10" t="n"/>
      <c r="J1827" s="10" t="n"/>
      <c r="K1827" s="10" t="n"/>
      <c r="L1827" s="13" t="n"/>
      <c r="N1827" s="13" t="n"/>
      <c r="Q1827" s="14" t="n"/>
      <c r="R1827" s="10" t="n">
        <v>24002.23</v>
      </c>
      <c r="S1827" s="10" t="n"/>
      <c r="T1827" s="10" t="n"/>
      <c r="U1827" s="10" t="n"/>
      <c r="V1827" s="13" t="n"/>
      <c r="X1827" s="13" t="n"/>
      <c r="AA1827" s="14" t="n"/>
    </row>
    <row r="1828">
      <c r="B1828" t="inlineStr">
        <is>
          <t>Venta Directa</t>
        </is>
      </c>
      <c r="C1828" t="n">
        <v>40366923</v>
      </c>
      <c r="D1828" t="inlineStr">
        <is>
          <t>AGRO SUDAMERICA</t>
        </is>
      </c>
      <c r="E1828" t="n">
        <v>1020944</v>
      </c>
      <c r="F1828" t="inlineStr">
        <is>
          <t>agro sudamerica1020944</t>
        </is>
      </c>
      <c r="G1828" s="12" t="n">
        <v>44999</v>
      </c>
      <c r="H1828" s="10" t="n">
        <v>24033.39</v>
      </c>
      <c r="I1828" s="10" t="n"/>
      <c r="J1828" s="10" t="n"/>
      <c r="K1828" s="10" t="n"/>
      <c r="L1828" s="13" t="n"/>
      <c r="N1828" s="13" t="n"/>
      <c r="Q1828" s="14" t="n"/>
      <c r="R1828" s="10" t="n">
        <v>24033.39</v>
      </c>
      <c r="S1828" s="10" t="n"/>
      <c r="T1828" s="10" t="n"/>
      <c r="U1828" s="10" t="n"/>
      <c r="V1828" s="13" t="n"/>
      <c r="X1828" s="13" t="n"/>
      <c r="AA1828" s="14" t="n"/>
    </row>
    <row r="1829">
      <c r="B1829" t="inlineStr">
        <is>
          <t>Venta Directa</t>
        </is>
      </c>
      <c r="C1829" t="n">
        <v>40366921</v>
      </c>
      <c r="D1829" t="inlineStr">
        <is>
          <t>AGRO SUDAMERICA</t>
        </is>
      </c>
      <c r="E1829" t="n">
        <v>1021105</v>
      </c>
      <c r="F1829" t="inlineStr">
        <is>
          <t>agro sudamerica1021105</t>
        </is>
      </c>
      <c r="G1829" s="12" t="n">
        <v>44999</v>
      </c>
      <c r="H1829" s="10" t="n">
        <v>23874.95</v>
      </c>
      <c r="I1829" s="10" t="n"/>
      <c r="J1829" s="10" t="n"/>
      <c r="K1829" s="10" t="n"/>
      <c r="L1829" s="13" t="n"/>
      <c r="N1829" s="13" t="n"/>
      <c r="Q1829" s="14" t="n"/>
      <c r="R1829" s="10" t="n">
        <v>23874.95</v>
      </c>
      <c r="S1829" s="10" t="n"/>
      <c r="T1829" s="10" t="n"/>
      <c r="U1829" s="10" t="n"/>
      <c r="V1829" s="13" t="n"/>
      <c r="X1829" s="13" t="n"/>
      <c r="AA1829" s="14" t="n"/>
    </row>
    <row r="1830">
      <c r="B1830" t="inlineStr">
        <is>
          <t>Venta Directa</t>
        </is>
      </c>
      <c r="C1830" t="n">
        <v>40366920</v>
      </c>
      <c r="D1830" t="inlineStr">
        <is>
          <t>AGRO SUDAMERICA</t>
        </is>
      </c>
      <c r="E1830" t="n">
        <v>1020412</v>
      </c>
      <c r="F1830" t="inlineStr">
        <is>
          <t>agro sudamerica1020412</t>
        </is>
      </c>
      <c r="G1830" s="12" t="n">
        <v>44991</v>
      </c>
      <c r="H1830" s="10" t="n">
        <v>24015.96</v>
      </c>
      <c r="I1830" s="10" t="n"/>
      <c r="J1830" s="10" t="n"/>
      <c r="K1830" s="10" t="n"/>
      <c r="L1830" s="13" t="n"/>
      <c r="N1830" s="13" t="n"/>
      <c r="Q1830" s="14" t="n"/>
      <c r="R1830" s="10" t="n">
        <v>24015.96</v>
      </c>
      <c r="S1830" s="10" t="n"/>
      <c r="T1830" s="10" t="n"/>
      <c r="U1830" s="10" t="n"/>
      <c r="V1830" s="13" t="n"/>
      <c r="X1830" s="13" t="n"/>
      <c r="AA1830" s="14" t="n"/>
    </row>
    <row r="1831">
      <c r="B1831" t="inlineStr">
        <is>
          <t>Venta Directa</t>
        </is>
      </c>
      <c r="C1831" t="n">
        <v>40366919</v>
      </c>
      <c r="D1831" t="inlineStr">
        <is>
          <t>AGRO SUDAMERICA</t>
        </is>
      </c>
      <c r="E1831" t="n">
        <v>1022150</v>
      </c>
      <c r="F1831" t="inlineStr">
        <is>
          <t>agro sudamerica1022150</t>
        </is>
      </c>
      <c r="G1831" s="12" t="n">
        <v>44998</v>
      </c>
      <c r="H1831" s="10" t="n">
        <v>24001.45</v>
      </c>
      <c r="I1831" s="10" t="n"/>
      <c r="J1831" s="10" t="n"/>
      <c r="K1831" s="10" t="n"/>
      <c r="L1831" s="13" t="n"/>
      <c r="N1831" s="13" t="n"/>
      <c r="Q1831" s="14" t="n"/>
      <c r="R1831" s="10" t="n">
        <v>24001.45</v>
      </c>
      <c r="S1831" s="10" t="n"/>
      <c r="T1831" s="10" t="n"/>
      <c r="U1831" s="10" t="n"/>
      <c r="V1831" s="13" t="n"/>
      <c r="X1831" s="13" t="n"/>
      <c r="AA1831" s="14" t="n"/>
    </row>
    <row r="1832">
      <c r="B1832" t="inlineStr">
        <is>
          <t>Venta Directa</t>
        </is>
      </c>
      <c r="C1832" t="n">
        <v>40366918</v>
      </c>
      <c r="D1832" t="inlineStr">
        <is>
          <t>AGRO SUDAMERICA</t>
        </is>
      </c>
      <c r="E1832" t="n">
        <v>1020944</v>
      </c>
      <c r="F1832" t="inlineStr">
        <is>
          <t>agro sudamerica1020944</t>
        </is>
      </c>
      <c r="G1832" s="12" t="n">
        <v>44996</v>
      </c>
      <c r="H1832" s="10" t="n">
        <v>23979.87</v>
      </c>
      <c r="I1832" s="10" t="n"/>
      <c r="J1832" s="10" t="n"/>
      <c r="K1832" s="10" t="n"/>
      <c r="L1832" s="13" t="n"/>
      <c r="N1832" s="13" t="n"/>
      <c r="Q1832" s="14" t="n"/>
      <c r="R1832" s="10" t="n">
        <v>23979.87</v>
      </c>
      <c r="S1832" s="10" t="n"/>
      <c r="T1832" s="10" t="n"/>
      <c r="U1832" s="10" t="n"/>
      <c r="V1832" s="13" t="n"/>
      <c r="X1832" s="13" t="n"/>
      <c r="AA1832" s="14" t="n"/>
    </row>
    <row r="1833">
      <c r="B1833" t="inlineStr">
        <is>
          <t>Venta Directa</t>
        </is>
      </c>
      <c r="C1833" t="n">
        <v>40366894</v>
      </c>
      <c r="D1833" t="inlineStr">
        <is>
          <t>AGROSUPER ASIA</t>
        </is>
      </c>
      <c r="E1833" t="n">
        <v>1023038</v>
      </c>
      <c r="F1833" t="inlineStr">
        <is>
          <t>agrosuper asia1023038</t>
        </is>
      </c>
      <c r="G1833" s="12" t="n">
        <v>45016</v>
      </c>
      <c r="H1833" s="10" t="n">
        <v>22004.61</v>
      </c>
      <c r="I1833" s="10" t="n"/>
      <c r="J1833" s="10" t="n"/>
      <c r="K1833" s="10" t="n"/>
      <c r="L1833" s="13" t="n"/>
      <c r="N1833" s="13" t="n"/>
      <c r="Q1833" s="14" t="n"/>
      <c r="R1833" s="10" t="n">
        <v>22004.61</v>
      </c>
      <c r="S1833" s="10" t="n"/>
      <c r="T1833" s="10" t="n"/>
      <c r="U1833" s="10" t="n"/>
      <c r="V1833" s="13" t="n"/>
      <c r="X1833" s="13" t="n"/>
      <c r="AA1833" s="14" t="n"/>
    </row>
    <row r="1834">
      <c r="B1834" t="inlineStr">
        <is>
          <t>Venta Directa</t>
        </is>
      </c>
      <c r="C1834" t="n">
        <v>40366893</v>
      </c>
      <c r="D1834" t="inlineStr">
        <is>
          <t>AGROSUPER ASIA</t>
        </is>
      </c>
      <c r="E1834" t="n">
        <v>1023038</v>
      </c>
      <c r="F1834" t="inlineStr">
        <is>
          <t>agrosuper asia1023038</t>
        </is>
      </c>
      <c r="G1834" s="12" t="n">
        <v>45015</v>
      </c>
      <c r="H1834" s="10" t="n">
        <v>22001.14</v>
      </c>
      <c r="I1834" s="10" t="n"/>
      <c r="J1834" s="10" t="n"/>
      <c r="K1834" s="10" t="n"/>
      <c r="L1834" s="13" t="n"/>
      <c r="N1834" s="13" t="n"/>
      <c r="Q1834" s="14" t="n"/>
      <c r="R1834" s="10" t="n">
        <v>22001.14</v>
      </c>
      <c r="S1834" s="10" t="n"/>
      <c r="T1834" s="10" t="n"/>
      <c r="U1834" s="10" t="n"/>
      <c r="V1834" s="13" t="n"/>
      <c r="X1834" s="13" t="n"/>
      <c r="AA1834" s="14" t="n"/>
    </row>
    <row r="1835">
      <c r="B1835" t="inlineStr">
        <is>
          <t>Venta Directa</t>
        </is>
      </c>
      <c r="C1835" t="n">
        <v>40366888</v>
      </c>
      <c r="D1835" t="inlineStr">
        <is>
          <t>AGROSUPER ASIA</t>
        </is>
      </c>
      <c r="E1835" t="n">
        <v>1021149</v>
      </c>
      <c r="F1835" t="inlineStr">
        <is>
          <t>agrosuper asia1021149</t>
        </is>
      </c>
      <c r="G1835" s="12" t="n">
        <v>45021</v>
      </c>
      <c r="H1835" s="10" t="inlineStr"/>
      <c r="I1835" s="10" t="n">
        <v>22000</v>
      </c>
      <c r="J1835" s="10" t="n"/>
      <c r="K1835" s="10" t="n"/>
      <c r="L1835" s="13" t="n"/>
      <c r="N1835" s="13" t="n"/>
      <c r="Q1835" s="14" t="n"/>
      <c r="R1835" s="10" t="n"/>
      <c r="S1835" s="10" t="n">
        <v>22000</v>
      </c>
      <c r="T1835" s="10" t="n"/>
      <c r="U1835" s="10" t="n"/>
      <c r="V1835" s="13" t="n"/>
      <c r="X1835" s="13" t="n"/>
      <c r="AA1835" s="14" t="n"/>
    </row>
    <row r="1836">
      <c r="B1836" t="inlineStr">
        <is>
          <t>Venta Directa</t>
        </is>
      </c>
      <c r="C1836" t="n">
        <v>40366886</v>
      </c>
      <c r="D1836" t="inlineStr">
        <is>
          <t>AGROSUPER ASIA</t>
        </is>
      </c>
      <c r="E1836" t="n">
        <v>1021664</v>
      </c>
      <c r="F1836" t="inlineStr">
        <is>
          <t>agrosuper asia1021664</t>
        </is>
      </c>
      <c r="G1836" s="12" t="n">
        <v>45021</v>
      </c>
      <c r="H1836" s="10" t="inlineStr"/>
      <c r="I1836" s="10" t="n">
        <v>21702.5</v>
      </c>
      <c r="J1836" s="10" t="n"/>
      <c r="K1836" s="10" t="n"/>
      <c r="L1836" s="13" t="n"/>
      <c r="N1836" s="13" t="n"/>
      <c r="Q1836" s="14" t="n"/>
      <c r="R1836" s="10" t="n"/>
      <c r="S1836" s="10" t="n">
        <v>21702.5</v>
      </c>
      <c r="T1836" s="10" t="n"/>
      <c r="U1836" s="10" t="n"/>
      <c r="V1836" s="13" t="n"/>
      <c r="X1836" s="13" t="n"/>
      <c r="AA1836" s="14" t="n"/>
    </row>
    <row r="1837">
      <c r="B1837" t="inlineStr">
        <is>
          <t>Venta Directa</t>
        </is>
      </c>
      <c r="C1837" t="n">
        <v>40366879</v>
      </c>
      <c r="D1837" t="inlineStr">
        <is>
          <t>AGROSUPER ASIA</t>
        </is>
      </c>
      <c r="E1837" t="n">
        <v>1022885</v>
      </c>
      <c r="F1837" t="inlineStr">
        <is>
          <t>agrosuper asia1022885</t>
        </is>
      </c>
      <c r="G1837" s="12" t="n">
        <v>45021</v>
      </c>
      <c r="H1837" s="10" t="inlineStr"/>
      <c r="I1837" s="10" t="n">
        <v>22011.24</v>
      </c>
      <c r="J1837" s="10" t="n"/>
      <c r="K1837" s="10" t="n"/>
      <c r="L1837" s="13" t="n"/>
      <c r="N1837" s="13" t="n"/>
      <c r="Q1837" s="14" t="n"/>
      <c r="R1837" s="10" t="n"/>
      <c r="S1837" s="10" t="n">
        <v>22011.24</v>
      </c>
      <c r="T1837" s="10" t="n"/>
      <c r="U1837" s="10" t="n"/>
      <c r="V1837" s="13" t="n"/>
      <c r="X1837" s="13" t="n"/>
      <c r="AA1837" s="14" t="n"/>
    </row>
    <row r="1838">
      <c r="B1838" t="inlineStr">
        <is>
          <t>Venta Directa</t>
        </is>
      </c>
      <c r="C1838" t="n">
        <v>40366878</v>
      </c>
      <c r="D1838" t="inlineStr">
        <is>
          <t>AGROSUPER ASIA</t>
        </is>
      </c>
      <c r="E1838" t="n">
        <v>1022885</v>
      </c>
      <c r="F1838" t="inlineStr">
        <is>
          <t>agrosuper asia1022885</t>
        </is>
      </c>
      <c r="G1838" s="12" t="n">
        <v>45021</v>
      </c>
      <c r="H1838" s="10" t="inlineStr"/>
      <c r="I1838" s="10" t="n">
        <v>22001.39</v>
      </c>
      <c r="J1838" s="10" t="n"/>
      <c r="K1838" s="10" t="n"/>
      <c r="L1838" s="13" t="n"/>
      <c r="N1838" s="13" t="n"/>
      <c r="Q1838" s="14" t="n"/>
      <c r="R1838" s="10" t="n"/>
      <c r="S1838" s="10" t="n">
        <v>22001.39</v>
      </c>
      <c r="T1838" s="10" t="n"/>
      <c r="U1838" s="10" t="n"/>
      <c r="V1838" s="13" t="n"/>
      <c r="X1838" s="13" t="n"/>
      <c r="AA1838" s="14" t="n"/>
    </row>
    <row r="1839">
      <c r="B1839" t="inlineStr">
        <is>
          <t>Venta Directa</t>
        </is>
      </c>
      <c r="C1839" t="n">
        <v>40366877</v>
      </c>
      <c r="D1839" t="inlineStr">
        <is>
          <t>AGROSUPER ASIA</t>
        </is>
      </c>
      <c r="E1839" t="n">
        <v>1022885</v>
      </c>
      <c r="F1839" t="inlineStr">
        <is>
          <t>agrosuper asia1022885</t>
        </is>
      </c>
      <c r="G1839" s="12" t="n">
        <v>45021</v>
      </c>
      <c r="H1839" s="10" t="inlineStr"/>
      <c r="I1839" s="10" t="n">
        <v>22000.01</v>
      </c>
      <c r="J1839" s="10" t="n"/>
      <c r="K1839" s="10" t="n"/>
      <c r="L1839" s="13" t="n"/>
      <c r="N1839" s="13" t="n"/>
      <c r="Q1839" s="14" t="n"/>
      <c r="R1839" s="10" t="n"/>
      <c r="S1839" s="10" t="n">
        <v>22000.01</v>
      </c>
      <c r="T1839" s="10" t="n"/>
      <c r="U1839" s="10" t="n"/>
      <c r="V1839" s="13" t="n"/>
      <c r="X1839" s="13" t="n"/>
      <c r="AA1839" s="14" t="n"/>
    </row>
    <row r="1840">
      <c r="B1840" t="inlineStr">
        <is>
          <t>Venta Directa</t>
        </is>
      </c>
      <c r="C1840" t="n">
        <v>40366876</v>
      </c>
      <c r="D1840" t="inlineStr">
        <is>
          <t>AGROSUPER ASIA</t>
        </is>
      </c>
      <c r="E1840" t="n">
        <v>1022885</v>
      </c>
      <c r="F1840" t="inlineStr">
        <is>
          <t>agrosuper asia1022885</t>
        </is>
      </c>
      <c r="G1840" s="12" t="n">
        <v>45021</v>
      </c>
      <c r="H1840" s="10" t="inlineStr"/>
      <c r="I1840" s="10" t="n">
        <v>22006.57</v>
      </c>
      <c r="J1840" s="10" t="n"/>
      <c r="K1840" s="10" t="n"/>
      <c r="L1840" s="13" t="n"/>
      <c r="N1840" s="13" t="n"/>
      <c r="Q1840" s="14" t="n"/>
      <c r="R1840" s="10" t="n"/>
      <c r="S1840" s="10" t="n">
        <v>22006.57</v>
      </c>
      <c r="T1840" s="10" t="n"/>
      <c r="U1840" s="10" t="n"/>
      <c r="V1840" s="13" t="n"/>
      <c r="X1840" s="13" t="n"/>
      <c r="AA1840" s="14" t="n"/>
    </row>
    <row r="1841">
      <c r="B1841" t="inlineStr">
        <is>
          <t>Venta Directa</t>
        </is>
      </c>
      <c r="C1841" t="n">
        <v>40366875</v>
      </c>
      <c r="D1841" t="inlineStr">
        <is>
          <t>AGROSUPER ASIA</t>
        </is>
      </c>
      <c r="E1841" t="n">
        <v>1022885</v>
      </c>
      <c r="F1841" t="inlineStr">
        <is>
          <t>agrosuper asia1022885</t>
        </is>
      </c>
      <c r="G1841" s="12" t="n">
        <v>45016</v>
      </c>
      <c r="H1841" s="10" t="n">
        <v>22017.83</v>
      </c>
      <c r="I1841" s="10" t="n"/>
      <c r="J1841" s="10" t="n"/>
      <c r="K1841" s="10" t="n"/>
      <c r="L1841" s="13" t="n"/>
      <c r="N1841" s="13" t="n"/>
      <c r="Q1841" s="14" t="n"/>
      <c r="R1841" s="10" t="n">
        <v>22017.83</v>
      </c>
      <c r="S1841" s="10" t="n"/>
      <c r="T1841" s="10" t="n"/>
      <c r="U1841" s="10" t="n"/>
      <c r="V1841" s="13" t="n"/>
      <c r="X1841" s="13" t="n"/>
      <c r="AA1841" s="14" t="n"/>
    </row>
    <row r="1842">
      <c r="B1842" t="inlineStr">
        <is>
          <t>Venta Directa</t>
        </is>
      </c>
      <c r="C1842" t="n">
        <v>40366874</v>
      </c>
      <c r="D1842" t="inlineStr">
        <is>
          <t>AGROSUPER ASIA</t>
        </is>
      </c>
      <c r="E1842" t="n">
        <v>1022885</v>
      </c>
      <c r="F1842" t="inlineStr">
        <is>
          <t>agrosuper asia1022885</t>
        </is>
      </c>
      <c r="G1842" s="12" t="n">
        <v>45016</v>
      </c>
      <c r="H1842" s="10" t="n">
        <v>22009.96</v>
      </c>
      <c r="I1842" s="10" t="n"/>
      <c r="J1842" s="10" t="n"/>
      <c r="K1842" s="10" t="n"/>
      <c r="L1842" s="13" t="n"/>
      <c r="N1842" s="13" t="n"/>
      <c r="Q1842" s="14" t="n"/>
      <c r="R1842" s="10" t="n">
        <v>22009.96</v>
      </c>
      <c r="S1842" s="10" t="n"/>
      <c r="T1842" s="10" t="n"/>
      <c r="U1842" s="10" t="n"/>
      <c r="V1842" s="13" t="n"/>
      <c r="X1842" s="13" t="n"/>
      <c r="AA1842" s="14" t="n"/>
    </row>
    <row r="1843">
      <c r="B1843" t="inlineStr">
        <is>
          <t>Venta Directa</t>
        </is>
      </c>
      <c r="C1843" t="n">
        <v>40366873</v>
      </c>
      <c r="D1843" t="inlineStr">
        <is>
          <t>AGROSUPER ASIA</t>
        </is>
      </c>
      <c r="E1843" t="n">
        <v>1022885</v>
      </c>
      <c r="F1843" t="inlineStr">
        <is>
          <t>agrosuper asia1022885</t>
        </is>
      </c>
      <c r="G1843" s="12" t="n">
        <v>45016</v>
      </c>
      <c r="H1843" s="10" t="n">
        <v>22005.46</v>
      </c>
      <c r="I1843" s="10" t="n"/>
      <c r="J1843" s="10" t="n"/>
      <c r="K1843" s="10" t="n"/>
      <c r="L1843" s="13" t="n"/>
      <c r="N1843" s="13" t="n"/>
      <c r="Q1843" s="14" t="n"/>
      <c r="R1843" s="10" t="n">
        <v>22005.46</v>
      </c>
      <c r="S1843" s="10" t="n"/>
      <c r="T1843" s="10" t="n"/>
      <c r="U1843" s="10" t="n"/>
      <c r="V1843" s="13" t="n"/>
      <c r="X1843" s="13" t="n"/>
      <c r="AA1843" s="14" t="n"/>
    </row>
    <row r="1844">
      <c r="B1844" t="inlineStr">
        <is>
          <t>Venta Directa</t>
        </is>
      </c>
      <c r="C1844" t="n">
        <v>40366872</v>
      </c>
      <c r="D1844" t="inlineStr">
        <is>
          <t>AGROSUPER ASIA</t>
        </is>
      </c>
      <c r="E1844" t="n">
        <v>1022885</v>
      </c>
      <c r="F1844" t="inlineStr">
        <is>
          <t>agrosuper asia1022885</t>
        </is>
      </c>
      <c r="G1844" s="12" t="n">
        <v>45015</v>
      </c>
      <c r="H1844" s="10" t="n">
        <v>22017.52</v>
      </c>
      <c r="I1844" s="10" t="n"/>
      <c r="J1844" s="10" t="n"/>
      <c r="K1844" s="10" t="n"/>
      <c r="L1844" s="13" t="n"/>
      <c r="N1844" s="13" t="n"/>
      <c r="Q1844" s="14" t="n"/>
      <c r="R1844" s="10" t="n">
        <v>22017.52</v>
      </c>
      <c r="S1844" s="10" t="n"/>
      <c r="T1844" s="10" t="n"/>
      <c r="U1844" s="10" t="n"/>
      <c r="V1844" s="13" t="n"/>
      <c r="X1844" s="13" t="n"/>
      <c r="AA1844" s="14" t="n"/>
    </row>
    <row r="1845">
      <c r="B1845" t="inlineStr">
        <is>
          <t>Venta Directa</t>
        </is>
      </c>
      <c r="C1845" t="n">
        <v>40366871</v>
      </c>
      <c r="D1845" t="inlineStr">
        <is>
          <t>AGROSUPER ASIA</t>
        </is>
      </c>
      <c r="E1845" t="n">
        <v>1022885</v>
      </c>
      <c r="F1845" t="inlineStr">
        <is>
          <t>agrosuper asia1022885</t>
        </is>
      </c>
      <c r="G1845" s="12" t="n">
        <v>45015</v>
      </c>
      <c r="H1845" s="10" t="n">
        <v>22000.55</v>
      </c>
      <c r="I1845" s="10" t="n"/>
      <c r="J1845" s="10" t="n"/>
      <c r="K1845" s="10" t="n"/>
      <c r="L1845" s="13" t="n"/>
      <c r="N1845" s="13" t="n"/>
      <c r="Q1845" s="14" t="n"/>
      <c r="R1845" s="10" t="n">
        <v>22000.55</v>
      </c>
      <c r="S1845" s="10" t="n"/>
      <c r="T1845" s="10" t="n"/>
      <c r="U1845" s="10" t="n"/>
      <c r="V1845" s="13" t="n"/>
      <c r="X1845" s="13" t="n"/>
      <c r="AA1845" s="14" t="n"/>
    </row>
    <row r="1846">
      <c r="B1846" t="inlineStr">
        <is>
          <t>Venta Directa</t>
        </is>
      </c>
      <c r="C1846" t="n">
        <v>40366870</v>
      </c>
      <c r="D1846" t="inlineStr">
        <is>
          <t>AGROSUPER ASIA</t>
        </is>
      </c>
      <c r="E1846" t="n">
        <v>1022885</v>
      </c>
      <c r="F1846" t="inlineStr">
        <is>
          <t>agrosuper asia1022885</t>
        </is>
      </c>
      <c r="G1846" s="12" t="n">
        <v>45015</v>
      </c>
      <c r="H1846" s="10" t="n">
        <v>22006.96</v>
      </c>
      <c r="I1846" s="10" t="n"/>
      <c r="J1846" s="10" t="n"/>
      <c r="K1846" s="10" t="n"/>
      <c r="L1846" s="13" t="n"/>
      <c r="N1846" s="13" t="n"/>
      <c r="Q1846" s="14" t="n"/>
      <c r="R1846" s="10" t="n">
        <v>22006.96</v>
      </c>
      <c r="S1846" s="10" t="n"/>
      <c r="T1846" s="10" t="n"/>
      <c r="U1846" s="10" t="n"/>
      <c r="V1846" s="13" t="n"/>
      <c r="X1846" s="13" t="n"/>
      <c r="AA1846" s="14" t="n"/>
    </row>
    <row r="1847">
      <c r="B1847" t="inlineStr">
        <is>
          <t>Venta Directa</t>
        </is>
      </c>
      <c r="C1847" t="n">
        <v>40366869</v>
      </c>
      <c r="D1847" t="inlineStr">
        <is>
          <t>AGROSUPER ASIA</t>
        </is>
      </c>
      <c r="E1847" t="n">
        <v>1022885</v>
      </c>
      <c r="F1847" t="inlineStr">
        <is>
          <t>agrosuper asia1022885</t>
        </is>
      </c>
      <c r="G1847" s="12" t="n">
        <v>45015</v>
      </c>
      <c r="H1847" s="10" t="n">
        <v>22002.22</v>
      </c>
      <c r="I1847" s="10" t="n"/>
      <c r="J1847" s="10" t="n"/>
      <c r="K1847" s="10" t="n"/>
      <c r="L1847" s="13" t="n"/>
      <c r="N1847" s="13" t="n"/>
      <c r="Q1847" s="14" t="n"/>
      <c r="R1847" s="10" t="n">
        <v>22002.22</v>
      </c>
      <c r="S1847" s="10" t="n"/>
      <c r="T1847" s="10" t="n"/>
      <c r="U1847" s="10" t="n"/>
      <c r="V1847" s="13" t="n"/>
      <c r="X1847" s="13" t="n"/>
      <c r="AA1847" s="14" t="n"/>
    </row>
    <row r="1848">
      <c r="B1848" t="inlineStr">
        <is>
          <t>Venta Directa</t>
        </is>
      </c>
      <c r="C1848" t="n">
        <v>40366868</v>
      </c>
      <c r="D1848" t="inlineStr">
        <is>
          <t>AGROSUPER ASIA</t>
        </is>
      </c>
      <c r="E1848" t="n">
        <v>1022885</v>
      </c>
      <c r="F1848" t="inlineStr">
        <is>
          <t>agrosuper asia1022885</t>
        </is>
      </c>
      <c r="G1848" s="12" t="n">
        <v>45010</v>
      </c>
      <c r="H1848" s="10" t="n">
        <v>22007.66</v>
      </c>
      <c r="I1848" s="10" t="n"/>
      <c r="J1848" s="10" t="n"/>
      <c r="K1848" s="10" t="n"/>
      <c r="L1848" s="13" t="n"/>
      <c r="N1848" s="13" t="n"/>
      <c r="Q1848" s="14" t="n"/>
      <c r="R1848" s="10" t="n">
        <v>22007.66</v>
      </c>
      <c r="S1848" s="10" t="n"/>
      <c r="T1848" s="10" t="n"/>
      <c r="U1848" s="10" t="n"/>
      <c r="V1848" s="13" t="n"/>
      <c r="X1848" s="13" t="n"/>
      <c r="AA1848" s="14" t="n"/>
    </row>
    <row r="1849">
      <c r="B1849" t="inlineStr">
        <is>
          <t>Venta Directa</t>
        </is>
      </c>
      <c r="C1849" t="n">
        <v>40366867</v>
      </c>
      <c r="D1849" t="inlineStr">
        <is>
          <t>AGROSUPER ASIA</t>
        </is>
      </c>
      <c r="E1849" t="n">
        <v>1022885</v>
      </c>
      <c r="F1849" t="inlineStr">
        <is>
          <t>agrosuper asia1022885</t>
        </is>
      </c>
      <c r="G1849" s="12" t="n">
        <v>45008</v>
      </c>
      <c r="H1849" s="10" t="n">
        <v>22018.55</v>
      </c>
      <c r="I1849" s="10" t="n"/>
      <c r="J1849" s="10" t="n"/>
      <c r="K1849" s="10" t="n"/>
      <c r="L1849" s="13" t="n"/>
      <c r="N1849" s="13" t="n"/>
      <c r="Q1849" s="14" t="n"/>
      <c r="R1849" s="10" t="n">
        <v>22018.55</v>
      </c>
      <c r="S1849" s="10" t="n"/>
      <c r="T1849" s="10" t="n"/>
      <c r="U1849" s="10" t="n"/>
      <c r="V1849" s="13" t="n"/>
      <c r="X1849" s="13" t="n"/>
      <c r="AA1849" s="14" t="n"/>
    </row>
    <row r="1850">
      <c r="B1850" t="inlineStr">
        <is>
          <t>Venta Directa</t>
        </is>
      </c>
      <c r="C1850" t="n">
        <v>40366855</v>
      </c>
      <c r="D1850" t="inlineStr">
        <is>
          <t>AGROSUPER ASIA</t>
        </is>
      </c>
      <c r="E1850" t="n">
        <v>1021150</v>
      </c>
      <c r="F1850" t="inlineStr">
        <is>
          <t>agrosuper asia1021150</t>
        </is>
      </c>
      <c r="G1850" s="12" t="n">
        <v>45021</v>
      </c>
      <c r="H1850" s="10" t="inlineStr"/>
      <c r="I1850" s="10" t="n">
        <v>22000</v>
      </c>
      <c r="J1850" s="10" t="n"/>
      <c r="K1850" s="10" t="n"/>
      <c r="L1850" s="13" t="n"/>
      <c r="N1850" s="13" t="n"/>
      <c r="Q1850" s="14" t="n"/>
      <c r="R1850" s="10" t="n"/>
      <c r="S1850" s="10" t="n">
        <v>22000</v>
      </c>
      <c r="T1850" s="10" t="n"/>
      <c r="U1850" s="10" t="n"/>
      <c r="V1850" s="13" t="n"/>
      <c r="X1850" s="13" t="n"/>
      <c r="AA1850" s="14" t="n"/>
    </row>
    <row r="1851">
      <c r="B1851" t="inlineStr">
        <is>
          <t>Venta Directa</t>
        </is>
      </c>
      <c r="C1851" t="n">
        <v>40366854</v>
      </c>
      <c r="D1851" t="inlineStr">
        <is>
          <t>AGROSUPER ASIA</t>
        </is>
      </c>
      <c r="E1851" t="n">
        <v>1021150</v>
      </c>
      <c r="F1851" t="inlineStr">
        <is>
          <t>agrosuper asia1021150</t>
        </is>
      </c>
      <c r="G1851" s="12" t="n">
        <v>45015</v>
      </c>
      <c r="H1851" s="10" t="n">
        <v>7728</v>
      </c>
      <c r="I1851" s="10" t="n"/>
      <c r="J1851" s="10" t="n"/>
      <c r="K1851" s="10" t="n"/>
      <c r="L1851" s="13" t="n"/>
      <c r="N1851" s="13" t="n"/>
      <c r="Q1851" s="14" t="n"/>
      <c r="R1851" s="10" t="n">
        <v>7728</v>
      </c>
      <c r="S1851" s="10" t="n"/>
      <c r="T1851" s="10" t="n"/>
      <c r="U1851" s="10" t="n"/>
      <c r="V1851" s="13" t="n"/>
      <c r="X1851" s="13" t="n"/>
      <c r="AA1851" s="14" t="n"/>
    </row>
    <row r="1852">
      <c r="B1852" t="inlineStr">
        <is>
          <t>Venta Directa</t>
        </is>
      </c>
      <c r="C1852" t="n">
        <v>40366854</v>
      </c>
      <c r="D1852" t="inlineStr">
        <is>
          <t>AGROSUPER ASIA</t>
        </is>
      </c>
      <c r="E1852" t="n">
        <v>1021150</v>
      </c>
      <c r="F1852" t="inlineStr">
        <is>
          <t>agrosuper asia1021150</t>
        </is>
      </c>
      <c r="G1852" s="12" t="n">
        <v>45015</v>
      </c>
      <c r="H1852" s="10" t="n">
        <v>22000</v>
      </c>
      <c r="I1852" s="10" t="n"/>
      <c r="J1852" s="10" t="n"/>
      <c r="K1852" s="10" t="n"/>
      <c r="L1852" s="13" t="n"/>
      <c r="N1852" s="13" t="n"/>
      <c r="Q1852" s="14" t="n"/>
      <c r="R1852" s="10" t="n">
        <v>22000</v>
      </c>
      <c r="S1852" s="10" t="n"/>
      <c r="T1852" s="10" t="n"/>
      <c r="U1852" s="10" t="n"/>
      <c r="V1852" s="13" t="n"/>
      <c r="X1852" s="13" t="n"/>
      <c r="AA1852" s="14" t="n"/>
    </row>
    <row r="1853">
      <c r="B1853" t="inlineStr">
        <is>
          <t>Venta Directa</t>
        </is>
      </c>
      <c r="C1853" t="n">
        <v>40366853</v>
      </c>
      <c r="D1853" t="inlineStr">
        <is>
          <t>AGROSUPER ASIA</t>
        </is>
      </c>
      <c r="E1853" t="n">
        <v>1023038</v>
      </c>
      <c r="F1853" t="inlineStr">
        <is>
          <t>agrosuper asia1023038</t>
        </is>
      </c>
      <c r="G1853" s="12" t="n">
        <v>45010</v>
      </c>
      <c r="H1853" s="10" t="n">
        <v>22005.33</v>
      </c>
      <c r="I1853" s="10" t="n"/>
      <c r="J1853" s="10" t="n"/>
      <c r="K1853" s="10" t="n"/>
      <c r="L1853" s="13" t="n"/>
      <c r="N1853" s="13" t="n"/>
      <c r="Q1853" s="14" t="n"/>
      <c r="R1853" s="10" t="n">
        <v>22005.33</v>
      </c>
      <c r="S1853" s="10" t="n"/>
      <c r="T1853" s="10" t="n"/>
      <c r="U1853" s="10" t="n"/>
      <c r="V1853" s="13" t="n"/>
      <c r="X1853" s="13" t="n"/>
      <c r="AA1853" s="14" t="n"/>
    </row>
    <row r="1854">
      <c r="B1854" t="inlineStr">
        <is>
          <t>Venta Directa</t>
        </is>
      </c>
      <c r="C1854" t="n">
        <v>40366852</v>
      </c>
      <c r="D1854" t="inlineStr">
        <is>
          <t>AGROSUPER ASIA</t>
        </is>
      </c>
      <c r="E1854" t="n">
        <v>1020860</v>
      </c>
      <c r="F1854" t="inlineStr">
        <is>
          <t>agrosuper asia1020860</t>
        </is>
      </c>
      <c r="G1854" s="12" t="n">
        <v>45021</v>
      </c>
      <c r="H1854" s="10" t="inlineStr"/>
      <c r="I1854" s="10" t="n">
        <v>22008.6</v>
      </c>
      <c r="J1854" s="10" t="n"/>
      <c r="K1854" s="10" t="n"/>
      <c r="L1854" s="13" t="n"/>
      <c r="N1854" s="13" t="n"/>
      <c r="Q1854" s="14" t="n"/>
      <c r="R1854" s="10" t="n"/>
      <c r="S1854" s="10" t="n">
        <v>22008.6</v>
      </c>
      <c r="T1854" s="10" t="n"/>
      <c r="U1854" s="10" t="n"/>
      <c r="V1854" s="13" t="n"/>
      <c r="X1854" s="13" t="n"/>
      <c r="AA1854" s="14" t="n"/>
    </row>
    <row r="1855">
      <c r="B1855" t="inlineStr">
        <is>
          <t>Venta Directa</t>
        </is>
      </c>
      <c r="C1855" t="n">
        <v>40366851</v>
      </c>
      <c r="D1855" t="inlineStr">
        <is>
          <t>AGROSUPER ASIA</t>
        </is>
      </c>
      <c r="E1855" t="n">
        <v>1020860</v>
      </c>
      <c r="F1855" t="inlineStr">
        <is>
          <t>agrosuper asia1020860</t>
        </is>
      </c>
      <c r="G1855" s="12" t="n">
        <v>45021</v>
      </c>
      <c r="H1855" s="10" t="inlineStr"/>
      <c r="I1855" s="10" t="n">
        <v>22010.35</v>
      </c>
      <c r="J1855" s="10" t="n"/>
      <c r="K1855" s="10" t="n"/>
      <c r="L1855" s="13" t="n"/>
      <c r="N1855" s="13" t="n"/>
      <c r="Q1855" s="14" t="n"/>
      <c r="R1855" s="10" t="n"/>
      <c r="S1855" s="10" t="n">
        <v>22010.35</v>
      </c>
      <c r="T1855" s="10" t="n"/>
      <c r="U1855" s="10" t="n"/>
      <c r="V1855" s="13" t="n"/>
      <c r="X1855" s="13" t="n"/>
      <c r="AA1855" s="14" t="n"/>
    </row>
    <row r="1856">
      <c r="B1856" t="inlineStr">
        <is>
          <t>Venta Directa</t>
        </is>
      </c>
      <c r="C1856" t="n">
        <v>40366850</v>
      </c>
      <c r="D1856" t="inlineStr">
        <is>
          <t>AGROSUPER ASIA</t>
        </is>
      </c>
      <c r="E1856" t="n">
        <v>1020860</v>
      </c>
      <c r="F1856" t="inlineStr">
        <is>
          <t>agrosuper asia1020860</t>
        </is>
      </c>
      <c r="G1856" s="12" t="n">
        <v>45016</v>
      </c>
      <c r="H1856" s="10" t="n">
        <v>4502.77</v>
      </c>
      <c r="I1856" s="10" t="n"/>
      <c r="J1856" s="10" t="n"/>
      <c r="K1856" s="10" t="n"/>
      <c r="L1856" s="13" t="n"/>
      <c r="N1856" s="13" t="n"/>
      <c r="Q1856" s="14" t="n"/>
      <c r="R1856" s="10" t="n">
        <v>4502.77</v>
      </c>
      <c r="S1856" s="10" t="n"/>
      <c r="T1856" s="10" t="n"/>
      <c r="U1856" s="10" t="n"/>
      <c r="V1856" s="13" t="n"/>
      <c r="X1856" s="13" t="n"/>
      <c r="AA1856" s="14" t="n"/>
    </row>
    <row r="1857">
      <c r="B1857" t="inlineStr">
        <is>
          <t>Venta Directa</t>
        </is>
      </c>
      <c r="C1857" t="n">
        <v>40366850</v>
      </c>
      <c r="D1857" t="inlineStr">
        <is>
          <t>AGROSUPER ASIA</t>
        </is>
      </c>
      <c r="E1857" t="n">
        <v>1020860</v>
      </c>
      <c r="F1857" t="inlineStr">
        <is>
          <t>agrosuper asia1020860</t>
        </is>
      </c>
      <c r="G1857" s="12" t="n">
        <v>45016</v>
      </c>
      <c r="H1857" s="10" t="n">
        <v>22004.37</v>
      </c>
      <c r="I1857" s="10" t="n"/>
      <c r="J1857" s="10" t="n"/>
      <c r="K1857" s="10" t="n"/>
      <c r="L1857" s="13" t="n"/>
      <c r="N1857" s="13" t="n"/>
      <c r="Q1857" s="14" t="n"/>
      <c r="R1857" s="10" t="n">
        <v>22004.37</v>
      </c>
      <c r="S1857" s="10" t="n"/>
      <c r="T1857" s="10" t="n"/>
      <c r="U1857" s="10" t="n"/>
      <c r="V1857" s="13" t="n"/>
      <c r="X1857" s="13" t="n"/>
      <c r="AA1857" s="14" t="n"/>
    </row>
    <row r="1858">
      <c r="B1858" t="inlineStr">
        <is>
          <t>Venta Directa</t>
        </is>
      </c>
      <c r="C1858" t="n">
        <v>40366849</v>
      </c>
      <c r="D1858" t="inlineStr">
        <is>
          <t>AGROSUPER ASIA</t>
        </is>
      </c>
      <c r="E1858" t="n">
        <v>1020860</v>
      </c>
      <c r="F1858" t="inlineStr">
        <is>
          <t>agrosuper asia1020860</t>
        </is>
      </c>
      <c r="G1858" s="12" t="n">
        <v>45015</v>
      </c>
      <c r="H1858" s="10" t="n">
        <v>7861.81</v>
      </c>
      <c r="I1858" s="10" t="n"/>
      <c r="J1858" s="10" t="n"/>
      <c r="K1858" s="10" t="n"/>
      <c r="L1858" s="13" t="n"/>
      <c r="N1858" s="13" t="n"/>
      <c r="Q1858" s="14" t="n"/>
      <c r="R1858" s="10" t="n">
        <v>7861.81</v>
      </c>
      <c r="S1858" s="10" t="n"/>
      <c r="T1858" s="10" t="n"/>
      <c r="U1858" s="10" t="n"/>
      <c r="V1858" s="13" t="n"/>
      <c r="X1858" s="13" t="n"/>
      <c r="AA1858" s="14" t="n"/>
    </row>
    <row r="1859">
      <c r="B1859" t="inlineStr">
        <is>
          <t>Venta Directa</t>
        </is>
      </c>
      <c r="C1859" t="n">
        <v>40366849</v>
      </c>
      <c r="D1859" t="inlineStr">
        <is>
          <t>AGROSUPER ASIA</t>
        </is>
      </c>
      <c r="E1859" t="n">
        <v>1020860</v>
      </c>
      <c r="F1859" t="inlineStr">
        <is>
          <t>agrosuper asia1020860</t>
        </is>
      </c>
      <c r="G1859" s="12" t="n">
        <v>45015</v>
      </c>
      <c r="H1859" s="10" t="n">
        <v>22000.31</v>
      </c>
      <c r="I1859" s="10" t="n"/>
      <c r="J1859" s="10" t="n"/>
      <c r="K1859" s="10" t="n"/>
      <c r="L1859" s="13" t="n"/>
      <c r="N1859" s="13" t="n"/>
      <c r="Q1859" s="14" t="n"/>
      <c r="R1859" s="10" t="n">
        <v>22000.31</v>
      </c>
      <c r="S1859" s="10" t="n"/>
      <c r="T1859" s="10" t="n"/>
      <c r="U1859" s="10" t="n"/>
      <c r="V1859" s="13" t="n"/>
      <c r="X1859" s="13" t="n"/>
      <c r="AA1859" s="14" t="n"/>
    </row>
    <row r="1860">
      <c r="B1860" t="inlineStr">
        <is>
          <t>Venta Directa</t>
        </is>
      </c>
      <c r="C1860" t="n">
        <v>40366848</v>
      </c>
      <c r="D1860" t="inlineStr">
        <is>
          <t>AGROSUPER ASIA</t>
        </is>
      </c>
      <c r="E1860" t="n">
        <v>1021665</v>
      </c>
      <c r="F1860" t="inlineStr">
        <is>
          <t>agrosuper asia1021665</t>
        </is>
      </c>
      <c r="G1860" s="12" t="n">
        <v>45016</v>
      </c>
      <c r="H1860" s="10" t="n">
        <v>22108.36</v>
      </c>
      <c r="I1860" s="10" t="n"/>
      <c r="J1860" s="10" t="n"/>
      <c r="K1860" s="10" t="n"/>
      <c r="L1860" s="13" t="n"/>
      <c r="N1860" s="13" t="n"/>
      <c r="Q1860" s="14" t="n"/>
      <c r="R1860" s="10" t="n">
        <v>22108.36</v>
      </c>
      <c r="S1860" s="10" t="n"/>
      <c r="T1860" s="10" t="n"/>
      <c r="U1860" s="10" t="n"/>
      <c r="V1860" s="13" t="n"/>
      <c r="X1860" s="13" t="n"/>
      <c r="AA1860" s="14" t="n"/>
    </row>
    <row r="1861">
      <c r="B1861" t="inlineStr">
        <is>
          <t>Venta Directa</t>
        </is>
      </c>
      <c r="C1861" t="n">
        <v>40366840</v>
      </c>
      <c r="D1861" t="inlineStr">
        <is>
          <t>AGROSUPER ASIA</t>
        </is>
      </c>
      <c r="E1861" t="n">
        <v>1022887</v>
      </c>
      <c r="F1861" t="inlineStr">
        <is>
          <t>agrosuper asia1022887</t>
        </is>
      </c>
      <c r="G1861" s="12" t="n">
        <v>45021</v>
      </c>
      <c r="H1861" s="10" t="inlineStr"/>
      <c r="I1861" s="10" t="n">
        <v>22006.88</v>
      </c>
      <c r="J1861" s="10" t="n"/>
      <c r="K1861" s="10" t="n"/>
      <c r="L1861" s="13" t="n"/>
      <c r="N1861" s="13" t="n"/>
      <c r="Q1861" s="14" t="n"/>
      <c r="R1861" s="10" t="n"/>
      <c r="S1861" s="10" t="n">
        <v>22006.88</v>
      </c>
      <c r="T1861" s="10" t="n"/>
      <c r="U1861" s="10" t="n"/>
      <c r="V1861" s="13" t="n"/>
      <c r="X1861" s="13" t="n"/>
      <c r="AA1861" s="14" t="n"/>
    </row>
    <row r="1862">
      <c r="B1862" t="inlineStr">
        <is>
          <t>Venta Directa</t>
        </is>
      </c>
      <c r="C1862" t="n">
        <v>40366839</v>
      </c>
      <c r="D1862" t="inlineStr">
        <is>
          <t>AGROSUPER ASIA</t>
        </is>
      </c>
      <c r="E1862" t="n">
        <v>1022887</v>
      </c>
      <c r="F1862" t="inlineStr">
        <is>
          <t>agrosuper asia1022887</t>
        </is>
      </c>
      <c r="G1862" s="12" t="n">
        <v>45021</v>
      </c>
      <c r="H1862" s="10" t="inlineStr"/>
      <c r="I1862" s="10" t="n">
        <v>22007.31</v>
      </c>
      <c r="J1862" s="10" t="n"/>
      <c r="K1862" s="10" t="n"/>
      <c r="L1862" s="13" t="n"/>
      <c r="N1862" s="13" t="n"/>
      <c r="Q1862" s="14" t="n"/>
      <c r="R1862" s="10" t="n"/>
      <c r="S1862" s="10" t="n">
        <v>22007.31</v>
      </c>
      <c r="T1862" s="10" t="n"/>
      <c r="U1862" s="10" t="n"/>
      <c r="V1862" s="13" t="n"/>
      <c r="X1862" s="13" t="n"/>
      <c r="AA1862" s="14" t="n"/>
    </row>
    <row r="1863">
      <c r="B1863" t="inlineStr">
        <is>
          <t>Venta Directa</t>
        </is>
      </c>
      <c r="C1863" t="n">
        <v>40366838</v>
      </c>
      <c r="D1863" t="inlineStr">
        <is>
          <t>AGROSUPER ASIA</t>
        </is>
      </c>
      <c r="E1863" t="n">
        <v>1022887</v>
      </c>
      <c r="F1863" t="inlineStr">
        <is>
          <t>agrosuper asia1022887</t>
        </is>
      </c>
      <c r="G1863" s="12" t="n">
        <v>45010</v>
      </c>
      <c r="H1863" s="10" t="n">
        <v>22016.08</v>
      </c>
      <c r="I1863" s="10" t="n"/>
      <c r="J1863" s="10" t="n"/>
      <c r="K1863" s="10" t="n"/>
      <c r="L1863" s="13" t="n"/>
      <c r="N1863" s="13" t="n"/>
      <c r="Q1863" s="14" t="n"/>
      <c r="R1863" s="10" t="n">
        <v>22016.08</v>
      </c>
      <c r="S1863" s="10" t="n"/>
      <c r="T1863" s="10" t="n"/>
      <c r="U1863" s="10" t="n"/>
      <c r="V1863" s="13" t="n"/>
      <c r="X1863" s="13" t="n"/>
      <c r="AA1863" s="14" t="n"/>
    </row>
    <row r="1864">
      <c r="B1864" t="inlineStr">
        <is>
          <t>Venta Local</t>
        </is>
      </c>
      <c r="C1864" t="n">
        <v>40366836</v>
      </c>
      <c r="D1864" t="inlineStr">
        <is>
          <t>ANDES ASIA</t>
        </is>
      </c>
      <c r="E1864" t="n">
        <v>1022791</v>
      </c>
      <c r="F1864" t="inlineStr">
        <is>
          <t>andes asia1022791</t>
        </is>
      </c>
      <c r="G1864" s="12" t="n">
        <v>45012</v>
      </c>
      <c r="H1864" s="10" t="inlineStr"/>
      <c r="I1864" s="10" t="n">
        <v>86.12</v>
      </c>
      <c r="J1864" s="10" t="n"/>
      <c r="K1864" s="10" t="n"/>
      <c r="L1864" s="13" t="n">
        <v>4.830303030303031</v>
      </c>
      <c r="M1864" s="12" t="n">
        <v>45016</v>
      </c>
      <c r="N1864" s="13" t="n">
        <v>15</v>
      </c>
      <c r="O1864" s="12" t="n">
        <v>45031</v>
      </c>
      <c r="P1864" t="n">
        <v>12</v>
      </c>
      <c r="Q1864" s="14" t="inlineStr">
        <is>
          <t>SI</t>
        </is>
      </c>
      <c r="R1864" s="10" t="n"/>
      <c r="S1864" s="10" t="n">
        <v>86.12</v>
      </c>
      <c r="T1864" s="10" t="n"/>
      <c r="U1864" s="10" t="n"/>
      <c r="V1864" s="13" t="n">
        <v>6.830303030303031</v>
      </c>
      <c r="W1864" s="12" t="n">
        <v>45018</v>
      </c>
      <c r="X1864" s="13" t="n">
        <v>17</v>
      </c>
      <c r="Y1864" s="12" t="n">
        <v>45031</v>
      </c>
      <c r="Z1864" t="n">
        <v>12</v>
      </c>
      <c r="AA1864" s="14" t="inlineStr">
        <is>
          <t>SI</t>
        </is>
      </c>
    </row>
    <row r="1865">
      <c r="B1865" t="inlineStr">
        <is>
          <t>Venta Directa</t>
        </is>
      </c>
      <c r="C1865" t="n">
        <v>40366830</v>
      </c>
      <c r="D1865" t="inlineStr">
        <is>
          <t>AGRO SUDAMERICA</t>
        </is>
      </c>
      <c r="E1865" t="n">
        <v>1012207</v>
      </c>
      <c r="F1865" t="inlineStr">
        <is>
          <t>agro sudamerica1012207</t>
        </is>
      </c>
      <c r="G1865" s="12" t="n">
        <v>44983</v>
      </c>
      <c r="H1865" s="10" t="inlineStr"/>
      <c r="I1865" s="10" t="n"/>
      <c r="J1865" s="10" t="n"/>
      <c r="K1865" s="10" t="n"/>
      <c r="L1865" s="13" t="n"/>
      <c r="N1865" s="13" t="n"/>
      <c r="Q1865" s="14" t="n"/>
      <c r="R1865" s="10" t="n"/>
      <c r="S1865" s="10" t="n"/>
      <c r="T1865" s="10" t="n"/>
      <c r="U1865" s="10" t="n"/>
      <c r="V1865" s="13" t="n"/>
      <c r="X1865" s="13" t="n"/>
      <c r="AA1865" s="14" t="n"/>
    </row>
    <row r="1866">
      <c r="B1866" t="inlineStr">
        <is>
          <t>Venta Directa</t>
        </is>
      </c>
      <c r="C1866" t="n">
        <v>40366828</v>
      </c>
      <c r="D1866" t="inlineStr">
        <is>
          <t>AGRO SUDAMERICA</t>
        </is>
      </c>
      <c r="E1866" t="n">
        <v>1010877</v>
      </c>
      <c r="F1866" t="inlineStr">
        <is>
          <t>agro sudamerica1010877</t>
        </is>
      </c>
      <c r="G1866" s="12" t="n">
        <v>44987</v>
      </c>
      <c r="H1866" s="10" t="n">
        <v>25000</v>
      </c>
      <c r="I1866" s="10" t="n"/>
      <c r="J1866" s="10" t="n"/>
      <c r="K1866" s="10" t="n"/>
      <c r="L1866" s="13" t="n"/>
      <c r="N1866" s="13" t="n"/>
      <c r="Q1866" s="14" t="n"/>
      <c r="R1866" s="10" t="n">
        <v>25000</v>
      </c>
      <c r="S1866" s="10" t="n"/>
      <c r="T1866" s="10" t="n"/>
      <c r="U1866" s="10" t="n"/>
      <c r="V1866" s="13" t="n"/>
      <c r="X1866" s="13" t="n"/>
      <c r="AA1866" s="14" t="n"/>
    </row>
    <row r="1867">
      <c r="B1867" t="inlineStr">
        <is>
          <t>Venta Directa</t>
        </is>
      </c>
      <c r="C1867" t="n">
        <v>40366827</v>
      </c>
      <c r="D1867" t="inlineStr">
        <is>
          <t>AGRO SUDAMERICA</t>
        </is>
      </c>
      <c r="E1867" t="n">
        <v>1020944</v>
      </c>
      <c r="F1867" t="inlineStr">
        <is>
          <t>agro sudamerica1020944</t>
        </is>
      </c>
      <c r="G1867" s="12" t="n">
        <v>44987</v>
      </c>
      <c r="H1867" s="10" t="n">
        <v>23839.44</v>
      </c>
      <c r="I1867" s="10" t="n"/>
      <c r="J1867" s="10" t="n"/>
      <c r="K1867" s="10" t="n"/>
      <c r="L1867" s="13" t="n"/>
      <c r="N1867" s="13" t="n"/>
      <c r="Q1867" s="14" t="n"/>
      <c r="R1867" s="10" t="n">
        <v>23839.44</v>
      </c>
      <c r="S1867" s="10" t="n"/>
      <c r="T1867" s="10" t="n"/>
      <c r="U1867" s="10" t="n"/>
      <c r="V1867" s="13" t="n"/>
      <c r="X1867" s="13" t="n"/>
      <c r="AA1867" s="14" t="n"/>
    </row>
    <row r="1868">
      <c r="B1868" t="inlineStr">
        <is>
          <t>Venta Directa</t>
        </is>
      </c>
      <c r="C1868" t="n">
        <v>40366826</v>
      </c>
      <c r="D1868" t="inlineStr">
        <is>
          <t>AGRO SUDAMERICA</t>
        </is>
      </c>
      <c r="E1868" t="n">
        <v>1020944</v>
      </c>
      <c r="F1868" t="inlineStr">
        <is>
          <t>agro sudamerica1020944</t>
        </is>
      </c>
      <c r="G1868" s="12" t="n">
        <v>44987</v>
      </c>
      <c r="H1868" s="10" t="n">
        <v>23739.92</v>
      </c>
      <c r="I1868" s="10" t="n"/>
      <c r="J1868" s="10" t="n"/>
      <c r="K1868" s="10" t="n"/>
      <c r="L1868" s="13" t="n"/>
      <c r="N1868" s="13" t="n"/>
      <c r="Q1868" s="14" t="n"/>
      <c r="R1868" s="10" t="n">
        <v>23739.92</v>
      </c>
      <c r="S1868" s="10" t="n"/>
      <c r="T1868" s="10" t="n"/>
      <c r="U1868" s="10" t="n"/>
      <c r="V1868" s="13" t="n"/>
      <c r="X1868" s="13" t="n"/>
      <c r="AA1868" s="14" t="n"/>
    </row>
    <row r="1869">
      <c r="B1869" t="inlineStr">
        <is>
          <t>Venta Directa</t>
        </is>
      </c>
      <c r="C1869" t="n">
        <v>40366825</v>
      </c>
      <c r="D1869" t="inlineStr">
        <is>
          <t>AGRO SUDAMERICA</t>
        </is>
      </c>
      <c r="E1869" t="n">
        <v>1020944</v>
      </c>
      <c r="F1869" t="inlineStr">
        <is>
          <t>agro sudamerica1020944</t>
        </is>
      </c>
      <c r="G1869" s="12" t="n">
        <v>44987</v>
      </c>
      <c r="H1869" s="10" t="n">
        <v>23998.04</v>
      </c>
      <c r="I1869" s="10" t="n"/>
      <c r="J1869" s="10" t="n"/>
      <c r="K1869" s="10" t="n"/>
      <c r="L1869" s="13" t="n"/>
      <c r="N1869" s="13" t="n"/>
      <c r="Q1869" s="14" t="n"/>
      <c r="R1869" s="10" t="n">
        <v>23998.04</v>
      </c>
      <c r="S1869" s="10" t="n"/>
      <c r="T1869" s="10" t="n"/>
      <c r="U1869" s="10" t="n"/>
      <c r="V1869" s="13" t="n"/>
      <c r="X1869" s="13" t="n"/>
      <c r="AA1869" s="14" t="n"/>
    </row>
    <row r="1870">
      <c r="B1870" t="inlineStr">
        <is>
          <t>Venta Directa</t>
        </is>
      </c>
      <c r="C1870" t="n">
        <v>40366806</v>
      </c>
      <c r="D1870" t="inlineStr">
        <is>
          <t>AGROSUPER ASIA</t>
        </is>
      </c>
      <c r="E1870" t="n">
        <v>1023038</v>
      </c>
      <c r="F1870" t="inlineStr">
        <is>
          <t>agrosuper asia1023038</t>
        </is>
      </c>
      <c r="G1870" s="12" t="n">
        <v>45008</v>
      </c>
      <c r="H1870" s="10" t="n">
        <v>22002.82</v>
      </c>
      <c r="I1870" s="10" t="n"/>
      <c r="J1870" s="10" t="n"/>
      <c r="K1870" s="10" t="n"/>
      <c r="L1870" s="13" t="n"/>
      <c r="N1870" s="13" t="n"/>
      <c r="Q1870" s="14" t="n"/>
      <c r="R1870" s="10" t="n">
        <v>22002.82</v>
      </c>
      <c r="S1870" s="10" t="n"/>
      <c r="T1870" s="10" t="n"/>
      <c r="U1870" s="10" t="n"/>
      <c r="V1870" s="13" t="n"/>
      <c r="X1870" s="13" t="n"/>
      <c r="AA1870" s="14" t="n"/>
    </row>
    <row r="1871">
      <c r="B1871" t="inlineStr">
        <is>
          <t>Venta Directa</t>
        </is>
      </c>
      <c r="C1871" t="n">
        <v>40366738</v>
      </c>
      <c r="D1871" t="inlineStr">
        <is>
          <t>AGRO SUDAMERICA</t>
        </is>
      </c>
      <c r="E1871" t="n">
        <v>1020848</v>
      </c>
      <c r="F1871" t="inlineStr">
        <is>
          <t>agro sudamerica1020848</t>
        </is>
      </c>
      <c r="G1871" s="12" t="n">
        <v>44998</v>
      </c>
      <c r="H1871" s="10" t="n">
        <v>23999.27</v>
      </c>
      <c r="I1871" s="10" t="n"/>
      <c r="J1871" s="10" t="n"/>
      <c r="K1871" s="10" t="n"/>
      <c r="L1871" s="13" t="n"/>
      <c r="N1871" s="13" t="n"/>
      <c r="Q1871" s="14" t="n"/>
      <c r="R1871" s="10" t="n">
        <v>23999.27</v>
      </c>
      <c r="S1871" s="10" t="n"/>
      <c r="T1871" s="10" t="n"/>
      <c r="U1871" s="10" t="n"/>
      <c r="V1871" s="13" t="n"/>
      <c r="X1871" s="13" t="n"/>
      <c r="AA1871" s="14" t="n"/>
    </row>
    <row r="1872">
      <c r="B1872" t="inlineStr">
        <is>
          <t>Venta Directa</t>
        </is>
      </c>
      <c r="C1872" t="n">
        <v>40366712</v>
      </c>
      <c r="D1872" t="inlineStr">
        <is>
          <t>AGRO SUDAMERICA</t>
        </is>
      </c>
      <c r="E1872" t="n">
        <v>1030817</v>
      </c>
      <c r="F1872" t="inlineStr">
        <is>
          <t>agro sudamerica1030817</t>
        </is>
      </c>
      <c r="G1872" s="12" t="n">
        <v>44989</v>
      </c>
      <c r="H1872" s="10" t="n">
        <v>24006.36</v>
      </c>
      <c r="I1872" s="10" t="n"/>
      <c r="J1872" s="10" t="n"/>
      <c r="K1872" s="10" t="n"/>
      <c r="L1872" s="13" t="n"/>
      <c r="N1872" s="13" t="n"/>
      <c r="Q1872" s="14" t="n"/>
      <c r="R1872" s="10" t="n">
        <v>24006.36</v>
      </c>
      <c r="S1872" s="10" t="n"/>
      <c r="T1872" s="10" t="n"/>
      <c r="U1872" s="10" t="n"/>
      <c r="V1872" s="13" t="n"/>
      <c r="X1872" s="13" t="n"/>
      <c r="AA1872" s="14" t="n"/>
    </row>
    <row r="1873">
      <c r="B1873" t="inlineStr">
        <is>
          <t>Venta Directa</t>
        </is>
      </c>
      <c r="C1873" t="n">
        <v>40366711</v>
      </c>
      <c r="D1873" t="inlineStr">
        <is>
          <t>AGRO SUDAMERICA</t>
        </is>
      </c>
      <c r="E1873" t="n">
        <v>1030817</v>
      </c>
      <c r="F1873" t="inlineStr">
        <is>
          <t>agro sudamerica1030817</t>
        </is>
      </c>
      <c r="G1873" s="12" t="n">
        <v>44987</v>
      </c>
      <c r="H1873" s="10" t="n">
        <v>24010.68</v>
      </c>
      <c r="I1873" s="10" t="n"/>
      <c r="J1873" s="10" t="n"/>
      <c r="K1873" s="10" t="n"/>
      <c r="L1873" s="13" t="n"/>
      <c r="N1873" s="13" t="n"/>
      <c r="Q1873" s="14" t="n"/>
      <c r="R1873" s="10" t="n">
        <v>24010.68</v>
      </c>
      <c r="S1873" s="10" t="n"/>
      <c r="T1873" s="10" t="n"/>
      <c r="U1873" s="10" t="n"/>
      <c r="V1873" s="13" t="n"/>
      <c r="X1873" s="13" t="n"/>
      <c r="AA1873" s="14" t="n"/>
    </row>
    <row r="1874">
      <c r="B1874" t="inlineStr">
        <is>
          <t>Venta Directa</t>
        </is>
      </c>
      <c r="C1874" t="n">
        <v>40366710</v>
      </c>
      <c r="D1874" t="inlineStr">
        <is>
          <t>AGRO SUDAMERICA</t>
        </is>
      </c>
      <c r="E1874" t="n">
        <v>1030817</v>
      </c>
      <c r="F1874" t="inlineStr">
        <is>
          <t>agro sudamerica1030817</t>
        </is>
      </c>
      <c r="G1874" s="12" t="n">
        <v>44987</v>
      </c>
      <c r="H1874" s="10" t="n">
        <v>24006.67</v>
      </c>
      <c r="I1874" s="10" t="n"/>
      <c r="J1874" s="10" t="n"/>
      <c r="K1874" s="10" t="n"/>
      <c r="L1874" s="13" t="n"/>
      <c r="N1874" s="13" t="n"/>
      <c r="Q1874" s="14" t="n"/>
      <c r="R1874" s="10" t="n">
        <v>24006.67</v>
      </c>
      <c r="S1874" s="10" t="n"/>
      <c r="T1874" s="10" t="n"/>
      <c r="U1874" s="10" t="n"/>
      <c r="V1874" s="13" t="n"/>
      <c r="X1874" s="13" t="n"/>
      <c r="AA1874" s="14" t="n"/>
    </row>
    <row r="1875">
      <c r="B1875" t="inlineStr">
        <is>
          <t>Venta Local</t>
        </is>
      </c>
      <c r="C1875" t="n">
        <v>40366683</v>
      </c>
      <c r="D1875" t="inlineStr">
        <is>
          <t>AGRO EUROPA</t>
        </is>
      </c>
      <c r="E1875" t="n">
        <v>1020853</v>
      </c>
      <c r="F1875" t="inlineStr">
        <is>
          <t>agro europa1020853</t>
        </is>
      </c>
      <c r="G1875" s="12" t="n">
        <v>45011</v>
      </c>
      <c r="H1875" s="10" t="inlineStr"/>
      <c r="I1875" s="10" t="n">
        <v>20000</v>
      </c>
      <c r="J1875" s="10" t="n"/>
      <c r="K1875" s="10" t="n"/>
      <c r="L1875" s="13" t="n">
        <v>5.142011834319526</v>
      </c>
      <c r="M1875" s="12" t="n">
        <v>45016</v>
      </c>
      <c r="N1875" s="13" t="n">
        <v>7.5</v>
      </c>
      <c r="O1875" s="12" t="n">
        <v>45023</v>
      </c>
      <c r="P1875" t="n">
        <v>17</v>
      </c>
      <c r="Q1875" s="14" t="inlineStr">
        <is>
          <t>SI</t>
        </is>
      </c>
      <c r="R1875" s="10" t="n"/>
      <c r="S1875" s="10" t="n">
        <v>20000</v>
      </c>
      <c r="T1875" s="10" t="n"/>
      <c r="U1875" s="10" t="n"/>
      <c r="V1875" s="13" t="n">
        <v>7.142011834319526</v>
      </c>
      <c r="W1875" s="12" t="n">
        <v>45018</v>
      </c>
      <c r="X1875" s="13" t="n">
        <v>9.5</v>
      </c>
      <c r="Y1875" s="12" t="n">
        <v>45023</v>
      </c>
      <c r="Z1875" t="n">
        <v>17</v>
      </c>
      <c r="AA1875" s="14" t="inlineStr">
        <is>
          <t>SI</t>
        </is>
      </c>
    </row>
    <row r="1876">
      <c r="B1876" t="inlineStr">
        <is>
          <t>Venta Local</t>
        </is>
      </c>
      <c r="C1876" t="n">
        <v>40366682</v>
      </c>
      <c r="D1876" t="inlineStr">
        <is>
          <t>AGRO EUROPA</t>
        </is>
      </c>
      <c r="E1876" t="n">
        <v>1020853</v>
      </c>
      <c r="F1876" t="inlineStr">
        <is>
          <t>agro europa1020853</t>
        </is>
      </c>
      <c r="G1876" s="12" t="n">
        <v>45009</v>
      </c>
      <c r="H1876" s="10" t="inlineStr"/>
      <c r="I1876" s="10" t="n">
        <v>13200</v>
      </c>
      <c r="J1876" s="10" t="n"/>
      <c r="K1876" s="10" t="n"/>
      <c r="L1876" s="13" t="n">
        <v>5.142011834319526</v>
      </c>
      <c r="M1876" s="12" t="n">
        <v>45014</v>
      </c>
      <c r="N1876" s="13" t="n">
        <v>7.5</v>
      </c>
      <c r="O1876" s="12" t="n">
        <v>45021</v>
      </c>
      <c r="P1876" t="n">
        <v>19</v>
      </c>
      <c r="Q1876" s="14" t="inlineStr">
        <is>
          <t>SI</t>
        </is>
      </c>
      <c r="R1876" s="10" t="n"/>
      <c r="S1876" s="10" t="n">
        <v>13200</v>
      </c>
      <c r="T1876" s="10" t="n"/>
      <c r="U1876" s="10" t="n"/>
      <c r="V1876" s="13" t="n">
        <v>7.142011834319526</v>
      </c>
      <c r="W1876" s="12" t="n">
        <v>45016</v>
      </c>
      <c r="X1876" s="13" t="n">
        <v>9.5</v>
      </c>
      <c r="Y1876" s="12" t="n">
        <v>45021</v>
      </c>
      <c r="Z1876" t="n">
        <v>19</v>
      </c>
      <c r="AA1876" s="14" t="inlineStr">
        <is>
          <t>SI</t>
        </is>
      </c>
    </row>
    <row r="1877">
      <c r="B1877" t="inlineStr">
        <is>
          <t>Venta Local</t>
        </is>
      </c>
      <c r="C1877" t="n">
        <v>40366682</v>
      </c>
      <c r="D1877" t="inlineStr">
        <is>
          <t>AGRO EUROPA</t>
        </is>
      </c>
      <c r="E1877" t="n">
        <v>1020853</v>
      </c>
      <c r="F1877" t="inlineStr">
        <is>
          <t>agro europa1020853</t>
        </is>
      </c>
      <c r="G1877" s="12" t="n">
        <v>45009</v>
      </c>
      <c r="H1877" s="10" t="inlineStr"/>
      <c r="I1877" s="10" t="n">
        <v>19985</v>
      </c>
      <c r="J1877" s="10" t="n"/>
      <c r="K1877" s="10" t="n"/>
      <c r="L1877" s="13" t="n">
        <v>5.142011834319526</v>
      </c>
      <c r="M1877" s="12" t="n">
        <v>45014</v>
      </c>
      <c r="N1877" s="13" t="n">
        <v>7.5</v>
      </c>
      <c r="O1877" s="12" t="n">
        <v>45021</v>
      </c>
      <c r="P1877" t="n">
        <v>19</v>
      </c>
      <c r="Q1877" s="14" t="inlineStr">
        <is>
          <t>SI</t>
        </is>
      </c>
      <c r="R1877" s="10" t="n"/>
      <c r="S1877" s="10" t="n">
        <v>19985</v>
      </c>
      <c r="T1877" s="10" t="n"/>
      <c r="U1877" s="10" t="n"/>
      <c r="V1877" s="13" t="n">
        <v>7.142011834319526</v>
      </c>
      <c r="W1877" s="12" t="n">
        <v>45016</v>
      </c>
      <c r="X1877" s="13" t="n">
        <v>9.5</v>
      </c>
      <c r="Y1877" s="12" t="n">
        <v>45021</v>
      </c>
      <c r="Z1877" t="n">
        <v>19</v>
      </c>
      <c r="AA1877" s="14" t="inlineStr">
        <is>
          <t>SI</t>
        </is>
      </c>
    </row>
    <row r="1878">
      <c r="B1878" t="inlineStr">
        <is>
          <t>Venta Local</t>
        </is>
      </c>
      <c r="C1878" t="n">
        <v>40366681</v>
      </c>
      <c r="D1878" t="inlineStr">
        <is>
          <t>AGRO EUROPA</t>
        </is>
      </c>
      <c r="E1878" t="n">
        <v>1020853</v>
      </c>
      <c r="F1878" t="inlineStr">
        <is>
          <t>agro europa1020853</t>
        </is>
      </c>
      <c r="G1878" s="12" t="n">
        <v>45002</v>
      </c>
      <c r="H1878" s="10" t="n">
        <v>20000</v>
      </c>
      <c r="I1878" s="10" t="n"/>
      <c r="J1878" s="10" t="n"/>
      <c r="K1878" s="10" t="n"/>
      <c r="L1878" s="13" t="n">
        <v>5.142011834319526</v>
      </c>
      <c r="M1878" s="12" t="n">
        <v>45007</v>
      </c>
      <c r="N1878" s="13" t="n">
        <v>7.5</v>
      </c>
      <c r="O1878" s="12" t="n">
        <v>45014</v>
      </c>
      <c r="P1878" t="n">
        <v>2</v>
      </c>
      <c r="Q1878" s="14" t="inlineStr">
        <is>
          <t>Mes 4</t>
        </is>
      </c>
      <c r="R1878" s="10" t="n">
        <v>20000</v>
      </c>
      <c r="S1878" s="10" t="n"/>
      <c r="T1878" s="10" t="n"/>
      <c r="U1878" s="10" t="n"/>
      <c r="V1878" s="13" t="n">
        <v>7.142011834319526</v>
      </c>
      <c r="W1878" s="12" t="n">
        <v>45009</v>
      </c>
      <c r="X1878" s="13" t="n">
        <v>9.5</v>
      </c>
      <c r="Y1878" s="12" t="n">
        <v>45014</v>
      </c>
      <c r="Z1878" t="n">
        <v>2</v>
      </c>
      <c r="AA1878" s="14" t="inlineStr">
        <is>
          <t>Mes 4</t>
        </is>
      </c>
    </row>
    <row r="1879">
      <c r="B1879" t="inlineStr">
        <is>
          <t>Venta Local</t>
        </is>
      </c>
      <c r="C1879" t="n">
        <v>40366680</v>
      </c>
      <c r="D1879" t="inlineStr">
        <is>
          <t>AGRO EUROPA</t>
        </is>
      </c>
      <c r="E1879" t="n">
        <v>1020853</v>
      </c>
      <c r="F1879" t="inlineStr">
        <is>
          <t>agro europa1020853</t>
        </is>
      </c>
      <c r="G1879" s="12" t="n">
        <v>45002</v>
      </c>
      <c r="H1879" s="10" t="n">
        <v>5300</v>
      </c>
      <c r="I1879" s="10" t="n"/>
      <c r="J1879" s="10" t="n"/>
      <c r="K1879" s="10" t="n"/>
      <c r="L1879" s="13" t="n">
        <v>5.142011834319526</v>
      </c>
      <c r="M1879" s="12" t="n">
        <v>45007</v>
      </c>
      <c r="N1879" s="13" t="n">
        <v>7.5</v>
      </c>
      <c r="O1879" s="12" t="n">
        <v>45014</v>
      </c>
      <c r="P1879" t="n">
        <v>2</v>
      </c>
      <c r="Q1879" s="14" t="inlineStr">
        <is>
          <t>Mes 4</t>
        </is>
      </c>
      <c r="R1879" s="10" t="n">
        <v>5300</v>
      </c>
      <c r="S1879" s="10" t="n"/>
      <c r="T1879" s="10" t="n"/>
      <c r="U1879" s="10" t="n"/>
      <c r="V1879" s="13" t="n">
        <v>7.142011834319526</v>
      </c>
      <c r="W1879" s="12" t="n">
        <v>45009</v>
      </c>
      <c r="X1879" s="13" t="n">
        <v>9.5</v>
      </c>
      <c r="Y1879" s="12" t="n">
        <v>45014</v>
      </c>
      <c r="Z1879" t="n">
        <v>2</v>
      </c>
      <c r="AA1879" s="14" t="inlineStr">
        <is>
          <t>Mes 4</t>
        </is>
      </c>
    </row>
    <row r="1880">
      <c r="B1880" t="inlineStr">
        <is>
          <t>Venta Local</t>
        </is>
      </c>
      <c r="C1880" t="n">
        <v>40366680</v>
      </c>
      <c r="D1880" t="inlineStr">
        <is>
          <t>AGRO EUROPA</t>
        </is>
      </c>
      <c r="E1880" t="n">
        <v>1020853</v>
      </c>
      <c r="F1880" t="inlineStr">
        <is>
          <t>agro europa1020853</t>
        </is>
      </c>
      <c r="G1880" s="12" t="n">
        <v>45002</v>
      </c>
      <c r="H1880" s="10" t="n">
        <v>20000</v>
      </c>
      <c r="I1880" s="10" t="n"/>
      <c r="J1880" s="10" t="n"/>
      <c r="K1880" s="10" t="n"/>
      <c r="L1880" s="13" t="n">
        <v>5.142011834319526</v>
      </c>
      <c r="M1880" s="12" t="n">
        <v>45007</v>
      </c>
      <c r="N1880" s="13" t="n">
        <v>7.5</v>
      </c>
      <c r="O1880" s="12" t="n">
        <v>45014</v>
      </c>
      <c r="P1880" t="n">
        <v>2</v>
      </c>
      <c r="Q1880" s="14" t="inlineStr">
        <is>
          <t>Mes 4</t>
        </is>
      </c>
      <c r="R1880" s="10" t="n">
        <v>20000</v>
      </c>
      <c r="S1880" s="10" t="n"/>
      <c r="T1880" s="10" t="n"/>
      <c r="U1880" s="10" t="n"/>
      <c r="V1880" s="13" t="n">
        <v>7.142011834319526</v>
      </c>
      <c r="W1880" s="12" t="n">
        <v>45009</v>
      </c>
      <c r="X1880" s="13" t="n">
        <v>9.5</v>
      </c>
      <c r="Y1880" s="12" t="n">
        <v>45014</v>
      </c>
      <c r="Z1880" t="n">
        <v>2</v>
      </c>
      <c r="AA1880" s="14" t="inlineStr">
        <is>
          <t>Mes 4</t>
        </is>
      </c>
    </row>
    <row r="1881">
      <c r="B1881" t="inlineStr">
        <is>
          <t>Venta Local</t>
        </is>
      </c>
      <c r="C1881" t="n">
        <v>40366675</v>
      </c>
      <c r="D1881" t="inlineStr">
        <is>
          <t>AGROSUPER SHANGHAI</t>
        </is>
      </c>
      <c r="E1881" t="n">
        <v>1012452</v>
      </c>
      <c r="F1881" t="inlineStr">
        <is>
          <t>agrosuper shanghai1012452</t>
        </is>
      </c>
      <c r="G1881" s="12" t="n">
        <v>45012</v>
      </c>
      <c r="H1881" s="10" t="inlineStr"/>
      <c r="I1881" s="10" t="n">
        <v>19976</v>
      </c>
      <c r="J1881" s="10" t="n"/>
      <c r="K1881" s="10" t="n"/>
      <c r="L1881" s="13" t="n">
        <v>5.574109245612703</v>
      </c>
      <c r="M1881" s="12" t="n">
        <v>45017</v>
      </c>
      <c r="N1881" s="13" t="n">
        <v>5.5</v>
      </c>
      <c r="O1881" s="12" t="n">
        <v>45022</v>
      </c>
      <c r="P1881" t="n">
        <v>20</v>
      </c>
      <c r="Q1881" s="14" t="inlineStr">
        <is>
          <t>SI</t>
        </is>
      </c>
      <c r="R1881" s="10" t="n"/>
      <c r="S1881" s="10" t="n">
        <v>19976</v>
      </c>
      <c r="T1881" s="10" t="n"/>
      <c r="U1881" s="10" t="n"/>
      <c r="V1881" s="13" t="n">
        <v>7.574109245612703</v>
      </c>
      <c r="W1881" s="12" t="n">
        <v>45019</v>
      </c>
      <c r="X1881" s="13" t="n">
        <v>7.5</v>
      </c>
      <c r="Y1881" s="12" t="n">
        <v>45022</v>
      </c>
      <c r="Z1881" t="n">
        <v>20</v>
      </c>
      <c r="AA1881" s="14" t="inlineStr">
        <is>
          <t>SI</t>
        </is>
      </c>
    </row>
    <row r="1882">
      <c r="B1882" t="inlineStr">
        <is>
          <t>Venta Local</t>
        </is>
      </c>
      <c r="C1882" t="n">
        <v>40366670</v>
      </c>
      <c r="D1882" t="inlineStr">
        <is>
          <t>AGROSUPER SHANGHAI</t>
        </is>
      </c>
      <c r="E1882" t="n">
        <v>1022417</v>
      </c>
      <c r="F1882" t="inlineStr">
        <is>
          <t>agrosuper shanghai1022417</t>
        </is>
      </c>
      <c r="G1882" s="12" t="n">
        <v>45019</v>
      </c>
      <c r="H1882" s="10" t="inlineStr"/>
      <c r="I1882" s="10" t="n">
        <v>24160</v>
      </c>
      <c r="J1882" s="10" t="n"/>
      <c r="K1882" s="10" t="n"/>
      <c r="L1882" s="13" t="n">
        <v>5.574109245612703</v>
      </c>
      <c r="M1882" s="12" t="n">
        <v>45024</v>
      </c>
      <c r="N1882" s="13" t="n">
        <v>5.5</v>
      </c>
      <c r="O1882" s="12" t="n">
        <v>45029</v>
      </c>
      <c r="P1882" t="n">
        <v>14</v>
      </c>
      <c r="Q1882" s="14" t="inlineStr">
        <is>
          <t>SI</t>
        </is>
      </c>
      <c r="R1882" s="10" t="n"/>
      <c r="S1882" s="10" t="n">
        <v>24160</v>
      </c>
      <c r="T1882" s="10" t="n"/>
      <c r="U1882" s="10" t="n"/>
      <c r="V1882" s="13" t="n">
        <v>7.574109245612703</v>
      </c>
      <c r="W1882" s="12" t="n">
        <v>45026</v>
      </c>
      <c r="X1882" s="13" t="n">
        <v>7.5</v>
      </c>
      <c r="Y1882" s="12" t="n">
        <v>45029</v>
      </c>
      <c r="Z1882" t="n">
        <v>14</v>
      </c>
      <c r="AA1882" s="14" t="inlineStr">
        <is>
          <t>SI</t>
        </is>
      </c>
    </row>
    <row r="1883">
      <c r="B1883" t="inlineStr">
        <is>
          <t>Venta Local</t>
        </is>
      </c>
      <c r="C1883" t="n">
        <v>40366669</v>
      </c>
      <c r="D1883" t="inlineStr">
        <is>
          <t>AGROSUPER SHANGHAI</t>
        </is>
      </c>
      <c r="E1883" t="n">
        <v>1022417</v>
      </c>
      <c r="F1883" t="inlineStr">
        <is>
          <t>agrosuper shanghai1022417</t>
        </is>
      </c>
      <c r="G1883" s="12" t="n">
        <v>45015</v>
      </c>
      <c r="H1883" s="10" t="inlineStr"/>
      <c r="I1883" s="10" t="n">
        <v>25000</v>
      </c>
      <c r="J1883" s="10" t="n"/>
      <c r="K1883" s="10" t="n"/>
      <c r="L1883" s="13" t="n">
        <v>5.574109245612703</v>
      </c>
      <c r="M1883" s="12" t="n">
        <v>45020</v>
      </c>
      <c r="N1883" s="13" t="n">
        <v>5.5</v>
      </c>
      <c r="O1883" s="12" t="n">
        <v>45025</v>
      </c>
      <c r="P1883" t="n">
        <v>18</v>
      </c>
      <c r="Q1883" s="14" t="inlineStr">
        <is>
          <t>SI</t>
        </is>
      </c>
      <c r="R1883" s="10" t="n"/>
      <c r="S1883" s="10" t="n">
        <v>25000</v>
      </c>
      <c r="T1883" s="10" t="n"/>
      <c r="U1883" s="10" t="n"/>
      <c r="V1883" s="13" t="n">
        <v>7.574109245612703</v>
      </c>
      <c r="W1883" s="12" t="n">
        <v>45022</v>
      </c>
      <c r="X1883" s="13" t="n">
        <v>7.5</v>
      </c>
      <c r="Y1883" s="12" t="n">
        <v>45025</v>
      </c>
      <c r="Z1883" t="n">
        <v>18</v>
      </c>
      <c r="AA1883" s="14" t="inlineStr">
        <is>
          <t>SI</t>
        </is>
      </c>
    </row>
    <row r="1884">
      <c r="B1884" t="inlineStr">
        <is>
          <t>Venta Local</t>
        </is>
      </c>
      <c r="C1884" t="n">
        <v>40366666</v>
      </c>
      <c r="D1884" t="inlineStr">
        <is>
          <t>AGROSUPER SHANGHAI</t>
        </is>
      </c>
      <c r="E1884" t="n">
        <v>1022939</v>
      </c>
      <c r="F1884" t="inlineStr">
        <is>
          <t>agrosuper shanghai1022939</t>
        </is>
      </c>
      <c r="G1884" s="12" t="n">
        <v>45018</v>
      </c>
      <c r="H1884" s="10" t="inlineStr"/>
      <c r="I1884" s="10" t="n">
        <v>24000</v>
      </c>
      <c r="J1884" s="10" t="n"/>
      <c r="K1884" s="10" t="n"/>
      <c r="L1884" s="13" t="n">
        <v>5.574109245612703</v>
      </c>
      <c r="M1884" s="12" t="n">
        <v>45023</v>
      </c>
      <c r="N1884" s="13" t="n">
        <v>5.5</v>
      </c>
      <c r="O1884" s="12" t="n">
        <v>45028</v>
      </c>
      <c r="P1884" t="n">
        <v>15</v>
      </c>
      <c r="Q1884" s="14" t="inlineStr">
        <is>
          <t>SI</t>
        </is>
      </c>
      <c r="R1884" s="10" t="n"/>
      <c r="S1884" s="10" t="n">
        <v>24000</v>
      </c>
      <c r="T1884" s="10" t="n"/>
      <c r="U1884" s="10" t="n"/>
      <c r="V1884" s="13" t="n">
        <v>7.574109245612703</v>
      </c>
      <c r="W1884" s="12" t="n">
        <v>45025</v>
      </c>
      <c r="X1884" s="13" t="n">
        <v>7.5</v>
      </c>
      <c r="Y1884" s="12" t="n">
        <v>45028</v>
      </c>
      <c r="Z1884" t="n">
        <v>15</v>
      </c>
      <c r="AA1884" s="14" t="inlineStr">
        <is>
          <t>SI</t>
        </is>
      </c>
    </row>
    <row r="1885">
      <c r="B1885" t="inlineStr">
        <is>
          <t>Venta Local</t>
        </is>
      </c>
      <c r="C1885" t="n">
        <v>40366660</v>
      </c>
      <c r="D1885" t="inlineStr">
        <is>
          <t>AGROSUPER SHANGHAI</t>
        </is>
      </c>
      <c r="E1885" t="n">
        <v>1022291</v>
      </c>
      <c r="F1885" t="inlineStr">
        <is>
          <t>agrosuper shanghai1022291</t>
        </is>
      </c>
      <c r="G1885" s="12" t="n">
        <v>45012</v>
      </c>
      <c r="H1885" s="10" t="inlineStr"/>
      <c r="I1885" s="10" t="n">
        <v>24015.11</v>
      </c>
      <c r="J1885" s="10" t="n"/>
      <c r="K1885" s="10" t="n"/>
      <c r="L1885" s="13" t="n">
        <v>5.574109245612703</v>
      </c>
      <c r="M1885" s="12" t="n">
        <v>45017</v>
      </c>
      <c r="N1885" s="13" t="n">
        <v>5.5</v>
      </c>
      <c r="O1885" s="12" t="n">
        <v>45022</v>
      </c>
      <c r="P1885" t="n">
        <v>20</v>
      </c>
      <c r="Q1885" s="14" t="inlineStr">
        <is>
          <t>SI</t>
        </is>
      </c>
      <c r="R1885" s="10" t="n"/>
      <c r="S1885" s="10" t="n">
        <v>24015.11</v>
      </c>
      <c r="T1885" s="10" t="n"/>
      <c r="U1885" s="10" t="n"/>
      <c r="V1885" s="13" t="n">
        <v>7.574109245612703</v>
      </c>
      <c r="W1885" s="12" t="n">
        <v>45019</v>
      </c>
      <c r="X1885" s="13" t="n">
        <v>7.5</v>
      </c>
      <c r="Y1885" s="12" t="n">
        <v>45022</v>
      </c>
      <c r="Z1885" t="n">
        <v>20</v>
      </c>
      <c r="AA1885" s="14" t="inlineStr">
        <is>
          <t>SI</t>
        </is>
      </c>
    </row>
    <row r="1886">
      <c r="B1886" t="inlineStr">
        <is>
          <t>Venta Local</t>
        </is>
      </c>
      <c r="C1886" t="n">
        <v>40366656</v>
      </c>
      <c r="D1886" t="inlineStr">
        <is>
          <t>AGROSUPER SHANGHAI</t>
        </is>
      </c>
      <c r="E1886" t="n">
        <v>1011967</v>
      </c>
      <c r="F1886" t="inlineStr">
        <is>
          <t>agrosuper shanghai1011967</t>
        </is>
      </c>
      <c r="G1886" s="12" t="n">
        <v>45008</v>
      </c>
      <c r="H1886" s="10" t="inlineStr"/>
      <c r="I1886" s="10" t="n">
        <v>24000</v>
      </c>
      <c r="J1886" s="10" t="n"/>
      <c r="K1886" s="10" t="n"/>
      <c r="L1886" s="13" t="n">
        <v>5.574109245612703</v>
      </c>
      <c r="M1886" s="12" t="n">
        <v>45013</v>
      </c>
      <c r="N1886" s="13" t="n">
        <v>5.5</v>
      </c>
      <c r="O1886" s="12" t="n">
        <v>45018</v>
      </c>
      <c r="P1886" t="n">
        <v>23</v>
      </c>
      <c r="Q1886" s="14" t="inlineStr">
        <is>
          <t>SI</t>
        </is>
      </c>
      <c r="R1886" s="10" t="n"/>
      <c r="S1886" s="10" t="n">
        <v>24000</v>
      </c>
      <c r="T1886" s="10" t="n"/>
      <c r="U1886" s="10" t="n"/>
      <c r="V1886" s="13" t="n">
        <v>7.574109245612703</v>
      </c>
      <c r="W1886" s="12" t="n">
        <v>45015</v>
      </c>
      <c r="X1886" s="13" t="n">
        <v>7.5</v>
      </c>
      <c r="Y1886" s="12" t="n">
        <v>45018</v>
      </c>
      <c r="Z1886" t="n">
        <v>23</v>
      </c>
      <c r="AA1886" s="14" t="inlineStr">
        <is>
          <t>SI</t>
        </is>
      </c>
    </row>
    <row r="1887">
      <c r="B1887" t="inlineStr">
        <is>
          <t>Venta Local</t>
        </is>
      </c>
      <c r="C1887" t="n">
        <v>40366655</v>
      </c>
      <c r="D1887" t="inlineStr">
        <is>
          <t>AGROSUPER SHANGHAI</t>
        </is>
      </c>
      <c r="E1887" t="n">
        <v>1011967</v>
      </c>
      <c r="F1887" t="inlineStr">
        <is>
          <t>agrosuper shanghai1011967</t>
        </is>
      </c>
      <c r="G1887" s="12" t="n">
        <v>45004</v>
      </c>
      <c r="H1887" s="10" t="n">
        <v>23340</v>
      </c>
      <c r="I1887" s="10" t="n"/>
      <c r="J1887" s="10" t="n"/>
      <c r="K1887" s="10" t="n"/>
      <c r="L1887" s="13" t="n">
        <v>5.574109245612703</v>
      </c>
      <c r="M1887" s="12" t="n">
        <v>45009</v>
      </c>
      <c r="N1887" s="13" t="n">
        <v>5.5</v>
      </c>
      <c r="O1887" s="12" t="n">
        <v>45014</v>
      </c>
      <c r="P1887" t="n">
        <v>2</v>
      </c>
      <c r="Q1887" s="14" t="inlineStr">
        <is>
          <t>Mes 4</t>
        </is>
      </c>
      <c r="R1887" s="10" t="n">
        <v>23340</v>
      </c>
      <c r="S1887" s="10" t="n"/>
      <c r="T1887" s="10" t="n"/>
      <c r="U1887" s="10" t="n"/>
      <c r="V1887" s="13" t="n">
        <v>7.574109245612703</v>
      </c>
      <c r="W1887" s="12" t="n">
        <v>45011</v>
      </c>
      <c r="X1887" s="13" t="n">
        <v>7.5</v>
      </c>
      <c r="Y1887" s="12" t="n">
        <v>45014</v>
      </c>
      <c r="Z1887" t="n">
        <v>2</v>
      </c>
      <c r="AA1887" s="14" t="inlineStr">
        <is>
          <t>Mes 4</t>
        </is>
      </c>
    </row>
    <row r="1888">
      <c r="B1888" t="inlineStr">
        <is>
          <t>Venta Local</t>
        </is>
      </c>
      <c r="C1888" t="n">
        <v>40366654</v>
      </c>
      <c r="D1888" t="inlineStr">
        <is>
          <t>AGROSUPER SHANGHAI</t>
        </is>
      </c>
      <c r="E1888" t="n">
        <v>1011967</v>
      </c>
      <c r="F1888" t="inlineStr">
        <is>
          <t>agrosuper shanghai1011967</t>
        </is>
      </c>
      <c r="G1888" s="12" t="n">
        <v>45012</v>
      </c>
      <c r="H1888" s="10" t="inlineStr"/>
      <c r="I1888" s="10" t="n">
        <v>24000</v>
      </c>
      <c r="J1888" s="10" t="n"/>
      <c r="K1888" s="10" t="n"/>
      <c r="L1888" s="13" t="n">
        <v>5.574109245612703</v>
      </c>
      <c r="M1888" s="12" t="n">
        <v>45017</v>
      </c>
      <c r="N1888" s="13" t="n">
        <v>5.5</v>
      </c>
      <c r="O1888" s="12" t="n">
        <v>45022</v>
      </c>
      <c r="P1888" t="n">
        <v>20</v>
      </c>
      <c r="Q1888" s="14" t="inlineStr">
        <is>
          <t>SI</t>
        </is>
      </c>
      <c r="R1888" s="10" t="n"/>
      <c r="S1888" s="10" t="n">
        <v>24000</v>
      </c>
      <c r="T1888" s="10" t="n"/>
      <c r="U1888" s="10" t="n"/>
      <c r="V1888" s="13" t="n">
        <v>7.574109245612703</v>
      </c>
      <c r="W1888" s="12" t="n">
        <v>45019</v>
      </c>
      <c r="X1888" s="13" t="n">
        <v>7.5</v>
      </c>
      <c r="Y1888" s="12" t="n">
        <v>45022</v>
      </c>
      <c r="Z1888" t="n">
        <v>20</v>
      </c>
      <c r="AA1888" s="14" t="inlineStr">
        <is>
          <t>SI</t>
        </is>
      </c>
    </row>
    <row r="1889">
      <c r="B1889" t="inlineStr">
        <is>
          <t>Venta Local</t>
        </is>
      </c>
      <c r="C1889" t="n">
        <v>40366650</v>
      </c>
      <c r="D1889" t="inlineStr">
        <is>
          <t>AGROSUPER SHANGHAI</t>
        </is>
      </c>
      <c r="E1889" t="n">
        <v>1022186</v>
      </c>
      <c r="F1889" t="inlineStr">
        <is>
          <t>agrosuper shanghai1022186</t>
        </is>
      </c>
      <c r="G1889" s="12" t="n">
        <v>45018</v>
      </c>
      <c r="H1889" s="10" t="inlineStr"/>
      <c r="I1889" s="10" t="n">
        <v>25002</v>
      </c>
      <c r="J1889" s="10" t="n"/>
      <c r="K1889" s="10" t="n"/>
      <c r="L1889" s="13" t="n">
        <v>5.574109245612703</v>
      </c>
      <c r="M1889" s="12" t="n">
        <v>45023</v>
      </c>
      <c r="N1889" s="13" t="n">
        <v>5.5</v>
      </c>
      <c r="O1889" s="12" t="n">
        <v>45028</v>
      </c>
      <c r="P1889" t="n">
        <v>15</v>
      </c>
      <c r="Q1889" s="14" t="inlineStr">
        <is>
          <t>SI</t>
        </is>
      </c>
      <c r="R1889" s="10" t="n"/>
      <c r="S1889" s="10" t="n">
        <v>25002</v>
      </c>
      <c r="T1889" s="10" t="n"/>
      <c r="U1889" s="10" t="n"/>
      <c r="V1889" s="13" t="n">
        <v>7.574109245612703</v>
      </c>
      <c r="W1889" s="12" t="n">
        <v>45025</v>
      </c>
      <c r="X1889" s="13" t="n">
        <v>7.5</v>
      </c>
      <c r="Y1889" s="12" t="n">
        <v>45028</v>
      </c>
      <c r="Z1889" t="n">
        <v>15</v>
      </c>
      <c r="AA1889" s="14" t="inlineStr">
        <is>
          <t>SI</t>
        </is>
      </c>
    </row>
    <row r="1890">
      <c r="B1890" t="inlineStr">
        <is>
          <t>Venta Local</t>
        </is>
      </c>
      <c r="C1890" t="n">
        <v>40366649</v>
      </c>
      <c r="D1890" t="inlineStr">
        <is>
          <t>AGROSUPER SHANGHAI</t>
        </is>
      </c>
      <c r="E1890" t="n">
        <v>1022186</v>
      </c>
      <c r="F1890" t="inlineStr">
        <is>
          <t>agrosuper shanghai1022186</t>
        </is>
      </c>
      <c r="G1890" s="12" t="n">
        <v>45005</v>
      </c>
      <c r="H1890" s="10" t="n">
        <v>18486</v>
      </c>
      <c r="I1890" s="10" t="n"/>
      <c r="J1890" s="10" t="n"/>
      <c r="K1890" s="10" t="n"/>
      <c r="L1890" s="13" t="n">
        <v>5.574109245612703</v>
      </c>
      <c r="M1890" s="12" t="n">
        <v>45010</v>
      </c>
      <c r="N1890" s="13" t="n">
        <v>5.5</v>
      </c>
      <c r="O1890" s="12" t="n">
        <v>45015</v>
      </c>
      <c r="P1890" t="n">
        <v>1</v>
      </c>
      <c r="Q1890" s="14" t="inlineStr">
        <is>
          <t>Mes 4</t>
        </is>
      </c>
      <c r="R1890" s="10" t="n">
        <v>18486</v>
      </c>
      <c r="S1890" s="10" t="n"/>
      <c r="T1890" s="10" t="n"/>
      <c r="U1890" s="10" t="n"/>
      <c r="V1890" s="13" t="n">
        <v>7.574109245612703</v>
      </c>
      <c r="W1890" s="12" t="n">
        <v>45012</v>
      </c>
      <c r="X1890" s="13" t="n">
        <v>7.5</v>
      </c>
      <c r="Y1890" s="12" t="n">
        <v>45015</v>
      </c>
      <c r="Z1890" t="n">
        <v>1</v>
      </c>
      <c r="AA1890" s="14" t="inlineStr">
        <is>
          <t>Mes 4</t>
        </is>
      </c>
    </row>
    <row r="1891">
      <c r="B1891" t="inlineStr">
        <is>
          <t>Venta Local</t>
        </is>
      </c>
      <c r="C1891" t="n">
        <v>40366649</v>
      </c>
      <c r="D1891" t="inlineStr">
        <is>
          <t>AGROSUPER SHANGHAI</t>
        </is>
      </c>
      <c r="E1891" t="n">
        <v>1022186</v>
      </c>
      <c r="F1891" t="inlineStr">
        <is>
          <t>agrosuper shanghai1022186</t>
        </is>
      </c>
      <c r="G1891" s="12" t="n">
        <v>45005</v>
      </c>
      <c r="H1891" s="10" t="n">
        <v>24012</v>
      </c>
      <c r="I1891" s="10" t="n"/>
      <c r="J1891" s="10" t="n"/>
      <c r="K1891" s="10" t="n"/>
      <c r="L1891" s="13" t="n">
        <v>5.574109245612703</v>
      </c>
      <c r="M1891" s="12" t="n">
        <v>45010</v>
      </c>
      <c r="N1891" s="13" t="n">
        <v>5.5</v>
      </c>
      <c r="O1891" s="12" t="n">
        <v>45015</v>
      </c>
      <c r="P1891" t="n">
        <v>1</v>
      </c>
      <c r="Q1891" s="14" t="inlineStr">
        <is>
          <t>Mes 4</t>
        </is>
      </c>
      <c r="R1891" s="10" t="n">
        <v>24012</v>
      </c>
      <c r="S1891" s="10" t="n"/>
      <c r="T1891" s="10" t="n"/>
      <c r="U1891" s="10" t="n"/>
      <c r="V1891" s="13" t="n">
        <v>7.574109245612703</v>
      </c>
      <c r="W1891" s="12" t="n">
        <v>45012</v>
      </c>
      <c r="X1891" s="13" t="n">
        <v>7.5</v>
      </c>
      <c r="Y1891" s="12" t="n">
        <v>45015</v>
      </c>
      <c r="Z1891" t="n">
        <v>1</v>
      </c>
      <c r="AA1891" s="14" t="inlineStr">
        <is>
          <t>Mes 4</t>
        </is>
      </c>
    </row>
    <row r="1892">
      <c r="B1892" t="inlineStr">
        <is>
          <t>Venta Local</t>
        </is>
      </c>
      <c r="C1892" t="n">
        <v>40366633</v>
      </c>
      <c r="D1892" t="inlineStr">
        <is>
          <t>AGROSUPER SHANGHAI</t>
        </is>
      </c>
      <c r="E1892" t="n">
        <v>1021731</v>
      </c>
      <c r="F1892" t="inlineStr">
        <is>
          <t>agrosuper shanghai1021731</t>
        </is>
      </c>
      <c r="G1892" s="12" t="n">
        <v>45013</v>
      </c>
      <c r="H1892" s="10" t="inlineStr"/>
      <c r="I1892" s="10" t="n">
        <v>19240</v>
      </c>
      <c r="J1892" s="10" t="n"/>
      <c r="K1892" s="10" t="n"/>
      <c r="L1892" s="13" t="n">
        <v>5.574109245612703</v>
      </c>
      <c r="M1892" s="12" t="n">
        <v>45018</v>
      </c>
      <c r="N1892" s="13" t="n">
        <v>5.5</v>
      </c>
      <c r="O1892" s="12" t="n">
        <v>45023</v>
      </c>
      <c r="P1892" t="n">
        <v>19</v>
      </c>
      <c r="Q1892" s="14" t="inlineStr">
        <is>
          <t>SI</t>
        </is>
      </c>
      <c r="R1892" s="10" t="n"/>
      <c r="S1892" s="10" t="n">
        <v>19240</v>
      </c>
      <c r="T1892" s="10" t="n"/>
      <c r="U1892" s="10" t="n"/>
      <c r="V1892" s="13" t="n">
        <v>7.574109245612703</v>
      </c>
      <c r="W1892" s="12" t="n">
        <v>45020</v>
      </c>
      <c r="X1892" s="13" t="n">
        <v>7.5</v>
      </c>
      <c r="Y1892" s="12" t="n">
        <v>45023</v>
      </c>
      <c r="Z1892" t="n">
        <v>19</v>
      </c>
      <c r="AA1892" s="14" t="inlineStr">
        <is>
          <t>SI</t>
        </is>
      </c>
    </row>
    <row r="1893">
      <c r="B1893" t="inlineStr">
        <is>
          <t>Venta Local</t>
        </is>
      </c>
      <c r="C1893" t="n">
        <v>40366633</v>
      </c>
      <c r="D1893" t="inlineStr">
        <is>
          <t>AGROSUPER SHANGHAI</t>
        </is>
      </c>
      <c r="E1893" t="n">
        <v>1021731</v>
      </c>
      <c r="F1893" t="inlineStr">
        <is>
          <t>agrosuper shanghai1021731</t>
        </is>
      </c>
      <c r="G1893" s="12" t="n">
        <v>45013</v>
      </c>
      <c r="H1893" s="10" t="inlineStr"/>
      <c r="I1893" s="10" t="n">
        <v>24860</v>
      </c>
      <c r="J1893" s="10" t="n"/>
      <c r="K1893" s="10" t="n"/>
      <c r="L1893" s="13" t="n">
        <v>5.574109245612703</v>
      </c>
      <c r="M1893" s="12" t="n">
        <v>45018</v>
      </c>
      <c r="N1893" s="13" t="n">
        <v>5.5</v>
      </c>
      <c r="O1893" s="12" t="n">
        <v>45023</v>
      </c>
      <c r="P1893" t="n">
        <v>19</v>
      </c>
      <c r="Q1893" s="14" t="inlineStr">
        <is>
          <t>SI</t>
        </is>
      </c>
      <c r="R1893" s="10" t="n"/>
      <c r="S1893" s="10" t="n">
        <v>24860</v>
      </c>
      <c r="T1893" s="10" t="n"/>
      <c r="U1893" s="10" t="n"/>
      <c r="V1893" s="13" t="n">
        <v>7.574109245612703</v>
      </c>
      <c r="W1893" s="12" t="n">
        <v>45020</v>
      </c>
      <c r="X1893" s="13" t="n">
        <v>7.5</v>
      </c>
      <c r="Y1893" s="12" t="n">
        <v>45023</v>
      </c>
      <c r="Z1893" t="n">
        <v>19</v>
      </c>
      <c r="AA1893" s="14" t="inlineStr">
        <is>
          <t>SI</t>
        </is>
      </c>
    </row>
    <row r="1894">
      <c r="B1894" t="inlineStr">
        <is>
          <t>Venta Local</t>
        </is>
      </c>
      <c r="C1894" t="n">
        <v>40366630</v>
      </c>
      <c r="D1894" t="inlineStr">
        <is>
          <t>AGROSUPER SHANGHAI</t>
        </is>
      </c>
      <c r="E1894" t="n">
        <v>1011586</v>
      </c>
      <c r="F1894" t="inlineStr">
        <is>
          <t>agrosuper shanghai1011586</t>
        </is>
      </c>
      <c r="G1894" s="12" t="n">
        <v>45018</v>
      </c>
      <c r="H1894" s="10" t="inlineStr"/>
      <c r="I1894" s="10" t="n">
        <v>19954</v>
      </c>
      <c r="J1894" s="10" t="n"/>
      <c r="K1894" s="10" t="n"/>
      <c r="L1894" s="13" t="n">
        <v>5.574109245612703</v>
      </c>
      <c r="M1894" s="12" t="n">
        <v>45023</v>
      </c>
      <c r="N1894" s="13" t="n">
        <v>5.5</v>
      </c>
      <c r="O1894" s="12" t="n">
        <v>45028</v>
      </c>
      <c r="P1894" t="n">
        <v>15</v>
      </c>
      <c r="Q1894" s="14" t="inlineStr">
        <is>
          <t>SI</t>
        </is>
      </c>
      <c r="R1894" s="10" t="n"/>
      <c r="S1894" s="10" t="n">
        <v>19954</v>
      </c>
      <c r="T1894" s="10" t="n"/>
      <c r="U1894" s="10" t="n"/>
      <c r="V1894" s="13" t="n">
        <v>7.574109245612703</v>
      </c>
      <c r="W1894" s="12" t="n">
        <v>45025</v>
      </c>
      <c r="X1894" s="13" t="n">
        <v>7.5</v>
      </c>
      <c r="Y1894" s="12" t="n">
        <v>45028</v>
      </c>
      <c r="Z1894" t="n">
        <v>15</v>
      </c>
      <c r="AA1894" s="14" t="inlineStr">
        <is>
          <t>SI</t>
        </is>
      </c>
    </row>
    <row r="1895">
      <c r="B1895" t="inlineStr">
        <is>
          <t>Venta Local</t>
        </is>
      </c>
      <c r="C1895" t="n">
        <v>40366629</v>
      </c>
      <c r="D1895" t="inlineStr">
        <is>
          <t>AGROSUPER SHANGHAI</t>
        </is>
      </c>
      <c r="E1895" t="n">
        <v>1011586</v>
      </c>
      <c r="F1895" t="inlineStr">
        <is>
          <t>agrosuper shanghai1011586</t>
        </is>
      </c>
      <c r="G1895" s="12" t="n">
        <v>45012</v>
      </c>
      <c r="H1895" s="10" t="inlineStr"/>
      <c r="I1895" s="10" t="n">
        <v>19954</v>
      </c>
      <c r="J1895" s="10" t="n"/>
      <c r="K1895" s="10" t="n"/>
      <c r="L1895" s="13" t="n">
        <v>5.574109245612703</v>
      </c>
      <c r="M1895" s="12" t="n">
        <v>45017</v>
      </c>
      <c r="N1895" s="13" t="n">
        <v>5.5</v>
      </c>
      <c r="O1895" s="12" t="n">
        <v>45022</v>
      </c>
      <c r="P1895" t="n">
        <v>20</v>
      </c>
      <c r="Q1895" s="14" t="inlineStr">
        <is>
          <t>SI</t>
        </is>
      </c>
      <c r="R1895" s="10" t="n"/>
      <c r="S1895" s="10" t="n">
        <v>19954</v>
      </c>
      <c r="T1895" s="10" t="n"/>
      <c r="U1895" s="10" t="n"/>
      <c r="V1895" s="13" t="n">
        <v>7.574109245612703</v>
      </c>
      <c r="W1895" s="12" t="n">
        <v>45019</v>
      </c>
      <c r="X1895" s="13" t="n">
        <v>7.5</v>
      </c>
      <c r="Y1895" s="12" t="n">
        <v>45022</v>
      </c>
      <c r="Z1895" t="n">
        <v>20</v>
      </c>
      <c r="AA1895" s="14" t="inlineStr">
        <is>
          <t>SI</t>
        </is>
      </c>
    </row>
    <row r="1896">
      <c r="B1896" t="inlineStr">
        <is>
          <t>Venta Local</t>
        </is>
      </c>
      <c r="C1896" t="n">
        <v>40366624</v>
      </c>
      <c r="D1896" t="inlineStr">
        <is>
          <t>AGROSUPER SHANGHAI</t>
        </is>
      </c>
      <c r="E1896" t="n">
        <v>1011417</v>
      </c>
      <c r="F1896" t="inlineStr">
        <is>
          <t>agrosuper shanghai1011417</t>
        </is>
      </c>
      <c r="G1896" s="12" t="n">
        <v>45018</v>
      </c>
      <c r="H1896" s="10" t="inlineStr"/>
      <c r="I1896" s="10" t="n">
        <v>19800</v>
      </c>
      <c r="J1896" s="10" t="n"/>
      <c r="K1896" s="10" t="n"/>
      <c r="L1896" s="13" t="n">
        <v>5.574109245612703</v>
      </c>
      <c r="M1896" s="12" t="n">
        <v>45023</v>
      </c>
      <c r="N1896" s="13" t="n">
        <v>5.5</v>
      </c>
      <c r="O1896" s="12" t="n">
        <v>45028</v>
      </c>
      <c r="P1896" t="n">
        <v>15</v>
      </c>
      <c r="Q1896" s="14" t="inlineStr">
        <is>
          <t>SI</t>
        </is>
      </c>
      <c r="R1896" s="10" t="n"/>
      <c r="S1896" s="10" t="n">
        <v>19800</v>
      </c>
      <c r="T1896" s="10" t="n"/>
      <c r="U1896" s="10" t="n"/>
      <c r="V1896" s="13" t="n">
        <v>7.574109245612703</v>
      </c>
      <c r="W1896" s="12" t="n">
        <v>45025</v>
      </c>
      <c r="X1896" s="13" t="n">
        <v>7.5</v>
      </c>
      <c r="Y1896" s="12" t="n">
        <v>45028</v>
      </c>
      <c r="Z1896" t="n">
        <v>15</v>
      </c>
      <c r="AA1896" s="14" t="inlineStr">
        <is>
          <t>SI</t>
        </is>
      </c>
    </row>
    <row r="1897">
      <c r="B1897" t="inlineStr">
        <is>
          <t>Venta Local</t>
        </is>
      </c>
      <c r="C1897" t="n">
        <v>40366623</v>
      </c>
      <c r="D1897" t="inlineStr">
        <is>
          <t>AGROSUPER SHANGHAI</t>
        </is>
      </c>
      <c r="E1897" t="n">
        <v>1011417</v>
      </c>
      <c r="F1897" t="inlineStr">
        <is>
          <t>agrosuper shanghai1011417</t>
        </is>
      </c>
      <c r="G1897" s="12" t="n">
        <v>45012</v>
      </c>
      <c r="H1897" s="10" t="inlineStr"/>
      <c r="I1897" s="10" t="n">
        <v>19800</v>
      </c>
      <c r="J1897" s="10" t="n"/>
      <c r="K1897" s="10" t="n"/>
      <c r="L1897" s="13" t="n">
        <v>5.574109245612703</v>
      </c>
      <c r="M1897" s="12" t="n">
        <v>45017</v>
      </c>
      <c r="N1897" s="13" t="n">
        <v>5.5</v>
      </c>
      <c r="O1897" s="12" t="n">
        <v>45022</v>
      </c>
      <c r="P1897" t="n">
        <v>20</v>
      </c>
      <c r="Q1897" s="14" t="inlineStr">
        <is>
          <t>SI</t>
        </is>
      </c>
      <c r="R1897" s="10" t="n"/>
      <c r="S1897" s="10" t="n">
        <v>19800</v>
      </c>
      <c r="T1897" s="10" t="n"/>
      <c r="U1897" s="10" t="n"/>
      <c r="V1897" s="13" t="n">
        <v>7.574109245612703</v>
      </c>
      <c r="W1897" s="12" t="n">
        <v>45019</v>
      </c>
      <c r="X1897" s="13" t="n">
        <v>7.5</v>
      </c>
      <c r="Y1897" s="12" t="n">
        <v>45022</v>
      </c>
      <c r="Z1897" t="n">
        <v>20</v>
      </c>
      <c r="AA1897" s="14" t="inlineStr">
        <is>
          <t>SI</t>
        </is>
      </c>
    </row>
    <row r="1898">
      <c r="B1898" t="inlineStr">
        <is>
          <t>Venta Local</t>
        </is>
      </c>
      <c r="C1898" t="n">
        <v>40366615</v>
      </c>
      <c r="D1898" t="inlineStr">
        <is>
          <t>AGROSUPER SHANGHAI</t>
        </is>
      </c>
      <c r="E1898" t="n">
        <v>1030685</v>
      </c>
      <c r="F1898" t="inlineStr">
        <is>
          <t>agrosuper shanghai1030685</t>
        </is>
      </c>
      <c r="G1898" s="12" t="n">
        <v>45019</v>
      </c>
      <c r="H1898" s="10" t="inlineStr"/>
      <c r="I1898" s="10" t="n">
        <v>24000</v>
      </c>
      <c r="J1898" s="10" t="n"/>
      <c r="K1898" s="10" t="n"/>
      <c r="L1898" s="13" t="n">
        <v>5.574109245612703</v>
      </c>
      <c r="M1898" s="12" t="n">
        <v>45024</v>
      </c>
      <c r="N1898" s="13" t="n">
        <v>5.5</v>
      </c>
      <c r="O1898" s="12" t="n">
        <v>45029</v>
      </c>
      <c r="P1898" t="n">
        <v>14</v>
      </c>
      <c r="Q1898" s="14" t="inlineStr">
        <is>
          <t>SI</t>
        </is>
      </c>
      <c r="R1898" s="10" t="n"/>
      <c r="S1898" s="10" t="n">
        <v>24000</v>
      </c>
      <c r="T1898" s="10" t="n"/>
      <c r="U1898" s="10" t="n"/>
      <c r="V1898" s="13" t="n">
        <v>7.574109245612703</v>
      </c>
      <c r="W1898" s="12" t="n">
        <v>45026</v>
      </c>
      <c r="X1898" s="13" t="n">
        <v>7.5</v>
      </c>
      <c r="Y1898" s="12" t="n">
        <v>45029</v>
      </c>
      <c r="Z1898" t="n">
        <v>14</v>
      </c>
      <c r="AA1898" s="14" t="inlineStr">
        <is>
          <t>SI</t>
        </is>
      </c>
    </row>
    <row r="1899">
      <c r="B1899" t="inlineStr">
        <is>
          <t>Venta Local</t>
        </is>
      </c>
      <c r="C1899" t="n">
        <v>40366614</v>
      </c>
      <c r="D1899" t="inlineStr">
        <is>
          <t>AGROSUPER SHANGHAI</t>
        </is>
      </c>
      <c r="E1899" t="n">
        <v>1030685</v>
      </c>
      <c r="F1899" t="inlineStr">
        <is>
          <t>agrosuper shanghai1030685</t>
        </is>
      </c>
      <c r="G1899" s="12" t="n">
        <v>45012</v>
      </c>
      <c r="H1899" s="10" t="inlineStr"/>
      <c r="I1899" s="10" t="n">
        <v>24000</v>
      </c>
      <c r="J1899" s="10" t="n"/>
      <c r="K1899" s="10" t="n"/>
      <c r="L1899" s="13" t="n">
        <v>5.574109245612703</v>
      </c>
      <c r="M1899" s="12" t="n">
        <v>45017</v>
      </c>
      <c r="N1899" s="13" t="n">
        <v>5.5</v>
      </c>
      <c r="O1899" s="12" t="n">
        <v>45022</v>
      </c>
      <c r="P1899" t="n">
        <v>20</v>
      </c>
      <c r="Q1899" s="14" t="inlineStr">
        <is>
          <t>SI</t>
        </is>
      </c>
      <c r="R1899" s="10" t="n"/>
      <c r="S1899" s="10" t="n">
        <v>24000</v>
      </c>
      <c r="T1899" s="10" t="n"/>
      <c r="U1899" s="10" t="n"/>
      <c r="V1899" s="13" t="n">
        <v>7.574109245612703</v>
      </c>
      <c r="W1899" s="12" t="n">
        <v>45019</v>
      </c>
      <c r="X1899" s="13" t="n">
        <v>7.5</v>
      </c>
      <c r="Y1899" s="12" t="n">
        <v>45022</v>
      </c>
      <c r="Z1899" t="n">
        <v>20</v>
      </c>
      <c r="AA1899" s="14" t="inlineStr">
        <is>
          <t>SI</t>
        </is>
      </c>
    </row>
    <row r="1900">
      <c r="B1900" t="inlineStr">
        <is>
          <t>Venta Local</t>
        </is>
      </c>
      <c r="C1900" t="n">
        <v>40366613</v>
      </c>
      <c r="D1900" t="inlineStr">
        <is>
          <t>AGROSUPER SHANGHAI</t>
        </is>
      </c>
      <c r="E1900" t="n">
        <v>1030685</v>
      </c>
      <c r="F1900" t="inlineStr">
        <is>
          <t>agrosuper shanghai1030685</t>
        </is>
      </c>
      <c r="G1900" s="12" t="n">
        <v>45012</v>
      </c>
      <c r="H1900" s="10" t="inlineStr"/>
      <c r="I1900" s="10" t="n">
        <v>24000</v>
      </c>
      <c r="J1900" s="10" t="n"/>
      <c r="K1900" s="10" t="n"/>
      <c r="L1900" s="13" t="n">
        <v>5.574109245612703</v>
      </c>
      <c r="M1900" s="12" t="n">
        <v>45017</v>
      </c>
      <c r="N1900" s="13" t="n">
        <v>5.5</v>
      </c>
      <c r="O1900" s="12" t="n">
        <v>45022</v>
      </c>
      <c r="P1900" t="n">
        <v>20</v>
      </c>
      <c r="Q1900" s="14" t="inlineStr">
        <is>
          <t>SI</t>
        </is>
      </c>
      <c r="R1900" s="10" t="n"/>
      <c r="S1900" s="10" t="n">
        <v>24000</v>
      </c>
      <c r="T1900" s="10" t="n"/>
      <c r="U1900" s="10" t="n"/>
      <c r="V1900" s="13" t="n">
        <v>7.574109245612703</v>
      </c>
      <c r="W1900" s="12" t="n">
        <v>45019</v>
      </c>
      <c r="X1900" s="13" t="n">
        <v>7.5</v>
      </c>
      <c r="Y1900" s="12" t="n">
        <v>45022</v>
      </c>
      <c r="Z1900" t="n">
        <v>20</v>
      </c>
      <c r="AA1900" s="14" t="inlineStr">
        <is>
          <t>SI</t>
        </is>
      </c>
    </row>
    <row r="1901">
      <c r="B1901" t="inlineStr">
        <is>
          <t>Venta Local</t>
        </is>
      </c>
      <c r="C1901" t="n">
        <v>40366611</v>
      </c>
      <c r="D1901" t="inlineStr">
        <is>
          <t>AGROSUPER SHANGHAI</t>
        </is>
      </c>
      <c r="E1901" t="n">
        <v>1011969</v>
      </c>
      <c r="F1901" t="inlineStr">
        <is>
          <t>agrosuper shanghai1011969</t>
        </is>
      </c>
      <c r="G1901" s="12" t="n">
        <v>45015</v>
      </c>
      <c r="H1901" s="10" t="inlineStr"/>
      <c r="I1901" s="10" t="n">
        <v>24000</v>
      </c>
      <c r="J1901" s="10" t="n"/>
      <c r="K1901" s="10" t="n"/>
      <c r="L1901" s="13" t="n">
        <v>5.574109245612703</v>
      </c>
      <c r="M1901" s="12" t="n">
        <v>45020</v>
      </c>
      <c r="N1901" s="13" t="n">
        <v>5.5</v>
      </c>
      <c r="O1901" s="12" t="n">
        <v>45025</v>
      </c>
      <c r="P1901" t="n">
        <v>18</v>
      </c>
      <c r="Q1901" s="14" t="inlineStr">
        <is>
          <t>SI</t>
        </is>
      </c>
      <c r="R1901" s="10" t="n"/>
      <c r="S1901" s="10" t="n">
        <v>24000</v>
      </c>
      <c r="T1901" s="10" t="n"/>
      <c r="U1901" s="10" t="n"/>
      <c r="V1901" s="13" t="n">
        <v>7.574109245612703</v>
      </c>
      <c r="W1901" s="12" t="n">
        <v>45022</v>
      </c>
      <c r="X1901" s="13" t="n">
        <v>7.5</v>
      </c>
      <c r="Y1901" s="12" t="n">
        <v>45025</v>
      </c>
      <c r="Z1901" t="n">
        <v>18</v>
      </c>
      <c r="AA1901" s="14" t="inlineStr">
        <is>
          <t>SI</t>
        </is>
      </c>
    </row>
    <row r="1902">
      <c r="B1902" t="inlineStr">
        <is>
          <t>Venta Local</t>
        </is>
      </c>
      <c r="C1902" t="n">
        <v>40366610</v>
      </c>
      <c r="D1902" t="inlineStr">
        <is>
          <t>AGROSUPER SHANGHAI</t>
        </is>
      </c>
      <c r="E1902" t="n">
        <v>1011969</v>
      </c>
      <c r="F1902" t="inlineStr">
        <is>
          <t>agrosuper shanghai1011969</t>
        </is>
      </c>
      <c r="G1902" s="12" t="n">
        <v>45008</v>
      </c>
      <c r="H1902" s="10" t="inlineStr"/>
      <c r="I1902" s="10" t="n">
        <v>24000</v>
      </c>
      <c r="J1902" s="10" t="n"/>
      <c r="K1902" s="10" t="n"/>
      <c r="L1902" s="13" t="n">
        <v>5.574109245612703</v>
      </c>
      <c r="M1902" s="12" t="n">
        <v>45013</v>
      </c>
      <c r="N1902" s="13" t="n">
        <v>5.5</v>
      </c>
      <c r="O1902" s="12" t="n">
        <v>45018</v>
      </c>
      <c r="P1902" t="n">
        <v>23</v>
      </c>
      <c r="Q1902" s="14" t="inlineStr">
        <is>
          <t>SI</t>
        </is>
      </c>
      <c r="R1902" s="10" t="n"/>
      <c r="S1902" s="10" t="n">
        <v>24000</v>
      </c>
      <c r="T1902" s="10" t="n"/>
      <c r="U1902" s="10" t="n"/>
      <c r="V1902" s="13" t="n">
        <v>7.574109245612703</v>
      </c>
      <c r="W1902" s="12" t="n">
        <v>45015</v>
      </c>
      <c r="X1902" s="13" t="n">
        <v>7.5</v>
      </c>
      <c r="Y1902" s="12" t="n">
        <v>45018</v>
      </c>
      <c r="Z1902" t="n">
        <v>23</v>
      </c>
      <c r="AA1902" s="14" t="inlineStr">
        <is>
          <t>SI</t>
        </is>
      </c>
    </row>
    <row r="1903">
      <c r="B1903" t="inlineStr">
        <is>
          <t>Venta Local</t>
        </is>
      </c>
      <c r="C1903" t="n">
        <v>40366609</v>
      </c>
      <c r="D1903" t="inlineStr">
        <is>
          <t>AGROSUPER SHANGHAI</t>
        </is>
      </c>
      <c r="E1903" t="n">
        <v>1011969</v>
      </c>
      <c r="F1903" t="inlineStr">
        <is>
          <t>agrosuper shanghai1011969</t>
        </is>
      </c>
      <c r="G1903" s="12" t="n">
        <v>45008</v>
      </c>
      <c r="H1903" s="10" t="inlineStr"/>
      <c r="I1903" s="10" t="n">
        <v>24000</v>
      </c>
      <c r="J1903" s="10" t="n"/>
      <c r="K1903" s="10" t="n"/>
      <c r="L1903" s="13" t="n">
        <v>5.574109245612703</v>
      </c>
      <c r="M1903" s="12" t="n">
        <v>45013</v>
      </c>
      <c r="N1903" s="13" t="n">
        <v>5.5</v>
      </c>
      <c r="O1903" s="12" t="n">
        <v>45018</v>
      </c>
      <c r="P1903" t="n">
        <v>23</v>
      </c>
      <c r="Q1903" s="14" t="inlineStr">
        <is>
          <t>SI</t>
        </is>
      </c>
      <c r="R1903" s="10" t="n"/>
      <c r="S1903" s="10" t="n">
        <v>24000</v>
      </c>
      <c r="T1903" s="10" t="n"/>
      <c r="U1903" s="10" t="n"/>
      <c r="V1903" s="13" t="n">
        <v>7.574109245612703</v>
      </c>
      <c r="W1903" s="12" t="n">
        <v>45015</v>
      </c>
      <c r="X1903" s="13" t="n">
        <v>7.5</v>
      </c>
      <c r="Y1903" s="12" t="n">
        <v>45018</v>
      </c>
      <c r="Z1903" t="n">
        <v>23</v>
      </c>
      <c r="AA1903" s="14" t="inlineStr">
        <is>
          <t>SI</t>
        </is>
      </c>
    </row>
    <row r="1904">
      <c r="B1904" t="inlineStr">
        <is>
          <t>Venta Local</t>
        </is>
      </c>
      <c r="C1904" t="n">
        <v>40366608</v>
      </c>
      <c r="D1904" t="inlineStr">
        <is>
          <t>AGROSUPER SHANGHAI</t>
        </is>
      </c>
      <c r="E1904" t="n">
        <v>1011969</v>
      </c>
      <c r="F1904" t="inlineStr">
        <is>
          <t>agrosuper shanghai1011969</t>
        </is>
      </c>
      <c r="G1904" s="12" t="n">
        <v>45004</v>
      </c>
      <c r="H1904" s="10" t="n">
        <v>24000</v>
      </c>
      <c r="I1904" s="10" t="n"/>
      <c r="J1904" s="10" t="n"/>
      <c r="K1904" s="10" t="n"/>
      <c r="L1904" s="13" t="n">
        <v>5.574109245612703</v>
      </c>
      <c r="M1904" s="12" t="n">
        <v>45009</v>
      </c>
      <c r="N1904" s="13" t="n">
        <v>5.5</v>
      </c>
      <c r="O1904" s="12" t="n">
        <v>45014</v>
      </c>
      <c r="P1904" t="n">
        <v>2</v>
      </c>
      <c r="Q1904" s="14" t="inlineStr">
        <is>
          <t>Mes 4</t>
        </is>
      </c>
      <c r="R1904" s="10" t="n">
        <v>24000</v>
      </c>
      <c r="S1904" s="10" t="n"/>
      <c r="T1904" s="10" t="n"/>
      <c r="U1904" s="10" t="n"/>
      <c r="V1904" s="13" t="n">
        <v>7.574109245612703</v>
      </c>
      <c r="W1904" s="12" t="n">
        <v>45011</v>
      </c>
      <c r="X1904" s="13" t="n">
        <v>7.5</v>
      </c>
      <c r="Y1904" s="12" t="n">
        <v>45014</v>
      </c>
      <c r="Z1904" t="n">
        <v>2</v>
      </c>
      <c r="AA1904" s="14" t="inlineStr">
        <is>
          <t>Mes 4</t>
        </is>
      </c>
    </row>
    <row r="1905">
      <c r="B1905" t="inlineStr">
        <is>
          <t>Venta Local</t>
        </is>
      </c>
      <c r="C1905" t="n">
        <v>40366604</v>
      </c>
      <c r="D1905" t="inlineStr">
        <is>
          <t>AGROSUPER SHANGHAI</t>
        </is>
      </c>
      <c r="E1905" t="n">
        <v>1022125</v>
      </c>
      <c r="F1905" t="inlineStr">
        <is>
          <t>agrosuper shanghai1022125</t>
        </is>
      </c>
      <c r="G1905" s="12" t="n">
        <v>45019</v>
      </c>
      <c r="H1905" s="10" t="inlineStr"/>
      <c r="I1905" s="10" t="n">
        <v>24034.43</v>
      </c>
      <c r="J1905" s="10" t="n"/>
      <c r="K1905" s="10" t="n"/>
      <c r="L1905" s="13" t="n">
        <v>5.574109245612703</v>
      </c>
      <c r="M1905" s="12" t="n">
        <v>45024</v>
      </c>
      <c r="N1905" s="13" t="n">
        <v>5.5</v>
      </c>
      <c r="O1905" s="12" t="n">
        <v>45029</v>
      </c>
      <c r="P1905" t="n">
        <v>14</v>
      </c>
      <c r="Q1905" s="14" t="inlineStr">
        <is>
          <t>SI</t>
        </is>
      </c>
      <c r="R1905" s="10" t="n"/>
      <c r="S1905" s="10" t="n">
        <v>24034.43</v>
      </c>
      <c r="T1905" s="10" t="n"/>
      <c r="U1905" s="10" t="n"/>
      <c r="V1905" s="13" t="n">
        <v>7.574109245612703</v>
      </c>
      <c r="W1905" s="12" t="n">
        <v>45026</v>
      </c>
      <c r="X1905" s="13" t="n">
        <v>7.5</v>
      </c>
      <c r="Y1905" s="12" t="n">
        <v>45029</v>
      </c>
      <c r="Z1905" t="n">
        <v>14</v>
      </c>
      <c r="AA1905" s="14" t="inlineStr">
        <is>
          <t>SI</t>
        </is>
      </c>
    </row>
    <row r="1906">
      <c r="B1906" t="inlineStr">
        <is>
          <t>Venta Local</t>
        </is>
      </c>
      <c r="C1906" t="n">
        <v>40366602</v>
      </c>
      <c r="D1906" t="inlineStr">
        <is>
          <t>AGROSUPER SHANGHAI</t>
        </is>
      </c>
      <c r="E1906" t="n">
        <v>1022125</v>
      </c>
      <c r="F1906" t="inlineStr">
        <is>
          <t>agrosuper shanghai1022125</t>
        </is>
      </c>
      <c r="G1906" s="12" t="n">
        <v>45013</v>
      </c>
      <c r="H1906" s="10" t="inlineStr"/>
      <c r="I1906" s="10" t="n">
        <v>24007.01</v>
      </c>
      <c r="J1906" s="10" t="n"/>
      <c r="K1906" s="10" t="n"/>
      <c r="L1906" s="13" t="n">
        <v>5.574109245612703</v>
      </c>
      <c r="M1906" s="12" t="n">
        <v>45018</v>
      </c>
      <c r="N1906" s="13" t="n">
        <v>5.5</v>
      </c>
      <c r="O1906" s="12" t="n">
        <v>45023</v>
      </c>
      <c r="P1906" t="n">
        <v>19</v>
      </c>
      <c r="Q1906" s="14" t="inlineStr">
        <is>
          <t>SI</t>
        </is>
      </c>
      <c r="R1906" s="10" t="n"/>
      <c r="S1906" s="10" t="n">
        <v>24007.01</v>
      </c>
      <c r="T1906" s="10" t="n"/>
      <c r="U1906" s="10" t="n"/>
      <c r="V1906" s="13" t="n">
        <v>7.574109245612703</v>
      </c>
      <c r="W1906" s="12" t="n">
        <v>45020</v>
      </c>
      <c r="X1906" s="13" t="n">
        <v>7.5</v>
      </c>
      <c r="Y1906" s="12" t="n">
        <v>45023</v>
      </c>
      <c r="Z1906" t="n">
        <v>19</v>
      </c>
      <c r="AA1906" s="14" t="inlineStr">
        <is>
          <t>SI</t>
        </is>
      </c>
    </row>
    <row r="1907">
      <c r="B1907" t="inlineStr">
        <is>
          <t>Venta Local</t>
        </is>
      </c>
      <c r="C1907" t="n">
        <v>40366584</v>
      </c>
      <c r="D1907" t="inlineStr">
        <is>
          <t>AGROSUPER SHANGHAI</t>
        </is>
      </c>
      <c r="E1907" t="n">
        <v>1030683</v>
      </c>
      <c r="F1907" t="inlineStr">
        <is>
          <t>agrosuper shanghai1030683</t>
        </is>
      </c>
      <c r="G1907" s="12" t="n">
        <v>45012</v>
      </c>
      <c r="H1907" s="10" t="inlineStr"/>
      <c r="I1907" s="10" t="n">
        <v>24000</v>
      </c>
      <c r="J1907" s="10" t="n"/>
      <c r="K1907" s="10" t="n"/>
      <c r="L1907" s="13" t="n">
        <v>5.574109245612703</v>
      </c>
      <c r="M1907" s="12" t="n">
        <v>45017</v>
      </c>
      <c r="N1907" s="13" t="n">
        <v>5.5</v>
      </c>
      <c r="O1907" s="12" t="n">
        <v>45022</v>
      </c>
      <c r="P1907" t="n">
        <v>20</v>
      </c>
      <c r="Q1907" s="14" t="inlineStr">
        <is>
          <t>SI</t>
        </is>
      </c>
      <c r="R1907" s="10" t="n"/>
      <c r="S1907" s="10" t="n">
        <v>24000</v>
      </c>
      <c r="T1907" s="10" t="n"/>
      <c r="U1907" s="10" t="n"/>
      <c r="V1907" s="13" t="n">
        <v>7.574109245612703</v>
      </c>
      <c r="W1907" s="12" t="n">
        <v>45019</v>
      </c>
      <c r="X1907" s="13" t="n">
        <v>7.5</v>
      </c>
      <c r="Y1907" s="12" t="n">
        <v>45022</v>
      </c>
      <c r="Z1907" t="n">
        <v>20</v>
      </c>
      <c r="AA1907" s="14" t="inlineStr">
        <is>
          <t>SI</t>
        </is>
      </c>
    </row>
    <row r="1908">
      <c r="B1908" t="inlineStr">
        <is>
          <t>Venta Local</t>
        </is>
      </c>
      <c r="C1908" t="n">
        <v>40366580</v>
      </c>
      <c r="D1908" t="inlineStr">
        <is>
          <t>AGROSUPER SHANGHAI</t>
        </is>
      </c>
      <c r="E1908" t="n">
        <v>1021738</v>
      </c>
      <c r="F1908" t="inlineStr">
        <is>
          <t>agrosuper shanghai1021738</t>
        </is>
      </c>
      <c r="G1908" s="12" t="n">
        <v>45011</v>
      </c>
      <c r="H1908" s="10" t="inlineStr"/>
      <c r="I1908" s="10" t="n">
        <v>24560</v>
      </c>
      <c r="J1908" s="10" t="n"/>
      <c r="K1908" s="10" t="n"/>
      <c r="L1908" s="13" t="n">
        <v>5.574109245612703</v>
      </c>
      <c r="M1908" s="12" t="n">
        <v>45016</v>
      </c>
      <c r="N1908" s="13" t="n">
        <v>5.5</v>
      </c>
      <c r="O1908" s="12" t="n">
        <v>45021</v>
      </c>
      <c r="P1908" t="n">
        <v>21</v>
      </c>
      <c r="Q1908" s="14" t="inlineStr">
        <is>
          <t>SI</t>
        </is>
      </c>
      <c r="R1908" s="10" t="n"/>
      <c r="S1908" s="10" t="n">
        <v>24560</v>
      </c>
      <c r="T1908" s="10" t="n"/>
      <c r="U1908" s="10" t="n"/>
      <c r="V1908" s="13" t="n">
        <v>7.574109245612703</v>
      </c>
      <c r="W1908" s="12" t="n">
        <v>45018</v>
      </c>
      <c r="X1908" s="13" t="n">
        <v>7.5</v>
      </c>
      <c r="Y1908" s="12" t="n">
        <v>45021</v>
      </c>
      <c r="Z1908" t="n">
        <v>21</v>
      </c>
      <c r="AA1908" s="14" t="inlineStr">
        <is>
          <t>SI</t>
        </is>
      </c>
    </row>
    <row r="1909">
      <c r="B1909" t="inlineStr">
        <is>
          <t>Venta Local</t>
        </is>
      </c>
      <c r="C1909" t="n">
        <v>40366579</v>
      </c>
      <c r="D1909" t="inlineStr">
        <is>
          <t>AGROSUPER SHANGHAI</t>
        </is>
      </c>
      <c r="E1909" t="n">
        <v>1021738</v>
      </c>
      <c r="F1909" t="inlineStr">
        <is>
          <t>agrosuper shanghai1021738</t>
        </is>
      </c>
      <c r="G1909" s="12" t="n">
        <v>45012</v>
      </c>
      <c r="H1909" s="10" t="inlineStr"/>
      <c r="I1909" s="10" t="n">
        <v>24380</v>
      </c>
      <c r="J1909" s="10" t="n"/>
      <c r="K1909" s="10" t="n"/>
      <c r="L1909" s="13" t="n">
        <v>5.574109245612703</v>
      </c>
      <c r="M1909" s="12" t="n">
        <v>45017</v>
      </c>
      <c r="N1909" s="13" t="n">
        <v>5.5</v>
      </c>
      <c r="O1909" s="12" t="n">
        <v>45022</v>
      </c>
      <c r="P1909" t="n">
        <v>20</v>
      </c>
      <c r="Q1909" s="14" t="inlineStr">
        <is>
          <t>SI</t>
        </is>
      </c>
      <c r="R1909" s="10" t="n"/>
      <c r="S1909" s="10" t="n">
        <v>24380</v>
      </c>
      <c r="T1909" s="10" t="n"/>
      <c r="U1909" s="10" t="n"/>
      <c r="V1909" s="13" t="n">
        <v>7.574109245612703</v>
      </c>
      <c r="W1909" s="12" t="n">
        <v>45019</v>
      </c>
      <c r="X1909" s="13" t="n">
        <v>7.5</v>
      </c>
      <c r="Y1909" s="12" t="n">
        <v>45022</v>
      </c>
      <c r="Z1909" t="n">
        <v>20</v>
      </c>
      <c r="AA1909" s="14" t="inlineStr">
        <is>
          <t>SI</t>
        </is>
      </c>
    </row>
    <row r="1910">
      <c r="B1910" t="inlineStr">
        <is>
          <t>Venta Local</t>
        </is>
      </c>
      <c r="C1910" t="n">
        <v>40366578</v>
      </c>
      <c r="D1910" t="inlineStr">
        <is>
          <t>AGROSUPER SHANGHAI</t>
        </is>
      </c>
      <c r="E1910" t="n">
        <v>1021738</v>
      </c>
      <c r="F1910" t="inlineStr">
        <is>
          <t>agrosuper shanghai1021738</t>
        </is>
      </c>
      <c r="G1910" s="12" t="n">
        <v>45012</v>
      </c>
      <c r="H1910" s="10" t="inlineStr"/>
      <c r="I1910" s="10" t="n">
        <v>24380</v>
      </c>
      <c r="J1910" s="10" t="n"/>
      <c r="K1910" s="10" t="n"/>
      <c r="L1910" s="13" t="n">
        <v>5.574109245612703</v>
      </c>
      <c r="M1910" s="12" t="n">
        <v>45017</v>
      </c>
      <c r="N1910" s="13" t="n">
        <v>5.5</v>
      </c>
      <c r="O1910" s="12" t="n">
        <v>45022</v>
      </c>
      <c r="P1910" t="n">
        <v>20</v>
      </c>
      <c r="Q1910" s="14" t="inlineStr">
        <is>
          <t>SI</t>
        </is>
      </c>
      <c r="R1910" s="10" t="n"/>
      <c r="S1910" s="10" t="n">
        <v>24380</v>
      </c>
      <c r="T1910" s="10" t="n"/>
      <c r="U1910" s="10" t="n"/>
      <c r="V1910" s="13" t="n">
        <v>7.574109245612703</v>
      </c>
      <c r="W1910" s="12" t="n">
        <v>45019</v>
      </c>
      <c r="X1910" s="13" t="n">
        <v>7.5</v>
      </c>
      <c r="Y1910" s="12" t="n">
        <v>45022</v>
      </c>
      <c r="Z1910" t="n">
        <v>20</v>
      </c>
      <c r="AA1910" s="14" t="inlineStr">
        <is>
          <t>SI</t>
        </is>
      </c>
    </row>
    <row r="1911">
      <c r="B1911" t="inlineStr">
        <is>
          <t>Venta Local</t>
        </is>
      </c>
      <c r="C1911" t="n">
        <v>40366577</v>
      </c>
      <c r="D1911" t="inlineStr">
        <is>
          <t>AGROSUPER SHANGHAI</t>
        </is>
      </c>
      <c r="E1911" t="n">
        <v>1021738</v>
      </c>
      <c r="F1911" t="inlineStr">
        <is>
          <t>agrosuper shanghai1021738</t>
        </is>
      </c>
      <c r="G1911" s="12" t="n">
        <v>45007</v>
      </c>
      <c r="H1911" s="10" t="inlineStr"/>
      <c r="I1911" s="10" t="n">
        <v>24540</v>
      </c>
      <c r="J1911" s="10" t="n"/>
      <c r="K1911" s="10" t="n"/>
      <c r="L1911" s="13" t="n">
        <v>5.574109245612703</v>
      </c>
      <c r="M1911" s="12" t="n">
        <v>45012</v>
      </c>
      <c r="N1911" s="13" t="n">
        <v>5.5</v>
      </c>
      <c r="O1911" s="12" t="n">
        <v>45017</v>
      </c>
      <c r="P1911" t="n">
        <v>23</v>
      </c>
      <c r="Q1911" s="14" t="inlineStr">
        <is>
          <t>SI</t>
        </is>
      </c>
      <c r="R1911" s="10" t="n"/>
      <c r="S1911" s="10" t="n">
        <v>24540</v>
      </c>
      <c r="T1911" s="10" t="n"/>
      <c r="U1911" s="10" t="n"/>
      <c r="V1911" s="13" t="n">
        <v>7.574109245612703</v>
      </c>
      <c r="W1911" s="12" t="n">
        <v>45014</v>
      </c>
      <c r="X1911" s="13" t="n">
        <v>7.5</v>
      </c>
      <c r="Y1911" s="12" t="n">
        <v>45017</v>
      </c>
      <c r="Z1911" t="n">
        <v>23</v>
      </c>
      <c r="AA1911" s="14" t="inlineStr">
        <is>
          <t>SI</t>
        </is>
      </c>
    </row>
    <row r="1912">
      <c r="B1912" t="inlineStr">
        <is>
          <t>Venta Local</t>
        </is>
      </c>
      <c r="C1912" t="n">
        <v>40366572</v>
      </c>
      <c r="D1912" t="inlineStr">
        <is>
          <t>AGROSUPER SHANGHAI</t>
        </is>
      </c>
      <c r="E1912" t="n">
        <v>1022388</v>
      </c>
      <c r="F1912" t="inlineStr">
        <is>
          <t>agrosuper shanghai1022388</t>
        </is>
      </c>
      <c r="G1912" s="12" t="n">
        <v>45015</v>
      </c>
      <c r="H1912" s="10" t="inlineStr"/>
      <c r="I1912" s="10" t="n">
        <v>1000</v>
      </c>
      <c r="J1912" s="10" t="n"/>
      <c r="K1912" s="10" t="n"/>
      <c r="L1912" s="13" t="n">
        <v>5.574109245612703</v>
      </c>
      <c r="M1912" s="12" t="n">
        <v>45020</v>
      </c>
      <c r="N1912" s="13" t="n">
        <v>5.5</v>
      </c>
      <c r="O1912" s="12" t="n">
        <v>45025</v>
      </c>
      <c r="P1912" t="n">
        <v>18</v>
      </c>
      <c r="Q1912" s="14" t="inlineStr">
        <is>
          <t>SI</t>
        </is>
      </c>
      <c r="R1912" s="10" t="n"/>
      <c r="S1912" s="10" t="n">
        <v>1000</v>
      </c>
      <c r="T1912" s="10" t="n"/>
      <c r="U1912" s="10" t="n"/>
      <c r="V1912" s="13" t="n">
        <v>7.574109245612703</v>
      </c>
      <c r="W1912" s="12" t="n">
        <v>45022</v>
      </c>
      <c r="X1912" s="13" t="n">
        <v>7.5</v>
      </c>
      <c r="Y1912" s="12" t="n">
        <v>45025</v>
      </c>
      <c r="Z1912" t="n">
        <v>18</v>
      </c>
      <c r="AA1912" s="14" t="inlineStr">
        <is>
          <t>SI</t>
        </is>
      </c>
    </row>
    <row r="1913">
      <c r="B1913" t="inlineStr">
        <is>
          <t>Venta Local</t>
        </is>
      </c>
      <c r="C1913" t="n">
        <v>40366572</v>
      </c>
      <c r="D1913" t="inlineStr">
        <is>
          <t>AGROSUPER SHANGHAI</t>
        </is>
      </c>
      <c r="E1913" t="n">
        <v>1022388</v>
      </c>
      <c r="F1913" t="inlineStr">
        <is>
          <t>agrosuper shanghai1022388</t>
        </is>
      </c>
      <c r="G1913" s="12" t="n">
        <v>45015</v>
      </c>
      <c r="H1913" s="10" t="inlineStr"/>
      <c r="I1913" s="10" t="n">
        <v>24090</v>
      </c>
      <c r="J1913" s="10" t="n"/>
      <c r="K1913" s="10" t="n"/>
      <c r="L1913" s="13" t="n">
        <v>5.574109245612703</v>
      </c>
      <c r="M1913" s="12" t="n">
        <v>45020</v>
      </c>
      <c r="N1913" s="13" t="n">
        <v>5.5</v>
      </c>
      <c r="O1913" s="12" t="n">
        <v>45025</v>
      </c>
      <c r="P1913" t="n">
        <v>18</v>
      </c>
      <c r="Q1913" s="14" t="inlineStr">
        <is>
          <t>SI</t>
        </is>
      </c>
      <c r="R1913" s="10" t="n"/>
      <c r="S1913" s="10" t="n">
        <v>24090</v>
      </c>
      <c r="T1913" s="10" t="n"/>
      <c r="U1913" s="10" t="n"/>
      <c r="V1913" s="13" t="n">
        <v>7.574109245612703</v>
      </c>
      <c r="W1913" s="12" t="n">
        <v>45022</v>
      </c>
      <c r="X1913" s="13" t="n">
        <v>7.5</v>
      </c>
      <c r="Y1913" s="12" t="n">
        <v>45025</v>
      </c>
      <c r="Z1913" t="n">
        <v>18</v>
      </c>
      <c r="AA1913" s="14" t="inlineStr">
        <is>
          <t>SI</t>
        </is>
      </c>
    </row>
    <row r="1914">
      <c r="B1914" t="inlineStr">
        <is>
          <t>Venta Local</t>
        </is>
      </c>
      <c r="C1914" t="n">
        <v>40366571</v>
      </c>
      <c r="D1914" t="inlineStr">
        <is>
          <t>AGROSUPER SHANGHAI</t>
        </is>
      </c>
      <c r="E1914" t="n">
        <v>1022388</v>
      </c>
      <c r="F1914" t="inlineStr">
        <is>
          <t>agrosuper shanghai1022388</t>
        </is>
      </c>
      <c r="G1914" s="12" t="n">
        <v>45008</v>
      </c>
      <c r="H1914" s="10" t="inlineStr"/>
      <c r="I1914" s="10" t="n">
        <v>4760</v>
      </c>
      <c r="J1914" s="10" t="n"/>
      <c r="K1914" s="10" t="n"/>
      <c r="L1914" s="13" t="n">
        <v>5.574109245612703</v>
      </c>
      <c r="M1914" s="12" t="n">
        <v>45013</v>
      </c>
      <c r="N1914" s="13" t="n">
        <v>5.5</v>
      </c>
      <c r="O1914" s="12" t="n">
        <v>45018</v>
      </c>
      <c r="P1914" t="n">
        <v>23</v>
      </c>
      <c r="Q1914" s="14" t="inlineStr">
        <is>
          <t>SI</t>
        </is>
      </c>
      <c r="R1914" s="10" t="n"/>
      <c r="S1914" s="10" t="n">
        <v>4760</v>
      </c>
      <c r="T1914" s="10" t="n"/>
      <c r="U1914" s="10" t="n"/>
      <c r="V1914" s="13" t="n">
        <v>7.574109245612703</v>
      </c>
      <c r="W1914" s="12" t="n">
        <v>45015</v>
      </c>
      <c r="X1914" s="13" t="n">
        <v>7.5</v>
      </c>
      <c r="Y1914" s="12" t="n">
        <v>45018</v>
      </c>
      <c r="Z1914" t="n">
        <v>23</v>
      </c>
      <c r="AA1914" s="14" t="inlineStr">
        <is>
          <t>SI</t>
        </is>
      </c>
    </row>
    <row r="1915">
      <c r="B1915" t="inlineStr">
        <is>
          <t>Venta Local</t>
        </is>
      </c>
      <c r="C1915" t="n">
        <v>40366571</v>
      </c>
      <c r="D1915" t="inlineStr">
        <is>
          <t>AGROSUPER SHANGHAI</t>
        </is>
      </c>
      <c r="E1915" t="n">
        <v>1022388</v>
      </c>
      <c r="F1915" t="inlineStr">
        <is>
          <t>agrosuper shanghai1022388</t>
        </is>
      </c>
      <c r="G1915" s="12" t="n">
        <v>45008</v>
      </c>
      <c r="H1915" s="10" t="inlineStr"/>
      <c r="I1915" s="10" t="n">
        <v>24010</v>
      </c>
      <c r="J1915" s="10" t="n"/>
      <c r="K1915" s="10" t="n"/>
      <c r="L1915" s="13" t="n">
        <v>5.574109245612703</v>
      </c>
      <c r="M1915" s="12" t="n">
        <v>45013</v>
      </c>
      <c r="N1915" s="13" t="n">
        <v>5.5</v>
      </c>
      <c r="O1915" s="12" t="n">
        <v>45018</v>
      </c>
      <c r="P1915" t="n">
        <v>23</v>
      </c>
      <c r="Q1915" s="14" t="inlineStr">
        <is>
          <t>SI</t>
        </is>
      </c>
      <c r="R1915" s="10" t="n"/>
      <c r="S1915" s="10" t="n">
        <v>24010</v>
      </c>
      <c r="T1915" s="10" t="n"/>
      <c r="U1915" s="10" t="n"/>
      <c r="V1915" s="13" t="n">
        <v>7.574109245612703</v>
      </c>
      <c r="W1915" s="12" t="n">
        <v>45015</v>
      </c>
      <c r="X1915" s="13" t="n">
        <v>7.5</v>
      </c>
      <c r="Y1915" s="12" t="n">
        <v>45018</v>
      </c>
      <c r="Z1915" t="n">
        <v>23</v>
      </c>
      <c r="AA1915" s="14" t="inlineStr">
        <is>
          <t>SI</t>
        </is>
      </c>
    </row>
    <row r="1916">
      <c r="B1916" t="inlineStr">
        <is>
          <t>Venta Local</t>
        </is>
      </c>
      <c r="C1916" t="n">
        <v>40366570</v>
      </c>
      <c r="D1916" t="inlineStr">
        <is>
          <t>AGROSUPER SHANGHAI</t>
        </is>
      </c>
      <c r="E1916" t="n">
        <v>1022388</v>
      </c>
      <c r="F1916" t="inlineStr">
        <is>
          <t>agrosuper shanghai1022388</t>
        </is>
      </c>
      <c r="G1916" s="12" t="n">
        <v>45008</v>
      </c>
      <c r="H1916" s="10" t="inlineStr"/>
      <c r="I1916" s="10" t="n">
        <v>24260</v>
      </c>
      <c r="J1916" s="10" t="n"/>
      <c r="K1916" s="10" t="n"/>
      <c r="L1916" s="13" t="n">
        <v>5.574109245612703</v>
      </c>
      <c r="M1916" s="12" t="n">
        <v>45013</v>
      </c>
      <c r="N1916" s="13" t="n">
        <v>5.5</v>
      </c>
      <c r="O1916" s="12" t="n">
        <v>45018</v>
      </c>
      <c r="P1916" t="n">
        <v>23</v>
      </c>
      <c r="Q1916" s="14" t="inlineStr">
        <is>
          <t>SI</t>
        </is>
      </c>
      <c r="R1916" s="10" t="n"/>
      <c r="S1916" s="10" t="n">
        <v>24260</v>
      </c>
      <c r="T1916" s="10" t="n"/>
      <c r="U1916" s="10" t="n"/>
      <c r="V1916" s="13" t="n">
        <v>7.574109245612703</v>
      </c>
      <c r="W1916" s="12" t="n">
        <v>45015</v>
      </c>
      <c r="X1916" s="13" t="n">
        <v>7.5</v>
      </c>
      <c r="Y1916" s="12" t="n">
        <v>45018</v>
      </c>
      <c r="Z1916" t="n">
        <v>23</v>
      </c>
      <c r="AA1916" s="14" t="inlineStr">
        <is>
          <t>SI</t>
        </is>
      </c>
    </row>
    <row r="1917">
      <c r="B1917" t="inlineStr">
        <is>
          <t>Venta Local</t>
        </is>
      </c>
      <c r="C1917" t="n">
        <v>40366555</v>
      </c>
      <c r="D1917" t="inlineStr">
        <is>
          <t>AGROSUPER SHANGHAI</t>
        </is>
      </c>
      <c r="E1917" t="n">
        <v>1022169</v>
      </c>
      <c r="F1917" t="inlineStr">
        <is>
          <t>agrosuper shanghai1022169</t>
        </is>
      </c>
      <c r="G1917" s="12" t="n">
        <v>45018</v>
      </c>
      <c r="H1917" s="10" t="inlineStr"/>
      <c r="I1917" s="10" t="n">
        <v>24090</v>
      </c>
      <c r="J1917" s="10" t="n"/>
      <c r="K1917" s="10" t="n"/>
      <c r="L1917" s="13" t="n">
        <v>5.574109245612703</v>
      </c>
      <c r="M1917" s="12" t="n">
        <v>45023</v>
      </c>
      <c r="N1917" s="13" t="n">
        <v>5.5</v>
      </c>
      <c r="O1917" s="12" t="n">
        <v>45028</v>
      </c>
      <c r="P1917" t="n">
        <v>15</v>
      </c>
      <c r="Q1917" s="14" t="inlineStr">
        <is>
          <t>SI</t>
        </is>
      </c>
      <c r="R1917" s="10" t="n"/>
      <c r="S1917" s="10" t="n">
        <v>24090</v>
      </c>
      <c r="T1917" s="10" t="n"/>
      <c r="U1917" s="10" t="n"/>
      <c r="V1917" s="13" t="n">
        <v>7.574109245612703</v>
      </c>
      <c r="W1917" s="12" t="n">
        <v>45025</v>
      </c>
      <c r="X1917" s="13" t="n">
        <v>7.5</v>
      </c>
      <c r="Y1917" s="12" t="n">
        <v>45028</v>
      </c>
      <c r="Z1917" t="n">
        <v>15</v>
      </c>
      <c r="AA1917" s="14" t="inlineStr">
        <is>
          <t>SI</t>
        </is>
      </c>
    </row>
    <row r="1918">
      <c r="B1918" t="inlineStr">
        <is>
          <t>Venta Local</t>
        </is>
      </c>
      <c r="C1918" t="n">
        <v>40366541</v>
      </c>
      <c r="D1918" t="inlineStr">
        <is>
          <t>AGROSUPER SHANGHAI</t>
        </is>
      </c>
      <c r="E1918" t="n">
        <v>1022378</v>
      </c>
      <c r="F1918" t="inlineStr">
        <is>
          <t>agrosuper shanghai1022378</t>
        </is>
      </c>
      <c r="G1918" s="12" t="n">
        <v>45004</v>
      </c>
      <c r="H1918" s="10" t="n">
        <v>15300</v>
      </c>
      <c r="I1918" s="10" t="n"/>
      <c r="J1918" s="10" t="n"/>
      <c r="K1918" s="10" t="n"/>
      <c r="L1918" s="13" t="n">
        <v>5.574109245612703</v>
      </c>
      <c r="M1918" s="12" t="n">
        <v>45009</v>
      </c>
      <c r="N1918" s="13" t="n">
        <v>5.5</v>
      </c>
      <c r="O1918" s="12" t="n">
        <v>45014</v>
      </c>
      <c r="P1918" t="n">
        <v>2</v>
      </c>
      <c r="Q1918" s="14" t="inlineStr">
        <is>
          <t>Mes 4</t>
        </is>
      </c>
      <c r="R1918" s="10" t="n">
        <v>15300</v>
      </c>
      <c r="S1918" s="10" t="n"/>
      <c r="T1918" s="10" t="n"/>
      <c r="U1918" s="10" t="n"/>
      <c r="V1918" s="13" t="n">
        <v>7.574109245612703</v>
      </c>
      <c r="W1918" s="12" t="n">
        <v>45011</v>
      </c>
      <c r="X1918" s="13" t="n">
        <v>7.5</v>
      </c>
      <c r="Y1918" s="12" t="n">
        <v>45014</v>
      </c>
      <c r="Z1918" t="n">
        <v>2</v>
      </c>
      <c r="AA1918" s="14" t="inlineStr">
        <is>
          <t>Mes 4</t>
        </is>
      </c>
    </row>
    <row r="1919">
      <c r="B1919" t="inlineStr">
        <is>
          <t>Venta Local</t>
        </is>
      </c>
      <c r="C1919" t="n">
        <v>40366541</v>
      </c>
      <c r="D1919" t="inlineStr">
        <is>
          <t>AGROSUPER SHANGHAI</t>
        </is>
      </c>
      <c r="E1919" t="n">
        <v>1022378</v>
      </c>
      <c r="F1919" t="inlineStr">
        <is>
          <t>agrosuper shanghai1022378</t>
        </is>
      </c>
      <c r="G1919" s="12" t="n">
        <v>45004</v>
      </c>
      <c r="H1919" s="10" t="n">
        <v>24000</v>
      </c>
      <c r="I1919" s="10" t="n"/>
      <c r="J1919" s="10" t="n"/>
      <c r="K1919" s="10" t="n"/>
      <c r="L1919" s="13" t="n">
        <v>5.574109245612703</v>
      </c>
      <c r="M1919" s="12" t="n">
        <v>45009</v>
      </c>
      <c r="N1919" s="13" t="n">
        <v>5.5</v>
      </c>
      <c r="O1919" s="12" t="n">
        <v>45014</v>
      </c>
      <c r="P1919" t="n">
        <v>2</v>
      </c>
      <c r="Q1919" s="14" t="inlineStr">
        <is>
          <t>Mes 4</t>
        </is>
      </c>
      <c r="R1919" s="10" t="n">
        <v>24000</v>
      </c>
      <c r="S1919" s="10" t="n"/>
      <c r="T1919" s="10" t="n"/>
      <c r="U1919" s="10" t="n"/>
      <c r="V1919" s="13" t="n">
        <v>7.574109245612703</v>
      </c>
      <c r="W1919" s="12" t="n">
        <v>45011</v>
      </c>
      <c r="X1919" s="13" t="n">
        <v>7.5</v>
      </c>
      <c r="Y1919" s="12" t="n">
        <v>45014</v>
      </c>
      <c r="Z1919" t="n">
        <v>2</v>
      </c>
      <c r="AA1919" s="14" t="inlineStr">
        <is>
          <t>Mes 4</t>
        </is>
      </c>
    </row>
    <row r="1920">
      <c r="B1920" t="inlineStr">
        <is>
          <t>Venta Local</t>
        </is>
      </c>
      <c r="C1920" t="n">
        <v>40366540</v>
      </c>
      <c r="D1920" t="inlineStr">
        <is>
          <t>AGROSUPER SHANGHAI</t>
        </is>
      </c>
      <c r="E1920" t="n">
        <v>1012503</v>
      </c>
      <c r="F1920" t="inlineStr">
        <is>
          <t>agrosuper shanghai1012503</t>
        </is>
      </c>
      <c r="G1920" s="12" t="n">
        <v>45014</v>
      </c>
      <c r="H1920" s="10" t="inlineStr"/>
      <c r="I1920" s="10" t="n">
        <v>24000</v>
      </c>
      <c r="J1920" s="10" t="n"/>
      <c r="K1920" s="10" t="n"/>
      <c r="L1920" s="13" t="n">
        <v>5.574109245612703</v>
      </c>
      <c r="M1920" s="12" t="n">
        <v>45019</v>
      </c>
      <c r="N1920" s="13" t="n">
        <v>5.5</v>
      </c>
      <c r="O1920" s="12" t="n">
        <v>45024</v>
      </c>
      <c r="P1920" t="n">
        <v>18</v>
      </c>
      <c r="Q1920" s="14" t="inlineStr">
        <is>
          <t>SI</t>
        </is>
      </c>
      <c r="R1920" s="10" t="n"/>
      <c r="S1920" s="10" t="n">
        <v>24000</v>
      </c>
      <c r="T1920" s="10" t="n"/>
      <c r="U1920" s="10" t="n"/>
      <c r="V1920" s="13" t="n">
        <v>7.574109245612703</v>
      </c>
      <c r="W1920" s="12" t="n">
        <v>45021</v>
      </c>
      <c r="X1920" s="13" t="n">
        <v>7.5</v>
      </c>
      <c r="Y1920" s="12" t="n">
        <v>45024</v>
      </c>
      <c r="Z1920" t="n">
        <v>18</v>
      </c>
      <c r="AA1920" s="14" t="inlineStr">
        <is>
          <t>SI</t>
        </is>
      </c>
    </row>
    <row r="1921">
      <c r="B1921" t="inlineStr">
        <is>
          <t>Venta Local</t>
        </is>
      </c>
      <c r="C1921" t="n">
        <v>40366539</v>
      </c>
      <c r="D1921" t="inlineStr">
        <is>
          <t>AGROSUPER SHANGHAI</t>
        </is>
      </c>
      <c r="E1921" t="n">
        <v>1012503</v>
      </c>
      <c r="F1921" t="inlineStr">
        <is>
          <t>agrosuper shanghai1012503</t>
        </is>
      </c>
      <c r="G1921" s="12" t="n">
        <v>45015</v>
      </c>
      <c r="H1921" s="10" t="inlineStr"/>
      <c r="I1921" s="10" t="n">
        <v>24000</v>
      </c>
      <c r="J1921" s="10" t="n"/>
      <c r="K1921" s="10" t="n"/>
      <c r="L1921" s="13" t="n">
        <v>5.574109245612703</v>
      </c>
      <c r="M1921" s="12" t="n">
        <v>45020</v>
      </c>
      <c r="N1921" s="13" t="n">
        <v>5.5</v>
      </c>
      <c r="O1921" s="12" t="n">
        <v>45025</v>
      </c>
      <c r="P1921" t="n">
        <v>18</v>
      </c>
      <c r="Q1921" s="14" t="inlineStr">
        <is>
          <t>SI</t>
        </is>
      </c>
      <c r="R1921" s="10" t="n"/>
      <c r="S1921" s="10" t="n">
        <v>24000</v>
      </c>
      <c r="T1921" s="10" t="n"/>
      <c r="U1921" s="10" t="n"/>
      <c r="V1921" s="13" t="n">
        <v>7.574109245612703</v>
      </c>
      <c r="W1921" s="12" t="n">
        <v>45022</v>
      </c>
      <c r="X1921" s="13" t="n">
        <v>7.5</v>
      </c>
      <c r="Y1921" s="12" t="n">
        <v>45025</v>
      </c>
      <c r="Z1921" t="n">
        <v>18</v>
      </c>
      <c r="AA1921" s="14" t="inlineStr">
        <is>
          <t>SI</t>
        </is>
      </c>
    </row>
    <row r="1922">
      <c r="B1922" t="inlineStr">
        <is>
          <t>Venta Local</t>
        </is>
      </c>
      <c r="C1922" t="n">
        <v>40366538</v>
      </c>
      <c r="D1922" t="inlineStr">
        <is>
          <t>AGROSUPER SHANGHAI</t>
        </is>
      </c>
      <c r="E1922" t="n">
        <v>1012503</v>
      </c>
      <c r="F1922" t="inlineStr">
        <is>
          <t>agrosuper shanghai1012503</t>
        </is>
      </c>
      <c r="G1922" s="12" t="n">
        <v>45011</v>
      </c>
      <c r="H1922" s="10" t="inlineStr"/>
      <c r="I1922" s="10" t="n">
        <v>24000</v>
      </c>
      <c r="J1922" s="10" t="n"/>
      <c r="K1922" s="10" t="n"/>
      <c r="L1922" s="13" t="n">
        <v>5.574109245612703</v>
      </c>
      <c r="M1922" s="12" t="n">
        <v>45016</v>
      </c>
      <c r="N1922" s="13" t="n">
        <v>5.5</v>
      </c>
      <c r="O1922" s="12" t="n">
        <v>45021</v>
      </c>
      <c r="P1922" t="n">
        <v>21</v>
      </c>
      <c r="Q1922" s="14" t="inlineStr">
        <is>
          <t>SI</t>
        </is>
      </c>
      <c r="R1922" s="10" t="n"/>
      <c r="S1922" s="10" t="n">
        <v>24000</v>
      </c>
      <c r="T1922" s="10" t="n"/>
      <c r="U1922" s="10" t="n"/>
      <c r="V1922" s="13" t="n">
        <v>7.574109245612703</v>
      </c>
      <c r="W1922" s="12" t="n">
        <v>45018</v>
      </c>
      <c r="X1922" s="13" t="n">
        <v>7.5</v>
      </c>
      <c r="Y1922" s="12" t="n">
        <v>45021</v>
      </c>
      <c r="Z1922" t="n">
        <v>21</v>
      </c>
      <c r="AA1922" s="14" t="inlineStr">
        <is>
          <t>SI</t>
        </is>
      </c>
    </row>
    <row r="1923">
      <c r="B1923" t="inlineStr">
        <is>
          <t>Venta Local</t>
        </is>
      </c>
      <c r="C1923" t="n">
        <v>40366537</v>
      </c>
      <c r="D1923" t="inlineStr">
        <is>
          <t>AGROSUPER SHANGHAI</t>
        </is>
      </c>
      <c r="E1923" t="n">
        <v>1012503</v>
      </c>
      <c r="F1923" t="inlineStr">
        <is>
          <t>agrosuper shanghai1012503</t>
        </is>
      </c>
      <c r="G1923" s="12" t="n">
        <v>45008</v>
      </c>
      <c r="H1923" s="10" t="inlineStr"/>
      <c r="I1923" s="10" t="n">
        <v>24000</v>
      </c>
      <c r="J1923" s="10" t="n"/>
      <c r="K1923" s="10" t="n"/>
      <c r="L1923" s="13" t="n">
        <v>5.574109245612703</v>
      </c>
      <c r="M1923" s="12" t="n">
        <v>45013</v>
      </c>
      <c r="N1923" s="13" t="n">
        <v>5.5</v>
      </c>
      <c r="O1923" s="12" t="n">
        <v>45018</v>
      </c>
      <c r="P1923" t="n">
        <v>23</v>
      </c>
      <c r="Q1923" s="14" t="inlineStr">
        <is>
          <t>SI</t>
        </is>
      </c>
      <c r="R1923" s="10" t="n"/>
      <c r="S1923" s="10" t="n">
        <v>24000</v>
      </c>
      <c r="T1923" s="10" t="n"/>
      <c r="U1923" s="10" t="n"/>
      <c r="V1923" s="13" t="n">
        <v>7.574109245612703</v>
      </c>
      <c r="W1923" s="12" t="n">
        <v>45015</v>
      </c>
      <c r="X1923" s="13" t="n">
        <v>7.5</v>
      </c>
      <c r="Y1923" s="12" t="n">
        <v>45018</v>
      </c>
      <c r="Z1923" t="n">
        <v>23</v>
      </c>
      <c r="AA1923" s="14" t="inlineStr">
        <is>
          <t>SI</t>
        </is>
      </c>
    </row>
    <row r="1924">
      <c r="B1924" t="inlineStr">
        <is>
          <t>Venta Local</t>
        </is>
      </c>
      <c r="C1924" t="n">
        <v>40366536</v>
      </c>
      <c r="D1924" t="inlineStr">
        <is>
          <t>AGROSUPER SHANGHAI</t>
        </is>
      </c>
      <c r="E1924" t="n">
        <v>1012503</v>
      </c>
      <c r="F1924" t="inlineStr">
        <is>
          <t>agrosuper shanghai1012503</t>
        </is>
      </c>
      <c r="G1924" s="12" t="n">
        <v>45008</v>
      </c>
      <c r="H1924" s="10" t="inlineStr"/>
      <c r="I1924" s="10" t="n">
        <v>24000</v>
      </c>
      <c r="J1924" s="10" t="n"/>
      <c r="K1924" s="10" t="n"/>
      <c r="L1924" s="13" t="n">
        <v>5.574109245612703</v>
      </c>
      <c r="M1924" s="12" t="n">
        <v>45013</v>
      </c>
      <c r="N1924" s="13" t="n">
        <v>5.5</v>
      </c>
      <c r="O1924" s="12" t="n">
        <v>45018</v>
      </c>
      <c r="P1924" t="n">
        <v>23</v>
      </c>
      <c r="Q1924" s="14" t="inlineStr">
        <is>
          <t>SI</t>
        </is>
      </c>
      <c r="R1924" s="10" t="n"/>
      <c r="S1924" s="10" t="n">
        <v>24000</v>
      </c>
      <c r="T1924" s="10" t="n"/>
      <c r="U1924" s="10" t="n"/>
      <c r="V1924" s="13" t="n">
        <v>7.574109245612703</v>
      </c>
      <c r="W1924" s="12" t="n">
        <v>45015</v>
      </c>
      <c r="X1924" s="13" t="n">
        <v>7.5</v>
      </c>
      <c r="Y1924" s="12" t="n">
        <v>45018</v>
      </c>
      <c r="Z1924" t="n">
        <v>23</v>
      </c>
      <c r="AA1924" s="14" t="inlineStr">
        <is>
          <t>SI</t>
        </is>
      </c>
    </row>
    <row r="1925">
      <c r="B1925" t="inlineStr">
        <is>
          <t>Venta Local</t>
        </is>
      </c>
      <c r="C1925" t="n">
        <v>40366535</v>
      </c>
      <c r="D1925" t="inlineStr">
        <is>
          <t>AGROSUPER SHANGHAI</t>
        </is>
      </c>
      <c r="E1925" t="n">
        <v>1012503</v>
      </c>
      <c r="F1925" t="inlineStr">
        <is>
          <t>agrosuper shanghai1012503</t>
        </is>
      </c>
      <c r="G1925" s="12" t="n">
        <v>45004</v>
      </c>
      <c r="H1925" s="10" t="n">
        <v>24000</v>
      </c>
      <c r="I1925" s="10" t="n"/>
      <c r="J1925" s="10" t="n"/>
      <c r="K1925" s="10" t="n"/>
      <c r="L1925" s="13" t="n">
        <v>5.574109245612703</v>
      </c>
      <c r="M1925" s="12" t="n">
        <v>45009</v>
      </c>
      <c r="N1925" s="13" t="n">
        <v>5.5</v>
      </c>
      <c r="O1925" s="12" t="n">
        <v>45014</v>
      </c>
      <c r="P1925" t="n">
        <v>2</v>
      </c>
      <c r="Q1925" s="14" t="inlineStr">
        <is>
          <t>Mes 4</t>
        </is>
      </c>
      <c r="R1925" s="10" t="n">
        <v>24000</v>
      </c>
      <c r="S1925" s="10" t="n"/>
      <c r="T1925" s="10" t="n"/>
      <c r="U1925" s="10" t="n"/>
      <c r="V1925" s="13" t="n">
        <v>7.574109245612703</v>
      </c>
      <c r="W1925" s="12" t="n">
        <v>45011</v>
      </c>
      <c r="X1925" s="13" t="n">
        <v>7.5</v>
      </c>
      <c r="Y1925" s="12" t="n">
        <v>45014</v>
      </c>
      <c r="Z1925" t="n">
        <v>2</v>
      </c>
      <c r="AA1925" s="14" t="inlineStr">
        <is>
          <t>Mes 4</t>
        </is>
      </c>
    </row>
    <row r="1926">
      <c r="B1926" t="inlineStr">
        <is>
          <t>Venta Local</t>
        </is>
      </c>
      <c r="C1926" t="n">
        <v>40366534</v>
      </c>
      <c r="D1926" t="inlineStr">
        <is>
          <t>AGROSUPER SHANGHAI</t>
        </is>
      </c>
      <c r="E1926" t="n">
        <v>1012503</v>
      </c>
      <c r="F1926" t="inlineStr">
        <is>
          <t>agrosuper shanghai1012503</t>
        </is>
      </c>
      <c r="G1926" s="12" t="n">
        <v>45001</v>
      </c>
      <c r="H1926" s="10" t="n">
        <v>24000</v>
      </c>
      <c r="I1926" s="10" t="n"/>
      <c r="J1926" s="10" t="n"/>
      <c r="K1926" s="10" t="n"/>
      <c r="L1926" s="13" t="n">
        <v>5.574109245612703</v>
      </c>
      <c r="M1926" s="12" t="n">
        <v>45006</v>
      </c>
      <c r="N1926" s="13" t="n">
        <v>5.5</v>
      </c>
      <c r="O1926" s="12" t="n">
        <v>45011</v>
      </c>
      <c r="P1926" t="n">
        <v>5</v>
      </c>
      <c r="Q1926" s="14" t="inlineStr">
        <is>
          <t>SI</t>
        </is>
      </c>
      <c r="R1926" s="10" t="n">
        <v>24000</v>
      </c>
      <c r="S1926" s="10" t="n"/>
      <c r="T1926" s="10" t="n"/>
      <c r="U1926" s="10" t="n"/>
      <c r="V1926" s="13" t="n">
        <v>7.574109245612703</v>
      </c>
      <c r="W1926" s="12" t="n">
        <v>45008</v>
      </c>
      <c r="X1926" s="13" t="n">
        <v>7.5</v>
      </c>
      <c r="Y1926" s="12" t="n">
        <v>45011</v>
      </c>
      <c r="Z1926" t="n">
        <v>5</v>
      </c>
      <c r="AA1926" s="14" t="inlineStr">
        <is>
          <t>SI</t>
        </is>
      </c>
    </row>
    <row r="1927">
      <c r="B1927" t="inlineStr">
        <is>
          <t>Venta Local</t>
        </is>
      </c>
      <c r="C1927" t="n">
        <v>40366529</v>
      </c>
      <c r="D1927" t="inlineStr">
        <is>
          <t>AGROSUPER SHANGHAI</t>
        </is>
      </c>
      <c r="E1927" t="n">
        <v>1022636</v>
      </c>
      <c r="F1927" t="inlineStr">
        <is>
          <t>agrosuper shanghai1022636</t>
        </is>
      </c>
      <c r="G1927" s="12" t="n">
        <v>45018</v>
      </c>
      <c r="H1927" s="10" t="inlineStr"/>
      <c r="I1927" s="10" t="n">
        <v>21660</v>
      </c>
      <c r="J1927" s="10" t="n"/>
      <c r="K1927" s="10" t="n"/>
      <c r="L1927" s="13" t="n">
        <v>5.574109245612703</v>
      </c>
      <c r="M1927" s="12" t="n">
        <v>45023</v>
      </c>
      <c r="N1927" s="13" t="n">
        <v>5.5</v>
      </c>
      <c r="O1927" s="12" t="n">
        <v>45028</v>
      </c>
      <c r="P1927" t="n">
        <v>15</v>
      </c>
      <c r="Q1927" s="14" t="inlineStr">
        <is>
          <t>SI</t>
        </is>
      </c>
      <c r="R1927" s="10" t="n"/>
      <c r="S1927" s="10" t="n">
        <v>21660</v>
      </c>
      <c r="T1927" s="10" t="n"/>
      <c r="U1927" s="10" t="n"/>
      <c r="V1927" s="13" t="n">
        <v>7.574109245612703</v>
      </c>
      <c r="W1927" s="12" t="n">
        <v>45025</v>
      </c>
      <c r="X1927" s="13" t="n">
        <v>7.5</v>
      </c>
      <c r="Y1927" s="12" t="n">
        <v>45028</v>
      </c>
      <c r="Z1927" t="n">
        <v>15</v>
      </c>
      <c r="AA1927" s="14" t="inlineStr">
        <is>
          <t>SI</t>
        </is>
      </c>
    </row>
    <row r="1928">
      <c r="B1928" t="inlineStr">
        <is>
          <t>Venta Local</t>
        </is>
      </c>
      <c r="C1928" t="n">
        <v>40366528</v>
      </c>
      <c r="D1928" t="inlineStr">
        <is>
          <t>AGROSUPER SHANGHAI</t>
        </is>
      </c>
      <c r="E1928" t="n">
        <v>1022636</v>
      </c>
      <c r="F1928" t="inlineStr">
        <is>
          <t>agrosuper shanghai1022636</t>
        </is>
      </c>
      <c r="G1928" s="12" t="n">
        <v>45015</v>
      </c>
      <c r="H1928" s="10" t="inlineStr"/>
      <c r="I1928" s="10" t="n">
        <v>21450</v>
      </c>
      <c r="J1928" s="10" t="n"/>
      <c r="K1928" s="10" t="n"/>
      <c r="L1928" s="13" t="n">
        <v>5.574109245612703</v>
      </c>
      <c r="M1928" s="12" t="n">
        <v>45020</v>
      </c>
      <c r="N1928" s="13" t="n">
        <v>5.5</v>
      </c>
      <c r="O1928" s="12" t="n">
        <v>45025</v>
      </c>
      <c r="P1928" t="n">
        <v>18</v>
      </c>
      <c r="Q1928" s="14" t="inlineStr">
        <is>
          <t>SI</t>
        </is>
      </c>
      <c r="R1928" s="10" t="n"/>
      <c r="S1928" s="10" t="n">
        <v>21450</v>
      </c>
      <c r="T1928" s="10" t="n"/>
      <c r="U1928" s="10" t="n"/>
      <c r="V1928" s="13" t="n">
        <v>7.574109245612703</v>
      </c>
      <c r="W1928" s="12" t="n">
        <v>45022</v>
      </c>
      <c r="X1928" s="13" t="n">
        <v>7.5</v>
      </c>
      <c r="Y1928" s="12" t="n">
        <v>45025</v>
      </c>
      <c r="Z1928" t="n">
        <v>18</v>
      </c>
      <c r="AA1928" s="14" t="inlineStr">
        <is>
          <t>SI</t>
        </is>
      </c>
    </row>
    <row r="1929">
      <c r="B1929" t="inlineStr">
        <is>
          <t>Venta Local</t>
        </is>
      </c>
      <c r="C1929" t="n">
        <v>40366527</v>
      </c>
      <c r="D1929" t="inlineStr">
        <is>
          <t>AGROSUPER SHANGHAI</t>
        </is>
      </c>
      <c r="E1929" t="n">
        <v>1022636</v>
      </c>
      <c r="F1929" t="inlineStr">
        <is>
          <t>agrosuper shanghai1022636</t>
        </is>
      </c>
      <c r="G1929" s="12" t="n">
        <v>45012</v>
      </c>
      <c r="H1929" s="10" t="inlineStr"/>
      <c r="I1929" s="10" t="n">
        <v>13515</v>
      </c>
      <c r="J1929" s="10" t="n"/>
      <c r="K1929" s="10" t="n"/>
      <c r="L1929" s="13" t="n">
        <v>5.574109245612703</v>
      </c>
      <c r="M1929" s="12" t="n">
        <v>45017</v>
      </c>
      <c r="N1929" s="13" t="n">
        <v>5.5</v>
      </c>
      <c r="O1929" s="12" t="n">
        <v>45022</v>
      </c>
      <c r="P1929" t="n">
        <v>20</v>
      </c>
      <c r="Q1929" s="14" t="inlineStr">
        <is>
          <t>SI</t>
        </is>
      </c>
      <c r="R1929" s="10" t="n"/>
      <c r="S1929" s="10" t="n">
        <v>13515</v>
      </c>
      <c r="T1929" s="10" t="n"/>
      <c r="U1929" s="10" t="n"/>
      <c r="V1929" s="13" t="n">
        <v>7.574109245612703</v>
      </c>
      <c r="W1929" s="12" t="n">
        <v>45019</v>
      </c>
      <c r="X1929" s="13" t="n">
        <v>7.5</v>
      </c>
      <c r="Y1929" s="12" t="n">
        <v>45022</v>
      </c>
      <c r="Z1929" t="n">
        <v>20</v>
      </c>
      <c r="AA1929" s="14" t="inlineStr">
        <is>
          <t>SI</t>
        </is>
      </c>
    </row>
    <row r="1930">
      <c r="B1930" t="inlineStr">
        <is>
          <t>Venta Local</t>
        </is>
      </c>
      <c r="C1930" t="n">
        <v>40366527</v>
      </c>
      <c r="D1930" t="inlineStr">
        <is>
          <t>AGROSUPER SHANGHAI</t>
        </is>
      </c>
      <c r="E1930" t="n">
        <v>1022636</v>
      </c>
      <c r="F1930" t="inlineStr">
        <is>
          <t>agrosuper shanghai1022636</t>
        </is>
      </c>
      <c r="G1930" s="12" t="n">
        <v>45012</v>
      </c>
      <c r="H1930" s="10" t="inlineStr"/>
      <c r="I1930" s="10" t="n">
        <v>20520</v>
      </c>
      <c r="J1930" s="10" t="n"/>
      <c r="K1930" s="10" t="n"/>
      <c r="L1930" s="13" t="n">
        <v>5.574109245612703</v>
      </c>
      <c r="M1930" s="12" t="n">
        <v>45017</v>
      </c>
      <c r="N1930" s="13" t="n">
        <v>5.5</v>
      </c>
      <c r="O1930" s="12" t="n">
        <v>45022</v>
      </c>
      <c r="P1930" t="n">
        <v>20</v>
      </c>
      <c r="Q1930" s="14" t="inlineStr">
        <is>
          <t>SI</t>
        </is>
      </c>
      <c r="R1930" s="10" t="n"/>
      <c r="S1930" s="10" t="n">
        <v>20520</v>
      </c>
      <c r="T1930" s="10" t="n"/>
      <c r="U1930" s="10" t="n"/>
      <c r="V1930" s="13" t="n">
        <v>7.574109245612703</v>
      </c>
      <c r="W1930" s="12" t="n">
        <v>45019</v>
      </c>
      <c r="X1930" s="13" t="n">
        <v>7.5</v>
      </c>
      <c r="Y1930" s="12" t="n">
        <v>45022</v>
      </c>
      <c r="Z1930" t="n">
        <v>20</v>
      </c>
      <c r="AA1930" s="14" t="inlineStr">
        <is>
          <t>SI</t>
        </is>
      </c>
    </row>
    <row r="1931">
      <c r="B1931" t="inlineStr">
        <is>
          <t>Venta Local</t>
        </is>
      </c>
      <c r="C1931" t="n">
        <v>40366526</v>
      </c>
      <c r="D1931" t="inlineStr">
        <is>
          <t>AGROSUPER SHANGHAI</t>
        </is>
      </c>
      <c r="E1931" t="n">
        <v>1022636</v>
      </c>
      <c r="F1931" t="inlineStr">
        <is>
          <t>agrosuper shanghai1022636</t>
        </is>
      </c>
      <c r="G1931" s="12" t="n">
        <v>45012</v>
      </c>
      <c r="H1931" s="10" t="inlineStr"/>
      <c r="I1931" s="10" t="n">
        <v>21285</v>
      </c>
      <c r="J1931" s="10" t="n"/>
      <c r="K1931" s="10" t="n"/>
      <c r="L1931" s="13" t="n">
        <v>5.574109245612703</v>
      </c>
      <c r="M1931" s="12" t="n">
        <v>45017</v>
      </c>
      <c r="N1931" s="13" t="n">
        <v>5.5</v>
      </c>
      <c r="O1931" s="12" t="n">
        <v>45022</v>
      </c>
      <c r="P1931" t="n">
        <v>20</v>
      </c>
      <c r="Q1931" s="14" t="inlineStr">
        <is>
          <t>SI</t>
        </is>
      </c>
      <c r="R1931" s="10" t="n"/>
      <c r="S1931" s="10" t="n">
        <v>21285</v>
      </c>
      <c r="T1931" s="10" t="n"/>
      <c r="U1931" s="10" t="n"/>
      <c r="V1931" s="13" t="n">
        <v>7.574109245612703</v>
      </c>
      <c r="W1931" s="12" t="n">
        <v>45019</v>
      </c>
      <c r="X1931" s="13" t="n">
        <v>7.5</v>
      </c>
      <c r="Y1931" s="12" t="n">
        <v>45022</v>
      </c>
      <c r="Z1931" t="n">
        <v>20</v>
      </c>
      <c r="AA1931" s="14" t="inlineStr">
        <is>
          <t>SI</t>
        </is>
      </c>
    </row>
    <row r="1932">
      <c r="B1932" t="inlineStr">
        <is>
          <t>Venta Local</t>
        </is>
      </c>
      <c r="C1932" t="n">
        <v>40366525</v>
      </c>
      <c r="D1932" t="inlineStr">
        <is>
          <t>AGROSUPER SHANGHAI</t>
        </is>
      </c>
      <c r="E1932" t="n">
        <v>1022636</v>
      </c>
      <c r="F1932" t="inlineStr">
        <is>
          <t>agrosuper shanghai1022636</t>
        </is>
      </c>
      <c r="G1932" s="12" t="n">
        <v>45012</v>
      </c>
      <c r="H1932" s="10" t="inlineStr"/>
      <c r="I1932" s="10" t="n">
        <v>24540</v>
      </c>
      <c r="J1932" s="10" t="n"/>
      <c r="K1932" s="10" t="n"/>
      <c r="L1932" s="13" t="n">
        <v>5.574109245612703</v>
      </c>
      <c r="M1932" s="12" t="n">
        <v>45017</v>
      </c>
      <c r="N1932" s="13" t="n">
        <v>5.5</v>
      </c>
      <c r="O1932" s="12" t="n">
        <v>45022</v>
      </c>
      <c r="P1932" t="n">
        <v>20</v>
      </c>
      <c r="Q1932" s="14" t="inlineStr">
        <is>
          <t>SI</t>
        </is>
      </c>
      <c r="R1932" s="10" t="n"/>
      <c r="S1932" s="10" t="n">
        <v>24540</v>
      </c>
      <c r="T1932" s="10" t="n"/>
      <c r="U1932" s="10" t="n"/>
      <c r="V1932" s="13" t="n">
        <v>7.574109245612703</v>
      </c>
      <c r="W1932" s="12" t="n">
        <v>45019</v>
      </c>
      <c r="X1932" s="13" t="n">
        <v>7.5</v>
      </c>
      <c r="Y1932" s="12" t="n">
        <v>45022</v>
      </c>
      <c r="Z1932" t="n">
        <v>20</v>
      </c>
      <c r="AA1932" s="14" t="inlineStr">
        <is>
          <t>SI</t>
        </is>
      </c>
    </row>
    <row r="1933">
      <c r="B1933" t="inlineStr">
        <is>
          <t>Venta Local</t>
        </is>
      </c>
      <c r="C1933" t="n">
        <v>40366510</v>
      </c>
      <c r="D1933" t="inlineStr">
        <is>
          <t>AGROSUPER SHANGHAI</t>
        </is>
      </c>
      <c r="E1933" t="n">
        <v>1022099</v>
      </c>
      <c r="F1933" t="inlineStr">
        <is>
          <t>agrosuper shanghai1022099</t>
        </is>
      </c>
      <c r="G1933" s="12" t="n">
        <v>45018</v>
      </c>
      <c r="H1933" s="10" t="inlineStr"/>
      <c r="I1933" s="10" t="n">
        <v>24102</v>
      </c>
      <c r="J1933" s="10" t="n"/>
      <c r="K1933" s="10" t="n"/>
      <c r="L1933" s="13" t="n">
        <v>5.574109245612703</v>
      </c>
      <c r="M1933" s="12" t="n">
        <v>45023</v>
      </c>
      <c r="N1933" s="13" t="n">
        <v>5.5</v>
      </c>
      <c r="O1933" s="12" t="n">
        <v>45028</v>
      </c>
      <c r="P1933" t="n">
        <v>15</v>
      </c>
      <c r="Q1933" s="14" t="inlineStr">
        <is>
          <t>SI</t>
        </is>
      </c>
      <c r="R1933" s="10" t="n"/>
      <c r="S1933" s="10" t="n">
        <v>24102</v>
      </c>
      <c r="T1933" s="10" t="n"/>
      <c r="U1933" s="10" t="n"/>
      <c r="V1933" s="13" t="n">
        <v>7.574109245612703</v>
      </c>
      <c r="W1933" s="12" t="n">
        <v>45025</v>
      </c>
      <c r="X1933" s="13" t="n">
        <v>7.5</v>
      </c>
      <c r="Y1933" s="12" t="n">
        <v>45028</v>
      </c>
      <c r="Z1933" t="n">
        <v>15</v>
      </c>
      <c r="AA1933" s="14" t="inlineStr">
        <is>
          <t>SI</t>
        </is>
      </c>
    </row>
    <row r="1934">
      <c r="B1934" t="inlineStr">
        <is>
          <t>Venta Local</t>
        </is>
      </c>
      <c r="C1934" t="n">
        <v>40366509</v>
      </c>
      <c r="D1934" t="inlineStr">
        <is>
          <t>AGROSUPER SHANGHAI</t>
        </is>
      </c>
      <c r="E1934" t="n">
        <v>1022099</v>
      </c>
      <c r="F1934" t="inlineStr">
        <is>
          <t>agrosuper shanghai1022099</t>
        </is>
      </c>
      <c r="G1934" s="12" t="n">
        <v>45018</v>
      </c>
      <c r="H1934" s="10" t="inlineStr"/>
      <c r="I1934" s="10" t="n">
        <v>8496</v>
      </c>
      <c r="J1934" s="10" t="n"/>
      <c r="K1934" s="10" t="n"/>
      <c r="L1934" s="13" t="n">
        <v>5.574109245612703</v>
      </c>
      <c r="M1934" s="12" t="n">
        <v>45023</v>
      </c>
      <c r="N1934" s="13" t="n">
        <v>5.5</v>
      </c>
      <c r="O1934" s="12" t="n">
        <v>45028</v>
      </c>
      <c r="P1934" t="n">
        <v>15</v>
      </c>
      <c r="Q1934" s="14" t="inlineStr">
        <is>
          <t>SI</t>
        </is>
      </c>
      <c r="R1934" s="10" t="n"/>
      <c r="S1934" s="10" t="n">
        <v>8496</v>
      </c>
      <c r="T1934" s="10" t="n"/>
      <c r="U1934" s="10" t="n"/>
      <c r="V1934" s="13" t="n">
        <v>7.574109245612703</v>
      </c>
      <c r="W1934" s="12" t="n">
        <v>45025</v>
      </c>
      <c r="X1934" s="13" t="n">
        <v>7.5</v>
      </c>
      <c r="Y1934" s="12" t="n">
        <v>45028</v>
      </c>
      <c r="Z1934" t="n">
        <v>15</v>
      </c>
      <c r="AA1934" s="14" t="inlineStr">
        <is>
          <t>SI</t>
        </is>
      </c>
    </row>
    <row r="1935">
      <c r="B1935" t="inlineStr">
        <is>
          <t>Venta Local</t>
        </is>
      </c>
      <c r="C1935" t="n">
        <v>40366509</v>
      </c>
      <c r="D1935" t="inlineStr">
        <is>
          <t>AGROSUPER SHANGHAI</t>
        </is>
      </c>
      <c r="E1935" t="n">
        <v>1022099</v>
      </c>
      <c r="F1935" t="inlineStr">
        <is>
          <t>agrosuper shanghai1022099</t>
        </is>
      </c>
      <c r="G1935" s="12" t="n">
        <v>45018</v>
      </c>
      <c r="H1935" s="10" t="inlineStr"/>
      <c r="I1935" s="10" t="n">
        <v>23454</v>
      </c>
      <c r="J1935" s="10" t="n"/>
      <c r="K1935" s="10" t="n"/>
      <c r="L1935" s="13" t="n">
        <v>5.574109245612703</v>
      </c>
      <c r="M1935" s="12" t="n">
        <v>45023</v>
      </c>
      <c r="N1935" s="13" t="n">
        <v>5.5</v>
      </c>
      <c r="O1935" s="12" t="n">
        <v>45028</v>
      </c>
      <c r="P1935" t="n">
        <v>15</v>
      </c>
      <c r="Q1935" s="14" t="inlineStr">
        <is>
          <t>SI</t>
        </is>
      </c>
      <c r="R1935" s="10" t="n"/>
      <c r="S1935" s="10" t="n">
        <v>23454</v>
      </c>
      <c r="T1935" s="10" t="n"/>
      <c r="U1935" s="10" t="n"/>
      <c r="V1935" s="13" t="n">
        <v>7.574109245612703</v>
      </c>
      <c r="W1935" s="12" t="n">
        <v>45025</v>
      </c>
      <c r="X1935" s="13" t="n">
        <v>7.5</v>
      </c>
      <c r="Y1935" s="12" t="n">
        <v>45028</v>
      </c>
      <c r="Z1935" t="n">
        <v>15</v>
      </c>
      <c r="AA1935" s="14" t="inlineStr">
        <is>
          <t>SI</t>
        </is>
      </c>
    </row>
    <row r="1936">
      <c r="B1936" t="inlineStr">
        <is>
          <t>Venta Local</t>
        </is>
      </c>
      <c r="C1936" t="n">
        <v>40366508</v>
      </c>
      <c r="D1936" t="inlineStr">
        <is>
          <t>AGROSUPER SHANGHAI</t>
        </is>
      </c>
      <c r="E1936" t="n">
        <v>1022099</v>
      </c>
      <c r="F1936" t="inlineStr">
        <is>
          <t>agrosuper shanghai1022099</t>
        </is>
      </c>
      <c r="G1936" s="12" t="n">
        <v>45013</v>
      </c>
      <c r="H1936" s="10" t="inlineStr"/>
      <c r="I1936" s="10" t="n">
        <v>24156</v>
      </c>
      <c r="J1936" s="10" t="n"/>
      <c r="K1936" s="10" t="n"/>
      <c r="L1936" s="13" t="n">
        <v>5.574109245612703</v>
      </c>
      <c r="M1936" s="12" t="n">
        <v>45018</v>
      </c>
      <c r="N1936" s="13" t="n">
        <v>5.5</v>
      </c>
      <c r="O1936" s="12" t="n">
        <v>45023</v>
      </c>
      <c r="P1936" t="n">
        <v>19</v>
      </c>
      <c r="Q1936" s="14" t="inlineStr">
        <is>
          <t>SI</t>
        </is>
      </c>
      <c r="R1936" s="10" t="n"/>
      <c r="S1936" s="10" t="n">
        <v>24156</v>
      </c>
      <c r="T1936" s="10" t="n"/>
      <c r="U1936" s="10" t="n"/>
      <c r="V1936" s="13" t="n">
        <v>7.574109245612703</v>
      </c>
      <c r="W1936" s="12" t="n">
        <v>45020</v>
      </c>
      <c r="X1936" s="13" t="n">
        <v>7.5</v>
      </c>
      <c r="Y1936" s="12" t="n">
        <v>45023</v>
      </c>
      <c r="Z1936" t="n">
        <v>19</v>
      </c>
      <c r="AA1936" s="14" t="inlineStr">
        <is>
          <t>SI</t>
        </is>
      </c>
    </row>
    <row r="1937">
      <c r="B1937" t="inlineStr">
        <is>
          <t>Venta Local</t>
        </is>
      </c>
      <c r="C1937" t="n">
        <v>40366507</v>
      </c>
      <c r="D1937" t="inlineStr">
        <is>
          <t>AGROSUPER SHANGHAI</t>
        </is>
      </c>
      <c r="E1937" t="n">
        <v>1022099</v>
      </c>
      <c r="F1937" t="inlineStr">
        <is>
          <t>agrosuper shanghai1022099</t>
        </is>
      </c>
      <c r="G1937" s="12" t="n">
        <v>45007</v>
      </c>
      <c r="H1937" s="10" t="inlineStr"/>
      <c r="I1937" s="10" t="n">
        <v>24408</v>
      </c>
      <c r="J1937" s="10" t="n"/>
      <c r="K1937" s="10" t="n"/>
      <c r="L1937" s="13" t="n">
        <v>5.574109245612703</v>
      </c>
      <c r="M1937" s="12" t="n">
        <v>45012</v>
      </c>
      <c r="N1937" s="13" t="n">
        <v>5.5</v>
      </c>
      <c r="O1937" s="12" t="n">
        <v>45017</v>
      </c>
      <c r="P1937" t="n">
        <v>23</v>
      </c>
      <c r="Q1937" s="14" t="inlineStr">
        <is>
          <t>SI</t>
        </is>
      </c>
      <c r="R1937" s="10" t="n"/>
      <c r="S1937" s="10" t="n">
        <v>24408</v>
      </c>
      <c r="T1937" s="10" t="n"/>
      <c r="U1937" s="10" t="n"/>
      <c r="V1937" s="13" t="n">
        <v>7.574109245612703</v>
      </c>
      <c r="W1937" s="12" t="n">
        <v>45014</v>
      </c>
      <c r="X1937" s="13" t="n">
        <v>7.5</v>
      </c>
      <c r="Y1937" s="12" t="n">
        <v>45017</v>
      </c>
      <c r="Z1937" t="n">
        <v>23</v>
      </c>
      <c r="AA1937" s="14" t="inlineStr">
        <is>
          <t>SI</t>
        </is>
      </c>
    </row>
    <row r="1938">
      <c r="B1938" t="inlineStr">
        <is>
          <t>Venta Local</t>
        </is>
      </c>
      <c r="C1938" t="n">
        <v>40366500</v>
      </c>
      <c r="D1938" t="inlineStr">
        <is>
          <t>AGROSUPER SHANGHAI</t>
        </is>
      </c>
      <c r="E1938" t="n">
        <v>1022414</v>
      </c>
      <c r="F1938" t="inlineStr">
        <is>
          <t>agrosuper shanghai1022414</t>
        </is>
      </c>
      <c r="G1938" s="12" t="n">
        <v>45018</v>
      </c>
      <c r="H1938" s="10" t="inlineStr"/>
      <c r="I1938" s="10" t="n">
        <v>24100</v>
      </c>
      <c r="J1938" s="10" t="n"/>
      <c r="K1938" s="10" t="n"/>
      <c r="L1938" s="13" t="n">
        <v>5.574109245612703</v>
      </c>
      <c r="M1938" s="12" t="n">
        <v>45023</v>
      </c>
      <c r="N1938" s="13" t="n">
        <v>5.5</v>
      </c>
      <c r="O1938" s="12" t="n">
        <v>45028</v>
      </c>
      <c r="P1938" t="n">
        <v>15</v>
      </c>
      <c r="Q1938" s="14" t="inlineStr">
        <is>
          <t>SI</t>
        </is>
      </c>
      <c r="R1938" s="10" t="n"/>
      <c r="S1938" s="10" t="n">
        <v>24100</v>
      </c>
      <c r="T1938" s="10" t="n"/>
      <c r="U1938" s="10" t="n"/>
      <c r="V1938" s="13" t="n">
        <v>7.574109245612703</v>
      </c>
      <c r="W1938" s="12" t="n">
        <v>45025</v>
      </c>
      <c r="X1938" s="13" t="n">
        <v>7.5</v>
      </c>
      <c r="Y1938" s="12" t="n">
        <v>45028</v>
      </c>
      <c r="Z1938" t="n">
        <v>15</v>
      </c>
      <c r="AA1938" s="14" t="inlineStr">
        <is>
          <t>SI</t>
        </is>
      </c>
    </row>
    <row r="1939">
      <c r="B1939" t="inlineStr">
        <is>
          <t>Venta Local</t>
        </is>
      </c>
      <c r="C1939" t="n">
        <v>40366499</v>
      </c>
      <c r="D1939" t="inlineStr">
        <is>
          <t>AGROSUPER SHANGHAI</t>
        </is>
      </c>
      <c r="E1939" t="n">
        <v>1022414</v>
      </c>
      <c r="F1939" t="inlineStr">
        <is>
          <t>agrosuper shanghai1022414</t>
        </is>
      </c>
      <c r="G1939" s="12" t="n">
        <v>45012</v>
      </c>
      <c r="H1939" s="10" t="inlineStr"/>
      <c r="I1939" s="10" t="n">
        <v>24120</v>
      </c>
      <c r="J1939" s="10" t="n"/>
      <c r="K1939" s="10" t="n"/>
      <c r="L1939" s="13" t="n">
        <v>5.574109245612703</v>
      </c>
      <c r="M1939" s="12" t="n">
        <v>45017</v>
      </c>
      <c r="N1939" s="13" t="n">
        <v>5.5</v>
      </c>
      <c r="O1939" s="12" t="n">
        <v>45022</v>
      </c>
      <c r="P1939" t="n">
        <v>20</v>
      </c>
      <c r="Q1939" s="14" t="inlineStr">
        <is>
          <t>SI</t>
        </is>
      </c>
      <c r="R1939" s="10" t="n"/>
      <c r="S1939" s="10" t="n">
        <v>24120</v>
      </c>
      <c r="T1939" s="10" t="n"/>
      <c r="U1939" s="10" t="n"/>
      <c r="V1939" s="13" t="n">
        <v>7.574109245612703</v>
      </c>
      <c r="W1939" s="12" t="n">
        <v>45019</v>
      </c>
      <c r="X1939" s="13" t="n">
        <v>7.5</v>
      </c>
      <c r="Y1939" s="12" t="n">
        <v>45022</v>
      </c>
      <c r="Z1939" t="n">
        <v>20</v>
      </c>
      <c r="AA1939" s="14" t="inlineStr">
        <is>
          <t>SI</t>
        </is>
      </c>
    </row>
    <row r="1940">
      <c r="B1940" t="inlineStr">
        <is>
          <t>Venta Local</t>
        </is>
      </c>
      <c r="C1940" t="n">
        <v>40366498</v>
      </c>
      <c r="D1940" t="inlineStr">
        <is>
          <t>AGROSUPER SHANGHAI</t>
        </is>
      </c>
      <c r="E1940" t="n">
        <v>1022414</v>
      </c>
      <c r="F1940" t="inlineStr">
        <is>
          <t>agrosuper shanghai1022414</t>
        </is>
      </c>
      <c r="G1940" s="12" t="n">
        <v>45012</v>
      </c>
      <c r="H1940" s="10" t="inlineStr"/>
      <c r="I1940" s="10" t="n">
        <v>24400</v>
      </c>
      <c r="J1940" s="10" t="n"/>
      <c r="K1940" s="10" t="n"/>
      <c r="L1940" s="13" t="n">
        <v>5.574109245612703</v>
      </c>
      <c r="M1940" s="12" t="n">
        <v>45017</v>
      </c>
      <c r="N1940" s="13" t="n">
        <v>5.5</v>
      </c>
      <c r="O1940" s="12" t="n">
        <v>45022</v>
      </c>
      <c r="P1940" t="n">
        <v>20</v>
      </c>
      <c r="Q1940" s="14" t="inlineStr">
        <is>
          <t>SI</t>
        </is>
      </c>
      <c r="R1940" s="10" t="n"/>
      <c r="S1940" s="10" t="n">
        <v>24400</v>
      </c>
      <c r="T1940" s="10" t="n"/>
      <c r="U1940" s="10" t="n"/>
      <c r="V1940" s="13" t="n">
        <v>7.574109245612703</v>
      </c>
      <c r="W1940" s="12" t="n">
        <v>45019</v>
      </c>
      <c r="X1940" s="13" t="n">
        <v>7.5</v>
      </c>
      <c r="Y1940" s="12" t="n">
        <v>45022</v>
      </c>
      <c r="Z1940" t="n">
        <v>20</v>
      </c>
      <c r="AA1940" s="14" t="inlineStr">
        <is>
          <t>SI</t>
        </is>
      </c>
    </row>
    <row r="1941">
      <c r="B1941" t="inlineStr">
        <is>
          <t>Venta Local</t>
        </is>
      </c>
      <c r="C1941" t="n">
        <v>40366488</v>
      </c>
      <c r="D1941" t="inlineStr">
        <is>
          <t>AGROSUPER SHANGHAI</t>
        </is>
      </c>
      <c r="E1941" t="n">
        <v>1023034</v>
      </c>
      <c r="F1941" t="inlineStr">
        <is>
          <t>agrosuper shanghai1023034</t>
        </is>
      </c>
      <c r="G1941" s="12" t="n">
        <v>45017</v>
      </c>
      <c r="H1941" s="10" t="inlineStr"/>
      <c r="I1941" s="10" t="n">
        <v>23980</v>
      </c>
      <c r="J1941" s="10" t="n"/>
      <c r="K1941" s="10" t="n"/>
      <c r="L1941" s="13" t="n">
        <v>5.574109245612703</v>
      </c>
      <c r="M1941" s="12" t="n">
        <v>45022</v>
      </c>
      <c r="N1941" s="13" t="n">
        <v>5.5</v>
      </c>
      <c r="O1941" s="12" t="n">
        <v>45027</v>
      </c>
      <c r="P1941" t="n">
        <v>16</v>
      </c>
      <c r="Q1941" s="14" t="inlineStr">
        <is>
          <t>SI</t>
        </is>
      </c>
      <c r="R1941" s="10" t="n"/>
      <c r="S1941" s="10" t="n">
        <v>23980</v>
      </c>
      <c r="T1941" s="10" t="n"/>
      <c r="U1941" s="10" t="n"/>
      <c r="V1941" s="13" t="n">
        <v>7.574109245612703</v>
      </c>
      <c r="W1941" s="12" t="n">
        <v>45024</v>
      </c>
      <c r="X1941" s="13" t="n">
        <v>7.5</v>
      </c>
      <c r="Y1941" s="12" t="n">
        <v>45027</v>
      </c>
      <c r="Z1941" t="n">
        <v>16</v>
      </c>
      <c r="AA1941" s="14" t="inlineStr">
        <is>
          <t>SI</t>
        </is>
      </c>
    </row>
    <row r="1942">
      <c r="B1942" t="inlineStr">
        <is>
          <t>Venta Local</t>
        </is>
      </c>
      <c r="C1942" t="n">
        <v>40366479</v>
      </c>
      <c r="D1942" t="inlineStr">
        <is>
          <t>AGROSUPER SHANGHAI</t>
        </is>
      </c>
      <c r="E1942" t="n">
        <v>1021767</v>
      </c>
      <c r="F1942" t="inlineStr">
        <is>
          <t>agrosuper shanghai1021767</t>
        </is>
      </c>
      <c r="G1942" s="12" t="n">
        <v>45031</v>
      </c>
      <c r="H1942" s="10" t="inlineStr"/>
      <c r="I1942" s="10" t="n">
        <v>24624</v>
      </c>
      <c r="J1942" s="10" t="n"/>
      <c r="K1942" s="10" t="n"/>
      <c r="L1942" s="13" t="n">
        <v>5.574109245612703</v>
      </c>
      <c r="M1942" s="12" t="n">
        <v>45036</v>
      </c>
      <c r="N1942" s="13" t="n">
        <v>5.5</v>
      </c>
      <c r="O1942" s="12" t="n">
        <v>45041</v>
      </c>
      <c r="P1942" t="n">
        <v>4</v>
      </c>
      <c r="Q1942" s="14" t="inlineStr">
        <is>
          <t>SI</t>
        </is>
      </c>
      <c r="R1942" s="10" t="n"/>
      <c r="S1942" s="10" t="n">
        <v>24624</v>
      </c>
      <c r="T1942" s="10" t="n"/>
      <c r="U1942" s="10" t="n"/>
      <c r="V1942" s="13" t="n">
        <v>7.574109245612703</v>
      </c>
      <c r="W1942" s="12" t="n">
        <v>45038</v>
      </c>
      <c r="X1942" s="13" t="n">
        <v>7.5</v>
      </c>
      <c r="Y1942" s="12" t="n">
        <v>45041</v>
      </c>
      <c r="Z1942" t="n">
        <v>4</v>
      </c>
      <c r="AA1942" s="14" t="inlineStr">
        <is>
          <t>SI</t>
        </is>
      </c>
    </row>
    <row r="1943">
      <c r="B1943" t="inlineStr">
        <is>
          <t>Venta Local</t>
        </is>
      </c>
      <c r="C1943" t="n">
        <v>40366478</v>
      </c>
      <c r="D1943" t="inlineStr">
        <is>
          <t>AGROSUPER SHANGHAI</t>
        </is>
      </c>
      <c r="E1943" t="n">
        <v>1021767</v>
      </c>
      <c r="F1943" t="inlineStr">
        <is>
          <t>agrosuper shanghai1021767</t>
        </is>
      </c>
      <c r="G1943" s="12" t="n">
        <v>45026</v>
      </c>
      <c r="H1943" s="10" t="inlineStr"/>
      <c r="I1943" s="10" t="n">
        <v>25002</v>
      </c>
      <c r="J1943" s="10" t="n"/>
      <c r="K1943" s="10" t="n"/>
      <c r="L1943" s="13" t="n">
        <v>5.574109245612703</v>
      </c>
      <c r="M1943" s="12" t="n">
        <v>45031</v>
      </c>
      <c r="N1943" s="13" t="n">
        <v>5.5</v>
      </c>
      <c r="O1943" s="12" t="n">
        <v>45036</v>
      </c>
      <c r="P1943" t="n">
        <v>8</v>
      </c>
      <c r="Q1943" s="14" t="inlineStr">
        <is>
          <t>SI</t>
        </is>
      </c>
      <c r="R1943" s="10" t="n"/>
      <c r="S1943" s="10" t="n">
        <v>25002</v>
      </c>
      <c r="T1943" s="10" t="n"/>
      <c r="U1943" s="10" t="n"/>
      <c r="V1943" s="13" t="n">
        <v>7.574109245612703</v>
      </c>
      <c r="W1943" s="12" t="n">
        <v>45033</v>
      </c>
      <c r="X1943" s="13" t="n">
        <v>7.5</v>
      </c>
      <c r="Y1943" s="12" t="n">
        <v>45036</v>
      </c>
      <c r="Z1943" t="n">
        <v>8</v>
      </c>
      <c r="AA1943" s="14" t="inlineStr">
        <is>
          <t>SI</t>
        </is>
      </c>
    </row>
    <row r="1944">
      <c r="B1944" t="inlineStr">
        <is>
          <t>Venta Local</t>
        </is>
      </c>
      <c r="C1944" t="n">
        <v>40366477</v>
      </c>
      <c r="D1944" t="inlineStr">
        <is>
          <t>AGROSUPER SHANGHAI</t>
        </is>
      </c>
      <c r="E1944" t="n">
        <v>1021767</v>
      </c>
      <c r="F1944" t="inlineStr">
        <is>
          <t>agrosuper shanghai1021767</t>
        </is>
      </c>
      <c r="G1944" s="12" t="n">
        <v>45025</v>
      </c>
      <c r="H1944" s="10" t="inlineStr"/>
      <c r="I1944" s="10" t="n">
        <v>23148</v>
      </c>
      <c r="J1944" s="10" t="n"/>
      <c r="K1944" s="10" t="n"/>
      <c r="L1944" s="13" t="n">
        <v>5.574109245612703</v>
      </c>
      <c r="M1944" s="12" t="n">
        <v>45030</v>
      </c>
      <c r="N1944" s="13" t="n">
        <v>5.5</v>
      </c>
      <c r="O1944" s="12" t="n">
        <v>45035</v>
      </c>
      <c r="P1944" t="n">
        <v>9</v>
      </c>
      <c r="Q1944" s="14" t="inlineStr">
        <is>
          <t>SI</t>
        </is>
      </c>
      <c r="R1944" s="10" t="n"/>
      <c r="S1944" s="10" t="n">
        <v>23148</v>
      </c>
      <c r="T1944" s="10" t="n"/>
      <c r="U1944" s="10" t="n"/>
      <c r="V1944" s="13" t="n">
        <v>7.574109245612703</v>
      </c>
      <c r="W1944" s="12" t="n">
        <v>45032</v>
      </c>
      <c r="X1944" s="13" t="n">
        <v>7.5</v>
      </c>
      <c r="Y1944" s="12" t="n">
        <v>45035</v>
      </c>
      <c r="Z1944" t="n">
        <v>9</v>
      </c>
      <c r="AA1944" s="14" t="inlineStr">
        <is>
          <t>SI</t>
        </is>
      </c>
    </row>
    <row r="1945">
      <c r="B1945" t="inlineStr">
        <is>
          <t>Venta Local</t>
        </is>
      </c>
      <c r="C1945" t="n">
        <v>40366476</v>
      </c>
      <c r="D1945" t="inlineStr">
        <is>
          <t>AGROSUPER SHANGHAI</t>
        </is>
      </c>
      <c r="E1945" t="n">
        <v>1021767</v>
      </c>
      <c r="F1945" t="inlineStr">
        <is>
          <t>agrosuper shanghai1021767</t>
        </is>
      </c>
      <c r="G1945" s="12" t="n">
        <v>45012</v>
      </c>
      <c r="H1945" s="10" t="inlineStr"/>
      <c r="I1945" s="10" t="n">
        <v>24030</v>
      </c>
      <c r="J1945" s="10" t="n"/>
      <c r="K1945" s="10" t="n"/>
      <c r="L1945" s="13" t="n">
        <v>5.574109245612703</v>
      </c>
      <c r="M1945" s="12" t="n">
        <v>45017</v>
      </c>
      <c r="N1945" s="13" t="n">
        <v>5.5</v>
      </c>
      <c r="O1945" s="12" t="n">
        <v>45022</v>
      </c>
      <c r="P1945" t="n">
        <v>20</v>
      </c>
      <c r="Q1945" s="14" t="inlineStr">
        <is>
          <t>SI</t>
        </is>
      </c>
      <c r="R1945" s="10" t="n"/>
      <c r="S1945" s="10" t="n">
        <v>24030</v>
      </c>
      <c r="T1945" s="10" t="n"/>
      <c r="U1945" s="10" t="n"/>
      <c r="V1945" s="13" t="n">
        <v>7.574109245612703</v>
      </c>
      <c r="W1945" s="12" t="n">
        <v>45019</v>
      </c>
      <c r="X1945" s="13" t="n">
        <v>7.5</v>
      </c>
      <c r="Y1945" s="12" t="n">
        <v>45022</v>
      </c>
      <c r="Z1945" t="n">
        <v>20</v>
      </c>
      <c r="AA1945" s="14" t="inlineStr">
        <is>
          <t>SI</t>
        </is>
      </c>
    </row>
    <row r="1946">
      <c r="B1946" t="inlineStr">
        <is>
          <t>Venta Local</t>
        </is>
      </c>
      <c r="C1946" t="n">
        <v>40366458</v>
      </c>
      <c r="D1946" t="inlineStr">
        <is>
          <t>AGROSUPER SHANGHAI</t>
        </is>
      </c>
      <c r="E1946" t="n">
        <v>1021766</v>
      </c>
      <c r="F1946" t="inlineStr">
        <is>
          <t>agrosuper shanghai1021766</t>
        </is>
      </c>
      <c r="G1946" s="12" t="n">
        <v>45018</v>
      </c>
      <c r="H1946" s="10" t="inlineStr"/>
      <c r="I1946" s="10" t="n">
        <v>23400</v>
      </c>
      <c r="J1946" s="10" t="n"/>
      <c r="K1946" s="10" t="n"/>
      <c r="L1946" s="13" t="n">
        <v>5.574109245612703</v>
      </c>
      <c r="M1946" s="12" t="n">
        <v>45023</v>
      </c>
      <c r="N1946" s="13" t="n">
        <v>5.5</v>
      </c>
      <c r="O1946" s="12" t="n">
        <v>45028</v>
      </c>
      <c r="P1946" t="n">
        <v>15</v>
      </c>
      <c r="Q1946" s="14" t="inlineStr">
        <is>
          <t>SI</t>
        </is>
      </c>
      <c r="R1946" s="10" t="n"/>
      <c r="S1946" s="10" t="n">
        <v>23400</v>
      </c>
      <c r="T1946" s="10" t="n"/>
      <c r="U1946" s="10" t="n"/>
      <c r="V1946" s="13" t="n">
        <v>7.574109245612703</v>
      </c>
      <c r="W1946" s="12" t="n">
        <v>45025</v>
      </c>
      <c r="X1946" s="13" t="n">
        <v>7.5</v>
      </c>
      <c r="Y1946" s="12" t="n">
        <v>45028</v>
      </c>
      <c r="Z1946" t="n">
        <v>15</v>
      </c>
      <c r="AA1946" s="14" t="inlineStr">
        <is>
          <t>SI</t>
        </is>
      </c>
    </row>
    <row r="1947">
      <c r="B1947" t="inlineStr">
        <is>
          <t>Venta Local</t>
        </is>
      </c>
      <c r="C1947" t="n">
        <v>40366457</v>
      </c>
      <c r="D1947" t="inlineStr">
        <is>
          <t>AGROSUPER SHANGHAI</t>
        </is>
      </c>
      <c r="E1947" t="n">
        <v>1021766</v>
      </c>
      <c r="F1947" t="inlineStr">
        <is>
          <t>agrosuper shanghai1021766</t>
        </is>
      </c>
      <c r="G1947" s="12" t="n">
        <v>45015</v>
      </c>
      <c r="H1947" s="10" t="inlineStr"/>
      <c r="I1947" s="10" t="n">
        <v>24354</v>
      </c>
      <c r="J1947" s="10" t="n"/>
      <c r="K1947" s="10" t="n"/>
      <c r="L1947" s="13" t="n">
        <v>5.574109245612703</v>
      </c>
      <c r="M1947" s="12" t="n">
        <v>45020</v>
      </c>
      <c r="N1947" s="13" t="n">
        <v>5.5</v>
      </c>
      <c r="O1947" s="12" t="n">
        <v>45025</v>
      </c>
      <c r="P1947" t="n">
        <v>18</v>
      </c>
      <c r="Q1947" s="14" t="inlineStr">
        <is>
          <t>SI</t>
        </is>
      </c>
      <c r="R1947" s="10" t="n"/>
      <c r="S1947" s="10" t="n">
        <v>24354</v>
      </c>
      <c r="T1947" s="10" t="n"/>
      <c r="U1947" s="10" t="n"/>
      <c r="V1947" s="13" t="n">
        <v>7.574109245612703</v>
      </c>
      <c r="W1947" s="12" t="n">
        <v>45022</v>
      </c>
      <c r="X1947" s="13" t="n">
        <v>7.5</v>
      </c>
      <c r="Y1947" s="12" t="n">
        <v>45025</v>
      </c>
      <c r="Z1947" t="n">
        <v>18</v>
      </c>
      <c r="AA1947" s="14" t="inlineStr">
        <is>
          <t>SI</t>
        </is>
      </c>
    </row>
    <row r="1948">
      <c r="B1948" t="inlineStr">
        <is>
          <t>Venta Local</t>
        </is>
      </c>
      <c r="C1948" t="n">
        <v>40366449</v>
      </c>
      <c r="D1948" t="inlineStr">
        <is>
          <t>AGROSUPER SHANGHAI</t>
        </is>
      </c>
      <c r="E1948" t="n">
        <v>1021732</v>
      </c>
      <c r="F1948" t="inlineStr">
        <is>
          <t>agrosuper shanghai1021732</t>
        </is>
      </c>
      <c r="G1948" s="12" t="n">
        <v>45025</v>
      </c>
      <c r="H1948" s="10" t="inlineStr"/>
      <c r="I1948" s="10" t="n">
        <v>24800</v>
      </c>
      <c r="J1948" s="10" t="n"/>
      <c r="K1948" s="10" t="n"/>
      <c r="L1948" s="13" t="n">
        <v>5.574109245612703</v>
      </c>
      <c r="M1948" s="12" t="n">
        <v>45030</v>
      </c>
      <c r="N1948" s="13" t="n">
        <v>5.5</v>
      </c>
      <c r="O1948" s="12" t="n">
        <v>45035</v>
      </c>
      <c r="P1948" t="n">
        <v>9</v>
      </c>
      <c r="Q1948" s="14" t="inlineStr">
        <is>
          <t>SI</t>
        </is>
      </c>
      <c r="R1948" s="10" t="n"/>
      <c r="S1948" s="10" t="n">
        <v>24800</v>
      </c>
      <c r="T1948" s="10" t="n"/>
      <c r="U1948" s="10" t="n"/>
      <c r="V1948" s="13" t="n">
        <v>7.574109245612703</v>
      </c>
      <c r="W1948" s="12" t="n">
        <v>45032</v>
      </c>
      <c r="X1948" s="13" t="n">
        <v>7.5</v>
      </c>
      <c r="Y1948" s="12" t="n">
        <v>45035</v>
      </c>
      <c r="Z1948" t="n">
        <v>9</v>
      </c>
      <c r="AA1948" s="14" t="inlineStr">
        <is>
          <t>SI</t>
        </is>
      </c>
    </row>
    <row r="1949">
      <c r="B1949" t="inlineStr">
        <is>
          <t>Venta Local</t>
        </is>
      </c>
      <c r="C1949" t="n">
        <v>40366448</v>
      </c>
      <c r="D1949" t="inlineStr">
        <is>
          <t>AGROSUPER SHANGHAI</t>
        </is>
      </c>
      <c r="E1949" t="n">
        <v>1021732</v>
      </c>
      <c r="F1949" t="inlineStr">
        <is>
          <t>agrosuper shanghai1021732</t>
        </is>
      </c>
      <c r="G1949" s="12" t="n">
        <v>45031</v>
      </c>
      <c r="H1949" s="10" t="inlineStr"/>
      <c r="I1949" s="10" t="n">
        <v>11580</v>
      </c>
      <c r="J1949" s="10" t="n"/>
      <c r="K1949" s="10" t="n"/>
      <c r="L1949" s="13" t="n">
        <v>5.574109245612703</v>
      </c>
      <c r="M1949" s="12" t="n">
        <v>45036</v>
      </c>
      <c r="N1949" s="13" t="n">
        <v>5.5</v>
      </c>
      <c r="O1949" s="12" t="n">
        <v>45041</v>
      </c>
      <c r="P1949" t="n">
        <v>4</v>
      </c>
      <c r="Q1949" s="14" t="inlineStr">
        <is>
          <t>SI</t>
        </is>
      </c>
      <c r="R1949" s="10" t="n"/>
      <c r="S1949" s="10" t="n">
        <v>11580</v>
      </c>
      <c r="T1949" s="10" t="n"/>
      <c r="U1949" s="10" t="n"/>
      <c r="V1949" s="13" t="n">
        <v>7.574109245612703</v>
      </c>
      <c r="W1949" s="12" t="n">
        <v>45038</v>
      </c>
      <c r="X1949" s="13" t="n">
        <v>7.5</v>
      </c>
      <c r="Y1949" s="12" t="n">
        <v>45041</v>
      </c>
      <c r="Z1949" t="n">
        <v>4</v>
      </c>
      <c r="AA1949" s="14" t="inlineStr">
        <is>
          <t>SI</t>
        </is>
      </c>
    </row>
    <row r="1950">
      <c r="B1950" t="inlineStr">
        <is>
          <t>Venta Local</t>
        </is>
      </c>
      <c r="C1950" t="n">
        <v>40366448</v>
      </c>
      <c r="D1950" t="inlineStr">
        <is>
          <t>AGROSUPER SHANGHAI</t>
        </is>
      </c>
      <c r="E1950" t="n">
        <v>1021732</v>
      </c>
      <c r="F1950" t="inlineStr">
        <is>
          <t>agrosuper shanghai1021732</t>
        </is>
      </c>
      <c r="G1950" s="12" t="n">
        <v>45031</v>
      </c>
      <c r="H1950" s="10" t="inlineStr"/>
      <c r="I1950" s="10" t="n">
        <v>24660</v>
      </c>
      <c r="J1950" s="10" t="n"/>
      <c r="K1950" s="10" t="n"/>
      <c r="L1950" s="13" t="n">
        <v>5.574109245612703</v>
      </c>
      <c r="M1950" s="12" t="n">
        <v>45036</v>
      </c>
      <c r="N1950" s="13" t="n">
        <v>5.5</v>
      </c>
      <c r="O1950" s="12" t="n">
        <v>45041</v>
      </c>
      <c r="P1950" t="n">
        <v>4</v>
      </c>
      <c r="Q1950" s="14" t="inlineStr">
        <is>
          <t>SI</t>
        </is>
      </c>
      <c r="R1950" s="10" t="n"/>
      <c r="S1950" s="10" t="n">
        <v>24660</v>
      </c>
      <c r="T1950" s="10" t="n"/>
      <c r="U1950" s="10" t="n"/>
      <c r="V1950" s="13" t="n">
        <v>7.574109245612703</v>
      </c>
      <c r="W1950" s="12" t="n">
        <v>45038</v>
      </c>
      <c r="X1950" s="13" t="n">
        <v>7.5</v>
      </c>
      <c r="Y1950" s="12" t="n">
        <v>45041</v>
      </c>
      <c r="Z1950" t="n">
        <v>4</v>
      </c>
      <c r="AA1950" s="14" t="inlineStr">
        <is>
          <t>SI</t>
        </is>
      </c>
    </row>
    <row r="1951">
      <c r="B1951" t="inlineStr">
        <is>
          <t>Venta Local</t>
        </is>
      </c>
      <c r="C1951" t="n">
        <v>40366447</v>
      </c>
      <c r="D1951" t="inlineStr">
        <is>
          <t>AGROSUPER SHANGHAI</t>
        </is>
      </c>
      <c r="E1951" t="n">
        <v>1021732</v>
      </c>
      <c r="F1951" t="inlineStr">
        <is>
          <t>agrosuper shanghai1021732</t>
        </is>
      </c>
      <c r="G1951" s="12" t="n">
        <v>45025</v>
      </c>
      <c r="H1951" s="10" t="inlineStr"/>
      <c r="I1951" s="10" t="n">
        <v>23220</v>
      </c>
      <c r="J1951" s="10" t="n"/>
      <c r="K1951" s="10" t="n"/>
      <c r="L1951" s="13" t="n">
        <v>5.574109245612703</v>
      </c>
      <c r="M1951" s="12" t="n">
        <v>45030</v>
      </c>
      <c r="N1951" s="13" t="n">
        <v>5.5</v>
      </c>
      <c r="O1951" s="12" t="n">
        <v>45035</v>
      </c>
      <c r="P1951" t="n">
        <v>9</v>
      </c>
      <c r="Q1951" s="14" t="inlineStr">
        <is>
          <t>SI</t>
        </is>
      </c>
      <c r="R1951" s="10" t="n"/>
      <c r="S1951" s="10" t="n">
        <v>23220</v>
      </c>
      <c r="T1951" s="10" t="n"/>
      <c r="U1951" s="10" t="n"/>
      <c r="V1951" s="13" t="n">
        <v>7.574109245612703</v>
      </c>
      <c r="W1951" s="12" t="n">
        <v>45032</v>
      </c>
      <c r="X1951" s="13" t="n">
        <v>7.5</v>
      </c>
      <c r="Y1951" s="12" t="n">
        <v>45035</v>
      </c>
      <c r="Z1951" t="n">
        <v>9</v>
      </c>
      <c r="AA1951" s="14" t="inlineStr">
        <is>
          <t>SI</t>
        </is>
      </c>
    </row>
    <row r="1952">
      <c r="B1952" t="inlineStr">
        <is>
          <t>Venta Local</t>
        </is>
      </c>
      <c r="C1952" t="n">
        <v>40366445</v>
      </c>
      <c r="D1952" t="inlineStr">
        <is>
          <t>AGROSUPER SHANGHAI</t>
        </is>
      </c>
      <c r="E1952" t="n">
        <v>1021732</v>
      </c>
      <c r="F1952" t="inlineStr">
        <is>
          <t>agrosuper shanghai1021732</t>
        </is>
      </c>
      <c r="G1952" s="12" t="n">
        <v>45013</v>
      </c>
      <c r="H1952" s="10" t="inlineStr"/>
      <c r="I1952" s="10" t="n">
        <v>24300</v>
      </c>
      <c r="J1952" s="10" t="n"/>
      <c r="K1952" s="10" t="n"/>
      <c r="L1952" s="13" t="n">
        <v>5.574109245612703</v>
      </c>
      <c r="M1952" s="12" t="n">
        <v>45018</v>
      </c>
      <c r="N1952" s="13" t="n">
        <v>5.5</v>
      </c>
      <c r="O1952" s="12" t="n">
        <v>45023</v>
      </c>
      <c r="P1952" t="n">
        <v>19</v>
      </c>
      <c r="Q1952" s="14" t="inlineStr">
        <is>
          <t>SI</t>
        </is>
      </c>
      <c r="R1952" s="10" t="n"/>
      <c r="S1952" s="10" t="n">
        <v>24300</v>
      </c>
      <c r="T1952" s="10" t="n"/>
      <c r="U1952" s="10" t="n"/>
      <c r="V1952" s="13" t="n">
        <v>7.574109245612703</v>
      </c>
      <c r="W1952" s="12" t="n">
        <v>45020</v>
      </c>
      <c r="X1952" s="13" t="n">
        <v>7.5</v>
      </c>
      <c r="Y1952" s="12" t="n">
        <v>45023</v>
      </c>
      <c r="Z1952" t="n">
        <v>19</v>
      </c>
      <c r="AA1952" s="14" t="inlineStr">
        <is>
          <t>SI</t>
        </is>
      </c>
    </row>
    <row r="1953">
      <c r="B1953" t="inlineStr">
        <is>
          <t>Venta Local</t>
        </is>
      </c>
      <c r="C1953" t="n">
        <v>40366444</v>
      </c>
      <c r="D1953" t="inlineStr">
        <is>
          <t>AGROSUPER SHANGHAI</t>
        </is>
      </c>
      <c r="E1953" t="n">
        <v>1021732</v>
      </c>
      <c r="F1953" t="inlineStr">
        <is>
          <t>agrosuper shanghai1021732</t>
        </is>
      </c>
      <c r="G1953" s="12" t="n">
        <v>45015</v>
      </c>
      <c r="H1953" s="10" t="inlineStr"/>
      <c r="I1953" s="10" t="n">
        <v>25000</v>
      </c>
      <c r="J1953" s="10" t="n"/>
      <c r="K1953" s="10" t="n"/>
      <c r="L1953" s="13" t="n">
        <v>5.574109245612703</v>
      </c>
      <c r="M1953" s="12" t="n">
        <v>45020</v>
      </c>
      <c r="N1953" s="13" t="n">
        <v>5.5</v>
      </c>
      <c r="O1953" s="12" t="n">
        <v>45025</v>
      </c>
      <c r="P1953" t="n">
        <v>18</v>
      </c>
      <c r="Q1953" s="14" t="inlineStr">
        <is>
          <t>SI</t>
        </is>
      </c>
      <c r="R1953" s="10" t="n"/>
      <c r="S1953" s="10" t="n">
        <v>25000</v>
      </c>
      <c r="T1953" s="10" t="n"/>
      <c r="U1953" s="10" t="n"/>
      <c r="V1953" s="13" t="n">
        <v>7.574109245612703</v>
      </c>
      <c r="W1953" s="12" t="n">
        <v>45022</v>
      </c>
      <c r="X1953" s="13" t="n">
        <v>7.5</v>
      </c>
      <c r="Y1953" s="12" t="n">
        <v>45025</v>
      </c>
      <c r="Z1953" t="n">
        <v>18</v>
      </c>
      <c r="AA1953" s="14" t="inlineStr">
        <is>
          <t>SI</t>
        </is>
      </c>
    </row>
    <row r="1954">
      <c r="B1954" t="inlineStr">
        <is>
          <t>Venta Local</t>
        </is>
      </c>
      <c r="C1954" t="n">
        <v>40366443</v>
      </c>
      <c r="D1954" t="inlineStr">
        <is>
          <t>AGROSUPER SHANGHAI</t>
        </is>
      </c>
      <c r="E1954" t="n">
        <v>1021732</v>
      </c>
      <c r="F1954" t="inlineStr">
        <is>
          <t>agrosuper shanghai1021732</t>
        </is>
      </c>
      <c r="G1954" s="12" t="n">
        <v>45007</v>
      </c>
      <c r="H1954" s="10" t="inlineStr"/>
      <c r="I1954" s="10" t="n">
        <v>24920</v>
      </c>
      <c r="J1954" s="10" t="n"/>
      <c r="K1954" s="10" t="n"/>
      <c r="L1954" s="13" t="n">
        <v>5.574109245612703</v>
      </c>
      <c r="M1954" s="12" t="n">
        <v>45012</v>
      </c>
      <c r="N1954" s="13" t="n">
        <v>5.5</v>
      </c>
      <c r="O1954" s="12" t="n">
        <v>45017</v>
      </c>
      <c r="P1954" t="n">
        <v>23</v>
      </c>
      <c r="Q1954" s="14" t="inlineStr">
        <is>
          <t>SI</t>
        </is>
      </c>
      <c r="R1954" s="10" t="n"/>
      <c r="S1954" s="10" t="n">
        <v>24920</v>
      </c>
      <c r="T1954" s="10" t="n"/>
      <c r="U1954" s="10" t="n"/>
      <c r="V1954" s="13" t="n">
        <v>7.574109245612703</v>
      </c>
      <c r="W1954" s="12" t="n">
        <v>45014</v>
      </c>
      <c r="X1954" s="13" t="n">
        <v>7.5</v>
      </c>
      <c r="Y1954" s="12" t="n">
        <v>45017</v>
      </c>
      <c r="Z1954" t="n">
        <v>23</v>
      </c>
      <c r="AA1954" s="14" t="inlineStr">
        <is>
          <t>SI</t>
        </is>
      </c>
    </row>
    <row r="1955">
      <c r="B1955" t="inlineStr">
        <is>
          <t>Venta Local</t>
        </is>
      </c>
      <c r="C1955" t="n">
        <v>40366442</v>
      </c>
      <c r="D1955" t="inlineStr">
        <is>
          <t>AGROSUPER SHANGHAI</t>
        </is>
      </c>
      <c r="E1955" t="n">
        <v>1021732</v>
      </c>
      <c r="F1955" t="inlineStr">
        <is>
          <t>agrosuper shanghai1021732</t>
        </is>
      </c>
      <c r="G1955" s="12" t="n">
        <v>45007</v>
      </c>
      <c r="H1955" s="10" t="inlineStr"/>
      <c r="I1955" s="10" t="n">
        <v>24680</v>
      </c>
      <c r="J1955" s="10" t="n"/>
      <c r="K1955" s="10" t="n"/>
      <c r="L1955" s="13" t="n">
        <v>5.574109245612703</v>
      </c>
      <c r="M1955" s="12" t="n">
        <v>45012</v>
      </c>
      <c r="N1955" s="13" t="n">
        <v>5.5</v>
      </c>
      <c r="O1955" s="12" t="n">
        <v>45017</v>
      </c>
      <c r="P1955" t="n">
        <v>23</v>
      </c>
      <c r="Q1955" s="14" t="inlineStr">
        <is>
          <t>SI</t>
        </is>
      </c>
      <c r="R1955" s="10" t="n"/>
      <c r="S1955" s="10" t="n">
        <v>24680</v>
      </c>
      <c r="T1955" s="10" t="n"/>
      <c r="U1955" s="10" t="n"/>
      <c r="V1955" s="13" t="n">
        <v>7.574109245612703</v>
      </c>
      <c r="W1955" s="12" t="n">
        <v>45014</v>
      </c>
      <c r="X1955" s="13" t="n">
        <v>7.5</v>
      </c>
      <c r="Y1955" s="12" t="n">
        <v>45017</v>
      </c>
      <c r="Z1955" t="n">
        <v>23</v>
      </c>
      <c r="AA1955" s="14" t="inlineStr">
        <is>
          <t>SI</t>
        </is>
      </c>
    </row>
    <row r="1956">
      <c r="B1956" t="inlineStr">
        <is>
          <t>Venta Local</t>
        </is>
      </c>
      <c r="C1956" t="n">
        <v>40366441</v>
      </c>
      <c r="D1956" t="inlineStr">
        <is>
          <t>AGROSUPER SHANGHAI</t>
        </is>
      </c>
      <c r="E1956" t="n">
        <v>1021732</v>
      </c>
      <c r="F1956" t="inlineStr">
        <is>
          <t>agrosuper shanghai1021732</t>
        </is>
      </c>
      <c r="G1956" s="12" t="n">
        <v>45005</v>
      </c>
      <c r="H1956" s="10" t="n">
        <v>24680</v>
      </c>
      <c r="I1956" s="10" t="n"/>
      <c r="J1956" s="10" t="n"/>
      <c r="K1956" s="10" t="n"/>
      <c r="L1956" s="13" t="n">
        <v>5.574109245612703</v>
      </c>
      <c r="M1956" s="12" t="n">
        <v>45010</v>
      </c>
      <c r="N1956" s="13" t="n">
        <v>5.5</v>
      </c>
      <c r="O1956" s="12" t="n">
        <v>45015</v>
      </c>
      <c r="P1956" t="n">
        <v>1</v>
      </c>
      <c r="Q1956" s="14" t="inlineStr">
        <is>
          <t>Mes 4</t>
        </is>
      </c>
      <c r="R1956" s="10" t="n">
        <v>24680</v>
      </c>
      <c r="S1956" s="10" t="n"/>
      <c r="T1956" s="10" t="n"/>
      <c r="U1956" s="10" t="n"/>
      <c r="V1956" s="13" t="n">
        <v>7.574109245612703</v>
      </c>
      <c r="W1956" s="12" t="n">
        <v>45012</v>
      </c>
      <c r="X1956" s="13" t="n">
        <v>7.5</v>
      </c>
      <c r="Y1956" s="12" t="n">
        <v>45015</v>
      </c>
      <c r="Z1956" t="n">
        <v>1</v>
      </c>
      <c r="AA1956" s="14" t="inlineStr">
        <is>
          <t>Mes 4</t>
        </is>
      </c>
    </row>
    <row r="1957">
      <c r="B1957" t="inlineStr">
        <is>
          <t>Venta Local</t>
        </is>
      </c>
      <c r="C1957" t="n">
        <v>40366440</v>
      </c>
      <c r="D1957" t="inlineStr">
        <is>
          <t>AGROSUPER SHANGHAI</t>
        </is>
      </c>
      <c r="E1957" t="n">
        <v>1021732</v>
      </c>
      <c r="F1957" t="inlineStr">
        <is>
          <t>agrosuper shanghai1021732</t>
        </is>
      </c>
      <c r="G1957" s="12" t="n">
        <v>45007</v>
      </c>
      <c r="H1957" s="10" t="inlineStr"/>
      <c r="I1957" s="10" t="n">
        <v>19800</v>
      </c>
      <c r="J1957" s="10" t="n"/>
      <c r="K1957" s="10" t="n"/>
      <c r="L1957" s="13" t="n">
        <v>5.574109245612703</v>
      </c>
      <c r="M1957" s="12" t="n">
        <v>45012</v>
      </c>
      <c r="N1957" s="13" t="n">
        <v>5.5</v>
      </c>
      <c r="O1957" s="12" t="n">
        <v>45017</v>
      </c>
      <c r="P1957" t="n">
        <v>23</v>
      </c>
      <c r="Q1957" s="14" t="inlineStr">
        <is>
          <t>SI</t>
        </is>
      </c>
      <c r="R1957" s="10" t="n"/>
      <c r="S1957" s="10" t="n">
        <v>19800</v>
      </c>
      <c r="T1957" s="10" t="n"/>
      <c r="U1957" s="10" t="n"/>
      <c r="V1957" s="13" t="n">
        <v>7.574109245612703</v>
      </c>
      <c r="W1957" s="12" t="n">
        <v>45014</v>
      </c>
      <c r="X1957" s="13" t="n">
        <v>7.5</v>
      </c>
      <c r="Y1957" s="12" t="n">
        <v>45017</v>
      </c>
      <c r="Z1957" t="n">
        <v>23</v>
      </c>
      <c r="AA1957" s="14" t="inlineStr">
        <is>
          <t>SI</t>
        </is>
      </c>
    </row>
    <row r="1958">
      <c r="B1958" t="inlineStr">
        <is>
          <t>Venta Local</t>
        </is>
      </c>
      <c r="C1958" t="n">
        <v>40366440</v>
      </c>
      <c r="D1958" t="inlineStr">
        <is>
          <t>AGROSUPER SHANGHAI</t>
        </is>
      </c>
      <c r="E1958" t="n">
        <v>1021732</v>
      </c>
      <c r="F1958" t="inlineStr">
        <is>
          <t>agrosuper shanghai1021732</t>
        </is>
      </c>
      <c r="G1958" s="12" t="n">
        <v>45007</v>
      </c>
      <c r="H1958" s="10" t="inlineStr"/>
      <c r="I1958" s="10" t="n">
        <v>24000</v>
      </c>
      <c r="J1958" s="10" t="n"/>
      <c r="K1958" s="10" t="n"/>
      <c r="L1958" s="13" t="n">
        <v>5.574109245612703</v>
      </c>
      <c r="M1958" s="12" t="n">
        <v>45012</v>
      </c>
      <c r="N1958" s="13" t="n">
        <v>5.5</v>
      </c>
      <c r="O1958" s="12" t="n">
        <v>45017</v>
      </c>
      <c r="P1958" t="n">
        <v>23</v>
      </c>
      <c r="Q1958" s="14" t="inlineStr">
        <is>
          <t>SI</t>
        </is>
      </c>
      <c r="R1958" s="10" t="n"/>
      <c r="S1958" s="10" t="n">
        <v>24000</v>
      </c>
      <c r="T1958" s="10" t="n"/>
      <c r="U1958" s="10" t="n"/>
      <c r="V1958" s="13" t="n">
        <v>7.574109245612703</v>
      </c>
      <c r="W1958" s="12" t="n">
        <v>45014</v>
      </c>
      <c r="X1958" s="13" t="n">
        <v>7.5</v>
      </c>
      <c r="Y1958" s="12" t="n">
        <v>45017</v>
      </c>
      <c r="Z1958" t="n">
        <v>23</v>
      </c>
      <c r="AA1958" s="14" t="inlineStr">
        <is>
          <t>SI</t>
        </is>
      </c>
    </row>
    <row r="1959">
      <c r="B1959" t="inlineStr">
        <is>
          <t>Venta Local</t>
        </is>
      </c>
      <c r="C1959" t="n">
        <v>40366437</v>
      </c>
      <c r="D1959" t="inlineStr">
        <is>
          <t>AGROSUPER SHANGHAI</t>
        </is>
      </c>
      <c r="E1959" t="n">
        <v>1021739</v>
      </c>
      <c r="F1959" t="inlineStr">
        <is>
          <t>agrosuper shanghai1021739</t>
        </is>
      </c>
      <c r="G1959" s="12" t="n">
        <v>45031</v>
      </c>
      <c r="H1959" s="10" t="inlineStr"/>
      <c r="I1959" s="10" t="n">
        <v>21179.69</v>
      </c>
      <c r="J1959" s="10" t="n"/>
      <c r="K1959" s="10" t="n"/>
      <c r="L1959" s="13" t="n">
        <v>5.574109245612703</v>
      </c>
      <c r="M1959" s="12" t="n">
        <v>45036</v>
      </c>
      <c r="N1959" s="13" t="n">
        <v>5.5</v>
      </c>
      <c r="O1959" s="12" t="n">
        <v>45041</v>
      </c>
      <c r="P1959" t="n">
        <v>4</v>
      </c>
      <c r="Q1959" s="14" t="inlineStr">
        <is>
          <t>SI</t>
        </is>
      </c>
      <c r="R1959" s="10" t="n"/>
      <c r="S1959" s="10" t="n">
        <v>21179.69</v>
      </c>
      <c r="T1959" s="10" t="n"/>
      <c r="U1959" s="10" t="n"/>
      <c r="V1959" s="13" t="n">
        <v>7.574109245612703</v>
      </c>
      <c r="W1959" s="12" t="n">
        <v>45038</v>
      </c>
      <c r="X1959" s="13" t="n">
        <v>7.5</v>
      </c>
      <c r="Y1959" s="12" t="n">
        <v>45041</v>
      </c>
      <c r="Z1959" t="n">
        <v>4</v>
      </c>
      <c r="AA1959" s="14" t="inlineStr">
        <is>
          <t>SI</t>
        </is>
      </c>
    </row>
    <row r="1960">
      <c r="B1960" t="inlineStr">
        <is>
          <t>Venta Local</t>
        </is>
      </c>
      <c r="C1960" t="n">
        <v>40366428</v>
      </c>
      <c r="D1960" t="inlineStr">
        <is>
          <t>AGROSUPER SHANGHAI</t>
        </is>
      </c>
      <c r="E1960" t="n">
        <v>1030686</v>
      </c>
      <c r="F1960" t="inlineStr">
        <is>
          <t>agrosuper shanghai1030686</t>
        </is>
      </c>
      <c r="G1960" s="12" t="n">
        <v>45018</v>
      </c>
      <c r="H1960" s="10" t="inlineStr"/>
      <c r="I1960" s="10" t="n">
        <v>24000</v>
      </c>
      <c r="J1960" s="10" t="n"/>
      <c r="K1960" s="10" t="n"/>
      <c r="L1960" s="13" t="n">
        <v>5.574109245612703</v>
      </c>
      <c r="M1960" s="12" t="n">
        <v>45023</v>
      </c>
      <c r="N1960" s="13" t="n">
        <v>5.5</v>
      </c>
      <c r="O1960" s="12" t="n">
        <v>45028</v>
      </c>
      <c r="P1960" t="n">
        <v>15</v>
      </c>
      <c r="Q1960" s="14" t="inlineStr">
        <is>
          <t>SI</t>
        </is>
      </c>
      <c r="R1960" s="10" t="n"/>
      <c r="S1960" s="10" t="n">
        <v>24000</v>
      </c>
      <c r="T1960" s="10" t="n"/>
      <c r="U1960" s="10" t="n"/>
      <c r="V1960" s="13" t="n">
        <v>7.574109245612703</v>
      </c>
      <c r="W1960" s="12" t="n">
        <v>45025</v>
      </c>
      <c r="X1960" s="13" t="n">
        <v>7.5</v>
      </c>
      <c r="Y1960" s="12" t="n">
        <v>45028</v>
      </c>
      <c r="Z1960" t="n">
        <v>15</v>
      </c>
      <c r="AA1960" s="14" t="inlineStr">
        <is>
          <t>SI</t>
        </is>
      </c>
    </row>
    <row r="1961">
      <c r="B1961" t="inlineStr">
        <is>
          <t>Venta Local</t>
        </is>
      </c>
      <c r="C1961" t="n">
        <v>40366420</v>
      </c>
      <c r="D1961" t="inlineStr">
        <is>
          <t>AGROSUPER SHANGHAI</t>
        </is>
      </c>
      <c r="E1961" t="n">
        <v>1030506</v>
      </c>
      <c r="F1961" t="inlineStr">
        <is>
          <t>agrosuper shanghai1030506</t>
        </is>
      </c>
      <c r="G1961" s="12" t="n">
        <v>45019</v>
      </c>
      <c r="H1961" s="10" t="inlineStr"/>
      <c r="I1961" s="10" t="n">
        <v>24000</v>
      </c>
      <c r="J1961" s="10" t="n"/>
      <c r="K1961" s="10" t="n"/>
      <c r="L1961" s="13" t="n">
        <v>5.574109245612703</v>
      </c>
      <c r="M1961" s="12" t="n">
        <v>45024</v>
      </c>
      <c r="N1961" s="13" t="n">
        <v>5.5</v>
      </c>
      <c r="O1961" s="12" t="n">
        <v>45029</v>
      </c>
      <c r="P1961" t="n">
        <v>14</v>
      </c>
      <c r="Q1961" s="14" t="inlineStr">
        <is>
          <t>SI</t>
        </is>
      </c>
      <c r="R1961" s="10" t="n"/>
      <c r="S1961" s="10" t="n">
        <v>24000</v>
      </c>
      <c r="T1961" s="10" t="n"/>
      <c r="U1961" s="10" t="n"/>
      <c r="V1961" s="13" t="n">
        <v>7.574109245612703</v>
      </c>
      <c r="W1961" s="12" t="n">
        <v>45026</v>
      </c>
      <c r="X1961" s="13" t="n">
        <v>7.5</v>
      </c>
      <c r="Y1961" s="12" t="n">
        <v>45029</v>
      </c>
      <c r="Z1961" t="n">
        <v>14</v>
      </c>
      <c r="AA1961" s="14" t="inlineStr">
        <is>
          <t>SI</t>
        </is>
      </c>
    </row>
    <row r="1962">
      <c r="B1962" t="inlineStr">
        <is>
          <t>Venta Local</t>
        </is>
      </c>
      <c r="C1962" t="n">
        <v>40366411</v>
      </c>
      <c r="D1962" t="inlineStr">
        <is>
          <t>AGROSUPER SHANGHAI</t>
        </is>
      </c>
      <c r="E1962" t="n">
        <v>1022212</v>
      </c>
      <c r="F1962" t="inlineStr">
        <is>
          <t>agrosuper shanghai1022212</t>
        </is>
      </c>
      <c r="G1962" s="12" t="n">
        <v>45012</v>
      </c>
      <c r="H1962" s="10" t="inlineStr"/>
      <c r="I1962" s="10" t="n">
        <v>23707.62</v>
      </c>
      <c r="J1962" s="10" t="n"/>
      <c r="K1962" s="10" t="n"/>
      <c r="L1962" s="13" t="n">
        <v>5.574109245612703</v>
      </c>
      <c r="M1962" s="12" t="n">
        <v>45017</v>
      </c>
      <c r="N1962" s="13" t="n">
        <v>5.5</v>
      </c>
      <c r="O1962" s="12" t="n">
        <v>45022</v>
      </c>
      <c r="P1962" t="n">
        <v>20</v>
      </c>
      <c r="Q1962" s="14" t="inlineStr">
        <is>
          <t>SI</t>
        </is>
      </c>
      <c r="R1962" s="10" t="n"/>
      <c r="S1962" s="10" t="n">
        <v>23707.62</v>
      </c>
      <c r="T1962" s="10" t="n"/>
      <c r="U1962" s="10" t="n"/>
      <c r="V1962" s="13" t="n">
        <v>7.574109245612703</v>
      </c>
      <c r="W1962" s="12" t="n">
        <v>45019</v>
      </c>
      <c r="X1962" s="13" t="n">
        <v>7.5</v>
      </c>
      <c r="Y1962" s="12" t="n">
        <v>45022</v>
      </c>
      <c r="Z1962" t="n">
        <v>20</v>
      </c>
      <c r="AA1962" s="14" t="inlineStr">
        <is>
          <t>SI</t>
        </is>
      </c>
    </row>
    <row r="1963">
      <c r="B1963" t="inlineStr">
        <is>
          <t>Venta Local</t>
        </is>
      </c>
      <c r="C1963" t="n">
        <v>40366396</v>
      </c>
      <c r="D1963" t="inlineStr">
        <is>
          <t>AGROSUPER SHANGHAI</t>
        </is>
      </c>
      <c r="E1963" t="n">
        <v>1022183</v>
      </c>
      <c r="F1963" t="inlineStr">
        <is>
          <t>agrosuper shanghai1022183</t>
        </is>
      </c>
      <c r="G1963" s="12" t="n">
        <v>45014</v>
      </c>
      <c r="H1963" s="10" t="inlineStr"/>
      <c r="I1963" s="10" t="n">
        <v>24395.22</v>
      </c>
      <c r="J1963" s="10" t="n"/>
      <c r="K1963" s="10" t="n"/>
      <c r="L1963" s="13" t="n">
        <v>5.574109245612703</v>
      </c>
      <c r="M1963" s="12" t="n">
        <v>45019</v>
      </c>
      <c r="N1963" s="13" t="n">
        <v>5.5</v>
      </c>
      <c r="O1963" s="12" t="n">
        <v>45024</v>
      </c>
      <c r="P1963" t="n">
        <v>18</v>
      </c>
      <c r="Q1963" s="14" t="inlineStr">
        <is>
          <t>SI</t>
        </is>
      </c>
      <c r="R1963" s="10" t="n"/>
      <c r="S1963" s="10" t="n">
        <v>24395.22</v>
      </c>
      <c r="T1963" s="10" t="n"/>
      <c r="U1963" s="10" t="n"/>
      <c r="V1963" s="13" t="n">
        <v>7.574109245612703</v>
      </c>
      <c r="W1963" s="12" t="n">
        <v>45021</v>
      </c>
      <c r="X1963" s="13" t="n">
        <v>7.5</v>
      </c>
      <c r="Y1963" s="12" t="n">
        <v>45024</v>
      </c>
      <c r="Z1963" t="n">
        <v>18</v>
      </c>
      <c r="AA1963" s="14" t="inlineStr">
        <is>
          <t>SI</t>
        </is>
      </c>
    </row>
    <row r="1964">
      <c r="B1964" t="inlineStr">
        <is>
          <t>Venta Local</t>
        </is>
      </c>
      <c r="C1964" t="n">
        <v>40366394</v>
      </c>
      <c r="D1964" t="inlineStr">
        <is>
          <t>AGROSUPER SHANGHAI</t>
        </is>
      </c>
      <c r="E1964" t="n">
        <v>1022183</v>
      </c>
      <c r="F1964" t="inlineStr">
        <is>
          <t>agrosuper shanghai1022183</t>
        </is>
      </c>
      <c r="G1964" s="12" t="n">
        <v>45014</v>
      </c>
      <c r="H1964" s="10" t="inlineStr"/>
      <c r="I1964" s="10" t="n">
        <v>24282.25</v>
      </c>
      <c r="J1964" s="10" t="n"/>
      <c r="K1964" s="10" t="n"/>
      <c r="L1964" s="13" t="n">
        <v>5.574109245612703</v>
      </c>
      <c r="M1964" s="12" t="n">
        <v>45019</v>
      </c>
      <c r="N1964" s="13" t="n">
        <v>5.5</v>
      </c>
      <c r="O1964" s="12" t="n">
        <v>45024</v>
      </c>
      <c r="P1964" t="n">
        <v>18</v>
      </c>
      <c r="Q1964" s="14" t="inlineStr">
        <is>
          <t>SI</t>
        </is>
      </c>
      <c r="R1964" s="10" t="n"/>
      <c r="S1964" s="10" t="n">
        <v>24282.25</v>
      </c>
      <c r="T1964" s="10" t="n"/>
      <c r="U1964" s="10" t="n"/>
      <c r="V1964" s="13" t="n">
        <v>7.574109245612703</v>
      </c>
      <c r="W1964" s="12" t="n">
        <v>45021</v>
      </c>
      <c r="X1964" s="13" t="n">
        <v>7.5</v>
      </c>
      <c r="Y1964" s="12" t="n">
        <v>45024</v>
      </c>
      <c r="Z1964" t="n">
        <v>18</v>
      </c>
      <c r="AA1964" s="14" t="inlineStr">
        <is>
          <t>SI</t>
        </is>
      </c>
    </row>
    <row r="1965">
      <c r="B1965" t="inlineStr">
        <is>
          <t>Venta Local</t>
        </is>
      </c>
      <c r="C1965" t="n">
        <v>40366393</v>
      </c>
      <c r="D1965" t="inlineStr">
        <is>
          <t>AGROSUPER SHANGHAI</t>
        </is>
      </c>
      <c r="E1965" t="n">
        <v>1022183</v>
      </c>
      <c r="F1965" t="inlineStr">
        <is>
          <t>agrosuper shanghai1022183</t>
        </is>
      </c>
      <c r="G1965" s="12" t="n">
        <v>45015</v>
      </c>
      <c r="H1965" s="10" t="inlineStr"/>
      <c r="I1965" s="10" t="n">
        <v>24024.15</v>
      </c>
      <c r="J1965" s="10" t="n"/>
      <c r="K1965" s="10" t="n"/>
      <c r="L1965" s="13" t="n">
        <v>5.574109245612703</v>
      </c>
      <c r="M1965" s="12" t="n">
        <v>45020</v>
      </c>
      <c r="N1965" s="13" t="n">
        <v>5.5</v>
      </c>
      <c r="O1965" s="12" t="n">
        <v>45025</v>
      </c>
      <c r="P1965" t="n">
        <v>18</v>
      </c>
      <c r="Q1965" s="14" t="inlineStr">
        <is>
          <t>SI</t>
        </is>
      </c>
      <c r="R1965" s="10" t="n"/>
      <c r="S1965" s="10" t="n">
        <v>24024.15</v>
      </c>
      <c r="T1965" s="10" t="n"/>
      <c r="U1965" s="10" t="n"/>
      <c r="V1965" s="13" t="n">
        <v>7.574109245612703</v>
      </c>
      <c r="W1965" s="12" t="n">
        <v>45022</v>
      </c>
      <c r="X1965" s="13" t="n">
        <v>7.5</v>
      </c>
      <c r="Y1965" s="12" t="n">
        <v>45025</v>
      </c>
      <c r="Z1965" t="n">
        <v>18</v>
      </c>
      <c r="AA1965" s="14" t="inlineStr">
        <is>
          <t>SI</t>
        </is>
      </c>
    </row>
    <row r="1966">
      <c r="B1966" t="inlineStr">
        <is>
          <t>Venta Local</t>
        </is>
      </c>
      <c r="C1966" t="n">
        <v>40366388</v>
      </c>
      <c r="D1966" t="inlineStr">
        <is>
          <t>AGROSUPER SHANGHAI</t>
        </is>
      </c>
      <c r="E1966" t="n">
        <v>1022183</v>
      </c>
      <c r="F1966" t="inlineStr">
        <is>
          <t>agrosuper shanghai1022183</t>
        </is>
      </c>
      <c r="G1966" s="12" t="n">
        <v>45018</v>
      </c>
      <c r="H1966" s="10" t="inlineStr"/>
      <c r="I1966" s="10" t="n">
        <v>24684.37</v>
      </c>
      <c r="J1966" s="10" t="n"/>
      <c r="K1966" s="10" t="n"/>
      <c r="L1966" s="13" t="n">
        <v>5.574109245612703</v>
      </c>
      <c r="M1966" s="12" t="n">
        <v>45023</v>
      </c>
      <c r="N1966" s="13" t="n">
        <v>5.5</v>
      </c>
      <c r="O1966" s="12" t="n">
        <v>45028</v>
      </c>
      <c r="P1966" t="n">
        <v>15</v>
      </c>
      <c r="Q1966" s="14" t="inlineStr">
        <is>
          <t>SI</t>
        </is>
      </c>
      <c r="R1966" s="10" t="n"/>
      <c r="S1966" s="10" t="n">
        <v>24684.37</v>
      </c>
      <c r="T1966" s="10" t="n"/>
      <c r="U1966" s="10" t="n"/>
      <c r="V1966" s="13" t="n">
        <v>7.574109245612703</v>
      </c>
      <c r="W1966" s="12" t="n">
        <v>45025</v>
      </c>
      <c r="X1966" s="13" t="n">
        <v>7.5</v>
      </c>
      <c r="Y1966" s="12" t="n">
        <v>45028</v>
      </c>
      <c r="Z1966" t="n">
        <v>15</v>
      </c>
      <c r="AA1966" s="14" t="inlineStr">
        <is>
          <t>SI</t>
        </is>
      </c>
    </row>
    <row r="1967">
      <c r="B1967" t="inlineStr">
        <is>
          <t>Venta Local</t>
        </is>
      </c>
      <c r="C1967" t="n">
        <v>40366387</v>
      </c>
      <c r="D1967" t="inlineStr">
        <is>
          <t>AGROSUPER SHANGHAI</t>
        </is>
      </c>
      <c r="E1967" t="n">
        <v>1022183</v>
      </c>
      <c r="F1967" t="inlineStr">
        <is>
          <t>agrosuper shanghai1022183</t>
        </is>
      </c>
      <c r="G1967" s="12" t="n">
        <v>45018</v>
      </c>
      <c r="H1967" s="10" t="inlineStr"/>
      <c r="I1967" s="10" t="n">
        <v>24923.56</v>
      </c>
      <c r="J1967" s="10" t="n"/>
      <c r="K1967" s="10" t="n"/>
      <c r="L1967" s="13" t="n">
        <v>5.574109245612703</v>
      </c>
      <c r="M1967" s="12" t="n">
        <v>45023</v>
      </c>
      <c r="N1967" s="13" t="n">
        <v>5.5</v>
      </c>
      <c r="O1967" s="12" t="n">
        <v>45028</v>
      </c>
      <c r="P1967" t="n">
        <v>15</v>
      </c>
      <c r="Q1967" s="14" t="inlineStr">
        <is>
          <t>SI</t>
        </is>
      </c>
      <c r="R1967" s="10" t="n"/>
      <c r="S1967" s="10" t="n">
        <v>24923.56</v>
      </c>
      <c r="T1967" s="10" t="n"/>
      <c r="U1967" s="10" t="n"/>
      <c r="V1967" s="13" t="n">
        <v>7.574109245612703</v>
      </c>
      <c r="W1967" s="12" t="n">
        <v>45025</v>
      </c>
      <c r="X1967" s="13" t="n">
        <v>7.5</v>
      </c>
      <c r="Y1967" s="12" t="n">
        <v>45028</v>
      </c>
      <c r="Z1967" t="n">
        <v>15</v>
      </c>
      <c r="AA1967" s="14" t="inlineStr">
        <is>
          <t>SI</t>
        </is>
      </c>
    </row>
    <row r="1968">
      <c r="B1968" t="inlineStr">
        <is>
          <t>Venta Local</t>
        </is>
      </c>
      <c r="C1968" t="n">
        <v>40366386</v>
      </c>
      <c r="D1968" t="inlineStr">
        <is>
          <t>AGROSUPER SHANGHAI</t>
        </is>
      </c>
      <c r="E1968" t="n">
        <v>1022183</v>
      </c>
      <c r="F1968" t="inlineStr">
        <is>
          <t>agrosuper shanghai1022183</t>
        </is>
      </c>
      <c r="G1968" s="12" t="n">
        <v>45015</v>
      </c>
      <c r="H1968" s="10" t="inlineStr"/>
      <c r="I1968" s="10" t="n">
        <v>24440.37</v>
      </c>
      <c r="J1968" s="10" t="n"/>
      <c r="K1968" s="10" t="n"/>
      <c r="L1968" s="13" t="n">
        <v>5.574109245612703</v>
      </c>
      <c r="M1968" s="12" t="n">
        <v>45020</v>
      </c>
      <c r="N1968" s="13" t="n">
        <v>5.5</v>
      </c>
      <c r="O1968" s="12" t="n">
        <v>45025</v>
      </c>
      <c r="P1968" t="n">
        <v>18</v>
      </c>
      <c r="Q1968" s="14" t="inlineStr">
        <is>
          <t>SI</t>
        </is>
      </c>
      <c r="R1968" s="10" t="n"/>
      <c r="S1968" s="10" t="n">
        <v>24440.37</v>
      </c>
      <c r="T1968" s="10" t="n"/>
      <c r="U1968" s="10" t="n"/>
      <c r="V1968" s="13" t="n">
        <v>7.574109245612703</v>
      </c>
      <c r="W1968" s="12" t="n">
        <v>45022</v>
      </c>
      <c r="X1968" s="13" t="n">
        <v>7.5</v>
      </c>
      <c r="Y1968" s="12" t="n">
        <v>45025</v>
      </c>
      <c r="Z1968" t="n">
        <v>18</v>
      </c>
      <c r="AA1968" s="14" t="inlineStr">
        <is>
          <t>SI</t>
        </is>
      </c>
    </row>
    <row r="1969">
      <c r="B1969" t="inlineStr">
        <is>
          <t>Venta Local</t>
        </is>
      </c>
      <c r="C1969" t="n">
        <v>40366385</v>
      </c>
      <c r="D1969" t="inlineStr">
        <is>
          <t>AGROSUPER SHANGHAI</t>
        </is>
      </c>
      <c r="E1969" t="n">
        <v>1022183</v>
      </c>
      <c r="F1969" t="inlineStr">
        <is>
          <t>agrosuper shanghai1022183</t>
        </is>
      </c>
      <c r="G1969" s="12" t="n">
        <v>45015</v>
      </c>
      <c r="H1969" s="10" t="inlineStr"/>
      <c r="I1969" s="10" t="n">
        <v>25010.92</v>
      </c>
      <c r="J1969" s="10" t="n"/>
      <c r="K1969" s="10" t="n"/>
      <c r="L1969" s="13" t="n">
        <v>5.574109245612703</v>
      </c>
      <c r="M1969" s="12" t="n">
        <v>45020</v>
      </c>
      <c r="N1969" s="13" t="n">
        <v>5.5</v>
      </c>
      <c r="O1969" s="12" t="n">
        <v>45025</v>
      </c>
      <c r="P1969" t="n">
        <v>18</v>
      </c>
      <c r="Q1969" s="14" t="inlineStr">
        <is>
          <t>SI</t>
        </is>
      </c>
      <c r="R1969" s="10" t="n"/>
      <c r="S1969" s="10" t="n">
        <v>25010.92</v>
      </c>
      <c r="T1969" s="10" t="n"/>
      <c r="U1969" s="10" t="n"/>
      <c r="V1969" s="13" t="n">
        <v>7.574109245612703</v>
      </c>
      <c r="W1969" s="12" t="n">
        <v>45022</v>
      </c>
      <c r="X1969" s="13" t="n">
        <v>7.5</v>
      </c>
      <c r="Y1969" s="12" t="n">
        <v>45025</v>
      </c>
      <c r="Z1969" t="n">
        <v>18</v>
      </c>
      <c r="AA1969" s="14" t="inlineStr">
        <is>
          <t>SI</t>
        </is>
      </c>
    </row>
    <row r="1970">
      <c r="B1970" t="inlineStr">
        <is>
          <t>Venta Local</t>
        </is>
      </c>
      <c r="C1970" t="n">
        <v>40366384</v>
      </c>
      <c r="D1970" t="inlineStr">
        <is>
          <t>AGROSUPER SHANGHAI</t>
        </is>
      </c>
      <c r="E1970" t="n">
        <v>1022183</v>
      </c>
      <c r="F1970" t="inlineStr">
        <is>
          <t>agrosuper shanghai1022183</t>
        </is>
      </c>
      <c r="G1970" s="12" t="n">
        <v>45013</v>
      </c>
      <c r="H1970" s="10" t="inlineStr"/>
      <c r="I1970" s="10" t="n">
        <v>23961.08</v>
      </c>
      <c r="J1970" s="10" t="n"/>
      <c r="K1970" s="10" t="n"/>
      <c r="L1970" s="13" t="n">
        <v>5.574109245612703</v>
      </c>
      <c r="M1970" s="12" t="n">
        <v>45018</v>
      </c>
      <c r="N1970" s="13" t="n">
        <v>5.5</v>
      </c>
      <c r="O1970" s="12" t="n">
        <v>45023</v>
      </c>
      <c r="P1970" t="n">
        <v>19</v>
      </c>
      <c r="Q1970" s="14" t="inlineStr">
        <is>
          <t>SI</t>
        </is>
      </c>
      <c r="R1970" s="10" t="n"/>
      <c r="S1970" s="10" t="n">
        <v>23961.08</v>
      </c>
      <c r="T1970" s="10" t="n"/>
      <c r="U1970" s="10" t="n"/>
      <c r="V1970" s="13" t="n">
        <v>7.574109245612703</v>
      </c>
      <c r="W1970" s="12" t="n">
        <v>45020</v>
      </c>
      <c r="X1970" s="13" t="n">
        <v>7.5</v>
      </c>
      <c r="Y1970" s="12" t="n">
        <v>45023</v>
      </c>
      <c r="Z1970" t="n">
        <v>19</v>
      </c>
      <c r="AA1970" s="14" t="inlineStr">
        <is>
          <t>SI</t>
        </is>
      </c>
    </row>
    <row r="1971">
      <c r="B1971" t="inlineStr">
        <is>
          <t>Venta Local</t>
        </is>
      </c>
      <c r="C1971" t="n">
        <v>40366383</v>
      </c>
      <c r="D1971" t="inlineStr">
        <is>
          <t>AGROSUPER SHANGHAI</t>
        </is>
      </c>
      <c r="E1971" t="n">
        <v>1022183</v>
      </c>
      <c r="F1971" t="inlineStr">
        <is>
          <t>agrosuper shanghai1022183</t>
        </is>
      </c>
      <c r="G1971" s="12" t="n">
        <v>45012</v>
      </c>
      <c r="H1971" s="10" t="inlineStr"/>
      <c r="I1971" s="10" t="n">
        <v>24543.33</v>
      </c>
      <c r="J1971" s="10" t="n"/>
      <c r="K1971" s="10" t="n"/>
      <c r="L1971" s="13" t="n">
        <v>5.574109245612703</v>
      </c>
      <c r="M1971" s="12" t="n">
        <v>45017</v>
      </c>
      <c r="N1971" s="13" t="n">
        <v>5.5</v>
      </c>
      <c r="O1971" s="12" t="n">
        <v>45022</v>
      </c>
      <c r="P1971" t="n">
        <v>20</v>
      </c>
      <c r="Q1971" s="14" t="inlineStr">
        <is>
          <t>SI</t>
        </is>
      </c>
      <c r="R1971" s="10" t="n"/>
      <c r="S1971" s="10" t="n">
        <v>24543.33</v>
      </c>
      <c r="T1971" s="10" t="n"/>
      <c r="U1971" s="10" t="n"/>
      <c r="V1971" s="13" t="n">
        <v>7.574109245612703</v>
      </c>
      <c r="W1971" s="12" t="n">
        <v>45019</v>
      </c>
      <c r="X1971" s="13" t="n">
        <v>7.5</v>
      </c>
      <c r="Y1971" s="12" t="n">
        <v>45022</v>
      </c>
      <c r="Z1971" t="n">
        <v>20</v>
      </c>
      <c r="AA1971" s="14" t="inlineStr">
        <is>
          <t>SI</t>
        </is>
      </c>
    </row>
    <row r="1972">
      <c r="B1972" t="inlineStr">
        <is>
          <t>Venta Local</t>
        </is>
      </c>
      <c r="C1972" t="n">
        <v>40366382</v>
      </c>
      <c r="D1972" t="inlineStr">
        <is>
          <t>AGROSUPER SHANGHAI</t>
        </is>
      </c>
      <c r="E1972" t="n">
        <v>1022183</v>
      </c>
      <c r="F1972" t="inlineStr">
        <is>
          <t>agrosuper shanghai1022183</t>
        </is>
      </c>
      <c r="G1972" s="12" t="n">
        <v>45012</v>
      </c>
      <c r="H1972" s="10" t="inlineStr"/>
      <c r="I1972" s="10" t="n">
        <v>24769.37</v>
      </c>
      <c r="J1972" s="10" t="n"/>
      <c r="K1972" s="10" t="n"/>
      <c r="L1972" s="13" t="n">
        <v>5.574109245612703</v>
      </c>
      <c r="M1972" s="12" t="n">
        <v>45017</v>
      </c>
      <c r="N1972" s="13" t="n">
        <v>5.5</v>
      </c>
      <c r="O1972" s="12" t="n">
        <v>45022</v>
      </c>
      <c r="P1972" t="n">
        <v>20</v>
      </c>
      <c r="Q1972" s="14" t="inlineStr">
        <is>
          <t>SI</t>
        </is>
      </c>
      <c r="R1972" s="10" t="n"/>
      <c r="S1972" s="10" t="n">
        <v>24769.37</v>
      </c>
      <c r="T1972" s="10" t="n"/>
      <c r="U1972" s="10" t="n"/>
      <c r="V1972" s="13" t="n">
        <v>7.574109245612703</v>
      </c>
      <c r="W1972" s="12" t="n">
        <v>45019</v>
      </c>
      <c r="X1972" s="13" t="n">
        <v>7.5</v>
      </c>
      <c r="Y1972" s="12" t="n">
        <v>45022</v>
      </c>
      <c r="Z1972" t="n">
        <v>20</v>
      </c>
      <c r="AA1972" s="14" t="inlineStr">
        <is>
          <t>SI</t>
        </is>
      </c>
    </row>
    <row r="1973">
      <c r="B1973" t="inlineStr">
        <is>
          <t>Venta Local</t>
        </is>
      </c>
      <c r="C1973" t="n">
        <v>40366381</v>
      </c>
      <c r="D1973" t="inlineStr">
        <is>
          <t>AGROSUPER SHANGHAI</t>
        </is>
      </c>
      <c r="E1973" t="n">
        <v>1022183</v>
      </c>
      <c r="F1973" t="inlineStr">
        <is>
          <t>agrosuper shanghai1022183</t>
        </is>
      </c>
      <c r="G1973" s="12" t="n">
        <v>45013</v>
      </c>
      <c r="H1973" s="10" t="inlineStr"/>
      <c r="I1973" s="10" t="n">
        <v>25018.14</v>
      </c>
      <c r="J1973" s="10" t="n"/>
      <c r="K1973" s="10" t="n"/>
      <c r="L1973" s="13" t="n">
        <v>5.574109245612703</v>
      </c>
      <c r="M1973" s="12" t="n">
        <v>45018</v>
      </c>
      <c r="N1973" s="13" t="n">
        <v>5.5</v>
      </c>
      <c r="O1973" s="12" t="n">
        <v>45023</v>
      </c>
      <c r="P1973" t="n">
        <v>19</v>
      </c>
      <c r="Q1973" s="14" t="inlineStr">
        <is>
          <t>SI</t>
        </is>
      </c>
      <c r="R1973" s="10" t="n"/>
      <c r="S1973" s="10" t="n">
        <v>25018.14</v>
      </c>
      <c r="T1973" s="10" t="n"/>
      <c r="U1973" s="10" t="n"/>
      <c r="V1973" s="13" t="n">
        <v>7.574109245612703</v>
      </c>
      <c r="W1973" s="12" t="n">
        <v>45020</v>
      </c>
      <c r="X1973" s="13" t="n">
        <v>7.5</v>
      </c>
      <c r="Y1973" s="12" t="n">
        <v>45023</v>
      </c>
      <c r="Z1973" t="n">
        <v>19</v>
      </c>
      <c r="AA1973" s="14" t="inlineStr">
        <is>
          <t>SI</t>
        </is>
      </c>
    </row>
    <row r="1974">
      <c r="B1974" t="inlineStr">
        <is>
          <t>Venta Local</t>
        </is>
      </c>
      <c r="C1974" t="n">
        <v>40366380</v>
      </c>
      <c r="D1974" t="inlineStr">
        <is>
          <t>AGROSUPER SHANGHAI</t>
        </is>
      </c>
      <c r="E1974" t="n">
        <v>1022183</v>
      </c>
      <c r="F1974" t="inlineStr">
        <is>
          <t>agrosuper shanghai1022183</t>
        </is>
      </c>
      <c r="G1974" s="12" t="n">
        <v>45013</v>
      </c>
      <c r="H1974" s="10" t="inlineStr"/>
      <c r="I1974" s="10" t="n">
        <v>25011.99</v>
      </c>
      <c r="J1974" s="10" t="n"/>
      <c r="K1974" s="10" t="n"/>
      <c r="L1974" s="13" t="n">
        <v>5.574109245612703</v>
      </c>
      <c r="M1974" s="12" t="n">
        <v>45018</v>
      </c>
      <c r="N1974" s="13" t="n">
        <v>5.5</v>
      </c>
      <c r="O1974" s="12" t="n">
        <v>45023</v>
      </c>
      <c r="P1974" t="n">
        <v>19</v>
      </c>
      <c r="Q1974" s="14" t="inlineStr">
        <is>
          <t>SI</t>
        </is>
      </c>
      <c r="R1974" s="10" t="n"/>
      <c r="S1974" s="10" t="n">
        <v>25011.99</v>
      </c>
      <c r="T1974" s="10" t="n"/>
      <c r="U1974" s="10" t="n"/>
      <c r="V1974" s="13" t="n">
        <v>7.574109245612703</v>
      </c>
      <c r="W1974" s="12" t="n">
        <v>45020</v>
      </c>
      <c r="X1974" s="13" t="n">
        <v>7.5</v>
      </c>
      <c r="Y1974" s="12" t="n">
        <v>45023</v>
      </c>
      <c r="Z1974" t="n">
        <v>19</v>
      </c>
      <c r="AA1974" s="14" t="inlineStr">
        <is>
          <t>SI</t>
        </is>
      </c>
    </row>
    <row r="1975">
      <c r="B1975" t="inlineStr">
        <is>
          <t>Venta Local</t>
        </is>
      </c>
      <c r="C1975" t="n">
        <v>40366379</v>
      </c>
      <c r="D1975" t="inlineStr">
        <is>
          <t>AGROSUPER SHANGHAI</t>
        </is>
      </c>
      <c r="E1975" t="n">
        <v>1022183</v>
      </c>
      <c r="F1975" t="inlineStr">
        <is>
          <t>agrosuper shanghai1022183</t>
        </is>
      </c>
      <c r="G1975" s="12" t="n">
        <v>45012</v>
      </c>
      <c r="H1975" s="10" t="inlineStr"/>
      <c r="I1975" s="10" t="n">
        <v>24557.19</v>
      </c>
      <c r="J1975" s="10" t="n"/>
      <c r="K1975" s="10" t="n"/>
      <c r="L1975" s="13" t="n">
        <v>5.574109245612703</v>
      </c>
      <c r="M1975" s="12" t="n">
        <v>45017</v>
      </c>
      <c r="N1975" s="13" t="n">
        <v>5.5</v>
      </c>
      <c r="O1975" s="12" t="n">
        <v>45022</v>
      </c>
      <c r="P1975" t="n">
        <v>20</v>
      </c>
      <c r="Q1975" s="14" t="inlineStr">
        <is>
          <t>SI</t>
        </is>
      </c>
      <c r="R1975" s="10" t="n"/>
      <c r="S1975" s="10" t="n">
        <v>24557.19</v>
      </c>
      <c r="T1975" s="10" t="n"/>
      <c r="U1975" s="10" t="n"/>
      <c r="V1975" s="13" t="n">
        <v>7.574109245612703</v>
      </c>
      <c r="W1975" s="12" t="n">
        <v>45019</v>
      </c>
      <c r="X1975" s="13" t="n">
        <v>7.5</v>
      </c>
      <c r="Y1975" s="12" t="n">
        <v>45022</v>
      </c>
      <c r="Z1975" t="n">
        <v>20</v>
      </c>
      <c r="AA1975" s="14" t="inlineStr">
        <is>
          <t>SI</t>
        </is>
      </c>
    </row>
    <row r="1976">
      <c r="B1976" t="inlineStr">
        <is>
          <t>Venta Local</t>
        </is>
      </c>
      <c r="C1976" t="n">
        <v>40366378</v>
      </c>
      <c r="D1976" t="inlineStr">
        <is>
          <t>AGROSUPER SHANGHAI</t>
        </is>
      </c>
      <c r="E1976" t="n">
        <v>1022183</v>
      </c>
      <c r="F1976" t="inlineStr">
        <is>
          <t>agrosuper shanghai1022183</t>
        </is>
      </c>
      <c r="G1976" s="12" t="n">
        <v>45012</v>
      </c>
      <c r="H1976" s="10" t="inlineStr"/>
      <c r="I1976" s="10" t="n">
        <v>24546.87</v>
      </c>
      <c r="J1976" s="10" t="n"/>
      <c r="K1976" s="10" t="n"/>
      <c r="L1976" s="13" t="n">
        <v>5.574109245612703</v>
      </c>
      <c r="M1976" s="12" t="n">
        <v>45017</v>
      </c>
      <c r="N1976" s="13" t="n">
        <v>5.5</v>
      </c>
      <c r="O1976" s="12" t="n">
        <v>45022</v>
      </c>
      <c r="P1976" t="n">
        <v>20</v>
      </c>
      <c r="Q1976" s="14" t="inlineStr">
        <is>
          <t>SI</t>
        </is>
      </c>
      <c r="R1976" s="10" t="n"/>
      <c r="S1976" s="10" t="n">
        <v>24546.87</v>
      </c>
      <c r="T1976" s="10" t="n"/>
      <c r="U1976" s="10" t="n"/>
      <c r="V1976" s="13" t="n">
        <v>7.574109245612703</v>
      </c>
      <c r="W1976" s="12" t="n">
        <v>45019</v>
      </c>
      <c r="X1976" s="13" t="n">
        <v>7.5</v>
      </c>
      <c r="Y1976" s="12" t="n">
        <v>45022</v>
      </c>
      <c r="Z1976" t="n">
        <v>20</v>
      </c>
      <c r="AA1976" s="14" t="inlineStr">
        <is>
          <t>SI</t>
        </is>
      </c>
    </row>
    <row r="1977">
      <c r="B1977" t="inlineStr">
        <is>
          <t>Venta Local</t>
        </is>
      </c>
      <c r="C1977" t="n">
        <v>40366377</v>
      </c>
      <c r="D1977" t="inlineStr">
        <is>
          <t>AGROSUPER SHANGHAI</t>
        </is>
      </c>
      <c r="E1977" t="n">
        <v>1022183</v>
      </c>
      <c r="F1977" t="inlineStr">
        <is>
          <t>agrosuper shanghai1022183</t>
        </is>
      </c>
      <c r="G1977" s="12" t="n">
        <v>45007</v>
      </c>
      <c r="H1977" s="10" t="inlineStr"/>
      <c r="I1977" s="10" t="n">
        <v>25013.58</v>
      </c>
      <c r="J1977" s="10" t="n"/>
      <c r="K1977" s="10" t="n"/>
      <c r="L1977" s="13" t="n">
        <v>5.574109245612703</v>
      </c>
      <c r="M1977" s="12" t="n">
        <v>45012</v>
      </c>
      <c r="N1977" s="13" t="n">
        <v>5.5</v>
      </c>
      <c r="O1977" s="12" t="n">
        <v>45017</v>
      </c>
      <c r="P1977" t="n">
        <v>23</v>
      </c>
      <c r="Q1977" s="14" t="inlineStr">
        <is>
          <t>SI</t>
        </is>
      </c>
      <c r="R1977" s="10" t="n"/>
      <c r="S1977" s="10" t="n">
        <v>25013.58</v>
      </c>
      <c r="T1977" s="10" t="n"/>
      <c r="U1977" s="10" t="n"/>
      <c r="V1977" s="13" t="n">
        <v>7.574109245612703</v>
      </c>
      <c r="W1977" s="12" t="n">
        <v>45014</v>
      </c>
      <c r="X1977" s="13" t="n">
        <v>7.5</v>
      </c>
      <c r="Y1977" s="12" t="n">
        <v>45017</v>
      </c>
      <c r="Z1977" t="n">
        <v>23</v>
      </c>
      <c r="AA1977" s="14" t="inlineStr">
        <is>
          <t>SI</t>
        </is>
      </c>
    </row>
    <row r="1978">
      <c r="B1978" t="inlineStr">
        <is>
          <t>Venta Local</t>
        </is>
      </c>
      <c r="C1978" t="n">
        <v>40366376</v>
      </c>
      <c r="D1978" t="inlineStr">
        <is>
          <t>AGROSUPER SHANGHAI</t>
        </is>
      </c>
      <c r="E1978" t="n">
        <v>1022183</v>
      </c>
      <c r="F1978" t="inlineStr">
        <is>
          <t>agrosuper shanghai1022183</t>
        </is>
      </c>
      <c r="G1978" s="12" t="n">
        <v>45007</v>
      </c>
      <c r="H1978" s="10" t="inlineStr"/>
      <c r="I1978" s="10" t="n">
        <v>24982.91</v>
      </c>
      <c r="J1978" s="10" t="n"/>
      <c r="K1978" s="10" t="n"/>
      <c r="L1978" s="13" t="n">
        <v>5.574109245612703</v>
      </c>
      <c r="M1978" s="12" t="n">
        <v>45012</v>
      </c>
      <c r="N1978" s="13" t="n">
        <v>5.5</v>
      </c>
      <c r="O1978" s="12" t="n">
        <v>45017</v>
      </c>
      <c r="P1978" t="n">
        <v>23</v>
      </c>
      <c r="Q1978" s="14" t="inlineStr">
        <is>
          <t>SI</t>
        </is>
      </c>
      <c r="R1978" s="10" t="n"/>
      <c r="S1978" s="10" t="n">
        <v>24982.91</v>
      </c>
      <c r="T1978" s="10" t="n"/>
      <c r="U1978" s="10" t="n"/>
      <c r="V1978" s="13" t="n">
        <v>7.574109245612703</v>
      </c>
      <c r="W1978" s="12" t="n">
        <v>45014</v>
      </c>
      <c r="X1978" s="13" t="n">
        <v>7.5</v>
      </c>
      <c r="Y1978" s="12" t="n">
        <v>45017</v>
      </c>
      <c r="Z1978" t="n">
        <v>23</v>
      </c>
      <c r="AA1978" s="14" t="inlineStr">
        <is>
          <t>SI</t>
        </is>
      </c>
    </row>
    <row r="1979">
      <c r="B1979" t="inlineStr">
        <is>
          <t>Venta Local</t>
        </is>
      </c>
      <c r="C1979" t="n">
        <v>40366375</v>
      </c>
      <c r="D1979" t="inlineStr">
        <is>
          <t>AGROSUPER SHANGHAI</t>
        </is>
      </c>
      <c r="E1979" t="n">
        <v>1022183</v>
      </c>
      <c r="F1979" t="inlineStr">
        <is>
          <t>agrosuper shanghai1022183</t>
        </is>
      </c>
      <c r="G1979" s="12" t="n">
        <v>45005</v>
      </c>
      <c r="H1979" s="10" t="n">
        <v>24876.46</v>
      </c>
      <c r="I1979" s="10" t="n"/>
      <c r="J1979" s="10" t="n"/>
      <c r="K1979" s="10" t="n"/>
      <c r="L1979" s="13" t="n">
        <v>5.574109245612703</v>
      </c>
      <c r="M1979" s="12" t="n">
        <v>45010</v>
      </c>
      <c r="N1979" s="13" t="n">
        <v>5.5</v>
      </c>
      <c r="O1979" s="12" t="n">
        <v>45015</v>
      </c>
      <c r="P1979" t="n">
        <v>1</v>
      </c>
      <c r="Q1979" s="14" t="inlineStr">
        <is>
          <t>Mes 4</t>
        </is>
      </c>
      <c r="R1979" s="10" t="n">
        <v>24876.46</v>
      </c>
      <c r="S1979" s="10" t="n"/>
      <c r="T1979" s="10" t="n"/>
      <c r="U1979" s="10" t="n"/>
      <c r="V1979" s="13" t="n">
        <v>7.574109245612703</v>
      </c>
      <c r="W1979" s="12" t="n">
        <v>45012</v>
      </c>
      <c r="X1979" s="13" t="n">
        <v>7.5</v>
      </c>
      <c r="Y1979" s="12" t="n">
        <v>45015</v>
      </c>
      <c r="Z1979" t="n">
        <v>1</v>
      </c>
      <c r="AA1979" s="14" t="inlineStr">
        <is>
          <t>Mes 4</t>
        </is>
      </c>
    </row>
    <row r="1980">
      <c r="B1980" t="inlineStr">
        <is>
          <t>Venta Local</t>
        </is>
      </c>
      <c r="C1980" t="n">
        <v>40366351</v>
      </c>
      <c r="D1980" t="inlineStr">
        <is>
          <t>AGROSUPER SHANGHAI</t>
        </is>
      </c>
      <c r="E1980" t="n">
        <v>1022639</v>
      </c>
      <c r="F1980" t="inlineStr">
        <is>
          <t>agrosuper shanghai1022639</t>
        </is>
      </c>
      <c r="G1980" s="12" t="n">
        <v>45031</v>
      </c>
      <c r="H1980" s="10" t="inlineStr"/>
      <c r="I1980" s="10" t="n">
        <v>22129.97</v>
      </c>
      <c r="J1980" s="10" t="n"/>
      <c r="K1980" s="10" t="n"/>
      <c r="L1980" s="13" t="n">
        <v>5.574109245612703</v>
      </c>
      <c r="M1980" s="12" t="n">
        <v>45036</v>
      </c>
      <c r="N1980" s="13" t="n">
        <v>5.5</v>
      </c>
      <c r="O1980" s="12" t="n">
        <v>45041</v>
      </c>
      <c r="P1980" t="n">
        <v>4</v>
      </c>
      <c r="Q1980" s="14" t="inlineStr">
        <is>
          <t>SI</t>
        </is>
      </c>
      <c r="R1980" s="10" t="n"/>
      <c r="S1980" s="10" t="n">
        <v>22129.97</v>
      </c>
      <c r="T1980" s="10" t="n"/>
      <c r="U1980" s="10" t="n"/>
      <c r="V1980" s="13" t="n">
        <v>7.574109245612703</v>
      </c>
      <c r="W1980" s="12" t="n">
        <v>45038</v>
      </c>
      <c r="X1980" s="13" t="n">
        <v>7.5</v>
      </c>
      <c r="Y1980" s="12" t="n">
        <v>45041</v>
      </c>
      <c r="Z1980" t="n">
        <v>4</v>
      </c>
      <c r="AA1980" s="14" t="inlineStr">
        <is>
          <t>SI</t>
        </is>
      </c>
    </row>
    <row r="1981">
      <c r="B1981" t="inlineStr">
        <is>
          <t>Venta Local</t>
        </is>
      </c>
      <c r="C1981" t="n">
        <v>40366348</v>
      </c>
      <c r="D1981" t="inlineStr">
        <is>
          <t>AGROSUPER SHANGHAI</t>
        </is>
      </c>
      <c r="E1981" t="n">
        <v>1022639</v>
      </c>
      <c r="F1981" t="inlineStr">
        <is>
          <t>agrosuper shanghai1022639</t>
        </is>
      </c>
      <c r="G1981" s="12" t="n">
        <v>45026</v>
      </c>
      <c r="H1981" s="10" t="inlineStr"/>
      <c r="I1981" s="10" t="n">
        <v>22696.44</v>
      </c>
      <c r="J1981" s="10" t="n"/>
      <c r="K1981" s="10" t="n"/>
      <c r="L1981" s="13" t="n">
        <v>5.574109245612703</v>
      </c>
      <c r="M1981" s="12" t="n">
        <v>45031</v>
      </c>
      <c r="N1981" s="13" t="n">
        <v>5.5</v>
      </c>
      <c r="O1981" s="12" t="n">
        <v>45036</v>
      </c>
      <c r="P1981" t="n">
        <v>8</v>
      </c>
      <c r="Q1981" s="14" t="inlineStr">
        <is>
          <t>SI</t>
        </is>
      </c>
      <c r="R1981" s="10" t="n"/>
      <c r="S1981" s="10" t="n">
        <v>22696.44</v>
      </c>
      <c r="T1981" s="10" t="n"/>
      <c r="U1981" s="10" t="n"/>
      <c r="V1981" s="13" t="n">
        <v>7.574109245612703</v>
      </c>
      <c r="W1981" s="12" t="n">
        <v>45033</v>
      </c>
      <c r="X1981" s="13" t="n">
        <v>7.5</v>
      </c>
      <c r="Y1981" s="12" t="n">
        <v>45036</v>
      </c>
      <c r="Z1981" t="n">
        <v>8</v>
      </c>
      <c r="AA1981" s="14" t="inlineStr">
        <is>
          <t>SI</t>
        </is>
      </c>
    </row>
    <row r="1982">
      <c r="B1982" t="inlineStr">
        <is>
          <t>Venta Local</t>
        </is>
      </c>
      <c r="C1982" t="n">
        <v>40366346</v>
      </c>
      <c r="D1982" t="inlineStr">
        <is>
          <t>AGROSUPER SHANGHAI</t>
        </is>
      </c>
      <c r="E1982" t="n">
        <v>1022639</v>
      </c>
      <c r="F1982" t="inlineStr">
        <is>
          <t>agrosuper shanghai1022639</t>
        </is>
      </c>
      <c r="G1982" s="12" t="n">
        <v>45018</v>
      </c>
      <c r="H1982" s="10" t="inlineStr"/>
      <c r="I1982" s="10" t="n">
        <v>22717.78</v>
      </c>
      <c r="J1982" s="10" t="n"/>
      <c r="K1982" s="10" t="n"/>
      <c r="L1982" s="13" t="n">
        <v>5.574109245612703</v>
      </c>
      <c r="M1982" s="12" t="n">
        <v>45023</v>
      </c>
      <c r="N1982" s="13" t="n">
        <v>5.5</v>
      </c>
      <c r="O1982" s="12" t="n">
        <v>45028</v>
      </c>
      <c r="P1982" t="n">
        <v>15</v>
      </c>
      <c r="Q1982" s="14" t="inlineStr">
        <is>
          <t>SI</t>
        </is>
      </c>
      <c r="R1982" s="10" t="n"/>
      <c r="S1982" s="10" t="n">
        <v>22717.78</v>
      </c>
      <c r="T1982" s="10" t="n"/>
      <c r="U1982" s="10" t="n"/>
      <c r="V1982" s="13" t="n">
        <v>7.574109245612703</v>
      </c>
      <c r="W1982" s="12" t="n">
        <v>45025</v>
      </c>
      <c r="X1982" s="13" t="n">
        <v>7.5</v>
      </c>
      <c r="Y1982" s="12" t="n">
        <v>45028</v>
      </c>
      <c r="Z1982" t="n">
        <v>15</v>
      </c>
      <c r="AA1982" s="14" t="inlineStr">
        <is>
          <t>SI</t>
        </is>
      </c>
    </row>
    <row r="1983">
      <c r="B1983" t="inlineStr">
        <is>
          <t>Venta Local</t>
        </is>
      </c>
      <c r="C1983" t="n">
        <v>40366345</v>
      </c>
      <c r="D1983" t="inlineStr">
        <is>
          <t>AGROSUPER SHANGHAI</t>
        </is>
      </c>
      <c r="E1983" t="n">
        <v>1022639</v>
      </c>
      <c r="F1983" t="inlineStr">
        <is>
          <t>agrosuper shanghai1022639</t>
        </is>
      </c>
      <c r="G1983" s="12" t="n">
        <v>45018</v>
      </c>
      <c r="H1983" s="10" t="inlineStr"/>
      <c r="I1983" s="10" t="n">
        <v>22835.7</v>
      </c>
      <c r="J1983" s="10" t="n"/>
      <c r="K1983" s="10" t="n"/>
      <c r="L1983" s="13" t="n">
        <v>5.574109245612703</v>
      </c>
      <c r="M1983" s="12" t="n">
        <v>45023</v>
      </c>
      <c r="N1983" s="13" t="n">
        <v>5.5</v>
      </c>
      <c r="O1983" s="12" t="n">
        <v>45028</v>
      </c>
      <c r="P1983" t="n">
        <v>15</v>
      </c>
      <c r="Q1983" s="14" t="inlineStr">
        <is>
          <t>SI</t>
        </is>
      </c>
      <c r="R1983" s="10" t="n"/>
      <c r="S1983" s="10" t="n">
        <v>22835.7</v>
      </c>
      <c r="T1983" s="10" t="n"/>
      <c r="U1983" s="10" t="n"/>
      <c r="V1983" s="13" t="n">
        <v>7.574109245612703</v>
      </c>
      <c r="W1983" s="12" t="n">
        <v>45025</v>
      </c>
      <c r="X1983" s="13" t="n">
        <v>7.5</v>
      </c>
      <c r="Y1983" s="12" t="n">
        <v>45028</v>
      </c>
      <c r="Z1983" t="n">
        <v>15</v>
      </c>
      <c r="AA1983" s="14" t="inlineStr">
        <is>
          <t>SI</t>
        </is>
      </c>
    </row>
    <row r="1984">
      <c r="B1984" t="inlineStr">
        <is>
          <t>Venta Local</t>
        </is>
      </c>
      <c r="C1984" t="n">
        <v>40366344</v>
      </c>
      <c r="D1984" t="inlineStr">
        <is>
          <t>AGROSUPER SHANGHAI</t>
        </is>
      </c>
      <c r="E1984" t="n">
        <v>1022639</v>
      </c>
      <c r="F1984" t="inlineStr">
        <is>
          <t>agrosuper shanghai1022639</t>
        </is>
      </c>
      <c r="G1984" s="12" t="n">
        <v>45012</v>
      </c>
      <c r="H1984" s="10" t="inlineStr"/>
      <c r="I1984" s="10" t="n">
        <v>23191.94</v>
      </c>
      <c r="J1984" s="10" t="n"/>
      <c r="K1984" s="10" t="n"/>
      <c r="L1984" s="13" t="n">
        <v>5.574109245612703</v>
      </c>
      <c r="M1984" s="12" t="n">
        <v>45017</v>
      </c>
      <c r="N1984" s="13" t="n">
        <v>5.5</v>
      </c>
      <c r="O1984" s="12" t="n">
        <v>45022</v>
      </c>
      <c r="P1984" t="n">
        <v>20</v>
      </c>
      <c r="Q1984" s="14" t="inlineStr">
        <is>
          <t>SI</t>
        </is>
      </c>
      <c r="R1984" s="10" t="n"/>
      <c r="S1984" s="10" t="n">
        <v>23191.94</v>
      </c>
      <c r="T1984" s="10" t="n"/>
      <c r="U1984" s="10" t="n"/>
      <c r="V1984" s="13" t="n">
        <v>7.574109245612703</v>
      </c>
      <c r="W1984" s="12" t="n">
        <v>45019</v>
      </c>
      <c r="X1984" s="13" t="n">
        <v>7.5</v>
      </c>
      <c r="Y1984" s="12" t="n">
        <v>45022</v>
      </c>
      <c r="Z1984" t="n">
        <v>20</v>
      </c>
      <c r="AA1984" s="14" t="inlineStr">
        <is>
          <t>SI</t>
        </is>
      </c>
    </row>
    <row r="1985">
      <c r="B1985" t="inlineStr">
        <is>
          <t>Venta Local</t>
        </is>
      </c>
      <c r="C1985" t="n">
        <v>40366343</v>
      </c>
      <c r="D1985" t="inlineStr">
        <is>
          <t>AGROSUPER SHANGHAI</t>
        </is>
      </c>
      <c r="E1985" t="n">
        <v>1022639</v>
      </c>
      <c r="F1985" t="inlineStr">
        <is>
          <t>agrosuper shanghai1022639</t>
        </is>
      </c>
      <c r="G1985" s="12" t="n">
        <v>45012</v>
      </c>
      <c r="H1985" s="10" t="inlineStr"/>
      <c r="I1985" s="10" t="n">
        <v>23201.41</v>
      </c>
      <c r="J1985" s="10" t="n"/>
      <c r="K1985" s="10" t="n"/>
      <c r="L1985" s="13" t="n">
        <v>5.574109245612703</v>
      </c>
      <c r="M1985" s="12" t="n">
        <v>45017</v>
      </c>
      <c r="N1985" s="13" t="n">
        <v>5.5</v>
      </c>
      <c r="O1985" s="12" t="n">
        <v>45022</v>
      </c>
      <c r="P1985" t="n">
        <v>20</v>
      </c>
      <c r="Q1985" s="14" t="inlineStr">
        <is>
          <t>SI</t>
        </is>
      </c>
      <c r="R1985" s="10" t="n"/>
      <c r="S1985" s="10" t="n">
        <v>23201.41</v>
      </c>
      <c r="T1985" s="10" t="n"/>
      <c r="U1985" s="10" t="n"/>
      <c r="V1985" s="13" t="n">
        <v>7.574109245612703</v>
      </c>
      <c r="W1985" s="12" t="n">
        <v>45019</v>
      </c>
      <c r="X1985" s="13" t="n">
        <v>7.5</v>
      </c>
      <c r="Y1985" s="12" t="n">
        <v>45022</v>
      </c>
      <c r="Z1985" t="n">
        <v>20</v>
      </c>
      <c r="AA1985" s="14" t="inlineStr">
        <is>
          <t>SI</t>
        </is>
      </c>
    </row>
    <row r="1986">
      <c r="B1986" t="inlineStr">
        <is>
          <t>Venta Local</t>
        </is>
      </c>
      <c r="C1986" t="n">
        <v>40366342</v>
      </c>
      <c r="D1986" t="inlineStr">
        <is>
          <t>AGROSUPER SHANGHAI</t>
        </is>
      </c>
      <c r="E1986" t="n">
        <v>1022639</v>
      </c>
      <c r="F1986" t="inlineStr">
        <is>
          <t>agrosuper shanghai1022639</t>
        </is>
      </c>
      <c r="G1986" s="12" t="n">
        <v>45012</v>
      </c>
      <c r="H1986" s="10" t="inlineStr"/>
      <c r="I1986" s="10" t="n">
        <v>22555.52</v>
      </c>
      <c r="J1986" s="10" t="n"/>
      <c r="K1986" s="10" t="n"/>
      <c r="L1986" s="13" t="n">
        <v>5.574109245612703</v>
      </c>
      <c r="M1986" s="12" t="n">
        <v>45017</v>
      </c>
      <c r="N1986" s="13" t="n">
        <v>5.5</v>
      </c>
      <c r="O1986" s="12" t="n">
        <v>45022</v>
      </c>
      <c r="P1986" t="n">
        <v>20</v>
      </c>
      <c r="Q1986" s="14" t="inlineStr">
        <is>
          <t>SI</t>
        </is>
      </c>
      <c r="R1986" s="10" t="n"/>
      <c r="S1986" s="10" t="n">
        <v>22555.52</v>
      </c>
      <c r="T1986" s="10" t="n"/>
      <c r="U1986" s="10" t="n"/>
      <c r="V1986" s="13" t="n">
        <v>7.574109245612703</v>
      </c>
      <c r="W1986" s="12" t="n">
        <v>45019</v>
      </c>
      <c r="X1986" s="13" t="n">
        <v>7.5</v>
      </c>
      <c r="Y1986" s="12" t="n">
        <v>45022</v>
      </c>
      <c r="Z1986" t="n">
        <v>20</v>
      </c>
      <c r="AA1986" s="14" t="inlineStr">
        <is>
          <t>SI</t>
        </is>
      </c>
    </row>
    <row r="1987">
      <c r="B1987" t="inlineStr">
        <is>
          <t>Venta Local</t>
        </is>
      </c>
      <c r="C1987" t="n">
        <v>40366341</v>
      </c>
      <c r="D1987" t="inlineStr">
        <is>
          <t>AGROSUPER SHANGHAI</t>
        </is>
      </c>
      <c r="E1987" t="n">
        <v>1022639</v>
      </c>
      <c r="F1987" t="inlineStr">
        <is>
          <t>agrosuper shanghai1022639</t>
        </is>
      </c>
      <c r="G1987" s="12" t="n">
        <v>45007</v>
      </c>
      <c r="H1987" s="10" t="inlineStr"/>
      <c r="I1987" s="10" t="n">
        <v>22091.09</v>
      </c>
      <c r="J1987" s="10" t="n"/>
      <c r="K1987" s="10" t="n"/>
      <c r="L1987" s="13" t="n">
        <v>5.574109245612703</v>
      </c>
      <c r="M1987" s="12" t="n">
        <v>45012</v>
      </c>
      <c r="N1987" s="13" t="n">
        <v>5.5</v>
      </c>
      <c r="O1987" s="12" t="n">
        <v>45017</v>
      </c>
      <c r="P1987" t="n">
        <v>23</v>
      </c>
      <c r="Q1987" s="14" t="inlineStr">
        <is>
          <t>SI</t>
        </is>
      </c>
      <c r="R1987" s="10" t="n"/>
      <c r="S1987" s="10" t="n">
        <v>22091.09</v>
      </c>
      <c r="T1987" s="10" t="n"/>
      <c r="U1987" s="10" t="n"/>
      <c r="V1987" s="13" t="n">
        <v>7.574109245612703</v>
      </c>
      <c r="W1987" s="12" t="n">
        <v>45014</v>
      </c>
      <c r="X1987" s="13" t="n">
        <v>7.5</v>
      </c>
      <c r="Y1987" s="12" t="n">
        <v>45017</v>
      </c>
      <c r="Z1987" t="n">
        <v>23</v>
      </c>
      <c r="AA1987" s="14" t="inlineStr">
        <is>
          <t>SI</t>
        </is>
      </c>
    </row>
    <row r="1988">
      <c r="B1988" t="inlineStr">
        <is>
          <t>Venta Local</t>
        </is>
      </c>
      <c r="C1988" t="n">
        <v>40366340</v>
      </c>
      <c r="D1988" t="inlineStr">
        <is>
          <t>AGROSUPER SHANGHAI</t>
        </is>
      </c>
      <c r="E1988" t="n">
        <v>1022639</v>
      </c>
      <c r="F1988" t="inlineStr">
        <is>
          <t>agrosuper shanghai1022639</t>
        </is>
      </c>
      <c r="G1988" s="12" t="n">
        <v>45007</v>
      </c>
      <c r="H1988" s="10" t="inlineStr"/>
      <c r="I1988" s="10" t="n">
        <v>22592.89</v>
      </c>
      <c r="J1988" s="10" t="n"/>
      <c r="K1988" s="10" t="n"/>
      <c r="L1988" s="13" t="n">
        <v>5.574109245612703</v>
      </c>
      <c r="M1988" s="12" t="n">
        <v>45012</v>
      </c>
      <c r="N1988" s="13" t="n">
        <v>5.5</v>
      </c>
      <c r="O1988" s="12" t="n">
        <v>45017</v>
      </c>
      <c r="P1988" t="n">
        <v>23</v>
      </c>
      <c r="Q1988" s="14" t="inlineStr">
        <is>
          <t>SI</t>
        </is>
      </c>
      <c r="R1988" s="10" t="n"/>
      <c r="S1988" s="10" t="n">
        <v>22592.89</v>
      </c>
      <c r="T1988" s="10" t="n"/>
      <c r="U1988" s="10" t="n"/>
      <c r="V1988" s="13" t="n">
        <v>7.574109245612703</v>
      </c>
      <c r="W1988" s="12" t="n">
        <v>45014</v>
      </c>
      <c r="X1988" s="13" t="n">
        <v>7.5</v>
      </c>
      <c r="Y1988" s="12" t="n">
        <v>45017</v>
      </c>
      <c r="Z1988" t="n">
        <v>23</v>
      </c>
      <c r="AA1988" s="14" t="inlineStr">
        <is>
          <t>SI</t>
        </is>
      </c>
    </row>
    <row r="1989">
      <c r="B1989" t="inlineStr">
        <is>
          <t>Venta Local</t>
        </is>
      </c>
      <c r="C1989" t="n">
        <v>40366339</v>
      </c>
      <c r="D1989" t="inlineStr">
        <is>
          <t>AGROSUPER SHANGHAI</t>
        </is>
      </c>
      <c r="E1989" t="n">
        <v>1022639</v>
      </c>
      <c r="F1989" t="inlineStr">
        <is>
          <t>agrosuper shanghai1022639</t>
        </is>
      </c>
      <c r="G1989" s="12" t="n">
        <v>45013</v>
      </c>
      <c r="H1989" s="10" t="inlineStr"/>
      <c r="I1989" s="10" t="n">
        <v>22666.41</v>
      </c>
      <c r="J1989" s="10" t="n"/>
      <c r="K1989" s="10" t="n"/>
      <c r="L1989" s="13" t="n">
        <v>5.574109245612703</v>
      </c>
      <c r="M1989" s="12" t="n">
        <v>45018</v>
      </c>
      <c r="N1989" s="13" t="n">
        <v>5.5</v>
      </c>
      <c r="O1989" s="12" t="n">
        <v>45023</v>
      </c>
      <c r="P1989" t="n">
        <v>19</v>
      </c>
      <c r="Q1989" s="14" t="inlineStr">
        <is>
          <t>SI</t>
        </is>
      </c>
      <c r="R1989" s="10" t="n"/>
      <c r="S1989" s="10" t="n">
        <v>22666.41</v>
      </c>
      <c r="T1989" s="10" t="n"/>
      <c r="U1989" s="10" t="n"/>
      <c r="V1989" s="13" t="n">
        <v>7.574109245612703</v>
      </c>
      <c r="W1989" s="12" t="n">
        <v>45020</v>
      </c>
      <c r="X1989" s="13" t="n">
        <v>7.5</v>
      </c>
      <c r="Y1989" s="12" t="n">
        <v>45023</v>
      </c>
      <c r="Z1989" t="n">
        <v>19</v>
      </c>
      <c r="AA1989" s="14" t="inlineStr">
        <is>
          <t>SI</t>
        </is>
      </c>
    </row>
    <row r="1990">
      <c r="B1990" t="inlineStr">
        <is>
          <t>Venta Local</t>
        </is>
      </c>
      <c r="C1990" t="n">
        <v>40366338</v>
      </c>
      <c r="D1990" t="inlineStr">
        <is>
          <t>AGROSUPER SHANGHAI</t>
        </is>
      </c>
      <c r="E1990" t="n">
        <v>1022639</v>
      </c>
      <c r="F1990" t="inlineStr">
        <is>
          <t>agrosuper shanghai1022639</t>
        </is>
      </c>
      <c r="G1990" s="12" t="n">
        <v>45013</v>
      </c>
      <c r="H1990" s="10" t="inlineStr"/>
      <c r="I1990" s="10" t="n">
        <v>22857.84</v>
      </c>
      <c r="J1990" s="10" t="n"/>
      <c r="K1990" s="10" t="n"/>
      <c r="L1990" s="13" t="n">
        <v>5.574109245612703</v>
      </c>
      <c r="M1990" s="12" t="n">
        <v>45018</v>
      </c>
      <c r="N1990" s="13" t="n">
        <v>5.5</v>
      </c>
      <c r="O1990" s="12" t="n">
        <v>45023</v>
      </c>
      <c r="P1990" t="n">
        <v>19</v>
      </c>
      <c r="Q1990" s="14" t="inlineStr">
        <is>
          <t>SI</t>
        </is>
      </c>
      <c r="R1990" s="10" t="n"/>
      <c r="S1990" s="10" t="n">
        <v>22857.84</v>
      </c>
      <c r="T1990" s="10" t="n"/>
      <c r="U1990" s="10" t="n"/>
      <c r="V1990" s="13" t="n">
        <v>7.574109245612703</v>
      </c>
      <c r="W1990" s="12" t="n">
        <v>45020</v>
      </c>
      <c r="X1990" s="13" t="n">
        <v>7.5</v>
      </c>
      <c r="Y1990" s="12" t="n">
        <v>45023</v>
      </c>
      <c r="Z1990" t="n">
        <v>19</v>
      </c>
      <c r="AA1990" s="14" t="inlineStr">
        <is>
          <t>SI</t>
        </is>
      </c>
    </row>
    <row r="1991">
      <c r="B1991" t="inlineStr">
        <is>
          <t>Venta Local</t>
        </is>
      </c>
      <c r="C1991" t="n">
        <v>40366337</v>
      </c>
      <c r="D1991" t="inlineStr">
        <is>
          <t>AGROSUPER SHANGHAI</t>
        </is>
      </c>
      <c r="E1991" t="n">
        <v>1022639</v>
      </c>
      <c r="F1991" t="inlineStr">
        <is>
          <t>agrosuper shanghai1022639</t>
        </is>
      </c>
      <c r="G1991" s="12" t="n">
        <v>45012</v>
      </c>
      <c r="H1991" s="10" t="inlineStr"/>
      <c r="I1991" s="10" t="n">
        <v>22995.59</v>
      </c>
      <c r="J1991" s="10" t="n"/>
      <c r="K1991" s="10" t="n"/>
      <c r="L1991" s="13" t="n">
        <v>5.574109245612703</v>
      </c>
      <c r="M1991" s="12" t="n">
        <v>45017</v>
      </c>
      <c r="N1991" s="13" t="n">
        <v>5.5</v>
      </c>
      <c r="O1991" s="12" t="n">
        <v>45022</v>
      </c>
      <c r="P1991" t="n">
        <v>20</v>
      </c>
      <c r="Q1991" s="14" t="inlineStr">
        <is>
          <t>SI</t>
        </is>
      </c>
      <c r="R1991" s="10" t="n"/>
      <c r="S1991" s="10" t="n">
        <v>22995.59</v>
      </c>
      <c r="T1991" s="10" t="n"/>
      <c r="U1991" s="10" t="n"/>
      <c r="V1991" s="13" t="n">
        <v>7.574109245612703</v>
      </c>
      <c r="W1991" s="12" t="n">
        <v>45019</v>
      </c>
      <c r="X1991" s="13" t="n">
        <v>7.5</v>
      </c>
      <c r="Y1991" s="12" t="n">
        <v>45022</v>
      </c>
      <c r="Z1991" t="n">
        <v>20</v>
      </c>
      <c r="AA1991" s="14" t="inlineStr">
        <is>
          <t>SI</t>
        </is>
      </c>
    </row>
    <row r="1992">
      <c r="B1992" t="inlineStr">
        <is>
          <t>Venta Local</t>
        </is>
      </c>
      <c r="C1992" t="n">
        <v>40366336</v>
      </c>
      <c r="D1992" t="inlineStr">
        <is>
          <t>AGROSUPER SHANGHAI</t>
        </is>
      </c>
      <c r="E1992" t="n">
        <v>1022639</v>
      </c>
      <c r="F1992" t="inlineStr">
        <is>
          <t>agrosuper shanghai1022639</t>
        </is>
      </c>
      <c r="G1992" s="12" t="n">
        <v>45007</v>
      </c>
      <c r="H1992" s="10" t="inlineStr"/>
      <c r="I1992" s="10" t="n">
        <v>22495.61</v>
      </c>
      <c r="J1992" s="10" t="n"/>
      <c r="K1992" s="10" t="n"/>
      <c r="L1992" s="13" t="n">
        <v>5.574109245612703</v>
      </c>
      <c r="M1992" s="12" t="n">
        <v>45012</v>
      </c>
      <c r="N1992" s="13" t="n">
        <v>5.5</v>
      </c>
      <c r="O1992" s="12" t="n">
        <v>45017</v>
      </c>
      <c r="P1992" t="n">
        <v>23</v>
      </c>
      <c r="Q1992" s="14" t="inlineStr">
        <is>
          <t>SI</t>
        </is>
      </c>
      <c r="R1992" s="10" t="n"/>
      <c r="S1992" s="10" t="n">
        <v>22495.61</v>
      </c>
      <c r="T1992" s="10" t="n"/>
      <c r="U1992" s="10" t="n"/>
      <c r="V1992" s="13" t="n">
        <v>7.574109245612703</v>
      </c>
      <c r="W1992" s="12" t="n">
        <v>45014</v>
      </c>
      <c r="X1992" s="13" t="n">
        <v>7.5</v>
      </c>
      <c r="Y1992" s="12" t="n">
        <v>45017</v>
      </c>
      <c r="Z1992" t="n">
        <v>23</v>
      </c>
      <c r="AA1992" s="14" t="inlineStr">
        <is>
          <t>SI</t>
        </is>
      </c>
    </row>
    <row r="1993">
      <c r="B1993" t="inlineStr">
        <is>
          <t>Venta Local</t>
        </is>
      </c>
      <c r="C1993" t="n">
        <v>40366335</v>
      </c>
      <c r="D1993" t="inlineStr">
        <is>
          <t>AGROSUPER SHANGHAI</t>
        </is>
      </c>
      <c r="E1993" t="n">
        <v>1022639</v>
      </c>
      <c r="F1993" t="inlineStr">
        <is>
          <t>agrosuper shanghai1022639</t>
        </is>
      </c>
      <c r="G1993" s="12" t="n">
        <v>45007</v>
      </c>
      <c r="H1993" s="10" t="inlineStr"/>
      <c r="I1993" s="10" t="n">
        <v>22625.58</v>
      </c>
      <c r="J1993" s="10" t="n"/>
      <c r="K1993" s="10" t="n"/>
      <c r="L1993" s="13" t="n">
        <v>5.574109245612703</v>
      </c>
      <c r="M1993" s="12" t="n">
        <v>45012</v>
      </c>
      <c r="N1993" s="13" t="n">
        <v>5.5</v>
      </c>
      <c r="O1993" s="12" t="n">
        <v>45017</v>
      </c>
      <c r="P1993" t="n">
        <v>23</v>
      </c>
      <c r="Q1993" s="14" t="inlineStr">
        <is>
          <t>SI</t>
        </is>
      </c>
      <c r="R1993" s="10" t="n"/>
      <c r="S1993" s="10" t="n">
        <v>22625.58</v>
      </c>
      <c r="T1993" s="10" t="n"/>
      <c r="U1993" s="10" t="n"/>
      <c r="V1993" s="13" t="n">
        <v>7.574109245612703</v>
      </c>
      <c r="W1993" s="12" t="n">
        <v>45014</v>
      </c>
      <c r="X1993" s="13" t="n">
        <v>7.5</v>
      </c>
      <c r="Y1993" s="12" t="n">
        <v>45017</v>
      </c>
      <c r="Z1993" t="n">
        <v>23</v>
      </c>
      <c r="AA1993" s="14" t="inlineStr">
        <is>
          <t>SI</t>
        </is>
      </c>
    </row>
    <row r="1994">
      <c r="B1994" t="inlineStr">
        <is>
          <t>Venta Local</t>
        </is>
      </c>
      <c r="C1994" t="n">
        <v>40366334</v>
      </c>
      <c r="D1994" t="inlineStr">
        <is>
          <t>AGROSUPER SHANGHAI</t>
        </is>
      </c>
      <c r="E1994" t="n">
        <v>1022639</v>
      </c>
      <c r="F1994" t="inlineStr">
        <is>
          <t>agrosuper shanghai1022639</t>
        </is>
      </c>
      <c r="G1994" s="12" t="n">
        <v>45007</v>
      </c>
      <c r="H1994" s="10" t="inlineStr"/>
      <c r="I1994" s="10" t="n">
        <v>22392.39</v>
      </c>
      <c r="J1994" s="10" t="n"/>
      <c r="K1994" s="10" t="n"/>
      <c r="L1994" s="13" t="n">
        <v>5.574109245612703</v>
      </c>
      <c r="M1994" s="12" t="n">
        <v>45012</v>
      </c>
      <c r="N1994" s="13" t="n">
        <v>5.5</v>
      </c>
      <c r="O1994" s="12" t="n">
        <v>45017</v>
      </c>
      <c r="P1994" t="n">
        <v>23</v>
      </c>
      <c r="Q1994" s="14" t="inlineStr">
        <is>
          <t>SI</t>
        </is>
      </c>
      <c r="R1994" s="10" t="n"/>
      <c r="S1994" s="10" t="n">
        <v>22392.39</v>
      </c>
      <c r="T1994" s="10" t="n"/>
      <c r="U1994" s="10" t="n"/>
      <c r="V1994" s="13" t="n">
        <v>7.574109245612703</v>
      </c>
      <c r="W1994" s="12" t="n">
        <v>45014</v>
      </c>
      <c r="X1994" s="13" t="n">
        <v>7.5</v>
      </c>
      <c r="Y1994" s="12" t="n">
        <v>45017</v>
      </c>
      <c r="Z1994" t="n">
        <v>23</v>
      </c>
      <c r="AA1994" s="14" t="inlineStr">
        <is>
          <t>SI</t>
        </is>
      </c>
    </row>
    <row r="1995">
      <c r="B1995" t="inlineStr">
        <is>
          <t>Venta Local</t>
        </is>
      </c>
      <c r="C1995" t="n">
        <v>40366333</v>
      </c>
      <c r="D1995" t="inlineStr">
        <is>
          <t>AGROSUPER SHANGHAI</t>
        </is>
      </c>
      <c r="E1995" t="n">
        <v>1022639</v>
      </c>
      <c r="F1995" t="inlineStr">
        <is>
          <t>agrosuper shanghai1022639</t>
        </is>
      </c>
      <c r="G1995" s="12" t="n">
        <v>45012</v>
      </c>
      <c r="H1995" s="10" t="inlineStr"/>
      <c r="I1995" s="10" t="n">
        <v>23012.19</v>
      </c>
      <c r="J1995" s="10" t="n"/>
      <c r="K1995" s="10" t="n"/>
      <c r="L1995" s="13" t="n">
        <v>5.574109245612703</v>
      </c>
      <c r="M1995" s="12" t="n">
        <v>45017</v>
      </c>
      <c r="N1995" s="13" t="n">
        <v>5.5</v>
      </c>
      <c r="O1995" s="12" t="n">
        <v>45022</v>
      </c>
      <c r="P1995" t="n">
        <v>20</v>
      </c>
      <c r="Q1995" s="14" t="inlineStr">
        <is>
          <t>SI</t>
        </is>
      </c>
      <c r="R1995" s="10" t="n"/>
      <c r="S1995" s="10" t="n">
        <v>23012.19</v>
      </c>
      <c r="T1995" s="10" t="n"/>
      <c r="U1995" s="10" t="n"/>
      <c r="V1995" s="13" t="n">
        <v>7.574109245612703</v>
      </c>
      <c r="W1995" s="12" t="n">
        <v>45019</v>
      </c>
      <c r="X1995" s="13" t="n">
        <v>7.5</v>
      </c>
      <c r="Y1995" s="12" t="n">
        <v>45022</v>
      </c>
      <c r="Z1995" t="n">
        <v>20</v>
      </c>
      <c r="AA1995" s="14" t="inlineStr">
        <is>
          <t>SI</t>
        </is>
      </c>
    </row>
    <row r="1996">
      <c r="B1996" t="inlineStr">
        <is>
          <t>Venta Local</t>
        </is>
      </c>
      <c r="C1996" t="n">
        <v>40366332</v>
      </c>
      <c r="D1996" t="inlineStr">
        <is>
          <t>AGROSUPER SHANGHAI</t>
        </is>
      </c>
      <c r="E1996" t="n">
        <v>1022639</v>
      </c>
      <c r="F1996" t="inlineStr">
        <is>
          <t>agrosuper shanghai1022639</t>
        </is>
      </c>
      <c r="G1996" s="12" t="n">
        <v>45012</v>
      </c>
      <c r="H1996" s="10" t="inlineStr"/>
      <c r="I1996" s="10" t="n">
        <v>22894.81</v>
      </c>
      <c r="J1996" s="10" t="n"/>
      <c r="K1996" s="10" t="n"/>
      <c r="L1996" s="13" t="n">
        <v>5.574109245612703</v>
      </c>
      <c r="M1996" s="12" t="n">
        <v>45017</v>
      </c>
      <c r="N1996" s="13" t="n">
        <v>5.5</v>
      </c>
      <c r="O1996" s="12" t="n">
        <v>45022</v>
      </c>
      <c r="P1996" t="n">
        <v>20</v>
      </c>
      <c r="Q1996" s="14" t="inlineStr">
        <is>
          <t>SI</t>
        </is>
      </c>
      <c r="R1996" s="10" t="n"/>
      <c r="S1996" s="10" t="n">
        <v>22894.81</v>
      </c>
      <c r="T1996" s="10" t="n"/>
      <c r="U1996" s="10" t="n"/>
      <c r="V1996" s="13" t="n">
        <v>7.574109245612703</v>
      </c>
      <c r="W1996" s="12" t="n">
        <v>45019</v>
      </c>
      <c r="X1996" s="13" t="n">
        <v>7.5</v>
      </c>
      <c r="Y1996" s="12" t="n">
        <v>45022</v>
      </c>
      <c r="Z1996" t="n">
        <v>20</v>
      </c>
      <c r="AA1996" s="14" t="inlineStr">
        <is>
          <t>SI</t>
        </is>
      </c>
    </row>
    <row r="1997">
      <c r="B1997" t="inlineStr">
        <is>
          <t>Venta Directa</t>
        </is>
      </c>
      <c r="C1997" t="n">
        <v>40366281</v>
      </c>
      <c r="D1997" t="inlineStr">
        <is>
          <t>AGROSUPER ASIA</t>
        </is>
      </c>
      <c r="E1997" t="n">
        <v>1023490</v>
      </c>
      <c r="F1997" t="inlineStr">
        <is>
          <t>agrosuper asia1023490</t>
        </is>
      </c>
      <c r="G1997" s="12" t="n">
        <v>45038</v>
      </c>
      <c r="H1997" s="10" t="inlineStr"/>
      <c r="I1997" s="10" t="n">
        <v>24000</v>
      </c>
      <c r="J1997" s="10" t="n"/>
      <c r="K1997" s="10" t="n"/>
      <c r="L1997" s="13" t="n"/>
      <c r="N1997" s="13" t="n"/>
      <c r="Q1997" s="14" t="n"/>
      <c r="R1997" s="10" t="n"/>
      <c r="S1997" s="10" t="n">
        <v>24000</v>
      </c>
      <c r="T1997" s="10" t="n"/>
      <c r="U1997" s="10" t="n"/>
      <c r="V1997" s="13" t="n"/>
      <c r="X1997" s="13" t="n"/>
      <c r="AA1997" s="14" t="n"/>
    </row>
    <row r="1998">
      <c r="B1998" t="inlineStr">
        <is>
          <t>Venta Directa</t>
        </is>
      </c>
      <c r="C1998" t="n">
        <v>40366280</v>
      </c>
      <c r="D1998" t="inlineStr">
        <is>
          <t>AGROSUPER ASIA</t>
        </is>
      </c>
      <c r="E1998" t="n">
        <v>1023490</v>
      </c>
      <c r="F1998" t="inlineStr">
        <is>
          <t>agrosuper asia1023490</t>
        </is>
      </c>
      <c r="G1998" s="12" t="n">
        <v>45038</v>
      </c>
      <c r="H1998" s="10" t="inlineStr"/>
      <c r="I1998" s="10" t="n">
        <v>24000</v>
      </c>
      <c r="J1998" s="10" t="n"/>
      <c r="K1998" s="10" t="n"/>
      <c r="L1998" s="13" t="n"/>
      <c r="N1998" s="13" t="n"/>
      <c r="Q1998" s="14" t="n"/>
      <c r="R1998" s="10" t="n"/>
      <c r="S1998" s="10" t="n">
        <v>24000</v>
      </c>
      <c r="T1998" s="10" t="n"/>
      <c r="U1998" s="10" t="n"/>
      <c r="V1998" s="13" t="n"/>
      <c r="X1998" s="13" t="n"/>
      <c r="AA1998" s="14" t="n"/>
    </row>
    <row r="1999">
      <c r="B1999" t="inlineStr">
        <is>
          <t>Venta Directa</t>
        </is>
      </c>
      <c r="C1999" t="n">
        <v>40365702</v>
      </c>
      <c r="D1999" t="inlineStr">
        <is>
          <t>AGRO SUDAMERICA</t>
        </is>
      </c>
      <c r="E1999" t="n">
        <v>1022150</v>
      </c>
      <c r="F1999" t="inlineStr">
        <is>
          <t>agro sudamerica1022150</t>
        </is>
      </c>
      <c r="G1999" s="12" t="n">
        <v>44991</v>
      </c>
      <c r="H1999" s="10" t="n">
        <v>23999.18</v>
      </c>
      <c r="I1999" s="10" t="n"/>
      <c r="J1999" s="10" t="n"/>
      <c r="K1999" s="10" t="n"/>
      <c r="L1999" s="13" t="n"/>
      <c r="N1999" s="13" t="n"/>
      <c r="Q1999" s="14" t="n"/>
      <c r="R1999" s="10" t="n">
        <v>23999.18</v>
      </c>
      <c r="S1999" s="10" t="n"/>
      <c r="T1999" s="10" t="n"/>
      <c r="U1999" s="10" t="n"/>
      <c r="V1999" s="13" t="n"/>
      <c r="X1999" s="13" t="n"/>
      <c r="AA1999" s="14" t="n"/>
    </row>
    <row r="2000">
      <c r="B2000" t="inlineStr">
        <is>
          <t>Venta Local</t>
        </is>
      </c>
      <c r="C2000" t="n">
        <v>40365511</v>
      </c>
      <c r="D2000" t="inlineStr">
        <is>
          <t>AGROSUPER SHANGHAI</t>
        </is>
      </c>
      <c r="E2000" t="n">
        <v>1022096</v>
      </c>
      <c r="F2000" t="inlineStr">
        <is>
          <t>agrosuper shanghai1022096</t>
        </is>
      </c>
      <c r="G2000" s="12" t="n">
        <v>45014</v>
      </c>
      <c r="H2000" s="10" t="inlineStr"/>
      <c r="I2000" s="10" t="n">
        <v>24000</v>
      </c>
      <c r="J2000" s="10" t="n"/>
      <c r="K2000" s="10" t="n"/>
      <c r="L2000" s="13" t="n">
        <v>5.574109245612703</v>
      </c>
      <c r="M2000" s="12" t="n">
        <v>45019</v>
      </c>
      <c r="N2000" s="13" t="n">
        <v>5.5</v>
      </c>
      <c r="O2000" s="12" t="n">
        <v>45024</v>
      </c>
      <c r="P2000" t="n">
        <v>18</v>
      </c>
      <c r="Q2000" s="14" t="inlineStr">
        <is>
          <t>SI</t>
        </is>
      </c>
      <c r="R2000" s="10" t="n"/>
      <c r="S2000" s="10" t="n">
        <v>24000</v>
      </c>
      <c r="T2000" s="10" t="n"/>
      <c r="U2000" s="10" t="n"/>
      <c r="V2000" s="13" t="n">
        <v>7.574109245612703</v>
      </c>
      <c r="W2000" s="12" t="n">
        <v>45021</v>
      </c>
      <c r="X2000" s="13" t="n">
        <v>7.5</v>
      </c>
      <c r="Y2000" s="12" t="n">
        <v>45024</v>
      </c>
      <c r="Z2000" t="n">
        <v>18</v>
      </c>
      <c r="AA2000" s="14" t="inlineStr">
        <is>
          <t>SI</t>
        </is>
      </c>
    </row>
    <row r="2001">
      <c r="B2001" t="inlineStr">
        <is>
          <t>Venta Local</t>
        </is>
      </c>
      <c r="C2001" t="n">
        <v>40365510</v>
      </c>
      <c r="D2001" t="inlineStr">
        <is>
          <t>AGROSUPER SHANGHAI</t>
        </is>
      </c>
      <c r="E2001" t="n">
        <v>1021731</v>
      </c>
      <c r="F2001" t="inlineStr">
        <is>
          <t>agrosuper shanghai1021731</t>
        </is>
      </c>
      <c r="G2001" s="12" t="n">
        <v>45007</v>
      </c>
      <c r="H2001" s="10" t="inlineStr"/>
      <c r="I2001" s="10" t="n">
        <v>24200</v>
      </c>
      <c r="J2001" s="10" t="n"/>
      <c r="K2001" s="10" t="n"/>
      <c r="L2001" s="13" t="n">
        <v>5.574109245612703</v>
      </c>
      <c r="M2001" s="12" t="n">
        <v>45012</v>
      </c>
      <c r="N2001" s="13" t="n">
        <v>5.5</v>
      </c>
      <c r="O2001" s="12" t="n">
        <v>45017</v>
      </c>
      <c r="P2001" t="n">
        <v>23</v>
      </c>
      <c r="Q2001" s="14" t="inlineStr">
        <is>
          <t>SI</t>
        </is>
      </c>
      <c r="R2001" s="10" t="n"/>
      <c r="S2001" s="10" t="n">
        <v>24200</v>
      </c>
      <c r="T2001" s="10" t="n"/>
      <c r="U2001" s="10" t="n"/>
      <c r="V2001" s="13" t="n">
        <v>7.574109245612703</v>
      </c>
      <c r="W2001" s="12" t="n">
        <v>45014</v>
      </c>
      <c r="X2001" s="13" t="n">
        <v>7.5</v>
      </c>
      <c r="Y2001" s="12" t="n">
        <v>45017</v>
      </c>
      <c r="Z2001" t="n">
        <v>23</v>
      </c>
      <c r="AA2001" s="14" t="inlineStr">
        <is>
          <t>SI</t>
        </is>
      </c>
    </row>
    <row r="2002">
      <c r="B2002" t="inlineStr">
        <is>
          <t>Venta Local</t>
        </is>
      </c>
      <c r="C2002" t="n">
        <v>40365509</v>
      </c>
      <c r="D2002" t="inlineStr">
        <is>
          <t>AGROSUPER SHANGHAI</t>
        </is>
      </c>
      <c r="E2002" t="n">
        <v>1021731</v>
      </c>
      <c r="F2002" t="inlineStr">
        <is>
          <t>agrosuper shanghai1021731</t>
        </is>
      </c>
      <c r="G2002" s="12" t="n">
        <v>45018</v>
      </c>
      <c r="H2002" s="10" t="inlineStr"/>
      <c r="I2002" s="10" t="n">
        <v>24060</v>
      </c>
      <c r="J2002" s="10" t="n"/>
      <c r="K2002" s="10" t="n"/>
      <c r="L2002" s="13" t="n">
        <v>5.574109245612703</v>
      </c>
      <c r="M2002" s="12" t="n">
        <v>45023</v>
      </c>
      <c r="N2002" s="13" t="n">
        <v>5.5</v>
      </c>
      <c r="O2002" s="12" t="n">
        <v>45028</v>
      </c>
      <c r="P2002" t="n">
        <v>15</v>
      </c>
      <c r="Q2002" s="14" t="inlineStr">
        <is>
          <t>SI</t>
        </is>
      </c>
      <c r="R2002" s="10" t="n"/>
      <c r="S2002" s="10" t="n">
        <v>24060</v>
      </c>
      <c r="T2002" s="10" t="n"/>
      <c r="U2002" s="10" t="n"/>
      <c r="V2002" s="13" t="n">
        <v>7.574109245612703</v>
      </c>
      <c r="W2002" s="12" t="n">
        <v>45025</v>
      </c>
      <c r="X2002" s="13" t="n">
        <v>7.5</v>
      </c>
      <c r="Y2002" s="12" t="n">
        <v>45028</v>
      </c>
      <c r="Z2002" t="n">
        <v>15</v>
      </c>
      <c r="AA2002" s="14" t="inlineStr">
        <is>
          <t>SI</t>
        </is>
      </c>
    </row>
    <row r="2003">
      <c r="B2003" t="inlineStr">
        <is>
          <t>Venta Local</t>
        </is>
      </c>
      <c r="C2003" t="n">
        <v>40365508</v>
      </c>
      <c r="D2003" t="inlineStr">
        <is>
          <t>AGROSUPER SHANGHAI</t>
        </is>
      </c>
      <c r="E2003" t="n">
        <v>1022099</v>
      </c>
      <c r="F2003" t="inlineStr">
        <is>
          <t>agrosuper shanghai1022099</t>
        </is>
      </c>
      <c r="G2003" s="12" t="n">
        <v>45004</v>
      </c>
      <c r="H2003" s="10" t="n">
        <v>24084</v>
      </c>
      <c r="I2003" s="10" t="n"/>
      <c r="J2003" s="10" t="n"/>
      <c r="K2003" s="10" t="n"/>
      <c r="L2003" s="13" t="n">
        <v>5.574109245612703</v>
      </c>
      <c r="M2003" s="12" t="n">
        <v>45009</v>
      </c>
      <c r="N2003" s="13" t="n">
        <v>5.5</v>
      </c>
      <c r="O2003" s="12" t="n">
        <v>45014</v>
      </c>
      <c r="P2003" t="n">
        <v>2</v>
      </c>
      <c r="Q2003" s="14" t="inlineStr">
        <is>
          <t>Mes 4</t>
        </is>
      </c>
      <c r="R2003" s="10" t="n">
        <v>24084</v>
      </c>
      <c r="S2003" s="10" t="n"/>
      <c r="T2003" s="10" t="n"/>
      <c r="U2003" s="10" t="n"/>
      <c r="V2003" s="13" t="n">
        <v>7.574109245612703</v>
      </c>
      <c r="W2003" s="12" t="n">
        <v>45011</v>
      </c>
      <c r="X2003" s="13" t="n">
        <v>7.5</v>
      </c>
      <c r="Y2003" s="12" t="n">
        <v>45014</v>
      </c>
      <c r="Z2003" t="n">
        <v>2</v>
      </c>
      <c r="AA2003" s="14" t="inlineStr">
        <is>
          <t>Mes 4</t>
        </is>
      </c>
    </row>
    <row r="2004">
      <c r="B2004" t="inlineStr">
        <is>
          <t>Venta Local</t>
        </is>
      </c>
      <c r="C2004" t="n">
        <v>40365506</v>
      </c>
      <c r="D2004" t="inlineStr">
        <is>
          <t>AGROSUPER SHANGHAI</t>
        </is>
      </c>
      <c r="E2004" t="n">
        <v>1023373</v>
      </c>
      <c r="F2004" t="inlineStr">
        <is>
          <t>agrosuper shanghai1023373</t>
        </is>
      </c>
      <c r="G2004" s="12" t="n">
        <v>45031</v>
      </c>
      <c r="H2004" s="10" t="inlineStr"/>
      <c r="I2004" s="10" t="n">
        <v>24230</v>
      </c>
      <c r="J2004" s="10" t="n"/>
      <c r="K2004" s="10" t="n"/>
      <c r="L2004" s="13" t="n">
        <v>5.574109245612703</v>
      </c>
      <c r="M2004" s="12" t="n">
        <v>45036</v>
      </c>
      <c r="N2004" s="13" t="n">
        <v>5.5</v>
      </c>
      <c r="O2004" s="12" t="n">
        <v>45041</v>
      </c>
      <c r="P2004" t="n">
        <v>4</v>
      </c>
      <c r="Q2004" s="14" t="inlineStr">
        <is>
          <t>SI</t>
        </is>
      </c>
      <c r="R2004" s="10" t="n"/>
      <c r="S2004" s="10" t="n">
        <v>24230</v>
      </c>
      <c r="T2004" s="10" t="n"/>
      <c r="U2004" s="10" t="n"/>
      <c r="V2004" s="13" t="n">
        <v>7.574109245612703</v>
      </c>
      <c r="W2004" s="12" t="n">
        <v>45038</v>
      </c>
      <c r="X2004" s="13" t="n">
        <v>7.5</v>
      </c>
      <c r="Y2004" s="12" t="n">
        <v>45041</v>
      </c>
      <c r="Z2004" t="n">
        <v>4</v>
      </c>
      <c r="AA2004" s="14" t="inlineStr">
        <is>
          <t>SI</t>
        </is>
      </c>
    </row>
    <row r="2005">
      <c r="B2005" t="inlineStr">
        <is>
          <t>Venta Local</t>
        </is>
      </c>
      <c r="C2005" t="n">
        <v>40365505</v>
      </c>
      <c r="D2005" t="inlineStr">
        <is>
          <t>AGROSUPER SHANGHAI</t>
        </is>
      </c>
      <c r="E2005" t="n">
        <v>1023373</v>
      </c>
      <c r="F2005" t="inlineStr">
        <is>
          <t>agrosuper shanghai1023373</t>
        </is>
      </c>
      <c r="G2005" s="12" t="n">
        <v>45007</v>
      </c>
      <c r="H2005" s="10" t="inlineStr"/>
      <c r="I2005" s="10" t="n">
        <v>24160</v>
      </c>
      <c r="J2005" s="10" t="n"/>
      <c r="K2005" s="10" t="n"/>
      <c r="L2005" s="13" t="n">
        <v>5.574109245612703</v>
      </c>
      <c r="M2005" s="12" t="n">
        <v>45012</v>
      </c>
      <c r="N2005" s="13" t="n">
        <v>5.5</v>
      </c>
      <c r="O2005" s="12" t="n">
        <v>45017</v>
      </c>
      <c r="P2005" t="n">
        <v>23</v>
      </c>
      <c r="Q2005" s="14" t="inlineStr">
        <is>
          <t>SI</t>
        </is>
      </c>
      <c r="R2005" s="10" t="n"/>
      <c r="S2005" s="10" t="n">
        <v>24160</v>
      </c>
      <c r="T2005" s="10" t="n"/>
      <c r="U2005" s="10" t="n"/>
      <c r="V2005" s="13" t="n">
        <v>7.574109245612703</v>
      </c>
      <c r="W2005" s="12" t="n">
        <v>45014</v>
      </c>
      <c r="X2005" s="13" t="n">
        <v>7.5</v>
      </c>
      <c r="Y2005" s="12" t="n">
        <v>45017</v>
      </c>
      <c r="Z2005" t="n">
        <v>23</v>
      </c>
      <c r="AA2005" s="14" t="inlineStr">
        <is>
          <t>SI</t>
        </is>
      </c>
    </row>
    <row r="2006">
      <c r="B2006" t="inlineStr">
        <is>
          <t>Venta Directa</t>
        </is>
      </c>
      <c r="C2006" t="n">
        <v>40365246</v>
      </c>
      <c r="D2006" t="inlineStr">
        <is>
          <t>AGRO SUDAMERICA</t>
        </is>
      </c>
      <c r="E2006" t="n">
        <v>1022150</v>
      </c>
      <c r="F2006" t="inlineStr">
        <is>
          <t>agro sudamerica1022150</t>
        </is>
      </c>
      <c r="G2006" s="12" t="n">
        <v>44995</v>
      </c>
      <c r="H2006" s="10" t="n">
        <v>24005.66</v>
      </c>
      <c r="I2006" s="10" t="n"/>
      <c r="J2006" s="10" t="n"/>
      <c r="K2006" s="10" t="n"/>
      <c r="L2006" s="13" t="n"/>
      <c r="N2006" s="13" t="n"/>
      <c r="Q2006" s="14" t="n"/>
      <c r="R2006" s="10" t="n">
        <v>24005.66</v>
      </c>
      <c r="S2006" s="10" t="n"/>
      <c r="T2006" s="10" t="n"/>
      <c r="U2006" s="10" t="n"/>
      <c r="V2006" s="13" t="n"/>
      <c r="X2006" s="13" t="n"/>
      <c r="AA2006" s="14" t="n"/>
    </row>
    <row r="2007">
      <c r="B2007" t="inlineStr">
        <is>
          <t>Venta Directa</t>
        </is>
      </c>
      <c r="C2007" t="n">
        <v>40365245</v>
      </c>
      <c r="D2007" t="inlineStr">
        <is>
          <t>AGRO SUDAMERICA</t>
        </is>
      </c>
      <c r="E2007" t="n">
        <v>1022150</v>
      </c>
      <c r="F2007" t="inlineStr">
        <is>
          <t>agro sudamerica1022150</t>
        </is>
      </c>
      <c r="G2007" s="12" t="n">
        <v>44990</v>
      </c>
      <c r="H2007" s="10" t="n">
        <v>23535.43</v>
      </c>
      <c r="I2007" s="10" t="n"/>
      <c r="J2007" s="10" t="n"/>
      <c r="K2007" s="10" t="n"/>
      <c r="L2007" s="13" t="n"/>
      <c r="N2007" s="13" t="n"/>
      <c r="Q2007" s="14" t="n"/>
      <c r="R2007" s="10" t="n">
        <v>23535.43</v>
      </c>
      <c r="S2007" s="10" t="n"/>
      <c r="T2007" s="10" t="n"/>
      <c r="U2007" s="10" t="n"/>
      <c r="V2007" s="13" t="n"/>
      <c r="X2007" s="13" t="n"/>
      <c r="AA2007" s="14" t="n"/>
    </row>
    <row r="2008">
      <c r="B2008" t="inlineStr">
        <is>
          <t>Venta Directa</t>
        </is>
      </c>
      <c r="C2008" t="n">
        <v>40365215</v>
      </c>
      <c r="D2008" t="inlineStr">
        <is>
          <t>AGRO SUDAMERICA</t>
        </is>
      </c>
      <c r="E2008" t="n">
        <v>1011558</v>
      </c>
      <c r="F2008" t="inlineStr">
        <is>
          <t>agro sudamerica1011558</t>
        </is>
      </c>
      <c r="G2008" s="12" t="n">
        <v>44977</v>
      </c>
      <c r="H2008" s="10" t="inlineStr"/>
      <c r="I2008" s="10" t="n"/>
      <c r="J2008" s="10" t="n"/>
      <c r="K2008" s="10" t="n"/>
      <c r="L2008" s="13" t="n"/>
      <c r="N2008" s="13" t="n"/>
      <c r="Q2008" s="14" t="n"/>
      <c r="R2008" s="10" t="n"/>
      <c r="S2008" s="10" t="n"/>
      <c r="T2008" s="10" t="n"/>
      <c r="U2008" s="10" t="n"/>
      <c r="V2008" s="13" t="n"/>
      <c r="X2008" s="13" t="n"/>
      <c r="AA2008" s="14" t="n"/>
    </row>
    <row r="2009">
      <c r="B2009" t="inlineStr">
        <is>
          <t>Venta Directa</t>
        </is>
      </c>
      <c r="C2009" t="n">
        <v>40365214</v>
      </c>
      <c r="D2009" t="inlineStr">
        <is>
          <t>AGRO SUDAMERICA</t>
        </is>
      </c>
      <c r="E2009" t="n">
        <v>1011558</v>
      </c>
      <c r="F2009" t="inlineStr">
        <is>
          <t>agro sudamerica1011558</t>
        </is>
      </c>
      <c r="G2009" s="12" t="n">
        <v>44977</v>
      </c>
      <c r="H2009" s="10" t="inlineStr"/>
      <c r="I2009" s="10" t="n"/>
      <c r="J2009" s="10" t="n"/>
      <c r="K2009" s="10" t="n"/>
      <c r="L2009" s="13" t="n"/>
      <c r="N2009" s="13" t="n"/>
      <c r="Q2009" s="14" t="n"/>
      <c r="R2009" s="10" t="n"/>
      <c r="S2009" s="10" t="n"/>
      <c r="T2009" s="10" t="n"/>
      <c r="U2009" s="10" t="n"/>
      <c r="V2009" s="13" t="n"/>
      <c r="X2009" s="13" t="n"/>
      <c r="AA2009" s="14" t="n"/>
    </row>
    <row r="2010">
      <c r="B2010" t="inlineStr">
        <is>
          <t>Venta Directa</t>
        </is>
      </c>
      <c r="C2010" t="n">
        <v>40365211</v>
      </c>
      <c r="D2010" t="inlineStr">
        <is>
          <t>AGRO SUDAMERICA</t>
        </is>
      </c>
      <c r="E2010" t="n">
        <v>1022150</v>
      </c>
      <c r="F2010" t="inlineStr">
        <is>
          <t>agro sudamerica1022150</t>
        </is>
      </c>
      <c r="G2010" s="12" t="n">
        <v>44991</v>
      </c>
      <c r="H2010" s="10" t="n">
        <v>23986.01</v>
      </c>
      <c r="I2010" s="10" t="n"/>
      <c r="J2010" s="10" t="n"/>
      <c r="K2010" s="10" t="n"/>
      <c r="L2010" s="13" t="n"/>
      <c r="N2010" s="13" t="n"/>
      <c r="Q2010" s="14" t="n"/>
      <c r="R2010" s="10" t="n">
        <v>23986.01</v>
      </c>
      <c r="S2010" s="10" t="n"/>
      <c r="T2010" s="10" t="n"/>
      <c r="U2010" s="10" t="n"/>
      <c r="V2010" s="13" t="n"/>
      <c r="X2010" s="13" t="n"/>
      <c r="AA2010" s="14" t="n"/>
    </row>
    <row r="2011">
      <c r="B2011" t="inlineStr">
        <is>
          <t>Venta Directa</t>
        </is>
      </c>
      <c r="C2011" t="n">
        <v>40364998</v>
      </c>
      <c r="D2011" t="inlineStr">
        <is>
          <t>AGRO SUDAMERICA</t>
        </is>
      </c>
      <c r="E2011" t="n">
        <v>1020412</v>
      </c>
      <c r="F2011" t="inlineStr">
        <is>
          <t>agro sudamerica1020412</t>
        </is>
      </c>
      <c r="G2011" s="12" t="n">
        <v>44981</v>
      </c>
      <c r="H2011" s="10" t="inlineStr"/>
      <c r="I2011" s="10" t="n"/>
      <c r="J2011" s="10" t="n"/>
      <c r="K2011" s="10" t="n"/>
      <c r="L2011" s="13" t="n"/>
      <c r="N2011" s="13" t="n"/>
      <c r="Q2011" s="14" t="n"/>
      <c r="R2011" s="10" t="n"/>
      <c r="S2011" s="10" t="n"/>
      <c r="T2011" s="10" t="n"/>
      <c r="U2011" s="10" t="n"/>
      <c r="V2011" s="13" t="n"/>
      <c r="X2011" s="13" t="n"/>
      <c r="AA2011" s="14" t="n"/>
    </row>
    <row r="2012">
      <c r="B2012" t="inlineStr">
        <is>
          <t>Venta Directa</t>
        </is>
      </c>
      <c r="C2012" t="n">
        <v>40364997</v>
      </c>
      <c r="D2012" t="inlineStr">
        <is>
          <t>AGRO SUDAMERICA</t>
        </is>
      </c>
      <c r="E2012" t="n">
        <v>1020412</v>
      </c>
      <c r="F2012" t="inlineStr">
        <is>
          <t>agro sudamerica1020412</t>
        </is>
      </c>
      <c r="G2012" s="12" t="n">
        <v>44981</v>
      </c>
      <c r="H2012" s="10" t="inlineStr"/>
      <c r="I2012" s="10" t="n"/>
      <c r="J2012" s="10" t="n"/>
      <c r="K2012" s="10" t="n"/>
      <c r="L2012" s="13" t="n"/>
      <c r="N2012" s="13" t="n"/>
      <c r="Q2012" s="14" t="n"/>
      <c r="R2012" s="10" t="n"/>
      <c r="S2012" s="10" t="n"/>
      <c r="T2012" s="10" t="n"/>
      <c r="U2012" s="10" t="n"/>
      <c r="V2012" s="13" t="n"/>
      <c r="X2012" s="13" t="n"/>
      <c r="AA2012" s="14" t="n"/>
    </row>
    <row r="2013">
      <c r="B2013" t="inlineStr">
        <is>
          <t>Venta Local</t>
        </is>
      </c>
      <c r="C2013" t="n">
        <v>40364990</v>
      </c>
      <c r="D2013" t="inlineStr">
        <is>
          <t>AGRO MEXICO</t>
        </is>
      </c>
      <c r="E2013" t="n">
        <v>1030658</v>
      </c>
      <c r="F2013" t="inlineStr">
        <is>
          <t>agro mexico1030658</t>
        </is>
      </c>
      <c r="G2013" s="12" t="n">
        <v>44991</v>
      </c>
      <c r="H2013" s="10" t="n">
        <v>24017.36</v>
      </c>
      <c r="I2013" s="10" t="n"/>
      <c r="J2013" s="10" t="n"/>
      <c r="K2013" s="10" t="n"/>
      <c r="L2013" s="13" t="n">
        <v>5.449612403100775</v>
      </c>
      <c r="M2013" s="12" t="n">
        <v>44996</v>
      </c>
      <c r="N2013" s="13" t="n">
        <v>10</v>
      </c>
      <c r="O2013" s="12" t="n">
        <v>45006</v>
      </c>
      <c r="P2013" t="n">
        <v>9</v>
      </c>
      <c r="Q2013" s="14" t="inlineStr">
        <is>
          <t>SI</t>
        </is>
      </c>
      <c r="R2013" s="10" t="n">
        <v>24017.36</v>
      </c>
      <c r="S2013" s="10" t="n"/>
      <c r="T2013" s="10" t="n"/>
      <c r="U2013" s="10" t="n"/>
      <c r="V2013" s="13" t="n">
        <v>7.449612403100775</v>
      </c>
      <c r="W2013" s="12" t="n">
        <v>44998</v>
      </c>
      <c r="X2013" s="13" t="n">
        <v>12</v>
      </c>
      <c r="Y2013" s="12" t="n">
        <v>45006</v>
      </c>
      <c r="Z2013" t="n">
        <v>9</v>
      </c>
      <c r="AA2013" s="14" t="inlineStr">
        <is>
          <t>SI</t>
        </is>
      </c>
    </row>
    <row r="2014">
      <c r="B2014" t="inlineStr">
        <is>
          <t>Venta Local</t>
        </is>
      </c>
      <c r="C2014" t="n">
        <v>40364989</v>
      </c>
      <c r="D2014" t="inlineStr">
        <is>
          <t>AGRO MEXICO</t>
        </is>
      </c>
      <c r="E2014" t="n">
        <v>1030658</v>
      </c>
      <c r="F2014" t="inlineStr">
        <is>
          <t>agro mexico1030658</t>
        </is>
      </c>
      <c r="G2014" s="12" t="n">
        <v>44984</v>
      </c>
      <c r="H2014" s="10" t="n">
        <v>24017.36</v>
      </c>
      <c r="I2014" s="10" t="n"/>
      <c r="J2014" s="10" t="n"/>
      <c r="K2014" s="10" t="n"/>
      <c r="L2014" s="13" t="n">
        <v>5.449612403100775</v>
      </c>
      <c r="M2014" s="12" t="n">
        <v>44989</v>
      </c>
      <c r="N2014" s="13" t="n">
        <v>10</v>
      </c>
      <c r="O2014" s="12" t="n">
        <v>44999</v>
      </c>
      <c r="P2014" t="n">
        <v>13</v>
      </c>
      <c r="Q2014" s="14" t="inlineStr">
        <is>
          <t>SI</t>
        </is>
      </c>
      <c r="R2014" s="10" t="n">
        <v>24017.36</v>
      </c>
      <c r="S2014" s="10" t="n"/>
      <c r="T2014" s="10" t="n"/>
      <c r="U2014" s="10" t="n"/>
      <c r="V2014" s="13" t="n">
        <v>7.449612403100775</v>
      </c>
      <c r="W2014" s="12" t="n">
        <v>44991</v>
      </c>
      <c r="X2014" s="13" t="n">
        <v>12</v>
      </c>
      <c r="Y2014" s="12" t="n">
        <v>44999</v>
      </c>
      <c r="Z2014" t="n">
        <v>13</v>
      </c>
      <c r="AA2014" s="14" t="inlineStr">
        <is>
          <t>SI</t>
        </is>
      </c>
    </row>
    <row r="2015">
      <c r="B2015" t="inlineStr">
        <is>
          <t>Venta Directa</t>
        </is>
      </c>
      <c r="C2015" t="n">
        <v>40364951</v>
      </c>
      <c r="D2015" t="inlineStr">
        <is>
          <t>AGRO SUDAMERICA</t>
        </is>
      </c>
      <c r="E2015" t="n">
        <v>1021023</v>
      </c>
      <c r="F2015" t="inlineStr">
        <is>
          <t>agro sudamerica1021023</t>
        </is>
      </c>
      <c r="G2015" s="12" t="n">
        <v>44996</v>
      </c>
      <c r="H2015" s="10" t="n">
        <v>23994.26</v>
      </c>
      <c r="I2015" s="10" t="n"/>
      <c r="J2015" s="10" t="n"/>
      <c r="K2015" s="10" t="n"/>
      <c r="L2015" s="13" t="n"/>
      <c r="N2015" s="13" t="n"/>
      <c r="Q2015" s="14" t="n"/>
      <c r="R2015" s="10" t="n">
        <v>23994.26</v>
      </c>
      <c r="S2015" s="10" t="n"/>
      <c r="T2015" s="10" t="n"/>
      <c r="U2015" s="10" t="n"/>
      <c r="V2015" s="13" t="n"/>
      <c r="X2015" s="13" t="n"/>
      <c r="AA2015" s="14" t="n"/>
    </row>
    <row r="2016">
      <c r="B2016" t="inlineStr">
        <is>
          <t>Venta Directa</t>
        </is>
      </c>
      <c r="C2016" t="n">
        <v>40364945</v>
      </c>
      <c r="D2016" t="inlineStr">
        <is>
          <t>AGRO SUDAMERICA</t>
        </is>
      </c>
      <c r="E2016" t="n">
        <v>1011421</v>
      </c>
      <c r="F2016" t="inlineStr">
        <is>
          <t>agro sudamerica1011421</t>
        </is>
      </c>
      <c r="G2016" s="12" t="n">
        <v>44989</v>
      </c>
      <c r="H2016" s="10" t="n">
        <v>23981.16</v>
      </c>
      <c r="I2016" s="10" t="n"/>
      <c r="J2016" s="10" t="n"/>
      <c r="K2016" s="10" t="n"/>
      <c r="L2016" s="13" t="n"/>
      <c r="N2016" s="13" t="n"/>
      <c r="Q2016" s="14" t="n"/>
      <c r="R2016" s="10" t="n">
        <v>23981.16</v>
      </c>
      <c r="S2016" s="10" t="n"/>
      <c r="T2016" s="10" t="n"/>
      <c r="U2016" s="10" t="n"/>
      <c r="V2016" s="13" t="n"/>
      <c r="X2016" s="13" t="n"/>
      <c r="AA2016" s="14" t="n"/>
    </row>
    <row r="2017">
      <c r="B2017" t="inlineStr">
        <is>
          <t>Venta Directa</t>
        </is>
      </c>
      <c r="C2017" t="n">
        <v>40364944</v>
      </c>
      <c r="D2017" t="inlineStr">
        <is>
          <t>AGRO SUDAMERICA</t>
        </is>
      </c>
      <c r="E2017" t="n">
        <v>1011421</v>
      </c>
      <c r="F2017" t="inlineStr">
        <is>
          <t>agro sudamerica1011421</t>
        </is>
      </c>
      <c r="G2017" s="12" t="n">
        <v>44989</v>
      </c>
      <c r="H2017" s="10" t="n">
        <v>23984.49</v>
      </c>
      <c r="I2017" s="10" t="n"/>
      <c r="J2017" s="10" t="n"/>
      <c r="K2017" s="10" t="n"/>
      <c r="L2017" s="13" t="n"/>
      <c r="N2017" s="13" t="n"/>
      <c r="Q2017" s="14" t="n"/>
      <c r="R2017" s="10" t="n">
        <v>23984.49</v>
      </c>
      <c r="S2017" s="10" t="n"/>
      <c r="T2017" s="10" t="n"/>
      <c r="U2017" s="10" t="n"/>
      <c r="V2017" s="13" t="n"/>
      <c r="X2017" s="13" t="n"/>
      <c r="AA2017" s="14" t="n"/>
    </row>
    <row r="2018">
      <c r="B2018" t="inlineStr">
        <is>
          <t>Venta Directa</t>
        </is>
      </c>
      <c r="C2018" t="n">
        <v>40364943</v>
      </c>
      <c r="D2018" t="inlineStr">
        <is>
          <t>AGRO SUDAMERICA</t>
        </is>
      </c>
      <c r="E2018" t="n">
        <v>1011421</v>
      </c>
      <c r="F2018" t="inlineStr">
        <is>
          <t>agro sudamerica1011421</t>
        </is>
      </c>
      <c r="G2018" s="12" t="n">
        <v>44989</v>
      </c>
      <c r="H2018" s="10" t="n">
        <v>23996.42</v>
      </c>
      <c r="I2018" s="10" t="n"/>
      <c r="J2018" s="10" t="n"/>
      <c r="K2018" s="10" t="n"/>
      <c r="L2018" s="13" t="n"/>
      <c r="N2018" s="13" t="n"/>
      <c r="Q2018" s="14" t="n"/>
      <c r="R2018" s="10" t="n">
        <v>23996.42</v>
      </c>
      <c r="S2018" s="10" t="n"/>
      <c r="T2018" s="10" t="n"/>
      <c r="U2018" s="10" t="n"/>
      <c r="V2018" s="13" t="n"/>
      <c r="X2018" s="13" t="n"/>
      <c r="AA2018" s="14" t="n"/>
    </row>
    <row r="2019">
      <c r="B2019" t="inlineStr">
        <is>
          <t>Venta Directa</t>
        </is>
      </c>
      <c r="C2019" t="n">
        <v>40364942</v>
      </c>
      <c r="D2019" t="inlineStr">
        <is>
          <t>AGRO SUDAMERICA</t>
        </is>
      </c>
      <c r="E2019" t="n">
        <v>1011421</v>
      </c>
      <c r="F2019" t="inlineStr">
        <is>
          <t>agro sudamerica1011421</t>
        </is>
      </c>
      <c r="G2019" s="12" t="n">
        <v>44989</v>
      </c>
      <c r="H2019" s="10" t="n">
        <v>23985.17</v>
      </c>
      <c r="I2019" s="10" t="n"/>
      <c r="J2019" s="10" t="n"/>
      <c r="K2019" s="10" t="n"/>
      <c r="L2019" s="13" t="n"/>
      <c r="N2019" s="13" t="n"/>
      <c r="Q2019" s="14" t="n"/>
      <c r="R2019" s="10" t="n">
        <v>23985.17</v>
      </c>
      <c r="S2019" s="10" t="n"/>
      <c r="T2019" s="10" t="n"/>
      <c r="U2019" s="10" t="n"/>
      <c r="V2019" s="13" t="n"/>
      <c r="X2019" s="13" t="n"/>
      <c r="AA2019" s="14" t="n"/>
    </row>
    <row r="2020">
      <c r="B2020" t="inlineStr">
        <is>
          <t>Venta Directa</t>
        </is>
      </c>
      <c r="C2020" t="n">
        <v>40364941</v>
      </c>
      <c r="D2020" t="inlineStr">
        <is>
          <t>AGRO SUDAMERICA</t>
        </is>
      </c>
      <c r="E2020" t="n">
        <v>1023433</v>
      </c>
      <c r="F2020" t="inlineStr">
        <is>
          <t>agro sudamerica1023433</t>
        </is>
      </c>
      <c r="G2020" s="12" t="n">
        <v>44981</v>
      </c>
      <c r="H2020" s="10" t="inlineStr"/>
      <c r="I2020" s="10" t="n"/>
      <c r="J2020" s="10" t="n"/>
      <c r="K2020" s="10" t="n"/>
      <c r="L2020" s="13" t="n"/>
      <c r="N2020" s="13" t="n"/>
      <c r="Q2020" s="14" t="n"/>
      <c r="R2020" s="10" t="n"/>
      <c r="S2020" s="10" t="n"/>
      <c r="T2020" s="10" t="n"/>
      <c r="U2020" s="10" t="n"/>
      <c r="V2020" s="13" t="n"/>
      <c r="X2020" s="13" t="n"/>
      <c r="AA2020" s="14" t="n"/>
    </row>
    <row r="2021">
      <c r="B2021" t="inlineStr">
        <is>
          <t>Venta Directa</t>
        </is>
      </c>
      <c r="C2021" t="n">
        <v>40364940</v>
      </c>
      <c r="D2021" t="inlineStr">
        <is>
          <t>AGRO SUDAMERICA</t>
        </is>
      </c>
      <c r="E2021" t="n">
        <v>1023433</v>
      </c>
      <c r="F2021" t="inlineStr">
        <is>
          <t>agro sudamerica1023433</t>
        </is>
      </c>
      <c r="G2021" s="12" t="n">
        <v>44981</v>
      </c>
      <c r="H2021" s="10" t="inlineStr"/>
      <c r="I2021" s="10" t="n"/>
      <c r="J2021" s="10" t="n"/>
      <c r="K2021" s="10" t="n"/>
      <c r="L2021" s="13" t="n"/>
      <c r="N2021" s="13" t="n"/>
      <c r="Q2021" s="14" t="n"/>
      <c r="R2021" s="10" t="n"/>
      <c r="S2021" s="10" t="n"/>
      <c r="T2021" s="10" t="n"/>
      <c r="U2021" s="10" t="n"/>
      <c r="V2021" s="13" t="n"/>
      <c r="X2021" s="13" t="n"/>
      <c r="AA2021" s="14" t="n"/>
    </row>
    <row r="2022">
      <c r="B2022" t="inlineStr">
        <is>
          <t>Venta Directa</t>
        </is>
      </c>
      <c r="C2022" t="n">
        <v>40364935</v>
      </c>
      <c r="D2022" t="inlineStr">
        <is>
          <t>AGRO SUDAMERICA</t>
        </is>
      </c>
      <c r="E2022" t="n">
        <v>1020367</v>
      </c>
      <c r="F2022" t="inlineStr">
        <is>
          <t>agro sudamerica1020367</t>
        </is>
      </c>
      <c r="G2022" s="12" t="n">
        <v>44983</v>
      </c>
      <c r="H2022" s="10" t="inlineStr"/>
      <c r="I2022" s="10" t="n"/>
      <c r="J2022" s="10" t="n"/>
      <c r="K2022" s="10" t="n"/>
      <c r="L2022" s="13" t="n"/>
      <c r="N2022" s="13" t="n"/>
      <c r="Q2022" s="14" t="n"/>
      <c r="R2022" s="10" t="n"/>
      <c r="S2022" s="10" t="n"/>
      <c r="T2022" s="10" t="n"/>
      <c r="U2022" s="10" t="n"/>
      <c r="V2022" s="13" t="n"/>
      <c r="X2022" s="13" t="n"/>
      <c r="AA2022" s="14" t="n"/>
    </row>
    <row r="2023">
      <c r="B2023" t="inlineStr">
        <is>
          <t>Venta Directa</t>
        </is>
      </c>
      <c r="C2023" t="n">
        <v>40364935</v>
      </c>
      <c r="D2023" t="inlineStr">
        <is>
          <t>AGRO SUDAMERICA</t>
        </is>
      </c>
      <c r="E2023" t="n">
        <v>1020367</v>
      </c>
      <c r="F2023" t="inlineStr">
        <is>
          <t>agro sudamerica1020367</t>
        </is>
      </c>
      <c r="G2023" s="12" t="n">
        <v>44983</v>
      </c>
      <c r="H2023" s="10" t="inlineStr"/>
      <c r="I2023" s="10" t="n"/>
      <c r="J2023" s="10" t="n"/>
      <c r="K2023" s="10" t="n"/>
      <c r="L2023" s="13" t="n"/>
      <c r="N2023" s="13" t="n"/>
      <c r="Q2023" s="14" t="n"/>
      <c r="R2023" s="10" t="n"/>
      <c r="S2023" s="10" t="n"/>
      <c r="T2023" s="10" t="n"/>
      <c r="U2023" s="10" t="n"/>
      <c r="V2023" s="13" t="n"/>
      <c r="X2023" s="13" t="n"/>
      <c r="AA2023" s="14" t="n"/>
    </row>
    <row r="2024">
      <c r="B2024" t="inlineStr">
        <is>
          <t>Venta Directa</t>
        </is>
      </c>
      <c r="C2024" t="n">
        <v>40364852</v>
      </c>
      <c r="D2024" t="inlineStr">
        <is>
          <t>AGRO SUDAMERICA</t>
        </is>
      </c>
      <c r="E2024" t="n">
        <v>1021868</v>
      </c>
      <c r="F2024" t="inlineStr">
        <is>
          <t>agro sudamerica1021868</t>
        </is>
      </c>
      <c r="G2024" s="12" t="n">
        <v>44999</v>
      </c>
      <c r="H2024" s="10" t="n">
        <v>23955.24</v>
      </c>
      <c r="I2024" s="10" t="n"/>
      <c r="J2024" s="10" t="n"/>
      <c r="K2024" s="10" t="n"/>
      <c r="L2024" s="13" t="n"/>
      <c r="N2024" s="13" t="n"/>
      <c r="Q2024" s="14" t="n"/>
      <c r="R2024" s="10" t="n">
        <v>23955.24</v>
      </c>
      <c r="S2024" s="10" t="n"/>
      <c r="T2024" s="10" t="n"/>
      <c r="U2024" s="10" t="n"/>
      <c r="V2024" s="13" t="n"/>
      <c r="X2024" s="13" t="n"/>
      <c r="AA2024" s="14" t="n"/>
    </row>
    <row r="2025">
      <c r="B2025" t="inlineStr">
        <is>
          <t>Venta Directa</t>
        </is>
      </c>
      <c r="C2025" t="n">
        <v>40364851</v>
      </c>
      <c r="D2025" t="inlineStr">
        <is>
          <t>AGRO SUDAMERICA</t>
        </is>
      </c>
      <c r="E2025" t="n">
        <v>1021868</v>
      </c>
      <c r="F2025" t="inlineStr">
        <is>
          <t>agro sudamerica1021868</t>
        </is>
      </c>
      <c r="G2025" s="12" t="n">
        <v>44993</v>
      </c>
      <c r="H2025" s="10" t="n">
        <v>23887.74</v>
      </c>
      <c r="I2025" s="10" t="n"/>
      <c r="J2025" s="10" t="n"/>
      <c r="K2025" s="10" t="n"/>
      <c r="L2025" s="13" t="n"/>
      <c r="N2025" s="13" t="n"/>
      <c r="Q2025" s="14" t="n"/>
      <c r="R2025" s="10" t="n">
        <v>23887.74</v>
      </c>
      <c r="S2025" s="10" t="n"/>
      <c r="T2025" s="10" t="n"/>
      <c r="U2025" s="10" t="n"/>
      <c r="V2025" s="13" t="n"/>
      <c r="X2025" s="13" t="n"/>
      <c r="AA2025" s="14" t="n"/>
    </row>
    <row r="2026">
      <c r="B2026" t="inlineStr">
        <is>
          <t>Venta Directa</t>
        </is>
      </c>
      <c r="C2026" t="n">
        <v>40364651</v>
      </c>
      <c r="D2026" t="inlineStr">
        <is>
          <t>AGRO SUDAMERICA</t>
        </is>
      </c>
      <c r="E2026" t="n">
        <v>1011042</v>
      </c>
      <c r="F2026" t="inlineStr">
        <is>
          <t>agro sudamerica1011042</t>
        </is>
      </c>
      <c r="G2026" s="12" t="n">
        <v>44989</v>
      </c>
      <c r="H2026" s="10" t="n">
        <v>22800</v>
      </c>
      <c r="I2026" s="10" t="n"/>
      <c r="J2026" s="10" t="n"/>
      <c r="K2026" s="10" t="n"/>
      <c r="L2026" s="13" t="n"/>
      <c r="N2026" s="13" t="n"/>
      <c r="Q2026" s="14" t="n"/>
      <c r="R2026" s="10" t="n">
        <v>22800</v>
      </c>
      <c r="S2026" s="10" t="n"/>
      <c r="T2026" s="10" t="n"/>
      <c r="U2026" s="10" t="n"/>
      <c r="V2026" s="13" t="n"/>
      <c r="X2026" s="13" t="n"/>
      <c r="AA2026" s="14" t="n"/>
    </row>
    <row r="2027">
      <c r="B2027" t="inlineStr">
        <is>
          <t>Venta Directa</t>
        </is>
      </c>
      <c r="C2027" t="n">
        <v>40364650</v>
      </c>
      <c r="D2027" t="inlineStr">
        <is>
          <t>AGRO SUDAMERICA</t>
        </is>
      </c>
      <c r="E2027" t="n">
        <v>1011042</v>
      </c>
      <c r="F2027" t="inlineStr">
        <is>
          <t>agro sudamerica1011042</t>
        </is>
      </c>
      <c r="G2027" s="12" t="n">
        <v>44976</v>
      </c>
      <c r="H2027" s="10" t="inlineStr"/>
      <c r="I2027" s="10" t="n"/>
      <c r="J2027" s="10" t="n"/>
      <c r="K2027" s="10" t="n"/>
      <c r="L2027" s="13" t="n"/>
      <c r="N2027" s="13" t="n"/>
      <c r="Q2027" s="14" t="n"/>
      <c r="R2027" s="10" t="n"/>
      <c r="S2027" s="10" t="n"/>
      <c r="T2027" s="10" t="n"/>
      <c r="U2027" s="10" t="n"/>
      <c r="V2027" s="13" t="n"/>
      <c r="X2027" s="13" t="n"/>
      <c r="AA2027" s="14" t="n"/>
    </row>
    <row r="2028">
      <c r="B2028" t="inlineStr">
        <is>
          <t>Venta Local</t>
        </is>
      </c>
      <c r="C2028" t="n">
        <v>40364555</v>
      </c>
      <c r="D2028" t="inlineStr">
        <is>
          <t>ANDES ASIA</t>
        </is>
      </c>
      <c r="E2028" t="n">
        <v>1023265</v>
      </c>
      <c r="F2028" t="inlineStr">
        <is>
          <t>andes asia1023265</t>
        </is>
      </c>
      <c r="G2028" s="12" t="n">
        <v>45018</v>
      </c>
      <c r="H2028" s="10" t="inlineStr"/>
      <c r="I2028" s="10" t="n">
        <v>1970.12</v>
      </c>
      <c r="J2028" s="10" t="n"/>
      <c r="K2028" s="10" t="n"/>
      <c r="L2028" s="13" t="n">
        <v>4.830303030303031</v>
      </c>
      <c r="M2028" s="12" t="n">
        <v>45022</v>
      </c>
      <c r="N2028" s="13" t="n">
        <v>15</v>
      </c>
      <c r="O2028" s="12" t="n">
        <v>45037</v>
      </c>
      <c r="P2028" t="n">
        <v>7</v>
      </c>
      <c r="Q2028" s="14" t="inlineStr">
        <is>
          <t>SI</t>
        </is>
      </c>
      <c r="R2028" s="10" t="n"/>
      <c r="S2028" s="10" t="n">
        <v>1970.12</v>
      </c>
      <c r="T2028" s="10" t="n"/>
      <c r="U2028" s="10" t="n"/>
      <c r="V2028" s="13" t="n">
        <v>6.830303030303031</v>
      </c>
      <c r="W2028" s="12" t="n">
        <v>45024</v>
      </c>
      <c r="X2028" s="13" t="n">
        <v>17</v>
      </c>
      <c r="Y2028" s="12" t="n">
        <v>45037</v>
      </c>
      <c r="Z2028" t="n">
        <v>7</v>
      </c>
      <c r="AA2028" s="14" t="inlineStr">
        <is>
          <t>SI</t>
        </is>
      </c>
    </row>
    <row r="2029">
      <c r="B2029" t="inlineStr">
        <is>
          <t>Venta Local</t>
        </is>
      </c>
      <c r="C2029" t="n">
        <v>40364554</v>
      </c>
      <c r="D2029" t="inlineStr">
        <is>
          <t>ANDES ASIA</t>
        </is>
      </c>
      <c r="E2029" t="n">
        <v>1021944</v>
      </c>
      <c r="F2029" t="inlineStr">
        <is>
          <t>andes asia1021944</t>
        </is>
      </c>
      <c r="G2029" s="12" t="n">
        <v>45018</v>
      </c>
      <c r="H2029" s="10" t="inlineStr"/>
      <c r="I2029" s="10" t="n">
        <v>976</v>
      </c>
      <c r="J2029" s="10" t="n"/>
      <c r="K2029" s="10" t="n"/>
      <c r="L2029" s="13" t="n">
        <v>4.830303030303031</v>
      </c>
      <c r="M2029" s="12" t="n">
        <v>45022</v>
      </c>
      <c r="N2029" s="13" t="n">
        <v>15</v>
      </c>
      <c r="O2029" s="12" t="n">
        <v>45037</v>
      </c>
      <c r="P2029" t="n">
        <v>7</v>
      </c>
      <c r="Q2029" s="14" t="inlineStr">
        <is>
          <t>SI</t>
        </is>
      </c>
      <c r="R2029" s="10" t="n"/>
      <c r="S2029" s="10" t="n">
        <v>976</v>
      </c>
      <c r="T2029" s="10" t="n"/>
      <c r="U2029" s="10" t="n"/>
      <c r="V2029" s="13" t="n">
        <v>6.830303030303031</v>
      </c>
      <c r="W2029" s="12" t="n">
        <v>45024</v>
      </c>
      <c r="X2029" s="13" t="n">
        <v>17</v>
      </c>
      <c r="Y2029" s="12" t="n">
        <v>45037</v>
      </c>
      <c r="Z2029" t="n">
        <v>7</v>
      </c>
      <c r="AA2029" s="14" t="inlineStr">
        <is>
          <t>SI</t>
        </is>
      </c>
    </row>
    <row r="2030">
      <c r="B2030" t="inlineStr">
        <is>
          <t>Venta Local</t>
        </is>
      </c>
      <c r="C2030" t="n">
        <v>40364554</v>
      </c>
      <c r="D2030" t="inlineStr">
        <is>
          <t>ANDES ASIA</t>
        </is>
      </c>
      <c r="E2030" t="n">
        <v>1022413</v>
      </c>
      <c r="F2030" t="inlineStr">
        <is>
          <t>andes asia1022413</t>
        </is>
      </c>
      <c r="G2030" s="12" t="n">
        <v>45018</v>
      </c>
      <c r="H2030" s="10" t="inlineStr"/>
      <c r="I2030" s="10" t="n">
        <v>2000</v>
      </c>
      <c r="J2030" s="10" t="n"/>
      <c r="K2030" s="10" t="n"/>
      <c r="L2030" s="13" t="n">
        <v>4.830303030303031</v>
      </c>
      <c r="M2030" s="12" t="n">
        <v>45022</v>
      </c>
      <c r="N2030" s="13" t="n">
        <v>15</v>
      </c>
      <c r="O2030" s="12" t="n">
        <v>45037</v>
      </c>
      <c r="P2030" t="n">
        <v>7</v>
      </c>
      <c r="Q2030" s="14" t="inlineStr">
        <is>
          <t>SI</t>
        </is>
      </c>
      <c r="R2030" s="10" t="n"/>
      <c r="S2030" s="10" t="n">
        <v>2000</v>
      </c>
      <c r="T2030" s="10" t="n"/>
      <c r="U2030" s="10" t="n"/>
      <c r="V2030" s="13" t="n">
        <v>6.830303030303031</v>
      </c>
      <c r="W2030" s="12" t="n">
        <v>45024</v>
      </c>
      <c r="X2030" s="13" t="n">
        <v>17</v>
      </c>
      <c r="Y2030" s="12" t="n">
        <v>45037</v>
      </c>
      <c r="Z2030" t="n">
        <v>7</v>
      </c>
      <c r="AA2030" s="14" t="inlineStr">
        <is>
          <t>SI</t>
        </is>
      </c>
    </row>
    <row r="2031">
      <c r="B2031" t="inlineStr">
        <is>
          <t>Venta Local</t>
        </is>
      </c>
      <c r="C2031" t="n">
        <v>40364553</v>
      </c>
      <c r="D2031" t="inlineStr">
        <is>
          <t>ANDES ASIA</t>
        </is>
      </c>
      <c r="E2031" t="n">
        <v>1022621</v>
      </c>
      <c r="F2031" t="inlineStr">
        <is>
          <t>andes asia1022621</t>
        </is>
      </c>
      <c r="G2031" s="12" t="n">
        <v>45018</v>
      </c>
      <c r="H2031" s="10" t="inlineStr"/>
      <c r="I2031" s="10" t="n">
        <v>6976.86</v>
      </c>
      <c r="J2031" s="10" t="n"/>
      <c r="K2031" s="10" t="n"/>
      <c r="L2031" s="13" t="n">
        <v>4.830303030303031</v>
      </c>
      <c r="M2031" s="12" t="n">
        <v>45022</v>
      </c>
      <c r="N2031" s="13" t="n">
        <v>15</v>
      </c>
      <c r="O2031" s="12" t="n">
        <v>45037</v>
      </c>
      <c r="P2031" t="n">
        <v>7</v>
      </c>
      <c r="Q2031" s="14" t="inlineStr">
        <is>
          <t>SI</t>
        </is>
      </c>
      <c r="R2031" s="10" t="n"/>
      <c r="S2031" s="10" t="n">
        <v>6976.86</v>
      </c>
      <c r="T2031" s="10" t="n"/>
      <c r="U2031" s="10" t="n"/>
      <c r="V2031" s="13" t="n">
        <v>6.830303030303031</v>
      </c>
      <c r="W2031" s="12" t="n">
        <v>45024</v>
      </c>
      <c r="X2031" s="13" t="n">
        <v>17</v>
      </c>
      <c r="Y2031" s="12" t="n">
        <v>45037</v>
      </c>
      <c r="Z2031" t="n">
        <v>7</v>
      </c>
      <c r="AA2031" s="14" t="inlineStr">
        <is>
          <t>SI</t>
        </is>
      </c>
    </row>
    <row r="2032">
      <c r="B2032" t="inlineStr">
        <is>
          <t>Venta Local</t>
        </is>
      </c>
      <c r="C2032" t="n">
        <v>40364553</v>
      </c>
      <c r="D2032" t="inlineStr">
        <is>
          <t>ANDES ASIA</t>
        </is>
      </c>
      <c r="E2032" t="n">
        <v>1022142</v>
      </c>
      <c r="F2032" t="inlineStr">
        <is>
          <t>andes asia1022142</t>
        </is>
      </c>
      <c r="G2032" s="12" t="n">
        <v>45018</v>
      </c>
      <c r="H2032" s="10" t="inlineStr"/>
      <c r="I2032" s="10" t="n">
        <v>4952.37</v>
      </c>
      <c r="J2032" s="10" t="n"/>
      <c r="K2032" s="10" t="n"/>
      <c r="L2032" s="13" t="n">
        <v>4.830303030303031</v>
      </c>
      <c r="M2032" s="12" t="n">
        <v>45022</v>
      </c>
      <c r="N2032" s="13" t="n">
        <v>15</v>
      </c>
      <c r="O2032" s="12" t="n">
        <v>45037</v>
      </c>
      <c r="P2032" t="n">
        <v>7</v>
      </c>
      <c r="Q2032" s="14" t="inlineStr">
        <is>
          <t>SI</t>
        </is>
      </c>
      <c r="R2032" s="10" t="n"/>
      <c r="S2032" s="10" t="n">
        <v>4952.37</v>
      </c>
      <c r="T2032" s="10" t="n"/>
      <c r="U2032" s="10" t="n"/>
      <c r="V2032" s="13" t="n">
        <v>6.830303030303031</v>
      </c>
      <c r="W2032" s="12" t="n">
        <v>45024</v>
      </c>
      <c r="X2032" s="13" t="n">
        <v>17</v>
      </c>
      <c r="Y2032" s="12" t="n">
        <v>45037</v>
      </c>
      <c r="Z2032" t="n">
        <v>7</v>
      </c>
      <c r="AA2032" s="14" t="inlineStr">
        <is>
          <t>SI</t>
        </is>
      </c>
    </row>
    <row r="2033">
      <c r="B2033" t="inlineStr">
        <is>
          <t>Venta Local</t>
        </is>
      </c>
      <c r="C2033" t="n">
        <v>40364553</v>
      </c>
      <c r="D2033" t="inlineStr">
        <is>
          <t>ANDES ASIA</t>
        </is>
      </c>
      <c r="E2033" t="n">
        <v>1022141</v>
      </c>
      <c r="F2033" t="inlineStr">
        <is>
          <t>andes asia1022141</t>
        </is>
      </c>
      <c r="G2033" s="12" t="n">
        <v>45018</v>
      </c>
      <c r="H2033" s="10" t="inlineStr"/>
      <c r="I2033" s="10" t="n">
        <v>7114.63</v>
      </c>
      <c r="J2033" s="10" t="n"/>
      <c r="K2033" s="10" t="n"/>
      <c r="L2033" s="13" t="n">
        <v>4.830303030303031</v>
      </c>
      <c r="M2033" s="12" t="n">
        <v>45022</v>
      </c>
      <c r="N2033" s="13" t="n">
        <v>15</v>
      </c>
      <c r="O2033" s="12" t="n">
        <v>45037</v>
      </c>
      <c r="P2033" t="n">
        <v>7</v>
      </c>
      <c r="Q2033" s="14" t="inlineStr">
        <is>
          <t>SI</t>
        </is>
      </c>
      <c r="R2033" s="10" t="n"/>
      <c r="S2033" s="10" t="n">
        <v>7114.63</v>
      </c>
      <c r="T2033" s="10" t="n"/>
      <c r="U2033" s="10" t="n"/>
      <c r="V2033" s="13" t="n">
        <v>6.830303030303031</v>
      </c>
      <c r="W2033" s="12" t="n">
        <v>45024</v>
      </c>
      <c r="X2033" s="13" t="n">
        <v>17</v>
      </c>
      <c r="Y2033" s="12" t="n">
        <v>45037</v>
      </c>
      <c r="Z2033" t="n">
        <v>7</v>
      </c>
      <c r="AA2033" s="14" t="inlineStr">
        <is>
          <t>SI</t>
        </is>
      </c>
    </row>
    <row r="2034">
      <c r="B2034" t="inlineStr">
        <is>
          <t>Venta Local</t>
        </is>
      </c>
      <c r="C2034" t="n">
        <v>40364552</v>
      </c>
      <c r="D2034" t="inlineStr">
        <is>
          <t>ANDES ASIA</t>
        </is>
      </c>
      <c r="E2034" t="n">
        <v>1023265</v>
      </c>
      <c r="F2034" t="inlineStr">
        <is>
          <t>andes asia1023265</t>
        </is>
      </c>
      <c r="G2034" s="12" t="n">
        <v>45018</v>
      </c>
      <c r="H2034" s="10" t="inlineStr"/>
      <c r="I2034" s="10" t="n">
        <v>2002.28</v>
      </c>
      <c r="J2034" s="10" t="n"/>
      <c r="K2034" s="10" t="n"/>
      <c r="L2034" s="13" t="n">
        <v>4.830303030303031</v>
      </c>
      <c r="M2034" s="12" t="n">
        <v>45022</v>
      </c>
      <c r="N2034" s="13" t="n">
        <v>15</v>
      </c>
      <c r="O2034" s="12" t="n">
        <v>45037</v>
      </c>
      <c r="P2034" t="n">
        <v>7</v>
      </c>
      <c r="Q2034" s="14" t="inlineStr">
        <is>
          <t>SI</t>
        </is>
      </c>
      <c r="R2034" s="10" t="n"/>
      <c r="S2034" s="10" t="n">
        <v>2002.28</v>
      </c>
      <c r="T2034" s="10" t="n"/>
      <c r="U2034" s="10" t="n"/>
      <c r="V2034" s="13" t="n">
        <v>6.830303030303031</v>
      </c>
      <c r="W2034" s="12" t="n">
        <v>45024</v>
      </c>
      <c r="X2034" s="13" t="n">
        <v>17</v>
      </c>
      <c r="Y2034" s="12" t="n">
        <v>45037</v>
      </c>
      <c r="Z2034" t="n">
        <v>7</v>
      </c>
      <c r="AA2034" s="14" t="inlineStr">
        <is>
          <t>SI</t>
        </is>
      </c>
    </row>
    <row r="2035">
      <c r="B2035" t="inlineStr">
        <is>
          <t>Venta Local</t>
        </is>
      </c>
      <c r="C2035" t="n">
        <v>40364551</v>
      </c>
      <c r="D2035" t="inlineStr">
        <is>
          <t>ANDES ASIA</t>
        </is>
      </c>
      <c r="E2035" t="n">
        <v>1022413</v>
      </c>
      <c r="F2035" t="inlineStr">
        <is>
          <t>andes asia1022413</t>
        </is>
      </c>
      <c r="G2035" s="12" t="n">
        <v>45018</v>
      </c>
      <c r="H2035" s="10" t="inlineStr"/>
      <c r="I2035" s="10" t="n">
        <v>2000</v>
      </c>
      <c r="J2035" s="10" t="n"/>
      <c r="K2035" s="10" t="n"/>
      <c r="L2035" s="13" t="n">
        <v>4.830303030303031</v>
      </c>
      <c r="M2035" s="12" t="n">
        <v>45022</v>
      </c>
      <c r="N2035" s="13" t="n">
        <v>15</v>
      </c>
      <c r="O2035" s="12" t="n">
        <v>45037</v>
      </c>
      <c r="P2035" t="n">
        <v>7</v>
      </c>
      <c r="Q2035" s="14" t="inlineStr">
        <is>
          <t>SI</t>
        </is>
      </c>
      <c r="R2035" s="10" t="n"/>
      <c r="S2035" s="10" t="n">
        <v>2000</v>
      </c>
      <c r="T2035" s="10" t="n"/>
      <c r="U2035" s="10" t="n"/>
      <c r="V2035" s="13" t="n">
        <v>6.830303030303031</v>
      </c>
      <c r="W2035" s="12" t="n">
        <v>45024</v>
      </c>
      <c r="X2035" s="13" t="n">
        <v>17</v>
      </c>
      <c r="Y2035" s="12" t="n">
        <v>45037</v>
      </c>
      <c r="Z2035" t="n">
        <v>7</v>
      </c>
      <c r="AA2035" s="14" t="inlineStr">
        <is>
          <t>SI</t>
        </is>
      </c>
    </row>
    <row r="2036">
      <c r="B2036" t="inlineStr">
        <is>
          <t>Venta Local</t>
        </is>
      </c>
      <c r="C2036" t="n">
        <v>40364551</v>
      </c>
      <c r="D2036" t="inlineStr">
        <is>
          <t>ANDES ASIA</t>
        </is>
      </c>
      <c r="E2036" t="n">
        <v>1021944</v>
      </c>
      <c r="F2036" t="inlineStr">
        <is>
          <t>andes asia1021944</t>
        </is>
      </c>
      <c r="G2036" s="12" t="n">
        <v>45018</v>
      </c>
      <c r="H2036" s="10" t="inlineStr"/>
      <c r="I2036" s="10" t="n">
        <v>1000</v>
      </c>
      <c r="J2036" s="10" t="n"/>
      <c r="K2036" s="10" t="n"/>
      <c r="L2036" s="13" t="n">
        <v>4.830303030303031</v>
      </c>
      <c r="M2036" s="12" t="n">
        <v>45022</v>
      </c>
      <c r="N2036" s="13" t="n">
        <v>15</v>
      </c>
      <c r="O2036" s="12" t="n">
        <v>45037</v>
      </c>
      <c r="P2036" t="n">
        <v>7</v>
      </c>
      <c r="Q2036" s="14" t="inlineStr">
        <is>
          <t>SI</t>
        </is>
      </c>
      <c r="R2036" s="10" t="n"/>
      <c r="S2036" s="10" t="n">
        <v>1000</v>
      </c>
      <c r="T2036" s="10" t="n"/>
      <c r="U2036" s="10" t="n"/>
      <c r="V2036" s="13" t="n">
        <v>6.830303030303031</v>
      </c>
      <c r="W2036" s="12" t="n">
        <v>45024</v>
      </c>
      <c r="X2036" s="13" t="n">
        <v>17</v>
      </c>
      <c r="Y2036" s="12" t="n">
        <v>45037</v>
      </c>
      <c r="Z2036" t="n">
        <v>7</v>
      </c>
      <c r="AA2036" s="14" t="inlineStr">
        <is>
          <t>SI</t>
        </is>
      </c>
    </row>
    <row r="2037">
      <c r="B2037" t="inlineStr">
        <is>
          <t>Venta Local</t>
        </is>
      </c>
      <c r="C2037" t="n">
        <v>40364550</v>
      </c>
      <c r="D2037" t="inlineStr">
        <is>
          <t>ANDES ASIA</t>
        </is>
      </c>
      <c r="E2037" t="n">
        <v>1022621</v>
      </c>
      <c r="F2037" t="inlineStr">
        <is>
          <t>andes asia1022621</t>
        </is>
      </c>
      <c r="G2037" s="12" t="n">
        <v>45018</v>
      </c>
      <c r="H2037" s="10" t="inlineStr"/>
      <c r="I2037" s="10" t="n">
        <v>7008.32</v>
      </c>
      <c r="J2037" s="10" t="n"/>
      <c r="K2037" s="10" t="n"/>
      <c r="L2037" s="13" t="n">
        <v>4.830303030303031</v>
      </c>
      <c r="M2037" s="12" t="n">
        <v>45022</v>
      </c>
      <c r="N2037" s="13" t="n">
        <v>15</v>
      </c>
      <c r="O2037" s="12" t="n">
        <v>45037</v>
      </c>
      <c r="P2037" t="n">
        <v>7</v>
      </c>
      <c r="Q2037" s="14" t="inlineStr">
        <is>
          <t>SI</t>
        </is>
      </c>
      <c r="R2037" s="10" t="n"/>
      <c r="S2037" s="10" t="n">
        <v>7008.32</v>
      </c>
      <c r="T2037" s="10" t="n"/>
      <c r="U2037" s="10" t="n"/>
      <c r="V2037" s="13" t="n">
        <v>6.830303030303031</v>
      </c>
      <c r="W2037" s="12" t="n">
        <v>45024</v>
      </c>
      <c r="X2037" s="13" t="n">
        <v>17</v>
      </c>
      <c r="Y2037" s="12" t="n">
        <v>45037</v>
      </c>
      <c r="Z2037" t="n">
        <v>7</v>
      </c>
      <c r="AA2037" s="14" t="inlineStr">
        <is>
          <t>SI</t>
        </is>
      </c>
    </row>
    <row r="2038">
      <c r="B2038" t="inlineStr">
        <is>
          <t>Venta Local</t>
        </is>
      </c>
      <c r="C2038" t="n">
        <v>40364550</v>
      </c>
      <c r="D2038" t="inlineStr">
        <is>
          <t>ANDES ASIA</t>
        </is>
      </c>
      <c r="E2038" t="n">
        <v>1022142</v>
      </c>
      <c r="F2038" t="inlineStr">
        <is>
          <t>andes asia1022142</t>
        </is>
      </c>
      <c r="G2038" s="12" t="n">
        <v>45018</v>
      </c>
      <c r="H2038" s="10" t="inlineStr"/>
      <c r="I2038" s="10" t="n">
        <v>5011.11</v>
      </c>
      <c r="J2038" s="10" t="n"/>
      <c r="K2038" s="10" t="n"/>
      <c r="L2038" s="13" t="n">
        <v>4.830303030303031</v>
      </c>
      <c r="M2038" s="12" t="n">
        <v>45022</v>
      </c>
      <c r="N2038" s="13" t="n">
        <v>15</v>
      </c>
      <c r="O2038" s="12" t="n">
        <v>45037</v>
      </c>
      <c r="P2038" t="n">
        <v>7</v>
      </c>
      <c r="Q2038" s="14" t="inlineStr">
        <is>
          <t>SI</t>
        </is>
      </c>
      <c r="R2038" s="10" t="n"/>
      <c r="S2038" s="10" t="n">
        <v>5011.11</v>
      </c>
      <c r="T2038" s="10" t="n"/>
      <c r="U2038" s="10" t="n"/>
      <c r="V2038" s="13" t="n">
        <v>6.830303030303031</v>
      </c>
      <c r="W2038" s="12" t="n">
        <v>45024</v>
      </c>
      <c r="X2038" s="13" t="n">
        <v>17</v>
      </c>
      <c r="Y2038" s="12" t="n">
        <v>45037</v>
      </c>
      <c r="Z2038" t="n">
        <v>7</v>
      </c>
      <c r="AA2038" s="14" t="inlineStr">
        <is>
          <t>SI</t>
        </is>
      </c>
    </row>
    <row r="2039">
      <c r="B2039" t="inlineStr">
        <is>
          <t>Venta Local</t>
        </is>
      </c>
      <c r="C2039" t="n">
        <v>40364550</v>
      </c>
      <c r="D2039" t="inlineStr">
        <is>
          <t>ANDES ASIA</t>
        </is>
      </c>
      <c r="E2039" t="n">
        <v>1022141</v>
      </c>
      <c r="F2039" t="inlineStr">
        <is>
          <t>andes asia1022141</t>
        </is>
      </c>
      <c r="G2039" s="12" t="n">
        <v>45018</v>
      </c>
      <c r="H2039" s="10" t="inlineStr"/>
      <c r="I2039" s="10" t="n">
        <v>7017.29</v>
      </c>
      <c r="J2039" s="10" t="n"/>
      <c r="K2039" s="10" t="n"/>
      <c r="L2039" s="13" t="n">
        <v>4.830303030303031</v>
      </c>
      <c r="M2039" s="12" t="n">
        <v>45022</v>
      </c>
      <c r="N2039" s="13" t="n">
        <v>15</v>
      </c>
      <c r="O2039" s="12" t="n">
        <v>45037</v>
      </c>
      <c r="P2039" t="n">
        <v>7</v>
      </c>
      <c r="Q2039" s="14" t="inlineStr">
        <is>
          <t>SI</t>
        </is>
      </c>
      <c r="R2039" s="10" t="n"/>
      <c r="S2039" s="10" t="n">
        <v>7017.29</v>
      </c>
      <c r="T2039" s="10" t="n"/>
      <c r="U2039" s="10" t="n"/>
      <c r="V2039" s="13" t="n">
        <v>6.830303030303031</v>
      </c>
      <c r="W2039" s="12" t="n">
        <v>45024</v>
      </c>
      <c r="X2039" s="13" t="n">
        <v>17</v>
      </c>
      <c r="Y2039" s="12" t="n">
        <v>45037</v>
      </c>
      <c r="Z2039" t="n">
        <v>7</v>
      </c>
      <c r="AA2039" s="14" t="inlineStr">
        <is>
          <t>SI</t>
        </is>
      </c>
    </row>
    <row r="2040">
      <c r="B2040" t="inlineStr">
        <is>
          <t>Venta Directa</t>
        </is>
      </c>
      <c r="C2040" t="n">
        <v>40364545</v>
      </c>
      <c r="D2040" t="inlineStr">
        <is>
          <t>AGROSUPER ASIA</t>
        </is>
      </c>
      <c r="E2040" t="n">
        <v>1020861</v>
      </c>
      <c r="F2040" t="inlineStr">
        <is>
          <t>agrosuper asia1020861</t>
        </is>
      </c>
      <c r="G2040" s="12" t="n">
        <v>45008</v>
      </c>
      <c r="H2040" s="10" t="n">
        <v>8658.459999999999</v>
      </c>
      <c r="I2040" s="10" t="n"/>
      <c r="J2040" s="10" t="n"/>
      <c r="K2040" s="10" t="n"/>
      <c r="L2040" s="13" t="n"/>
      <c r="N2040" s="13" t="n"/>
      <c r="Q2040" s="14" t="n"/>
      <c r="R2040" s="10" t="n">
        <v>8658.459999999999</v>
      </c>
      <c r="S2040" s="10" t="n"/>
      <c r="T2040" s="10" t="n"/>
      <c r="U2040" s="10" t="n"/>
      <c r="V2040" s="13" t="n"/>
      <c r="X2040" s="13" t="n"/>
      <c r="AA2040" s="14" t="n"/>
    </row>
    <row r="2041">
      <c r="B2041" t="inlineStr">
        <is>
          <t>Venta Directa</t>
        </is>
      </c>
      <c r="C2041" t="n">
        <v>40364545</v>
      </c>
      <c r="D2041" t="inlineStr">
        <is>
          <t>AGROSUPER ASIA</t>
        </is>
      </c>
      <c r="E2041" t="n">
        <v>1020861</v>
      </c>
      <c r="F2041" t="inlineStr">
        <is>
          <t>agrosuper asia1020861</t>
        </is>
      </c>
      <c r="G2041" s="12" t="n">
        <v>45008</v>
      </c>
      <c r="H2041" s="10" t="n">
        <v>22006.05</v>
      </c>
      <c r="I2041" s="10" t="n"/>
      <c r="J2041" s="10" t="n"/>
      <c r="K2041" s="10" t="n"/>
      <c r="L2041" s="13" t="n"/>
      <c r="N2041" s="13" t="n"/>
      <c r="Q2041" s="14" t="n"/>
      <c r="R2041" s="10" t="n">
        <v>22006.05</v>
      </c>
      <c r="S2041" s="10" t="n"/>
      <c r="T2041" s="10" t="n"/>
      <c r="U2041" s="10" t="n"/>
      <c r="V2041" s="13" t="n"/>
      <c r="X2041" s="13" t="n"/>
      <c r="AA2041" s="14" t="n"/>
    </row>
    <row r="2042">
      <c r="B2042" t="inlineStr">
        <is>
          <t>Venta Local</t>
        </is>
      </c>
      <c r="C2042" t="n">
        <v>40364399</v>
      </c>
      <c r="D2042" t="inlineStr">
        <is>
          <t>AGROSUPER SHANGHAI</t>
        </is>
      </c>
      <c r="E2042" t="n">
        <v>1012503</v>
      </c>
      <c r="F2042" t="inlineStr">
        <is>
          <t>agrosuper shanghai1012503</t>
        </is>
      </c>
      <c r="G2042" s="12" t="n">
        <v>45001</v>
      </c>
      <c r="H2042" s="10" t="n">
        <v>24000</v>
      </c>
      <c r="I2042" s="10" t="n"/>
      <c r="J2042" s="10" t="n"/>
      <c r="K2042" s="10" t="n"/>
      <c r="L2042" s="13" t="n">
        <v>5.574109245612703</v>
      </c>
      <c r="M2042" s="12" t="n">
        <v>45006</v>
      </c>
      <c r="N2042" s="13" t="n">
        <v>5.5</v>
      </c>
      <c r="O2042" s="12" t="n">
        <v>45011</v>
      </c>
      <c r="P2042" t="n">
        <v>5</v>
      </c>
      <c r="Q2042" s="14" t="inlineStr">
        <is>
          <t>SI</t>
        </is>
      </c>
      <c r="R2042" s="10" t="n">
        <v>24000</v>
      </c>
      <c r="S2042" s="10" t="n"/>
      <c r="T2042" s="10" t="n"/>
      <c r="U2042" s="10" t="n"/>
      <c r="V2042" s="13" t="n">
        <v>7.574109245612703</v>
      </c>
      <c r="W2042" s="12" t="n">
        <v>45008</v>
      </c>
      <c r="X2042" s="13" t="n">
        <v>7.5</v>
      </c>
      <c r="Y2042" s="12" t="n">
        <v>45011</v>
      </c>
      <c r="Z2042" t="n">
        <v>5</v>
      </c>
      <c r="AA2042" s="14" t="inlineStr">
        <is>
          <t>SI</t>
        </is>
      </c>
    </row>
    <row r="2043">
      <c r="B2043" t="inlineStr">
        <is>
          <t>Venta Directa</t>
        </is>
      </c>
      <c r="C2043" t="n">
        <v>40364290</v>
      </c>
      <c r="D2043" t="inlineStr">
        <is>
          <t>AGRO SUDAMERICA</t>
        </is>
      </c>
      <c r="E2043" t="n">
        <v>1012719</v>
      </c>
      <c r="F2043" t="inlineStr">
        <is>
          <t>agro sudamerica1012719</t>
        </is>
      </c>
      <c r="G2043" s="12" t="n">
        <v>44977</v>
      </c>
      <c r="H2043" s="10" t="inlineStr"/>
      <c r="I2043" s="10" t="n"/>
      <c r="J2043" s="10" t="n"/>
      <c r="K2043" s="10" t="n"/>
      <c r="L2043" s="13" t="n"/>
      <c r="N2043" s="13" t="n"/>
      <c r="Q2043" s="14" t="n"/>
      <c r="R2043" s="10" t="n"/>
      <c r="S2043" s="10" t="n"/>
      <c r="T2043" s="10" t="n"/>
      <c r="U2043" s="10" t="n"/>
      <c r="V2043" s="13" t="n"/>
      <c r="X2043" s="13" t="n"/>
      <c r="AA2043" s="14" t="n"/>
    </row>
    <row r="2044">
      <c r="B2044" t="inlineStr">
        <is>
          <t>Venta Directa</t>
        </is>
      </c>
      <c r="C2044" t="n">
        <v>40364290</v>
      </c>
      <c r="D2044" t="inlineStr">
        <is>
          <t>AGRO SUDAMERICA</t>
        </is>
      </c>
      <c r="E2044" t="n">
        <v>1011042</v>
      </c>
      <c r="F2044" t="inlineStr">
        <is>
          <t>agro sudamerica1011042</t>
        </is>
      </c>
      <c r="G2044" s="12" t="n">
        <v>44977</v>
      </c>
      <c r="H2044" s="10" t="inlineStr"/>
      <c r="I2044" s="10" t="n"/>
      <c r="J2044" s="10" t="n"/>
      <c r="K2044" s="10" t="n"/>
      <c r="L2044" s="13" t="n"/>
      <c r="N2044" s="13" t="n"/>
      <c r="Q2044" s="14" t="n"/>
      <c r="R2044" s="10" t="n"/>
      <c r="S2044" s="10" t="n"/>
      <c r="T2044" s="10" t="n"/>
      <c r="U2044" s="10" t="n"/>
      <c r="V2044" s="13" t="n"/>
      <c r="X2044" s="13" t="n"/>
      <c r="AA2044" s="14" t="n"/>
    </row>
    <row r="2045">
      <c r="B2045" t="inlineStr">
        <is>
          <t>Venta Directa</t>
        </is>
      </c>
      <c r="C2045" t="n">
        <v>40364284</v>
      </c>
      <c r="D2045" t="inlineStr">
        <is>
          <t>AGRO SUDAMERICA</t>
        </is>
      </c>
      <c r="E2045" t="n">
        <v>1020944</v>
      </c>
      <c r="F2045" t="inlineStr">
        <is>
          <t>agro sudamerica1020944</t>
        </is>
      </c>
      <c r="G2045" s="12" t="n">
        <v>45002</v>
      </c>
      <c r="H2045" s="10" t="n">
        <v>23986.75</v>
      </c>
      <c r="I2045" s="10" t="n"/>
      <c r="J2045" s="10" t="n"/>
      <c r="K2045" s="10" t="n"/>
      <c r="L2045" s="13" t="n"/>
      <c r="N2045" s="13" t="n"/>
      <c r="Q2045" s="14" t="n"/>
      <c r="R2045" s="10" t="n">
        <v>23986.75</v>
      </c>
      <c r="S2045" s="10" t="n"/>
      <c r="T2045" s="10" t="n"/>
      <c r="U2045" s="10" t="n"/>
      <c r="V2045" s="13" t="n"/>
      <c r="X2045" s="13" t="n"/>
      <c r="AA2045" s="14" t="n"/>
    </row>
    <row r="2046">
      <c r="B2046" t="inlineStr">
        <is>
          <t>Venta Directa</t>
        </is>
      </c>
      <c r="C2046" t="n">
        <v>40364283</v>
      </c>
      <c r="D2046" t="inlineStr">
        <is>
          <t>AGRO SUDAMERICA</t>
        </is>
      </c>
      <c r="E2046" t="n">
        <v>1020944</v>
      </c>
      <c r="F2046" t="inlineStr">
        <is>
          <t>agro sudamerica1020944</t>
        </is>
      </c>
      <c r="G2046" s="12" t="n">
        <v>45002</v>
      </c>
      <c r="H2046" s="10" t="n">
        <v>23989.49</v>
      </c>
      <c r="I2046" s="10" t="n"/>
      <c r="J2046" s="10" t="n"/>
      <c r="K2046" s="10" t="n"/>
      <c r="L2046" s="13" t="n"/>
      <c r="N2046" s="13" t="n"/>
      <c r="Q2046" s="14" t="n"/>
      <c r="R2046" s="10" t="n">
        <v>23989.49</v>
      </c>
      <c r="S2046" s="10" t="n"/>
      <c r="T2046" s="10" t="n"/>
      <c r="U2046" s="10" t="n"/>
      <c r="V2046" s="13" t="n"/>
      <c r="X2046" s="13" t="n"/>
      <c r="AA2046" s="14" t="n"/>
    </row>
    <row r="2047">
      <c r="B2047" t="inlineStr">
        <is>
          <t>Venta Directa</t>
        </is>
      </c>
      <c r="C2047" t="n">
        <v>40364282</v>
      </c>
      <c r="D2047" t="inlineStr">
        <is>
          <t>AGRO SUDAMERICA</t>
        </is>
      </c>
      <c r="E2047" t="n">
        <v>1020944</v>
      </c>
      <c r="F2047" t="inlineStr">
        <is>
          <t>agro sudamerica1020944</t>
        </is>
      </c>
      <c r="G2047" s="12" t="n">
        <v>44995</v>
      </c>
      <c r="H2047" s="10" t="n">
        <v>24001.49</v>
      </c>
      <c r="I2047" s="10" t="n"/>
      <c r="J2047" s="10" t="n"/>
      <c r="K2047" s="10" t="n"/>
      <c r="L2047" s="13" t="n"/>
      <c r="N2047" s="13" t="n"/>
      <c r="Q2047" s="14" t="n"/>
      <c r="R2047" s="10" t="n">
        <v>24001.49</v>
      </c>
      <c r="S2047" s="10" t="n"/>
      <c r="T2047" s="10" t="n"/>
      <c r="U2047" s="10" t="n"/>
      <c r="V2047" s="13" t="n"/>
      <c r="X2047" s="13" t="n"/>
      <c r="AA2047" s="14" t="n"/>
    </row>
    <row r="2048">
      <c r="B2048" t="inlineStr">
        <is>
          <t>Venta Directa</t>
        </is>
      </c>
      <c r="C2048" t="n">
        <v>40364281</v>
      </c>
      <c r="D2048" t="inlineStr">
        <is>
          <t>AGRO SUDAMERICA</t>
        </is>
      </c>
      <c r="E2048" t="n">
        <v>1020944</v>
      </c>
      <c r="F2048" t="inlineStr">
        <is>
          <t>agro sudamerica1020944</t>
        </is>
      </c>
      <c r="G2048" s="12" t="n">
        <v>45002</v>
      </c>
      <c r="H2048" s="10" t="n">
        <v>24017.39</v>
      </c>
      <c r="I2048" s="10" t="n"/>
      <c r="J2048" s="10" t="n"/>
      <c r="K2048" s="10" t="n"/>
      <c r="L2048" s="13" t="n"/>
      <c r="N2048" s="13" t="n"/>
      <c r="Q2048" s="14" t="n"/>
      <c r="R2048" s="10" t="n">
        <v>24017.39</v>
      </c>
      <c r="S2048" s="10" t="n"/>
      <c r="T2048" s="10" t="n"/>
      <c r="U2048" s="10" t="n"/>
      <c r="V2048" s="13" t="n"/>
      <c r="X2048" s="13" t="n"/>
      <c r="AA2048" s="14" t="n"/>
    </row>
    <row r="2049">
      <c r="B2049" t="inlineStr">
        <is>
          <t>Venta Directa</t>
        </is>
      </c>
      <c r="C2049" t="n">
        <v>40364280</v>
      </c>
      <c r="D2049" t="inlineStr">
        <is>
          <t>AGRO SUDAMERICA</t>
        </is>
      </c>
      <c r="E2049" t="n">
        <v>1020944</v>
      </c>
      <c r="F2049" t="inlineStr">
        <is>
          <t>agro sudamerica1020944</t>
        </is>
      </c>
      <c r="G2049" s="12" t="n">
        <v>45002</v>
      </c>
      <c r="H2049" s="10" t="n">
        <v>23663.45</v>
      </c>
      <c r="I2049" s="10" t="n"/>
      <c r="J2049" s="10" t="n"/>
      <c r="K2049" s="10" t="n"/>
      <c r="L2049" s="13" t="n"/>
      <c r="N2049" s="13" t="n"/>
      <c r="Q2049" s="14" t="n"/>
      <c r="R2049" s="10" t="n">
        <v>23663.45</v>
      </c>
      <c r="S2049" s="10" t="n"/>
      <c r="T2049" s="10" t="n"/>
      <c r="U2049" s="10" t="n"/>
      <c r="V2049" s="13" t="n"/>
      <c r="X2049" s="13" t="n"/>
      <c r="AA2049" s="14" t="n"/>
    </row>
    <row r="2050">
      <c r="B2050" t="inlineStr">
        <is>
          <t>Venta Local</t>
        </is>
      </c>
      <c r="C2050" t="n">
        <v>40364248</v>
      </c>
      <c r="D2050" t="inlineStr">
        <is>
          <t>AGROSUPER SHANGHAI</t>
        </is>
      </c>
      <c r="E2050" t="n">
        <v>1022414</v>
      </c>
      <c r="F2050" t="inlineStr">
        <is>
          <t>agrosuper shanghai1022414</t>
        </is>
      </c>
      <c r="G2050" s="12" t="n">
        <v>45012</v>
      </c>
      <c r="H2050" s="10" t="inlineStr"/>
      <c r="I2050" s="10" t="n">
        <v>24300</v>
      </c>
      <c r="J2050" s="10" t="n"/>
      <c r="K2050" s="10" t="n"/>
      <c r="L2050" s="13" t="n">
        <v>5.574109245612703</v>
      </c>
      <c r="M2050" s="12" t="n">
        <v>45017</v>
      </c>
      <c r="N2050" s="13" t="n">
        <v>5.5</v>
      </c>
      <c r="O2050" s="12" t="n">
        <v>45022</v>
      </c>
      <c r="P2050" t="n">
        <v>20</v>
      </c>
      <c r="Q2050" s="14" t="inlineStr">
        <is>
          <t>SI</t>
        </is>
      </c>
      <c r="R2050" s="10" t="n"/>
      <c r="S2050" s="10" t="n">
        <v>24300</v>
      </c>
      <c r="T2050" s="10" t="n"/>
      <c r="U2050" s="10" t="n"/>
      <c r="V2050" s="13" t="n">
        <v>7.574109245612703</v>
      </c>
      <c r="W2050" s="12" t="n">
        <v>45019</v>
      </c>
      <c r="X2050" s="13" t="n">
        <v>7.5</v>
      </c>
      <c r="Y2050" s="12" t="n">
        <v>45022</v>
      </c>
      <c r="Z2050" t="n">
        <v>20</v>
      </c>
      <c r="AA2050" s="14" t="inlineStr">
        <is>
          <t>SI</t>
        </is>
      </c>
    </row>
    <row r="2051">
      <c r="B2051" t="inlineStr">
        <is>
          <t>Venta Local</t>
        </is>
      </c>
      <c r="C2051" t="n">
        <v>40364247</v>
      </c>
      <c r="D2051" t="inlineStr">
        <is>
          <t>AGROSUPER SHANGHAI</t>
        </is>
      </c>
      <c r="E2051" t="n">
        <v>1022414</v>
      </c>
      <c r="F2051" t="inlineStr">
        <is>
          <t>agrosuper shanghai1022414</t>
        </is>
      </c>
      <c r="G2051" s="12" t="n">
        <v>45013</v>
      </c>
      <c r="H2051" s="10" t="inlineStr"/>
      <c r="I2051" s="10" t="n">
        <v>7870</v>
      </c>
      <c r="J2051" s="10" t="n"/>
      <c r="K2051" s="10" t="n"/>
      <c r="L2051" s="13" t="n">
        <v>5.574109245612703</v>
      </c>
      <c r="M2051" s="12" t="n">
        <v>45018</v>
      </c>
      <c r="N2051" s="13" t="n">
        <v>5.5</v>
      </c>
      <c r="O2051" s="12" t="n">
        <v>45023</v>
      </c>
      <c r="P2051" t="n">
        <v>19</v>
      </c>
      <c r="Q2051" s="14" t="inlineStr">
        <is>
          <t>SI</t>
        </is>
      </c>
      <c r="R2051" s="10" t="n"/>
      <c r="S2051" s="10" t="n">
        <v>7870</v>
      </c>
      <c r="T2051" s="10" t="n"/>
      <c r="U2051" s="10" t="n"/>
      <c r="V2051" s="13" t="n">
        <v>7.574109245612703</v>
      </c>
      <c r="W2051" s="12" t="n">
        <v>45020</v>
      </c>
      <c r="X2051" s="13" t="n">
        <v>7.5</v>
      </c>
      <c r="Y2051" s="12" t="n">
        <v>45023</v>
      </c>
      <c r="Z2051" t="n">
        <v>19</v>
      </c>
      <c r="AA2051" s="14" t="inlineStr">
        <is>
          <t>SI</t>
        </is>
      </c>
    </row>
    <row r="2052">
      <c r="B2052" t="inlineStr">
        <is>
          <t>Venta Local</t>
        </is>
      </c>
      <c r="C2052" t="n">
        <v>40364247</v>
      </c>
      <c r="D2052" t="inlineStr">
        <is>
          <t>AGROSUPER SHANGHAI</t>
        </is>
      </c>
      <c r="E2052" t="n">
        <v>1022414</v>
      </c>
      <c r="F2052" t="inlineStr">
        <is>
          <t>agrosuper shanghai1022414</t>
        </is>
      </c>
      <c r="G2052" s="12" t="n">
        <v>45013</v>
      </c>
      <c r="H2052" s="10" t="inlineStr"/>
      <c r="I2052" s="10" t="n">
        <v>24000</v>
      </c>
      <c r="J2052" s="10" t="n"/>
      <c r="K2052" s="10" t="n"/>
      <c r="L2052" s="13" t="n">
        <v>5.574109245612703</v>
      </c>
      <c r="M2052" s="12" t="n">
        <v>45018</v>
      </c>
      <c r="N2052" s="13" t="n">
        <v>5.5</v>
      </c>
      <c r="O2052" s="12" t="n">
        <v>45023</v>
      </c>
      <c r="P2052" t="n">
        <v>19</v>
      </c>
      <c r="Q2052" s="14" t="inlineStr">
        <is>
          <t>SI</t>
        </is>
      </c>
      <c r="R2052" s="10" t="n"/>
      <c r="S2052" s="10" t="n">
        <v>24000</v>
      </c>
      <c r="T2052" s="10" t="n"/>
      <c r="U2052" s="10" t="n"/>
      <c r="V2052" s="13" t="n">
        <v>7.574109245612703</v>
      </c>
      <c r="W2052" s="12" t="n">
        <v>45020</v>
      </c>
      <c r="X2052" s="13" t="n">
        <v>7.5</v>
      </c>
      <c r="Y2052" s="12" t="n">
        <v>45023</v>
      </c>
      <c r="Z2052" t="n">
        <v>19</v>
      </c>
      <c r="AA2052" s="14" t="inlineStr">
        <is>
          <t>SI</t>
        </is>
      </c>
    </row>
    <row r="2053">
      <c r="B2053" t="inlineStr">
        <is>
          <t>Venta Local</t>
        </is>
      </c>
      <c r="C2053" t="n">
        <v>40364245</v>
      </c>
      <c r="D2053" t="inlineStr">
        <is>
          <t>AGROSUPER SHANGHAI</t>
        </is>
      </c>
      <c r="E2053" t="n">
        <v>1022183</v>
      </c>
      <c r="F2053" t="inlineStr">
        <is>
          <t>agrosuper shanghai1022183</t>
        </is>
      </c>
      <c r="G2053" s="12" t="n">
        <v>45004</v>
      </c>
      <c r="H2053" s="10" t="n">
        <v>24994.41</v>
      </c>
      <c r="I2053" s="10" t="n"/>
      <c r="J2053" s="10" t="n"/>
      <c r="K2053" s="10" t="n"/>
      <c r="L2053" s="13" t="n">
        <v>5.574109245612703</v>
      </c>
      <c r="M2053" s="12" t="n">
        <v>45009</v>
      </c>
      <c r="N2053" s="13" t="n">
        <v>5.5</v>
      </c>
      <c r="O2053" s="12" t="n">
        <v>45014</v>
      </c>
      <c r="P2053" t="n">
        <v>2</v>
      </c>
      <c r="Q2053" s="14" t="inlineStr">
        <is>
          <t>Mes 4</t>
        </is>
      </c>
      <c r="R2053" s="10" t="n">
        <v>24994.41</v>
      </c>
      <c r="S2053" s="10" t="n"/>
      <c r="T2053" s="10" t="n"/>
      <c r="U2053" s="10" t="n"/>
      <c r="V2053" s="13" t="n">
        <v>7.574109245612703</v>
      </c>
      <c r="W2053" s="12" t="n">
        <v>45011</v>
      </c>
      <c r="X2053" s="13" t="n">
        <v>7.5</v>
      </c>
      <c r="Y2053" s="12" t="n">
        <v>45014</v>
      </c>
      <c r="Z2053" t="n">
        <v>2</v>
      </c>
      <c r="AA2053" s="14" t="inlineStr">
        <is>
          <t>Mes 4</t>
        </is>
      </c>
    </row>
    <row r="2054">
      <c r="B2054" t="inlineStr">
        <is>
          <t>Venta Local</t>
        </is>
      </c>
      <c r="C2054" t="n">
        <v>40364244</v>
      </c>
      <c r="D2054" t="inlineStr">
        <is>
          <t>AGROSUPER SHANGHAI</t>
        </is>
      </c>
      <c r="E2054" t="n">
        <v>1022183</v>
      </c>
      <c r="F2054" t="inlineStr">
        <is>
          <t>agrosuper shanghai1022183</t>
        </is>
      </c>
      <c r="G2054" s="12" t="n">
        <v>44996</v>
      </c>
      <c r="H2054" s="10" t="n">
        <v>24124.41</v>
      </c>
      <c r="I2054" s="10" t="n"/>
      <c r="J2054" s="10" t="n"/>
      <c r="K2054" s="10" t="n"/>
      <c r="L2054" s="13" t="n">
        <v>5.574109245612703</v>
      </c>
      <c r="M2054" s="12" t="n">
        <v>45001</v>
      </c>
      <c r="N2054" s="13" t="n">
        <v>5.5</v>
      </c>
      <c r="O2054" s="12" t="n">
        <v>45006</v>
      </c>
      <c r="P2054" t="n">
        <v>9</v>
      </c>
      <c r="Q2054" s="14" t="inlineStr">
        <is>
          <t>SI</t>
        </is>
      </c>
      <c r="R2054" s="10" t="n">
        <v>24124.41</v>
      </c>
      <c r="S2054" s="10" t="n"/>
      <c r="T2054" s="10" t="n"/>
      <c r="U2054" s="10" t="n"/>
      <c r="V2054" s="13" t="n">
        <v>7.574109245612703</v>
      </c>
      <c r="W2054" s="12" t="n">
        <v>45003</v>
      </c>
      <c r="X2054" s="13" t="n">
        <v>7.5</v>
      </c>
      <c r="Y2054" s="12" t="n">
        <v>45006</v>
      </c>
      <c r="Z2054" t="n">
        <v>9</v>
      </c>
      <c r="AA2054" s="14" t="inlineStr">
        <is>
          <t>SI</t>
        </is>
      </c>
    </row>
    <row r="2055">
      <c r="B2055" t="inlineStr">
        <is>
          <t>Venta Local</t>
        </is>
      </c>
      <c r="C2055" t="n">
        <v>40364243</v>
      </c>
      <c r="D2055" t="inlineStr">
        <is>
          <t>AGROSUPER SHANGHAI</t>
        </is>
      </c>
      <c r="E2055" t="n">
        <v>1022183</v>
      </c>
      <c r="F2055" t="inlineStr">
        <is>
          <t>agrosuper shanghai1022183</t>
        </is>
      </c>
      <c r="G2055" s="12" t="n">
        <v>45007</v>
      </c>
      <c r="H2055" s="10" t="inlineStr"/>
      <c r="I2055" s="10" t="n">
        <v>25012.89</v>
      </c>
      <c r="J2055" s="10" t="n"/>
      <c r="K2055" s="10" t="n"/>
      <c r="L2055" s="13" t="n">
        <v>5.574109245612703</v>
      </c>
      <c r="M2055" s="12" t="n">
        <v>45012</v>
      </c>
      <c r="N2055" s="13" t="n">
        <v>5.5</v>
      </c>
      <c r="O2055" s="12" t="n">
        <v>45017</v>
      </c>
      <c r="P2055" t="n">
        <v>23</v>
      </c>
      <c r="Q2055" s="14" t="inlineStr">
        <is>
          <t>SI</t>
        </is>
      </c>
      <c r="R2055" s="10" t="n"/>
      <c r="S2055" s="10" t="n">
        <v>25012.89</v>
      </c>
      <c r="T2055" s="10" t="n"/>
      <c r="U2055" s="10" t="n"/>
      <c r="V2055" s="13" t="n">
        <v>7.574109245612703</v>
      </c>
      <c r="W2055" s="12" t="n">
        <v>45014</v>
      </c>
      <c r="X2055" s="13" t="n">
        <v>7.5</v>
      </c>
      <c r="Y2055" s="12" t="n">
        <v>45017</v>
      </c>
      <c r="Z2055" t="n">
        <v>23</v>
      </c>
      <c r="AA2055" s="14" t="inlineStr">
        <is>
          <t>SI</t>
        </is>
      </c>
    </row>
    <row r="2056">
      <c r="B2056" t="inlineStr">
        <is>
          <t>Venta Local</t>
        </is>
      </c>
      <c r="C2056" t="n">
        <v>40364242</v>
      </c>
      <c r="D2056" t="inlineStr">
        <is>
          <t>AGROSUPER SHANGHAI</t>
        </is>
      </c>
      <c r="E2056" t="n">
        <v>1022183</v>
      </c>
      <c r="F2056" t="inlineStr">
        <is>
          <t>agrosuper shanghai1022183</t>
        </is>
      </c>
      <c r="G2056" s="12" t="n">
        <v>45007</v>
      </c>
      <c r="H2056" s="10" t="inlineStr"/>
      <c r="I2056" s="10" t="n">
        <v>25097.92</v>
      </c>
      <c r="J2056" s="10" t="n"/>
      <c r="K2056" s="10" t="n"/>
      <c r="L2056" s="13" t="n">
        <v>5.574109245612703</v>
      </c>
      <c r="M2056" s="12" t="n">
        <v>45012</v>
      </c>
      <c r="N2056" s="13" t="n">
        <v>5.5</v>
      </c>
      <c r="O2056" s="12" t="n">
        <v>45017</v>
      </c>
      <c r="P2056" t="n">
        <v>23</v>
      </c>
      <c r="Q2056" s="14" t="inlineStr">
        <is>
          <t>SI</t>
        </is>
      </c>
      <c r="R2056" s="10" t="n"/>
      <c r="S2056" s="10" t="n">
        <v>25097.92</v>
      </c>
      <c r="T2056" s="10" t="n"/>
      <c r="U2056" s="10" t="n"/>
      <c r="V2056" s="13" t="n">
        <v>7.574109245612703</v>
      </c>
      <c r="W2056" s="12" t="n">
        <v>45014</v>
      </c>
      <c r="X2056" s="13" t="n">
        <v>7.5</v>
      </c>
      <c r="Y2056" s="12" t="n">
        <v>45017</v>
      </c>
      <c r="Z2056" t="n">
        <v>23</v>
      </c>
      <c r="AA2056" s="14" t="inlineStr">
        <is>
          <t>SI</t>
        </is>
      </c>
    </row>
    <row r="2057">
      <c r="B2057" t="inlineStr">
        <is>
          <t>Venta Local</t>
        </is>
      </c>
      <c r="C2057" t="n">
        <v>40364240</v>
      </c>
      <c r="D2057" t="inlineStr">
        <is>
          <t>AGROSUPER SHANGHAI</t>
        </is>
      </c>
      <c r="E2057" t="n">
        <v>1021732</v>
      </c>
      <c r="F2057" t="inlineStr">
        <is>
          <t>agrosuper shanghai1021732</t>
        </is>
      </c>
      <c r="G2057" s="12" t="n">
        <v>45005</v>
      </c>
      <c r="H2057" s="10" t="n">
        <v>13690.23</v>
      </c>
      <c r="I2057" s="10" t="n"/>
      <c r="J2057" s="10" t="n"/>
      <c r="K2057" s="10" t="n"/>
      <c r="L2057" s="13" t="n">
        <v>5.574109245612703</v>
      </c>
      <c r="M2057" s="12" t="n">
        <v>45010</v>
      </c>
      <c r="N2057" s="13" t="n">
        <v>5.5</v>
      </c>
      <c r="O2057" s="12" t="n">
        <v>45015</v>
      </c>
      <c r="P2057" t="n">
        <v>1</v>
      </c>
      <c r="Q2057" s="14" t="inlineStr">
        <is>
          <t>Mes 4</t>
        </is>
      </c>
      <c r="R2057" s="10" t="n">
        <v>13690.23</v>
      </c>
      <c r="S2057" s="10" t="n"/>
      <c r="T2057" s="10" t="n"/>
      <c r="U2057" s="10" t="n"/>
      <c r="V2057" s="13" t="n">
        <v>7.574109245612703</v>
      </c>
      <c r="W2057" s="12" t="n">
        <v>45012</v>
      </c>
      <c r="X2057" s="13" t="n">
        <v>7.5</v>
      </c>
      <c r="Y2057" s="12" t="n">
        <v>45015</v>
      </c>
      <c r="Z2057" t="n">
        <v>1</v>
      </c>
      <c r="AA2057" s="14" t="inlineStr">
        <is>
          <t>Mes 4</t>
        </is>
      </c>
    </row>
    <row r="2058">
      <c r="B2058" t="inlineStr">
        <is>
          <t>Venta Local</t>
        </is>
      </c>
      <c r="C2058" t="n">
        <v>40364240</v>
      </c>
      <c r="D2058" t="inlineStr">
        <is>
          <t>AGROSUPER SHANGHAI</t>
        </is>
      </c>
      <c r="E2058" t="n">
        <v>1021732</v>
      </c>
      <c r="F2058" t="inlineStr">
        <is>
          <t>agrosuper shanghai1021732</t>
        </is>
      </c>
      <c r="G2058" s="12" t="n">
        <v>45005</v>
      </c>
      <c r="H2058" s="10" t="n">
        <v>24010.23</v>
      </c>
      <c r="I2058" s="10" t="n"/>
      <c r="J2058" s="10" t="n"/>
      <c r="K2058" s="10" t="n"/>
      <c r="L2058" s="13" t="n">
        <v>5.574109245612703</v>
      </c>
      <c r="M2058" s="12" t="n">
        <v>45010</v>
      </c>
      <c r="N2058" s="13" t="n">
        <v>5.5</v>
      </c>
      <c r="O2058" s="12" t="n">
        <v>45015</v>
      </c>
      <c r="P2058" t="n">
        <v>1</v>
      </c>
      <c r="Q2058" s="14" t="inlineStr">
        <is>
          <t>Mes 4</t>
        </is>
      </c>
      <c r="R2058" s="10" t="n">
        <v>24010.23</v>
      </c>
      <c r="S2058" s="10" t="n"/>
      <c r="T2058" s="10" t="n"/>
      <c r="U2058" s="10" t="n"/>
      <c r="V2058" s="13" t="n">
        <v>7.574109245612703</v>
      </c>
      <c r="W2058" s="12" t="n">
        <v>45012</v>
      </c>
      <c r="X2058" s="13" t="n">
        <v>7.5</v>
      </c>
      <c r="Y2058" s="12" t="n">
        <v>45015</v>
      </c>
      <c r="Z2058" t="n">
        <v>1</v>
      </c>
      <c r="AA2058" s="14" t="inlineStr">
        <is>
          <t>Mes 4</t>
        </is>
      </c>
    </row>
    <row r="2059">
      <c r="B2059" t="inlineStr">
        <is>
          <t>Venta Directa</t>
        </is>
      </c>
      <c r="C2059" t="n">
        <v>40364236</v>
      </c>
      <c r="D2059" t="inlineStr">
        <is>
          <t>AGRO SUDAMERICA</t>
        </is>
      </c>
      <c r="E2059" t="n">
        <v>1020412</v>
      </c>
      <c r="F2059" t="inlineStr">
        <is>
          <t>agro sudamerica1020412</t>
        </is>
      </c>
      <c r="G2059" s="12" t="n">
        <v>44973</v>
      </c>
      <c r="H2059" s="10" t="inlineStr"/>
      <c r="I2059" s="10" t="n"/>
      <c r="J2059" s="10" t="n"/>
      <c r="K2059" s="10" t="n"/>
      <c r="L2059" s="13" t="n"/>
      <c r="N2059" s="13" t="n"/>
      <c r="Q2059" s="14" t="n"/>
      <c r="R2059" s="10" t="n"/>
      <c r="S2059" s="10" t="n"/>
      <c r="T2059" s="10" t="n"/>
      <c r="U2059" s="10" t="n"/>
      <c r="V2059" s="13" t="n"/>
      <c r="X2059" s="13" t="n"/>
      <c r="AA2059" s="14" t="n"/>
    </row>
    <row r="2060">
      <c r="B2060" t="inlineStr">
        <is>
          <t>Venta Directa</t>
        </is>
      </c>
      <c r="C2060" t="n">
        <v>40364235</v>
      </c>
      <c r="D2060" t="inlineStr">
        <is>
          <t>AGRO SUDAMERICA</t>
        </is>
      </c>
      <c r="E2060" t="n">
        <v>1020944</v>
      </c>
      <c r="F2060" t="inlineStr">
        <is>
          <t>agro sudamerica1020944</t>
        </is>
      </c>
      <c r="G2060" s="12" t="n">
        <v>44983</v>
      </c>
      <c r="H2060" s="10" t="inlineStr"/>
      <c r="I2060" s="10" t="n"/>
      <c r="J2060" s="10" t="n"/>
      <c r="K2060" s="10" t="n"/>
      <c r="L2060" s="13" t="n"/>
      <c r="N2060" s="13" t="n"/>
      <c r="Q2060" s="14" t="n"/>
      <c r="R2060" s="10" t="n"/>
      <c r="S2060" s="10" t="n"/>
      <c r="T2060" s="10" t="n"/>
      <c r="U2060" s="10" t="n"/>
      <c r="V2060" s="13" t="n"/>
      <c r="X2060" s="13" t="n"/>
      <c r="AA2060" s="14" t="n"/>
    </row>
    <row r="2061">
      <c r="B2061" t="inlineStr">
        <is>
          <t>Venta Directa</t>
        </is>
      </c>
      <c r="C2061" t="n">
        <v>40364234</v>
      </c>
      <c r="D2061" t="inlineStr">
        <is>
          <t>AGRO SUDAMERICA</t>
        </is>
      </c>
      <c r="E2061" t="n">
        <v>1020944</v>
      </c>
      <c r="F2061" t="inlineStr">
        <is>
          <t>agro sudamerica1020944</t>
        </is>
      </c>
      <c r="G2061" s="12" t="n">
        <v>44973</v>
      </c>
      <c r="H2061" s="10" t="inlineStr"/>
      <c r="I2061" s="10" t="n"/>
      <c r="J2061" s="10" t="n"/>
      <c r="K2061" s="10" t="n"/>
      <c r="L2061" s="13" t="n"/>
      <c r="N2061" s="13" t="n"/>
      <c r="Q2061" s="14" t="n"/>
      <c r="R2061" s="10" t="n"/>
      <c r="S2061" s="10" t="n"/>
      <c r="T2061" s="10" t="n"/>
      <c r="U2061" s="10" t="n"/>
      <c r="V2061" s="13" t="n"/>
      <c r="X2061" s="13" t="n"/>
      <c r="AA2061" s="14" t="n"/>
    </row>
    <row r="2062">
      <c r="B2062" t="inlineStr">
        <is>
          <t>Venta Directa</t>
        </is>
      </c>
      <c r="C2062" t="n">
        <v>40364229</v>
      </c>
      <c r="D2062" t="inlineStr">
        <is>
          <t>AGRO SUDAMERICA</t>
        </is>
      </c>
      <c r="E2062" t="n">
        <v>1021085</v>
      </c>
      <c r="F2062" t="inlineStr">
        <is>
          <t>agro sudamerica1021085</t>
        </is>
      </c>
      <c r="G2062" s="12" t="n">
        <v>44988</v>
      </c>
      <c r="H2062" s="10" t="n">
        <v>24012</v>
      </c>
      <c r="I2062" s="10" t="n"/>
      <c r="J2062" s="10" t="n"/>
      <c r="K2062" s="10" t="n"/>
      <c r="L2062" s="13" t="n"/>
      <c r="N2062" s="13" t="n"/>
      <c r="Q2062" s="14" t="n"/>
      <c r="R2062" s="10" t="n">
        <v>24012</v>
      </c>
      <c r="S2062" s="10" t="n"/>
      <c r="T2062" s="10" t="n"/>
      <c r="U2062" s="10" t="n"/>
      <c r="V2062" s="13" t="n"/>
      <c r="X2062" s="13" t="n"/>
      <c r="AA2062" s="14" t="n"/>
    </row>
    <row r="2063">
      <c r="B2063" t="inlineStr">
        <is>
          <t>Venta Directa</t>
        </is>
      </c>
      <c r="C2063" t="n">
        <v>40364226</v>
      </c>
      <c r="D2063" t="inlineStr">
        <is>
          <t>AGRO SUDAMERICA</t>
        </is>
      </c>
      <c r="E2063" t="n">
        <v>1020848</v>
      </c>
      <c r="F2063" t="inlineStr">
        <is>
          <t>agro sudamerica1020848</t>
        </is>
      </c>
      <c r="G2063" s="12" t="n">
        <v>44988</v>
      </c>
      <c r="H2063" s="10" t="n">
        <v>10928.01</v>
      </c>
      <c r="I2063" s="10" t="n"/>
      <c r="J2063" s="10" t="n"/>
      <c r="K2063" s="10" t="n"/>
      <c r="L2063" s="13" t="n"/>
      <c r="N2063" s="13" t="n"/>
      <c r="Q2063" s="14" t="n"/>
      <c r="R2063" s="10" t="n">
        <v>10928.01</v>
      </c>
      <c r="S2063" s="10" t="n"/>
      <c r="T2063" s="10" t="n"/>
      <c r="U2063" s="10" t="n"/>
      <c r="V2063" s="13" t="n"/>
      <c r="X2063" s="13" t="n"/>
      <c r="AA2063" s="14" t="n"/>
    </row>
    <row r="2064">
      <c r="B2064" t="inlineStr">
        <is>
          <t>Venta Directa</t>
        </is>
      </c>
      <c r="C2064" t="n">
        <v>40364226</v>
      </c>
      <c r="D2064" t="inlineStr">
        <is>
          <t>AGRO SUDAMERICA</t>
        </is>
      </c>
      <c r="E2064" t="n">
        <v>1020848</v>
      </c>
      <c r="F2064" t="inlineStr">
        <is>
          <t>agro sudamerica1020848</t>
        </is>
      </c>
      <c r="G2064" s="12" t="n">
        <v>44988</v>
      </c>
      <c r="H2064" s="10" t="n">
        <v>24016.96</v>
      </c>
      <c r="I2064" s="10" t="n"/>
      <c r="J2064" s="10" t="n"/>
      <c r="K2064" s="10" t="n"/>
      <c r="L2064" s="13" t="n"/>
      <c r="N2064" s="13" t="n"/>
      <c r="Q2064" s="14" t="n"/>
      <c r="R2064" s="10" t="n">
        <v>24016.96</v>
      </c>
      <c r="S2064" s="10" t="n"/>
      <c r="T2064" s="10" t="n"/>
      <c r="U2064" s="10" t="n"/>
      <c r="V2064" s="13" t="n"/>
      <c r="X2064" s="13" t="n"/>
      <c r="AA2064" s="14" t="n"/>
    </row>
    <row r="2065">
      <c r="B2065" t="inlineStr">
        <is>
          <t>Venta Directa</t>
        </is>
      </c>
      <c r="C2065" t="n">
        <v>40364225</v>
      </c>
      <c r="D2065" t="inlineStr">
        <is>
          <t>AGRO SUDAMERICA</t>
        </is>
      </c>
      <c r="E2065" t="n">
        <v>1020848</v>
      </c>
      <c r="F2065" t="inlineStr">
        <is>
          <t>agro sudamerica1020848</t>
        </is>
      </c>
      <c r="G2065" s="12" t="n">
        <v>44976</v>
      </c>
      <c r="H2065" s="10" t="inlineStr"/>
      <c r="I2065" s="10" t="n"/>
      <c r="J2065" s="10" t="n"/>
      <c r="K2065" s="10" t="n"/>
      <c r="L2065" s="13" t="n"/>
      <c r="N2065" s="13" t="n"/>
      <c r="Q2065" s="14" t="n"/>
      <c r="R2065" s="10" t="n"/>
      <c r="S2065" s="10" t="n"/>
      <c r="T2065" s="10" t="n"/>
      <c r="U2065" s="10" t="n"/>
      <c r="V2065" s="13" t="n"/>
      <c r="X2065" s="13" t="n"/>
      <c r="AA2065" s="14" t="n"/>
    </row>
    <row r="2066">
      <c r="B2066" t="inlineStr">
        <is>
          <t>Venta Directa</t>
        </is>
      </c>
      <c r="C2066" t="n">
        <v>40364225</v>
      </c>
      <c r="D2066" t="inlineStr">
        <is>
          <t>AGRO SUDAMERICA</t>
        </is>
      </c>
      <c r="E2066" t="n">
        <v>1020848</v>
      </c>
      <c r="F2066" t="inlineStr">
        <is>
          <t>agro sudamerica1020848</t>
        </is>
      </c>
      <c r="G2066" s="12" t="n">
        <v>44976</v>
      </c>
      <c r="H2066" s="10" t="inlineStr"/>
      <c r="I2066" s="10" t="n"/>
      <c r="J2066" s="10" t="n"/>
      <c r="K2066" s="10" t="n"/>
      <c r="L2066" s="13" t="n"/>
      <c r="N2066" s="13" t="n"/>
      <c r="Q2066" s="14" t="n"/>
      <c r="R2066" s="10" t="n"/>
      <c r="S2066" s="10" t="n"/>
      <c r="T2066" s="10" t="n"/>
      <c r="U2066" s="10" t="n"/>
      <c r="V2066" s="13" t="n"/>
      <c r="X2066" s="13" t="n"/>
      <c r="AA2066" s="14" t="n"/>
    </row>
    <row r="2067">
      <c r="B2067" t="inlineStr">
        <is>
          <t>Venta Local</t>
        </is>
      </c>
      <c r="C2067" t="n">
        <v>40364216</v>
      </c>
      <c r="D2067" t="inlineStr">
        <is>
          <t>AGRO EUROPA</t>
        </is>
      </c>
      <c r="E2067" t="n">
        <v>1012730</v>
      </c>
      <c r="F2067" t="inlineStr">
        <is>
          <t>agro europa1012730</t>
        </is>
      </c>
      <c r="G2067" s="12" t="n">
        <v>45002</v>
      </c>
      <c r="H2067" s="10" t="n">
        <v>10826.725</v>
      </c>
      <c r="I2067" s="10" t="n"/>
      <c r="J2067" s="10" t="n"/>
      <c r="K2067" s="10" t="n"/>
      <c r="L2067" s="13" t="n">
        <v>5.142011834319526</v>
      </c>
      <c r="M2067" s="12" t="n">
        <v>45007</v>
      </c>
      <c r="N2067" s="13" t="n">
        <v>7.5</v>
      </c>
      <c r="O2067" s="12" t="n">
        <v>45014</v>
      </c>
      <c r="P2067" t="n">
        <v>2</v>
      </c>
      <c r="Q2067" s="14" t="inlineStr">
        <is>
          <t>Mes 4</t>
        </is>
      </c>
      <c r="R2067" s="10" t="n">
        <v>10826.725</v>
      </c>
      <c r="S2067" s="10" t="n"/>
      <c r="T2067" s="10" t="n"/>
      <c r="U2067" s="10" t="n"/>
      <c r="V2067" s="13" t="n">
        <v>7.142011834319526</v>
      </c>
      <c r="W2067" s="12" t="n">
        <v>45009</v>
      </c>
      <c r="X2067" s="13" t="n">
        <v>9.5</v>
      </c>
      <c r="Y2067" s="12" t="n">
        <v>45014</v>
      </c>
      <c r="Z2067" t="n">
        <v>2</v>
      </c>
      <c r="AA2067" s="14" t="inlineStr">
        <is>
          <t>Mes 4</t>
        </is>
      </c>
    </row>
    <row r="2068">
      <c r="B2068" t="inlineStr">
        <is>
          <t>Venta Local</t>
        </is>
      </c>
      <c r="C2068" t="n">
        <v>40364216</v>
      </c>
      <c r="D2068" t="inlineStr">
        <is>
          <t>AGRO EUROPA</t>
        </is>
      </c>
      <c r="E2068" t="n">
        <v>1012724</v>
      </c>
      <c r="F2068" t="inlineStr">
        <is>
          <t>agro europa1012724</t>
        </is>
      </c>
      <c r="G2068" s="12" t="n">
        <v>45002</v>
      </c>
      <c r="H2068" s="10" t="n">
        <v>10801.93</v>
      </c>
      <c r="I2068" s="10" t="n"/>
      <c r="J2068" s="10" t="n"/>
      <c r="K2068" s="10" t="n"/>
      <c r="L2068" s="13" t="n">
        <v>5.142011834319526</v>
      </c>
      <c r="M2068" s="12" t="n">
        <v>45007</v>
      </c>
      <c r="N2068" s="13" t="n">
        <v>7.5</v>
      </c>
      <c r="O2068" s="12" t="n">
        <v>45014</v>
      </c>
      <c r="P2068" t="n">
        <v>2</v>
      </c>
      <c r="Q2068" s="14" t="inlineStr">
        <is>
          <t>Mes 4</t>
        </is>
      </c>
      <c r="R2068" s="10" t="n">
        <v>10801.93</v>
      </c>
      <c r="S2068" s="10" t="n"/>
      <c r="T2068" s="10" t="n"/>
      <c r="U2068" s="10" t="n"/>
      <c r="V2068" s="13" t="n">
        <v>7.142011834319526</v>
      </c>
      <c r="W2068" s="12" t="n">
        <v>45009</v>
      </c>
      <c r="X2068" s="13" t="n">
        <v>9.5</v>
      </c>
      <c r="Y2068" s="12" t="n">
        <v>45014</v>
      </c>
      <c r="Z2068" t="n">
        <v>2</v>
      </c>
      <c r="AA2068" s="14" t="inlineStr">
        <is>
          <t>Mes 4</t>
        </is>
      </c>
    </row>
    <row r="2069">
      <c r="B2069" t="inlineStr">
        <is>
          <t>Venta Local</t>
        </is>
      </c>
      <c r="C2069" t="n">
        <v>40364214</v>
      </c>
      <c r="D2069" t="inlineStr">
        <is>
          <t>AGRO AMERICA</t>
        </is>
      </c>
      <c r="E2069" t="n">
        <v>1021539</v>
      </c>
      <c r="F2069" t="inlineStr">
        <is>
          <t>agro america1021539</t>
        </is>
      </c>
      <c r="G2069" s="12" t="n">
        <v>44992</v>
      </c>
      <c r="H2069" s="10" t="n">
        <v>24012.71142</v>
      </c>
      <c r="I2069" s="10" t="n"/>
      <c r="J2069" s="10" t="n"/>
      <c r="K2069" s="10" t="n"/>
      <c r="L2069" s="13" t="n">
        <v>7.5</v>
      </c>
      <c r="M2069" s="12" t="n">
        <v>44999</v>
      </c>
      <c r="N2069" s="13" t="n">
        <v>9.5</v>
      </c>
      <c r="O2069" s="12" t="n">
        <v>45008</v>
      </c>
      <c r="P2069" t="n">
        <v>7</v>
      </c>
      <c r="Q2069" s="14" t="inlineStr">
        <is>
          <t>SI</t>
        </is>
      </c>
      <c r="R2069" s="10" t="n">
        <v>24012.71142</v>
      </c>
      <c r="S2069" s="10" t="n"/>
      <c r="T2069" s="10" t="n"/>
      <c r="U2069" s="10" t="n"/>
      <c r="V2069" s="13" t="n">
        <v>9.5</v>
      </c>
      <c r="W2069" s="12" t="n">
        <v>45001</v>
      </c>
      <c r="X2069" s="13" t="n">
        <v>11.5</v>
      </c>
      <c r="Y2069" s="12" t="n">
        <v>45008</v>
      </c>
      <c r="Z2069" t="n">
        <v>7</v>
      </c>
      <c r="AA2069" s="14" t="inlineStr">
        <is>
          <t>SI</t>
        </is>
      </c>
    </row>
    <row r="2070">
      <c r="B2070" t="inlineStr">
        <is>
          <t>Venta Local</t>
        </is>
      </c>
      <c r="C2070" t="n">
        <v>40364213</v>
      </c>
      <c r="D2070" t="inlineStr">
        <is>
          <t>AGRO AMERICA</t>
        </is>
      </c>
      <c r="E2070" t="n">
        <v>1021538</v>
      </c>
      <c r="F2070" t="inlineStr">
        <is>
          <t>agro america1021538</t>
        </is>
      </c>
      <c r="G2070" s="12" t="n">
        <v>44999</v>
      </c>
      <c r="H2070" s="10" t="n">
        <v>24008.83321</v>
      </c>
      <c r="I2070" s="10" t="n"/>
      <c r="J2070" s="10" t="n"/>
      <c r="K2070" s="10" t="n"/>
      <c r="L2070" s="13" t="n">
        <v>7.5</v>
      </c>
      <c r="M2070" s="12" t="n">
        <v>45006</v>
      </c>
      <c r="N2070" s="13" t="n">
        <v>9.5</v>
      </c>
      <c r="O2070" s="12" t="n">
        <v>45015</v>
      </c>
      <c r="P2070" t="n">
        <v>1</v>
      </c>
      <c r="Q2070" s="14" t="inlineStr">
        <is>
          <t>Mes 4</t>
        </is>
      </c>
      <c r="R2070" s="10" t="n">
        <v>24008.83321</v>
      </c>
      <c r="S2070" s="10" t="n"/>
      <c r="T2070" s="10" t="n"/>
      <c r="U2070" s="10" t="n"/>
      <c r="V2070" s="13" t="n">
        <v>9.5</v>
      </c>
      <c r="W2070" s="12" t="n">
        <v>45008</v>
      </c>
      <c r="X2070" s="13" t="n">
        <v>11.5</v>
      </c>
      <c r="Y2070" s="12" t="n">
        <v>45015</v>
      </c>
      <c r="Z2070" t="n">
        <v>1</v>
      </c>
      <c r="AA2070" s="14" t="inlineStr">
        <is>
          <t>Mes 4</t>
        </is>
      </c>
    </row>
    <row r="2071">
      <c r="B2071" t="inlineStr">
        <is>
          <t>Venta Local</t>
        </is>
      </c>
      <c r="C2071" t="n">
        <v>40364029</v>
      </c>
      <c r="D2071" t="inlineStr">
        <is>
          <t>AGRO MEXICO</t>
        </is>
      </c>
      <c r="E2071" t="n">
        <v>1021270</v>
      </c>
      <c r="F2071" t="inlineStr">
        <is>
          <t>agro mexico1021270</t>
        </is>
      </c>
      <c r="G2071" s="12" t="n">
        <v>45007</v>
      </c>
      <c r="H2071" s="10" t="inlineStr"/>
      <c r="I2071" s="10" t="n">
        <v>6401.08</v>
      </c>
      <c r="J2071" s="10" t="n"/>
      <c r="K2071" s="10" t="n"/>
      <c r="L2071" s="13" t="n">
        <v>5.449612403100775</v>
      </c>
      <c r="M2071" s="12" t="n">
        <v>45012</v>
      </c>
      <c r="N2071" s="13" t="n">
        <v>10</v>
      </c>
      <c r="O2071" s="12" t="n">
        <v>45022</v>
      </c>
      <c r="P2071" t="n">
        <v>20</v>
      </c>
      <c r="Q2071" s="14" t="inlineStr">
        <is>
          <t>SI</t>
        </is>
      </c>
      <c r="R2071" s="10" t="n"/>
      <c r="S2071" s="10" t="n">
        <v>6401.08</v>
      </c>
      <c r="T2071" s="10" t="n"/>
      <c r="U2071" s="10" t="n"/>
      <c r="V2071" s="13" t="n">
        <v>7.449612403100775</v>
      </c>
      <c r="W2071" s="12" t="n">
        <v>45014</v>
      </c>
      <c r="X2071" s="13" t="n">
        <v>12</v>
      </c>
      <c r="Y2071" s="12" t="n">
        <v>45022</v>
      </c>
      <c r="Z2071" t="n">
        <v>20</v>
      </c>
      <c r="AA2071" s="14" t="inlineStr">
        <is>
          <t>SI</t>
        </is>
      </c>
    </row>
    <row r="2072">
      <c r="B2072" t="inlineStr">
        <is>
          <t>Venta Local</t>
        </is>
      </c>
      <c r="C2072" t="n">
        <v>40364029</v>
      </c>
      <c r="D2072" t="inlineStr">
        <is>
          <t>AGRO MEXICO</t>
        </is>
      </c>
      <c r="E2072" t="n">
        <v>1021270</v>
      </c>
      <c r="F2072" t="inlineStr">
        <is>
          <t>agro mexico1021270</t>
        </is>
      </c>
      <c r="G2072" s="12" t="n">
        <v>45007</v>
      </c>
      <c r="H2072" s="10" t="inlineStr"/>
      <c r="I2072" s="10" t="n">
        <v>24005.13</v>
      </c>
      <c r="J2072" s="10" t="n"/>
      <c r="K2072" s="10" t="n"/>
      <c r="L2072" s="13" t="n">
        <v>5.449612403100775</v>
      </c>
      <c r="M2072" s="12" t="n">
        <v>45012</v>
      </c>
      <c r="N2072" s="13" t="n">
        <v>10</v>
      </c>
      <c r="O2072" s="12" t="n">
        <v>45022</v>
      </c>
      <c r="P2072" t="n">
        <v>20</v>
      </c>
      <c r="Q2072" s="14" t="inlineStr">
        <is>
          <t>SI</t>
        </is>
      </c>
      <c r="R2072" s="10" t="n"/>
      <c r="S2072" s="10" t="n">
        <v>24005.13</v>
      </c>
      <c r="T2072" s="10" t="n"/>
      <c r="U2072" s="10" t="n"/>
      <c r="V2072" s="13" t="n">
        <v>7.449612403100775</v>
      </c>
      <c r="W2072" s="12" t="n">
        <v>45014</v>
      </c>
      <c r="X2072" s="13" t="n">
        <v>12</v>
      </c>
      <c r="Y2072" s="12" t="n">
        <v>45022</v>
      </c>
      <c r="Z2072" t="n">
        <v>20</v>
      </c>
      <c r="AA2072" s="14" t="inlineStr">
        <is>
          <t>SI</t>
        </is>
      </c>
    </row>
    <row r="2073">
      <c r="B2073" t="inlineStr">
        <is>
          <t>Venta Directa</t>
        </is>
      </c>
      <c r="C2073" t="n">
        <v>40364015</v>
      </c>
      <c r="D2073" t="inlineStr">
        <is>
          <t>AGRO SUDAMERICA</t>
        </is>
      </c>
      <c r="E2073" t="n">
        <v>1022709</v>
      </c>
      <c r="F2073" t="inlineStr">
        <is>
          <t>agro sudamerica1022709</t>
        </is>
      </c>
      <c r="G2073" s="12" t="n">
        <v>44975</v>
      </c>
      <c r="H2073" s="10" t="inlineStr"/>
      <c r="I2073" s="10" t="n"/>
      <c r="J2073" s="10" t="n"/>
      <c r="K2073" s="10" t="n"/>
      <c r="L2073" s="13" t="n"/>
      <c r="N2073" s="13" t="n"/>
      <c r="Q2073" s="14" t="n"/>
      <c r="R2073" s="10" t="n"/>
      <c r="S2073" s="10" t="n"/>
      <c r="T2073" s="10" t="n"/>
      <c r="U2073" s="10" t="n"/>
      <c r="V2073" s="13" t="n"/>
      <c r="X2073" s="13" t="n"/>
      <c r="AA2073" s="14" t="n"/>
    </row>
    <row r="2074">
      <c r="B2074" t="inlineStr">
        <is>
          <t>Venta Directa</t>
        </is>
      </c>
      <c r="C2074" t="n">
        <v>40364014</v>
      </c>
      <c r="D2074" t="inlineStr">
        <is>
          <t>AGRO SUDAMERICA</t>
        </is>
      </c>
      <c r="E2074" t="n">
        <v>1022709</v>
      </c>
      <c r="F2074" t="inlineStr">
        <is>
          <t>agro sudamerica1022709</t>
        </is>
      </c>
      <c r="G2074" s="12" t="n">
        <v>44981</v>
      </c>
      <c r="H2074" s="10" t="inlineStr"/>
      <c r="I2074" s="10" t="n"/>
      <c r="J2074" s="10" t="n"/>
      <c r="K2074" s="10" t="n"/>
      <c r="L2074" s="13" t="n"/>
      <c r="N2074" s="13" t="n"/>
      <c r="Q2074" s="14" t="n"/>
      <c r="R2074" s="10" t="n"/>
      <c r="S2074" s="10" t="n"/>
      <c r="T2074" s="10" t="n"/>
      <c r="U2074" s="10" t="n"/>
      <c r="V2074" s="13" t="n"/>
      <c r="X2074" s="13" t="n"/>
      <c r="AA2074" s="14" t="n"/>
    </row>
    <row r="2075">
      <c r="B2075" t="inlineStr">
        <is>
          <t>Venta Directa</t>
        </is>
      </c>
      <c r="C2075" t="n">
        <v>40363945</v>
      </c>
      <c r="D2075" t="inlineStr">
        <is>
          <t>AGRO SUDAMERICA</t>
        </is>
      </c>
      <c r="E2075" t="n">
        <v>1021868</v>
      </c>
      <c r="F2075" t="inlineStr">
        <is>
          <t>agro sudamerica1021868</t>
        </is>
      </c>
      <c r="G2075" s="12" t="n">
        <v>44988</v>
      </c>
      <c r="H2075" s="10" t="n">
        <v>23787.53</v>
      </c>
      <c r="I2075" s="10" t="n"/>
      <c r="J2075" s="10" t="n"/>
      <c r="K2075" s="10" t="n"/>
      <c r="L2075" s="13" t="n"/>
      <c r="N2075" s="13" t="n"/>
      <c r="Q2075" s="14" t="n"/>
      <c r="R2075" s="10" t="n">
        <v>23787.53</v>
      </c>
      <c r="S2075" s="10" t="n"/>
      <c r="T2075" s="10" t="n"/>
      <c r="U2075" s="10" t="n"/>
      <c r="V2075" s="13" t="n"/>
      <c r="X2075" s="13" t="n"/>
      <c r="AA2075" s="14" t="n"/>
    </row>
    <row r="2076">
      <c r="B2076" t="inlineStr">
        <is>
          <t>Venta Local</t>
        </is>
      </c>
      <c r="C2076" t="n">
        <v>40363925</v>
      </c>
      <c r="D2076" t="inlineStr">
        <is>
          <t>ANDES ASIA</t>
        </is>
      </c>
      <c r="E2076" t="n">
        <v>1021936</v>
      </c>
      <c r="F2076" t="inlineStr">
        <is>
          <t>andes asia1021936</t>
        </is>
      </c>
      <c r="G2076" s="12" t="n">
        <v>45012</v>
      </c>
      <c r="H2076" s="10" t="inlineStr"/>
      <c r="I2076" s="10" t="n">
        <v>24000</v>
      </c>
      <c r="J2076" s="10" t="n"/>
      <c r="K2076" s="10" t="n"/>
      <c r="L2076" s="13" t="n">
        <v>4.830303030303031</v>
      </c>
      <c r="M2076" s="12" t="n">
        <v>45016</v>
      </c>
      <c r="N2076" s="13" t="n">
        <v>15</v>
      </c>
      <c r="O2076" s="12" t="n">
        <v>45031</v>
      </c>
      <c r="P2076" t="n">
        <v>12</v>
      </c>
      <c r="Q2076" s="14" t="inlineStr">
        <is>
          <t>SI</t>
        </is>
      </c>
      <c r="R2076" s="10" t="n"/>
      <c r="S2076" s="10" t="n">
        <v>24000</v>
      </c>
      <c r="T2076" s="10" t="n"/>
      <c r="U2076" s="10" t="n"/>
      <c r="V2076" s="13" t="n">
        <v>6.830303030303031</v>
      </c>
      <c r="W2076" s="12" t="n">
        <v>45018</v>
      </c>
      <c r="X2076" s="13" t="n">
        <v>17</v>
      </c>
      <c r="Y2076" s="12" t="n">
        <v>45031</v>
      </c>
      <c r="Z2076" t="n">
        <v>12</v>
      </c>
      <c r="AA2076" s="14" t="inlineStr">
        <is>
          <t>SI</t>
        </is>
      </c>
    </row>
    <row r="2077">
      <c r="B2077" t="inlineStr">
        <is>
          <t>Venta Local</t>
        </is>
      </c>
      <c r="C2077" t="n">
        <v>40363924</v>
      </c>
      <c r="D2077" t="inlineStr">
        <is>
          <t>ANDES ASIA</t>
        </is>
      </c>
      <c r="E2077" t="n">
        <v>1021936</v>
      </c>
      <c r="F2077" t="inlineStr">
        <is>
          <t>andes asia1021936</t>
        </is>
      </c>
      <c r="G2077" s="12" t="n">
        <v>45005</v>
      </c>
      <c r="H2077" s="10" t="inlineStr"/>
      <c r="I2077" s="10" t="n">
        <v>24000</v>
      </c>
      <c r="J2077" s="10" t="n"/>
      <c r="K2077" s="10" t="n"/>
      <c r="L2077" s="13" t="n">
        <v>4.830303030303031</v>
      </c>
      <c r="M2077" s="12" t="n">
        <v>45009</v>
      </c>
      <c r="N2077" s="13" t="n">
        <v>15</v>
      </c>
      <c r="O2077" s="12" t="n">
        <v>45024</v>
      </c>
      <c r="P2077" t="n">
        <v>18</v>
      </c>
      <c r="Q2077" s="14" t="inlineStr">
        <is>
          <t>SI</t>
        </is>
      </c>
      <c r="R2077" s="10" t="n"/>
      <c r="S2077" s="10" t="n">
        <v>24000</v>
      </c>
      <c r="T2077" s="10" t="n"/>
      <c r="U2077" s="10" t="n"/>
      <c r="V2077" s="13" t="n">
        <v>6.830303030303031</v>
      </c>
      <c r="W2077" s="12" t="n">
        <v>45011</v>
      </c>
      <c r="X2077" s="13" t="n">
        <v>17</v>
      </c>
      <c r="Y2077" s="12" t="n">
        <v>45024</v>
      </c>
      <c r="Z2077" t="n">
        <v>18</v>
      </c>
      <c r="AA2077" s="14" t="inlineStr">
        <is>
          <t>SI</t>
        </is>
      </c>
    </row>
    <row r="2078">
      <c r="B2078" t="inlineStr">
        <is>
          <t>Venta Local</t>
        </is>
      </c>
      <c r="C2078" t="n">
        <v>40363922</v>
      </c>
      <c r="D2078" t="inlineStr">
        <is>
          <t>ANDES ASIA</t>
        </is>
      </c>
      <c r="E2078" t="n">
        <v>1023265</v>
      </c>
      <c r="F2078" t="inlineStr">
        <is>
          <t>andes asia1023265</t>
        </is>
      </c>
      <c r="G2078" s="12" t="n">
        <v>45012</v>
      </c>
      <c r="H2078" s="10" t="inlineStr"/>
      <c r="I2078" s="10" t="n">
        <v>1997.34</v>
      </c>
      <c r="J2078" s="10" t="n"/>
      <c r="K2078" s="10" t="n"/>
      <c r="L2078" s="13" t="n">
        <v>4.830303030303031</v>
      </c>
      <c r="M2078" s="12" t="n">
        <v>45016</v>
      </c>
      <c r="N2078" s="13" t="n">
        <v>15</v>
      </c>
      <c r="O2078" s="12" t="n">
        <v>45031</v>
      </c>
      <c r="P2078" t="n">
        <v>12</v>
      </c>
      <c r="Q2078" s="14" t="inlineStr">
        <is>
          <t>SI</t>
        </is>
      </c>
      <c r="R2078" s="10" t="n"/>
      <c r="S2078" s="10" t="n">
        <v>1997.34</v>
      </c>
      <c r="T2078" s="10" t="n"/>
      <c r="U2078" s="10" t="n"/>
      <c r="V2078" s="13" t="n">
        <v>6.830303030303031</v>
      </c>
      <c r="W2078" s="12" t="n">
        <v>45018</v>
      </c>
      <c r="X2078" s="13" t="n">
        <v>17</v>
      </c>
      <c r="Y2078" s="12" t="n">
        <v>45031</v>
      </c>
      <c r="Z2078" t="n">
        <v>12</v>
      </c>
      <c r="AA2078" s="14" t="inlineStr">
        <is>
          <t>SI</t>
        </is>
      </c>
    </row>
    <row r="2079">
      <c r="B2079" t="inlineStr">
        <is>
          <t>Venta Local</t>
        </is>
      </c>
      <c r="C2079" t="n">
        <v>40363921</v>
      </c>
      <c r="D2079" t="inlineStr">
        <is>
          <t>ANDES ASIA</t>
        </is>
      </c>
      <c r="E2079" t="n">
        <v>1022413</v>
      </c>
      <c r="F2079" t="inlineStr">
        <is>
          <t>andes asia1022413</t>
        </is>
      </c>
      <c r="G2079" s="12" t="n">
        <v>45012</v>
      </c>
      <c r="H2079" s="10" t="inlineStr"/>
      <c r="I2079" s="10" t="n">
        <v>2000</v>
      </c>
      <c r="J2079" s="10" t="n"/>
      <c r="K2079" s="10" t="n"/>
      <c r="L2079" s="13" t="n">
        <v>4.830303030303031</v>
      </c>
      <c r="M2079" s="12" t="n">
        <v>45016</v>
      </c>
      <c r="N2079" s="13" t="n">
        <v>15</v>
      </c>
      <c r="O2079" s="12" t="n">
        <v>45031</v>
      </c>
      <c r="P2079" t="n">
        <v>12</v>
      </c>
      <c r="Q2079" s="14" t="inlineStr">
        <is>
          <t>SI</t>
        </is>
      </c>
      <c r="R2079" s="10" t="n"/>
      <c r="S2079" s="10" t="n">
        <v>2000</v>
      </c>
      <c r="T2079" s="10" t="n"/>
      <c r="U2079" s="10" t="n"/>
      <c r="V2079" s="13" t="n">
        <v>6.830303030303031</v>
      </c>
      <c r="W2079" s="12" t="n">
        <v>45018</v>
      </c>
      <c r="X2079" s="13" t="n">
        <v>17</v>
      </c>
      <c r="Y2079" s="12" t="n">
        <v>45031</v>
      </c>
      <c r="Z2079" t="n">
        <v>12</v>
      </c>
      <c r="AA2079" s="14" t="inlineStr">
        <is>
          <t>SI</t>
        </is>
      </c>
    </row>
    <row r="2080">
      <c r="B2080" t="inlineStr">
        <is>
          <t>Venta Local</t>
        </is>
      </c>
      <c r="C2080" t="n">
        <v>40363921</v>
      </c>
      <c r="D2080" t="inlineStr">
        <is>
          <t>ANDES ASIA</t>
        </is>
      </c>
      <c r="E2080" t="n">
        <v>1021944</v>
      </c>
      <c r="F2080" t="inlineStr">
        <is>
          <t>andes asia1021944</t>
        </is>
      </c>
      <c r="G2080" s="12" t="n">
        <v>45012</v>
      </c>
      <c r="H2080" s="10" t="inlineStr"/>
      <c r="I2080" s="10" t="n">
        <v>2000</v>
      </c>
      <c r="J2080" s="10" t="n"/>
      <c r="K2080" s="10" t="n"/>
      <c r="L2080" s="13" t="n">
        <v>4.830303030303031</v>
      </c>
      <c r="M2080" s="12" t="n">
        <v>45016</v>
      </c>
      <c r="N2080" s="13" t="n">
        <v>15</v>
      </c>
      <c r="O2080" s="12" t="n">
        <v>45031</v>
      </c>
      <c r="P2080" t="n">
        <v>12</v>
      </c>
      <c r="Q2080" s="14" t="inlineStr">
        <is>
          <t>SI</t>
        </is>
      </c>
      <c r="R2080" s="10" t="n"/>
      <c r="S2080" s="10" t="n">
        <v>2000</v>
      </c>
      <c r="T2080" s="10" t="n"/>
      <c r="U2080" s="10" t="n"/>
      <c r="V2080" s="13" t="n">
        <v>6.830303030303031</v>
      </c>
      <c r="W2080" s="12" t="n">
        <v>45018</v>
      </c>
      <c r="X2080" s="13" t="n">
        <v>17</v>
      </c>
      <c r="Y2080" s="12" t="n">
        <v>45031</v>
      </c>
      <c r="Z2080" t="n">
        <v>12</v>
      </c>
      <c r="AA2080" s="14" t="inlineStr">
        <is>
          <t>SI</t>
        </is>
      </c>
    </row>
    <row r="2081">
      <c r="B2081" t="inlineStr">
        <is>
          <t>Venta Local</t>
        </is>
      </c>
      <c r="C2081" t="n">
        <v>40363920</v>
      </c>
      <c r="D2081" t="inlineStr">
        <is>
          <t>ANDES ASIA</t>
        </is>
      </c>
      <c r="E2081" t="n">
        <v>1022866</v>
      </c>
      <c r="F2081" t="inlineStr">
        <is>
          <t>andes asia1022866</t>
        </is>
      </c>
      <c r="G2081" s="12" t="n">
        <v>45012</v>
      </c>
      <c r="H2081" s="10" t="inlineStr"/>
      <c r="I2081" s="10" t="n">
        <v>4014.68</v>
      </c>
      <c r="J2081" s="10" t="n"/>
      <c r="K2081" s="10" t="n"/>
      <c r="L2081" s="13" t="n">
        <v>4.830303030303031</v>
      </c>
      <c r="M2081" s="12" t="n">
        <v>45016</v>
      </c>
      <c r="N2081" s="13" t="n">
        <v>15</v>
      </c>
      <c r="O2081" s="12" t="n">
        <v>45031</v>
      </c>
      <c r="P2081" t="n">
        <v>12</v>
      </c>
      <c r="Q2081" s="14" t="inlineStr">
        <is>
          <t>SI</t>
        </is>
      </c>
      <c r="R2081" s="10" t="n"/>
      <c r="S2081" s="10" t="n">
        <v>4014.68</v>
      </c>
      <c r="T2081" s="10" t="n"/>
      <c r="U2081" s="10" t="n"/>
      <c r="V2081" s="13" t="n">
        <v>6.830303030303031</v>
      </c>
      <c r="W2081" s="12" t="n">
        <v>45018</v>
      </c>
      <c r="X2081" s="13" t="n">
        <v>17</v>
      </c>
      <c r="Y2081" s="12" t="n">
        <v>45031</v>
      </c>
      <c r="Z2081" t="n">
        <v>12</v>
      </c>
      <c r="AA2081" s="14" t="inlineStr">
        <is>
          <t>SI</t>
        </is>
      </c>
    </row>
    <row r="2082">
      <c r="B2082" t="inlineStr">
        <is>
          <t>Venta Local</t>
        </is>
      </c>
      <c r="C2082" t="n">
        <v>40363920</v>
      </c>
      <c r="D2082" t="inlineStr">
        <is>
          <t>ANDES ASIA</t>
        </is>
      </c>
      <c r="E2082" t="n">
        <v>1022751</v>
      </c>
      <c r="F2082" t="inlineStr">
        <is>
          <t>andes asia1022751</t>
        </is>
      </c>
      <c r="G2082" s="12" t="n">
        <v>45012</v>
      </c>
      <c r="H2082" s="10" t="inlineStr"/>
      <c r="I2082" s="10" t="n">
        <v>3010</v>
      </c>
      <c r="J2082" s="10" t="n"/>
      <c r="K2082" s="10" t="n"/>
      <c r="L2082" s="13" t="n">
        <v>4.830303030303031</v>
      </c>
      <c r="M2082" s="12" t="n">
        <v>45016</v>
      </c>
      <c r="N2082" s="13" t="n">
        <v>15</v>
      </c>
      <c r="O2082" s="12" t="n">
        <v>45031</v>
      </c>
      <c r="P2082" t="n">
        <v>12</v>
      </c>
      <c r="Q2082" s="14" t="inlineStr">
        <is>
          <t>SI</t>
        </is>
      </c>
      <c r="R2082" s="10" t="n"/>
      <c r="S2082" s="10" t="n">
        <v>3010</v>
      </c>
      <c r="T2082" s="10" t="n"/>
      <c r="U2082" s="10" t="n"/>
      <c r="V2082" s="13" t="n">
        <v>6.830303030303031</v>
      </c>
      <c r="W2082" s="12" t="n">
        <v>45018</v>
      </c>
      <c r="X2082" s="13" t="n">
        <v>17</v>
      </c>
      <c r="Y2082" s="12" t="n">
        <v>45031</v>
      </c>
      <c r="Z2082" t="n">
        <v>12</v>
      </c>
      <c r="AA2082" s="14" t="inlineStr">
        <is>
          <t>SI</t>
        </is>
      </c>
    </row>
    <row r="2083">
      <c r="B2083" t="inlineStr">
        <is>
          <t>Venta Local</t>
        </is>
      </c>
      <c r="C2083" t="n">
        <v>40363920</v>
      </c>
      <c r="D2083" t="inlineStr">
        <is>
          <t>ANDES ASIA</t>
        </is>
      </c>
      <c r="E2083" t="n">
        <v>1022621</v>
      </c>
      <c r="F2083" t="inlineStr">
        <is>
          <t>andes asia1022621</t>
        </is>
      </c>
      <c r="G2083" s="12" t="n">
        <v>45012</v>
      </c>
      <c r="H2083" s="10" t="inlineStr"/>
      <c r="I2083" s="10" t="n">
        <v>5009.08</v>
      </c>
      <c r="J2083" s="10" t="n"/>
      <c r="K2083" s="10" t="n"/>
      <c r="L2083" s="13" t="n">
        <v>4.830303030303031</v>
      </c>
      <c r="M2083" s="12" t="n">
        <v>45016</v>
      </c>
      <c r="N2083" s="13" t="n">
        <v>15</v>
      </c>
      <c r="O2083" s="12" t="n">
        <v>45031</v>
      </c>
      <c r="P2083" t="n">
        <v>12</v>
      </c>
      <c r="Q2083" s="14" t="inlineStr">
        <is>
          <t>SI</t>
        </is>
      </c>
      <c r="R2083" s="10" t="n"/>
      <c r="S2083" s="10" t="n">
        <v>5009.08</v>
      </c>
      <c r="T2083" s="10" t="n"/>
      <c r="U2083" s="10" t="n"/>
      <c r="V2083" s="13" t="n">
        <v>6.830303030303031</v>
      </c>
      <c r="W2083" s="12" t="n">
        <v>45018</v>
      </c>
      <c r="X2083" s="13" t="n">
        <v>17</v>
      </c>
      <c r="Y2083" s="12" t="n">
        <v>45031</v>
      </c>
      <c r="Z2083" t="n">
        <v>12</v>
      </c>
      <c r="AA2083" s="14" t="inlineStr">
        <is>
          <t>SI</t>
        </is>
      </c>
    </row>
    <row r="2084">
      <c r="B2084" t="inlineStr">
        <is>
          <t>Venta Local</t>
        </is>
      </c>
      <c r="C2084" t="n">
        <v>40363920</v>
      </c>
      <c r="D2084" t="inlineStr">
        <is>
          <t>ANDES ASIA</t>
        </is>
      </c>
      <c r="E2084" t="n">
        <v>1021924</v>
      </c>
      <c r="F2084" t="inlineStr">
        <is>
          <t>andes asia1021924</t>
        </is>
      </c>
      <c r="G2084" s="12" t="n">
        <v>45012</v>
      </c>
      <c r="H2084" s="10" t="inlineStr"/>
      <c r="I2084" s="10" t="n">
        <v>6010.09</v>
      </c>
      <c r="J2084" s="10" t="n"/>
      <c r="K2084" s="10" t="n"/>
      <c r="L2084" s="13" t="n">
        <v>4.830303030303031</v>
      </c>
      <c r="M2084" s="12" t="n">
        <v>45016</v>
      </c>
      <c r="N2084" s="13" t="n">
        <v>15</v>
      </c>
      <c r="O2084" s="12" t="n">
        <v>45031</v>
      </c>
      <c r="P2084" t="n">
        <v>12</v>
      </c>
      <c r="Q2084" s="14" t="inlineStr">
        <is>
          <t>SI</t>
        </is>
      </c>
      <c r="R2084" s="10" t="n"/>
      <c r="S2084" s="10" t="n">
        <v>6010.09</v>
      </c>
      <c r="T2084" s="10" t="n"/>
      <c r="U2084" s="10" t="n"/>
      <c r="V2084" s="13" t="n">
        <v>6.830303030303031</v>
      </c>
      <c r="W2084" s="12" t="n">
        <v>45018</v>
      </c>
      <c r="X2084" s="13" t="n">
        <v>17</v>
      </c>
      <c r="Y2084" s="12" t="n">
        <v>45031</v>
      </c>
      <c r="Z2084" t="n">
        <v>12</v>
      </c>
      <c r="AA2084" s="14" t="inlineStr">
        <is>
          <t>SI</t>
        </is>
      </c>
    </row>
    <row r="2085">
      <c r="B2085" t="inlineStr">
        <is>
          <t>Venta Local</t>
        </is>
      </c>
      <c r="C2085" t="n">
        <v>40363903</v>
      </c>
      <c r="D2085" t="inlineStr">
        <is>
          <t>ANDES ASIA</t>
        </is>
      </c>
      <c r="E2085" t="n">
        <v>1022866</v>
      </c>
      <c r="F2085" t="inlineStr">
        <is>
          <t>andes asia1022866</t>
        </is>
      </c>
      <c r="G2085" s="12" t="n">
        <v>45022</v>
      </c>
      <c r="H2085" s="10" t="inlineStr"/>
      <c r="I2085" s="10" t="n">
        <v>10920.1</v>
      </c>
      <c r="J2085" s="10" t="n"/>
      <c r="K2085" s="10" t="n"/>
      <c r="L2085" s="13" t="n">
        <v>4.830303030303031</v>
      </c>
      <c r="M2085" s="12" t="n">
        <v>45026</v>
      </c>
      <c r="N2085" s="13" t="n">
        <v>15</v>
      </c>
      <c r="O2085" s="12" t="n">
        <v>45041</v>
      </c>
      <c r="P2085" t="n">
        <v>4</v>
      </c>
      <c r="Q2085" s="14" t="inlineStr">
        <is>
          <t>SI</t>
        </is>
      </c>
      <c r="R2085" s="10" t="n"/>
      <c r="S2085" s="10" t="n">
        <v>10920.1</v>
      </c>
      <c r="T2085" s="10" t="n"/>
      <c r="U2085" s="10" t="n"/>
      <c r="V2085" s="13" t="n">
        <v>6.830303030303031</v>
      </c>
      <c r="W2085" s="12" t="n">
        <v>45028</v>
      </c>
      <c r="X2085" s="13" t="n">
        <v>17</v>
      </c>
      <c r="Y2085" s="12" t="n">
        <v>45041</v>
      </c>
      <c r="Z2085" t="n">
        <v>4</v>
      </c>
      <c r="AA2085" s="14" t="inlineStr">
        <is>
          <t>SI</t>
        </is>
      </c>
    </row>
    <row r="2086">
      <c r="B2086" t="inlineStr">
        <is>
          <t>Venta Local</t>
        </is>
      </c>
      <c r="C2086" t="n">
        <v>40363903</v>
      </c>
      <c r="D2086" t="inlineStr">
        <is>
          <t>ANDES ASIA</t>
        </is>
      </c>
      <c r="E2086" t="n">
        <v>1022751</v>
      </c>
      <c r="F2086" t="inlineStr">
        <is>
          <t>andes asia1022751</t>
        </is>
      </c>
      <c r="G2086" s="12" t="n">
        <v>45022</v>
      </c>
      <c r="H2086" s="10" t="inlineStr"/>
      <c r="I2086" s="10" t="n">
        <v>8008</v>
      </c>
      <c r="J2086" s="10" t="n"/>
      <c r="K2086" s="10" t="n"/>
      <c r="L2086" s="13" t="n">
        <v>4.830303030303031</v>
      </c>
      <c r="M2086" s="12" t="n">
        <v>45026</v>
      </c>
      <c r="N2086" s="13" t="n">
        <v>15</v>
      </c>
      <c r="O2086" s="12" t="n">
        <v>45041</v>
      </c>
      <c r="P2086" t="n">
        <v>4</v>
      </c>
      <c r="Q2086" s="14" t="inlineStr">
        <is>
          <t>SI</t>
        </is>
      </c>
      <c r="R2086" s="10" t="n"/>
      <c r="S2086" s="10" t="n">
        <v>8008</v>
      </c>
      <c r="T2086" s="10" t="n"/>
      <c r="U2086" s="10" t="n"/>
      <c r="V2086" s="13" t="n">
        <v>6.830303030303031</v>
      </c>
      <c r="W2086" s="12" t="n">
        <v>45028</v>
      </c>
      <c r="X2086" s="13" t="n">
        <v>17</v>
      </c>
      <c r="Y2086" s="12" t="n">
        <v>45041</v>
      </c>
      <c r="Z2086" t="n">
        <v>4</v>
      </c>
      <c r="AA2086" s="14" t="inlineStr">
        <is>
          <t>SI</t>
        </is>
      </c>
    </row>
    <row r="2087">
      <c r="B2087" t="inlineStr">
        <is>
          <t>Venta Local</t>
        </is>
      </c>
      <c r="C2087" t="n">
        <v>40363903</v>
      </c>
      <c r="D2087" t="inlineStr">
        <is>
          <t>ANDES ASIA</t>
        </is>
      </c>
      <c r="E2087" t="n">
        <v>1022293</v>
      </c>
      <c r="F2087" t="inlineStr">
        <is>
          <t>andes asia1022293</t>
        </is>
      </c>
      <c r="G2087" s="12" t="n">
        <v>45022</v>
      </c>
      <c r="H2087" s="10" t="inlineStr"/>
      <c r="I2087" s="10" t="n">
        <v>1000</v>
      </c>
      <c r="J2087" s="10" t="n"/>
      <c r="K2087" s="10" t="n"/>
      <c r="L2087" s="13" t="n">
        <v>4.830303030303031</v>
      </c>
      <c r="M2087" s="12" t="n">
        <v>45026</v>
      </c>
      <c r="N2087" s="13" t="n">
        <v>15</v>
      </c>
      <c r="O2087" s="12" t="n">
        <v>45041</v>
      </c>
      <c r="P2087" t="n">
        <v>4</v>
      </c>
      <c r="Q2087" s="14" t="inlineStr">
        <is>
          <t>SI</t>
        </is>
      </c>
      <c r="R2087" s="10" t="n"/>
      <c r="S2087" s="10" t="n">
        <v>1000</v>
      </c>
      <c r="T2087" s="10" t="n"/>
      <c r="U2087" s="10" t="n"/>
      <c r="V2087" s="13" t="n">
        <v>6.830303030303031</v>
      </c>
      <c r="W2087" s="12" t="n">
        <v>45028</v>
      </c>
      <c r="X2087" s="13" t="n">
        <v>17</v>
      </c>
      <c r="Y2087" s="12" t="n">
        <v>45041</v>
      </c>
      <c r="Z2087" t="n">
        <v>4</v>
      </c>
      <c r="AA2087" s="14" t="inlineStr">
        <is>
          <t>SI</t>
        </is>
      </c>
    </row>
    <row r="2088">
      <c r="B2088" t="inlineStr">
        <is>
          <t>Venta Local</t>
        </is>
      </c>
      <c r="C2088" t="n">
        <v>40363903</v>
      </c>
      <c r="D2088" t="inlineStr">
        <is>
          <t>ANDES ASIA</t>
        </is>
      </c>
      <c r="E2088" t="n">
        <v>1022141</v>
      </c>
      <c r="F2088" t="inlineStr">
        <is>
          <t>andes asia1022141</t>
        </is>
      </c>
      <c r="G2088" s="12" t="n">
        <v>45022</v>
      </c>
      <c r="H2088" s="10" t="inlineStr"/>
      <c r="I2088" s="10" t="n">
        <v>2523.59</v>
      </c>
      <c r="J2088" s="10" t="n"/>
      <c r="K2088" s="10" t="n"/>
      <c r="L2088" s="13" t="n">
        <v>4.830303030303031</v>
      </c>
      <c r="M2088" s="12" t="n">
        <v>45026</v>
      </c>
      <c r="N2088" s="13" t="n">
        <v>15</v>
      </c>
      <c r="O2088" s="12" t="n">
        <v>45041</v>
      </c>
      <c r="P2088" t="n">
        <v>4</v>
      </c>
      <c r="Q2088" s="14" t="inlineStr">
        <is>
          <t>SI</t>
        </is>
      </c>
      <c r="R2088" s="10" t="n"/>
      <c r="S2088" s="10" t="n">
        <v>2523.59</v>
      </c>
      <c r="T2088" s="10" t="n"/>
      <c r="U2088" s="10" t="n"/>
      <c r="V2088" s="13" t="n">
        <v>6.830303030303031</v>
      </c>
      <c r="W2088" s="12" t="n">
        <v>45028</v>
      </c>
      <c r="X2088" s="13" t="n">
        <v>17</v>
      </c>
      <c r="Y2088" s="12" t="n">
        <v>45041</v>
      </c>
      <c r="Z2088" t="n">
        <v>4</v>
      </c>
      <c r="AA2088" s="14" t="inlineStr">
        <is>
          <t>SI</t>
        </is>
      </c>
    </row>
    <row r="2089">
      <c r="B2089" t="inlineStr">
        <is>
          <t>Venta Local</t>
        </is>
      </c>
      <c r="C2089" t="n">
        <v>40363903</v>
      </c>
      <c r="D2089" t="inlineStr">
        <is>
          <t>ANDES ASIA</t>
        </is>
      </c>
      <c r="E2089" t="n">
        <v>1021921</v>
      </c>
      <c r="F2089" t="inlineStr">
        <is>
          <t>andes asia1021921</t>
        </is>
      </c>
      <c r="G2089" s="12" t="n">
        <v>45022</v>
      </c>
      <c r="H2089" s="10" t="inlineStr"/>
      <c r="I2089" s="10" t="n">
        <v>1498.86</v>
      </c>
      <c r="J2089" s="10" t="n"/>
      <c r="K2089" s="10" t="n"/>
      <c r="L2089" s="13" t="n">
        <v>4.830303030303031</v>
      </c>
      <c r="M2089" s="12" t="n">
        <v>45026</v>
      </c>
      <c r="N2089" s="13" t="n">
        <v>15</v>
      </c>
      <c r="O2089" s="12" t="n">
        <v>45041</v>
      </c>
      <c r="P2089" t="n">
        <v>4</v>
      </c>
      <c r="Q2089" s="14" t="inlineStr">
        <is>
          <t>SI</t>
        </is>
      </c>
      <c r="R2089" s="10" t="n"/>
      <c r="S2089" s="10" t="n">
        <v>1498.86</v>
      </c>
      <c r="T2089" s="10" t="n"/>
      <c r="U2089" s="10" t="n"/>
      <c r="V2089" s="13" t="n">
        <v>6.830303030303031</v>
      </c>
      <c r="W2089" s="12" t="n">
        <v>45028</v>
      </c>
      <c r="X2089" s="13" t="n">
        <v>17</v>
      </c>
      <c r="Y2089" s="12" t="n">
        <v>45041</v>
      </c>
      <c r="Z2089" t="n">
        <v>4</v>
      </c>
      <c r="AA2089" s="14" t="inlineStr">
        <is>
          <t>SI</t>
        </is>
      </c>
    </row>
    <row r="2090">
      <c r="B2090" t="inlineStr">
        <is>
          <t>Venta Directa</t>
        </is>
      </c>
      <c r="C2090" t="n">
        <v>40363870</v>
      </c>
      <c r="D2090" t="inlineStr">
        <is>
          <t>AGRO SUDAMERICA</t>
        </is>
      </c>
      <c r="E2090" t="n">
        <v>1021976</v>
      </c>
      <c r="F2090" t="inlineStr">
        <is>
          <t>agro sudamerica1021976</t>
        </is>
      </c>
      <c r="G2090" s="12" t="n">
        <v>44990</v>
      </c>
      <c r="H2090" s="10" t="n">
        <v>12021.23</v>
      </c>
      <c r="I2090" s="10" t="n"/>
      <c r="J2090" s="10" t="n"/>
      <c r="K2090" s="10" t="n"/>
      <c r="L2090" s="13" t="n"/>
      <c r="N2090" s="13" t="n"/>
      <c r="Q2090" s="14" t="n"/>
      <c r="R2090" s="10" t="n">
        <v>12021.23</v>
      </c>
      <c r="S2090" s="10" t="n"/>
      <c r="T2090" s="10" t="n"/>
      <c r="U2090" s="10" t="n"/>
      <c r="V2090" s="13" t="n"/>
      <c r="X2090" s="13" t="n"/>
      <c r="AA2090" s="14" t="n"/>
    </row>
    <row r="2091">
      <c r="B2091" t="inlineStr">
        <is>
          <t>Venta Directa</t>
        </is>
      </c>
      <c r="C2091" t="n">
        <v>40363870</v>
      </c>
      <c r="D2091" t="inlineStr">
        <is>
          <t>AGRO SUDAMERICA</t>
        </is>
      </c>
      <c r="E2091" t="n">
        <v>1021976</v>
      </c>
      <c r="F2091" t="inlineStr">
        <is>
          <t>agro sudamerica1021976</t>
        </is>
      </c>
      <c r="G2091" s="12" t="n">
        <v>44990</v>
      </c>
      <c r="H2091" s="10" t="n">
        <v>24006.04</v>
      </c>
      <c r="I2091" s="10" t="n"/>
      <c r="J2091" s="10" t="n"/>
      <c r="K2091" s="10" t="n"/>
      <c r="L2091" s="13" t="n"/>
      <c r="N2091" s="13" t="n"/>
      <c r="Q2091" s="14" t="n"/>
      <c r="R2091" s="10" t="n">
        <v>24006.04</v>
      </c>
      <c r="S2091" s="10" t="n"/>
      <c r="T2091" s="10" t="n"/>
      <c r="U2091" s="10" t="n"/>
      <c r="V2091" s="13" t="n"/>
      <c r="X2091" s="13" t="n"/>
      <c r="AA2091" s="14" t="n"/>
    </row>
    <row r="2092">
      <c r="B2092" t="inlineStr">
        <is>
          <t>Venta Directa</t>
        </is>
      </c>
      <c r="C2092" t="n">
        <v>40363834</v>
      </c>
      <c r="D2092" t="inlineStr">
        <is>
          <t>AGRO SUDAMERICA</t>
        </is>
      </c>
      <c r="E2092" t="n">
        <v>1021864</v>
      </c>
      <c r="F2092" t="inlineStr">
        <is>
          <t>agro sudamerica1021864</t>
        </is>
      </c>
      <c r="G2092" s="12" t="n">
        <v>44983</v>
      </c>
      <c r="H2092" s="10" t="inlineStr"/>
      <c r="I2092" s="10" t="n"/>
      <c r="J2092" s="10" t="n"/>
      <c r="K2092" s="10" t="n"/>
      <c r="L2092" s="13" t="n"/>
      <c r="N2092" s="13" t="n"/>
      <c r="Q2092" s="14" t="n"/>
      <c r="R2092" s="10" t="n"/>
      <c r="S2092" s="10" t="n"/>
      <c r="T2092" s="10" t="n"/>
      <c r="U2092" s="10" t="n"/>
      <c r="V2092" s="13" t="n"/>
      <c r="X2092" s="13" t="n"/>
      <c r="AA2092" s="14" t="n"/>
    </row>
    <row r="2093">
      <c r="B2093" t="inlineStr">
        <is>
          <t>Venta Directa</t>
        </is>
      </c>
      <c r="C2093" t="n">
        <v>40363834</v>
      </c>
      <c r="D2093" t="inlineStr">
        <is>
          <t>AGRO SUDAMERICA</t>
        </is>
      </c>
      <c r="E2093" t="n">
        <v>1021039</v>
      </c>
      <c r="F2093" t="inlineStr">
        <is>
          <t>agro sudamerica1021039</t>
        </is>
      </c>
      <c r="G2093" s="12" t="n">
        <v>44983</v>
      </c>
      <c r="H2093" s="10" t="inlineStr"/>
      <c r="I2093" s="10" t="n"/>
      <c r="J2093" s="10" t="n"/>
      <c r="K2093" s="10" t="n"/>
      <c r="L2093" s="13" t="n"/>
      <c r="N2093" s="13" t="n"/>
      <c r="Q2093" s="14" t="n"/>
      <c r="R2093" s="10" t="n"/>
      <c r="S2093" s="10" t="n"/>
      <c r="T2093" s="10" t="n"/>
      <c r="U2093" s="10" t="n"/>
      <c r="V2093" s="13" t="n"/>
      <c r="X2093" s="13" t="n"/>
      <c r="AA2093" s="14" t="n"/>
    </row>
    <row r="2094">
      <c r="B2094" t="inlineStr">
        <is>
          <t>Venta Directa</t>
        </is>
      </c>
      <c r="C2094" t="n">
        <v>40363828</v>
      </c>
      <c r="D2094" t="inlineStr">
        <is>
          <t>AGRO SUDAMERICA</t>
        </is>
      </c>
      <c r="E2094" t="n">
        <v>1030792</v>
      </c>
      <c r="F2094" t="inlineStr">
        <is>
          <t>agro sudamerica1030792</t>
        </is>
      </c>
      <c r="G2094" s="12" t="n">
        <v>44990</v>
      </c>
      <c r="H2094" s="10" t="n">
        <v>24000</v>
      </c>
      <c r="I2094" s="10" t="n"/>
      <c r="J2094" s="10" t="n"/>
      <c r="K2094" s="10" t="n"/>
      <c r="L2094" s="13" t="n"/>
      <c r="N2094" s="13" t="n"/>
      <c r="Q2094" s="14" t="n"/>
      <c r="R2094" s="10" t="n">
        <v>24000</v>
      </c>
      <c r="S2094" s="10" t="n"/>
      <c r="T2094" s="10" t="n"/>
      <c r="U2094" s="10" t="n"/>
      <c r="V2094" s="13" t="n"/>
      <c r="X2094" s="13" t="n"/>
      <c r="AA2094" s="14" t="n"/>
    </row>
    <row r="2095">
      <c r="B2095" t="inlineStr">
        <is>
          <t>Venta Directa</t>
        </is>
      </c>
      <c r="C2095" t="n">
        <v>40363642</v>
      </c>
      <c r="D2095" t="inlineStr">
        <is>
          <t>AGRO SUDAMERICA</t>
        </is>
      </c>
      <c r="E2095" t="n">
        <v>1011421</v>
      </c>
      <c r="F2095" t="inlineStr">
        <is>
          <t>agro sudamerica1011421</t>
        </is>
      </c>
      <c r="G2095" s="12" t="n">
        <v>44983</v>
      </c>
      <c r="H2095" s="10" t="inlineStr"/>
      <c r="I2095" s="10" t="n"/>
      <c r="J2095" s="10" t="n"/>
      <c r="K2095" s="10" t="n"/>
      <c r="L2095" s="13" t="n"/>
      <c r="N2095" s="13" t="n"/>
      <c r="Q2095" s="14" t="n"/>
      <c r="R2095" s="10" t="n"/>
      <c r="S2095" s="10" t="n"/>
      <c r="T2095" s="10" t="n"/>
      <c r="U2095" s="10" t="n"/>
      <c r="V2095" s="13" t="n"/>
      <c r="X2095" s="13" t="n"/>
      <c r="AA2095" s="14" t="n"/>
    </row>
    <row r="2096">
      <c r="B2096" t="inlineStr">
        <is>
          <t>Venta Directa</t>
        </is>
      </c>
      <c r="C2096" t="n">
        <v>40363641</v>
      </c>
      <c r="D2096" t="inlineStr">
        <is>
          <t>AGRO SUDAMERICA</t>
        </is>
      </c>
      <c r="E2096" t="n">
        <v>1011421</v>
      </c>
      <c r="F2096" t="inlineStr">
        <is>
          <t>agro sudamerica1011421</t>
        </is>
      </c>
      <c r="G2096" s="12" t="n">
        <v>44983</v>
      </c>
      <c r="H2096" s="10" t="inlineStr"/>
      <c r="I2096" s="10" t="n"/>
      <c r="J2096" s="10" t="n"/>
      <c r="K2096" s="10" t="n"/>
      <c r="L2096" s="13" t="n"/>
      <c r="N2096" s="13" t="n"/>
      <c r="Q2096" s="14" t="n"/>
      <c r="R2096" s="10" t="n"/>
      <c r="S2096" s="10" t="n"/>
      <c r="T2096" s="10" t="n"/>
      <c r="U2096" s="10" t="n"/>
      <c r="V2096" s="13" t="n"/>
      <c r="X2096" s="13" t="n"/>
      <c r="AA2096" s="14" t="n"/>
    </row>
    <row r="2097">
      <c r="B2097" t="inlineStr">
        <is>
          <t>Venta Local</t>
        </is>
      </c>
      <c r="C2097" t="n">
        <v>40363613</v>
      </c>
      <c r="D2097" t="inlineStr">
        <is>
          <t>AGROSUPER SHANGHAI</t>
        </is>
      </c>
      <c r="E2097" t="n">
        <v>1022639</v>
      </c>
      <c r="F2097" t="inlineStr">
        <is>
          <t>agrosuper shanghai1022639</t>
        </is>
      </c>
      <c r="G2097" s="12" t="n">
        <v>45005</v>
      </c>
      <c r="H2097" s="10" t="n">
        <v>22075.32</v>
      </c>
      <c r="I2097" s="10" t="n"/>
      <c r="J2097" s="10" t="n"/>
      <c r="K2097" s="10" t="n"/>
      <c r="L2097" s="13" t="n">
        <v>5.574109245612703</v>
      </c>
      <c r="M2097" s="12" t="n">
        <v>45010</v>
      </c>
      <c r="N2097" s="13" t="n">
        <v>5.5</v>
      </c>
      <c r="O2097" s="12" t="n">
        <v>45015</v>
      </c>
      <c r="P2097" t="n">
        <v>1</v>
      </c>
      <c r="Q2097" s="14" t="inlineStr">
        <is>
          <t>Mes 4</t>
        </is>
      </c>
      <c r="R2097" s="10" t="n">
        <v>22075.32</v>
      </c>
      <c r="S2097" s="10" t="n"/>
      <c r="T2097" s="10" t="n"/>
      <c r="U2097" s="10" t="n"/>
      <c r="V2097" s="13" t="n">
        <v>7.574109245612703</v>
      </c>
      <c r="W2097" s="12" t="n">
        <v>45012</v>
      </c>
      <c r="X2097" s="13" t="n">
        <v>7.5</v>
      </c>
      <c r="Y2097" s="12" t="n">
        <v>45015</v>
      </c>
      <c r="Z2097" t="n">
        <v>1</v>
      </c>
      <c r="AA2097" s="14" t="inlineStr">
        <is>
          <t>Mes 4</t>
        </is>
      </c>
    </row>
    <row r="2098">
      <c r="B2098" t="inlineStr">
        <is>
          <t>Venta Local</t>
        </is>
      </c>
      <c r="C2098" t="n">
        <v>40363612</v>
      </c>
      <c r="D2098" t="inlineStr">
        <is>
          <t>AGROSUPER SHANGHAI</t>
        </is>
      </c>
      <c r="E2098" t="n">
        <v>1022639</v>
      </c>
      <c r="F2098" t="inlineStr">
        <is>
          <t>agrosuper shanghai1022639</t>
        </is>
      </c>
      <c r="G2098" s="12" t="n">
        <v>45005</v>
      </c>
      <c r="H2098" s="10" t="n">
        <v>22260.51</v>
      </c>
      <c r="I2098" s="10" t="n"/>
      <c r="J2098" s="10" t="n"/>
      <c r="K2098" s="10" t="n"/>
      <c r="L2098" s="13" t="n">
        <v>5.574109245612703</v>
      </c>
      <c r="M2098" s="12" t="n">
        <v>45010</v>
      </c>
      <c r="N2098" s="13" t="n">
        <v>5.5</v>
      </c>
      <c r="O2098" s="12" t="n">
        <v>45015</v>
      </c>
      <c r="P2098" t="n">
        <v>1</v>
      </c>
      <c r="Q2098" s="14" t="inlineStr">
        <is>
          <t>Mes 4</t>
        </is>
      </c>
      <c r="R2098" s="10" t="n">
        <v>22260.51</v>
      </c>
      <c r="S2098" s="10" t="n"/>
      <c r="T2098" s="10" t="n"/>
      <c r="U2098" s="10" t="n"/>
      <c r="V2098" s="13" t="n">
        <v>7.574109245612703</v>
      </c>
      <c r="W2098" s="12" t="n">
        <v>45012</v>
      </c>
      <c r="X2098" s="13" t="n">
        <v>7.5</v>
      </c>
      <c r="Y2098" s="12" t="n">
        <v>45015</v>
      </c>
      <c r="Z2098" t="n">
        <v>1</v>
      </c>
      <c r="AA2098" s="14" t="inlineStr">
        <is>
          <t>Mes 4</t>
        </is>
      </c>
    </row>
    <row r="2099">
      <c r="B2099" t="inlineStr">
        <is>
          <t>Venta Local</t>
        </is>
      </c>
      <c r="C2099" t="n">
        <v>40363609</v>
      </c>
      <c r="D2099" t="inlineStr">
        <is>
          <t>AGROSUPER SHANGHAI</t>
        </is>
      </c>
      <c r="E2099" t="n">
        <v>1022388</v>
      </c>
      <c r="F2099" t="inlineStr">
        <is>
          <t>agrosuper shanghai1022388</t>
        </is>
      </c>
      <c r="G2099" s="12" t="n">
        <v>45008</v>
      </c>
      <c r="H2099" s="10" t="inlineStr"/>
      <c r="I2099" s="10" t="n">
        <v>23900</v>
      </c>
      <c r="J2099" s="10" t="n"/>
      <c r="K2099" s="10" t="n"/>
      <c r="L2099" s="13" t="n">
        <v>5.574109245612703</v>
      </c>
      <c r="M2099" s="12" t="n">
        <v>45013</v>
      </c>
      <c r="N2099" s="13" t="n">
        <v>5.5</v>
      </c>
      <c r="O2099" s="12" t="n">
        <v>45018</v>
      </c>
      <c r="P2099" t="n">
        <v>23</v>
      </c>
      <c r="Q2099" s="14" t="inlineStr">
        <is>
          <t>SI</t>
        </is>
      </c>
      <c r="R2099" s="10" t="n"/>
      <c r="S2099" s="10" t="n">
        <v>23900</v>
      </c>
      <c r="T2099" s="10" t="n"/>
      <c r="U2099" s="10" t="n"/>
      <c r="V2099" s="13" t="n">
        <v>7.574109245612703</v>
      </c>
      <c r="W2099" s="12" t="n">
        <v>45015</v>
      </c>
      <c r="X2099" s="13" t="n">
        <v>7.5</v>
      </c>
      <c r="Y2099" s="12" t="n">
        <v>45018</v>
      </c>
      <c r="Z2099" t="n">
        <v>23</v>
      </c>
      <c r="AA2099" s="14" t="inlineStr">
        <is>
          <t>SI</t>
        </is>
      </c>
    </row>
    <row r="2100">
      <c r="B2100" t="inlineStr">
        <is>
          <t>Venta Local</t>
        </is>
      </c>
      <c r="C2100" t="n">
        <v>40363607</v>
      </c>
      <c r="D2100" t="inlineStr">
        <is>
          <t>AGROSUPER SHANGHAI</t>
        </is>
      </c>
      <c r="E2100" t="n">
        <v>1021733</v>
      </c>
      <c r="F2100" t="inlineStr">
        <is>
          <t>agrosuper shanghai1021733</t>
        </is>
      </c>
      <c r="G2100" s="12" t="n">
        <v>45020</v>
      </c>
      <c r="H2100" s="10" t="inlineStr"/>
      <c r="I2100" s="10" t="n">
        <v>23745.4</v>
      </c>
      <c r="J2100" s="10" t="n"/>
      <c r="K2100" s="10" t="n"/>
      <c r="L2100" s="13" t="n">
        <v>5.574109245612703</v>
      </c>
      <c r="M2100" s="12" t="n">
        <v>45025</v>
      </c>
      <c r="N2100" s="13" t="n">
        <v>5.5</v>
      </c>
      <c r="O2100" s="12" t="n">
        <v>45030</v>
      </c>
      <c r="P2100" t="n">
        <v>13</v>
      </c>
      <c r="Q2100" s="14" t="inlineStr">
        <is>
          <t>SI</t>
        </is>
      </c>
      <c r="R2100" s="10" t="n"/>
      <c r="S2100" s="10" t="n">
        <v>23745.4</v>
      </c>
      <c r="T2100" s="10" t="n"/>
      <c r="U2100" s="10" t="n"/>
      <c r="V2100" s="13" t="n">
        <v>7.574109245612703</v>
      </c>
      <c r="W2100" s="12" t="n">
        <v>45027</v>
      </c>
      <c r="X2100" s="13" t="n">
        <v>7.5</v>
      </c>
      <c r="Y2100" s="12" t="n">
        <v>45030</v>
      </c>
      <c r="Z2100" t="n">
        <v>13</v>
      </c>
      <c r="AA2100" s="14" t="inlineStr">
        <is>
          <t>SI</t>
        </is>
      </c>
    </row>
    <row r="2101">
      <c r="B2101" t="inlineStr">
        <is>
          <t>Venta Local</t>
        </is>
      </c>
      <c r="C2101" t="n">
        <v>40363603</v>
      </c>
      <c r="D2101" t="inlineStr">
        <is>
          <t>AGROSUPER SHANGHAI</t>
        </is>
      </c>
      <c r="E2101" t="n">
        <v>1022856</v>
      </c>
      <c r="F2101" t="inlineStr">
        <is>
          <t>agrosuper shanghai1022856</t>
        </is>
      </c>
      <c r="G2101" s="12" t="n">
        <v>45013</v>
      </c>
      <c r="H2101" s="10" t="inlineStr"/>
      <c r="I2101" s="10" t="n">
        <v>25001.83</v>
      </c>
      <c r="J2101" s="10" t="n"/>
      <c r="K2101" s="10" t="n"/>
      <c r="L2101" s="13" t="n">
        <v>5.574109245612703</v>
      </c>
      <c r="M2101" s="12" t="n">
        <v>45018</v>
      </c>
      <c r="N2101" s="13" t="n">
        <v>5.5</v>
      </c>
      <c r="O2101" s="12" t="n">
        <v>45023</v>
      </c>
      <c r="P2101" t="n">
        <v>19</v>
      </c>
      <c r="Q2101" s="14" t="inlineStr">
        <is>
          <t>SI</t>
        </is>
      </c>
      <c r="R2101" s="10" t="n"/>
      <c r="S2101" s="10" t="n">
        <v>25001.83</v>
      </c>
      <c r="T2101" s="10" t="n"/>
      <c r="U2101" s="10" t="n"/>
      <c r="V2101" s="13" t="n">
        <v>7.574109245612703</v>
      </c>
      <c r="W2101" s="12" t="n">
        <v>45020</v>
      </c>
      <c r="X2101" s="13" t="n">
        <v>7.5</v>
      </c>
      <c r="Y2101" s="12" t="n">
        <v>45023</v>
      </c>
      <c r="Z2101" t="n">
        <v>19</v>
      </c>
      <c r="AA2101" s="14" t="inlineStr">
        <is>
          <t>SI</t>
        </is>
      </c>
    </row>
    <row r="2102">
      <c r="B2102" t="inlineStr">
        <is>
          <t>Venta Local</t>
        </is>
      </c>
      <c r="C2102" t="n">
        <v>40363602</v>
      </c>
      <c r="D2102" t="inlineStr">
        <is>
          <t>AGROSUPER SHANGHAI</t>
        </is>
      </c>
      <c r="E2102" t="n">
        <v>1022856</v>
      </c>
      <c r="F2102" t="inlineStr">
        <is>
          <t>agrosuper shanghai1022856</t>
        </is>
      </c>
      <c r="G2102" s="12" t="n">
        <v>45005</v>
      </c>
      <c r="H2102" s="10" t="n">
        <v>19443.89</v>
      </c>
      <c r="I2102" s="10" t="n"/>
      <c r="J2102" s="10" t="n"/>
      <c r="K2102" s="10" t="n"/>
      <c r="L2102" s="13" t="n">
        <v>5.574109245612703</v>
      </c>
      <c r="M2102" s="12" t="n">
        <v>45010</v>
      </c>
      <c r="N2102" s="13" t="n">
        <v>5.5</v>
      </c>
      <c r="O2102" s="12" t="n">
        <v>45015</v>
      </c>
      <c r="P2102" t="n">
        <v>1</v>
      </c>
      <c r="Q2102" s="14" t="inlineStr">
        <is>
          <t>Mes 4</t>
        </is>
      </c>
      <c r="R2102" s="10" t="n">
        <v>19443.89</v>
      </c>
      <c r="S2102" s="10" t="n"/>
      <c r="T2102" s="10" t="n"/>
      <c r="U2102" s="10" t="n"/>
      <c r="V2102" s="13" t="n">
        <v>7.574109245612703</v>
      </c>
      <c r="W2102" s="12" t="n">
        <v>45012</v>
      </c>
      <c r="X2102" s="13" t="n">
        <v>7.5</v>
      </c>
      <c r="Y2102" s="12" t="n">
        <v>45015</v>
      </c>
      <c r="Z2102" t="n">
        <v>1</v>
      </c>
      <c r="AA2102" s="14" t="inlineStr">
        <is>
          <t>Mes 4</t>
        </is>
      </c>
    </row>
    <row r="2103">
      <c r="B2103" t="inlineStr">
        <is>
          <t>Venta Local</t>
        </is>
      </c>
      <c r="C2103" t="n">
        <v>40363602</v>
      </c>
      <c r="D2103" t="inlineStr">
        <is>
          <t>AGROSUPER SHANGHAI</t>
        </is>
      </c>
      <c r="E2103" t="n">
        <v>1022856</v>
      </c>
      <c r="F2103" t="inlineStr">
        <is>
          <t>agrosuper shanghai1022856</t>
        </is>
      </c>
      <c r="G2103" s="12" t="n">
        <v>45005</v>
      </c>
      <c r="H2103" s="10" t="n">
        <v>24003.13</v>
      </c>
      <c r="I2103" s="10" t="n"/>
      <c r="J2103" s="10" t="n"/>
      <c r="K2103" s="10" t="n"/>
      <c r="L2103" s="13" t="n">
        <v>5.574109245612703</v>
      </c>
      <c r="M2103" s="12" t="n">
        <v>45010</v>
      </c>
      <c r="N2103" s="13" t="n">
        <v>5.5</v>
      </c>
      <c r="O2103" s="12" t="n">
        <v>45015</v>
      </c>
      <c r="P2103" t="n">
        <v>1</v>
      </c>
      <c r="Q2103" s="14" t="inlineStr">
        <is>
          <t>Mes 4</t>
        </is>
      </c>
      <c r="R2103" s="10" t="n">
        <v>24003.13</v>
      </c>
      <c r="S2103" s="10" t="n"/>
      <c r="T2103" s="10" t="n"/>
      <c r="U2103" s="10" t="n"/>
      <c r="V2103" s="13" t="n">
        <v>7.574109245612703</v>
      </c>
      <c r="W2103" s="12" t="n">
        <v>45012</v>
      </c>
      <c r="X2103" s="13" t="n">
        <v>7.5</v>
      </c>
      <c r="Y2103" s="12" t="n">
        <v>45015</v>
      </c>
      <c r="Z2103" t="n">
        <v>1</v>
      </c>
      <c r="AA2103" s="14" t="inlineStr">
        <is>
          <t>Mes 4</t>
        </is>
      </c>
    </row>
    <row r="2104">
      <c r="B2104" t="inlineStr">
        <is>
          <t>Venta Directa</t>
        </is>
      </c>
      <c r="C2104" t="n">
        <v>40363600</v>
      </c>
      <c r="D2104" t="inlineStr">
        <is>
          <t>AGROSUPER ASIA</t>
        </is>
      </c>
      <c r="E2104" t="n">
        <v>1012612</v>
      </c>
      <c r="F2104" t="inlineStr">
        <is>
          <t>agrosuper asia1012612</t>
        </is>
      </c>
      <c r="G2104" s="12" t="n">
        <v>45035</v>
      </c>
      <c r="H2104" s="10" t="inlineStr"/>
      <c r="I2104" s="10" t="n">
        <v>24673.86</v>
      </c>
      <c r="J2104" s="10" t="n"/>
      <c r="K2104" s="10" t="n"/>
      <c r="L2104" s="13" t="n"/>
      <c r="N2104" s="13" t="n"/>
      <c r="Q2104" s="14" t="n"/>
      <c r="R2104" s="10" t="n"/>
      <c r="S2104" s="10" t="n">
        <v>24673.86</v>
      </c>
      <c r="T2104" s="10" t="n"/>
      <c r="U2104" s="10" t="n"/>
      <c r="V2104" s="13" t="n"/>
      <c r="X2104" s="13" t="n"/>
      <c r="AA2104" s="14" t="n"/>
    </row>
    <row r="2105">
      <c r="B2105" t="inlineStr">
        <is>
          <t>Venta Directa</t>
        </is>
      </c>
      <c r="C2105" t="n">
        <v>40363599</v>
      </c>
      <c r="D2105" t="inlineStr">
        <is>
          <t>AGROSUPER ASIA</t>
        </is>
      </c>
      <c r="E2105" t="n">
        <v>1012612</v>
      </c>
      <c r="F2105" t="inlineStr">
        <is>
          <t>agrosuper asia1012612</t>
        </is>
      </c>
      <c r="G2105" s="12" t="n">
        <v>45035</v>
      </c>
      <c r="H2105" s="10" t="inlineStr"/>
      <c r="I2105" s="10" t="n">
        <v>24503.78</v>
      </c>
      <c r="J2105" s="10" t="n"/>
      <c r="K2105" s="10" t="n"/>
      <c r="L2105" s="13" t="n"/>
      <c r="N2105" s="13" t="n"/>
      <c r="Q2105" s="14" t="n"/>
      <c r="R2105" s="10" t="n"/>
      <c r="S2105" s="10" t="n">
        <v>24503.78</v>
      </c>
      <c r="T2105" s="10" t="n"/>
      <c r="U2105" s="10" t="n"/>
      <c r="V2105" s="13" t="n"/>
      <c r="X2105" s="13" t="n"/>
      <c r="AA2105" s="14" t="n"/>
    </row>
    <row r="2106">
      <c r="B2106" t="inlineStr">
        <is>
          <t>Venta Directa</t>
        </is>
      </c>
      <c r="C2106" t="n">
        <v>40363598</v>
      </c>
      <c r="D2106" t="inlineStr">
        <is>
          <t>AGROSUPER ASIA</t>
        </is>
      </c>
      <c r="E2106" t="n">
        <v>1012612</v>
      </c>
      <c r="F2106" t="inlineStr">
        <is>
          <t>agrosuper asia1012612</t>
        </is>
      </c>
      <c r="G2106" s="12" t="n">
        <v>45025</v>
      </c>
      <c r="H2106" s="10" t="inlineStr"/>
      <c r="I2106" s="10" t="n">
        <v>24595.84</v>
      </c>
      <c r="J2106" s="10" t="n"/>
      <c r="K2106" s="10" t="n"/>
      <c r="L2106" s="13" t="n"/>
      <c r="N2106" s="13" t="n"/>
      <c r="Q2106" s="14" t="n"/>
      <c r="R2106" s="10" t="n"/>
      <c r="S2106" s="10" t="n">
        <v>24595.84</v>
      </c>
      <c r="T2106" s="10" t="n"/>
      <c r="U2106" s="10" t="n"/>
      <c r="V2106" s="13" t="n"/>
      <c r="X2106" s="13" t="n"/>
      <c r="AA2106" s="14" t="n"/>
    </row>
    <row r="2107">
      <c r="B2107" t="inlineStr">
        <is>
          <t>Venta Directa</t>
        </is>
      </c>
      <c r="C2107" t="n">
        <v>40363597</v>
      </c>
      <c r="D2107" t="inlineStr">
        <is>
          <t>AGROSUPER ASIA</t>
        </is>
      </c>
      <c r="E2107" t="n">
        <v>1012612</v>
      </c>
      <c r="F2107" t="inlineStr">
        <is>
          <t>agrosuper asia1012612</t>
        </is>
      </c>
      <c r="G2107" s="12" t="n">
        <v>45025</v>
      </c>
      <c r="H2107" s="10" t="inlineStr"/>
      <c r="I2107" s="10" t="n">
        <v>24834.04</v>
      </c>
      <c r="J2107" s="10" t="n"/>
      <c r="K2107" s="10" t="n"/>
      <c r="L2107" s="13" t="n"/>
      <c r="N2107" s="13" t="n"/>
      <c r="Q2107" s="14" t="n"/>
      <c r="R2107" s="10" t="n"/>
      <c r="S2107" s="10" t="n">
        <v>24834.04</v>
      </c>
      <c r="T2107" s="10" t="n"/>
      <c r="U2107" s="10" t="n"/>
      <c r="V2107" s="13" t="n"/>
      <c r="X2107" s="13" t="n"/>
      <c r="AA2107" s="14" t="n"/>
    </row>
    <row r="2108">
      <c r="B2108" t="inlineStr">
        <is>
          <t>Venta Local</t>
        </is>
      </c>
      <c r="C2108" t="n">
        <v>40363595</v>
      </c>
      <c r="D2108" t="inlineStr">
        <is>
          <t>ANDES ASIA</t>
        </is>
      </c>
      <c r="E2108" t="n">
        <v>1021204</v>
      </c>
      <c r="F2108" t="inlineStr">
        <is>
          <t>andes asia1021204</t>
        </is>
      </c>
      <c r="G2108" s="12" t="n">
        <v>45012</v>
      </c>
      <c r="H2108" s="10" t="inlineStr"/>
      <c r="I2108" s="10" t="n">
        <v>23660</v>
      </c>
      <c r="J2108" s="10" t="n"/>
      <c r="K2108" s="10" t="n"/>
      <c r="L2108" s="13" t="n">
        <v>4.830303030303031</v>
      </c>
      <c r="M2108" s="12" t="n">
        <v>45016</v>
      </c>
      <c r="N2108" s="13" t="n">
        <v>15</v>
      </c>
      <c r="O2108" s="12" t="n">
        <v>45031</v>
      </c>
      <c r="P2108" t="n">
        <v>12</v>
      </c>
      <c r="Q2108" s="14" t="inlineStr">
        <is>
          <t>SI</t>
        </is>
      </c>
      <c r="R2108" s="10" t="n"/>
      <c r="S2108" s="10" t="n">
        <v>23660</v>
      </c>
      <c r="T2108" s="10" t="n"/>
      <c r="U2108" s="10" t="n"/>
      <c r="V2108" s="13" t="n">
        <v>6.830303030303031</v>
      </c>
      <c r="W2108" s="12" t="n">
        <v>45018</v>
      </c>
      <c r="X2108" s="13" t="n">
        <v>17</v>
      </c>
      <c r="Y2108" s="12" t="n">
        <v>45031</v>
      </c>
      <c r="Z2108" t="n">
        <v>12</v>
      </c>
      <c r="AA2108" s="14" t="inlineStr">
        <is>
          <t>SI</t>
        </is>
      </c>
    </row>
    <row r="2109">
      <c r="B2109" t="inlineStr">
        <is>
          <t>Venta Directa</t>
        </is>
      </c>
      <c r="C2109" t="n">
        <v>40363591</v>
      </c>
      <c r="D2109" t="inlineStr">
        <is>
          <t>AGRO SUDAMERICA</t>
        </is>
      </c>
      <c r="E2109" t="n">
        <v>1022217</v>
      </c>
      <c r="F2109" t="inlineStr">
        <is>
          <t>agro sudamerica1022217</t>
        </is>
      </c>
      <c r="G2109" s="12" t="n">
        <v>44983</v>
      </c>
      <c r="H2109" s="10" t="inlineStr"/>
      <c r="I2109" s="10" t="n"/>
      <c r="J2109" s="10" t="n"/>
      <c r="K2109" s="10" t="n"/>
      <c r="L2109" s="13" t="n"/>
      <c r="N2109" s="13" t="n"/>
      <c r="Q2109" s="14" t="n"/>
      <c r="R2109" s="10" t="n"/>
      <c r="S2109" s="10" t="n"/>
      <c r="T2109" s="10" t="n"/>
      <c r="U2109" s="10" t="n"/>
      <c r="V2109" s="13" t="n"/>
      <c r="X2109" s="13" t="n"/>
      <c r="AA2109" s="14" t="n"/>
    </row>
    <row r="2110">
      <c r="B2110" t="inlineStr">
        <is>
          <t>Venta Directa</t>
        </is>
      </c>
      <c r="C2110" t="n">
        <v>40363591</v>
      </c>
      <c r="D2110" t="inlineStr">
        <is>
          <t>AGRO SUDAMERICA</t>
        </is>
      </c>
      <c r="E2110" t="n">
        <v>1023391</v>
      </c>
      <c r="F2110" t="inlineStr">
        <is>
          <t>agro sudamerica1023391</t>
        </is>
      </c>
      <c r="G2110" s="12" t="n">
        <v>44983</v>
      </c>
      <c r="H2110" s="10" t="inlineStr"/>
      <c r="I2110" s="10" t="n"/>
      <c r="J2110" s="10" t="n"/>
      <c r="K2110" s="10" t="n"/>
      <c r="L2110" s="13" t="n"/>
      <c r="N2110" s="13" t="n"/>
      <c r="Q2110" s="14" t="n"/>
      <c r="R2110" s="10" t="n"/>
      <c r="S2110" s="10" t="n"/>
      <c r="T2110" s="10" t="n"/>
      <c r="U2110" s="10" t="n"/>
      <c r="V2110" s="13" t="n"/>
      <c r="X2110" s="13" t="n"/>
      <c r="AA2110" s="14" t="n"/>
    </row>
    <row r="2111">
      <c r="B2111" t="inlineStr">
        <is>
          <t>Venta Directa</t>
        </is>
      </c>
      <c r="C2111" t="n">
        <v>40363591</v>
      </c>
      <c r="D2111" t="inlineStr">
        <is>
          <t>AGRO SUDAMERICA</t>
        </is>
      </c>
      <c r="E2111" t="n">
        <v>1022883</v>
      </c>
      <c r="F2111" t="inlineStr">
        <is>
          <t>agro sudamerica1022883</t>
        </is>
      </c>
      <c r="G2111" s="12" t="n">
        <v>44983</v>
      </c>
      <c r="H2111" s="10" t="inlineStr"/>
      <c r="I2111" s="10" t="n"/>
      <c r="J2111" s="10" t="n"/>
      <c r="K2111" s="10" t="n"/>
      <c r="L2111" s="13" t="n"/>
      <c r="N2111" s="13" t="n"/>
      <c r="Q2111" s="14" t="n"/>
      <c r="R2111" s="10" t="n"/>
      <c r="S2111" s="10" t="n"/>
      <c r="T2111" s="10" t="n"/>
      <c r="U2111" s="10" t="n"/>
      <c r="V2111" s="13" t="n"/>
      <c r="X2111" s="13" t="n"/>
      <c r="AA2111" s="14" t="n"/>
    </row>
    <row r="2112">
      <c r="B2112" t="inlineStr">
        <is>
          <t>Venta Directa</t>
        </is>
      </c>
      <c r="C2112" t="n">
        <v>40363590</v>
      </c>
      <c r="D2112" t="inlineStr">
        <is>
          <t>AGRO SUDAMERICA</t>
        </is>
      </c>
      <c r="E2112" t="n">
        <v>1023391</v>
      </c>
      <c r="F2112" t="inlineStr">
        <is>
          <t>agro sudamerica1023391</t>
        </is>
      </c>
      <c r="G2112" s="12" t="n">
        <v>44977</v>
      </c>
      <c r="H2112" s="10" t="inlineStr"/>
      <c r="I2112" s="10" t="n"/>
      <c r="J2112" s="10" t="n"/>
      <c r="K2112" s="10" t="n"/>
      <c r="L2112" s="13" t="n"/>
      <c r="N2112" s="13" t="n"/>
      <c r="Q2112" s="14" t="n"/>
      <c r="R2112" s="10" t="n"/>
      <c r="S2112" s="10" t="n"/>
      <c r="T2112" s="10" t="n"/>
      <c r="U2112" s="10" t="n"/>
      <c r="V2112" s="13" t="n"/>
      <c r="X2112" s="13" t="n"/>
      <c r="AA2112" s="14" t="n"/>
    </row>
    <row r="2113">
      <c r="B2113" t="inlineStr">
        <is>
          <t>Venta Directa</t>
        </is>
      </c>
      <c r="C2113" t="n">
        <v>40363590</v>
      </c>
      <c r="D2113" t="inlineStr">
        <is>
          <t>AGRO SUDAMERICA</t>
        </is>
      </c>
      <c r="E2113" t="n">
        <v>1023432</v>
      </c>
      <c r="F2113" t="inlineStr">
        <is>
          <t>agro sudamerica1023432</t>
        </is>
      </c>
      <c r="G2113" s="12" t="n">
        <v>44977</v>
      </c>
      <c r="H2113" s="10" t="inlineStr"/>
      <c r="I2113" s="10" t="n"/>
      <c r="J2113" s="10" t="n"/>
      <c r="K2113" s="10" t="n"/>
      <c r="L2113" s="13" t="n"/>
      <c r="N2113" s="13" t="n"/>
      <c r="Q2113" s="14" t="n"/>
      <c r="R2113" s="10" t="n"/>
      <c r="S2113" s="10" t="n"/>
      <c r="T2113" s="10" t="n"/>
      <c r="U2113" s="10" t="n"/>
      <c r="V2113" s="13" t="n"/>
      <c r="X2113" s="13" t="n"/>
      <c r="AA2113" s="14" t="n"/>
    </row>
    <row r="2114">
      <c r="B2114" t="inlineStr">
        <is>
          <t>Venta Directa</t>
        </is>
      </c>
      <c r="C2114" t="n">
        <v>40363573</v>
      </c>
      <c r="D2114" t="inlineStr">
        <is>
          <t>AGRO SUDAMERICA</t>
        </is>
      </c>
      <c r="E2114" t="n">
        <v>1011421</v>
      </c>
      <c r="F2114" t="inlineStr">
        <is>
          <t>agro sudamerica1011421</t>
        </is>
      </c>
      <c r="G2114" s="12" t="n">
        <v>44989</v>
      </c>
      <c r="H2114" s="10" t="n">
        <v>23996.4</v>
      </c>
      <c r="I2114" s="10" t="n"/>
      <c r="J2114" s="10" t="n"/>
      <c r="K2114" s="10" t="n"/>
      <c r="L2114" s="13" t="n"/>
      <c r="N2114" s="13" t="n"/>
      <c r="Q2114" s="14" t="n"/>
      <c r="R2114" s="10" t="n">
        <v>23996.4</v>
      </c>
      <c r="S2114" s="10" t="n"/>
      <c r="T2114" s="10" t="n"/>
      <c r="U2114" s="10" t="n"/>
      <c r="V2114" s="13" t="n"/>
      <c r="X2114" s="13" t="n"/>
      <c r="AA2114" s="14" t="n"/>
    </row>
    <row r="2115">
      <c r="B2115" t="inlineStr">
        <is>
          <t>Venta Directa</t>
        </is>
      </c>
      <c r="C2115" t="n">
        <v>40363558</v>
      </c>
      <c r="D2115" t="inlineStr">
        <is>
          <t>AGROSUPER ASIA</t>
        </is>
      </c>
      <c r="E2115" t="n">
        <v>1012612</v>
      </c>
      <c r="F2115" t="inlineStr">
        <is>
          <t>agrosuper asia1012612</t>
        </is>
      </c>
      <c r="G2115" s="12" t="n">
        <v>45033</v>
      </c>
      <c r="H2115" s="10" t="inlineStr"/>
      <c r="I2115" s="10" t="n">
        <v>24988.72</v>
      </c>
      <c r="J2115" s="10" t="n"/>
      <c r="K2115" s="10" t="n"/>
      <c r="L2115" s="13" t="n"/>
      <c r="N2115" s="13" t="n"/>
      <c r="Q2115" s="14" t="n"/>
      <c r="R2115" s="10" t="n"/>
      <c r="S2115" s="10" t="n">
        <v>24988.72</v>
      </c>
      <c r="T2115" s="10" t="n"/>
      <c r="U2115" s="10" t="n"/>
      <c r="V2115" s="13" t="n"/>
      <c r="X2115" s="13" t="n"/>
      <c r="AA2115" s="14" t="n"/>
    </row>
    <row r="2116">
      <c r="B2116" t="inlineStr">
        <is>
          <t>Venta Directa</t>
        </is>
      </c>
      <c r="C2116" t="n">
        <v>40363557</v>
      </c>
      <c r="D2116" t="inlineStr">
        <is>
          <t>AGROSUPER ASIA</t>
        </is>
      </c>
      <c r="E2116" t="n">
        <v>1012612</v>
      </c>
      <c r="F2116" t="inlineStr">
        <is>
          <t>agrosuper asia1012612</t>
        </is>
      </c>
      <c r="G2116" s="12" t="n">
        <v>45025</v>
      </c>
      <c r="H2116" s="10" t="inlineStr"/>
      <c r="I2116" s="10" t="n">
        <v>25068.98</v>
      </c>
      <c r="J2116" s="10" t="n"/>
      <c r="K2116" s="10" t="n"/>
      <c r="L2116" s="13" t="n"/>
      <c r="N2116" s="13" t="n"/>
      <c r="Q2116" s="14" t="n"/>
      <c r="R2116" s="10" t="n"/>
      <c r="S2116" s="10" t="n">
        <v>25068.98</v>
      </c>
      <c r="T2116" s="10" t="n"/>
      <c r="U2116" s="10" t="n"/>
      <c r="V2116" s="13" t="n"/>
      <c r="X2116" s="13" t="n"/>
      <c r="AA2116" s="14" t="n"/>
    </row>
    <row r="2117">
      <c r="B2117" t="inlineStr">
        <is>
          <t>Venta Directa</t>
        </is>
      </c>
      <c r="C2117" t="n">
        <v>40363556</v>
      </c>
      <c r="D2117" t="inlineStr">
        <is>
          <t>AGROSUPER ASIA</t>
        </is>
      </c>
      <c r="E2117" t="n">
        <v>1012612</v>
      </c>
      <c r="F2117" t="inlineStr">
        <is>
          <t>agrosuper asia1012612</t>
        </is>
      </c>
      <c r="G2117" s="12" t="n">
        <v>45025</v>
      </c>
      <c r="H2117" s="10" t="inlineStr"/>
      <c r="I2117" s="10" t="n">
        <v>24435.34</v>
      </c>
      <c r="J2117" s="10" t="n"/>
      <c r="K2117" s="10" t="n"/>
      <c r="L2117" s="13" t="n"/>
      <c r="N2117" s="13" t="n"/>
      <c r="Q2117" s="14" t="n"/>
      <c r="R2117" s="10" t="n"/>
      <c r="S2117" s="10" t="n">
        <v>24435.34</v>
      </c>
      <c r="T2117" s="10" t="n"/>
      <c r="U2117" s="10" t="n"/>
      <c r="V2117" s="13" t="n"/>
      <c r="X2117" s="13" t="n"/>
      <c r="AA2117" s="14" t="n"/>
    </row>
    <row r="2118">
      <c r="B2118" t="inlineStr">
        <is>
          <t>Venta Directa</t>
        </is>
      </c>
      <c r="C2118" t="n">
        <v>40363550</v>
      </c>
      <c r="D2118" t="inlineStr">
        <is>
          <t>AGRO SUDAMERICA</t>
        </is>
      </c>
      <c r="E2118" t="n">
        <v>1021385</v>
      </c>
      <c r="F2118" t="inlineStr">
        <is>
          <t>agro sudamerica1021385</t>
        </is>
      </c>
      <c r="G2118" s="12" t="n">
        <v>44983</v>
      </c>
      <c r="H2118" s="10" t="inlineStr"/>
      <c r="I2118" s="10" t="n"/>
      <c r="J2118" s="10" t="n"/>
      <c r="K2118" s="10" t="n"/>
      <c r="L2118" s="13" t="n"/>
      <c r="N2118" s="13" t="n"/>
      <c r="Q2118" s="14" t="n"/>
      <c r="R2118" s="10" t="n"/>
      <c r="S2118" s="10" t="n"/>
      <c r="T2118" s="10" t="n"/>
      <c r="U2118" s="10" t="n"/>
      <c r="V2118" s="13" t="n"/>
      <c r="X2118" s="13" t="n"/>
      <c r="AA2118" s="14" t="n"/>
    </row>
    <row r="2119">
      <c r="B2119" t="inlineStr">
        <is>
          <t>Venta Directa</t>
        </is>
      </c>
      <c r="C2119" t="n">
        <v>40363549</v>
      </c>
      <c r="D2119" t="inlineStr">
        <is>
          <t>AGRO SUDAMERICA</t>
        </is>
      </c>
      <c r="E2119" t="n">
        <v>1021385</v>
      </c>
      <c r="F2119" t="inlineStr">
        <is>
          <t>agro sudamerica1021385</t>
        </is>
      </c>
      <c r="G2119" s="12" t="n">
        <v>44983</v>
      </c>
      <c r="H2119" s="10" t="inlineStr"/>
      <c r="I2119" s="10" t="n"/>
      <c r="J2119" s="10" t="n"/>
      <c r="K2119" s="10" t="n"/>
      <c r="L2119" s="13" t="n"/>
      <c r="N2119" s="13" t="n"/>
      <c r="Q2119" s="14" t="n"/>
      <c r="R2119" s="10" t="n"/>
      <c r="S2119" s="10" t="n"/>
      <c r="T2119" s="10" t="n"/>
      <c r="U2119" s="10" t="n"/>
      <c r="V2119" s="13" t="n"/>
      <c r="X2119" s="13" t="n"/>
      <c r="AA2119" s="14" t="n"/>
    </row>
    <row r="2120">
      <c r="B2120" t="inlineStr">
        <is>
          <t>Venta Directa</t>
        </is>
      </c>
      <c r="C2120" t="n">
        <v>40363416</v>
      </c>
      <c r="D2120" t="inlineStr">
        <is>
          <t>AGRO SUDAMERICA</t>
        </is>
      </c>
      <c r="E2120" t="n">
        <v>1012556</v>
      </c>
      <c r="F2120" t="inlineStr">
        <is>
          <t>agro sudamerica1012556</t>
        </is>
      </c>
      <c r="G2120" s="12" t="n">
        <v>44984</v>
      </c>
      <c r="H2120" s="10" t="inlineStr"/>
      <c r="I2120" s="10" t="n"/>
      <c r="J2120" s="10" t="n"/>
      <c r="K2120" s="10" t="n"/>
      <c r="L2120" s="13" t="n"/>
      <c r="N2120" s="13" t="n"/>
      <c r="Q2120" s="14" t="n"/>
      <c r="R2120" s="10" t="n"/>
      <c r="S2120" s="10" t="n"/>
      <c r="T2120" s="10" t="n"/>
      <c r="U2120" s="10" t="n"/>
      <c r="V2120" s="13" t="n"/>
      <c r="X2120" s="13" t="n"/>
      <c r="AA2120" s="14" t="n"/>
    </row>
    <row r="2121">
      <c r="B2121" t="inlineStr">
        <is>
          <t>Venta Directa</t>
        </is>
      </c>
      <c r="C2121" t="n">
        <v>40363379</v>
      </c>
      <c r="D2121" t="inlineStr">
        <is>
          <t>AGRO SUDAMERICA</t>
        </is>
      </c>
      <c r="E2121" t="n">
        <v>1021868</v>
      </c>
      <c r="F2121" t="inlineStr">
        <is>
          <t>agro sudamerica1021868</t>
        </is>
      </c>
      <c r="G2121" s="12" t="n">
        <v>44981</v>
      </c>
      <c r="H2121" s="10" t="inlineStr"/>
      <c r="I2121" s="10" t="n"/>
      <c r="J2121" s="10" t="n"/>
      <c r="K2121" s="10" t="n"/>
      <c r="L2121" s="13" t="n"/>
      <c r="N2121" s="13" t="n"/>
      <c r="Q2121" s="14" t="n"/>
      <c r="R2121" s="10" t="n"/>
      <c r="S2121" s="10" t="n"/>
      <c r="T2121" s="10" t="n"/>
      <c r="U2121" s="10" t="n"/>
      <c r="V2121" s="13" t="n"/>
      <c r="X2121" s="13" t="n"/>
      <c r="AA2121" s="14" t="n"/>
    </row>
    <row r="2122">
      <c r="B2122" t="inlineStr">
        <is>
          <t>Venta Local</t>
        </is>
      </c>
      <c r="C2122" t="n">
        <v>40363327</v>
      </c>
      <c r="D2122" t="inlineStr">
        <is>
          <t>AGRO MEXICO</t>
        </is>
      </c>
      <c r="E2122" t="n">
        <v>1030802</v>
      </c>
      <c r="F2122" t="inlineStr">
        <is>
          <t>agro mexico1030802</t>
        </is>
      </c>
      <c r="G2122" s="12" t="n">
        <v>44988</v>
      </c>
      <c r="H2122" s="10" t="n">
        <v>24003.669</v>
      </c>
      <c r="I2122" s="10" t="n"/>
      <c r="J2122" s="10" t="n"/>
      <c r="K2122" s="10" t="n"/>
      <c r="L2122" s="13" t="n">
        <v>5.449612403100775</v>
      </c>
      <c r="M2122" s="12" t="n">
        <v>44993</v>
      </c>
      <c r="N2122" s="13" t="n">
        <v>10</v>
      </c>
      <c r="O2122" s="12" t="n">
        <v>45003</v>
      </c>
      <c r="P2122" t="n">
        <v>9</v>
      </c>
      <c r="Q2122" s="14" t="inlineStr">
        <is>
          <t>SI</t>
        </is>
      </c>
      <c r="R2122" s="10" t="n">
        <v>24003.669</v>
      </c>
      <c r="S2122" s="10" t="n"/>
      <c r="T2122" s="10" t="n"/>
      <c r="U2122" s="10" t="n"/>
      <c r="V2122" s="13" t="n">
        <v>7.449612403100775</v>
      </c>
      <c r="W2122" s="12" t="n">
        <v>44995</v>
      </c>
      <c r="X2122" s="13" t="n">
        <v>12</v>
      </c>
      <c r="Y2122" s="12" t="n">
        <v>45003</v>
      </c>
      <c r="Z2122" t="n">
        <v>9</v>
      </c>
      <c r="AA2122" s="14" t="inlineStr">
        <is>
          <t>SI</t>
        </is>
      </c>
    </row>
    <row r="2123">
      <c r="B2123" t="inlineStr">
        <is>
          <t>Venta Directa</t>
        </is>
      </c>
      <c r="C2123" t="n">
        <v>40363266</v>
      </c>
      <c r="D2123" t="inlineStr">
        <is>
          <t>AGRO SUDAMERICA</t>
        </is>
      </c>
      <c r="E2123" t="n">
        <v>1020352</v>
      </c>
      <c r="F2123" t="inlineStr">
        <is>
          <t>agro sudamerica1020352</t>
        </is>
      </c>
      <c r="G2123" s="12" t="n">
        <v>44983</v>
      </c>
      <c r="H2123" s="10" t="inlineStr"/>
      <c r="I2123" s="10" t="n"/>
      <c r="J2123" s="10" t="n"/>
      <c r="K2123" s="10" t="n"/>
      <c r="L2123" s="13" t="n"/>
      <c r="N2123" s="13" t="n"/>
      <c r="Q2123" s="14" t="n"/>
      <c r="R2123" s="10" t="n"/>
      <c r="S2123" s="10" t="n"/>
      <c r="T2123" s="10" t="n"/>
      <c r="U2123" s="10" t="n"/>
      <c r="V2123" s="13" t="n"/>
      <c r="X2123" s="13" t="n"/>
      <c r="AA2123" s="14" t="n"/>
    </row>
    <row r="2124">
      <c r="B2124" t="inlineStr">
        <is>
          <t>Venta Directa</t>
        </is>
      </c>
      <c r="C2124" t="n">
        <v>40363265</v>
      </c>
      <c r="D2124" t="inlineStr">
        <is>
          <t>AGRO SUDAMERICA</t>
        </is>
      </c>
      <c r="E2124" t="n">
        <v>1021385</v>
      </c>
      <c r="F2124" t="inlineStr">
        <is>
          <t>agro sudamerica1021385</t>
        </is>
      </c>
      <c r="G2124" s="12" t="n">
        <v>44991</v>
      </c>
      <c r="H2124" s="10" t="n">
        <v>23992.52</v>
      </c>
      <c r="I2124" s="10" t="n"/>
      <c r="J2124" s="10" t="n"/>
      <c r="K2124" s="10" t="n"/>
      <c r="L2124" s="13" t="n"/>
      <c r="N2124" s="13" t="n"/>
      <c r="Q2124" s="14" t="n"/>
      <c r="R2124" s="10" t="n">
        <v>23992.52</v>
      </c>
      <c r="S2124" s="10" t="n"/>
      <c r="T2124" s="10" t="n"/>
      <c r="U2124" s="10" t="n"/>
      <c r="V2124" s="13" t="n"/>
      <c r="X2124" s="13" t="n"/>
      <c r="AA2124" s="14" t="n"/>
    </row>
    <row r="2125">
      <c r="B2125" t="inlineStr">
        <is>
          <t>Venta Directa</t>
        </is>
      </c>
      <c r="C2125" t="n">
        <v>40363250</v>
      </c>
      <c r="D2125" t="inlineStr">
        <is>
          <t>AGRO SUDAMERICA</t>
        </is>
      </c>
      <c r="E2125" t="n">
        <v>1020944</v>
      </c>
      <c r="F2125" t="inlineStr">
        <is>
          <t>agro sudamerica1020944</t>
        </is>
      </c>
      <c r="G2125" s="12" t="n">
        <v>44989</v>
      </c>
      <c r="H2125" s="10" t="n">
        <v>23978.82</v>
      </c>
      <c r="I2125" s="10" t="n"/>
      <c r="J2125" s="10" t="n"/>
      <c r="K2125" s="10" t="n"/>
      <c r="L2125" s="13" t="n"/>
      <c r="N2125" s="13" t="n"/>
      <c r="Q2125" s="14" t="n"/>
      <c r="R2125" s="10" t="n">
        <v>23978.82</v>
      </c>
      <c r="S2125" s="10" t="n"/>
      <c r="T2125" s="10" t="n"/>
      <c r="U2125" s="10" t="n"/>
      <c r="V2125" s="13" t="n"/>
      <c r="X2125" s="13" t="n"/>
      <c r="AA2125" s="14" t="n"/>
    </row>
    <row r="2126">
      <c r="B2126" t="inlineStr">
        <is>
          <t>Venta Local</t>
        </is>
      </c>
      <c r="C2126" t="n">
        <v>40363240</v>
      </c>
      <c r="D2126" t="inlineStr">
        <is>
          <t>AGROSUPER SHANGHAI</t>
        </is>
      </c>
      <c r="E2126" t="n">
        <v>1022646</v>
      </c>
      <c r="F2126" t="inlineStr">
        <is>
          <t>agrosuper shanghai1022646</t>
        </is>
      </c>
      <c r="G2126" s="12" t="n">
        <v>45012</v>
      </c>
      <c r="H2126" s="10" t="inlineStr"/>
      <c r="I2126" s="10" t="n">
        <v>11377.52</v>
      </c>
      <c r="J2126" s="10" t="n"/>
      <c r="K2126" s="10" t="n"/>
      <c r="L2126" s="13" t="n">
        <v>5.574109245612703</v>
      </c>
      <c r="M2126" s="12" t="n">
        <v>45017</v>
      </c>
      <c r="N2126" s="13" t="n">
        <v>5.5</v>
      </c>
      <c r="O2126" s="12" t="n">
        <v>45022</v>
      </c>
      <c r="P2126" t="n">
        <v>20</v>
      </c>
      <c r="Q2126" s="14" t="inlineStr">
        <is>
          <t>SI</t>
        </is>
      </c>
      <c r="R2126" s="10" t="n"/>
      <c r="S2126" s="10" t="n">
        <v>11377.52</v>
      </c>
      <c r="T2126" s="10" t="n"/>
      <c r="U2126" s="10" t="n"/>
      <c r="V2126" s="13" t="n">
        <v>7.574109245612703</v>
      </c>
      <c r="W2126" s="12" t="n">
        <v>45019</v>
      </c>
      <c r="X2126" s="13" t="n">
        <v>7.5</v>
      </c>
      <c r="Y2126" s="12" t="n">
        <v>45022</v>
      </c>
      <c r="Z2126" t="n">
        <v>20</v>
      </c>
      <c r="AA2126" s="14" t="inlineStr">
        <is>
          <t>SI</t>
        </is>
      </c>
    </row>
    <row r="2127">
      <c r="B2127" t="inlineStr">
        <is>
          <t>Venta Local</t>
        </is>
      </c>
      <c r="C2127" t="n">
        <v>40363240</v>
      </c>
      <c r="D2127" t="inlineStr">
        <is>
          <t>AGROSUPER SHANGHAI</t>
        </is>
      </c>
      <c r="E2127" t="n">
        <v>1022646</v>
      </c>
      <c r="F2127" t="inlineStr">
        <is>
          <t>agrosuper shanghai1022646</t>
        </is>
      </c>
      <c r="G2127" s="12" t="n">
        <v>45012</v>
      </c>
      <c r="H2127" s="10" t="inlineStr"/>
      <c r="I2127" s="10" t="n">
        <v>23855.27</v>
      </c>
      <c r="J2127" s="10" t="n"/>
      <c r="K2127" s="10" t="n"/>
      <c r="L2127" s="13" t="n">
        <v>5.574109245612703</v>
      </c>
      <c r="M2127" s="12" t="n">
        <v>45017</v>
      </c>
      <c r="N2127" s="13" t="n">
        <v>5.5</v>
      </c>
      <c r="O2127" s="12" t="n">
        <v>45022</v>
      </c>
      <c r="P2127" t="n">
        <v>20</v>
      </c>
      <c r="Q2127" s="14" t="inlineStr">
        <is>
          <t>SI</t>
        </is>
      </c>
      <c r="R2127" s="10" t="n"/>
      <c r="S2127" s="10" t="n">
        <v>23855.27</v>
      </c>
      <c r="T2127" s="10" t="n"/>
      <c r="U2127" s="10" t="n"/>
      <c r="V2127" s="13" t="n">
        <v>7.574109245612703</v>
      </c>
      <c r="W2127" s="12" t="n">
        <v>45019</v>
      </c>
      <c r="X2127" s="13" t="n">
        <v>7.5</v>
      </c>
      <c r="Y2127" s="12" t="n">
        <v>45022</v>
      </c>
      <c r="Z2127" t="n">
        <v>20</v>
      </c>
      <c r="AA2127" s="14" t="inlineStr">
        <is>
          <t>SI</t>
        </is>
      </c>
    </row>
    <row r="2128">
      <c r="B2128" t="inlineStr">
        <is>
          <t>Venta Directa</t>
        </is>
      </c>
      <c r="C2128" t="n">
        <v>40363236</v>
      </c>
      <c r="D2128" t="inlineStr">
        <is>
          <t>AGROSUPER ASIA</t>
        </is>
      </c>
      <c r="E2128" t="n">
        <v>1023283</v>
      </c>
      <c r="F2128" t="inlineStr">
        <is>
          <t>agrosuper asia1023283</t>
        </is>
      </c>
      <c r="G2128" s="12" t="n">
        <v>45028</v>
      </c>
      <c r="H2128" s="10" t="inlineStr"/>
      <c r="I2128" s="10" t="n">
        <v>24247.84</v>
      </c>
      <c r="J2128" s="10" t="n"/>
      <c r="K2128" s="10" t="n"/>
      <c r="L2128" s="13" t="n"/>
      <c r="N2128" s="13" t="n"/>
      <c r="Q2128" s="14" t="n"/>
      <c r="R2128" s="10" t="n"/>
      <c r="S2128" s="10" t="n">
        <v>24247.84</v>
      </c>
      <c r="T2128" s="10" t="n"/>
      <c r="U2128" s="10" t="n"/>
      <c r="V2128" s="13" t="n"/>
      <c r="X2128" s="13" t="n"/>
      <c r="AA2128" s="14" t="n"/>
    </row>
    <row r="2129">
      <c r="B2129" t="inlineStr">
        <is>
          <t>Venta Local</t>
        </is>
      </c>
      <c r="C2129" t="n">
        <v>40363233</v>
      </c>
      <c r="D2129" t="inlineStr">
        <is>
          <t>AGRO MEXICO</t>
        </is>
      </c>
      <c r="E2129" t="n">
        <v>1021874</v>
      </c>
      <c r="F2129" t="inlineStr">
        <is>
          <t>agro mexico1021874</t>
        </is>
      </c>
      <c r="G2129" s="12" t="n">
        <v>44997</v>
      </c>
      <c r="H2129" s="10" t="n">
        <v>23796.34</v>
      </c>
      <c r="I2129" s="10" t="n"/>
      <c r="J2129" s="10" t="n"/>
      <c r="K2129" s="10" t="n"/>
      <c r="L2129" s="13" t="n">
        <v>5.449612403100775</v>
      </c>
      <c r="M2129" s="12" t="n">
        <v>45002</v>
      </c>
      <c r="N2129" s="13" t="n">
        <v>10</v>
      </c>
      <c r="O2129" s="12" t="n">
        <v>45012</v>
      </c>
      <c r="P2129" t="n">
        <v>4</v>
      </c>
      <c r="Q2129" s="14" t="inlineStr">
        <is>
          <t>SI</t>
        </is>
      </c>
      <c r="R2129" s="10" t="n">
        <v>23796.34</v>
      </c>
      <c r="S2129" s="10" t="n"/>
      <c r="T2129" s="10" t="n"/>
      <c r="U2129" s="10" t="n"/>
      <c r="V2129" s="13" t="n">
        <v>7.449612403100775</v>
      </c>
      <c r="W2129" s="12" t="n">
        <v>45004</v>
      </c>
      <c r="X2129" s="13" t="n">
        <v>12</v>
      </c>
      <c r="Y2129" s="12" t="n">
        <v>45012</v>
      </c>
      <c r="Z2129" t="n">
        <v>4</v>
      </c>
      <c r="AA2129" s="14" t="inlineStr">
        <is>
          <t>SI</t>
        </is>
      </c>
    </row>
    <row r="2130">
      <c r="B2130" t="inlineStr">
        <is>
          <t>Venta Local</t>
        </is>
      </c>
      <c r="C2130" t="n">
        <v>40363230</v>
      </c>
      <c r="D2130" t="inlineStr">
        <is>
          <t>AGRO MEXICO</t>
        </is>
      </c>
      <c r="E2130" t="n">
        <v>1021874</v>
      </c>
      <c r="F2130" t="inlineStr">
        <is>
          <t>agro mexico1021874</t>
        </is>
      </c>
      <c r="G2130" s="12" t="n">
        <v>44997</v>
      </c>
      <c r="H2130" s="10" t="n">
        <v>24062.52</v>
      </c>
      <c r="I2130" s="10" t="n"/>
      <c r="J2130" s="10" t="n"/>
      <c r="K2130" s="10" t="n"/>
      <c r="L2130" s="13" t="n">
        <v>5.449612403100775</v>
      </c>
      <c r="M2130" s="12" t="n">
        <v>45002</v>
      </c>
      <c r="N2130" s="13" t="n">
        <v>10</v>
      </c>
      <c r="O2130" s="12" t="n">
        <v>45012</v>
      </c>
      <c r="P2130" t="n">
        <v>4</v>
      </c>
      <c r="Q2130" s="14" t="inlineStr">
        <is>
          <t>SI</t>
        </is>
      </c>
      <c r="R2130" s="10" t="n">
        <v>24062.52</v>
      </c>
      <c r="S2130" s="10" t="n"/>
      <c r="T2130" s="10" t="n"/>
      <c r="U2130" s="10" t="n"/>
      <c r="V2130" s="13" t="n">
        <v>7.449612403100775</v>
      </c>
      <c r="W2130" s="12" t="n">
        <v>45004</v>
      </c>
      <c r="X2130" s="13" t="n">
        <v>12</v>
      </c>
      <c r="Y2130" s="12" t="n">
        <v>45012</v>
      </c>
      <c r="Z2130" t="n">
        <v>4</v>
      </c>
      <c r="AA2130" s="14" t="inlineStr">
        <is>
          <t>SI</t>
        </is>
      </c>
    </row>
    <row r="2131">
      <c r="B2131" t="inlineStr">
        <is>
          <t>Venta Local</t>
        </is>
      </c>
      <c r="C2131" t="n">
        <v>40363229</v>
      </c>
      <c r="D2131" t="inlineStr">
        <is>
          <t>AGRO MEXICO</t>
        </is>
      </c>
      <c r="E2131" t="n">
        <v>1021874</v>
      </c>
      <c r="F2131" t="inlineStr">
        <is>
          <t>agro mexico1021874</t>
        </is>
      </c>
      <c r="G2131" s="12" t="n">
        <v>44995</v>
      </c>
      <c r="H2131" s="10" t="n">
        <v>24004.32</v>
      </c>
      <c r="I2131" s="10" t="n"/>
      <c r="J2131" s="10" t="n"/>
      <c r="K2131" s="10" t="n"/>
      <c r="L2131" s="13" t="n">
        <v>5.449612403100775</v>
      </c>
      <c r="M2131" s="12" t="n">
        <v>45000</v>
      </c>
      <c r="N2131" s="13" t="n">
        <v>10</v>
      </c>
      <c r="O2131" s="12" t="n">
        <v>45010</v>
      </c>
      <c r="P2131" t="n">
        <v>5</v>
      </c>
      <c r="Q2131" s="14" t="inlineStr">
        <is>
          <t>SI</t>
        </is>
      </c>
      <c r="R2131" s="10" t="n">
        <v>24004.32</v>
      </c>
      <c r="S2131" s="10" t="n"/>
      <c r="T2131" s="10" t="n"/>
      <c r="U2131" s="10" t="n"/>
      <c r="V2131" s="13" t="n">
        <v>7.449612403100775</v>
      </c>
      <c r="W2131" s="12" t="n">
        <v>45002</v>
      </c>
      <c r="X2131" s="13" t="n">
        <v>12</v>
      </c>
      <c r="Y2131" s="12" t="n">
        <v>45010</v>
      </c>
      <c r="Z2131" t="n">
        <v>5</v>
      </c>
      <c r="AA2131" s="14" t="inlineStr">
        <is>
          <t>SI</t>
        </is>
      </c>
    </row>
    <row r="2132">
      <c r="B2132" t="inlineStr">
        <is>
          <t>Venta Directa</t>
        </is>
      </c>
      <c r="C2132" t="n">
        <v>40363225</v>
      </c>
      <c r="D2132" t="inlineStr">
        <is>
          <t>AGROSUPER ASIA</t>
        </is>
      </c>
      <c r="E2132" t="n">
        <v>1021156</v>
      </c>
      <c r="F2132" t="inlineStr">
        <is>
          <t>agrosuper asia1021156</t>
        </is>
      </c>
      <c r="G2132" s="12" t="n">
        <v>45017</v>
      </c>
      <c r="H2132" s="10" t="inlineStr"/>
      <c r="I2132" s="10" t="n">
        <v>24000</v>
      </c>
      <c r="J2132" s="10" t="n"/>
      <c r="K2132" s="10" t="n"/>
      <c r="L2132" s="13" t="n"/>
      <c r="N2132" s="13" t="n"/>
      <c r="Q2132" s="14" t="n"/>
      <c r="R2132" s="10" t="n"/>
      <c r="S2132" s="10" t="n">
        <v>24000</v>
      </c>
      <c r="T2132" s="10" t="n"/>
      <c r="U2132" s="10" t="n"/>
      <c r="V2132" s="13" t="n"/>
      <c r="X2132" s="13" t="n"/>
      <c r="AA2132" s="14" t="n"/>
    </row>
    <row r="2133">
      <c r="B2133" t="inlineStr">
        <is>
          <t>Venta Local</t>
        </is>
      </c>
      <c r="C2133" t="n">
        <v>40363215</v>
      </c>
      <c r="D2133" t="inlineStr">
        <is>
          <t>AGRO AMERICA</t>
        </is>
      </c>
      <c r="E2133" t="n">
        <v>1030838</v>
      </c>
      <c r="F2133" t="inlineStr">
        <is>
          <t>agro america1030838</t>
        </is>
      </c>
      <c r="G2133" s="12" t="n">
        <v>44999</v>
      </c>
      <c r="H2133" s="10" t="n">
        <v>21599.92403</v>
      </c>
      <c r="I2133" s="10" t="n"/>
      <c r="J2133" s="10" t="n"/>
      <c r="K2133" s="10" t="n"/>
      <c r="L2133" s="13" t="n">
        <v>7.5</v>
      </c>
      <c r="M2133" s="12" t="n">
        <v>45006</v>
      </c>
      <c r="N2133" s="13" t="n">
        <v>9.5</v>
      </c>
      <c r="O2133" s="12" t="n">
        <v>45015</v>
      </c>
      <c r="P2133" t="n">
        <v>1</v>
      </c>
      <c r="Q2133" s="14" t="inlineStr">
        <is>
          <t>Mes 4</t>
        </is>
      </c>
      <c r="R2133" s="10" t="n">
        <v>21599.92403</v>
      </c>
      <c r="S2133" s="10" t="n"/>
      <c r="T2133" s="10" t="n"/>
      <c r="U2133" s="10" t="n"/>
      <c r="V2133" s="13" t="n">
        <v>9.5</v>
      </c>
      <c r="W2133" s="12" t="n">
        <v>45008</v>
      </c>
      <c r="X2133" s="13" t="n">
        <v>11.5</v>
      </c>
      <c r="Y2133" s="12" t="n">
        <v>45015</v>
      </c>
      <c r="Z2133" t="n">
        <v>1</v>
      </c>
      <c r="AA2133" s="14" t="inlineStr">
        <is>
          <t>Mes 4</t>
        </is>
      </c>
    </row>
    <row r="2134">
      <c r="B2134" t="inlineStr">
        <is>
          <t>Venta Local</t>
        </is>
      </c>
      <c r="C2134" t="n">
        <v>40363214</v>
      </c>
      <c r="D2134" t="inlineStr">
        <is>
          <t>AGRO AMERICA</t>
        </is>
      </c>
      <c r="E2134" t="n">
        <v>1030838</v>
      </c>
      <c r="F2134" t="inlineStr">
        <is>
          <t>agro america1030838</t>
        </is>
      </c>
      <c r="G2134" s="12" t="n">
        <v>44996</v>
      </c>
      <c r="H2134" s="10" t="n">
        <v>23999.91559</v>
      </c>
      <c r="I2134" s="10" t="n"/>
      <c r="J2134" s="10" t="n"/>
      <c r="K2134" s="10" t="n"/>
      <c r="L2134" s="13" t="n">
        <v>7.5</v>
      </c>
      <c r="M2134" s="12" t="n">
        <v>45003</v>
      </c>
      <c r="N2134" s="13" t="n">
        <v>9.5</v>
      </c>
      <c r="O2134" s="12" t="n">
        <v>45012</v>
      </c>
      <c r="P2134" t="n">
        <v>4</v>
      </c>
      <c r="Q2134" s="14" t="inlineStr">
        <is>
          <t>SI</t>
        </is>
      </c>
      <c r="R2134" s="10" t="n">
        <v>23999.91559</v>
      </c>
      <c r="S2134" s="10" t="n"/>
      <c r="T2134" s="10" t="n"/>
      <c r="U2134" s="10" t="n"/>
      <c r="V2134" s="13" t="n">
        <v>9.5</v>
      </c>
      <c r="W2134" s="12" t="n">
        <v>45005</v>
      </c>
      <c r="X2134" s="13" t="n">
        <v>11.5</v>
      </c>
      <c r="Y2134" s="12" t="n">
        <v>45012</v>
      </c>
      <c r="Z2134" t="n">
        <v>4</v>
      </c>
      <c r="AA2134" s="14" t="inlineStr">
        <is>
          <t>SI</t>
        </is>
      </c>
    </row>
    <row r="2135">
      <c r="B2135" t="inlineStr">
        <is>
          <t>Venta Directa</t>
        </is>
      </c>
      <c r="C2135" t="n">
        <v>40363189</v>
      </c>
      <c r="D2135" t="inlineStr">
        <is>
          <t>AGRO SUDAMERICA</t>
        </is>
      </c>
      <c r="E2135" t="n">
        <v>1030817</v>
      </c>
      <c r="F2135" t="inlineStr">
        <is>
          <t>agro sudamerica1030817</t>
        </is>
      </c>
      <c r="G2135" s="12" t="n">
        <v>44983</v>
      </c>
      <c r="H2135" s="10" t="inlineStr"/>
      <c r="I2135" s="10" t="n"/>
      <c r="J2135" s="10" t="n"/>
      <c r="K2135" s="10" t="n"/>
      <c r="L2135" s="13" t="n"/>
      <c r="N2135" s="13" t="n"/>
      <c r="Q2135" s="14" t="n"/>
      <c r="R2135" s="10" t="n"/>
      <c r="S2135" s="10" t="n"/>
      <c r="T2135" s="10" t="n"/>
      <c r="U2135" s="10" t="n"/>
      <c r="V2135" s="13" t="n"/>
      <c r="X2135" s="13" t="n"/>
      <c r="AA2135" s="14" t="n"/>
    </row>
    <row r="2136">
      <c r="B2136" t="inlineStr">
        <is>
          <t>Venta Directa</t>
        </is>
      </c>
      <c r="C2136" t="n">
        <v>40363188</v>
      </c>
      <c r="D2136" t="inlineStr">
        <is>
          <t>AGRO SUDAMERICA</t>
        </is>
      </c>
      <c r="E2136" t="n">
        <v>1030817</v>
      </c>
      <c r="F2136" t="inlineStr">
        <is>
          <t>agro sudamerica1030817</t>
        </is>
      </c>
      <c r="G2136" s="12" t="n">
        <v>44983</v>
      </c>
      <c r="H2136" s="10" t="inlineStr"/>
      <c r="I2136" s="10" t="n"/>
      <c r="J2136" s="10" t="n"/>
      <c r="K2136" s="10" t="n"/>
      <c r="L2136" s="13" t="n"/>
      <c r="N2136" s="13" t="n"/>
      <c r="Q2136" s="14" t="n"/>
      <c r="R2136" s="10" t="n"/>
      <c r="S2136" s="10" t="n"/>
      <c r="T2136" s="10" t="n"/>
      <c r="U2136" s="10" t="n"/>
      <c r="V2136" s="13" t="n"/>
      <c r="X2136" s="13" t="n"/>
      <c r="AA2136" s="14" t="n"/>
    </row>
    <row r="2137">
      <c r="B2137" t="inlineStr">
        <is>
          <t>Venta Local</t>
        </is>
      </c>
      <c r="C2137" t="n">
        <v>40363179</v>
      </c>
      <c r="D2137" t="inlineStr">
        <is>
          <t>AGROSUPER SHANGHAI</t>
        </is>
      </c>
      <c r="E2137" t="n">
        <v>1022939</v>
      </c>
      <c r="F2137" t="inlineStr">
        <is>
          <t>agrosuper shanghai1022939</t>
        </is>
      </c>
      <c r="G2137" s="12" t="n">
        <v>45018</v>
      </c>
      <c r="H2137" s="10" t="inlineStr"/>
      <c r="I2137" s="10" t="n">
        <v>9040</v>
      </c>
      <c r="J2137" s="10" t="n"/>
      <c r="K2137" s="10" t="n"/>
      <c r="L2137" s="13" t="n">
        <v>5.574109245612703</v>
      </c>
      <c r="M2137" s="12" t="n">
        <v>45023</v>
      </c>
      <c r="N2137" s="13" t="n">
        <v>5.5</v>
      </c>
      <c r="O2137" s="12" t="n">
        <v>45028</v>
      </c>
      <c r="P2137" t="n">
        <v>15</v>
      </c>
      <c r="Q2137" s="14" t="inlineStr">
        <is>
          <t>SI</t>
        </is>
      </c>
      <c r="R2137" s="10" t="n"/>
      <c r="S2137" s="10" t="n">
        <v>9040</v>
      </c>
      <c r="T2137" s="10" t="n"/>
      <c r="U2137" s="10" t="n"/>
      <c r="V2137" s="13" t="n">
        <v>7.574109245612703</v>
      </c>
      <c r="W2137" s="12" t="n">
        <v>45025</v>
      </c>
      <c r="X2137" s="13" t="n">
        <v>7.5</v>
      </c>
      <c r="Y2137" s="12" t="n">
        <v>45028</v>
      </c>
      <c r="Z2137" t="n">
        <v>15</v>
      </c>
      <c r="AA2137" s="14" t="inlineStr">
        <is>
          <t>SI</t>
        </is>
      </c>
    </row>
    <row r="2138">
      <c r="B2138" t="inlineStr">
        <is>
          <t>Venta Local</t>
        </is>
      </c>
      <c r="C2138" t="n">
        <v>40363179</v>
      </c>
      <c r="D2138" t="inlineStr">
        <is>
          <t>AGROSUPER SHANGHAI</t>
        </is>
      </c>
      <c r="E2138" t="n">
        <v>1022939</v>
      </c>
      <c r="F2138" t="inlineStr">
        <is>
          <t>agrosuper shanghai1022939</t>
        </is>
      </c>
      <c r="G2138" s="12" t="n">
        <v>45018</v>
      </c>
      <c r="H2138" s="10" t="inlineStr"/>
      <c r="I2138" s="10" t="n">
        <v>25000</v>
      </c>
      <c r="J2138" s="10" t="n"/>
      <c r="K2138" s="10" t="n"/>
      <c r="L2138" s="13" t="n">
        <v>5.574109245612703</v>
      </c>
      <c r="M2138" s="12" t="n">
        <v>45023</v>
      </c>
      <c r="N2138" s="13" t="n">
        <v>5.5</v>
      </c>
      <c r="O2138" s="12" t="n">
        <v>45028</v>
      </c>
      <c r="P2138" t="n">
        <v>15</v>
      </c>
      <c r="Q2138" s="14" t="inlineStr">
        <is>
          <t>SI</t>
        </is>
      </c>
      <c r="R2138" s="10" t="n"/>
      <c r="S2138" s="10" t="n">
        <v>25000</v>
      </c>
      <c r="T2138" s="10" t="n"/>
      <c r="U2138" s="10" t="n"/>
      <c r="V2138" s="13" t="n">
        <v>7.574109245612703</v>
      </c>
      <c r="W2138" s="12" t="n">
        <v>45025</v>
      </c>
      <c r="X2138" s="13" t="n">
        <v>7.5</v>
      </c>
      <c r="Y2138" s="12" t="n">
        <v>45028</v>
      </c>
      <c r="Z2138" t="n">
        <v>15</v>
      </c>
      <c r="AA2138" s="14" t="inlineStr">
        <is>
          <t>SI</t>
        </is>
      </c>
    </row>
    <row r="2139">
      <c r="B2139" t="inlineStr">
        <is>
          <t>Venta Local</t>
        </is>
      </c>
      <c r="C2139" t="n">
        <v>40363178</v>
      </c>
      <c r="D2139" t="inlineStr">
        <is>
          <t>AGROSUPER SHANGHAI</t>
        </is>
      </c>
      <c r="E2139" t="n">
        <v>1022945</v>
      </c>
      <c r="F2139" t="inlineStr">
        <is>
          <t>agrosuper shanghai1022945</t>
        </is>
      </c>
      <c r="G2139" s="12" t="n">
        <v>45005</v>
      </c>
      <c r="H2139" s="10" t="n">
        <v>23980</v>
      </c>
      <c r="I2139" s="10" t="n"/>
      <c r="J2139" s="10" t="n"/>
      <c r="K2139" s="10" t="n"/>
      <c r="L2139" s="13" t="n">
        <v>5.574109245612703</v>
      </c>
      <c r="M2139" s="12" t="n">
        <v>45010</v>
      </c>
      <c r="N2139" s="13" t="n">
        <v>5.5</v>
      </c>
      <c r="O2139" s="12" t="n">
        <v>45015</v>
      </c>
      <c r="P2139" t="n">
        <v>1</v>
      </c>
      <c r="Q2139" s="14" t="inlineStr">
        <is>
          <t>Mes 4</t>
        </is>
      </c>
      <c r="R2139" s="10" t="n">
        <v>23980</v>
      </c>
      <c r="S2139" s="10" t="n"/>
      <c r="T2139" s="10" t="n"/>
      <c r="U2139" s="10" t="n"/>
      <c r="V2139" s="13" t="n">
        <v>7.574109245612703</v>
      </c>
      <c r="W2139" s="12" t="n">
        <v>45012</v>
      </c>
      <c r="X2139" s="13" t="n">
        <v>7.5</v>
      </c>
      <c r="Y2139" s="12" t="n">
        <v>45015</v>
      </c>
      <c r="Z2139" t="n">
        <v>1</v>
      </c>
      <c r="AA2139" s="14" t="inlineStr">
        <is>
          <t>Mes 4</t>
        </is>
      </c>
    </row>
    <row r="2140">
      <c r="B2140" t="inlineStr">
        <is>
          <t>Venta Local</t>
        </is>
      </c>
      <c r="C2140" t="n">
        <v>40363177</v>
      </c>
      <c r="D2140" t="inlineStr">
        <is>
          <t>AGROSUPER SHANGHAI</t>
        </is>
      </c>
      <c r="E2140" t="n">
        <v>1022945</v>
      </c>
      <c r="F2140" t="inlineStr">
        <is>
          <t>agrosuper shanghai1022945</t>
        </is>
      </c>
      <c r="G2140" s="12" t="n">
        <v>45007</v>
      </c>
      <c r="H2140" s="10" t="inlineStr"/>
      <c r="I2140" s="10" t="n">
        <v>24000</v>
      </c>
      <c r="J2140" s="10" t="n"/>
      <c r="K2140" s="10" t="n"/>
      <c r="L2140" s="13" t="n">
        <v>5.574109245612703</v>
      </c>
      <c r="M2140" s="12" t="n">
        <v>45012</v>
      </c>
      <c r="N2140" s="13" t="n">
        <v>5.5</v>
      </c>
      <c r="O2140" s="12" t="n">
        <v>45017</v>
      </c>
      <c r="P2140" t="n">
        <v>23</v>
      </c>
      <c r="Q2140" s="14" t="inlineStr">
        <is>
          <t>SI</t>
        </is>
      </c>
      <c r="R2140" s="10" t="n"/>
      <c r="S2140" s="10" t="n">
        <v>24000</v>
      </c>
      <c r="T2140" s="10" t="n"/>
      <c r="U2140" s="10" t="n"/>
      <c r="V2140" s="13" t="n">
        <v>7.574109245612703</v>
      </c>
      <c r="W2140" s="12" t="n">
        <v>45014</v>
      </c>
      <c r="X2140" s="13" t="n">
        <v>7.5</v>
      </c>
      <c r="Y2140" s="12" t="n">
        <v>45017</v>
      </c>
      <c r="Z2140" t="n">
        <v>23</v>
      </c>
      <c r="AA2140" s="14" t="inlineStr">
        <is>
          <t>SI</t>
        </is>
      </c>
    </row>
    <row r="2141">
      <c r="B2141" t="inlineStr">
        <is>
          <t>Venta Directa</t>
        </is>
      </c>
      <c r="C2141" t="n">
        <v>40363174</v>
      </c>
      <c r="D2141" t="inlineStr">
        <is>
          <t>AGROSUPER ASIA</t>
        </is>
      </c>
      <c r="E2141" t="n">
        <v>1023090</v>
      </c>
      <c r="F2141" t="inlineStr">
        <is>
          <t>agrosuper asia1023090</t>
        </is>
      </c>
      <c r="G2141" s="12" t="n">
        <v>45010</v>
      </c>
      <c r="H2141" s="10" t="n">
        <v>22016.57</v>
      </c>
      <c r="I2141" s="10" t="n"/>
      <c r="J2141" s="10" t="n"/>
      <c r="K2141" s="10" t="n"/>
      <c r="L2141" s="13" t="n"/>
      <c r="N2141" s="13" t="n"/>
      <c r="Q2141" s="14" t="n"/>
      <c r="R2141" s="10" t="n">
        <v>22016.57</v>
      </c>
      <c r="S2141" s="10" t="n"/>
      <c r="T2141" s="10" t="n"/>
      <c r="U2141" s="10" t="n"/>
      <c r="V2141" s="13" t="n"/>
      <c r="X2141" s="13" t="n"/>
      <c r="AA2141" s="14" t="n"/>
    </row>
    <row r="2142">
      <c r="B2142" t="inlineStr">
        <is>
          <t>Venta Directa</t>
        </is>
      </c>
      <c r="C2142" t="n">
        <v>40363173</v>
      </c>
      <c r="D2142" t="inlineStr">
        <is>
          <t>AGROSUPER ASIA</t>
        </is>
      </c>
      <c r="E2142" t="n">
        <v>1030535</v>
      </c>
      <c r="F2142" t="inlineStr">
        <is>
          <t>agrosuper asia1030535</t>
        </is>
      </c>
      <c r="G2142" s="12" t="n">
        <v>45015</v>
      </c>
      <c r="H2142" s="10" t="n">
        <v>21999.015</v>
      </c>
      <c r="I2142" s="10" t="n"/>
      <c r="J2142" s="10" t="n"/>
      <c r="K2142" s="10" t="n"/>
      <c r="L2142" s="13" t="n"/>
      <c r="N2142" s="13" t="n"/>
      <c r="Q2142" s="14" t="n"/>
      <c r="R2142" s="10" t="n">
        <v>21999.015</v>
      </c>
      <c r="S2142" s="10" t="n"/>
      <c r="T2142" s="10" t="n"/>
      <c r="U2142" s="10" t="n"/>
      <c r="V2142" s="13" t="n"/>
      <c r="X2142" s="13" t="n"/>
      <c r="AA2142" s="14" t="n"/>
    </row>
    <row r="2143">
      <c r="B2143" t="inlineStr">
        <is>
          <t>Venta Directa</t>
        </is>
      </c>
      <c r="C2143" t="n">
        <v>40363140</v>
      </c>
      <c r="D2143" t="inlineStr">
        <is>
          <t>AGROSUPER ASIA</t>
        </is>
      </c>
      <c r="E2143" t="n">
        <v>1022283</v>
      </c>
      <c r="F2143" t="inlineStr">
        <is>
          <t>agrosuper asia1022283</t>
        </is>
      </c>
      <c r="G2143" s="12" t="n">
        <v>45010</v>
      </c>
      <c r="H2143" s="10" t="n">
        <v>17000.76</v>
      </c>
      <c r="I2143" s="10" t="n"/>
      <c r="J2143" s="10" t="n"/>
      <c r="K2143" s="10" t="n"/>
      <c r="L2143" s="13" t="n"/>
      <c r="N2143" s="13" t="n"/>
      <c r="Q2143" s="14" t="n"/>
      <c r="R2143" s="10" t="n">
        <v>17000.76</v>
      </c>
      <c r="S2143" s="10" t="n"/>
      <c r="T2143" s="10" t="n"/>
      <c r="U2143" s="10" t="n"/>
      <c r="V2143" s="13" t="n"/>
      <c r="X2143" s="13" t="n"/>
      <c r="AA2143" s="14" t="n"/>
    </row>
    <row r="2144">
      <c r="B2144" t="inlineStr">
        <is>
          <t>Venta Directa</t>
        </is>
      </c>
      <c r="C2144" t="n">
        <v>40363140</v>
      </c>
      <c r="D2144" t="inlineStr">
        <is>
          <t>AGROSUPER ASIA</t>
        </is>
      </c>
      <c r="E2144" t="n">
        <v>1022885</v>
      </c>
      <c r="F2144" t="inlineStr">
        <is>
          <t>agrosuper asia1022885</t>
        </is>
      </c>
      <c r="G2144" s="12" t="n">
        <v>45010</v>
      </c>
      <c r="H2144" s="10" t="n">
        <v>5002.31</v>
      </c>
      <c r="I2144" s="10" t="n"/>
      <c r="J2144" s="10" t="n"/>
      <c r="K2144" s="10" t="n"/>
      <c r="L2144" s="13" t="n"/>
      <c r="N2144" s="13" t="n"/>
      <c r="Q2144" s="14" t="n"/>
      <c r="R2144" s="10" t="n">
        <v>5002.31</v>
      </c>
      <c r="S2144" s="10" t="n"/>
      <c r="T2144" s="10" t="n"/>
      <c r="U2144" s="10" t="n"/>
      <c r="V2144" s="13" t="n"/>
      <c r="X2144" s="13" t="n"/>
      <c r="AA2144" s="14" t="n"/>
    </row>
    <row r="2145">
      <c r="B2145" t="inlineStr">
        <is>
          <t>Venta Directa</t>
        </is>
      </c>
      <c r="C2145" t="n">
        <v>40363139</v>
      </c>
      <c r="D2145" t="inlineStr">
        <is>
          <t>AGROSUPER ASIA</t>
        </is>
      </c>
      <c r="E2145" t="n">
        <v>1021665</v>
      </c>
      <c r="F2145" t="inlineStr">
        <is>
          <t>agrosuper asia1021665</t>
        </is>
      </c>
      <c r="G2145" s="12" t="n">
        <v>45015</v>
      </c>
      <c r="H2145" s="10" t="n">
        <v>22333.97</v>
      </c>
      <c r="I2145" s="10" t="n"/>
      <c r="J2145" s="10" t="n"/>
      <c r="K2145" s="10" t="n"/>
      <c r="L2145" s="13" t="n"/>
      <c r="N2145" s="13" t="n"/>
      <c r="Q2145" s="14" t="n"/>
      <c r="R2145" s="10" t="n">
        <v>22333.97</v>
      </c>
      <c r="S2145" s="10" t="n"/>
      <c r="T2145" s="10" t="n"/>
      <c r="U2145" s="10" t="n"/>
      <c r="V2145" s="13" t="n"/>
      <c r="X2145" s="13" t="n"/>
      <c r="AA2145" s="14" t="n"/>
    </row>
    <row r="2146">
      <c r="B2146" t="inlineStr">
        <is>
          <t>Venta Directa</t>
        </is>
      </c>
      <c r="C2146" t="n">
        <v>40363138</v>
      </c>
      <c r="D2146" t="inlineStr">
        <is>
          <t>AGROSUPER ASIA</t>
        </is>
      </c>
      <c r="E2146" t="n">
        <v>1022887</v>
      </c>
      <c r="F2146" t="inlineStr">
        <is>
          <t>agrosuper asia1022887</t>
        </is>
      </c>
      <c r="G2146" s="12" t="n">
        <v>45016</v>
      </c>
      <c r="H2146" s="10" t="n">
        <v>22018.12</v>
      </c>
      <c r="I2146" s="10" t="n"/>
      <c r="J2146" s="10" t="n"/>
      <c r="K2146" s="10" t="n"/>
      <c r="L2146" s="13" t="n"/>
      <c r="N2146" s="13" t="n"/>
      <c r="Q2146" s="14" t="n"/>
      <c r="R2146" s="10" t="n">
        <v>22018.12</v>
      </c>
      <c r="S2146" s="10" t="n"/>
      <c r="T2146" s="10" t="n"/>
      <c r="U2146" s="10" t="n"/>
      <c r="V2146" s="13" t="n"/>
      <c r="X2146" s="13" t="n"/>
      <c r="AA2146" s="14" t="n"/>
    </row>
    <row r="2147">
      <c r="B2147" t="inlineStr">
        <is>
          <t>Venta Directa</t>
        </is>
      </c>
      <c r="C2147" t="n">
        <v>40363137</v>
      </c>
      <c r="D2147" t="inlineStr">
        <is>
          <t>AGROSUPER ASIA</t>
        </is>
      </c>
      <c r="E2147" t="n">
        <v>1022887</v>
      </c>
      <c r="F2147" t="inlineStr">
        <is>
          <t>agrosuper asia1022887</t>
        </is>
      </c>
      <c r="G2147" s="12" t="n">
        <v>45008</v>
      </c>
      <c r="H2147" s="10" t="n">
        <v>22007.23</v>
      </c>
      <c r="I2147" s="10" t="n"/>
      <c r="J2147" s="10" t="n"/>
      <c r="K2147" s="10" t="n"/>
      <c r="L2147" s="13" t="n"/>
      <c r="N2147" s="13" t="n"/>
      <c r="Q2147" s="14" t="n"/>
      <c r="R2147" s="10" t="n">
        <v>22007.23</v>
      </c>
      <c r="S2147" s="10" t="n"/>
      <c r="T2147" s="10" t="n"/>
      <c r="U2147" s="10" t="n"/>
      <c r="V2147" s="13" t="n"/>
      <c r="X2147" s="13" t="n"/>
      <c r="AA2147" s="14" t="n"/>
    </row>
    <row r="2148">
      <c r="B2148" t="inlineStr">
        <is>
          <t>Venta Directa</t>
        </is>
      </c>
      <c r="C2148" t="n">
        <v>40363136</v>
      </c>
      <c r="D2148" t="inlineStr">
        <is>
          <t>AGROSUPER ASIA</t>
        </is>
      </c>
      <c r="E2148" t="n">
        <v>1022887</v>
      </c>
      <c r="F2148" t="inlineStr">
        <is>
          <t>agrosuper asia1022887</t>
        </is>
      </c>
      <c r="G2148" s="12" t="n">
        <v>45008</v>
      </c>
      <c r="H2148" s="10" t="n">
        <v>22012.83</v>
      </c>
      <c r="I2148" s="10" t="n"/>
      <c r="J2148" s="10" t="n"/>
      <c r="K2148" s="10" t="n"/>
      <c r="L2148" s="13" t="n"/>
      <c r="N2148" s="13" t="n"/>
      <c r="Q2148" s="14" t="n"/>
      <c r="R2148" s="10" t="n">
        <v>22012.83</v>
      </c>
      <c r="S2148" s="10" t="n"/>
      <c r="T2148" s="10" t="n"/>
      <c r="U2148" s="10" t="n"/>
      <c r="V2148" s="13" t="n"/>
      <c r="X2148" s="13" t="n"/>
      <c r="AA2148" s="14" t="n"/>
    </row>
    <row r="2149">
      <c r="B2149" t="inlineStr">
        <is>
          <t>Venta Directa</t>
        </is>
      </c>
      <c r="C2149" t="n">
        <v>40363135</v>
      </c>
      <c r="D2149" t="inlineStr">
        <is>
          <t>AGROSUPER ASIA</t>
        </is>
      </c>
      <c r="E2149" t="n">
        <v>1022887</v>
      </c>
      <c r="F2149" t="inlineStr">
        <is>
          <t>agrosuper asia1022887</t>
        </is>
      </c>
      <c r="G2149" s="12" t="n">
        <v>45008</v>
      </c>
      <c r="H2149" s="10" t="n">
        <v>22013.77</v>
      </c>
      <c r="I2149" s="10" t="n"/>
      <c r="J2149" s="10" t="n"/>
      <c r="K2149" s="10" t="n"/>
      <c r="L2149" s="13" t="n"/>
      <c r="N2149" s="13" t="n"/>
      <c r="Q2149" s="14" t="n"/>
      <c r="R2149" s="10" t="n">
        <v>22013.77</v>
      </c>
      <c r="S2149" s="10" t="n"/>
      <c r="T2149" s="10" t="n"/>
      <c r="U2149" s="10" t="n"/>
      <c r="V2149" s="13" t="n"/>
      <c r="X2149" s="13" t="n"/>
      <c r="AA2149" s="14" t="n"/>
    </row>
    <row r="2150">
      <c r="B2150" t="inlineStr">
        <is>
          <t>Venta Directa</t>
        </is>
      </c>
      <c r="C2150" t="n">
        <v>40363134</v>
      </c>
      <c r="D2150" t="inlineStr">
        <is>
          <t>AGROSUPER ASIA</t>
        </is>
      </c>
      <c r="E2150" t="n">
        <v>1022182</v>
      </c>
      <c r="F2150" t="inlineStr">
        <is>
          <t>agrosuper asia1022182</t>
        </is>
      </c>
      <c r="G2150" s="12" t="n">
        <v>45015</v>
      </c>
      <c r="H2150" s="10" t="n">
        <v>19720</v>
      </c>
      <c r="I2150" s="10" t="n"/>
      <c r="J2150" s="10" t="n"/>
      <c r="K2150" s="10" t="n"/>
      <c r="L2150" s="13" t="n"/>
      <c r="N2150" s="13" t="n"/>
      <c r="Q2150" s="14" t="n"/>
      <c r="R2150" s="10" t="n">
        <v>19720</v>
      </c>
      <c r="S2150" s="10" t="n"/>
      <c r="T2150" s="10" t="n"/>
      <c r="U2150" s="10" t="n"/>
      <c r="V2150" s="13" t="n"/>
      <c r="X2150" s="13" t="n"/>
      <c r="AA2150" s="14" t="n"/>
    </row>
    <row r="2151">
      <c r="B2151" t="inlineStr">
        <is>
          <t>Venta Directa</t>
        </is>
      </c>
      <c r="C2151" t="n">
        <v>40363134</v>
      </c>
      <c r="D2151" t="inlineStr">
        <is>
          <t>AGROSUPER ASIA</t>
        </is>
      </c>
      <c r="E2151" t="n">
        <v>1022182</v>
      </c>
      <c r="F2151" t="inlineStr">
        <is>
          <t>agrosuper asia1022182</t>
        </is>
      </c>
      <c r="G2151" s="12" t="n">
        <v>45015</v>
      </c>
      <c r="H2151" s="10" t="n">
        <v>22000</v>
      </c>
      <c r="I2151" s="10" t="n"/>
      <c r="J2151" s="10" t="n"/>
      <c r="K2151" s="10" t="n"/>
      <c r="L2151" s="13" t="n"/>
      <c r="N2151" s="13" t="n"/>
      <c r="Q2151" s="14" t="n"/>
      <c r="R2151" s="10" t="n">
        <v>22000</v>
      </c>
      <c r="S2151" s="10" t="n"/>
      <c r="T2151" s="10" t="n"/>
      <c r="U2151" s="10" t="n"/>
      <c r="V2151" s="13" t="n"/>
      <c r="X2151" s="13" t="n"/>
      <c r="AA2151" s="14" t="n"/>
    </row>
    <row r="2152">
      <c r="B2152" t="inlineStr">
        <is>
          <t>Venta Directa</t>
        </is>
      </c>
      <c r="C2152" t="n">
        <v>40363132</v>
      </c>
      <c r="D2152" t="inlineStr">
        <is>
          <t>AGROSUPER ASIA</t>
        </is>
      </c>
      <c r="E2152" t="n">
        <v>1022607</v>
      </c>
      <c r="F2152" t="inlineStr">
        <is>
          <t>agrosuper asia1022607</t>
        </is>
      </c>
      <c r="G2152" s="12" t="n">
        <v>45015</v>
      </c>
      <c r="H2152" s="10" t="n">
        <v>21932.85</v>
      </c>
      <c r="I2152" s="10" t="n"/>
      <c r="J2152" s="10" t="n"/>
      <c r="K2152" s="10" t="n"/>
      <c r="L2152" s="13" t="n"/>
      <c r="N2152" s="13" t="n"/>
      <c r="Q2152" s="14" t="n"/>
      <c r="R2152" s="10" t="n">
        <v>21932.85</v>
      </c>
      <c r="S2152" s="10" t="n"/>
      <c r="T2152" s="10" t="n"/>
      <c r="U2152" s="10" t="n"/>
      <c r="V2152" s="13" t="n"/>
      <c r="X2152" s="13" t="n"/>
      <c r="AA2152" s="14" t="n"/>
    </row>
    <row r="2153">
      <c r="B2153" t="inlineStr">
        <is>
          <t>Venta Directa</t>
        </is>
      </c>
      <c r="C2153" t="n">
        <v>40363130</v>
      </c>
      <c r="D2153" t="inlineStr">
        <is>
          <t>AGROSUPER ASIA</t>
        </is>
      </c>
      <c r="E2153" t="n">
        <v>1021150</v>
      </c>
      <c r="F2153" t="inlineStr">
        <is>
          <t>agrosuper asia1021150</t>
        </is>
      </c>
      <c r="G2153" s="12" t="n">
        <v>45008</v>
      </c>
      <c r="H2153" s="10" t="n">
        <v>22000</v>
      </c>
      <c r="I2153" s="10" t="n"/>
      <c r="J2153" s="10" t="n"/>
      <c r="K2153" s="10" t="n"/>
      <c r="L2153" s="13" t="n"/>
      <c r="N2153" s="13" t="n"/>
      <c r="Q2153" s="14" t="n"/>
      <c r="R2153" s="10" t="n">
        <v>22000</v>
      </c>
      <c r="S2153" s="10" t="n"/>
      <c r="T2153" s="10" t="n"/>
      <c r="U2153" s="10" t="n"/>
      <c r="V2153" s="13" t="n"/>
      <c r="X2153" s="13" t="n"/>
      <c r="AA2153" s="14" t="n"/>
    </row>
    <row r="2154">
      <c r="B2154" t="inlineStr">
        <is>
          <t>Venta Directa</t>
        </is>
      </c>
      <c r="C2154" t="n">
        <v>40363129</v>
      </c>
      <c r="D2154" t="inlineStr">
        <is>
          <t>AGROSUPER ASIA</t>
        </is>
      </c>
      <c r="E2154" t="n">
        <v>1021150</v>
      </c>
      <c r="F2154" t="inlineStr">
        <is>
          <t>agrosuper asia1021150</t>
        </is>
      </c>
      <c r="G2154" s="12" t="n">
        <v>45008</v>
      </c>
      <c r="H2154" s="10" t="n">
        <v>3968</v>
      </c>
      <c r="I2154" s="10" t="n"/>
      <c r="J2154" s="10" t="n"/>
      <c r="K2154" s="10" t="n"/>
      <c r="L2154" s="13" t="n"/>
      <c r="N2154" s="13" t="n"/>
      <c r="Q2154" s="14" t="n"/>
      <c r="R2154" s="10" t="n">
        <v>3968</v>
      </c>
      <c r="S2154" s="10" t="n"/>
      <c r="T2154" s="10" t="n"/>
      <c r="U2154" s="10" t="n"/>
      <c r="V2154" s="13" t="n"/>
      <c r="X2154" s="13" t="n"/>
      <c r="AA2154" s="14" t="n"/>
    </row>
    <row r="2155">
      <c r="B2155" t="inlineStr">
        <is>
          <t>Venta Directa</t>
        </is>
      </c>
      <c r="C2155" t="n">
        <v>40363129</v>
      </c>
      <c r="D2155" t="inlineStr">
        <is>
          <t>AGROSUPER ASIA</t>
        </is>
      </c>
      <c r="E2155" t="n">
        <v>1021150</v>
      </c>
      <c r="F2155" t="inlineStr">
        <is>
          <t>agrosuper asia1021150</t>
        </is>
      </c>
      <c r="G2155" s="12" t="n">
        <v>45008</v>
      </c>
      <c r="H2155" s="10" t="n">
        <v>22000</v>
      </c>
      <c r="I2155" s="10" t="n"/>
      <c r="J2155" s="10" t="n"/>
      <c r="K2155" s="10" t="n"/>
      <c r="L2155" s="13" t="n"/>
      <c r="N2155" s="13" t="n"/>
      <c r="Q2155" s="14" t="n"/>
      <c r="R2155" s="10" t="n">
        <v>22000</v>
      </c>
      <c r="S2155" s="10" t="n"/>
      <c r="T2155" s="10" t="n"/>
      <c r="U2155" s="10" t="n"/>
      <c r="V2155" s="13" t="n"/>
      <c r="X2155" s="13" t="n"/>
      <c r="AA2155" s="14" t="n"/>
    </row>
    <row r="2156">
      <c r="B2156" t="inlineStr">
        <is>
          <t>Venta Directa</t>
        </is>
      </c>
      <c r="C2156" t="n">
        <v>40363123</v>
      </c>
      <c r="D2156" t="inlineStr">
        <is>
          <t>AGROSUPER ASIA</t>
        </is>
      </c>
      <c r="E2156" t="n">
        <v>1021665</v>
      </c>
      <c r="F2156" t="inlineStr">
        <is>
          <t>agrosuper asia1021665</t>
        </is>
      </c>
      <c r="G2156" s="12" t="n">
        <v>45015</v>
      </c>
      <c r="H2156" s="10" t="n">
        <v>22416.59</v>
      </c>
      <c r="I2156" s="10" t="n"/>
      <c r="J2156" s="10" t="n"/>
      <c r="K2156" s="10" t="n"/>
      <c r="L2156" s="13" t="n"/>
      <c r="N2156" s="13" t="n"/>
      <c r="Q2156" s="14" t="n"/>
      <c r="R2156" s="10" t="n">
        <v>22416.59</v>
      </c>
      <c r="S2156" s="10" t="n"/>
      <c r="T2156" s="10" t="n"/>
      <c r="U2156" s="10" t="n"/>
      <c r="V2156" s="13" t="n"/>
      <c r="X2156" s="13" t="n"/>
      <c r="AA2156" s="14" t="n"/>
    </row>
    <row r="2157">
      <c r="B2157" t="inlineStr">
        <is>
          <t>Venta Directa</t>
        </is>
      </c>
      <c r="C2157" t="n">
        <v>40363087</v>
      </c>
      <c r="D2157" t="inlineStr">
        <is>
          <t>AGRO SUDAMERICA</t>
        </is>
      </c>
      <c r="E2157" t="n">
        <v>1012362</v>
      </c>
      <c r="F2157" t="inlineStr">
        <is>
          <t>agro sudamerica1012362</t>
        </is>
      </c>
      <c r="G2157" s="12" t="n">
        <v>44989</v>
      </c>
      <c r="H2157" s="10" t="n">
        <v>2088</v>
      </c>
      <c r="I2157" s="10" t="n"/>
      <c r="J2157" s="10" t="n"/>
      <c r="K2157" s="10" t="n"/>
      <c r="L2157" s="13" t="n"/>
      <c r="N2157" s="13" t="n"/>
      <c r="Q2157" s="14" t="n"/>
      <c r="R2157" s="10" t="n">
        <v>2088</v>
      </c>
      <c r="S2157" s="10" t="n"/>
      <c r="T2157" s="10" t="n"/>
      <c r="U2157" s="10" t="n"/>
      <c r="V2157" s="13" t="n"/>
      <c r="X2157" s="13" t="n"/>
      <c r="AA2157" s="14" t="n"/>
    </row>
    <row r="2158">
      <c r="B2158" t="inlineStr">
        <is>
          <t>Venta Directa</t>
        </is>
      </c>
      <c r="C2158" t="n">
        <v>40363087</v>
      </c>
      <c r="D2158" t="inlineStr">
        <is>
          <t>AGRO SUDAMERICA</t>
        </is>
      </c>
      <c r="E2158" t="n">
        <v>1011560</v>
      </c>
      <c r="F2158" t="inlineStr">
        <is>
          <t>agro sudamerica1011560</t>
        </is>
      </c>
      <c r="G2158" s="12" t="n">
        <v>44989</v>
      </c>
      <c r="H2158" s="10" t="n">
        <v>21906</v>
      </c>
      <c r="I2158" s="10" t="n"/>
      <c r="J2158" s="10" t="n"/>
      <c r="K2158" s="10" t="n"/>
      <c r="L2158" s="13" t="n"/>
      <c r="N2158" s="13" t="n"/>
      <c r="Q2158" s="14" t="n"/>
      <c r="R2158" s="10" t="n">
        <v>21906</v>
      </c>
      <c r="S2158" s="10" t="n"/>
      <c r="T2158" s="10" t="n"/>
      <c r="U2158" s="10" t="n"/>
      <c r="V2158" s="13" t="n"/>
      <c r="X2158" s="13" t="n"/>
      <c r="AA2158" s="14" t="n"/>
    </row>
    <row r="2159">
      <c r="B2159" t="inlineStr">
        <is>
          <t>Venta Local</t>
        </is>
      </c>
      <c r="C2159" t="n">
        <v>40363053</v>
      </c>
      <c r="D2159" t="inlineStr">
        <is>
          <t>AGROSUPER SHANGHAI</t>
        </is>
      </c>
      <c r="E2159" t="n">
        <v>1012595</v>
      </c>
      <c r="F2159" t="inlineStr">
        <is>
          <t>agrosuper shanghai1012595</t>
        </is>
      </c>
      <c r="G2159" s="12" t="n">
        <v>45005</v>
      </c>
      <c r="H2159" s="10" t="n">
        <v>8800</v>
      </c>
      <c r="I2159" s="10" t="n"/>
      <c r="J2159" s="10" t="n"/>
      <c r="K2159" s="10" t="n"/>
      <c r="L2159" s="13" t="n">
        <v>5.574109245612703</v>
      </c>
      <c r="M2159" s="12" t="n">
        <v>45010</v>
      </c>
      <c r="N2159" s="13" t="n">
        <v>5.5</v>
      </c>
      <c r="O2159" s="12" t="n">
        <v>45015</v>
      </c>
      <c r="P2159" t="n">
        <v>1</v>
      </c>
      <c r="Q2159" s="14" t="inlineStr">
        <is>
          <t>Mes 4</t>
        </is>
      </c>
      <c r="R2159" s="10" t="n">
        <v>8800</v>
      </c>
      <c r="S2159" s="10" t="n"/>
      <c r="T2159" s="10" t="n"/>
      <c r="U2159" s="10" t="n"/>
      <c r="V2159" s="13" t="n">
        <v>7.574109245612703</v>
      </c>
      <c r="W2159" s="12" t="n">
        <v>45012</v>
      </c>
      <c r="X2159" s="13" t="n">
        <v>7.5</v>
      </c>
      <c r="Y2159" s="12" t="n">
        <v>45015</v>
      </c>
      <c r="Z2159" t="n">
        <v>1</v>
      </c>
      <c r="AA2159" s="14" t="inlineStr">
        <is>
          <t>Mes 4</t>
        </is>
      </c>
    </row>
    <row r="2160">
      <c r="B2160" t="inlineStr">
        <is>
          <t>Venta Local</t>
        </is>
      </c>
      <c r="C2160" t="n">
        <v>40363053</v>
      </c>
      <c r="D2160" t="inlineStr">
        <is>
          <t>AGROSUPER SHANGHAI</t>
        </is>
      </c>
      <c r="E2160" t="n">
        <v>1012218</v>
      </c>
      <c r="F2160" t="inlineStr">
        <is>
          <t>agrosuper shanghai1012218</t>
        </is>
      </c>
      <c r="G2160" s="12" t="n">
        <v>45005</v>
      </c>
      <c r="H2160" s="10" t="n">
        <v>10500</v>
      </c>
      <c r="I2160" s="10" t="n"/>
      <c r="J2160" s="10" t="n"/>
      <c r="K2160" s="10" t="n"/>
      <c r="L2160" s="13" t="n">
        <v>5.574109245612703</v>
      </c>
      <c r="M2160" s="12" t="n">
        <v>45010</v>
      </c>
      <c r="N2160" s="13" t="n">
        <v>5.5</v>
      </c>
      <c r="O2160" s="12" t="n">
        <v>45015</v>
      </c>
      <c r="P2160" t="n">
        <v>1</v>
      </c>
      <c r="Q2160" s="14" t="inlineStr">
        <is>
          <t>Mes 4</t>
        </is>
      </c>
      <c r="R2160" s="10" t="n">
        <v>10500</v>
      </c>
      <c r="S2160" s="10" t="n"/>
      <c r="T2160" s="10" t="n"/>
      <c r="U2160" s="10" t="n"/>
      <c r="V2160" s="13" t="n">
        <v>7.574109245612703</v>
      </c>
      <c r="W2160" s="12" t="n">
        <v>45012</v>
      </c>
      <c r="X2160" s="13" t="n">
        <v>7.5</v>
      </c>
      <c r="Y2160" s="12" t="n">
        <v>45015</v>
      </c>
      <c r="Z2160" t="n">
        <v>1</v>
      </c>
      <c r="AA2160" s="14" t="inlineStr">
        <is>
          <t>Mes 4</t>
        </is>
      </c>
    </row>
    <row r="2161">
      <c r="B2161" t="inlineStr">
        <is>
          <t>Venta Directa</t>
        </is>
      </c>
      <c r="C2161" t="n">
        <v>40362984</v>
      </c>
      <c r="D2161" t="inlineStr">
        <is>
          <t>AGRO SUDAMERICA</t>
        </is>
      </c>
      <c r="E2161" t="n">
        <v>1020848</v>
      </c>
      <c r="F2161" t="inlineStr">
        <is>
          <t>agro sudamerica1020848</t>
        </is>
      </c>
      <c r="G2161" s="12" t="n">
        <v>44976</v>
      </c>
      <c r="H2161" s="10" t="inlineStr"/>
      <c r="I2161" s="10" t="n"/>
      <c r="J2161" s="10" t="n"/>
      <c r="K2161" s="10" t="n"/>
      <c r="L2161" s="13" t="n"/>
      <c r="N2161" s="13" t="n"/>
      <c r="Q2161" s="14" t="n"/>
      <c r="R2161" s="10" t="n"/>
      <c r="S2161" s="10" t="n"/>
      <c r="T2161" s="10" t="n"/>
      <c r="U2161" s="10" t="n"/>
      <c r="V2161" s="13" t="n"/>
      <c r="X2161" s="13" t="n"/>
      <c r="AA2161" s="14" t="n"/>
    </row>
    <row r="2162">
      <c r="B2162" t="inlineStr">
        <is>
          <t>Venta Local</t>
        </is>
      </c>
      <c r="C2162" t="n">
        <v>40362967</v>
      </c>
      <c r="D2162" t="inlineStr">
        <is>
          <t>AGRO AMERICA</t>
        </is>
      </c>
      <c r="E2162" t="n">
        <v>1012518</v>
      </c>
      <c r="F2162" t="inlineStr">
        <is>
          <t>agro america1012518</t>
        </is>
      </c>
      <c r="G2162" s="12" t="n">
        <v>44997</v>
      </c>
      <c r="H2162" s="10" t="n">
        <v>18125.53632</v>
      </c>
      <c r="I2162" s="10" t="n"/>
      <c r="J2162" s="10" t="n"/>
      <c r="K2162" s="10" t="n"/>
      <c r="L2162" s="13" t="n">
        <v>7.5</v>
      </c>
      <c r="M2162" s="12" t="n">
        <v>45004</v>
      </c>
      <c r="N2162" s="13" t="n">
        <v>9.5</v>
      </c>
      <c r="O2162" s="12" t="n">
        <v>45013</v>
      </c>
      <c r="P2162" t="n">
        <v>3</v>
      </c>
      <c r="Q2162" s="14" t="inlineStr">
        <is>
          <t>SI</t>
        </is>
      </c>
      <c r="R2162" s="10" t="n">
        <v>18125.53632</v>
      </c>
      <c r="S2162" s="10" t="n"/>
      <c r="T2162" s="10" t="n"/>
      <c r="U2162" s="10" t="n"/>
      <c r="V2162" s="13" t="n">
        <v>9.5</v>
      </c>
      <c r="W2162" s="12" t="n">
        <v>45006</v>
      </c>
      <c r="X2162" s="13" t="n">
        <v>11.5</v>
      </c>
      <c r="Y2162" s="12" t="n">
        <v>45013</v>
      </c>
      <c r="Z2162" t="n">
        <v>3</v>
      </c>
      <c r="AA2162" s="14" t="inlineStr">
        <is>
          <t>SI</t>
        </is>
      </c>
    </row>
    <row r="2163">
      <c r="B2163" t="inlineStr">
        <is>
          <t>Venta Directa</t>
        </is>
      </c>
      <c r="C2163" t="n">
        <v>40362964</v>
      </c>
      <c r="D2163" t="inlineStr">
        <is>
          <t>AGRO SUDAMERICA</t>
        </is>
      </c>
      <c r="E2163" t="n">
        <v>1020412</v>
      </c>
      <c r="F2163" t="inlineStr">
        <is>
          <t>agro sudamerica1020412</t>
        </is>
      </c>
      <c r="G2163" s="12" t="n">
        <v>44984</v>
      </c>
      <c r="H2163" s="10" t="inlineStr"/>
      <c r="I2163" s="10" t="n"/>
      <c r="J2163" s="10" t="n"/>
      <c r="K2163" s="10" t="n"/>
      <c r="L2163" s="13" t="n"/>
      <c r="N2163" s="13" t="n"/>
      <c r="Q2163" s="14" t="n"/>
      <c r="R2163" s="10" t="n"/>
      <c r="S2163" s="10" t="n"/>
      <c r="T2163" s="10" t="n"/>
      <c r="U2163" s="10" t="n"/>
      <c r="V2163" s="13" t="n"/>
      <c r="X2163" s="13" t="n"/>
      <c r="AA2163" s="14" t="n"/>
    </row>
    <row r="2164">
      <c r="B2164" t="inlineStr">
        <is>
          <t>Venta Local</t>
        </is>
      </c>
      <c r="C2164" t="n">
        <v>40362957</v>
      </c>
      <c r="D2164" t="inlineStr">
        <is>
          <t>AGRO AMERICA</t>
        </is>
      </c>
      <c r="E2164" t="n">
        <v>1030379</v>
      </c>
      <c r="F2164" t="inlineStr">
        <is>
          <t>agro america1030379</t>
        </is>
      </c>
      <c r="G2164" s="12" t="n">
        <v>44999</v>
      </c>
      <c r="H2164" s="10" t="n">
        <v>24004.08864</v>
      </c>
      <c r="I2164" s="10" t="n"/>
      <c r="J2164" s="10" t="n"/>
      <c r="K2164" s="10" t="n"/>
      <c r="L2164" s="13" t="n">
        <v>7.5</v>
      </c>
      <c r="M2164" s="12" t="n">
        <v>45006</v>
      </c>
      <c r="N2164" s="13" t="n">
        <v>9.5</v>
      </c>
      <c r="O2164" s="12" t="n">
        <v>45015</v>
      </c>
      <c r="P2164" t="n">
        <v>1</v>
      </c>
      <c r="Q2164" s="14" t="inlineStr">
        <is>
          <t>Mes 4</t>
        </is>
      </c>
      <c r="R2164" s="10" t="n">
        <v>24004.08864</v>
      </c>
      <c r="S2164" s="10" t="n"/>
      <c r="T2164" s="10" t="n"/>
      <c r="U2164" s="10" t="n"/>
      <c r="V2164" s="13" t="n">
        <v>9.5</v>
      </c>
      <c r="W2164" s="12" t="n">
        <v>45008</v>
      </c>
      <c r="X2164" s="13" t="n">
        <v>11.5</v>
      </c>
      <c r="Y2164" s="12" t="n">
        <v>45015</v>
      </c>
      <c r="Z2164" t="n">
        <v>1</v>
      </c>
      <c r="AA2164" s="14" t="inlineStr">
        <is>
          <t>Mes 4</t>
        </is>
      </c>
    </row>
    <row r="2165">
      <c r="B2165" t="inlineStr">
        <is>
          <t>Venta Local</t>
        </is>
      </c>
      <c r="C2165" t="n">
        <v>40362956</v>
      </c>
      <c r="D2165" t="inlineStr">
        <is>
          <t>AGRO AMERICA</t>
        </is>
      </c>
      <c r="E2165" t="n">
        <v>1030379</v>
      </c>
      <c r="F2165" t="inlineStr">
        <is>
          <t>agro america1030379</t>
        </is>
      </c>
      <c r="G2165" s="12" t="n">
        <v>44999</v>
      </c>
      <c r="H2165" s="10" t="n">
        <v>24004.08864</v>
      </c>
      <c r="I2165" s="10" t="n"/>
      <c r="J2165" s="10" t="n"/>
      <c r="K2165" s="10" t="n"/>
      <c r="L2165" s="13" t="n">
        <v>7.5</v>
      </c>
      <c r="M2165" s="12" t="n">
        <v>45006</v>
      </c>
      <c r="N2165" s="13" t="n">
        <v>9.5</v>
      </c>
      <c r="O2165" s="12" t="n">
        <v>45015</v>
      </c>
      <c r="P2165" t="n">
        <v>1</v>
      </c>
      <c r="Q2165" s="14" t="inlineStr">
        <is>
          <t>Mes 4</t>
        </is>
      </c>
      <c r="R2165" s="10" t="n">
        <v>24004.08864</v>
      </c>
      <c r="S2165" s="10" t="n"/>
      <c r="T2165" s="10" t="n"/>
      <c r="U2165" s="10" t="n"/>
      <c r="V2165" s="13" t="n">
        <v>9.5</v>
      </c>
      <c r="W2165" s="12" t="n">
        <v>45008</v>
      </c>
      <c r="X2165" s="13" t="n">
        <v>11.5</v>
      </c>
      <c r="Y2165" s="12" t="n">
        <v>45015</v>
      </c>
      <c r="Z2165" t="n">
        <v>1</v>
      </c>
      <c r="AA2165" s="14" t="inlineStr">
        <is>
          <t>Mes 4</t>
        </is>
      </c>
    </row>
    <row r="2166">
      <c r="B2166" t="inlineStr">
        <is>
          <t>Venta Local</t>
        </is>
      </c>
      <c r="C2166" t="n">
        <v>40362955</v>
      </c>
      <c r="D2166" t="inlineStr">
        <is>
          <t>AGRO AMERICA</t>
        </is>
      </c>
      <c r="E2166" t="n">
        <v>1030379</v>
      </c>
      <c r="F2166" t="inlineStr">
        <is>
          <t>agro america1030379</t>
        </is>
      </c>
      <c r="G2166" s="12" t="n">
        <v>44999</v>
      </c>
      <c r="H2166" s="10" t="n">
        <v>24004.08864</v>
      </c>
      <c r="I2166" s="10" t="n"/>
      <c r="J2166" s="10" t="n"/>
      <c r="K2166" s="10" t="n"/>
      <c r="L2166" s="13" t="n">
        <v>7.5</v>
      </c>
      <c r="M2166" s="12" t="n">
        <v>45006</v>
      </c>
      <c r="N2166" s="13" t="n">
        <v>9.5</v>
      </c>
      <c r="O2166" s="12" t="n">
        <v>45015</v>
      </c>
      <c r="P2166" t="n">
        <v>1</v>
      </c>
      <c r="Q2166" s="14" t="inlineStr">
        <is>
          <t>Mes 4</t>
        </is>
      </c>
      <c r="R2166" s="10" t="n">
        <v>24004.08864</v>
      </c>
      <c r="S2166" s="10" t="n"/>
      <c r="T2166" s="10" t="n"/>
      <c r="U2166" s="10" t="n"/>
      <c r="V2166" s="13" t="n">
        <v>9.5</v>
      </c>
      <c r="W2166" s="12" t="n">
        <v>45008</v>
      </c>
      <c r="X2166" s="13" t="n">
        <v>11.5</v>
      </c>
      <c r="Y2166" s="12" t="n">
        <v>45015</v>
      </c>
      <c r="Z2166" t="n">
        <v>1</v>
      </c>
      <c r="AA2166" s="14" t="inlineStr">
        <is>
          <t>Mes 4</t>
        </is>
      </c>
    </row>
    <row r="2167">
      <c r="B2167" t="inlineStr">
        <is>
          <t>Venta Local</t>
        </is>
      </c>
      <c r="C2167" t="n">
        <v>40362954</v>
      </c>
      <c r="D2167" t="inlineStr">
        <is>
          <t>AGRO AMERICA</t>
        </is>
      </c>
      <c r="E2167" t="n">
        <v>1030379</v>
      </c>
      <c r="F2167" t="inlineStr">
        <is>
          <t>agro america1030379</t>
        </is>
      </c>
      <c r="G2167" s="12" t="n">
        <v>44999</v>
      </c>
      <c r="H2167" s="10" t="n">
        <v>24004.08864</v>
      </c>
      <c r="I2167" s="10" t="n"/>
      <c r="J2167" s="10" t="n"/>
      <c r="K2167" s="10" t="n"/>
      <c r="L2167" s="13" t="n">
        <v>7.5</v>
      </c>
      <c r="M2167" s="12" t="n">
        <v>45006</v>
      </c>
      <c r="N2167" s="13" t="n">
        <v>9.5</v>
      </c>
      <c r="O2167" s="12" t="n">
        <v>45015</v>
      </c>
      <c r="P2167" t="n">
        <v>1</v>
      </c>
      <c r="Q2167" s="14" t="inlineStr">
        <is>
          <t>Mes 4</t>
        </is>
      </c>
      <c r="R2167" s="10" t="n">
        <v>24004.08864</v>
      </c>
      <c r="S2167" s="10" t="n"/>
      <c r="T2167" s="10" t="n"/>
      <c r="U2167" s="10" t="n"/>
      <c r="V2167" s="13" t="n">
        <v>9.5</v>
      </c>
      <c r="W2167" s="12" t="n">
        <v>45008</v>
      </c>
      <c r="X2167" s="13" t="n">
        <v>11.5</v>
      </c>
      <c r="Y2167" s="12" t="n">
        <v>45015</v>
      </c>
      <c r="Z2167" t="n">
        <v>1</v>
      </c>
      <c r="AA2167" s="14" t="inlineStr">
        <is>
          <t>Mes 4</t>
        </is>
      </c>
    </row>
    <row r="2168">
      <c r="B2168" t="inlineStr">
        <is>
          <t>Venta Local</t>
        </is>
      </c>
      <c r="C2168" t="n">
        <v>40362953</v>
      </c>
      <c r="D2168" t="inlineStr">
        <is>
          <t>AGRO AMERICA</t>
        </is>
      </c>
      <c r="E2168" t="n">
        <v>1030379</v>
      </c>
      <c r="F2168" t="inlineStr">
        <is>
          <t>agro america1030379</t>
        </is>
      </c>
      <c r="G2168" s="12" t="n">
        <v>44999</v>
      </c>
      <c r="H2168" s="10" t="n">
        <v>24004.08864</v>
      </c>
      <c r="I2168" s="10" t="n"/>
      <c r="J2168" s="10" t="n"/>
      <c r="K2168" s="10" t="n"/>
      <c r="L2168" s="13" t="n">
        <v>7.5</v>
      </c>
      <c r="M2168" s="12" t="n">
        <v>45006</v>
      </c>
      <c r="N2168" s="13" t="n">
        <v>9.5</v>
      </c>
      <c r="O2168" s="12" t="n">
        <v>45015</v>
      </c>
      <c r="P2168" t="n">
        <v>1</v>
      </c>
      <c r="Q2168" s="14" t="inlineStr">
        <is>
          <t>Mes 4</t>
        </is>
      </c>
      <c r="R2168" s="10" t="n">
        <v>24004.08864</v>
      </c>
      <c r="S2168" s="10" t="n"/>
      <c r="T2168" s="10" t="n"/>
      <c r="U2168" s="10" t="n"/>
      <c r="V2168" s="13" t="n">
        <v>9.5</v>
      </c>
      <c r="W2168" s="12" t="n">
        <v>45008</v>
      </c>
      <c r="X2168" s="13" t="n">
        <v>11.5</v>
      </c>
      <c r="Y2168" s="12" t="n">
        <v>45015</v>
      </c>
      <c r="Z2168" t="n">
        <v>1</v>
      </c>
      <c r="AA2168" s="14" t="inlineStr">
        <is>
          <t>Mes 4</t>
        </is>
      </c>
    </row>
    <row r="2169">
      <c r="B2169" t="inlineStr">
        <is>
          <t>Venta Local</t>
        </is>
      </c>
      <c r="C2169" t="n">
        <v>40362952</v>
      </c>
      <c r="D2169" t="inlineStr">
        <is>
          <t>AGRO AMERICA</t>
        </is>
      </c>
      <c r="E2169" t="n">
        <v>1030379</v>
      </c>
      <c r="F2169" t="inlineStr">
        <is>
          <t>agro america1030379</t>
        </is>
      </c>
      <c r="G2169" s="12" t="n">
        <v>44999</v>
      </c>
      <c r="H2169" s="10" t="n">
        <v>24004.08864</v>
      </c>
      <c r="I2169" s="10" t="n"/>
      <c r="J2169" s="10" t="n"/>
      <c r="K2169" s="10" t="n"/>
      <c r="L2169" s="13" t="n">
        <v>7.5</v>
      </c>
      <c r="M2169" s="12" t="n">
        <v>45006</v>
      </c>
      <c r="N2169" s="13" t="n">
        <v>9.5</v>
      </c>
      <c r="O2169" s="12" t="n">
        <v>45015</v>
      </c>
      <c r="P2169" t="n">
        <v>1</v>
      </c>
      <c r="Q2169" s="14" t="inlineStr">
        <is>
          <t>Mes 4</t>
        </is>
      </c>
      <c r="R2169" s="10" t="n">
        <v>24004.08864</v>
      </c>
      <c r="S2169" s="10" t="n"/>
      <c r="T2169" s="10" t="n"/>
      <c r="U2169" s="10" t="n"/>
      <c r="V2169" s="13" t="n">
        <v>9.5</v>
      </c>
      <c r="W2169" s="12" t="n">
        <v>45008</v>
      </c>
      <c r="X2169" s="13" t="n">
        <v>11.5</v>
      </c>
      <c r="Y2169" s="12" t="n">
        <v>45015</v>
      </c>
      <c r="Z2169" t="n">
        <v>1</v>
      </c>
      <c r="AA2169" s="14" t="inlineStr">
        <is>
          <t>Mes 4</t>
        </is>
      </c>
    </row>
    <row r="2170">
      <c r="B2170" t="inlineStr">
        <is>
          <t>Venta Local</t>
        </is>
      </c>
      <c r="C2170" t="n">
        <v>40362951</v>
      </c>
      <c r="D2170" t="inlineStr">
        <is>
          <t>AGRO AMERICA</t>
        </is>
      </c>
      <c r="E2170" t="n">
        <v>1030379</v>
      </c>
      <c r="F2170" t="inlineStr">
        <is>
          <t>agro america1030379</t>
        </is>
      </c>
      <c r="G2170" s="12" t="n">
        <v>44999</v>
      </c>
      <c r="H2170" s="10" t="n">
        <v>24040.376</v>
      </c>
      <c r="I2170" s="10" t="n"/>
      <c r="J2170" s="10" t="n"/>
      <c r="K2170" s="10" t="n"/>
      <c r="L2170" s="13" t="n">
        <v>7.5</v>
      </c>
      <c r="M2170" s="12" t="n">
        <v>45006</v>
      </c>
      <c r="N2170" s="13" t="n">
        <v>9.5</v>
      </c>
      <c r="O2170" s="12" t="n">
        <v>45015</v>
      </c>
      <c r="P2170" t="n">
        <v>1</v>
      </c>
      <c r="Q2170" s="14" t="inlineStr">
        <is>
          <t>Mes 4</t>
        </is>
      </c>
      <c r="R2170" s="10" t="n">
        <v>24040.376</v>
      </c>
      <c r="S2170" s="10" t="n"/>
      <c r="T2170" s="10" t="n"/>
      <c r="U2170" s="10" t="n"/>
      <c r="V2170" s="13" t="n">
        <v>9.5</v>
      </c>
      <c r="W2170" s="12" t="n">
        <v>45008</v>
      </c>
      <c r="X2170" s="13" t="n">
        <v>11.5</v>
      </c>
      <c r="Y2170" s="12" t="n">
        <v>45015</v>
      </c>
      <c r="Z2170" t="n">
        <v>1</v>
      </c>
      <c r="AA2170" s="14" t="inlineStr">
        <is>
          <t>Mes 4</t>
        </is>
      </c>
    </row>
    <row r="2171">
      <c r="B2171" t="inlineStr">
        <is>
          <t>Venta Local</t>
        </is>
      </c>
      <c r="C2171" t="n">
        <v>40362948</v>
      </c>
      <c r="D2171" t="inlineStr">
        <is>
          <t>AGRO AMERICA</t>
        </is>
      </c>
      <c r="E2171" t="n">
        <v>1012165</v>
      </c>
      <c r="F2171" t="inlineStr">
        <is>
          <t>agro america1012165</t>
        </is>
      </c>
      <c r="G2171" s="12" t="n">
        <v>45013</v>
      </c>
      <c r="H2171" s="10" t="inlineStr"/>
      <c r="I2171" s="10" t="n">
        <v>19958.048</v>
      </c>
      <c r="J2171" s="10" t="n"/>
      <c r="K2171" s="10" t="n"/>
      <c r="L2171" s="13" t="n">
        <v>7.5</v>
      </c>
      <c r="M2171" s="12" t="n">
        <v>45020</v>
      </c>
      <c r="N2171" s="13" t="n">
        <v>9.5</v>
      </c>
      <c r="O2171" s="12" t="n">
        <v>45029</v>
      </c>
      <c r="P2171" t="n">
        <v>14</v>
      </c>
      <c r="Q2171" s="14" t="inlineStr">
        <is>
          <t>SI</t>
        </is>
      </c>
      <c r="R2171" s="10" t="n"/>
      <c r="S2171" s="10" t="n">
        <v>19958.048</v>
      </c>
      <c r="T2171" s="10" t="n"/>
      <c r="U2171" s="10" t="n"/>
      <c r="V2171" s="13" t="n">
        <v>9.5</v>
      </c>
      <c r="W2171" s="12" t="n">
        <v>45022</v>
      </c>
      <c r="X2171" s="13" t="n">
        <v>11.5</v>
      </c>
      <c r="Y2171" s="12" t="n">
        <v>45029</v>
      </c>
      <c r="Z2171" t="n">
        <v>14</v>
      </c>
      <c r="AA2171" s="14" t="inlineStr">
        <is>
          <t>SI</t>
        </is>
      </c>
    </row>
    <row r="2172">
      <c r="B2172" t="inlineStr">
        <is>
          <t>Venta Local</t>
        </is>
      </c>
      <c r="C2172" t="n">
        <v>40362947</v>
      </c>
      <c r="D2172" t="inlineStr">
        <is>
          <t>AGRO AMERICA</t>
        </is>
      </c>
      <c r="E2172" t="n">
        <v>1012165</v>
      </c>
      <c r="F2172" t="inlineStr">
        <is>
          <t>agro america1012165</t>
        </is>
      </c>
      <c r="G2172" s="12" t="n">
        <v>45006</v>
      </c>
      <c r="H2172" s="10" t="inlineStr"/>
      <c r="I2172" s="10" t="n">
        <v>19958.048</v>
      </c>
      <c r="J2172" s="10" t="n"/>
      <c r="K2172" s="10" t="n"/>
      <c r="L2172" s="13" t="n">
        <v>7.5</v>
      </c>
      <c r="M2172" s="12" t="n">
        <v>45013</v>
      </c>
      <c r="N2172" s="13" t="n">
        <v>9.5</v>
      </c>
      <c r="O2172" s="12" t="n">
        <v>45022</v>
      </c>
      <c r="P2172" t="n">
        <v>20</v>
      </c>
      <c r="Q2172" s="14" t="inlineStr">
        <is>
          <t>SI</t>
        </is>
      </c>
      <c r="R2172" s="10" t="n"/>
      <c r="S2172" s="10" t="n">
        <v>19958.048</v>
      </c>
      <c r="T2172" s="10" t="n"/>
      <c r="U2172" s="10" t="n"/>
      <c r="V2172" s="13" t="n">
        <v>9.5</v>
      </c>
      <c r="W2172" s="12" t="n">
        <v>45015</v>
      </c>
      <c r="X2172" s="13" t="n">
        <v>11.5</v>
      </c>
      <c r="Y2172" s="12" t="n">
        <v>45022</v>
      </c>
      <c r="Z2172" t="n">
        <v>20</v>
      </c>
      <c r="AA2172" s="14" t="inlineStr">
        <is>
          <t>SI</t>
        </is>
      </c>
    </row>
    <row r="2173">
      <c r="B2173" t="inlineStr">
        <is>
          <t>Venta Local</t>
        </is>
      </c>
      <c r="C2173" t="n">
        <v>40362946</v>
      </c>
      <c r="D2173" t="inlineStr">
        <is>
          <t>AGRO AMERICA</t>
        </is>
      </c>
      <c r="E2173" t="n">
        <v>1012165</v>
      </c>
      <c r="F2173" t="inlineStr">
        <is>
          <t>agro america1012165</t>
        </is>
      </c>
      <c r="G2173" s="12" t="n">
        <v>45015</v>
      </c>
      <c r="H2173" s="10" t="inlineStr"/>
      <c r="I2173" s="10" t="n">
        <v>19958.048</v>
      </c>
      <c r="J2173" s="10" t="n"/>
      <c r="K2173" s="10" t="n"/>
      <c r="L2173" s="13" t="n">
        <v>7.5</v>
      </c>
      <c r="M2173" s="12" t="n">
        <v>45022</v>
      </c>
      <c r="N2173" s="13" t="n">
        <v>9.5</v>
      </c>
      <c r="O2173" s="12" t="n">
        <v>45031</v>
      </c>
      <c r="P2173" t="n">
        <v>12</v>
      </c>
      <c r="Q2173" s="14" t="inlineStr">
        <is>
          <t>SI</t>
        </is>
      </c>
      <c r="R2173" s="10" t="n"/>
      <c r="S2173" s="10" t="n">
        <v>19958.048</v>
      </c>
      <c r="T2173" s="10" t="n"/>
      <c r="U2173" s="10" t="n"/>
      <c r="V2173" s="13" t="n">
        <v>9.5</v>
      </c>
      <c r="W2173" s="12" t="n">
        <v>45024</v>
      </c>
      <c r="X2173" s="13" t="n">
        <v>11.5</v>
      </c>
      <c r="Y2173" s="12" t="n">
        <v>45031</v>
      </c>
      <c r="Z2173" t="n">
        <v>12</v>
      </c>
      <c r="AA2173" s="14" t="inlineStr">
        <is>
          <t>SI</t>
        </is>
      </c>
    </row>
    <row r="2174">
      <c r="B2174" t="inlineStr">
        <is>
          <t>Venta Local</t>
        </is>
      </c>
      <c r="C2174" t="n">
        <v>40362945</v>
      </c>
      <c r="D2174" t="inlineStr">
        <is>
          <t>AGRO AMERICA</t>
        </is>
      </c>
      <c r="E2174" t="n">
        <v>1012165</v>
      </c>
      <c r="F2174" t="inlineStr">
        <is>
          <t>agro america1012165</t>
        </is>
      </c>
      <c r="G2174" s="12" t="n">
        <v>44992</v>
      </c>
      <c r="H2174" s="10" t="n">
        <v>19958.048</v>
      </c>
      <c r="I2174" s="10" t="n"/>
      <c r="J2174" s="10" t="n"/>
      <c r="K2174" s="10" t="n"/>
      <c r="L2174" s="13" t="n">
        <v>7.5</v>
      </c>
      <c r="M2174" s="12" t="n">
        <v>44999</v>
      </c>
      <c r="N2174" s="13" t="n">
        <v>9.5</v>
      </c>
      <c r="O2174" s="12" t="n">
        <v>45008</v>
      </c>
      <c r="P2174" t="n">
        <v>7</v>
      </c>
      <c r="Q2174" s="14" t="inlineStr">
        <is>
          <t>SI</t>
        </is>
      </c>
      <c r="R2174" s="10" t="n">
        <v>19958.048</v>
      </c>
      <c r="S2174" s="10" t="n"/>
      <c r="T2174" s="10" t="n"/>
      <c r="U2174" s="10" t="n"/>
      <c r="V2174" s="13" t="n">
        <v>9.5</v>
      </c>
      <c r="W2174" s="12" t="n">
        <v>45001</v>
      </c>
      <c r="X2174" s="13" t="n">
        <v>11.5</v>
      </c>
      <c r="Y2174" s="12" t="n">
        <v>45008</v>
      </c>
      <c r="Z2174" t="n">
        <v>7</v>
      </c>
      <c r="AA2174" s="14" t="inlineStr">
        <is>
          <t>SI</t>
        </is>
      </c>
    </row>
    <row r="2175">
      <c r="B2175" t="inlineStr">
        <is>
          <t>Venta Local</t>
        </is>
      </c>
      <c r="C2175" t="n">
        <v>40362943</v>
      </c>
      <c r="D2175" t="inlineStr">
        <is>
          <t>AGRO AMERICA</t>
        </is>
      </c>
      <c r="E2175" t="n">
        <v>1012165</v>
      </c>
      <c r="F2175" t="inlineStr">
        <is>
          <t>agro america1012165</t>
        </is>
      </c>
      <c r="G2175" s="12" t="n">
        <v>44992</v>
      </c>
      <c r="H2175" s="10" t="n">
        <v>19958.048</v>
      </c>
      <c r="I2175" s="10" t="n"/>
      <c r="J2175" s="10" t="n"/>
      <c r="K2175" s="10" t="n"/>
      <c r="L2175" s="13" t="n">
        <v>7.5</v>
      </c>
      <c r="M2175" s="12" t="n">
        <v>44999</v>
      </c>
      <c r="N2175" s="13" t="n">
        <v>9.5</v>
      </c>
      <c r="O2175" s="12" t="n">
        <v>45008</v>
      </c>
      <c r="P2175" t="n">
        <v>7</v>
      </c>
      <c r="Q2175" s="14" t="inlineStr">
        <is>
          <t>SI</t>
        </is>
      </c>
      <c r="R2175" s="10" t="n">
        <v>19958.048</v>
      </c>
      <c r="S2175" s="10" t="n"/>
      <c r="T2175" s="10" t="n"/>
      <c r="U2175" s="10" t="n"/>
      <c r="V2175" s="13" t="n">
        <v>9.5</v>
      </c>
      <c r="W2175" s="12" t="n">
        <v>45001</v>
      </c>
      <c r="X2175" s="13" t="n">
        <v>11.5</v>
      </c>
      <c r="Y2175" s="12" t="n">
        <v>45008</v>
      </c>
      <c r="Z2175" t="n">
        <v>7</v>
      </c>
      <c r="AA2175" s="14" t="inlineStr">
        <is>
          <t>SI</t>
        </is>
      </c>
    </row>
    <row r="2176">
      <c r="B2176" t="inlineStr">
        <is>
          <t>Venta Local</t>
        </is>
      </c>
      <c r="C2176" t="n">
        <v>40362942</v>
      </c>
      <c r="D2176" t="inlineStr">
        <is>
          <t>AGRO AMERICA</t>
        </is>
      </c>
      <c r="E2176" t="n">
        <v>1012108</v>
      </c>
      <c r="F2176" t="inlineStr">
        <is>
          <t>agro america1012108</t>
        </is>
      </c>
      <c r="G2176" s="12" t="n">
        <v>44989</v>
      </c>
      <c r="H2176" s="10" t="n">
        <v>9979.023999999999</v>
      </c>
      <c r="I2176" s="10" t="n"/>
      <c r="J2176" s="10" t="n"/>
      <c r="K2176" s="10" t="n"/>
      <c r="L2176" s="13" t="n">
        <v>7.5</v>
      </c>
      <c r="M2176" s="12" t="n">
        <v>44996</v>
      </c>
      <c r="N2176" s="13" t="n">
        <v>9.5</v>
      </c>
      <c r="O2176" s="12" t="n">
        <v>45005</v>
      </c>
      <c r="P2176" t="n">
        <v>10</v>
      </c>
      <c r="Q2176" s="14" t="inlineStr">
        <is>
          <t>SI</t>
        </is>
      </c>
      <c r="R2176" s="10" t="n">
        <v>9979.023999999999</v>
      </c>
      <c r="S2176" s="10" t="n"/>
      <c r="T2176" s="10" t="n"/>
      <c r="U2176" s="10" t="n"/>
      <c r="V2176" s="13" t="n">
        <v>9.5</v>
      </c>
      <c r="W2176" s="12" t="n">
        <v>44998</v>
      </c>
      <c r="X2176" s="13" t="n">
        <v>11.5</v>
      </c>
      <c r="Y2176" s="12" t="n">
        <v>45005</v>
      </c>
      <c r="Z2176" t="n">
        <v>10</v>
      </c>
      <c r="AA2176" s="14" t="inlineStr">
        <is>
          <t>SI</t>
        </is>
      </c>
    </row>
    <row r="2177">
      <c r="B2177" t="inlineStr">
        <is>
          <t>Venta Local</t>
        </is>
      </c>
      <c r="C2177" t="n">
        <v>40362942</v>
      </c>
      <c r="D2177" t="inlineStr">
        <is>
          <t>AGRO AMERICA</t>
        </is>
      </c>
      <c r="E2177" t="n">
        <v>1012161</v>
      </c>
      <c r="F2177" t="inlineStr">
        <is>
          <t>agro america1012161</t>
        </is>
      </c>
      <c r="G2177" s="12" t="n">
        <v>44989</v>
      </c>
      <c r="H2177" s="10" t="n">
        <v>9979.023999999999</v>
      </c>
      <c r="I2177" s="10" t="n"/>
      <c r="J2177" s="10" t="n"/>
      <c r="K2177" s="10" t="n"/>
      <c r="L2177" s="13" t="n">
        <v>7.5</v>
      </c>
      <c r="M2177" s="12" t="n">
        <v>44996</v>
      </c>
      <c r="N2177" s="13" t="n">
        <v>9.5</v>
      </c>
      <c r="O2177" s="12" t="n">
        <v>45005</v>
      </c>
      <c r="P2177" t="n">
        <v>10</v>
      </c>
      <c r="Q2177" s="14" t="inlineStr">
        <is>
          <t>SI</t>
        </is>
      </c>
      <c r="R2177" s="10" t="n">
        <v>9979.023999999999</v>
      </c>
      <c r="S2177" s="10" t="n"/>
      <c r="T2177" s="10" t="n"/>
      <c r="U2177" s="10" t="n"/>
      <c r="V2177" s="13" t="n">
        <v>9.5</v>
      </c>
      <c r="W2177" s="12" t="n">
        <v>44998</v>
      </c>
      <c r="X2177" s="13" t="n">
        <v>11.5</v>
      </c>
      <c r="Y2177" s="12" t="n">
        <v>45005</v>
      </c>
      <c r="Z2177" t="n">
        <v>10</v>
      </c>
      <c r="AA2177" s="14" t="inlineStr">
        <is>
          <t>SI</t>
        </is>
      </c>
    </row>
    <row r="2178">
      <c r="B2178" t="inlineStr">
        <is>
          <t>Venta Local</t>
        </is>
      </c>
      <c r="C2178" t="n">
        <v>40362941</v>
      </c>
      <c r="D2178" t="inlineStr">
        <is>
          <t>AGRO AMERICA</t>
        </is>
      </c>
      <c r="E2178" t="n">
        <v>1012521</v>
      </c>
      <c r="F2178" t="inlineStr">
        <is>
          <t>agro america1012521</t>
        </is>
      </c>
      <c r="G2178" s="12" t="n">
        <v>45005</v>
      </c>
      <c r="H2178" s="10" t="inlineStr"/>
      <c r="I2178" s="10" t="n">
        <v>18143.68</v>
      </c>
      <c r="J2178" s="10" t="n"/>
      <c r="K2178" s="10" t="n"/>
      <c r="L2178" s="13" t="n">
        <v>7.5</v>
      </c>
      <c r="M2178" s="12" t="n">
        <v>45012</v>
      </c>
      <c r="N2178" s="13" t="n">
        <v>9.5</v>
      </c>
      <c r="O2178" s="12" t="n">
        <v>45021</v>
      </c>
      <c r="P2178" t="n">
        <v>21</v>
      </c>
      <c r="Q2178" s="14" t="inlineStr">
        <is>
          <t>SI</t>
        </is>
      </c>
      <c r="R2178" s="10" t="n"/>
      <c r="S2178" s="10" t="n">
        <v>18143.68</v>
      </c>
      <c r="T2178" s="10" t="n"/>
      <c r="U2178" s="10" t="n"/>
      <c r="V2178" s="13" t="n">
        <v>9.5</v>
      </c>
      <c r="W2178" s="12" t="n">
        <v>45014</v>
      </c>
      <c r="X2178" s="13" t="n">
        <v>11.5</v>
      </c>
      <c r="Y2178" s="12" t="n">
        <v>45021</v>
      </c>
      <c r="Z2178" t="n">
        <v>21</v>
      </c>
      <c r="AA2178" s="14" t="inlineStr">
        <is>
          <t>SI</t>
        </is>
      </c>
    </row>
    <row r="2179">
      <c r="B2179" t="inlineStr">
        <is>
          <t>Venta Directa</t>
        </is>
      </c>
      <c r="C2179" t="n">
        <v>40362940</v>
      </c>
      <c r="D2179" t="inlineStr">
        <is>
          <t>AGRO SUDAMERICA</t>
        </is>
      </c>
      <c r="E2179" t="n">
        <v>1021868</v>
      </c>
      <c r="F2179" t="inlineStr">
        <is>
          <t>agro sudamerica1021868</t>
        </is>
      </c>
      <c r="G2179" s="12" t="n">
        <v>44995</v>
      </c>
      <c r="H2179" s="10" t="n">
        <v>24000.96</v>
      </c>
      <c r="I2179" s="10" t="n"/>
      <c r="J2179" s="10" t="n"/>
      <c r="K2179" s="10" t="n"/>
      <c r="L2179" s="13" t="n"/>
      <c r="N2179" s="13" t="n"/>
      <c r="Q2179" s="14" t="n"/>
      <c r="R2179" s="10" t="n">
        <v>24000.96</v>
      </c>
      <c r="S2179" s="10" t="n"/>
      <c r="T2179" s="10" t="n"/>
      <c r="U2179" s="10" t="n"/>
      <c r="V2179" s="13" t="n"/>
      <c r="X2179" s="13" t="n"/>
      <c r="AA2179" s="14" t="n"/>
    </row>
    <row r="2180">
      <c r="B2180" t="inlineStr">
        <is>
          <t>Venta Local</t>
        </is>
      </c>
      <c r="C2180" t="n">
        <v>40362935</v>
      </c>
      <c r="D2180" t="inlineStr">
        <is>
          <t>AGROSUPER SHANGHAI</t>
        </is>
      </c>
      <c r="E2180" t="n">
        <v>1012823</v>
      </c>
      <c r="F2180" t="inlineStr">
        <is>
          <t>agrosuper shanghai1012823</t>
        </is>
      </c>
      <c r="G2180" s="12" t="n">
        <v>45017</v>
      </c>
      <c r="H2180" s="10" t="inlineStr"/>
      <c r="I2180" s="10" t="n">
        <v>23038.416</v>
      </c>
      <c r="J2180" s="10" t="n"/>
      <c r="K2180" s="10" t="n"/>
      <c r="L2180" s="13" t="n">
        <v>5.574109245612703</v>
      </c>
      <c r="M2180" s="12" t="n">
        <v>45022</v>
      </c>
      <c r="N2180" s="13" t="n">
        <v>5.5</v>
      </c>
      <c r="O2180" s="12" t="n">
        <v>45027</v>
      </c>
      <c r="P2180" t="n">
        <v>16</v>
      </c>
      <c r="Q2180" s="14" t="inlineStr">
        <is>
          <t>SI</t>
        </is>
      </c>
      <c r="R2180" s="10" t="n"/>
      <c r="S2180" s="10" t="n">
        <v>23038.416</v>
      </c>
      <c r="T2180" s="10" t="n"/>
      <c r="U2180" s="10" t="n"/>
      <c r="V2180" s="13" t="n">
        <v>7.574109245612703</v>
      </c>
      <c r="W2180" s="12" t="n">
        <v>45024</v>
      </c>
      <c r="X2180" s="13" t="n">
        <v>7.5</v>
      </c>
      <c r="Y2180" s="12" t="n">
        <v>45027</v>
      </c>
      <c r="Z2180" t="n">
        <v>16</v>
      </c>
      <c r="AA2180" s="14" t="inlineStr">
        <is>
          <t>SI</t>
        </is>
      </c>
    </row>
    <row r="2181">
      <c r="B2181" t="inlineStr">
        <is>
          <t>Venta Local</t>
        </is>
      </c>
      <c r="C2181" t="n">
        <v>40362934</v>
      </c>
      <c r="D2181" t="inlineStr">
        <is>
          <t>AGRO MEXICO</t>
        </is>
      </c>
      <c r="E2181" t="n">
        <v>1021270</v>
      </c>
      <c r="F2181" t="inlineStr">
        <is>
          <t>agro mexico1021270</t>
        </is>
      </c>
      <c r="G2181" s="12" t="n">
        <v>45001</v>
      </c>
      <c r="H2181" s="10" t="n">
        <v>24005.61</v>
      </c>
      <c r="I2181" s="10" t="n"/>
      <c r="J2181" s="10" t="n"/>
      <c r="K2181" s="10" t="n"/>
      <c r="L2181" s="13" t="n">
        <v>5.449612403100775</v>
      </c>
      <c r="M2181" s="12" t="n">
        <v>45006</v>
      </c>
      <c r="N2181" s="13" t="n">
        <v>10</v>
      </c>
      <c r="O2181" s="12" t="n">
        <v>45016</v>
      </c>
      <c r="P2181" t="n">
        <v>0</v>
      </c>
      <c r="Q2181" s="14" t="inlineStr">
        <is>
          <t>Mes 4</t>
        </is>
      </c>
      <c r="R2181" s="10" t="n">
        <v>24005.61</v>
      </c>
      <c r="S2181" s="10" t="n"/>
      <c r="T2181" s="10" t="n"/>
      <c r="U2181" s="10" t="n"/>
      <c r="V2181" s="13" t="n">
        <v>7.449612403100775</v>
      </c>
      <c r="W2181" s="12" t="n">
        <v>45008</v>
      </c>
      <c r="X2181" s="13" t="n">
        <v>12</v>
      </c>
      <c r="Y2181" s="12" t="n">
        <v>45016</v>
      </c>
      <c r="Z2181" t="n">
        <v>0</v>
      </c>
      <c r="AA2181" s="14" t="inlineStr">
        <is>
          <t>Mes 4</t>
        </is>
      </c>
    </row>
    <row r="2182">
      <c r="B2182" t="inlineStr">
        <is>
          <t>Venta Local</t>
        </is>
      </c>
      <c r="C2182" t="n">
        <v>40362921</v>
      </c>
      <c r="D2182" t="inlineStr">
        <is>
          <t>AGRO MEXICO</t>
        </is>
      </c>
      <c r="E2182" t="n">
        <v>1012796</v>
      </c>
      <c r="F2182" t="inlineStr">
        <is>
          <t>agro mexico1012796</t>
        </is>
      </c>
      <c r="G2182" s="12" t="n">
        <v>44997</v>
      </c>
      <c r="H2182" s="10" t="n">
        <v>19998.87</v>
      </c>
      <c r="I2182" s="10" t="n"/>
      <c r="J2182" s="10" t="n"/>
      <c r="K2182" s="10" t="n"/>
      <c r="L2182" s="13" t="n">
        <v>5.449612403100775</v>
      </c>
      <c r="M2182" s="12" t="n">
        <v>45002</v>
      </c>
      <c r="N2182" s="13" t="n">
        <v>10</v>
      </c>
      <c r="O2182" s="12" t="n">
        <v>45012</v>
      </c>
      <c r="P2182" t="n">
        <v>4</v>
      </c>
      <c r="Q2182" s="14" t="inlineStr">
        <is>
          <t>SI</t>
        </is>
      </c>
      <c r="R2182" s="10" t="n">
        <v>19998.87</v>
      </c>
      <c r="S2182" s="10" t="n"/>
      <c r="T2182" s="10" t="n"/>
      <c r="U2182" s="10" t="n"/>
      <c r="V2182" s="13" t="n">
        <v>7.449612403100775</v>
      </c>
      <c r="W2182" s="12" t="n">
        <v>45004</v>
      </c>
      <c r="X2182" s="13" t="n">
        <v>12</v>
      </c>
      <c r="Y2182" s="12" t="n">
        <v>45012</v>
      </c>
      <c r="Z2182" t="n">
        <v>4</v>
      </c>
      <c r="AA2182" s="14" t="inlineStr">
        <is>
          <t>SI</t>
        </is>
      </c>
    </row>
    <row r="2183">
      <c r="B2183" t="inlineStr">
        <is>
          <t>Venta Local</t>
        </is>
      </c>
      <c r="C2183" t="n">
        <v>40362920</v>
      </c>
      <c r="D2183" t="inlineStr">
        <is>
          <t>AGRO MEXICO</t>
        </is>
      </c>
      <c r="E2183" t="n">
        <v>1012796</v>
      </c>
      <c r="F2183" t="inlineStr">
        <is>
          <t>agro mexico1012796</t>
        </is>
      </c>
      <c r="G2183" s="12" t="n">
        <v>44991</v>
      </c>
      <c r="H2183" s="10" t="n">
        <v>19992.04</v>
      </c>
      <c r="I2183" s="10" t="n"/>
      <c r="J2183" s="10" t="n"/>
      <c r="K2183" s="10" t="n"/>
      <c r="L2183" s="13" t="n">
        <v>5.449612403100775</v>
      </c>
      <c r="M2183" s="12" t="n">
        <v>44996</v>
      </c>
      <c r="N2183" s="13" t="n">
        <v>10</v>
      </c>
      <c r="O2183" s="12" t="n">
        <v>45006</v>
      </c>
      <c r="P2183" t="n">
        <v>9</v>
      </c>
      <c r="Q2183" s="14" t="inlineStr">
        <is>
          <t>SI</t>
        </is>
      </c>
      <c r="R2183" s="10" t="n">
        <v>19992.04</v>
      </c>
      <c r="S2183" s="10" t="n"/>
      <c r="T2183" s="10" t="n"/>
      <c r="U2183" s="10" t="n"/>
      <c r="V2183" s="13" t="n">
        <v>7.449612403100775</v>
      </c>
      <c r="W2183" s="12" t="n">
        <v>44998</v>
      </c>
      <c r="X2183" s="13" t="n">
        <v>12</v>
      </c>
      <c r="Y2183" s="12" t="n">
        <v>45006</v>
      </c>
      <c r="Z2183" t="n">
        <v>9</v>
      </c>
      <c r="AA2183" s="14" t="inlineStr">
        <is>
          <t>SI</t>
        </is>
      </c>
    </row>
    <row r="2184">
      <c r="B2184" t="inlineStr">
        <is>
          <t>Venta Directa</t>
        </is>
      </c>
      <c r="C2184" t="n">
        <v>40362911</v>
      </c>
      <c r="D2184" t="inlineStr">
        <is>
          <t>AGRO SUDAMERICA</t>
        </is>
      </c>
      <c r="E2184" t="n">
        <v>1020944</v>
      </c>
      <c r="F2184" t="inlineStr">
        <is>
          <t>agro sudamerica1020944</t>
        </is>
      </c>
      <c r="G2184" s="12" t="n">
        <v>44977</v>
      </c>
      <c r="H2184" s="10" t="inlineStr"/>
      <c r="I2184" s="10" t="n"/>
      <c r="J2184" s="10" t="n"/>
      <c r="K2184" s="10" t="n"/>
      <c r="L2184" s="13" t="n"/>
      <c r="N2184" s="13" t="n"/>
      <c r="Q2184" s="14" t="n"/>
      <c r="R2184" s="10" t="n"/>
      <c r="S2184" s="10" t="n"/>
      <c r="T2184" s="10" t="n"/>
      <c r="U2184" s="10" t="n"/>
      <c r="V2184" s="13" t="n"/>
      <c r="X2184" s="13" t="n"/>
      <c r="AA2184" s="14" t="n"/>
    </row>
    <row r="2185">
      <c r="B2185" t="inlineStr">
        <is>
          <t>Venta Directa</t>
        </is>
      </c>
      <c r="C2185" t="n">
        <v>40362909</v>
      </c>
      <c r="D2185" t="inlineStr">
        <is>
          <t>AGRO SUDAMERICA</t>
        </is>
      </c>
      <c r="E2185" t="n">
        <v>1022709</v>
      </c>
      <c r="F2185" t="inlineStr">
        <is>
          <t>agro sudamerica1022709</t>
        </is>
      </c>
      <c r="G2185" s="12" t="n">
        <v>44998</v>
      </c>
      <c r="H2185" s="10" t="n">
        <v>23984.12</v>
      </c>
      <c r="I2185" s="10" t="n"/>
      <c r="J2185" s="10" t="n"/>
      <c r="K2185" s="10" t="n"/>
      <c r="L2185" s="13" t="n"/>
      <c r="N2185" s="13" t="n"/>
      <c r="Q2185" s="14" t="n"/>
      <c r="R2185" s="10" t="n">
        <v>23984.12</v>
      </c>
      <c r="S2185" s="10" t="n"/>
      <c r="T2185" s="10" t="n"/>
      <c r="U2185" s="10" t="n"/>
      <c r="V2185" s="13" t="n"/>
      <c r="X2185" s="13" t="n"/>
      <c r="AA2185" s="14" t="n"/>
    </row>
    <row r="2186">
      <c r="B2186" t="inlineStr">
        <is>
          <t>Venta Directa</t>
        </is>
      </c>
      <c r="C2186" t="n">
        <v>40362908</v>
      </c>
      <c r="D2186" t="inlineStr">
        <is>
          <t>AGRO SUDAMERICA</t>
        </is>
      </c>
      <c r="E2186" t="n">
        <v>1022709</v>
      </c>
      <c r="F2186" t="inlineStr">
        <is>
          <t>agro sudamerica1022709</t>
        </is>
      </c>
      <c r="G2186" s="12" t="n">
        <v>44992</v>
      </c>
      <c r="H2186" s="10" t="n">
        <v>23980.53</v>
      </c>
      <c r="I2186" s="10" t="n"/>
      <c r="J2186" s="10" t="n"/>
      <c r="K2186" s="10" t="n"/>
      <c r="L2186" s="13" t="n"/>
      <c r="N2186" s="13" t="n"/>
      <c r="Q2186" s="14" t="n"/>
      <c r="R2186" s="10" t="n">
        <v>23980.53</v>
      </c>
      <c r="S2186" s="10" t="n"/>
      <c r="T2186" s="10" t="n"/>
      <c r="U2186" s="10" t="n"/>
      <c r="V2186" s="13" t="n"/>
      <c r="X2186" s="13" t="n"/>
      <c r="AA2186" s="14" t="n"/>
    </row>
    <row r="2187">
      <c r="B2187" t="inlineStr">
        <is>
          <t>Venta Directa</t>
        </is>
      </c>
      <c r="C2187" t="n">
        <v>40362907</v>
      </c>
      <c r="D2187" t="inlineStr">
        <is>
          <t>AGRO SUDAMERICA</t>
        </is>
      </c>
      <c r="E2187" t="n">
        <v>1022709</v>
      </c>
      <c r="F2187" t="inlineStr">
        <is>
          <t>agro sudamerica1022709</t>
        </is>
      </c>
      <c r="G2187" s="12" t="n">
        <v>44992</v>
      </c>
      <c r="H2187" s="10" t="n">
        <v>23994.18</v>
      </c>
      <c r="I2187" s="10" t="n"/>
      <c r="J2187" s="10" t="n"/>
      <c r="K2187" s="10" t="n"/>
      <c r="L2187" s="13" t="n"/>
      <c r="N2187" s="13" t="n"/>
      <c r="Q2187" s="14" t="n"/>
      <c r="R2187" s="10" t="n">
        <v>23994.18</v>
      </c>
      <c r="S2187" s="10" t="n"/>
      <c r="T2187" s="10" t="n"/>
      <c r="U2187" s="10" t="n"/>
      <c r="V2187" s="13" t="n"/>
      <c r="X2187" s="13" t="n"/>
      <c r="AA2187" s="14" t="n"/>
    </row>
    <row r="2188">
      <c r="B2188" t="inlineStr">
        <is>
          <t>Venta Directa</t>
        </is>
      </c>
      <c r="C2188" t="n">
        <v>40362906</v>
      </c>
      <c r="D2188" t="inlineStr">
        <is>
          <t>AGRO SUDAMERICA</t>
        </is>
      </c>
      <c r="E2188" t="n">
        <v>1022709</v>
      </c>
      <c r="F2188" t="inlineStr">
        <is>
          <t>agro sudamerica1022709</t>
        </is>
      </c>
      <c r="G2188" s="12" t="n">
        <v>44992</v>
      </c>
      <c r="H2188" s="10" t="n">
        <v>23819.99</v>
      </c>
      <c r="I2188" s="10" t="n"/>
      <c r="J2188" s="10" t="n"/>
      <c r="K2188" s="10" t="n"/>
      <c r="L2188" s="13" t="n"/>
      <c r="N2188" s="13" t="n"/>
      <c r="Q2188" s="14" t="n"/>
      <c r="R2188" s="10" t="n">
        <v>23819.99</v>
      </c>
      <c r="S2188" s="10" t="n"/>
      <c r="T2188" s="10" t="n"/>
      <c r="U2188" s="10" t="n"/>
      <c r="V2188" s="13" t="n"/>
      <c r="X2188" s="13" t="n"/>
      <c r="AA2188" s="14" t="n"/>
    </row>
    <row r="2189">
      <c r="B2189" t="inlineStr">
        <is>
          <t>Venta Directa</t>
        </is>
      </c>
      <c r="C2189" t="n">
        <v>40362905</v>
      </c>
      <c r="D2189" t="inlineStr">
        <is>
          <t>AGRO SUDAMERICA</t>
        </is>
      </c>
      <c r="E2189" t="n">
        <v>1022709</v>
      </c>
      <c r="F2189" t="inlineStr">
        <is>
          <t>agro sudamerica1022709</t>
        </is>
      </c>
      <c r="G2189" s="12" t="n">
        <v>44992</v>
      </c>
      <c r="H2189" s="10" t="n">
        <v>23991.54</v>
      </c>
      <c r="I2189" s="10" t="n"/>
      <c r="J2189" s="10" t="n"/>
      <c r="K2189" s="10" t="n"/>
      <c r="L2189" s="13" t="n"/>
      <c r="N2189" s="13" t="n"/>
      <c r="Q2189" s="14" t="n"/>
      <c r="R2189" s="10" t="n">
        <v>23991.54</v>
      </c>
      <c r="S2189" s="10" t="n"/>
      <c r="T2189" s="10" t="n"/>
      <c r="U2189" s="10" t="n"/>
      <c r="V2189" s="13" t="n"/>
      <c r="X2189" s="13" t="n"/>
      <c r="AA2189" s="14" t="n"/>
    </row>
    <row r="2190">
      <c r="B2190" t="inlineStr">
        <is>
          <t>Venta Directa</t>
        </is>
      </c>
      <c r="C2190" t="n">
        <v>40362899</v>
      </c>
      <c r="D2190" t="inlineStr">
        <is>
          <t>AGRO SUDAMERICA</t>
        </is>
      </c>
      <c r="E2190" t="n">
        <v>1020017</v>
      </c>
      <c r="F2190" t="inlineStr">
        <is>
          <t>agro sudamerica1020017</t>
        </is>
      </c>
      <c r="G2190" s="12" t="n">
        <v>44994</v>
      </c>
      <c r="H2190" s="10" t="n">
        <v>23901.31</v>
      </c>
      <c r="I2190" s="10" t="n"/>
      <c r="J2190" s="10" t="n"/>
      <c r="K2190" s="10" t="n"/>
      <c r="L2190" s="13" t="n"/>
      <c r="N2190" s="13" t="n"/>
      <c r="Q2190" s="14" t="n"/>
      <c r="R2190" s="10" t="n">
        <v>23901.31</v>
      </c>
      <c r="S2190" s="10" t="n"/>
      <c r="T2190" s="10" t="n"/>
      <c r="U2190" s="10" t="n"/>
      <c r="V2190" s="13" t="n"/>
      <c r="X2190" s="13" t="n"/>
      <c r="AA2190" s="14" t="n"/>
    </row>
    <row r="2191">
      <c r="B2191" t="inlineStr">
        <is>
          <t>Venta Directa</t>
        </is>
      </c>
      <c r="C2191" t="n">
        <v>40362834</v>
      </c>
      <c r="D2191" t="inlineStr">
        <is>
          <t>AGRO SUDAMERICA</t>
        </is>
      </c>
      <c r="E2191" t="n">
        <v>1023433</v>
      </c>
      <c r="F2191" t="inlineStr">
        <is>
          <t>agro sudamerica1023433</t>
        </is>
      </c>
      <c r="G2191" s="12" t="n">
        <v>44989</v>
      </c>
      <c r="H2191" s="10" t="n">
        <v>24000.98</v>
      </c>
      <c r="I2191" s="10" t="n"/>
      <c r="J2191" s="10" t="n"/>
      <c r="K2191" s="10" t="n"/>
      <c r="L2191" s="13" t="n"/>
      <c r="N2191" s="13" t="n"/>
      <c r="Q2191" s="14" t="n"/>
      <c r="R2191" s="10" t="n">
        <v>24000.98</v>
      </c>
      <c r="S2191" s="10" t="n"/>
      <c r="T2191" s="10" t="n"/>
      <c r="U2191" s="10" t="n"/>
      <c r="V2191" s="13" t="n"/>
      <c r="X2191" s="13" t="n"/>
      <c r="AA2191" s="14" t="n"/>
    </row>
    <row r="2192">
      <c r="B2192" t="inlineStr">
        <is>
          <t>Venta Local</t>
        </is>
      </c>
      <c r="C2192" t="n">
        <v>40362628</v>
      </c>
      <c r="D2192" t="inlineStr">
        <is>
          <t>AGRO AMERICA</t>
        </is>
      </c>
      <c r="E2192" t="n">
        <v>1030379</v>
      </c>
      <c r="F2192" t="inlineStr">
        <is>
          <t>agro america1030379</t>
        </is>
      </c>
      <c r="G2192" s="12" t="n">
        <v>45000</v>
      </c>
      <c r="H2192" s="10" t="n">
        <v>24004.08864</v>
      </c>
      <c r="I2192" s="10" t="n"/>
      <c r="J2192" s="10" t="n"/>
      <c r="K2192" s="10" t="n"/>
      <c r="L2192" s="13" t="n">
        <v>7.5</v>
      </c>
      <c r="M2192" s="12" t="n">
        <v>45007</v>
      </c>
      <c r="N2192" s="13" t="n">
        <v>9.5</v>
      </c>
      <c r="O2192" s="12" t="n">
        <v>45016</v>
      </c>
      <c r="P2192" t="n">
        <v>0</v>
      </c>
      <c r="Q2192" s="14" t="inlineStr">
        <is>
          <t>Mes 4</t>
        </is>
      </c>
      <c r="R2192" s="10" t="n">
        <v>24004.08864</v>
      </c>
      <c r="S2192" s="10" t="n"/>
      <c r="T2192" s="10" t="n"/>
      <c r="U2192" s="10" t="n"/>
      <c r="V2192" s="13" t="n">
        <v>9.5</v>
      </c>
      <c r="W2192" s="12" t="n">
        <v>45009</v>
      </c>
      <c r="X2192" s="13" t="n">
        <v>11.5</v>
      </c>
      <c r="Y2192" s="12" t="n">
        <v>45016</v>
      </c>
      <c r="Z2192" t="n">
        <v>0</v>
      </c>
      <c r="AA2192" s="14" t="inlineStr">
        <is>
          <t>Mes 4</t>
        </is>
      </c>
    </row>
    <row r="2193">
      <c r="B2193" t="inlineStr">
        <is>
          <t>Venta Local</t>
        </is>
      </c>
      <c r="C2193" t="n">
        <v>40362627</v>
      </c>
      <c r="D2193" t="inlineStr">
        <is>
          <t>AGRO AMERICA</t>
        </is>
      </c>
      <c r="E2193" t="n">
        <v>1030379</v>
      </c>
      <c r="F2193" t="inlineStr">
        <is>
          <t>agro america1030379</t>
        </is>
      </c>
      <c r="G2193" s="12" t="n">
        <v>45021</v>
      </c>
      <c r="H2193" s="10" t="inlineStr"/>
      <c r="I2193" s="10" t="n">
        <v>24004.08864</v>
      </c>
      <c r="J2193" s="10" t="n"/>
      <c r="K2193" s="10" t="n"/>
      <c r="L2193" s="13" t="n">
        <v>7.5</v>
      </c>
      <c r="M2193" s="12" t="n">
        <v>45028</v>
      </c>
      <c r="N2193" s="13" t="n">
        <v>9.5</v>
      </c>
      <c r="O2193" s="12" t="n">
        <v>45037</v>
      </c>
      <c r="P2193" t="n">
        <v>7</v>
      </c>
      <c r="Q2193" s="14" t="inlineStr">
        <is>
          <t>SI</t>
        </is>
      </c>
      <c r="R2193" s="10" t="n"/>
      <c r="S2193" s="10" t="n">
        <v>24004.08864</v>
      </c>
      <c r="T2193" s="10" t="n"/>
      <c r="U2193" s="10" t="n"/>
      <c r="V2193" s="13" t="n">
        <v>9.5</v>
      </c>
      <c r="W2193" s="12" t="n">
        <v>45030</v>
      </c>
      <c r="X2193" s="13" t="n">
        <v>11.5</v>
      </c>
      <c r="Y2193" s="12" t="n">
        <v>45037</v>
      </c>
      <c r="Z2193" t="n">
        <v>7</v>
      </c>
      <c r="AA2193" s="14" t="inlineStr">
        <is>
          <t>SI</t>
        </is>
      </c>
    </row>
    <row r="2194">
      <c r="B2194" t="inlineStr">
        <is>
          <t>Venta Local</t>
        </is>
      </c>
      <c r="C2194" t="n">
        <v>40362626</v>
      </c>
      <c r="D2194" t="inlineStr">
        <is>
          <t>AGRO AMERICA</t>
        </is>
      </c>
      <c r="E2194" t="n">
        <v>1030379</v>
      </c>
      <c r="F2194" t="inlineStr">
        <is>
          <t>agro america1030379</t>
        </is>
      </c>
      <c r="G2194" s="12" t="n">
        <v>45021</v>
      </c>
      <c r="H2194" s="10" t="inlineStr"/>
      <c r="I2194" s="10" t="n">
        <v>24004.08864</v>
      </c>
      <c r="J2194" s="10" t="n"/>
      <c r="K2194" s="10" t="n"/>
      <c r="L2194" s="13" t="n">
        <v>7.5</v>
      </c>
      <c r="M2194" s="12" t="n">
        <v>45028</v>
      </c>
      <c r="N2194" s="13" t="n">
        <v>9.5</v>
      </c>
      <c r="O2194" s="12" t="n">
        <v>45037</v>
      </c>
      <c r="P2194" t="n">
        <v>7</v>
      </c>
      <c r="Q2194" s="14" t="inlineStr">
        <is>
          <t>SI</t>
        </is>
      </c>
      <c r="R2194" s="10" t="n"/>
      <c r="S2194" s="10" t="n">
        <v>24004.08864</v>
      </c>
      <c r="T2194" s="10" t="n"/>
      <c r="U2194" s="10" t="n"/>
      <c r="V2194" s="13" t="n">
        <v>9.5</v>
      </c>
      <c r="W2194" s="12" t="n">
        <v>45030</v>
      </c>
      <c r="X2194" s="13" t="n">
        <v>11.5</v>
      </c>
      <c r="Y2194" s="12" t="n">
        <v>45037</v>
      </c>
      <c r="Z2194" t="n">
        <v>7</v>
      </c>
      <c r="AA2194" s="14" t="inlineStr">
        <is>
          <t>SI</t>
        </is>
      </c>
    </row>
    <row r="2195">
      <c r="B2195" t="inlineStr">
        <is>
          <t>Venta Local</t>
        </is>
      </c>
      <c r="C2195" t="n">
        <v>40362624</v>
      </c>
      <c r="D2195" t="inlineStr">
        <is>
          <t>AGRO AMERICA</t>
        </is>
      </c>
      <c r="E2195" t="n">
        <v>1030379</v>
      </c>
      <c r="F2195" t="inlineStr">
        <is>
          <t>agro america1030379</t>
        </is>
      </c>
      <c r="G2195" s="12" t="n">
        <v>44992</v>
      </c>
      <c r="H2195" s="10" t="n">
        <v>24004.08864</v>
      </c>
      <c r="I2195" s="10" t="n"/>
      <c r="J2195" s="10" t="n"/>
      <c r="K2195" s="10" t="n"/>
      <c r="L2195" s="13" t="n">
        <v>7.5</v>
      </c>
      <c r="M2195" s="12" t="n">
        <v>44999</v>
      </c>
      <c r="N2195" s="13" t="n">
        <v>9.5</v>
      </c>
      <c r="O2195" s="12" t="n">
        <v>45008</v>
      </c>
      <c r="P2195" t="n">
        <v>7</v>
      </c>
      <c r="Q2195" s="14" t="inlineStr">
        <is>
          <t>SI</t>
        </is>
      </c>
      <c r="R2195" s="10" t="n">
        <v>24004.08864</v>
      </c>
      <c r="S2195" s="10" t="n"/>
      <c r="T2195" s="10" t="n"/>
      <c r="U2195" s="10" t="n"/>
      <c r="V2195" s="13" t="n">
        <v>9.5</v>
      </c>
      <c r="W2195" s="12" t="n">
        <v>45001</v>
      </c>
      <c r="X2195" s="13" t="n">
        <v>11.5</v>
      </c>
      <c r="Y2195" s="12" t="n">
        <v>45008</v>
      </c>
      <c r="Z2195" t="n">
        <v>7</v>
      </c>
      <c r="AA2195" s="14" t="inlineStr">
        <is>
          <t>SI</t>
        </is>
      </c>
    </row>
    <row r="2196">
      <c r="B2196" t="inlineStr">
        <is>
          <t>Venta Local</t>
        </is>
      </c>
      <c r="C2196" t="n">
        <v>40362594</v>
      </c>
      <c r="D2196" t="inlineStr">
        <is>
          <t>AGRO AMERICA</t>
        </is>
      </c>
      <c r="E2196" t="n">
        <v>1021538</v>
      </c>
      <c r="F2196" t="inlineStr">
        <is>
          <t>agro america1021538</t>
        </is>
      </c>
      <c r="G2196" s="12" t="n">
        <v>44999</v>
      </c>
      <c r="H2196" s="10" t="n">
        <v>21463.29759</v>
      </c>
      <c r="I2196" s="10" t="n"/>
      <c r="J2196" s="10" t="n"/>
      <c r="K2196" s="10" t="n"/>
      <c r="L2196" s="13" t="n">
        <v>7.5</v>
      </c>
      <c r="M2196" s="12" t="n">
        <v>45006</v>
      </c>
      <c r="N2196" s="13" t="n">
        <v>9.5</v>
      </c>
      <c r="O2196" s="12" t="n">
        <v>45015</v>
      </c>
      <c r="P2196" t="n">
        <v>1</v>
      </c>
      <c r="Q2196" s="14" t="inlineStr">
        <is>
          <t>Mes 4</t>
        </is>
      </c>
      <c r="R2196" s="10" t="n">
        <v>21463.29759</v>
      </c>
      <c r="S2196" s="10" t="n"/>
      <c r="T2196" s="10" t="n"/>
      <c r="U2196" s="10" t="n"/>
      <c r="V2196" s="13" t="n">
        <v>9.5</v>
      </c>
      <c r="W2196" s="12" t="n">
        <v>45008</v>
      </c>
      <c r="X2196" s="13" t="n">
        <v>11.5</v>
      </c>
      <c r="Y2196" s="12" t="n">
        <v>45015</v>
      </c>
      <c r="Z2196" t="n">
        <v>1</v>
      </c>
      <c r="AA2196" s="14" t="inlineStr">
        <is>
          <t>Mes 4</t>
        </is>
      </c>
    </row>
    <row r="2197">
      <c r="B2197" t="inlineStr">
        <is>
          <t>Venta Local</t>
        </is>
      </c>
      <c r="C2197" t="n">
        <v>40362588</v>
      </c>
      <c r="D2197" t="inlineStr">
        <is>
          <t>AGRO AMERICA</t>
        </is>
      </c>
      <c r="E2197" t="n">
        <v>1012521</v>
      </c>
      <c r="F2197" t="inlineStr">
        <is>
          <t>agro america1012521</t>
        </is>
      </c>
      <c r="G2197" s="12" t="n">
        <v>45013</v>
      </c>
      <c r="H2197" s="10" t="inlineStr"/>
      <c r="I2197" s="10" t="n">
        <v>18143.68</v>
      </c>
      <c r="J2197" s="10" t="n"/>
      <c r="K2197" s="10" t="n"/>
      <c r="L2197" s="13" t="n">
        <v>7.5</v>
      </c>
      <c r="M2197" s="12" t="n">
        <v>45020</v>
      </c>
      <c r="N2197" s="13" t="n">
        <v>9.5</v>
      </c>
      <c r="O2197" s="12" t="n">
        <v>45029</v>
      </c>
      <c r="P2197" t="n">
        <v>14</v>
      </c>
      <c r="Q2197" s="14" t="inlineStr">
        <is>
          <t>SI</t>
        </is>
      </c>
      <c r="R2197" s="10" t="n"/>
      <c r="S2197" s="10" t="n">
        <v>18143.68</v>
      </c>
      <c r="T2197" s="10" t="n"/>
      <c r="U2197" s="10" t="n"/>
      <c r="V2197" s="13" t="n">
        <v>9.5</v>
      </c>
      <c r="W2197" s="12" t="n">
        <v>45022</v>
      </c>
      <c r="X2197" s="13" t="n">
        <v>11.5</v>
      </c>
      <c r="Y2197" s="12" t="n">
        <v>45029</v>
      </c>
      <c r="Z2197" t="n">
        <v>14</v>
      </c>
      <c r="AA2197" s="14" t="inlineStr">
        <is>
          <t>SI</t>
        </is>
      </c>
    </row>
    <row r="2198">
      <c r="B2198" t="inlineStr">
        <is>
          <t>Venta Local</t>
        </is>
      </c>
      <c r="C2198" t="n">
        <v>40362587</v>
      </c>
      <c r="D2198" t="inlineStr">
        <is>
          <t>AGRO AMERICA</t>
        </is>
      </c>
      <c r="E2198" t="n">
        <v>1012521</v>
      </c>
      <c r="F2198" t="inlineStr">
        <is>
          <t>agro america1012521</t>
        </is>
      </c>
      <c r="G2198" s="12" t="n">
        <v>45007</v>
      </c>
      <c r="H2198" s="10" t="inlineStr"/>
      <c r="I2198" s="10" t="n">
        <v>19958.048</v>
      </c>
      <c r="J2198" s="10" t="n"/>
      <c r="K2198" s="10" t="n"/>
      <c r="L2198" s="13" t="n">
        <v>7.5</v>
      </c>
      <c r="M2198" s="12" t="n">
        <v>45014</v>
      </c>
      <c r="N2198" s="13" t="n">
        <v>9.5</v>
      </c>
      <c r="O2198" s="12" t="n">
        <v>45023</v>
      </c>
      <c r="P2198" t="n">
        <v>19</v>
      </c>
      <c r="Q2198" s="14" t="inlineStr">
        <is>
          <t>SI</t>
        </is>
      </c>
      <c r="R2198" s="10" t="n"/>
      <c r="S2198" s="10" t="n">
        <v>19958.048</v>
      </c>
      <c r="T2198" s="10" t="n"/>
      <c r="U2198" s="10" t="n"/>
      <c r="V2198" s="13" t="n">
        <v>9.5</v>
      </c>
      <c r="W2198" s="12" t="n">
        <v>45016</v>
      </c>
      <c r="X2198" s="13" t="n">
        <v>11.5</v>
      </c>
      <c r="Y2198" s="12" t="n">
        <v>45023</v>
      </c>
      <c r="Z2198" t="n">
        <v>19</v>
      </c>
      <c r="AA2198" s="14" t="inlineStr">
        <is>
          <t>SI</t>
        </is>
      </c>
    </row>
    <row r="2199">
      <c r="B2199" t="inlineStr">
        <is>
          <t>Venta Local</t>
        </is>
      </c>
      <c r="C2199" t="n">
        <v>40362586</v>
      </c>
      <c r="D2199" t="inlineStr">
        <is>
          <t>AGRO AMERICA</t>
        </is>
      </c>
      <c r="E2199" t="n">
        <v>1012521</v>
      </c>
      <c r="F2199" t="inlineStr">
        <is>
          <t>agro america1012521</t>
        </is>
      </c>
      <c r="G2199" s="12" t="n">
        <v>45006</v>
      </c>
      <c r="H2199" s="10" t="inlineStr"/>
      <c r="I2199" s="10" t="n">
        <v>18143.68</v>
      </c>
      <c r="J2199" s="10" t="n"/>
      <c r="K2199" s="10" t="n"/>
      <c r="L2199" s="13" t="n">
        <v>7.5</v>
      </c>
      <c r="M2199" s="12" t="n">
        <v>45013</v>
      </c>
      <c r="N2199" s="13" t="n">
        <v>9.5</v>
      </c>
      <c r="O2199" s="12" t="n">
        <v>45022</v>
      </c>
      <c r="P2199" t="n">
        <v>20</v>
      </c>
      <c r="Q2199" s="14" t="inlineStr">
        <is>
          <t>SI</t>
        </is>
      </c>
      <c r="R2199" s="10" t="n"/>
      <c r="S2199" s="10" t="n">
        <v>18143.68</v>
      </c>
      <c r="T2199" s="10" t="n"/>
      <c r="U2199" s="10" t="n"/>
      <c r="V2199" s="13" t="n">
        <v>9.5</v>
      </c>
      <c r="W2199" s="12" t="n">
        <v>45015</v>
      </c>
      <c r="X2199" s="13" t="n">
        <v>11.5</v>
      </c>
      <c r="Y2199" s="12" t="n">
        <v>45022</v>
      </c>
      <c r="Z2199" t="n">
        <v>20</v>
      </c>
      <c r="AA2199" s="14" t="inlineStr">
        <is>
          <t>SI</t>
        </is>
      </c>
    </row>
    <row r="2200">
      <c r="B2200" t="inlineStr">
        <is>
          <t>Venta Local</t>
        </is>
      </c>
      <c r="C2200" t="n">
        <v>40362584</v>
      </c>
      <c r="D2200" t="inlineStr">
        <is>
          <t>AGRO AMERICA</t>
        </is>
      </c>
      <c r="E2200" t="n">
        <v>1012109</v>
      </c>
      <c r="F2200" t="inlineStr">
        <is>
          <t>agro america1012109</t>
        </is>
      </c>
      <c r="G2200" s="12" t="n">
        <v>45013</v>
      </c>
      <c r="H2200" s="10" t="inlineStr"/>
      <c r="I2200" s="10" t="n">
        <v>19958.048</v>
      </c>
      <c r="J2200" s="10" t="n"/>
      <c r="K2200" s="10" t="n"/>
      <c r="L2200" s="13" t="n">
        <v>7.5</v>
      </c>
      <c r="M2200" s="12" t="n">
        <v>45020</v>
      </c>
      <c r="N2200" s="13" t="n">
        <v>9.5</v>
      </c>
      <c r="O2200" s="12" t="n">
        <v>45029</v>
      </c>
      <c r="P2200" t="n">
        <v>14</v>
      </c>
      <c r="Q2200" s="14" t="inlineStr">
        <is>
          <t>SI</t>
        </is>
      </c>
      <c r="R2200" s="10" t="n"/>
      <c r="S2200" s="10" t="n">
        <v>19958.048</v>
      </c>
      <c r="T2200" s="10" t="n"/>
      <c r="U2200" s="10" t="n"/>
      <c r="V2200" s="13" t="n">
        <v>9.5</v>
      </c>
      <c r="W2200" s="12" t="n">
        <v>45022</v>
      </c>
      <c r="X2200" s="13" t="n">
        <v>11.5</v>
      </c>
      <c r="Y2200" s="12" t="n">
        <v>45029</v>
      </c>
      <c r="Z2200" t="n">
        <v>14</v>
      </c>
      <c r="AA2200" s="14" t="inlineStr">
        <is>
          <t>SI</t>
        </is>
      </c>
    </row>
    <row r="2201">
      <c r="B2201" t="inlineStr">
        <is>
          <t>Venta Local</t>
        </is>
      </c>
      <c r="C2201" t="n">
        <v>40362583</v>
      </c>
      <c r="D2201" t="inlineStr">
        <is>
          <t>AGRO AMERICA</t>
        </is>
      </c>
      <c r="E2201" t="n">
        <v>1012109</v>
      </c>
      <c r="F2201" t="inlineStr">
        <is>
          <t>agro america1012109</t>
        </is>
      </c>
      <c r="G2201" s="12" t="n">
        <v>45013</v>
      </c>
      <c r="H2201" s="10" t="inlineStr"/>
      <c r="I2201" s="10" t="n">
        <v>19958.048</v>
      </c>
      <c r="J2201" s="10" t="n"/>
      <c r="K2201" s="10" t="n"/>
      <c r="L2201" s="13" t="n">
        <v>7.5</v>
      </c>
      <c r="M2201" s="12" t="n">
        <v>45020</v>
      </c>
      <c r="N2201" s="13" t="n">
        <v>9.5</v>
      </c>
      <c r="O2201" s="12" t="n">
        <v>45029</v>
      </c>
      <c r="P2201" t="n">
        <v>14</v>
      </c>
      <c r="Q2201" s="14" t="inlineStr">
        <is>
          <t>SI</t>
        </is>
      </c>
      <c r="R2201" s="10" t="n"/>
      <c r="S2201" s="10" t="n">
        <v>19958.048</v>
      </c>
      <c r="T2201" s="10" t="n"/>
      <c r="U2201" s="10" t="n"/>
      <c r="V2201" s="13" t="n">
        <v>9.5</v>
      </c>
      <c r="W2201" s="12" t="n">
        <v>45022</v>
      </c>
      <c r="X2201" s="13" t="n">
        <v>11.5</v>
      </c>
      <c r="Y2201" s="12" t="n">
        <v>45029</v>
      </c>
      <c r="Z2201" t="n">
        <v>14</v>
      </c>
      <c r="AA2201" s="14" t="inlineStr">
        <is>
          <t>SI</t>
        </is>
      </c>
    </row>
    <row r="2202">
      <c r="B2202" t="inlineStr">
        <is>
          <t>Venta Local</t>
        </is>
      </c>
      <c r="C2202" t="n">
        <v>40362582</v>
      </c>
      <c r="D2202" t="inlineStr">
        <is>
          <t>AGRO AMERICA</t>
        </is>
      </c>
      <c r="E2202" t="n">
        <v>1012109</v>
      </c>
      <c r="F2202" t="inlineStr">
        <is>
          <t>agro america1012109</t>
        </is>
      </c>
      <c r="G2202" s="12" t="n">
        <v>45006</v>
      </c>
      <c r="H2202" s="10" t="inlineStr"/>
      <c r="I2202" s="10" t="n">
        <v>19958.048</v>
      </c>
      <c r="J2202" s="10" t="n"/>
      <c r="K2202" s="10" t="n"/>
      <c r="L2202" s="13" t="n">
        <v>7.5</v>
      </c>
      <c r="M2202" s="12" t="n">
        <v>45013</v>
      </c>
      <c r="N2202" s="13" t="n">
        <v>9.5</v>
      </c>
      <c r="O2202" s="12" t="n">
        <v>45022</v>
      </c>
      <c r="P2202" t="n">
        <v>20</v>
      </c>
      <c r="Q2202" s="14" t="inlineStr">
        <is>
          <t>SI</t>
        </is>
      </c>
      <c r="R2202" s="10" t="n"/>
      <c r="S2202" s="10" t="n">
        <v>19958.048</v>
      </c>
      <c r="T2202" s="10" t="n"/>
      <c r="U2202" s="10" t="n"/>
      <c r="V2202" s="13" t="n">
        <v>9.5</v>
      </c>
      <c r="W2202" s="12" t="n">
        <v>45015</v>
      </c>
      <c r="X2202" s="13" t="n">
        <v>11.5</v>
      </c>
      <c r="Y2202" s="12" t="n">
        <v>45022</v>
      </c>
      <c r="Z2202" t="n">
        <v>20</v>
      </c>
      <c r="AA2202" s="14" t="inlineStr">
        <is>
          <t>SI</t>
        </is>
      </c>
    </row>
    <row r="2203">
      <c r="B2203" t="inlineStr">
        <is>
          <t>Venta Local</t>
        </is>
      </c>
      <c r="C2203" t="n">
        <v>40362581</v>
      </c>
      <c r="D2203" t="inlineStr">
        <is>
          <t>AGRO AMERICA</t>
        </is>
      </c>
      <c r="E2203" t="n">
        <v>1012109</v>
      </c>
      <c r="F2203" t="inlineStr">
        <is>
          <t>agro america1012109</t>
        </is>
      </c>
      <c r="G2203" s="12" t="n">
        <v>45004</v>
      </c>
      <c r="H2203" s="10" t="inlineStr"/>
      <c r="I2203" s="10" t="n">
        <v>19958.048</v>
      </c>
      <c r="J2203" s="10" t="n"/>
      <c r="K2203" s="10" t="n"/>
      <c r="L2203" s="13" t="n">
        <v>7.5</v>
      </c>
      <c r="M2203" s="12" t="n">
        <v>45011</v>
      </c>
      <c r="N2203" s="13" t="n">
        <v>9.5</v>
      </c>
      <c r="O2203" s="12" t="n">
        <v>45020</v>
      </c>
      <c r="P2203" t="n">
        <v>22</v>
      </c>
      <c r="Q2203" s="14" t="inlineStr">
        <is>
          <t>SI</t>
        </is>
      </c>
      <c r="R2203" s="10" t="n"/>
      <c r="S2203" s="10" t="n">
        <v>19958.048</v>
      </c>
      <c r="T2203" s="10" t="n"/>
      <c r="U2203" s="10" t="n"/>
      <c r="V2203" s="13" t="n">
        <v>9.5</v>
      </c>
      <c r="W2203" s="12" t="n">
        <v>45013</v>
      </c>
      <c r="X2203" s="13" t="n">
        <v>11.5</v>
      </c>
      <c r="Y2203" s="12" t="n">
        <v>45020</v>
      </c>
      <c r="Z2203" t="n">
        <v>22</v>
      </c>
      <c r="AA2203" s="14" t="inlineStr">
        <is>
          <t>SI</t>
        </is>
      </c>
    </row>
    <row r="2204">
      <c r="B2204" t="inlineStr">
        <is>
          <t>Venta Local</t>
        </is>
      </c>
      <c r="C2204" t="n">
        <v>40362580</v>
      </c>
      <c r="D2204" t="inlineStr">
        <is>
          <t>AGRO AMERICA</t>
        </is>
      </c>
      <c r="E2204" t="n">
        <v>1012161</v>
      </c>
      <c r="F2204" t="inlineStr">
        <is>
          <t>agro america1012161</t>
        </is>
      </c>
      <c r="G2204" s="12" t="n">
        <v>45007</v>
      </c>
      <c r="H2204" s="10" t="inlineStr"/>
      <c r="I2204" s="10" t="n">
        <v>9979.023999999999</v>
      </c>
      <c r="J2204" s="10" t="n"/>
      <c r="K2204" s="10" t="n"/>
      <c r="L2204" s="13" t="n">
        <v>7.5</v>
      </c>
      <c r="M2204" s="12" t="n">
        <v>45014</v>
      </c>
      <c r="N2204" s="13" t="n">
        <v>9.5</v>
      </c>
      <c r="O2204" s="12" t="n">
        <v>45023</v>
      </c>
      <c r="P2204" t="n">
        <v>19</v>
      </c>
      <c r="Q2204" s="14" t="inlineStr">
        <is>
          <t>SI</t>
        </is>
      </c>
      <c r="R2204" s="10" t="n"/>
      <c r="S2204" s="10" t="n">
        <v>9979.023999999999</v>
      </c>
      <c r="T2204" s="10" t="n"/>
      <c r="U2204" s="10" t="n"/>
      <c r="V2204" s="13" t="n">
        <v>9.5</v>
      </c>
      <c r="W2204" s="12" t="n">
        <v>45016</v>
      </c>
      <c r="X2204" s="13" t="n">
        <v>11.5</v>
      </c>
      <c r="Y2204" s="12" t="n">
        <v>45023</v>
      </c>
      <c r="Z2204" t="n">
        <v>19</v>
      </c>
      <c r="AA2204" s="14" t="inlineStr">
        <is>
          <t>SI</t>
        </is>
      </c>
    </row>
    <row r="2205">
      <c r="B2205" t="inlineStr">
        <is>
          <t>Venta Local</t>
        </is>
      </c>
      <c r="C2205" t="n">
        <v>40362580</v>
      </c>
      <c r="D2205" t="inlineStr">
        <is>
          <t>AGRO AMERICA</t>
        </is>
      </c>
      <c r="E2205" t="n">
        <v>1012109</v>
      </c>
      <c r="F2205" t="inlineStr">
        <is>
          <t>agro america1012109</t>
        </is>
      </c>
      <c r="G2205" s="12" t="n">
        <v>45007</v>
      </c>
      <c r="H2205" s="10" t="inlineStr"/>
      <c r="I2205" s="10" t="n">
        <v>9979.023999999999</v>
      </c>
      <c r="J2205" s="10" t="n"/>
      <c r="K2205" s="10" t="n"/>
      <c r="L2205" s="13" t="n">
        <v>7.5</v>
      </c>
      <c r="M2205" s="12" t="n">
        <v>45014</v>
      </c>
      <c r="N2205" s="13" t="n">
        <v>9.5</v>
      </c>
      <c r="O2205" s="12" t="n">
        <v>45023</v>
      </c>
      <c r="P2205" t="n">
        <v>19</v>
      </c>
      <c r="Q2205" s="14" t="inlineStr">
        <is>
          <t>SI</t>
        </is>
      </c>
      <c r="R2205" s="10" t="n"/>
      <c r="S2205" s="10" t="n">
        <v>9979.023999999999</v>
      </c>
      <c r="T2205" s="10" t="n"/>
      <c r="U2205" s="10" t="n"/>
      <c r="V2205" s="13" t="n">
        <v>9.5</v>
      </c>
      <c r="W2205" s="12" t="n">
        <v>45016</v>
      </c>
      <c r="X2205" s="13" t="n">
        <v>11.5</v>
      </c>
      <c r="Y2205" s="12" t="n">
        <v>45023</v>
      </c>
      <c r="Z2205" t="n">
        <v>19</v>
      </c>
      <c r="AA2205" s="14" t="inlineStr">
        <is>
          <t>SI</t>
        </is>
      </c>
    </row>
    <row r="2206">
      <c r="B2206" t="inlineStr">
        <is>
          <t>Venta Local</t>
        </is>
      </c>
      <c r="C2206" t="n">
        <v>40362579</v>
      </c>
      <c r="D2206" t="inlineStr">
        <is>
          <t>AGRO AMERICA</t>
        </is>
      </c>
      <c r="E2206" t="n">
        <v>1012109</v>
      </c>
      <c r="F2206" t="inlineStr">
        <is>
          <t>agro america1012109</t>
        </is>
      </c>
      <c r="G2206" s="12" t="n">
        <v>45013</v>
      </c>
      <c r="H2206" s="10" t="inlineStr"/>
      <c r="I2206" s="10" t="n">
        <v>19958.048</v>
      </c>
      <c r="J2206" s="10" t="n"/>
      <c r="K2206" s="10" t="n"/>
      <c r="L2206" s="13" t="n">
        <v>7.5</v>
      </c>
      <c r="M2206" s="12" t="n">
        <v>45020</v>
      </c>
      <c r="N2206" s="13" t="n">
        <v>9.5</v>
      </c>
      <c r="O2206" s="12" t="n">
        <v>45029</v>
      </c>
      <c r="P2206" t="n">
        <v>14</v>
      </c>
      <c r="Q2206" s="14" t="inlineStr">
        <is>
          <t>SI</t>
        </is>
      </c>
      <c r="R2206" s="10" t="n"/>
      <c r="S2206" s="10" t="n">
        <v>19958.048</v>
      </c>
      <c r="T2206" s="10" t="n"/>
      <c r="U2206" s="10" t="n"/>
      <c r="V2206" s="13" t="n">
        <v>9.5</v>
      </c>
      <c r="W2206" s="12" t="n">
        <v>45022</v>
      </c>
      <c r="X2206" s="13" t="n">
        <v>11.5</v>
      </c>
      <c r="Y2206" s="12" t="n">
        <v>45029</v>
      </c>
      <c r="Z2206" t="n">
        <v>14</v>
      </c>
      <c r="AA2206" s="14" t="inlineStr">
        <is>
          <t>SI</t>
        </is>
      </c>
    </row>
    <row r="2207">
      <c r="B2207" t="inlineStr">
        <is>
          <t>Venta Local</t>
        </is>
      </c>
      <c r="C2207" t="n">
        <v>40362578</v>
      </c>
      <c r="D2207" t="inlineStr">
        <is>
          <t>AGRO AMERICA</t>
        </is>
      </c>
      <c r="E2207" t="n">
        <v>1012109</v>
      </c>
      <c r="F2207" t="inlineStr">
        <is>
          <t>agro america1012109</t>
        </is>
      </c>
      <c r="G2207" s="12" t="n">
        <v>45004</v>
      </c>
      <c r="H2207" s="10" t="inlineStr"/>
      <c r="I2207" s="10" t="n">
        <v>19958.048</v>
      </c>
      <c r="J2207" s="10" t="n"/>
      <c r="K2207" s="10" t="n"/>
      <c r="L2207" s="13" t="n">
        <v>7.5</v>
      </c>
      <c r="M2207" s="12" t="n">
        <v>45011</v>
      </c>
      <c r="N2207" s="13" t="n">
        <v>9.5</v>
      </c>
      <c r="O2207" s="12" t="n">
        <v>45020</v>
      </c>
      <c r="P2207" t="n">
        <v>22</v>
      </c>
      <c r="Q2207" s="14" t="inlineStr">
        <is>
          <t>SI</t>
        </is>
      </c>
      <c r="R2207" s="10" t="n"/>
      <c r="S2207" s="10" t="n">
        <v>19958.048</v>
      </c>
      <c r="T2207" s="10" t="n"/>
      <c r="U2207" s="10" t="n"/>
      <c r="V2207" s="13" t="n">
        <v>9.5</v>
      </c>
      <c r="W2207" s="12" t="n">
        <v>45013</v>
      </c>
      <c r="X2207" s="13" t="n">
        <v>11.5</v>
      </c>
      <c r="Y2207" s="12" t="n">
        <v>45020</v>
      </c>
      <c r="Z2207" t="n">
        <v>22</v>
      </c>
      <c r="AA2207" s="14" t="inlineStr">
        <is>
          <t>SI</t>
        </is>
      </c>
    </row>
    <row r="2208">
      <c r="B2208" t="inlineStr">
        <is>
          <t>Venta Local</t>
        </is>
      </c>
      <c r="C2208" t="n">
        <v>40362577</v>
      </c>
      <c r="D2208" t="inlineStr">
        <is>
          <t>AGRO AMERICA</t>
        </is>
      </c>
      <c r="E2208" t="n">
        <v>1012109</v>
      </c>
      <c r="F2208" t="inlineStr">
        <is>
          <t>agro america1012109</t>
        </is>
      </c>
      <c r="G2208" s="12" t="n">
        <v>45005</v>
      </c>
      <c r="H2208" s="10" t="inlineStr"/>
      <c r="I2208" s="10" t="n">
        <v>19958.048</v>
      </c>
      <c r="J2208" s="10" t="n"/>
      <c r="K2208" s="10" t="n"/>
      <c r="L2208" s="13" t="n">
        <v>7.5</v>
      </c>
      <c r="M2208" s="12" t="n">
        <v>45012</v>
      </c>
      <c r="N2208" s="13" t="n">
        <v>9.5</v>
      </c>
      <c r="O2208" s="12" t="n">
        <v>45021</v>
      </c>
      <c r="P2208" t="n">
        <v>21</v>
      </c>
      <c r="Q2208" s="14" t="inlineStr">
        <is>
          <t>SI</t>
        </is>
      </c>
      <c r="R2208" s="10" t="n"/>
      <c r="S2208" s="10" t="n">
        <v>19958.048</v>
      </c>
      <c r="T2208" s="10" t="n"/>
      <c r="U2208" s="10" t="n"/>
      <c r="V2208" s="13" t="n">
        <v>9.5</v>
      </c>
      <c r="W2208" s="12" t="n">
        <v>45014</v>
      </c>
      <c r="X2208" s="13" t="n">
        <v>11.5</v>
      </c>
      <c r="Y2208" s="12" t="n">
        <v>45021</v>
      </c>
      <c r="Z2208" t="n">
        <v>21</v>
      </c>
      <c r="AA2208" s="14" t="inlineStr">
        <is>
          <t>SI</t>
        </is>
      </c>
    </row>
    <row r="2209">
      <c r="B2209" t="inlineStr">
        <is>
          <t>Venta Local</t>
        </is>
      </c>
      <c r="C2209" t="n">
        <v>40362575</v>
      </c>
      <c r="D2209" t="inlineStr">
        <is>
          <t>AGRO AMERICA</t>
        </is>
      </c>
      <c r="E2209" t="n">
        <v>1012109</v>
      </c>
      <c r="F2209" t="inlineStr">
        <is>
          <t>agro america1012109</t>
        </is>
      </c>
      <c r="G2209" s="12" t="n">
        <v>44999</v>
      </c>
      <c r="H2209" s="10" t="n">
        <v>19958.048</v>
      </c>
      <c r="I2209" s="10" t="n"/>
      <c r="J2209" s="10" t="n"/>
      <c r="K2209" s="10" t="n"/>
      <c r="L2209" s="13" t="n">
        <v>7.5</v>
      </c>
      <c r="M2209" s="12" t="n">
        <v>45006</v>
      </c>
      <c r="N2209" s="13" t="n">
        <v>9.5</v>
      </c>
      <c r="O2209" s="12" t="n">
        <v>45015</v>
      </c>
      <c r="P2209" t="n">
        <v>1</v>
      </c>
      <c r="Q2209" s="14" t="inlineStr">
        <is>
          <t>Mes 4</t>
        </is>
      </c>
      <c r="R2209" s="10" t="n">
        <v>19958.048</v>
      </c>
      <c r="S2209" s="10" t="n"/>
      <c r="T2209" s="10" t="n"/>
      <c r="U2209" s="10" t="n"/>
      <c r="V2209" s="13" t="n">
        <v>9.5</v>
      </c>
      <c r="W2209" s="12" t="n">
        <v>45008</v>
      </c>
      <c r="X2209" s="13" t="n">
        <v>11.5</v>
      </c>
      <c r="Y2209" s="12" t="n">
        <v>45015</v>
      </c>
      <c r="Z2209" t="n">
        <v>1</v>
      </c>
      <c r="AA2209" s="14" t="inlineStr">
        <is>
          <t>Mes 4</t>
        </is>
      </c>
    </row>
    <row r="2210">
      <c r="B2210" t="inlineStr">
        <is>
          <t>Venta Local</t>
        </is>
      </c>
      <c r="C2210" t="n">
        <v>40362573</v>
      </c>
      <c r="D2210" t="inlineStr">
        <is>
          <t>AGRO AMERICA</t>
        </is>
      </c>
      <c r="E2210" t="n">
        <v>1012109</v>
      </c>
      <c r="F2210" t="inlineStr">
        <is>
          <t>agro america1012109</t>
        </is>
      </c>
      <c r="G2210" s="12" t="n">
        <v>44999</v>
      </c>
      <c r="H2210" s="10" t="n">
        <v>19958.048</v>
      </c>
      <c r="I2210" s="10" t="n"/>
      <c r="J2210" s="10" t="n"/>
      <c r="K2210" s="10" t="n"/>
      <c r="L2210" s="13" t="n">
        <v>7.5</v>
      </c>
      <c r="M2210" s="12" t="n">
        <v>45006</v>
      </c>
      <c r="N2210" s="13" t="n">
        <v>9.5</v>
      </c>
      <c r="O2210" s="12" t="n">
        <v>45015</v>
      </c>
      <c r="P2210" t="n">
        <v>1</v>
      </c>
      <c r="Q2210" s="14" t="inlineStr">
        <is>
          <t>Mes 4</t>
        </is>
      </c>
      <c r="R2210" s="10" t="n">
        <v>19958.048</v>
      </c>
      <c r="S2210" s="10" t="n"/>
      <c r="T2210" s="10" t="n"/>
      <c r="U2210" s="10" t="n"/>
      <c r="V2210" s="13" t="n">
        <v>9.5</v>
      </c>
      <c r="W2210" s="12" t="n">
        <v>45008</v>
      </c>
      <c r="X2210" s="13" t="n">
        <v>11.5</v>
      </c>
      <c r="Y2210" s="12" t="n">
        <v>45015</v>
      </c>
      <c r="Z2210" t="n">
        <v>1</v>
      </c>
      <c r="AA2210" s="14" t="inlineStr">
        <is>
          <t>Mes 4</t>
        </is>
      </c>
    </row>
    <row r="2211">
      <c r="B2211" t="inlineStr">
        <is>
          <t>Venta Local</t>
        </is>
      </c>
      <c r="C2211" t="n">
        <v>40362567</v>
      </c>
      <c r="D2211" t="inlineStr">
        <is>
          <t>AGRO AMERICA</t>
        </is>
      </c>
      <c r="E2211" t="n">
        <v>1012109</v>
      </c>
      <c r="F2211" t="inlineStr">
        <is>
          <t>agro america1012109</t>
        </is>
      </c>
      <c r="G2211" s="12" t="n">
        <v>45008</v>
      </c>
      <c r="H2211" s="10" t="inlineStr"/>
      <c r="I2211" s="10" t="n">
        <v>9979.023999999999</v>
      </c>
      <c r="J2211" s="10" t="n"/>
      <c r="K2211" s="10" t="n"/>
      <c r="L2211" s="13" t="n">
        <v>7.5</v>
      </c>
      <c r="M2211" s="12" t="n">
        <v>45015</v>
      </c>
      <c r="N2211" s="13" t="n">
        <v>9.5</v>
      </c>
      <c r="O2211" s="12" t="n">
        <v>45024</v>
      </c>
      <c r="P2211" t="n">
        <v>18</v>
      </c>
      <c r="Q2211" s="14" t="inlineStr">
        <is>
          <t>SI</t>
        </is>
      </c>
      <c r="R2211" s="10" t="n"/>
      <c r="S2211" s="10" t="n">
        <v>9979.023999999999</v>
      </c>
      <c r="T2211" s="10" t="n"/>
      <c r="U2211" s="10" t="n"/>
      <c r="V2211" s="13" t="n">
        <v>9.5</v>
      </c>
      <c r="W2211" s="12" t="n">
        <v>45017</v>
      </c>
      <c r="X2211" s="13" t="n">
        <v>11.5</v>
      </c>
      <c r="Y2211" s="12" t="n">
        <v>45024</v>
      </c>
      <c r="Z2211" t="n">
        <v>18</v>
      </c>
      <c r="AA2211" s="14" t="inlineStr">
        <is>
          <t>SI</t>
        </is>
      </c>
    </row>
    <row r="2212">
      <c r="B2212" t="inlineStr">
        <is>
          <t>Venta Local</t>
        </is>
      </c>
      <c r="C2212" t="n">
        <v>40362567</v>
      </c>
      <c r="D2212" t="inlineStr">
        <is>
          <t>AGRO AMERICA</t>
        </is>
      </c>
      <c r="E2212" t="n">
        <v>1012108</v>
      </c>
      <c r="F2212" t="inlineStr">
        <is>
          <t>agro america1012108</t>
        </is>
      </c>
      <c r="G2212" s="12" t="n">
        <v>45008</v>
      </c>
      <c r="H2212" s="10" t="inlineStr"/>
      <c r="I2212" s="10" t="n">
        <v>9979.023999999999</v>
      </c>
      <c r="J2212" s="10" t="n"/>
      <c r="K2212" s="10" t="n"/>
      <c r="L2212" s="13" t="n">
        <v>7.5</v>
      </c>
      <c r="M2212" s="12" t="n">
        <v>45015</v>
      </c>
      <c r="N2212" s="13" t="n">
        <v>9.5</v>
      </c>
      <c r="O2212" s="12" t="n">
        <v>45024</v>
      </c>
      <c r="P2212" t="n">
        <v>18</v>
      </c>
      <c r="Q2212" s="14" t="inlineStr">
        <is>
          <t>SI</t>
        </is>
      </c>
      <c r="R2212" s="10" t="n"/>
      <c r="S2212" s="10" t="n">
        <v>9979.023999999999</v>
      </c>
      <c r="T2212" s="10" t="n"/>
      <c r="U2212" s="10" t="n"/>
      <c r="V2212" s="13" t="n">
        <v>9.5</v>
      </c>
      <c r="W2212" s="12" t="n">
        <v>45017</v>
      </c>
      <c r="X2212" s="13" t="n">
        <v>11.5</v>
      </c>
      <c r="Y2212" s="12" t="n">
        <v>45024</v>
      </c>
      <c r="Z2212" t="n">
        <v>18</v>
      </c>
      <c r="AA2212" s="14" t="inlineStr">
        <is>
          <t>SI</t>
        </is>
      </c>
    </row>
    <row r="2213">
      <c r="B2213" t="inlineStr">
        <is>
          <t>Venta Local</t>
        </is>
      </c>
      <c r="C2213" t="n">
        <v>40362566</v>
      </c>
      <c r="D2213" t="inlineStr">
        <is>
          <t>AGRO AMERICA</t>
        </is>
      </c>
      <c r="E2213" t="n">
        <v>1012108</v>
      </c>
      <c r="F2213" t="inlineStr">
        <is>
          <t>agro america1012108</t>
        </is>
      </c>
      <c r="G2213" s="12" t="n">
        <v>44996</v>
      </c>
      <c r="H2213" s="10" t="n">
        <v>19958.048</v>
      </c>
      <c r="I2213" s="10" t="n"/>
      <c r="J2213" s="10" t="n"/>
      <c r="K2213" s="10" t="n"/>
      <c r="L2213" s="13" t="n">
        <v>7.5</v>
      </c>
      <c r="M2213" s="12" t="n">
        <v>45003</v>
      </c>
      <c r="N2213" s="13" t="n">
        <v>9.5</v>
      </c>
      <c r="O2213" s="12" t="n">
        <v>45012</v>
      </c>
      <c r="P2213" t="n">
        <v>4</v>
      </c>
      <c r="Q2213" s="14" t="inlineStr">
        <is>
          <t>SI</t>
        </is>
      </c>
      <c r="R2213" s="10" t="n">
        <v>19958.048</v>
      </c>
      <c r="S2213" s="10" t="n"/>
      <c r="T2213" s="10" t="n"/>
      <c r="U2213" s="10" t="n"/>
      <c r="V2213" s="13" t="n">
        <v>9.5</v>
      </c>
      <c r="W2213" s="12" t="n">
        <v>45005</v>
      </c>
      <c r="X2213" s="13" t="n">
        <v>11.5</v>
      </c>
      <c r="Y2213" s="12" t="n">
        <v>45012</v>
      </c>
      <c r="Z2213" t="n">
        <v>4</v>
      </c>
      <c r="AA2213" s="14" t="inlineStr">
        <is>
          <t>SI</t>
        </is>
      </c>
    </row>
    <row r="2214">
      <c r="B2214" t="inlineStr">
        <is>
          <t>Venta Local</t>
        </is>
      </c>
      <c r="C2214" t="n">
        <v>40362556</v>
      </c>
      <c r="D2214" t="inlineStr">
        <is>
          <t>AGRO AMERICA</t>
        </is>
      </c>
      <c r="E2214" t="n">
        <v>1012107</v>
      </c>
      <c r="F2214" t="inlineStr">
        <is>
          <t>agro america1012107</t>
        </is>
      </c>
      <c r="G2214" s="12" t="n">
        <v>44997</v>
      </c>
      <c r="H2214" s="10" t="n">
        <v>19958.048</v>
      </c>
      <c r="I2214" s="10" t="n"/>
      <c r="J2214" s="10" t="n"/>
      <c r="K2214" s="10" t="n"/>
      <c r="L2214" s="13" t="n">
        <v>7.5</v>
      </c>
      <c r="M2214" s="12" t="n">
        <v>45004</v>
      </c>
      <c r="N2214" s="13" t="n">
        <v>9.5</v>
      </c>
      <c r="O2214" s="12" t="n">
        <v>45013</v>
      </c>
      <c r="P2214" t="n">
        <v>3</v>
      </c>
      <c r="Q2214" s="14" t="inlineStr">
        <is>
          <t>SI</t>
        </is>
      </c>
      <c r="R2214" s="10" t="n">
        <v>19958.048</v>
      </c>
      <c r="S2214" s="10" t="n"/>
      <c r="T2214" s="10" t="n"/>
      <c r="U2214" s="10" t="n"/>
      <c r="V2214" s="13" t="n">
        <v>9.5</v>
      </c>
      <c r="W2214" s="12" t="n">
        <v>45006</v>
      </c>
      <c r="X2214" s="13" t="n">
        <v>11.5</v>
      </c>
      <c r="Y2214" s="12" t="n">
        <v>45013</v>
      </c>
      <c r="Z2214" t="n">
        <v>3</v>
      </c>
      <c r="AA2214" s="14" t="inlineStr">
        <is>
          <t>SI</t>
        </is>
      </c>
    </row>
    <row r="2215">
      <c r="B2215" t="inlineStr">
        <is>
          <t>Venta Local</t>
        </is>
      </c>
      <c r="C2215" t="n">
        <v>40362551</v>
      </c>
      <c r="D2215" t="inlineStr">
        <is>
          <t>AGRO AMERICA</t>
        </is>
      </c>
      <c r="E2215" t="n">
        <v>1012167</v>
      </c>
      <c r="F2215" t="inlineStr">
        <is>
          <t>agro america1012167</t>
        </is>
      </c>
      <c r="G2215" s="12" t="n">
        <v>45007</v>
      </c>
      <c r="H2215" s="10" t="inlineStr"/>
      <c r="I2215" s="10" t="n">
        <v>19958.048</v>
      </c>
      <c r="J2215" s="10" t="n"/>
      <c r="K2215" s="10" t="n"/>
      <c r="L2215" s="13" t="n">
        <v>7.5</v>
      </c>
      <c r="M2215" s="12" t="n">
        <v>45014</v>
      </c>
      <c r="N2215" s="13" t="n">
        <v>9.5</v>
      </c>
      <c r="O2215" s="12" t="n">
        <v>45023</v>
      </c>
      <c r="P2215" t="n">
        <v>19</v>
      </c>
      <c r="Q2215" s="14" t="inlineStr">
        <is>
          <t>SI</t>
        </is>
      </c>
      <c r="R2215" s="10" t="n"/>
      <c r="S2215" s="10" t="n">
        <v>19958.048</v>
      </c>
      <c r="T2215" s="10" t="n"/>
      <c r="U2215" s="10" t="n"/>
      <c r="V2215" s="13" t="n">
        <v>9.5</v>
      </c>
      <c r="W2215" s="12" t="n">
        <v>45016</v>
      </c>
      <c r="X2215" s="13" t="n">
        <v>11.5</v>
      </c>
      <c r="Y2215" s="12" t="n">
        <v>45023</v>
      </c>
      <c r="Z2215" t="n">
        <v>19</v>
      </c>
      <c r="AA2215" s="14" t="inlineStr">
        <is>
          <t>SI</t>
        </is>
      </c>
    </row>
    <row r="2216">
      <c r="B2216" t="inlineStr">
        <is>
          <t>Venta Local</t>
        </is>
      </c>
      <c r="C2216" t="n">
        <v>40362550</v>
      </c>
      <c r="D2216" t="inlineStr">
        <is>
          <t>AGRO AMERICA</t>
        </is>
      </c>
      <c r="E2216" t="n">
        <v>1012167</v>
      </c>
      <c r="F2216" t="inlineStr">
        <is>
          <t>agro america1012167</t>
        </is>
      </c>
      <c r="G2216" s="12" t="n">
        <v>45013</v>
      </c>
      <c r="H2216" s="10" t="inlineStr"/>
      <c r="I2216" s="10" t="n">
        <v>19958.048</v>
      </c>
      <c r="J2216" s="10" t="n"/>
      <c r="K2216" s="10" t="n"/>
      <c r="L2216" s="13" t="n">
        <v>7.5</v>
      </c>
      <c r="M2216" s="12" t="n">
        <v>45020</v>
      </c>
      <c r="N2216" s="13" t="n">
        <v>9.5</v>
      </c>
      <c r="O2216" s="12" t="n">
        <v>45029</v>
      </c>
      <c r="P2216" t="n">
        <v>14</v>
      </c>
      <c r="Q2216" s="14" t="inlineStr">
        <is>
          <t>SI</t>
        </is>
      </c>
      <c r="R2216" s="10" t="n"/>
      <c r="S2216" s="10" t="n">
        <v>19958.048</v>
      </c>
      <c r="T2216" s="10" t="n"/>
      <c r="U2216" s="10" t="n"/>
      <c r="V2216" s="13" t="n">
        <v>9.5</v>
      </c>
      <c r="W2216" s="12" t="n">
        <v>45022</v>
      </c>
      <c r="X2216" s="13" t="n">
        <v>11.5</v>
      </c>
      <c r="Y2216" s="12" t="n">
        <v>45029</v>
      </c>
      <c r="Z2216" t="n">
        <v>14</v>
      </c>
      <c r="AA2216" s="14" t="inlineStr">
        <is>
          <t>SI</t>
        </is>
      </c>
    </row>
    <row r="2217">
      <c r="B2217" t="inlineStr">
        <is>
          <t>Venta Local</t>
        </is>
      </c>
      <c r="C2217" t="n">
        <v>40362549</v>
      </c>
      <c r="D2217" t="inlineStr">
        <is>
          <t>AGRO AMERICA</t>
        </is>
      </c>
      <c r="E2217" t="n">
        <v>1012167</v>
      </c>
      <c r="F2217" t="inlineStr">
        <is>
          <t>agro america1012167</t>
        </is>
      </c>
      <c r="G2217" s="12" t="n">
        <v>45014</v>
      </c>
      <c r="H2217" s="10" t="inlineStr"/>
      <c r="I2217" s="10" t="n">
        <v>19958.048</v>
      </c>
      <c r="J2217" s="10" t="n"/>
      <c r="K2217" s="10" t="n"/>
      <c r="L2217" s="13" t="n">
        <v>7.5</v>
      </c>
      <c r="M2217" s="12" t="n">
        <v>45021</v>
      </c>
      <c r="N2217" s="13" t="n">
        <v>9.5</v>
      </c>
      <c r="O2217" s="12" t="n">
        <v>45030</v>
      </c>
      <c r="P2217" t="n">
        <v>13</v>
      </c>
      <c r="Q2217" s="14" t="inlineStr">
        <is>
          <t>SI</t>
        </is>
      </c>
      <c r="R2217" s="10" t="n"/>
      <c r="S2217" s="10" t="n">
        <v>19958.048</v>
      </c>
      <c r="T2217" s="10" t="n"/>
      <c r="U2217" s="10" t="n"/>
      <c r="V2217" s="13" t="n">
        <v>9.5</v>
      </c>
      <c r="W2217" s="12" t="n">
        <v>45023</v>
      </c>
      <c r="X2217" s="13" t="n">
        <v>11.5</v>
      </c>
      <c r="Y2217" s="12" t="n">
        <v>45030</v>
      </c>
      <c r="Z2217" t="n">
        <v>13</v>
      </c>
      <c r="AA2217" s="14" t="inlineStr">
        <is>
          <t>SI</t>
        </is>
      </c>
    </row>
    <row r="2218">
      <c r="B2218" t="inlineStr">
        <is>
          <t>Venta Local</t>
        </is>
      </c>
      <c r="C2218" t="n">
        <v>40362548</v>
      </c>
      <c r="D2218" t="inlineStr">
        <is>
          <t>AGRO AMERICA</t>
        </is>
      </c>
      <c r="E2218" t="n">
        <v>1012167</v>
      </c>
      <c r="F2218" t="inlineStr">
        <is>
          <t>agro america1012167</t>
        </is>
      </c>
      <c r="G2218" s="12" t="n">
        <v>45000</v>
      </c>
      <c r="H2218" s="10" t="n">
        <v>19958.048</v>
      </c>
      <c r="I2218" s="10" t="n"/>
      <c r="J2218" s="10" t="n"/>
      <c r="K2218" s="10" t="n"/>
      <c r="L2218" s="13" t="n">
        <v>7.5</v>
      </c>
      <c r="M2218" s="12" t="n">
        <v>45007</v>
      </c>
      <c r="N2218" s="13" t="n">
        <v>9.5</v>
      </c>
      <c r="O2218" s="12" t="n">
        <v>45016</v>
      </c>
      <c r="P2218" t="n">
        <v>0</v>
      </c>
      <c r="Q2218" s="14" t="inlineStr">
        <is>
          <t>Mes 4</t>
        </is>
      </c>
      <c r="R2218" s="10" t="n">
        <v>19958.048</v>
      </c>
      <c r="S2218" s="10" t="n"/>
      <c r="T2218" s="10" t="n"/>
      <c r="U2218" s="10" t="n"/>
      <c r="V2218" s="13" t="n">
        <v>9.5</v>
      </c>
      <c r="W2218" s="12" t="n">
        <v>45009</v>
      </c>
      <c r="X2218" s="13" t="n">
        <v>11.5</v>
      </c>
      <c r="Y2218" s="12" t="n">
        <v>45016</v>
      </c>
      <c r="Z2218" t="n">
        <v>0</v>
      </c>
      <c r="AA2218" s="14" t="inlineStr">
        <is>
          <t>Mes 4</t>
        </is>
      </c>
    </row>
    <row r="2219">
      <c r="B2219" t="inlineStr">
        <is>
          <t>Venta Local</t>
        </is>
      </c>
      <c r="C2219" t="n">
        <v>40362547</v>
      </c>
      <c r="D2219" t="inlineStr">
        <is>
          <t>AGRO AMERICA</t>
        </is>
      </c>
      <c r="E2219" t="n">
        <v>1012167</v>
      </c>
      <c r="F2219" t="inlineStr">
        <is>
          <t>agro america1012167</t>
        </is>
      </c>
      <c r="G2219" s="12" t="n">
        <v>45015</v>
      </c>
      <c r="H2219" s="10" t="inlineStr"/>
      <c r="I2219" s="10" t="n">
        <v>19958.048</v>
      </c>
      <c r="J2219" s="10" t="n"/>
      <c r="K2219" s="10" t="n"/>
      <c r="L2219" s="13" t="n">
        <v>7.5</v>
      </c>
      <c r="M2219" s="12" t="n">
        <v>45022</v>
      </c>
      <c r="N2219" s="13" t="n">
        <v>9.5</v>
      </c>
      <c r="O2219" s="12" t="n">
        <v>45031</v>
      </c>
      <c r="P2219" t="n">
        <v>12</v>
      </c>
      <c r="Q2219" s="14" t="inlineStr">
        <is>
          <t>SI</t>
        </is>
      </c>
      <c r="R2219" s="10" t="n"/>
      <c r="S2219" s="10" t="n">
        <v>19958.048</v>
      </c>
      <c r="T2219" s="10" t="n"/>
      <c r="U2219" s="10" t="n"/>
      <c r="V2219" s="13" t="n">
        <v>9.5</v>
      </c>
      <c r="W2219" s="12" t="n">
        <v>45024</v>
      </c>
      <c r="X2219" s="13" t="n">
        <v>11.5</v>
      </c>
      <c r="Y2219" s="12" t="n">
        <v>45031</v>
      </c>
      <c r="Z2219" t="n">
        <v>12</v>
      </c>
      <c r="AA2219" s="14" t="inlineStr">
        <is>
          <t>SI</t>
        </is>
      </c>
    </row>
    <row r="2220">
      <c r="B2220" t="inlineStr">
        <is>
          <t>Venta Local</t>
        </is>
      </c>
      <c r="C2220" t="n">
        <v>40362545</v>
      </c>
      <c r="D2220" t="inlineStr">
        <is>
          <t>AGRO AMERICA</t>
        </is>
      </c>
      <c r="E2220" t="n">
        <v>1011701</v>
      </c>
      <c r="F2220" t="inlineStr">
        <is>
          <t>agro america1011701</t>
        </is>
      </c>
      <c r="G2220" s="12" t="n">
        <v>44992</v>
      </c>
      <c r="H2220" s="10" t="n">
        <v>18146.50134</v>
      </c>
      <c r="I2220" s="10" t="n"/>
      <c r="J2220" s="10" t="n"/>
      <c r="K2220" s="10" t="n"/>
      <c r="L2220" s="13" t="n">
        <v>7.5</v>
      </c>
      <c r="M2220" s="12" t="n">
        <v>44999</v>
      </c>
      <c r="N2220" s="13" t="n">
        <v>9.5</v>
      </c>
      <c r="O2220" s="12" t="n">
        <v>45008</v>
      </c>
      <c r="P2220" t="n">
        <v>7</v>
      </c>
      <c r="Q2220" s="14" t="inlineStr">
        <is>
          <t>SI</t>
        </is>
      </c>
      <c r="R2220" s="10" t="n">
        <v>18146.50134</v>
      </c>
      <c r="S2220" s="10" t="n"/>
      <c r="T2220" s="10" t="n"/>
      <c r="U2220" s="10" t="n"/>
      <c r="V2220" s="13" t="n">
        <v>9.5</v>
      </c>
      <c r="W2220" s="12" t="n">
        <v>45001</v>
      </c>
      <c r="X2220" s="13" t="n">
        <v>11.5</v>
      </c>
      <c r="Y2220" s="12" t="n">
        <v>45008</v>
      </c>
      <c r="Z2220" t="n">
        <v>7</v>
      </c>
      <c r="AA2220" s="14" t="inlineStr">
        <is>
          <t>SI</t>
        </is>
      </c>
    </row>
    <row r="2221">
      <c r="B2221" t="inlineStr">
        <is>
          <t>Venta Local</t>
        </is>
      </c>
      <c r="C2221" t="n">
        <v>40362544</v>
      </c>
      <c r="D2221" t="inlineStr">
        <is>
          <t>AGRO AMERICA</t>
        </is>
      </c>
      <c r="E2221" t="n">
        <v>1011701</v>
      </c>
      <c r="F2221" t="inlineStr">
        <is>
          <t>agro america1011701</t>
        </is>
      </c>
      <c r="G2221" s="12" t="n">
        <v>44999</v>
      </c>
      <c r="H2221" s="10" t="n">
        <v>18143.73443</v>
      </c>
      <c r="I2221" s="10" t="n"/>
      <c r="J2221" s="10" t="n"/>
      <c r="K2221" s="10" t="n"/>
      <c r="L2221" s="13" t="n">
        <v>7.5</v>
      </c>
      <c r="M2221" s="12" t="n">
        <v>45006</v>
      </c>
      <c r="N2221" s="13" t="n">
        <v>9.5</v>
      </c>
      <c r="O2221" s="12" t="n">
        <v>45015</v>
      </c>
      <c r="P2221" t="n">
        <v>1</v>
      </c>
      <c r="Q2221" s="14" t="inlineStr">
        <is>
          <t>Mes 4</t>
        </is>
      </c>
      <c r="R2221" s="10" t="n">
        <v>18143.73443</v>
      </c>
      <c r="S2221" s="10" t="n"/>
      <c r="T2221" s="10" t="n"/>
      <c r="U2221" s="10" t="n"/>
      <c r="V2221" s="13" t="n">
        <v>9.5</v>
      </c>
      <c r="W2221" s="12" t="n">
        <v>45008</v>
      </c>
      <c r="X2221" s="13" t="n">
        <v>11.5</v>
      </c>
      <c r="Y2221" s="12" t="n">
        <v>45015</v>
      </c>
      <c r="Z2221" t="n">
        <v>1</v>
      </c>
      <c r="AA2221" s="14" t="inlineStr">
        <is>
          <t>Mes 4</t>
        </is>
      </c>
    </row>
    <row r="2222">
      <c r="B2222" t="inlineStr">
        <is>
          <t>Venta Local</t>
        </is>
      </c>
      <c r="C2222" t="n">
        <v>40362541</v>
      </c>
      <c r="D2222" t="inlineStr">
        <is>
          <t>AGRO AMERICA</t>
        </is>
      </c>
      <c r="E2222" t="n">
        <v>1012518</v>
      </c>
      <c r="F2222" t="inlineStr">
        <is>
          <t>agro america1012518</t>
        </is>
      </c>
      <c r="G2222" s="12" t="n">
        <v>44996</v>
      </c>
      <c r="H2222" s="10" t="n">
        <v>18143.68</v>
      </c>
      <c r="I2222" s="10" t="n"/>
      <c r="J2222" s="10" t="n"/>
      <c r="K2222" s="10" t="n"/>
      <c r="L2222" s="13" t="n">
        <v>7.5</v>
      </c>
      <c r="M2222" s="12" t="n">
        <v>45003</v>
      </c>
      <c r="N2222" s="13" t="n">
        <v>9.5</v>
      </c>
      <c r="O2222" s="12" t="n">
        <v>45012</v>
      </c>
      <c r="P2222" t="n">
        <v>4</v>
      </c>
      <c r="Q2222" s="14" t="inlineStr">
        <is>
          <t>SI</t>
        </is>
      </c>
      <c r="R2222" s="10" t="n">
        <v>18143.68</v>
      </c>
      <c r="S2222" s="10" t="n"/>
      <c r="T2222" s="10" t="n"/>
      <c r="U2222" s="10" t="n"/>
      <c r="V2222" s="13" t="n">
        <v>9.5</v>
      </c>
      <c r="W2222" s="12" t="n">
        <v>45005</v>
      </c>
      <c r="X2222" s="13" t="n">
        <v>11.5</v>
      </c>
      <c r="Y2222" s="12" t="n">
        <v>45012</v>
      </c>
      <c r="Z2222" t="n">
        <v>4</v>
      </c>
      <c r="AA2222" s="14" t="inlineStr">
        <is>
          <t>SI</t>
        </is>
      </c>
    </row>
    <row r="2223">
      <c r="B2223" t="inlineStr">
        <is>
          <t>Venta Local</t>
        </is>
      </c>
      <c r="C2223" t="n">
        <v>40362540</v>
      </c>
      <c r="D2223" t="inlineStr">
        <is>
          <t>AGRO AMERICA</t>
        </is>
      </c>
      <c r="E2223" t="n">
        <v>1012518</v>
      </c>
      <c r="F2223" t="inlineStr">
        <is>
          <t>agro america1012518</t>
        </is>
      </c>
      <c r="G2223" s="12" t="n">
        <v>44997</v>
      </c>
      <c r="H2223" s="10" t="n">
        <v>18143.68</v>
      </c>
      <c r="I2223" s="10" t="n"/>
      <c r="J2223" s="10" t="n"/>
      <c r="K2223" s="10" t="n"/>
      <c r="L2223" s="13" t="n">
        <v>7.5</v>
      </c>
      <c r="M2223" s="12" t="n">
        <v>45004</v>
      </c>
      <c r="N2223" s="13" t="n">
        <v>9.5</v>
      </c>
      <c r="O2223" s="12" t="n">
        <v>45013</v>
      </c>
      <c r="P2223" t="n">
        <v>3</v>
      </c>
      <c r="Q2223" s="14" t="inlineStr">
        <is>
          <t>SI</t>
        </is>
      </c>
      <c r="R2223" s="10" t="n">
        <v>18143.68</v>
      </c>
      <c r="S2223" s="10" t="n"/>
      <c r="T2223" s="10" t="n"/>
      <c r="U2223" s="10" t="n"/>
      <c r="V2223" s="13" t="n">
        <v>9.5</v>
      </c>
      <c r="W2223" s="12" t="n">
        <v>45006</v>
      </c>
      <c r="X2223" s="13" t="n">
        <v>11.5</v>
      </c>
      <c r="Y2223" s="12" t="n">
        <v>45013</v>
      </c>
      <c r="Z2223" t="n">
        <v>3</v>
      </c>
      <c r="AA2223" s="14" t="inlineStr">
        <is>
          <t>SI</t>
        </is>
      </c>
    </row>
    <row r="2224">
      <c r="B2224" t="inlineStr">
        <is>
          <t>Venta Local</t>
        </is>
      </c>
      <c r="C2224" t="n">
        <v>40362539</v>
      </c>
      <c r="D2224" t="inlineStr">
        <is>
          <t>AGRO AMERICA</t>
        </is>
      </c>
      <c r="E2224" t="n">
        <v>1012518</v>
      </c>
      <c r="F2224" t="inlineStr">
        <is>
          <t>agro america1012518</t>
        </is>
      </c>
      <c r="G2224" s="12" t="n">
        <v>44989</v>
      </c>
      <c r="H2224" s="10" t="n">
        <v>18143.68</v>
      </c>
      <c r="I2224" s="10" t="n"/>
      <c r="J2224" s="10" t="n"/>
      <c r="K2224" s="10" t="n"/>
      <c r="L2224" s="13" t="n">
        <v>7.5</v>
      </c>
      <c r="M2224" s="12" t="n">
        <v>44996</v>
      </c>
      <c r="N2224" s="13" t="n">
        <v>9.5</v>
      </c>
      <c r="O2224" s="12" t="n">
        <v>45005</v>
      </c>
      <c r="P2224" t="n">
        <v>10</v>
      </c>
      <c r="Q2224" s="14" t="inlineStr">
        <is>
          <t>SI</t>
        </is>
      </c>
      <c r="R2224" s="10" t="n">
        <v>18143.68</v>
      </c>
      <c r="S2224" s="10" t="n"/>
      <c r="T2224" s="10" t="n"/>
      <c r="U2224" s="10" t="n"/>
      <c r="V2224" s="13" t="n">
        <v>9.5</v>
      </c>
      <c r="W2224" s="12" t="n">
        <v>44998</v>
      </c>
      <c r="X2224" s="13" t="n">
        <v>11.5</v>
      </c>
      <c r="Y2224" s="12" t="n">
        <v>45005</v>
      </c>
      <c r="Z2224" t="n">
        <v>10</v>
      </c>
      <c r="AA2224" s="14" t="inlineStr">
        <is>
          <t>SI</t>
        </is>
      </c>
    </row>
    <row r="2225">
      <c r="B2225" t="inlineStr">
        <is>
          <t>Venta Local</t>
        </is>
      </c>
      <c r="C2225" t="n">
        <v>40362532</v>
      </c>
      <c r="D2225" t="inlineStr">
        <is>
          <t>AGRO AMERICA</t>
        </is>
      </c>
      <c r="E2225" t="n">
        <v>1012163</v>
      </c>
      <c r="F2225" t="inlineStr">
        <is>
          <t>agro america1012163</t>
        </is>
      </c>
      <c r="G2225" s="12" t="n">
        <v>44993</v>
      </c>
      <c r="H2225" s="10" t="n">
        <v>19958.048</v>
      </c>
      <c r="I2225" s="10" t="n"/>
      <c r="J2225" s="10" t="n"/>
      <c r="K2225" s="10" t="n"/>
      <c r="L2225" s="13" t="n">
        <v>7.5</v>
      </c>
      <c r="M2225" s="12" t="n">
        <v>45000</v>
      </c>
      <c r="N2225" s="13" t="n">
        <v>9.5</v>
      </c>
      <c r="O2225" s="12" t="n">
        <v>45009</v>
      </c>
      <c r="P2225" t="n">
        <v>6</v>
      </c>
      <c r="Q2225" s="14" t="inlineStr">
        <is>
          <t>SI</t>
        </is>
      </c>
      <c r="R2225" s="10" t="n">
        <v>19958.048</v>
      </c>
      <c r="S2225" s="10" t="n"/>
      <c r="T2225" s="10" t="n"/>
      <c r="U2225" s="10" t="n"/>
      <c r="V2225" s="13" t="n">
        <v>9.5</v>
      </c>
      <c r="W2225" s="12" t="n">
        <v>45002</v>
      </c>
      <c r="X2225" s="13" t="n">
        <v>11.5</v>
      </c>
      <c r="Y2225" s="12" t="n">
        <v>45009</v>
      </c>
      <c r="Z2225" t="n">
        <v>6</v>
      </c>
      <c r="AA2225" s="14" t="inlineStr">
        <is>
          <t>SI</t>
        </is>
      </c>
    </row>
    <row r="2226">
      <c r="B2226" t="inlineStr">
        <is>
          <t>Venta Local</t>
        </is>
      </c>
      <c r="C2226" t="n">
        <v>40362531</v>
      </c>
      <c r="D2226" t="inlineStr">
        <is>
          <t>AGRO AMERICA</t>
        </is>
      </c>
      <c r="E2226" t="n">
        <v>1012163</v>
      </c>
      <c r="F2226" t="inlineStr">
        <is>
          <t>agro america1012163</t>
        </is>
      </c>
      <c r="G2226" s="12" t="n">
        <v>44993</v>
      </c>
      <c r="H2226" s="10" t="n">
        <v>19958.048</v>
      </c>
      <c r="I2226" s="10" t="n"/>
      <c r="J2226" s="10" t="n"/>
      <c r="K2226" s="10" t="n"/>
      <c r="L2226" s="13" t="n">
        <v>7.5</v>
      </c>
      <c r="M2226" s="12" t="n">
        <v>45000</v>
      </c>
      <c r="N2226" s="13" t="n">
        <v>9.5</v>
      </c>
      <c r="O2226" s="12" t="n">
        <v>45009</v>
      </c>
      <c r="P2226" t="n">
        <v>6</v>
      </c>
      <c r="Q2226" s="14" t="inlineStr">
        <is>
          <t>SI</t>
        </is>
      </c>
      <c r="R2226" s="10" t="n">
        <v>19958.048</v>
      </c>
      <c r="S2226" s="10" t="n"/>
      <c r="T2226" s="10" t="n"/>
      <c r="U2226" s="10" t="n"/>
      <c r="V2226" s="13" t="n">
        <v>9.5</v>
      </c>
      <c r="W2226" s="12" t="n">
        <v>45002</v>
      </c>
      <c r="X2226" s="13" t="n">
        <v>11.5</v>
      </c>
      <c r="Y2226" s="12" t="n">
        <v>45009</v>
      </c>
      <c r="Z2226" t="n">
        <v>6</v>
      </c>
      <c r="AA2226" s="14" t="inlineStr">
        <is>
          <t>SI</t>
        </is>
      </c>
    </row>
    <row r="2227">
      <c r="B2227" t="inlineStr">
        <is>
          <t>Venta Local</t>
        </is>
      </c>
      <c r="C2227" t="n">
        <v>40362519</v>
      </c>
      <c r="D2227" t="inlineStr">
        <is>
          <t>AGRO AMERICA</t>
        </is>
      </c>
      <c r="E2227" t="n">
        <v>1012147</v>
      </c>
      <c r="F2227" t="inlineStr">
        <is>
          <t>agro america1012147</t>
        </is>
      </c>
      <c r="G2227" s="12" t="n">
        <v>45007</v>
      </c>
      <c r="H2227" s="10" t="inlineStr"/>
      <c r="I2227" s="10" t="n">
        <v>18660.77488</v>
      </c>
      <c r="J2227" s="10" t="n"/>
      <c r="K2227" s="10" t="n"/>
      <c r="L2227" s="13" t="n">
        <v>7.5</v>
      </c>
      <c r="M2227" s="12" t="n">
        <v>45014</v>
      </c>
      <c r="N2227" s="13" t="n">
        <v>9.5</v>
      </c>
      <c r="O2227" s="12" t="n">
        <v>45023</v>
      </c>
      <c r="P2227" t="n">
        <v>19</v>
      </c>
      <c r="Q2227" s="14" t="inlineStr">
        <is>
          <t>SI</t>
        </is>
      </c>
      <c r="R2227" s="10" t="n"/>
      <c r="S2227" s="10" t="n">
        <v>18660.77488</v>
      </c>
      <c r="T2227" s="10" t="n"/>
      <c r="U2227" s="10" t="n"/>
      <c r="V2227" s="13" t="n">
        <v>9.5</v>
      </c>
      <c r="W2227" s="12" t="n">
        <v>45016</v>
      </c>
      <c r="X2227" s="13" t="n">
        <v>11.5</v>
      </c>
      <c r="Y2227" s="12" t="n">
        <v>45023</v>
      </c>
      <c r="Z2227" t="n">
        <v>19</v>
      </c>
      <c r="AA2227" s="14" t="inlineStr">
        <is>
          <t>SI</t>
        </is>
      </c>
    </row>
    <row r="2228">
      <c r="B2228" t="inlineStr">
        <is>
          <t>Venta Local</t>
        </is>
      </c>
      <c r="C2228" t="n">
        <v>40362517</v>
      </c>
      <c r="D2228" t="inlineStr">
        <is>
          <t>AGRO AMERICA</t>
        </is>
      </c>
      <c r="E2228" t="n">
        <v>1012483</v>
      </c>
      <c r="F2228" t="inlineStr">
        <is>
          <t>agro america1012483</t>
        </is>
      </c>
      <c r="G2228" s="12" t="n">
        <v>44999</v>
      </c>
      <c r="H2228" s="10" t="n">
        <v>19958.048</v>
      </c>
      <c r="I2228" s="10" t="n"/>
      <c r="J2228" s="10" t="n"/>
      <c r="K2228" s="10" t="n"/>
      <c r="L2228" s="13" t="n">
        <v>7.5</v>
      </c>
      <c r="M2228" s="12" t="n">
        <v>45006</v>
      </c>
      <c r="N2228" s="13" t="n">
        <v>9.5</v>
      </c>
      <c r="O2228" s="12" t="n">
        <v>45015</v>
      </c>
      <c r="P2228" t="n">
        <v>1</v>
      </c>
      <c r="Q2228" s="14" t="inlineStr">
        <is>
          <t>Mes 4</t>
        </is>
      </c>
      <c r="R2228" s="10" t="n">
        <v>19958.048</v>
      </c>
      <c r="S2228" s="10" t="n"/>
      <c r="T2228" s="10" t="n"/>
      <c r="U2228" s="10" t="n"/>
      <c r="V2228" s="13" t="n">
        <v>9.5</v>
      </c>
      <c r="W2228" s="12" t="n">
        <v>45008</v>
      </c>
      <c r="X2228" s="13" t="n">
        <v>11.5</v>
      </c>
      <c r="Y2228" s="12" t="n">
        <v>45015</v>
      </c>
      <c r="Z2228" t="n">
        <v>1</v>
      </c>
      <c r="AA2228" s="14" t="inlineStr">
        <is>
          <t>Mes 4</t>
        </is>
      </c>
    </row>
    <row r="2229">
      <c r="B2229" t="inlineStr">
        <is>
          <t>Venta Local</t>
        </is>
      </c>
      <c r="C2229" t="n">
        <v>40362516</v>
      </c>
      <c r="D2229" t="inlineStr">
        <is>
          <t>AGRO AMERICA</t>
        </is>
      </c>
      <c r="E2229" t="n">
        <v>1012483</v>
      </c>
      <c r="F2229" t="inlineStr">
        <is>
          <t>agro america1012483</t>
        </is>
      </c>
      <c r="G2229" s="12" t="n">
        <v>44992</v>
      </c>
      <c r="H2229" s="10" t="n">
        <v>19958.048</v>
      </c>
      <c r="I2229" s="10" t="n"/>
      <c r="J2229" s="10" t="n"/>
      <c r="K2229" s="10" t="n"/>
      <c r="L2229" s="13" t="n">
        <v>7.5</v>
      </c>
      <c r="M2229" s="12" t="n">
        <v>44999</v>
      </c>
      <c r="N2229" s="13" t="n">
        <v>9.5</v>
      </c>
      <c r="O2229" s="12" t="n">
        <v>45008</v>
      </c>
      <c r="P2229" t="n">
        <v>7</v>
      </c>
      <c r="Q2229" s="14" t="inlineStr">
        <is>
          <t>SI</t>
        </is>
      </c>
      <c r="R2229" s="10" t="n">
        <v>19958.048</v>
      </c>
      <c r="S2229" s="10" t="n"/>
      <c r="T2229" s="10" t="n"/>
      <c r="U2229" s="10" t="n"/>
      <c r="V2229" s="13" t="n">
        <v>9.5</v>
      </c>
      <c r="W2229" s="12" t="n">
        <v>45001</v>
      </c>
      <c r="X2229" s="13" t="n">
        <v>11.5</v>
      </c>
      <c r="Y2229" s="12" t="n">
        <v>45008</v>
      </c>
      <c r="Z2229" t="n">
        <v>7</v>
      </c>
      <c r="AA2229" s="14" t="inlineStr">
        <is>
          <t>SI</t>
        </is>
      </c>
    </row>
    <row r="2230">
      <c r="B2230" t="inlineStr">
        <is>
          <t>Venta Local</t>
        </is>
      </c>
      <c r="C2230" t="n">
        <v>40362494</v>
      </c>
      <c r="D2230" t="inlineStr">
        <is>
          <t>AGRO AMERICA</t>
        </is>
      </c>
      <c r="E2230" t="n">
        <v>1012164</v>
      </c>
      <c r="F2230" t="inlineStr">
        <is>
          <t>agro america1012164</t>
        </is>
      </c>
      <c r="G2230" s="12" t="n">
        <v>44999</v>
      </c>
      <c r="H2230" s="10" t="n">
        <v>19794.75488</v>
      </c>
      <c r="I2230" s="10" t="n"/>
      <c r="J2230" s="10" t="n"/>
      <c r="K2230" s="10" t="n"/>
      <c r="L2230" s="13" t="n">
        <v>7.5</v>
      </c>
      <c r="M2230" s="12" t="n">
        <v>45006</v>
      </c>
      <c r="N2230" s="13" t="n">
        <v>9.5</v>
      </c>
      <c r="O2230" s="12" t="n">
        <v>45015</v>
      </c>
      <c r="P2230" t="n">
        <v>1</v>
      </c>
      <c r="Q2230" s="14" t="inlineStr">
        <is>
          <t>Mes 4</t>
        </is>
      </c>
      <c r="R2230" s="10" t="n">
        <v>19794.75488</v>
      </c>
      <c r="S2230" s="10" t="n"/>
      <c r="T2230" s="10" t="n"/>
      <c r="U2230" s="10" t="n"/>
      <c r="V2230" s="13" t="n">
        <v>9.5</v>
      </c>
      <c r="W2230" s="12" t="n">
        <v>45008</v>
      </c>
      <c r="X2230" s="13" t="n">
        <v>11.5</v>
      </c>
      <c r="Y2230" s="12" t="n">
        <v>45015</v>
      </c>
      <c r="Z2230" t="n">
        <v>1</v>
      </c>
      <c r="AA2230" s="14" t="inlineStr">
        <is>
          <t>Mes 4</t>
        </is>
      </c>
    </row>
    <row r="2231">
      <c r="B2231" t="inlineStr">
        <is>
          <t>Venta Local</t>
        </is>
      </c>
      <c r="C2231" t="n">
        <v>40362493</v>
      </c>
      <c r="D2231" t="inlineStr">
        <is>
          <t>AGRO AMERICA</t>
        </is>
      </c>
      <c r="E2231" t="n">
        <v>1012161</v>
      </c>
      <c r="F2231" t="inlineStr">
        <is>
          <t>agro america1012161</t>
        </is>
      </c>
      <c r="G2231" s="12" t="n">
        <v>44999</v>
      </c>
      <c r="H2231" s="10" t="n">
        <v>19958.048</v>
      </c>
      <c r="I2231" s="10" t="n"/>
      <c r="J2231" s="10" t="n"/>
      <c r="K2231" s="10" t="n"/>
      <c r="L2231" s="13" t="n">
        <v>7.5</v>
      </c>
      <c r="M2231" s="12" t="n">
        <v>45006</v>
      </c>
      <c r="N2231" s="13" t="n">
        <v>9.5</v>
      </c>
      <c r="O2231" s="12" t="n">
        <v>45015</v>
      </c>
      <c r="P2231" t="n">
        <v>1</v>
      </c>
      <c r="Q2231" s="14" t="inlineStr">
        <is>
          <t>Mes 4</t>
        </is>
      </c>
      <c r="R2231" s="10" t="n">
        <v>19958.048</v>
      </c>
      <c r="S2231" s="10" t="n"/>
      <c r="T2231" s="10" t="n"/>
      <c r="U2231" s="10" t="n"/>
      <c r="V2231" s="13" t="n">
        <v>9.5</v>
      </c>
      <c r="W2231" s="12" t="n">
        <v>45008</v>
      </c>
      <c r="X2231" s="13" t="n">
        <v>11.5</v>
      </c>
      <c r="Y2231" s="12" t="n">
        <v>45015</v>
      </c>
      <c r="Z2231" t="n">
        <v>1</v>
      </c>
      <c r="AA2231" s="14" t="inlineStr">
        <is>
          <t>Mes 4</t>
        </is>
      </c>
    </row>
    <row r="2232">
      <c r="B2232" t="inlineStr">
        <is>
          <t>Venta Local</t>
        </is>
      </c>
      <c r="C2232" t="n">
        <v>40362481</v>
      </c>
      <c r="D2232" t="inlineStr">
        <is>
          <t>ANDES ASIA</t>
        </is>
      </c>
      <c r="E2232" t="n">
        <v>1021936</v>
      </c>
      <c r="F2232" t="inlineStr">
        <is>
          <t>andes asia1021936</t>
        </is>
      </c>
      <c r="G2232" s="12" t="n">
        <v>45005</v>
      </c>
      <c r="H2232" s="10" t="inlineStr"/>
      <c r="I2232" s="10" t="n">
        <v>24000</v>
      </c>
      <c r="J2232" s="10" t="n"/>
      <c r="K2232" s="10" t="n"/>
      <c r="L2232" s="13" t="n">
        <v>4.830303030303031</v>
      </c>
      <c r="M2232" s="12" t="n">
        <v>45009</v>
      </c>
      <c r="N2232" s="13" t="n">
        <v>15</v>
      </c>
      <c r="O2232" s="12" t="n">
        <v>45024</v>
      </c>
      <c r="P2232" t="n">
        <v>18</v>
      </c>
      <c r="Q2232" s="14" t="inlineStr">
        <is>
          <t>SI</t>
        </is>
      </c>
      <c r="R2232" s="10" t="n"/>
      <c r="S2232" s="10" t="n">
        <v>24000</v>
      </c>
      <c r="T2232" s="10" t="n"/>
      <c r="U2232" s="10" t="n"/>
      <c r="V2232" s="13" t="n">
        <v>6.830303030303031</v>
      </c>
      <c r="W2232" s="12" t="n">
        <v>45011</v>
      </c>
      <c r="X2232" s="13" t="n">
        <v>17</v>
      </c>
      <c r="Y2232" s="12" t="n">
        <v>45024</v>
      </c>
      <c r="Z2232" t="n">
        <v>18</v>
      </c>
      <c r="AA2232" s="14" t="inlineStr">
        <is>
          <t>SI</t>
        </is>
      </c>
    </row>
    <row r="2233">
      <c r="B2233" t="inlineStr">
        <is>
          <t>Venta Directa</t>
        </is>
      </c>
      <c r="C2233" t="n">
        <v>40362463</v>
      </c>
      <c r="D2233" t="inlineStr">
        <is>
          <t>AGRO SUDAMERICA</t>
        </is>
      </c>
      <c r="E2233" t="n">
        <v>1012534</v>
      </c>
      <c r="F2233" t="inlineStr">
        <is>
          <t>agro sudamerica1012534</t>
        </is>
      </c>
      <c r="G2233" s="12" t="n">
        <v>44968</v>
      </c>
      <c r="H2233" s="10" t="inlineStr"/>
      <c r="I2233" s="10" t="n"/>
      <c r="J2233" s="10" t="n"/>
      <c r="K2233" s="10" t="n"/>
      <c r="L2233" s="13" t="n"/>
      <c r="N2233" s="13" t="n"/>
      <c r="Q2233" s="14" t="n"/>
      <c r="R2233" s="10" t="n"/>
      <c r="S2233" s="10" t="n"/>
      <c r="T2233" s="10" t="n"/>
      <c r="U2233" s="10" t="n"/>
      <c r="V2233" s="13" t="n"/>
      <c r="X2233" s="13" t="n"/>
      <c r="AA2233" s="14" t="n"/>
    </row>
    <row r="2234">
      <c r="B2234" t="inlineStr">
        <is>
          <t>Venta Directa</t>
        </is>
      </c>
      <c r="C2234" t="n">
        <v>40362463</v>
      </c>
      <c r="D2234" t="inlineStr">
        <is>
          <t>AGRO SUDAMERICA</t>
        </is>
      </c>
      <c r="E2234" t="n">
        <v>1012778</v>
      </c>
      <c r="F2234" t="inlineStr">
        <is>
          <t>agro sudamerica1012778</t>
        </is>
      </c>
      <c r="G2234" s="12" t="n">
        <v>44968</v>
      </c>
      <c r="H2234" s="10" t="inlineStr"/>
      <c r="I2234" s="10" t="n"/>
      <c r="J2234" s="10" t="n"/>
      <c r="K2234" s="10" t="n"/>
      <c r="L2234" s="13" t="n"/>
      <c r="N2234" s="13" t="n"/>
      <c r="Q2234" s="14" t="n"/>
      <c r="R2234" s="10" t="n"/>
      <c r="S2234" s="10" t="n"/>
      <c r="T2234" s="10" t="n"/>
      <c r="U2234" s="10" t="n"/>
      <c r="V2234" s="13" t="n"/>
      <c r="X2234" s="13" t="n"/>
      <c r="AA2234" s="14" t="n"/>
    </row>
    <row r="2235">
      <c r="B2235" t="inlineStr">
        <is>
          <t>Venta Directa</t>
        </is>
      </c>
      <c r="C2235" t="n">
        <v>40362463</v>
      </c>
      <c r="D2235" t="inlineStr">
        <is>
          <t>AGRO SUDAMERICA</t>
        </is>
      </c>
      <c r="E2235" t="n">
        <v>1012208</v>
      </c>
      <c r="F2235" t="inlineStr">
        <is>
          <t>agro sudamerica1012208</t>
        </is>
      </c>
      <c r="G2235" s="12" t="n">
        <v>44968</v>
      </c>
      <c r="H2235" s="10" t="inlineStr"/>
      <c r="I2235" s="10" t="n"/>
      <c r="J2235" s="10" t="n"/>
      <c r="K2235" s="10" t="n"/>
      <c r="L2235" s="13" t="n"/>
      <c r="N2235" s="13" t="n"/>
      <c r="Q2235" s="14" t="n"/>
      <c r="R2235" s="10" t="n"/>
      <c r="S2235" s="10" t="n"/>
      <c r="T2235" s="10" t="n"/>
      <c r="U2235" s="10" t="n"/>
      <c r="V2235" s="13" t="n"/>
      <c r="X2235" s="13" t="n"/>
      <c r="AA2235" s="14" t="n"/>
    </row>
    <row r="2236">
      <c r="B2236" t="inlineStr">
        <is>
          <t>Venta Local</t>
        </is>
      </c>
      <c r="C2236" t="n">
        <v>40362397</v>
      </c>
      <c r="D2236" t="inlineStr">
        <is>
          <t>AGRO AMERICA</t>
        </is>
      </c>
      <c r="E2236" t="n">
        <v>1012145</v>
      </c>
      <c r="F2236" t="inlineStr">
        <is>
          <t>agro america1012145</t>
        </is>
      </c>
      <c r="G2236" s="12" t="n">
        <v>44985</v>
      </c>
      <c r="H2236" s="10" t="n">
        <v>19758.46752</v>
      </c>
      <c r="I2236" s="10" t="n"/>
      <c r="J2236" s="10" t="n"/>
      <c r="K2236" s="10" t="n"/>
      <c r="L2236" s="13" t="n">
        <v>7.5</v>
      </c>
      <c r="M2236" s="12" t="n">
        <v>44992</v>
      </c>
      <c r="N2236" s="13" t="n">
        <v>9.5</v>
      </c>
      <c r="O2236" s="12" t="n">
        <v>45001</v>
      </c>
      <c r="P2236" t="n">
        <v>13</v>
      </c>
      <c r="Q2236" s="14" t="inlineStr">
        <is>
          <t>SI</t>
        </is>
      </c>
      <c r="R2236" s="10" t="n">
        <v>19758.46752</v>
      </c>
      <c r="S2236" s="10" t="n"/>
      <c r="T2236" s="10" t="n"/>
      <c r="U2236" s="10" t="n"/>
      <c r="V2236" s="13" t="n">
        <v>9.5</v>
      </c>
      <c r="W2236" s="12" t="n">
        <v>44994</v>
      </c>
      <c r="X2236" s="13" t="n">
        <v>11.5</v>
      </c>
      <c r="Y2236" s="12" t="n">
        <v>45001</v>
      </c>
      <c r="Z2236" t="n">
        <v>13</v>
      </c>
      <c r="AA2236" s="14" t="inlineStr">
        <is>
          <t>SI</t>
        </is>
      </c>
    </row>
    <row r="2237">
      <c r="B2237" t="inlineStr">
        <is>
          <t>Venta Local</t>
        </is>
      </c>
      <c r="C2237" t="n">
        <v>40362383</v>
      </c>
      <c r="D2237" t="inlineStr">
        <is>
          <t>AGRO AMERICA</t>
        </is>
      </c>
      <c r="E2237" t="n">
        <v>1012524</v>
      </c>
      <c r="F2237" t="inlineStr">
        <is>
          <t>agro america1012524</t>
        </is>
      </c>
      <c r="G2237" s="12" t="n">
        <v>45000</v>
      </c>
      <c r="H2237" s="10" t="n">
        <v>18143.68</v>
      </c>
      <c r="I2237" s="10" t="n"/>
      <c r="J2237" s="10" t="n"/>
      <c r="K2237" s="10" t="n"/>
      <c r="L2237" s="13" t="n">
        <v>7.5</v>
      </c>
      <c r="M2237" s="12" t="n">
        <v>45007</v>
      </c>
      <c r="N2237" s="13" t="n">
        <v>9.5</v>
      </c>
      <c r="O2237" s="12" t="n">
        <v>45016</v>
      </c>
      <c r="P2237" t="n">
        <v>0</v>
      </c>
      <c r="Q2237" s="14" t="inlineStr">
        <is>
          <t>Mes 4</t>
        </is>
      </c>
      <c r="R2237" s="10" t="n">
        <v>18143.68</v>
      </c>
      <c r="S2237" s="10" t="n"/>
      <c r="T2237" s="10" t="n"/>
      <c r="U2237" s="10" t="n"/>
      <c r="V2237" s="13" t="n">
        <v>9.5</v>
      </c>
      <c r="W2237" s="12" t="n">
        <v>45009</v>
      </c>
      <c r="X2237" s="13" t="n">
        <v>11.5</v>
      </c>
      <c r="Y2237" s="12" t="n">
        <v>45016</v>
      </c>
      <c r="Z2237" t="n">
        <v>0</v>
      </c>
      <c r="AA2237" s="14" t="inlineStr">
        <is>
          <t>Mes 4</t>
        </is>
      </c>
    </row>
    <row r="2238">
      <c r="B2238" t="inlineStr">
        <is>
          <t>Venta Directa</t>
        </is>
      </c>
      <c r="C2238" t="n">
        <v>40362345</v>
      </c>
      <c r="D2238" t="inlineStr">
        <is>
          <t>AGRO SUDAMERICA</t>
        </is>
      </c>
      <c r="E2238" t="n">
        <v>1020944</v>
      </c>
      <c r="F2238" t="inlineStr">
        <is>
          <t>agro sudamerica1020944</t>
        </is>
      </c>
      <c r="G2238" s="12" t="n">
        <v>44981</v>
      </c>
      <c r="H2238" s="10" t="inlineStr"/>
      <c r="I2238" s="10" t="n"/>
      <c r="J2238" s="10" t="n"/>
      <c r="K2238" s="10" t="n"/>
      <c r="L2238" s="13" t="n"/>
      <c r="N2238" s="13" t="n"/>
      <c r="Q2238" s="14" t="n"/>
      <c r="R2238" s="10" t="n"/>
      <c r="S2238" s="10" t="n"/>
      <c r="T2238" s="10" t="n"/>
      <c r="U2238" s="10" t="n"/>
      <c r="V2238" s="13" t="n"/>
      <c r="X2238" s="13" t="n"/>
      <c r="AA2238" s="14" t="n"/>
    </row>
    <row r="2239">
      <c r="B2239" t="inlineStr">
        <is>
          <t>Venta Directa</t>
        </is>
      </c>
      <c r="C2239" t="n">
        <v>40362344</v>
      </c>
      <c r="D2239" t="inlineStr">
        <is>
          <t>AGRO SUDAMERICA</t>
        </is>
      </c>
      <c r="E2239" t="n">
        <v>1020944</v>
      </c>
      <c r="F2239" t="inlineStr">
        <is>
          <t>agro sudamerica1020944</t>
        </is>
      </c>
      <c r="G2239" s="12" t="n">
        <v>44981</v>
      </c>
      <c r="H2239" s="10" t="inlineStr"/>
      <c r="I2239" s="10" t="n"/>
      <c r="J2239" s="10" t="n"/>
      <c r="K2239" s="10" t="n"/>
      <c r="L2239" s="13" t="n"/>
      <c r="N2239" s="13" t="n"/>
      <c r="Q2239" s="14" t="n"/>
      <c r="R2239" s="10" t="n"/>
      <c r="S2239" s="10" t="n"/>
      <c r="T2239" s="10" t="n"/>
      <c r="U2239" s="10" t="n"/>
      <c r="V2239" s="13" t="n"/>
      <c r="X2239" s="13" t="n"/>
      <c r="AA2239" s="14" t="n"/>
    </row>
    <row r="2240">
      <c r="B2240" t="inlineStr">
        <is>
          <t>Venta Directa</t>
        </is>
      </c>
      <c r="C2240" t="n">
        <v>40362343</v>
      </c>
      <c r="D2240" t="inlineStr">
        <is>
          <t>AGRO SUDAMERICA</t>
        </is>
      </c>
      <c r="E2240" t="n">
        <v>1020944</v>
      </c>
      <c r="F2240" t="inlineStr">
        <is>
          <t>agro sudamerica1020944</t>
        </is>
      </c>
      <c r="G2240" s="12" t="n">
        <v>44976</v>
      </c>
      <c r="H2240" s="10" t="inlineStr"/>
      <c r="I2240" s="10" t="n"/>
      <c r="J2240" s="10" t="n"/>
      <c r="K2240" s="10" t="n"/>
      <c r="L2240" s="13" t="n"/>
      <c r="N2240" s="13" t="n"/>
      <c r="Q2240" s="14" t="n"/>
      <c r="R2240" s="10" t="n"/>
      <c r="S2240" s="10" t="n"/>
      <c r="T2240" s="10" t="n"/>
      <c r="U2240" s="10" t="n"/>
      <c r="V2240" s="13" t="n"/>
      <c r="X2240" s="13" t="n"/>
      <c r="AA2240" s="14" t="n"/>
    </row>
    <row r="2241">
      <c r="B2241" t="inlineStr">
        <is>
          <t>Venta Local</t>
        </is>
      </c>
      <c r="C2241" t="n">
        <v>40362318</v>
      </c>
      <c r="D2241" t="inlineStr">
        <is>
          <t>AGROSUPER SHANGHAI</t>
        </is>
      </c>
      <c r="E2241" t="n">
        <v>1021766</v>
      </c>
      <c r="F2241" t="inlineStr">
        <is>
          <t>agrosuper shanghai1021766</t>
        </is>
      </c>
      <c r="G2241" s="12" t="n">
        <v>45013</v>
      </c>
      <c r="H2241" s="10" t="inlineStr"/>
      <c r="I2241" s="10" t="n">
        <v>24372</v>
      </c>
      <c r="J2241" s="10" t="n"/>
      <c r="K2241" s="10" t="n"/>
      <c r="L2241" s="13" t="n">
        <v>5.574109245612703</v>
      </c>
      <c r="M2241" s="12" t="n">
        <v>45018</v>
      </c>
      <c r="N2241" s="13" t="n">
        <v>5.5</v>
      </c>
      <c r="O2241" s="12" t="n">
        <v>45023</v>
      </c>
      <c r="P2241" t="n">
        <v>19</v>
      </c>
      <c r="Q2241" s="14" t="inlineStr">
        <is>
          <t>SI</t>
        </is>
      </c>
      <c r="R2241" s="10" t="n"/>
      <c r="S2241" s="10" t="n">
        <v>24372</v>
      </c>
      <c r="T2241" s="10" t="n"/>
      <c r="U2241" s="10" t="n"/>
      <c r="V2241" s="13" t="n">
        <v>7.574109245612703</v>
      </c>
      <c r="W2241" s="12" t="n">
        <v>45020</v>
      </c>
      <c r="X2241" s="13" t="n">
        <v>7.5</v>
      </c>
      <c r="Y2241" s="12" t="n">
        <v>45023</v>
      </c>
      <c r="Z2241" t="n">
        <v>19</v>
      </c>
      <c r="AA2241" s="14" t="inlineStr">
        <is>
          <t>SI</t>
        </is>
      </c>
    </row>
    <row r="2242">
      <c r="B2242" t="inlineStr">
        <is>
          <t>Venta Local</t>
        </is>
      </c>
      <c r="C2242" t="n">
        <v>40362316</v>
      </c>
      <c r="D2242" t="inlineStr">
        <is>
          <t>AGROSUPER SHANGHAI</t>
        </is>
      </c>
      <c r="E2242" t="n">
        <v>1022639</v>
      </c>
      <c r="F2242" t="inlineStr">
        <is>
          <t>agrosuper shanghai1022639</t>
        </is>
      </c>
      <c r="G2242" s="12" t="n">
        <v>45018</v>
      </c>
      <c r="H2242" s="10" t="inlineStr"/>
      <c r="I2242" s="10" t="n">
        <v>22590.52</v>
      </c>
      <c r="J2242" s="10" t="n"/>
      <c r="K2242" s="10" t="n"/>
      <c r="L2242" s="13" t="n">
        <v>5.574109245612703</v>
      </c>
      <c r="M2242" s="12" t="n">
        <v>45023</v>
      </c>
      <c r="N2242" s="13" t="n">
        <v>5.5</v>
      </c>
      <c r="O2242" s="12" t="n">
        <v>45028</v>
      </c>
      <c r="P2242" t="n">
        <v>15</v>
      </c>
      <c r="Q2242" s="14" t="inlineStr">
        <is>
          <t>SI</t>
        </is>
      </c>
      <c r="R2242" s="10" t="n"/>
      <c r="S2242" s="10" t="n">
        <v>22590.52</v>
      </c>
      <c r="T2242" s="10" t="n"/>
      <c r="U2242" s="10" t="n"/>
      <c r="V2242" s="13" t="n">
        <v>7.574109245612703</v>
      </c>
      <c r="W2242" s="12" t="n">
        <v>45025</v>
      </c>
      <c r="X2242" s="13" t="n">
        <v>7.5</v>
      </c>
      <c r="Y2242" s="12" t="n">
        <v>45028</v>
      </c>
      <c r="Z2242" t="n">
        <v>15</v>
      </c>
      <c r="AA2242" s="14" t="inlineStr">
        <is>
          <t>SI</t>
        </is>
      </c>
    </row>
    <row r="2243">
      <c r="B2243" t="inlineStr">
        <is>
          <t>Venta Directa</t>
        </is>
      </c>
      <c r="C2243" t="n">
        <v>40362304</v>
      </c>
      <c r="D2243" t="inlineStr">
        <is>
          <t>AGRO SUDAMERICA</t>
        </is>
      </c>
      <c r="E2243" t="n">
        <v>1021092</v>
      </c>
      <c r="F2243" t="inlineStr">
        <is>
          <t>agro sudamerica1021092</t>
        </is>
      </c>
      <c r="G2243" s="12" t="n">
        <v>44989</v>
      </c>
      <c r="H2243" s="10" t="n">
        <v>11970.8</v>
      </c>
      <c r="I2243" s="10" t="n"/>
      <c r="J2243" s="10" t="n"/>
      <c r="K2243" s="10" t="n"/>
      <c r="L2243" s="13" t="n"/>
      <c r="N2243" s="13" t="n"/>
      <c r="Q2243" s="14" t="n"/>
      <c r="R2243" s="10" t="n">
        <v>11970.8</v>
      </c>
      <c r="S2243" s="10" t="n"/>
      <c r="T2243" s="10" t="n"/>
      <c r="U2243" s="10" t="n"/>
      <c r="V2243" s="13" t="n"/>
      <c r="X2243" s="13" t="n"/>
      <c r="AA2243" s="14" t="n"/>
    </row>
    <row r="2244">
      <c r="B2244" t="inlineStr">
        <is>
          <t>Venta Directa</t>
        </is>
      </c>
      <c r="C2244" t="n">
        <v>40362304</v>
      </c>
      <c r="D2244" t="inlineStr">
        <is>
          <t>AGRO SUDAMERICA</t>
        </is>
      </c>
      <c r="E2244" t="n">
        <v>1021092</v>
      </c>
      <c r="F2244" t="inlineStr">
        <is>
          <t>agro sudamerica1021092</t>
        </is>
      </c>
      <c r="G2244" s="12" t="n">
        <v>44989</v>
      </c>
      <c r="H2244" s="10" t="n">
        <v>24004.43</v>
      </c>
      <c r="I2244" s="10" t="n"/>
      <c r="J2244" s="10" t="n"/>
      <c r="K2244" s="10" t="n"/>
      <c r="L2244" s="13" t="n"/>
      <c r="N2244" s="13" t="n"/>
      <c r="Q2244" s="14" t="n"/>
      <c r="R2244" s="10" t="n">
        <v>24004.43</v>
      </c>
      <c r="S2244" s="10" t="n"/>
      <c r="T2244" s="10" t="n"/>
      <c r="U2244" s="10" t="n"/>
      <c r="V2244" s="13" t="n"/>
      <c r="X2244" s="13" t="n"/>
      <c r="AA2244" s="14" t="n"/>
    </row>
    <row r="2245">
      <c r="B2245" t="inlineStr">
        <is>
          <t>Venta Directa</t>
        </is>
      </c>
      <c r="C2245" t="n">
        <v>40362303</v>
      </c>
      <c r="D2245" t="inlineStr">
        <is>
          <t>AGRO SUDAMERICA</t>
        </is>
      </c>
      <c r="E2245" t="n">
        <v>1021092</v>
      </c>
      <c r="F2245" t="inlineStr">
        <is>
          <t>agro sudamerica1021092</t>
        </is>
      </c>
      <c r="G2245" s="12" t="n">
        <v>44980</v>
      </c>
      <c r="H2245" s="10" t="inlineStr"/>
      <c r="I2245" s="10" t="n"/>
      <c r="J2245" s="10" t="n"/>
      <c r="K2245" s="10" t="n"/>
      <c r="L2245" s="13" t="n"/>
      <c r="N2245" s="13" t="n"/>
      <c r="Q2245" s="14" t="n"/>
      <c r="R2245" s="10" t="n"/>
      <c r="S2245" s="10" t="n"/>
      <c r="T2245" s="10" t="n"/>
      <c r="U2245" s="10" t="n"/>
      <c r="V2245" s="13" t="n"/>
      <c r="X2245" s="13" t="n"/>
      <c r="AA2245" s="14" t="n"/>
    </row>
    <row r="2246">
      <c r="B2246" t="inlineStr">
        <is>
          <t>Venta Directa</t>
        </is>
      </c>
      <c r="C2246" t="n">
        <v>40362290</v>
      </c>
      <c r="D2246" t="inlineStr">
        <is>
          <t>AGRO SUDAMERICA</t>
        </is>
      </c>
      <c r="E2246" t="n">
        <v>1020086</v>
      </c>
      <c r="F2246" t="inlineStr">
        <is>
          <t>agro sudamerica1020086</t>
        </is>
      </c>
      <c r="G2246" s="12" t="n">
        <v>44996</v>
      </c>
      <c r="H2246" s="10" t="n">
        <v>23918.89</v>
      </c>
      <c r="I2246" s="10" t="n"/>
      <c r="J2246" s="10" t="n"/>
      <c r="K2246" s="10" t="n"/>
      <c r="L2246" s="13" t="n"/>
      <c r="N2246" s="13" t="n"/>
      <c r="Q2246" s="14" t="n"/>
      <c r="R2246" s="10" t="n">
        <v>23918.89</v>
      </c>
      <c r="S2246" s="10" t="n"/>
      <c r="T2246" s="10" t="n"/>
      <c r="U2246" s="10" t="n"/>
      <c r="V2246" s="13" t="n"/>
      <c r="X2246" s="13" t="n"/>
      <c r="AA2246" s="14" t="n"/>
    </row>
    <row r="2247">
      <c r="B2247" t="inlineStr">
        <is>
          <t>Venta Local</t>
        </is>
      </c>
      <c r="C2247" t="n">
        <v>40362283</v>
      </c>
      <c r="D2247" t="inlineStr">
        <is>
          <t>AGRO EUROPA</t>
        </is>
      </c>
      <c r="E2247" t="n">
        <v>1030224</v>
      </c>
      <c r="F2247" t="inlineStr">
        <is>
          <t>agro europa1030224</t>
        </is>
      </c>
      <c r="G2247" s="12" t="n">
        <v>45049</v>
      </c>
      <c r="H2247" s="10" t="inlineStr"/>
      <c r="I2247" s="10" t="n"/>
      <c r="J2247" s="10" t="n">
        <v>24009.79</v>
      </c>
      <c r="K2247" s="10" t="n"/>
      <c r="L2247" s="13" t="n">
        <v>5.142011834319526</v>
      </c>
      <c r="M2247" s="12" t="n">
        <v>45054</v>
      </c>
      <c r="N2247" s="13" t="n">
        <v>7.5</v>
      </c>
      <c r="O2247" s="12" t="n">
        <v>45061</v>
      </c>
      <c r="P2247" t="n">
        <v>14</v>
      </c>
      <c r="Q2247" s="14" t="inlineStr">
        <is>
          <t>SI</t>
        </is>
      </c>
      <c r="R2247" s="10" t="n"/>
      <c r="S2247" s="10" t="n"/>
      <c r="T2247" s="10" t="n">
        <v>24009.79</v>
      </c>
      <c r="U2247" s="10" t="n"/>
      <c r="V2247" s="13" t="n">
        <v>7.142011834319526</v>
      </c>
      <c r="W2247" s="12" t="n">
        <v>45056</v>
      </c>
      <c r="X2247" s="13" t="n">
        <v>9.5</v>
      </c>
      <c r="Y2247" s="12" t="n">
        <v>45061</v>
      </c>
      <c r="Z2247" t="n">
        <v>14</v>
      </c>
      <c r="AA2247" s="14" t="inlineStr">
        <is>
          <t>SI</t>
        </is>
      </c>
    </row>
    <row r="2248">
      <c r="B2248" t="inlineStr">
        <is>
          <t>Venta Local</t>
        </is>
      </c>
      <c r="C2248" t="n">
        <v>40362281</v>
      </c>
      <c r="D2248" t="inlineStr">
        <is>
          <t>AGRO EUROPA</t>
        </is>
      </c>
      <c r="E2248" t="n">
        <v>1030332</v>
      </c>
      <c r="F2248" t="inlineStr">
        <is>
          <t>agro europa1030332</t>
        </is>
      </c>
      <c r="G2248" s="12" t="n">
        <v>45045</v>
      </c>
      <c r="H2248" s="10" t="inlineStr"/>
      <c r="I2248" s="10" t="n"/>
      <c r="J2248" s="10" t="n">
        <v>24000</v>
      </c>
      <c r="K2248" s="10" t="n"/>
      <c r="L2248" s="13" t="n">
        <v>5.142011834319526</v>
      </c>
      <c r="M2248" s="12" t="n">
        <v>45050</v>
      </c>
      <c r="N2248" s="13" t="n">
        <v>7.5</v>
      </c>
      <c r="O2248" s="12" t="n">
        <v>45057</v>
      </c>
      <c r="P2248" t="n">
        <v>17</v>
      </c>
      <c r="Q2248" s="14" t="inlineStr">
        <is>
          <t>SI</t>
        </is>
      </c>
      <c r="R2248" s="10" t="n"/>
      <c r="S2248" s="10" t="n"/>
      <c r="T2248" s="10" t="n">
        <v>24000</v>
      </c>
      <c r="U2248" s="10" t="n"/>
      <c r="V2248" s="13" t="n">
        <v>7.142011834319526</v>
      </c>
      <c r="W2248" s="12" t="n">
        <v>45052</v>
      </c>
      <c r="X2248" s="13" t="n">
        <v>9.5</v>
      </c>
      <c r="Y2248" s="12" t="n">
        <v>45057</v>
      </c>
      <c r="Z2248" t="n">
        <v>17</v>
      </c>
      <c r="AA2248" s="14" t="inlineStr">
        <is>
          <t>SI</t>
        </is>
      </c>
    </row>
    <row r="2249">
      <c r="B2249" t="inlineStr">
        <is>
          <t>Venta Local</t>
        </is>
      </c>
      <c r="C2249" t="n">
        <v>40362280</v>
      </c>
      <c r="D2249" t="inlineStr">
        <is>
          <t>AGRO EUROPA</t>
        </is>
      </c>
      <c r="E2249" t="n">
        <v>1030224</v>
      </c>
      <c r="F2249" t="inlineStr">
        <is>
          <t>agro europa1030224</t>
        </is>
      </c>
      <c r="G2249" s="12" t="n">
        <v>45049</v>
      </c>
      <c r="H2249" s="10" t="inlineStr"/>
      <c r="I2249" s="10" t="n"/>
      <c r="J2249" s="10" t="n">
        <v>24009.19</v>
      </c>
      <c r="K2249" s="10" t="n"/>
      <c r="L2249" s="13" t="n">
        <v>5.142011834319526</v>
      </c>
      <c r="M2249" s="12" t="n">
        <v>45054</v>
      </c>
      <c r="N2249" s="13" t="n">
        <v>7.5</v>
      </c>
      <c r="O2249" s="12" t="n">
        <v>45061</v>
      </c>
      <c r="P2249" t="n">
        <v>14</v>
      </c>
      <c r="Q2249" s="14" t="inlineStr">
        <is>
          <t>SI</t>
        </is>
      </c>
      <c r="R2249" s="10" t="n"/>
      <c r="S2249" s="10" t="n"/>
      <c r="T2249" s="10" t="n">
        <v>24009.19</v>
      </c>
      <c r="U2249" s="10" t="n"/>
      <c r="V2249" s="13" t="n">
        <v>7.142011834319526</v>
      </c>
      <c r="W2249" s="12" t="n">
        <v>45056</v>
      </c>
      <c r="X2249" s="13" t="n">
        <v>9.5</v>
      </c>
      <c r="Y2249" s="12" t="n">
        <v>45061</v>
      </c>
      <c r="Z2249" t="n">
        <v>14</v>
      </c>
      <c r="AA2249" s="14" t="inlineStr">
        <is>
          <t>SI</t>
        </is>
      </c>
    </row>
    <row r="2250">
      <c r="B2250" t="inlineStr">
        <is>
          <t>Venta Local</t>
        </is>
      </c>
      <c r="C2250" t="n">
        <v>40362279</v>
      </c>
      <c r="D2250" t="inlineStr">
        <is>
          <t>AGRO EUROPA</t>
        </is>
      </c>
      <c r="E2250" t="n">
        <v>1030224</v>
      </c>
      <c r="F2250" t="inlineStr">
        <is>
          <t>agro europa1030224</t>
        </is>
      </c>
      <c r="G2250" s="12" t="n">
        <v>45038</v>
      </c>
      <c r="H2250" s="10" t="inlineStr"/>
      <c r="I2250" s="10" t="n"/>
      <c r="J2250" s="10" t="n">
        <v>23999.17</v>
      </c>
      <c r="K2250" s="10" t="n"/>
      <c r="L2250" s="13" t="n">
        <v>5.142011834319526</v>
      </c>
      <c r="M2250" s="12" t="n">
        <v>45043</v>
      </c>
      <c r="N2250" s="13" t="n">
        <v>7.5</v>
      </c>
      <c r="O2250" s="12" t="n">
        <v>45050</v>
      </c>
      <c r="P2250" t="n">
        <v>23</v>
      </c>
      <c r="Q2250" s="14" t="inlineStr">
        <is>
          <t>SI</t>
        </is>
      </c>
      <c r="R2250" s="10" t="n"/>
      <c r="S2250" s="10" t="n"/>
      <c r="T2250" s="10" t="n">
        <v>23999.17</v>
      </c>
      <c r="U2250" s="10" t="n"/>
      <c r="V2250" s="13" t="n">
        <v>7.142011834319526</v>
      </c>
      <c r="W2250" s="12" t="n">
        <v>45045</v>
      </c>
      <c r="X2250" s="13" t="n">
        <v>9.5</v>
      </c>
      <c r="Y2250" s="12" t="n">
        <v>45050</v>
      </c>
      <c r="Z2250" t="n">
        <v>23</v>
      </c>
      <c r="AA2250" s="14" t="inlineStr">
        <is>
          <t>SI</t>
        </is>
      </c>
    </row>
    <row r="2251">
      <c r="B2251" t="inlineStr">
        <is>
          <t>Venta Local</t>
        </is>
      </c>
      <c r="C2251" t="n">
        <v>40362278</v>
      </c>
      <c r="D2251" t="inlineStr">
        <is>
          <t>AGRO EUROPA</t>
        </is>
      </c>
      <c r="E2251" t="n">
        <v>1012207</v>
      </c>
      <c r="F2251" t="inlineStr">
        <is>
          <t>agro europa1012207</t>
        </is>
      </c>
      <c r="G2251" s="12" t="n">
        <v>45056</v>
      </c>
      <c r="H2251" s="10" t="inlineStr"/>
      <c r="I2251" s="10" t="n"/>
      <c r="J2251" s="10" t="n">
        <v>24000</v>
      </c>
      <c r="K2251" s="10" t="n"/>
      <c r="L2251" s="13" t="n">
        <v>5.142011834319526</v>
      </c>
      <c r="M2251" s="12" t="n">
        <v>45061</v>
      </c>
      <c r="N2251" s="13" t="n">
        <v>7.5</v>
      </c>
      <c r="O2251" s="12" t="n">
        <v>45068</v>
      </c>
      <c r="P2251" t="n">
        <v>8</v>
      </c>
      <c r="Q2251" s="14" t="inlineStr">
        <is>
          <t>SI</t>
        </is>
      </c>
      <c r="R2251" s="10" t="n"/>
      <c r="S2251" s="10" t="n"/>
      <c r="T2251" s="10" t="n">
        <v>24000</v>
      </c>
      <c r="U2251" s="10" t="n"/>
      <c r="V2251" s="13" t="n">
        <v>7.142011834319526</v>
      </c>
      <c r="W2251" s="12" t="n">
        <v>45063</v>
      </c>
      <c r="X2251" s="13" t="n">
        <v>9.5</v>
      </c>
      <c r="Y2251" s="12" t="n">
        <v>45068</v>
      </c>
      <c r="Z2251" t="n">
        <v>8</v>
      </c>
      <c r="AA2251" s="14" t="inlineStr">
        <is>
          <t>SI</t>
        </is>
      </c>
    </row>
    <row r="2252">
      <c r="B2252" t="inlineStr">
        <is>
          <t>Venta Local</t>
        </is>
      </c>
      <c r="C2252" t="n">
        <v>40362276</v>
      </c>
      <c r="D2252" t="inlineStr">
        <is>
          <t>AGRO EUROPA</t>
        </is>
      </c>
      <c r="E2252" t="n">
        <v>1010877</v>
      </c>
      <c r="F2252" t="inlineStr">
        <is>
          <t>agro europa1010877</t>
        </is>
      </c>
      <c r="G2252" s="12" t="n">
        <v>45056</v>
      </c>
      <c r="H2252" s="10" t="inlineStr"/>
      <c r="I2252" s="10" t="n"/>
      <c r="J2252" s="10" t="n">
        <v>24000</v>
      </c>
      <c r="K2252" s="10" t="n"/>
      <c r="L2252" s="13" t="n">
        <v>5.142011834319526</v>
      </c>
      <c r="M2252" s="12" t="n">
        <v>45061</v>
      </c>
      <c r="N2252" s="13" t="n">
        <v>7.5</v>
      </c>
      <c r="O2252" s="12" t="n">
        <v>45068</v>
      </c>
      <c r="P2252" t="n">
        <v>8</v>
      </c>
      <c r="Q2252" s="14" t="inlineStr">
        <is>
          <t>SI</t>
        </is>
      </c>
      <c r="R2252" s="10" t="n"/>
      <c r="S2252" s="10" t="n"/>
      <c r="T2252" s="10" t="n">
        <v>24000</v>
      </c>
      <c r="U2252" s="10" t="n"/>
      <c r="V2252" s="13" t="n">
        <v>7.142011834319526</v>
      </c>
      <c r="W2252" s="12" t="n">
        <v>45063</v>
      </c>
      <c r="X2252" s="13" t="n">
        <v>9.5</v>
      </c>
      <c r="Y2252" s="12" t="n">
        <v>45068</v>
      </c>
      <c r="Z2252" t="n">
        <v>8</v>
      </c>
      <c r="AA2252" s="14" t="inlineStr">
        <is>
          <t>SI</t>
        </is>
      </c>
    </row>
    <row r="2253">
      <c r="B2253" t="inlineStr">
        <is>
          <t>Venta Local</t>
        </is>
      </c>
      <c r="C2253" t="n">
        <v>40362272</v>
      </c>
      <c r="D2253" t="inlineStr">
        <is>
          <t>AGROSUPER SHANGHAI</t>
        </is>
      </c>
      <c r="E2253" t="n">
        <v>1030525</v>
      </c>
      <c r="F2253" t="inlineStr">
        <is>
          <t>agrosuper shanghai1030525</t>
        </is>
      </c>
      <c r="G2253" s="12" t="n">
        <v>45007</v>
      </c>
      <c r="H2253" s="10" t="inlineStr"/>
      <c r="I2253" s="10" t="n">
        <v>24000</v>
      </c>
      <c r="J2253" s="10" t="n"/>
      <c r="K2253" s="10" t="n"/>
      <c r="L2253" s="13" t="n">
        <v>5.574109245612703</v>
      </c>
      <c r="M2253" s="12" t="n">
        <v>45012</v>
      </c>
      <c r="N2253" s="13" t="n">
        <v>5.5</v>
      </c>
      <c r="O2253" s="12" t="n">
        <v>45017</v>
      </c>
      <c r="P2253" t="n">
        <v>23</v>
      </c>
      <c r="Q2253" s="14" t="inlineStr">
        <is>
          <t>SI</t>
        </is>
      </c>
      <c r="R2253" s="10" t="n"/>
      <c r="S2253" s="10" t="n">
        <v>24000</v>
      </c>
      <c r="T2253" s="10" t="n"/>
      <c r="U2253" s="10" t="n"/>
      <c r="V2253" s="13" t="n">
        <v>7.574109245612703</v>
      </c>
      <c r="W2253" s="12" t="n">
        <v>45014</v>
      </c>
      <c r="X2253" s="13" t="n">
        <v>7.5</v>
      </c>
      <c r="Y2253" s="12" t="n">
        <v>45017</v>
      </c>
      <c r="Z2253" t="n">
        <v>23</v>
      </c>
      <c r="AA2253" s="14" t="inlineStr">
        <is>
          <t>SI</t>
        </is>
      </c>
    </row>
    <row r="2254">
      <c r="B2254" t="inlineStr">
        <is>
          <t>Venta Local</t>
        </is>
      </c>
      <c r="C2254" t="n">
        <v>40362271</v>
      </c>
      <c r="D2254" t="inlineStr">
        <is>
          <t>AGROSUPER SHANGHAI</t>
        </is>
      </c>
      <c r="E2254" t="n">
        <v>1030525</v>
      </c>
      <c r="F2254" t="inlineStr">
        <is>
          <t>agrosuper shanghai1030525</t>
        </is>
      </c>
      <c r="G2254" s="12" t="n">
        <v>45007</v>
      </c>
      <c r="H2254" s="10" t="inlineStr"/>
      <c r="I2254" s="10" t="n">
        <v>24000</v>
      </c>
      <c r="J2254" s="10" t="n"/>
      <c r="K2254" s="10" t="n"/>
      <c r="L2254" s="13" t="n">
        <v>5.574109245612703</v>
      </c>
      <c r="M2254" s="12" t="n">
        <v>45012</v>
      </c>
      <c r="N2254" s="13" t="n">
        <v>5.5</v>
      </c>
      <c r="O2254" s="12" t="n">
        <v>45017</v>
      </c>
      <c r="P2254" t="n">
        <v>23</v>
      </c>
      <c r="Q2254" s="14" t="inlineStr">
        <is>
          <t>SI</t>
        </is>
      </c>
      <c r="R2254" s="10" t="n"/>
      <c r="S2254" s="10" t="n">
        <v>24000</v>
      </c>
      <c r="T2254" s="10" t="n"/>
      <c r="U2254" s="10" t="n"/>
      <c r="V2254" s="13" t="n">
        <v>7.574109245612703</v>
      </c>
      <c r="W2254" s="12" t="n">
        <v>45014</v>
      </c>
      <c r="X2254" s="13" t="n">
        <v>7.5</v>
      </c>
      <c r="Y2254" s="12" t="n">
        <v>45017</v>
      </c>
      <c r="Z2254" t="n">
        <v>23</v>
      </c>
      <c r="AA2254" s="14" t="inlineStr">
        <is>
          <t>SI</t>
        </is>
      </c>
    </row>
    <row r="2255">
      <c r="B2255" t="inlineStr">
        <is>
          <t>Venta Local</t>
        </is>
      </c>
      <c r="C2255" t="n">
        <v>40362269</v>
      </c>
      <c r="D2255" t="inlineStr">
        <is>
          <t>AGROSUPER SHANGHAI</t>
        </is>
      </c>
      <c r="E2255" t="n">
        <v>1030566</v>
      </c>
      <c r="F2255" t="inlineStr">
        <is>
          <t>agrosuper shanghai1030566</t>
        </is>
      </c>
      <c r="G2255" s="12" t="n">
        <v>45013</v>
      </c>
      <c r="H2255" s="10" t="inlineStr"/>
      <c r="I2255" s="10" t="n">
        <v>24000</v>
      </c>
      <c r="J2255" s="10" t="n"/>
      <c r="K2255" s="10" t="n"/>
      <c r="L2255" s="13" t="n">
        <v>5.574109245612703</v>
      </c>
      <c r="M2255" s="12" t="n">
        <v>45018</v>
      </c>
      <c r="N2255" s="13" t="n">
        <v>5.5</v>
      </c>
      <c r="O2255" s="12" t="n">
        <v>45023</v>
      </c>
      <c r="P2255" t="n">
        <v>19</v>
      </c>
      <c r="Q2255" s="14" t="inlineStr">
        <is>
          <t>SI</t>
        </is>
      </c>
      <c r="R2255" s="10" t="n"/>
      <c r="S2255" s="10" t="n">
        <v>24000</v>
      </c>
      <c r="T2255" s="10" t="n"/>
      <c r="U2255" s="10" t="n"/>
      <c r="V2255" s="13" t="n">
        <v>7.574109245612703</v>
      </c>
      <c r="W2255" s="12" t="n">
        <v>45020</v>
      </c>
      <c r="X2255" s="13" t="n">
        <v>7.5</v>
      </c>
      <c r="Y2255" s="12" t="n">
        <v>45023</v>
      </c>
      <c r="Z2255" t="n">
        <v>19</v>
      </c>
      <c r="AA2255" s="14" t="inlineStr">
        <is>
          <t>SI</t>
        </is>
      </c>
    </row>
    <row r="2256">
      <c r="B2256" t="inlineStr">
        <is>
          <t>Venta Local</t>
        </is>
      </c>
      <c r="C2256" t="n">
        <v>40362268</v>
      </c>
      <c r="D2256" t="inlineStr">
        <is>
          <t>AGROSUPER SHANGHAI</t>
        </is>
      </c>
      <c r="E2256" t="n">
        <v>1030686</v>
      </c>
      <c r="F2256" t="inlineStr">
        <is>
          <t>agrosuper shanghai1030686</t>
        </is>
      </c>
      <c r="G2256" s="12" t="n">
        <v>45012</v>
      </c>
      <c r="H2256" s="10" t="inlineStr"/>
      <c r="I2256" s="10" t="n">
        <v>24000</v>
      </c>
      <c r="J2256" s="10" t="n"/>
      <c r="K2256" s="10" t="n"/>
      <c r="L2256" s="13" t="n">
        <v>5.574109245612703</v>
      </c>
      <c r="M2256" s="12" t="n">
        <v>45017</v>
      </c>
      <c r="N2256" s="13" t="n">
        <v>5.5</v>
      </c>
      <c r="O2256" s="12" t="n">
        <v>45022</v>
      </c>
      <c r="P2256" t="n">
        <v>20</v>
      </c>
      <c r="Q2256" s="14" t="inlineStr">
        <is>
          <t>SI</t>
        </is>
      </c>
      <c r="R2256" s="10" t="n"/>
      <c r="S2256" s="10" t="n">
        <v>24000</v>
      </c>
      <c r="T2256" s="10" t="n"/>
      <c r="U2256" s="10" t="n"/>
      <c r="V2256" s="13" t="n">
        <v>7.574109245612703</v>
      </c>
      <c r="W2256" s="12" t="n">
        <v>45019</v>
      </c>
      <c r="X2256" s="13" t="n">
        <v>7.5</v>
      </c>
      <c r="Y2256" s="12" t="n">
        <v>45022</v>
      </c>
      <c r="Z2256" t="n">
        <v>20</v>
      </c>
      <c r="AA2256" s="14" t="inlineStr">
        <is>
          <t>SI</t>
        </is>
      </c>
    </row>
    <row r="2257">
      <c r="B2257" t="inlineStr">
        <is>
          <t>Venta Local</t>
        </is>
      </c>
      <c r="C2257" t="n">
        <v>40362267</v>
      </c>
      <c r="D2257" t="inlineStr">
        <is>
          <t>AGROSUPER SHANGHAI</t>
        </is>
      </c>
      <c r="E2257" t="n">
        <v>1030686</v>
      </c>
      <c r="F2257" t="inlineStr">
        <is>
          <t>agrosuper shanghai1030686</t>
        </is>
      </c>
      <c r="G2257" s="12" t="n">
        <v>45012</v>
      </c>
      <c r="H2257" s="10" t="inlineStr"/>
      <c r="I2257" s="10" t="n">
        <v>24000</v>
      </c>
      <c r="J2257" s="10" t="n"/>
      <c r="K2257" s="10" t="n"/>
      <c r="L2257" s="13" t="n">
        <v>5.574109245612703</v>
      </c>
      <c r="M2257" s="12" t="n">
        <v>45017</v>
      </c>
      <c r="N2257" s="13" t="n">
        <v>5.5</v>
      </c>
      <c r="O2257" s="12" t="n">
        <v>45022</v>
      </c>
      <c r="P2257" t="n">
        <v>20</v>
      </c>
      <c r="Q2257" s="14" t="inlineStr">
        <is>
          <t>SI</t>
        </is>
      </c>
      <c r="R2257" s="10" t="n"/>
      <c r="S2257" s="10" t="n">
        <v>24000</v>
      </c>
      <c r="T2257" s="10" t="n"/>
      <c r="U2257" s="10" t="n"/>
      <c r="V2257" s="13" t="n">
        <v>7.574109245612703</v>
      </c>
      <c r="W2257" s="12" t="n">
        <v>45019</v>
      </c>
      <c r="X2257" s="13" t="n">
        <v>7.5</v>
      </c>
      <c r="Y2257" s="12" t="n">
        <v>45022</v>
      </c>
      <c r="Z2257" t="n">
        <v>20</v>
      </c>
      <c r="AA2257" s="14" t="inlineStr">
        <is>
          <t>SI</t>
        </is>
      </c>
    </row>
    <row r="2258">
      <c r="B2258" t="inlineStr">
        <is>
          <t>Venta Local</t>
        </is>
      </c>
      <c r="C2258" t="n">
        <v>40362266</v>
      </c>
      <c r="D2258" t="inlineStr">
        <is>
          <t>AGROSUPER SHANGHAI</t>
        </is>
      </c>
      <c r="E2258" t="n">
        <v>1030686</v>
      </c>
      <c r="F2258" t="inlineStr">
        <is>
          <t>agrosuper shanghai1030686</t>
        </is>
      </c>
      <c r="G2258" s="12" t="n">
        <v>45007</v>
      </c>
      <c r="H2258" s="10" t="inlineStr"/>
      <c r="I2258" s="10" t="n">
        <v>24000</v>
      </c>
      <c r="J2258" s="10" t="n"/>
      <c r="K2258" s="10" t="n"/>
      <c r="L2258" s="13" t="n">
        <v>5.574109245612703</v>
      </c>
      <c r="M2258" s="12" t="n">
        <v>45012</v>
      </c>
      <c r="N2258" s="13" t="n">
        <v>5.5</v>
      </c>
      <c r="O2258" s="12" t="n">
        <v>45017</v>
      </c>
      <c r="P2258" t="n">
        <v>23</v>
      </c>
      <c r="Q2258" s="14" t="inlineStr">
        <is>
          <t>SI</t>
        </is>
      </c>
      <c r="R2258" s="10" t="n"/>
      <c r="S2258" s="10" t="n">
        <v>24000</v>
      </c>
      <c r="T2258" s="10" t="n"/>
      <c r="U2258" s="10" t="n"/>
      <c r="V2258" s="13" t="n">
        <v>7.574109245612703</v>
      </c>
      <c r="W2258" s="12" t="n">
        <v>45014</v>
      </c>
      <c r="X2258" s="13" t="n">
        <v>7.5</v>
      </c>
      <c r="Y2258" s="12" t="n">
        <v>45017</v>
      </c>
      <c r="Z2258" t="n">
        <v>23</v>
      </c>
      <c r="AA2258" s="14" t="inlineStr">
        <is>
          <t>SI</t>
        </is>
      </c>
    </row>
    <row r="2259">
      <c r="B2259" t="inlineStr">
        <is>
          <t>Venta Local</t>
        </is>
      </c>
      <c r="C2259" t="n">
        <v>40362265</v>
      </c>
      <c r="D2259" t="inlineStr">
        <is>
          <t>AGROSUPER SHANGHAI</t>
        </is>
      </c>
      <c r="E2259" t="n">
        <v>1030686</v>
      </c>
      <c r="F2259" t="inlineStr">
        <is>
          <t>agrosuper shanghai1030686</t>
        </is>
      </c>
      <c r="G2259" s="12" t="n">
        <v>45007</v>
      </c>
      <c r="H2259" s="10" t="inlineStr"/>
      <c r="I2259" s="10" t="n">
        <v>24000</v>
      </c>
      <c r="J2259" s="10" t="n"/>
      <c r="K2259" s="10" t="n"/>
      <c r="L2259" s="13" t="n">
        <v>5.574109245612703</v>
      </c>
      <c r="M2259" s="12" t="n">
        <v>45012</v>
      </c>
      <c r="N2259" s="13" t="n">
        <v>5.5</v>
      </c>
      <c r="O2259" s="12" t="n">
        <v>45017</v>
      </c>
      <c r="P2259" t="n">
        <v>23</v>
      </c>
      <c r="Q2259" s="14" t="inlineStr">
        <is>
          <t>SI</t>
        </is>
      </c>
      <c r="R2259" s="10" t="n"/>
      <c r="S2259" s="10" t="n">
        <v>24000</v>
      </c>
      <c r="T2259" s="10" t="n"/>
      <c r="U2259" s="10" t="n"/>
      <c r="V2259" s="13" t="n">
        <v>7.574109245612703</v>
      </c>
      <c r="W2259" s="12" t="n">
        <v>45014</v>
      </c>
      <c r="X2259" s="13" t="n">
        <v>7.5</v>
      </c>
      <c r="Y2259" s="12" t="n">
        <v>45017</v>
      </c>
      <c r="Z2259" t="n">
        <v>23</v>
      </c>
      <c r="AA2259" s="14" t="inlineStr">
        <is>
          <t>SI</t>
        </is>
      </c>
    </row>
    <row r="2260">
      <c r="B2260" t="inlineStr">
        <is>
          <t>Venta Local</t>
        </is>
      </c>
      <c r="C2260" t="n">
        <v>40362261</v>
      </c>
      <c r="D2260" t="inlineStr">
        <is>
          <t>AGROSUPER SHANGHAI</t>
        </is>
      </c>
      <c r="E2260" t="n">
        <v>1030683</v>
      </c>
      <c r="F2260" t="inlineStr">
        <is>
          <t>agrosuper shanghai1030683</t>
        </is>
      </c>
      <c r="G2260" s="12" t="n">
        <v>45007</v>
      </c>
      <c r="H2260" s="10" t="inlineStr"/>
      <c r="I2260" s="10" t="n">
        <v>24000</v>
      </c>
      <c r="J2260" s="10" t="n"/>
      <c r="K2260" s="10" t="n"/>
      <c r="L2260" s="13" t="n">
        <v>5.574109245612703</v>
      </c>
      <c r="M2260" s="12" t="n">
        <v>45012</v>
      </c>
      <c r="N2260" s="13" t="n">
        <v>5.5</v>
      </c>
      <c r="O2260" s="12" t="n">
        <v>45017</v>
      </c>
      <c r="P2260" t="n">
        <v>23</v>
      </c>
      <c r="Q2260" s="14" t="inlineStr">
        <is>
          <t>SI</t>
        </is>
      </c>
      <c r="R2260" s="10" t="n"/>
      <c r="S2260" s="10" t="n">
        <v>24000</v>
      </c>
      <c r="T2260" s="10" t="n"/>
      <c r="U2260" s="10" t="n"/>
      <c r="V2260" s="13" t="n">
        <v>7.574109245612703</v>
      </c>
      <c r="W2260" s="12" t="n">
        <v>45014</v>
      </c>
      <c r="X2260" s="13" t="n">
        <v>7.5</v>
      </c>
      <c r="Y2260" s="12" t="n">
        <v>45017</v>
      </c>
      <c r="Z2260" t="n">
        <v>23</v>
      </c>
      <c r="AA2260" s="14" t="inlineStr">
        <is>
          <t>SI</t>
        </is>
      </c>
    </row>
    <row r="2261">
      <c r="B2261" t="inlineStr">
        <is>
          <t>Venta Local</t>
        </is>
      </c>
      <c r="C2261" t="n">
        <v>40362260</v>
      </c>
      <c r="D2261" t="inlineStr">
        <is>
          <t>AGROSUPER SHANGHAI</t>
        </is>
      </c>
      <c r="E2261" t="n">
        <v>1030683</v>
      </c>
      <c r="F2261" t="inlineStr">
        <is>
          <t>agrosuper shanghai1030683</t>
        </is>
      </c>
      <c r="G2261" s="12" t="n">
        <v>45005</v>
      </c>
      <c r="H2261" s="10" t="n">
        <v>24000</v>
      </c>
      <c r="I2261" s="10" t="n"/>
      <c r="J2261" s="10" t="n"/>
      <c r="K2261" s="10" t="n"/>
      <c r="L2261" s="13" t="n">
        <v>5.574109245612703</v>
      </c>
      <c r="M2261" s="12" t="n">
        <v>45010</v>
      </c>
      <c r="N2261" s="13" t="n">
        <v>5.5</v>
      </c>
      <c r="O2261" s="12" t="n">
        <v>45015</v>
      </c>
      <c r="P2261" t="n">
        <v>1</v>
      </c>
      <c r="Q2261" s="14" t="inlineStr">
        <is>
          <t>Mes 4</t>
        </is>
      </c>
      <c r="R2261" s="10" t="n">
        <v>24000</v>
      </c>
      <c r="S2261" s="10" t="n"/>
      <c r="T2261" s="10" t="n"/>
      <c r="U2261" s="10" t="n"/>
      <c r="V2261" s="13" t="n">
        <v>7.574109245612703</v>
      </c>
      <c r="W2261" s="12" t="n">
        <v>45012</v>
      </c>
      <c r="X2261" s="13" t="n">
        <v>7.5</v>
      </c>
      <c r="Y2261" s="12" t="n">
        <v>45015</v>
      </c>
      <c r="Z2261" t="n">
        <v>1</v>
      </c>
      <c r="AA2261" s="14" t="inlineStr">
        <is>
          <t>Mes 4</t>
        </is>
      </c>
    </row>
    <row r="2262">
      <c r="B2262" t="inlineStr">
        <is>
          <t>Venta Local</t>
        </is>
      </c>
      <c r="C2262" t="n">
        <v>40362257</v>
      </c>
      <c r="D2262" t="inlineStr">
        <is>
          <t>AGROSUPER SHANGHAI</t>
        </is>
      </c>
      <c r="E2262" t="n">
        <v>1030685</v>
      </c>
      <c r="F2262" t="inlineStr">
        <is>
          <t>agrosuper shanghai1030685</t>
        </is>
      </c>
      <c r="G2262" s="12" t="n">
        <v>45007</v>
      </c>
      <c r="H2262" s="10" t="inlineStr"/>
      <c r="I2262" s="10" t="n">
        <v>24000</v>
      </c>
      <c r="J2262" s="10" t="n"/>
      <c r="K2262" s="10" t="n"/>
      <c r="L2262" s="13" t="n">
        <v>5.574109245612703</v>
      </c>
      <c r="M2262" s="12" t="n">
        <v>45012</v>
      </c>
      <c r="N2262" s="13" t="n">
        <v>5.5</v>
      </c>
      <c r="O2262" s="12" t="n">
        <v>45017</v>
      </c>
      <c r="P2262" t="n">
        <v>23</v>
      </c>
      <c r="Q2262" s="14" t="inlineStr">
        <is>
          <t>SI</t>
        </is>
      </c>
      <c r="R2262" s="10" t="n"/>
      <c r="S2262" s="10" t="n">
        <v>24000</v>
      </c>
      <c r="T2262" s="10" t="n"/>
      <c r="U2262" s="10" t="n"/>
      <c r="V2262" s="13" t="n">
        <v>7.574109245612703</v>
      </c>
      <c r="W2262" s="12" t="n">
        <v>45014</v>
      </c>
      <c r="X2262" s="13" t="n">
        <v>7.5</v>
      </c>
      <c r="Y2262" s="12" t="n">
        <v>45017</v>
      </c>
      <c r="Z2262" t="n">
        <v>23</v>
      </c>
      <c r="AA2262" s="14" t="inlineStr">
        <is>
          <t>SI</t>
        </is>
      </c>
    </row>
    <row r="2263">
      <c r="B2263" t="inlineStr">
        <is>
          <t>Venta Local</t>
        </is>
      </c>
      <c r="C2263" t="n">
        <v>40362256</v>
      </c>
      <c r="D2263" t="inlineStr">
        <is>
          <t>AGROSUPER SHANGHAI</t>
        </is>
      </c>
      <c r="E2263" t="n">
        <v>1030685</v>
      </c>
      <c r="F2263" t="inlineStr">
        <is>
          <t>agrosuper shanghai1030685</t>
        </is>
      </c>
      <c r="G2263" s="12" t="n">
        <v>45005</v>
      </c>
      <c r="H2263" s="10" t="n">
        <v>24000</v>
      </c>
      <c r="I2263" s="10" t="n"/>
      <c r="J2263" s="10" t="n"/>
      <c r="K2263" s="10" t="n"/>
      <c r="L2263" s="13" t="n">
        <v>5.574109245612703</v>
      </c>
      <c r="M2263" s="12" t="n">
        <v>45010</v>
      </c>
      <c r="N2263" s="13" t="n">
        <v>5.5</v>
      </c>
      <c r="O2263" s="12" t="n">
        <v>45015</v>
      </c>
      <c r="P2263" t="n">
        <v>1</v>
      </c>
      <c r="Q2263" s="14" t="inlineStr">
        <is>
          <t>Mes 4</t>
        </is>
      </c>
      <c r="R2263" s="10" t="n">
        <v>24000</v>
      </c>
      <c r="S2263" s="10" t="n"/>
      <c r="T2263" s="10" t="n"/>
      <c r="U2263" s="10" t="n"/>
      <c r="V2263" s="13" t="n">
        <v>7.574109245612703</v>
      </c>
      <c r="W2263" s="12" t="n">
        <v>45012</v>
      </c>
      <c r="X2263" s="13" t="n">
        <v>7.5</v>
      </c>
      <c r="Y2263" s="12" t="n">
        <v>45015</v>
      </c>
      <c r="Z2263" t="n">
        <v>1</v>
      </c>
      <c r="AA2263" s="14" t="inlineStr">
        <is>
          <t>Mes 4</t>
        </is>
      </c>
    </row>
    <row r="2264">
      <c r="B2264" t="inlineStr">
        <is>
          <t>Venta Local</t>
        </is>
      </c>
      <c r="C2264" t="n">
        <v>40362250</v>
      </c>
      <c r="D2264" t="inlineStr">
        <is>
          <t>AGROSUPER SHANGHAI</t>
        </is>
      </c>
      <c r="E2264" t="n">
        <v>1023066</v>
      </c>
      <c r="F2264" t="inlineStr">
        <is>
          <t>agrosuper shanghai1023066</t>
        </is>
      </c>
      <c r="G2264" s="12" t="n">
        <v>45018</v>
      </c>
      <c r="H2264" s="10" t="inlineStr"/>
      <c r="I2264" s="10" t="n">
        <v>23100</v>
      </c>
      <c r="J2264" s="10" t="n"/>
      <c r="K2264" s="10" t="n"/>
      <c r="L2264" s="13" t="n">
        <v>5.574109245612703</v>
      </c>
      <c r="M2264" s="12" t="n">
        <v>45023</v>
      </c>
      <c r="N2264" s="13" t="n">
        <v>5.5</v>
      </c>
      <c r="O2264" s="12" t="n">
        <v>45028</v>
      </c>
      <c r="P2264" t="n">
        <v>15</v>
      </c>
      <c r="Q2264" s="14" t="inlineStr">
        <is>
          <t>SI</t>
        </is>
      </c>
      <c r="R2264" s="10" t="n"/>
      <c r="S2264" s="10" t="n">
        <v>23100</v>
      </c>
      <c r="T2264" s="10" t="n"/>
      <c r="U2264" s="10" t="n"/>
      <c r="V2264" s="13" t="n">
        <v>7.574109245612703</v>
      </c>
      <c r="W2264" s="12" t="n">
        <v>45025</v>
      </c>
      <c r="X2264" s="13" t="n">
        <v>7.5</v>
      </c>
      <c r="Y2264" s="12" t="n">
        <v>45028</v>
      </c>
      <c r="Z2264" t="n">
        <v>15</v>
      </c>
      <c r="AA2264" s="14" t="inlineStr">
        <is>
          <t>SI</t>
        </is>
      </c>
    </row>
    <row r="2265">
      <c r="B2265" t="inlineStr">
        <is>
          <t>Venta Local</t>
        </is>
      </c>
      <c r="C2265" t="n">
        <v>40362249</v>
      </c>
      <c r="D2265" t="inlineStr">
        <is>
          <t>AGROSUPER SHANGHAI</t>
        </is>
      </c>
      <c r="E2265" t="n">
        <v>1022378</v>
      </c>
      <c r="F2265" t="inlineStr">
        <is>
          <t>agrosuper shanghai1022378</t>
        </is>
      </c>
      <c r="G2265" s="12" t="n">
        <v>45004</v>
      </c>
      <c r="H2265" s="10" t="n">
        <v>24350</v>
      </c>
      <c r="I2265" s="10" t="n"/>
      <c r="J2265" s="10" t="n"/>
      <c r="K2265" s="10" t="n"/>
      <c r="L2265" s="13" t="n">
        <v>5.574109245612703</v>
      </c>
      <c r="M2265" s="12" t="n">
        <v>45009</v>
      </c>
      <c r="N2265" s="13" t="n">
        <v>5.5</v>
      </c>
      <c r="O2265" s="12" t="n">
        <v>45014</v>
      </c>
      <c r="P2265" t="n">
        <v>2</v>
      </c>
      <c r="Q2265" s="14" t="inlineStr">
        <is>
          <t>Mes 4</t>
        </is>
      </c>
      <c r="R2265" s="10" t="n">
        <v>24350</v>
      </c>
      <c r="S2265" s="10" t="n"/>
      <c r="T2265" s="10" t="n"/>
      <c r="U2265" s="10" t="n"/>
      <c r="V2265" s="13" t="n">
        <v>7.574109245612703</v>
      </c>
      <c r="W2265" s="12" t="n">
        <v>45011</v>
      </c>
      <c r="X2265" s="13" t="n">
        <v>7.5</v>
      </c>
      <c r="Y2265" s="12" t="n">
        <v>45014</v>
      </c>
      <c r="Z2265" t="n">
        <v>2</v>
      </c>
      <c r="AA2265" s="14" t="inlineStr">
        <is>
          <t>Mes 4</t>
        </is>
      </c>
    </row>
    <row r="2266">
      <c r="B2266" t="inlineStr">
        <is>
          <t>Venta Local</t>
        </is>
      </c>
      <c r="C2266" t="n">
        <v>40362242</v>
      </c>
      <c r="D2266" t="inlineStr">
        <is>
          <t>AGROSUPER SHANGHAI</t>
        </is>
      </c>
      <c r="E2266" t="n">
        <v>1023291</v>
      </c>
      <c r="F2266" t="inlineStr">
        <is>
          <t>agrosuper shanghai1023291</t>
        </is>
      </c>
      <c r="G2266" s="12" t="n">
        <v>45011</v>
      </c>
      <c r="H2266" s="10" t="inlineStr"/>
      <c r="I2266" s="10" t="n">
        <v>24280</v>
      </c>
      <c r="J2266" s="10" t="n"/>
      <c r="K2266" s="10" t="n"/>
      <c r="L2266" s="13" t="n">
        <v>5.574109245612703</v>
      </c>
      <c r="M2266" s="12" t="n">
        <v>45016</v>
      </c>
      <c r="N2266" s="13" t="n">
        <v>5.5</v>
      </c>
      <c r="O2266" s="12" t="n">
        <v>45021</v>
      </c>
      <c r="P2266" t="n">
        <v>21</v>
      </c>
      <c r="Q2266" s="14" t="inlineStr">
        <is>
          <t>SI</t>
        </is>
      </c>
      <c r="R2266" s="10" t="n"/>
      <c r="S2266" s="10" t="n">
        <v>24280</v>
      </c>
      <c r="T2266" s="10" t="n"/>
      <c r="U2266" s="10" t="n"/>
      <c r="V2266" s="13" t="n">
        <v>7.574109245612703</v>
      </c>
      <c r="W2266" s="12" t="n">
        <v>45018</v>
      </c>
      <c r="X2266" s="13" t="n">
        <v>7.5</v>
      </c>
      <c r="Y2266" s="12" t="n">
        <v>45021</v>
      </c>
      <c r="Z2266" t="n">
        <v>21</v>
      </c>
      <c r="AA2266" s="14" t="inlineStr">
        <is>
          <t>SI</t>
        </is>
      </c>
    </row>
    <row r="2267">
      <c r="B2267" t="inlineStr">
        <is>
          <t>Venta Local</t>
        </is>
      </c>
      <c r="C2267" t="n">
        <v>40362241</v>
      </c>
      <c r="D2267" t="inlineStr">
        <is>
          <t>AGROSUPER SHANGHAI</t>
        </is>
      </c>
      <c r="E2267" t="n">
        <v>1022639</v>
      </c>
      <c r="F2267" t="inlineStr">
        <is>
          <t>agrosuper shanghai1022639</t>
        </is>
      </c>
      <c r="G2267" s="12" t="n">
        <v>45018</v>
      </c>
      <c r="H2267" s="10" t="inlineStr"/>
      <c r="I2267" s="10" t="n">
        <v>22343.83</v>
      </c>
      <c r="J2267" s="10" t="n"/>
      <c r="K2267" s="10" t="n"/>
      <c r="L2267" s="13" t="n">
        <v>5.574109245612703</v>
      </c>
      <c r="M2267" s="12" t="n">
        <v>45023</v>
      </c>
      <c r="N2267" s="13" t="n">
        <v>5.5</v>
      </c>
      <c r="O2267" s="12" t="n">
        <v>45028</v>
      </c>
      <c r="P2267" t="n">
        <v>15</v>
      </c>
      <c r="Q2267" s="14" t="inlineStr">
        <is>
          <t>SI</t>
        </is>
      </c>
      <c r="R2267" s="10" t="n"/>
      <c r="S2267" s="10" t="n">
        <v>22343.83</v>
      </c>
      <c r="T2267" s="10" t="n"/>
      <c r="U2267" s="10" t="n"/>
      <c r="V2267" s="13" t="n">
        <v>7.574109245612703</v>
      </c>
      <c r="W2267" s="12" t="n">
        <v>45025</v>
      </c>
      <c r="X2267" s="13" t="n">
        <v>7.5</v>
      </c>
      <c r="Y2267" s="12" t="n">
        <v>45028</v>
      </c>
      <c r="Z2267" t="n">
        <v>15</v>
      </c>
      <c r="AA2267" s="14" t="inlineStr">
        <is>
          <t>SI</t>
        </is>
      </c>
    </row>
    <row r="2268">
      <c r="B2268" t="inlineStr">
        <is>
          <t>Venta Local</t>
        </is>
      </c>
      <c r="C2268" t="n">
        <v>40362227</v>
      </c>
      <c r="D2268" t="inlineStr">
        <is>
          <t>AGROSUPER SHANGHAI</t>
        </is>
      </c>
      <c r="E2268" t="n">
        <v>1022639</v>
      </c>
      <c r="F2268" t="inlineStr">
        <is>
          <t>agrosuper shanghai1022639</t>
        </is>
      </c>
      <c r="G2268" s="12" t="n">
        <v>45012</v>
      </c>
      <c r="H2268" s="10" t="inlineStr"/>
      <c r="I2268" s="10" t="n">
        <v>22265.88</v>
      </c>
      <c r="J2268" s="10" t="n"/>
      <c r="K2268" s="10" t="n"/>
      <c r="L2268" s="13" t="n">
        <v>5.574109245612703</v>
      </c>
      <c r="M2268" s="12" t="n">
        <v>45017</v>
      </c>
      <c r="N2268" s="13" t="n">
        <v>5.5</v>
      </c>
      <c r="O2268" s="12" t="n">
        <v>45022</v>
      </c>
      <c r="P2268" t="n">
        <v>20</v>
      </c>
      <c r="Q2268" s="14" t="inlineStr">
        <is>
          <t>SI</t>
        </is>
      </c>
      <c r="R2268" s="10" t="n"/>
      <c r="S2268" s="10" t="n">
        <v>22265.88</v>
      </c>
      <c r="T2268" s="10" t="n"/>
      <c r="U2268" s="10" t="n"/>
      <c r="V2268" s="13" t="n">
        <v>7.574109245612703</v>
      </c>
      <c r="W2268" s="12" t="n">
        <v>45019</v>
      </c>
      <c r="X2268" s="13" t="n">
        <v>7.5</v>
      </c>
      <c r="Y2268" s="12" t="n">
        <v>45022</v>
      </c>
      <c r="Z2268" t="n">
        <v>20</v>
      </c>
      <c r="AA2268" s="14" t="inlineStr">
        <is>
          <t>SI</t>
        </is>
      </c>
    </row>
    <row r="2269">
      <c r="B2269" t="inlineStr">
        <is>
          <t>Venta Local</t>
        </is>
      </c>
      <c r="C2269" t="n">
        <v>40362204</v>
      </c>
      <c r="D2269" t="inlineStr">
        <is>
          <t>AGROSUPER SHANGHAI</t>
        </is>
      </c>
      <c r="E2269" t="n">
        <v>1022640</v>
      </c>
      <c r="F2269" t="inlineStr">
        <is>
          <t>agrosuper shanghai1022640</t>
        </is>
      </c>
      <c r="G2269" s="12" t="n">
        <v>45020</v>
      </c>
      <c r="H2269" s="10" t="inlineStr"/>
      <c r="I2269" s="10" t="n">
        <v>23996.35</v>
      </c>
      <c r="J2269" s="10" t="n"/>
      <c r="K2269" s="10" t="n"/>
      <c r="L2269" s="13" t="n">
        <v>5.574109245612703</v>
      </c>
      <c r="M2269" s="12" t="n">
        <v>45025</v>
      </c>
      <c r="N2269" s="13" t="n">
        <v>5.5</v>
      </c>
      <c r="O2269" s="12" t="n">
        <v>45030</v>
      </c>
      <c r="P2269" t="n">
        <v>13</v>
      </c>
      <c r="Q2269" s="14" t="inlineStr">
        <is>
          <t>SI</t>
        </is>
      </c>
      <c r="R2269" s="10" t="n"/>
      <c r="S2269" s="10" t="n">
        <v>23996.35</v>
      </c>
      <c r="T2269" s="10" t="n"/>
      <c r="U2269" s="10" t="n"/>
      <c r="V2269" s="13" t="n">
        <v>7.574109245612703</v>
      </c>
      <c r="W2269" s="12" t="n">
        <v>45027</v>
      </c>
      <c r="X2269" s="13" t="n">
        <v>7.5</v>
      </c>
      <c r="Y2269" s="12" t="n">
        <v>45030</v>
      </c>
      <c r="Z2269" t="n">
        <v>13</v>
      </c>
      <c r="AA2269" s="14" t="inlineStr">
        <is>
          <t>SI</t>
        </is>
      </c>
    </row>
    <row r="2270">
      <c r="B2270" t="inlineStr">
        <is>
          <t>Venta Local</t>
        </is>
      </c>
      <c r="C2270" t="n">
        <v>40362203</v>
      </c>
      <c r="D2270" t="inlineStr">
        <is>
          <t>AGROSUPER SHANGHAI</t>
        </is>
      </c>
      <c r="E2270" t="n">
        <v>1022212</v>
      </c>
      <c r="F2270" t="inlineStr">
        <is>
          <t>agrosuper shanghai1022212</t>
        </is>
      </c>
      <c r="G2270" s="12" t="n">
        <v>45025</v>
      </c>
      <c r="H2270" s="10" t="inlineStr"/>
      <c r="I2270" s="10" t="n">
        <v>23915.8</v>
      </c>
      <c r="J2270" s="10" t="n"/>
      <c r="K2270" s="10" t="n"/>
      <c r="L2270" s="13" t="n">
        <v>5.574109245612703</v>
      </c>
      <c r="M2270" s="12" t="n">
        <v>45030</v>
      </c>
      <c r="N2270" s="13" t="n">
        <v>5.5</v>
      </c>
      <c r="O2270" s="12" t="n">
        <v>45035</v>
      </c>
      <c r="P2270" t="n">
        <v>9</v>
      </c>
      <c r="Q2270" s="14" t="inlineStr">
        <is>
          <t>SI</t>
        </is>
      </c>
      <c r="R2270" s="10" t="n"/>
      <c r="S2270" s="10" t="n">
        <v>23915.8</v>
      </c>
      <c r="T2270" s="10" t="n"/>
      <c r="U2270" s="10" t="n"/>
      <c r="V2270" s="13" t="n">
        <v>7.574109245612703</v>
      </c>
      <c r="W2270" s="12" t="n">
        <v>45032</v>
      </c>
      <c r="X2270" s="13" t="n">
        <v>7.5</v>
      </c>
      <c r="Y2270" s="12" t="n">
        <v>45035</v>
      </c>
      <c r="Z2270" t="n">
        <v>9</v>
      </c>
      <c r="AA2270" s="14" t="inlineStr">
        <is>
          <t>SI</t>
        </is>
      </c>
    </row>
    <row r="2271">
      <c r="B2271" t="inlineStr">
        <is>
          <t>Venta Local</t>
        </is>
      </c>
      <c r="C2271" t="n">
        <v>40362202</v>
      </c>
      <c r="D2271" t="inlineStr">
        <is>
          <t>AGROSUPER SHANGHAI</t>
        </is>
      </c>
      <c r="E2271" t="n">
        <v>1022212</v>
      </c>
      <c r="F2271" t="inlineStr">
        <is>
          <t>agrosuper shanghai1022212</t>
        </is>
      </c>
      <c r="G2271" s="12" t="n">
        <v>45025</v>
      </c>
      <c r="H2271" s="10" t="inlineStr"/>
      <c r="I2271" s="10" t="n">
        <v>23654.3</v>
      </c>
      <c r="J2271" s="10" t="n"/>
      <c r="K2271" s="10" t="n"/>
      <c r="L2271" s="13" t="n">
        <v>5.574109245612703</v>
      </c>
      <c r="M2271" s="12" t="n">
        <v>45030</v>
      </c>
      <c r="N2271" s="13" t="n">
        <v>5.5</v>
      </c>
      <c r="O2271" s="12" t="n">
        <v>45035</v>
      </c>
      <c r="P2271" t="n">
        <v>9</v>
      </c>
      <c r="Q2271" s="14" t="inlineStr">
        <is>
          <t>SI</t>
        </is>
      </c>
      <c r="R2271" s="10" t="n"/>
      <c r="S2271" s="10" t="n">
        <v>23654.3</v>
      </c>
      <c r="T2271" s="10" t="n"/>
      <c r="U2271" s="10" t="n"/>
      <c r="V2271" s="13" t="n">
        <v>7.574109245612703</v>
      </c>
      <c r="W2271" s="12" t="n">
        <v>45032</v>
      </c>
      <c r="X2271" s="13" t="n">
        <v>7.5</v>
      </c>
      <c r="Y2271" s="12" t="n">
        <v>45035</v>
      </c>
      <c r="Z2271" t="n">
        <v>9</v>
      </c>
      <c r="AA2271" s="14" t="inlineStr">
        <is>
          <t>SI</t>
        </is>
      </c>
    </row>
    <row r="2272">
      <c r="B2272" t="inlineStr">
        <is>
          <t>Venta Local</t>
        </is>
      </c>
      <c r="C2272" t="n">
        <v>40362201</v>
      </c>
      <c r="D2272" t="inlineStr">
        <is>
          <t>AGROSUPER SHANGHAI</t>
        </is>
      </c>
      <c r="E2272" t="n">
        <v>1022212</v>
      </c>
      <c r="F2272" t="inlineStr">
        <is>
          <t>agrosuper shanghai1022212</t>
        </is>
      </c>
      <c r="G2272" s="12" t="n">
        <v>45025</v>
      </c>
      <c r="H2272" s="10" t="inlineStr"/>
      <c r="I2272" s="10" t="n">
        <v>23864.38</v>
      </c>
      <c r="J2272" s="10" t="n"/>
      <c r="K2272" s="10" t="n"/>
      <c r="L2272" s="13" t="n">
        <v>5.574109245612703</v>
      </c>
      <c r="M2272" s="12" t="n">
        <v>45030</v>
      </c>
      <c r="N2272" s="13" t="n">
        <v>5.5</v>
      </c>
      <c r="O2272" s="12" t="n">
        <v>45035</v>
      </c>
      <c r="P2272" t="n">
        <v>9</v>
      </c>
      <c r="Q2272" s="14" t="inlineStr">
        <is>
          <t>SI</t>
        </is>
      </c>
      <c r="R2272" s="10" t="n"/>
      <c r="S2272" s="10" t="n">
        <v>23864.38</v>
      </c>
      <c r="T2272" s="10" t="n"/>
      <c r="U2272" s="10" t="n"/>
      <c r="V2272" s="13" t="n">
        <v>7.574109245612703</v>
      </c>
      <c r="W2272" s="12" t="n">
        <v>45032</v>
      </c>
      <c r="X2272" s="13" t="n">
        <v>7.5</v>
      </c>
      <c r="Y2272" s="12" t="n">
        <v>45035</v>
      </c>
      <c r="Z2272" t="n">
        <v>9</v>
      </c>
      <c r="AA2272" s="14" t="inlineStr">
        <is>
          <t>SI</t>
        </is>
      </c>
    </row>
    <row r="2273">
      <c r="B2273" t="inlineStr">
        <is>
          <t>Venta Local</t>
        </is>
      </c>
      <c r="C2273" t="n">
        <v>40362200</v>
      </c>
      <c r="D2273" t="inlineStr">
        <is>
          <t>AGROSUPER SHANGHAI</t>
        </is>
      </c>
      <c r="E2273" t="n">
        <v>1022212</v>
      </c>
      <c r="F2273" t="inlineStr">
        <is>
          <t>agrosuper shanghai1022212</t>
        </is>
      </c>
      <c r="G2273" s="12" t="n">
        <v>45025</v>
      </c>
      <c r="H2273" s="10" t="inlineStr"/>
      <c r="I2273" s="10" t="n">
        <v>23864.79</v>
      </c>
      <c r="J2273" s="10" t="n"/>
      <c r="K2273" s="10" t="n"/>
      <c r="L2273" s="13" t="n">
        <v>5.574109245612703</v>
      </c>
      <c r="M2273" s="12" t="n">
        <v>45030</v>
      </c>
      <c r="N2273" s="13" t="n">
        <v>5.5</v>
      </c>
      <c r="O2273" s="12" t="n">
        <v>45035</v>
      </c>
      <c r="P2273" t="n">
        <v>9</v>
      </c>
      <c r="Q2273" s="14" t="inlineStr">
        <is>
          <t>SI</t>
        </is>
      </c>
      <c r="R2273" s="10" t="n"/>
      <c r="S2273" s="10" t="n">
        <v>23864.79</v>
      </c>
      <c r="T2273" s="10" t="n"/>
      <c r="U2273" s="10" t="n"/>
      <c r="V2273" s="13" t="n">
        <v>7.574109245612703</v>
      </c>
      <c r="W2273" s="12" t="n">
        <v>45032</v>
      </c>
      <c r="X2273" s="13" t="n">
        <v>7.5</v>
      </c>
      <c r="Y2273" s="12" t="n">
        <v>45035</v>
      </c>
      <c r="Z2273" t="n">
        <v>9</v>
      </c>
      <c r="AA2273" s="14" t="inlineStr">
        <is>
          <t>SI</t>
        </is>
      </c>
    </row>
    <row r="2274">
      <c r="B2274" t="inlineStr">
        <is>
          <t>Venta Local</t>
        </is>
      </c>
      <c r="C2274" t="n">
        <v>40362199</v>
      </c>
      <c r="D2274" t="inlineStr">
        <is>
          <t>AGROSUPER SHANGHAI</t>
        </is>
      </c>
      <c r="E2274" t="n">
        <v>1022212</v>
      </c>
      <c r="F2274" t="inlineStr">
        <is>
          <t>agrosuper shanghai1022212</t>
        </is>
      </c>
      <c r="G2274" s="12" t="n">
        <v>45025</v>
      </c>
      <c r="H2274" s="10" t="inlineStr"/>
      <c r="I2274" s="10" t="n">
        <v>24012.68</v>
      </c>
      <c r="J2274" s="10" t="n"/>
      <c r="K2274" s="10" t="n"/>
      <c r="L2274" s="13" t="n">
        <v>5.574109245612703</v>
      </c>
      <c r="M2274" s="12" t="n">
        <v>45030</v>
      </c>
      <c r="N2274" s="13" t="n">
        <v>5.5</v>
      </c>
      <c r="O2274" s="12" t="n">
        <v>45035</v>
      </c>
      <c r="P2274" t="n">
        <v>9</v>
      </c>
      <c r="Q2274" s="14" t="inlineStr">
        <is>
          <t>SI</t>
        </is>
      </c>
      <c r="R2274" s="10" t="n"/>
      <c r="S2274" s="10" t="n">
        <v>24012.68</v>
      </c>
      <c r="T2274" s="10" t="n"/>
      <c r="U2274" s="10" t="n"/>
      <c r="V2274" s="13" t="n">
        <v>7.574109245612703</v>
      </c>
      <c r="W2274" s="12" t="n">
        <v>45032</v>
      </c>
      <c r="X2274" s="13" t="n">
        <v>7.5</v>
      </c>
      <c r="Y2274" s="12" t="n">
        <v>45035</v>
      </c>
      <c r="Z2274" t="n">
        <v>9</v>
      </c>
      <c r="AA2274" s="14" t="inlineStr">
        <is>
          <t>SI</t>
        </is>
      </c>
    </row>
    <row r="2275">
      <c r="B2275" t="inlineStr">
        <is>
          <t>Venta Local</t>
        </is>
      </c>
      <c r="C2275" t="n">
        <v>40362198</v>
      </c>
      <c r="D2275" t="inlineStr">
        <is>
          <t>AGROSUPER SHANGHAI</t>
        </is>
      </c>
      <c r="E2275" t="n">
        <v>1022212</v>
      </c>
      <c r="F2275" t="inlineStr">
        <is>
          <t>agrosuper shanghai1022212</t>
        </is>
      </c>
      <c r="G2275" s="12" t="n">
        <v>45020</v>
      </c>
      <c r="H2275" s="10" t="inlineStr"/>
      <c r="I2275" s="10" t="n">
        <v>23546.52</v>
      </c>
      <c r="J2275" s="10" t="n"/>
      <c r="K2275" s="10" t="n"/>
      <c r="L2275" s="13" t="n">
        <v>5.574109245612703</v>
      </c>
      <c r="M2275" s="12" t="n">
        <v>45025</v>
      </c>
      <c r="N2275" s="13" t="n">
        <v>5.5</v>
      </c>
      <c r="O2275" s="12" t="n">
        <v>45030</v>
      </c>
      <c r="P2275" t="n">
        <v>13</v>
      </c>
      <c r="Q2275" s="14" t="inlineStr">
        <is>
          <t>SI</t>
        </is>
      </c>
      <c r="R2275" s="10" t="n"/>
      <c r="S2275" s="10" t="n">
        <v>23546.52</v>
      </c>
      <c r="T2275" s="10" t="n"/>
      <c r="U2275" s="10" t="n"/>
      <c r="V2275" s="13" t="n">
        <v>7.574109245612703</v>
      </c>
      <c r="W2275" s="12" t="n">
        <v>45027</v>
      </c>
      <c r="X2275" s="13" t="n">
        <v>7.5</v>
      </c>
      <c r="Y2275" s="12" t="n">
        <v>45030</v>
      </c>
      <c r="Z2275" t="n">
        <v>13</v>
      </c>
      <c r="AA2275" s="14" t="inlineStr">
        <is>
          <t>SI</t>
        </is>
      </c>
    </row>
    <row r="2276">
      <c r="B2276" t="inlineStr">
        <is>
          <t>Venta Local</t>
        </is>
      </c>
      <c r="C2276" t="n">
        <v>40362197</v>
      </c>
      <c r="D2276" t="inlineStr">
        <is>
          <t>AGROSUPER SHANGHAI</t>
        </is>
      </c>
      <c r="E2276" t="n">
        <v>1022212</v>
      </c>
      <c r="F2276" t="inlineStr">
        <is>
          <t>agrosuper shanghai1022212</t>
        </is>
      </c>
      <c r="G2276" s="12" t="n">
        <v>45007</v>
      </c>
      <c r="H2276" s="10" t="inlineStr"/>
      <c r="I2276" s="10" t="n">
        <v>23963.23</v>
      </c>
      <c r="J2276" s="10" t="n"/>
      <c r="K2276" s="10" t="n"/>
      <c r="L2276" s="13" t="n">
        <v>5.574109245612703</v>
      </c>
      <c r="M2276" s="12" t="n">
        <v>45012</v>
      </c>
      <c r="N2276" s="13" t="n">
        <v>5.5</v>
      </c>
      <c r="O2276" s="12" t="n">
        <v>45017</v>
      </c>
      <c r="P2276" t="n">
        <v>23</v>
      </c>
      <c r="Q2276" s="14" t="inlineStr">
        <is>
          <t>SI</t>
        </is>
      </c>
      <c r="R2276" s="10" t="n"/>
      <c r="S2276" s="10" t="n">
        <v>23963.23</v>
      </c>
      <c r="T2276" s="10" t="n"/>
      <c r="U2276" s="10" t="n"/>
      <c r="V2276" s="13" t="n">
        <v>7.574109245612703</v>
      </c>
      <c r="W2276" s="12" t="n">
        <v>45014</v>
      </c>
      <c r="X2276" s="13" t="n">
        <v>7.5</v>
      </c>
      <c r="Y2276" s="12" t="n">
        <v>45017</v>
      </c>
      <c r="Z2276" t="n">
        <v>23</v>
      </c>
      <c r="AA2276" s="14" t="inlineStr">
        <is>
          <t>SI</t>
        </is>
      </c>
    </row>
    <row r="2277">
      <c r="B2277" t="inlineStr">
        <is>
          <t>Venta Local</t>
        </is>
      </c>
      <c r="C2277" t="n">
        <v>40362187</v>
      </c>
      <c r="D2277" t="inlineStr">
        <is>
          <t>AGROSUPER SHANGHAI</t>
        </is>
      </c>
      <c r="E2277" t="n">
        <v>1022212</v>
      </c>
      <c r="F2277" t="inlineStr">
        <is>
          <t>agrosuper shanghai1022212</t>
        </is>
      </c>
      <c r="G2277" s="12" t="n">
        <v>45001</v>
      </c>
      <c r="H2277" s="10" t="n">
        <v>24344.94</v>
      </c>
      <c r="I2277" s="10" t="n"/>
      <c r="J2277" s="10" t="n"/>
      <c r="K2277" s="10" t="n"/>
      <c r="L2277" s="13" t="n">
        <v>5.574109245612703</v>
      </c>
      <c r="M2277" s="12" t="n">
        <v>45006</v>
      </c>
      <c r="N2277" s="13" t="n">
        <v>5.5</v>
      </c>
      <c r="O2277" s="12" t="n">
        <v>45011</v>
      </c>
      <c r="P2277" t="n">
        <v>5</v>
      </c>
      <c r="Q2277" s="14" t="inlineStr">
        <is>
          <t>SI</t>
        </is>
      </c>
      <c r="R2277" s="10" t="n">
        <v>24344.94</v>
      </c>
      <c r="S2277" s="10" t="n"/>
      <c r="T2277" s="10" t="n"/>
      <c r="U2277" s="10" t="n"/>
      <c r="V2277" s="13" t="n">
        <v>7.574109245612703</v>
      </c>
      <c r="W2277" s="12" t="n">
        <v>45008</v>
      </c>
      <c r="X2277" s="13" t="n">
        <v>7.5</v>
      </c>
      <c r="Y2277" s="12" t="n">
        <v>45011</v>
      </c>
      <c r="Z2277" t="n">
        <v>5</v>
      </c>
      <c r="AA2277" s="14" t="inlineStr">
        <is>
          <t>SI</t>
        </is>
      </c>
    </row>
    <row r="2278">
      <c r="B2278" t="inlineStr">
        <is>
          <t>Venta Local</t>
        </is>
      </c>
      <c r="C2278" t="n">
        <v>40362186</v>
      </c>
      <c r="D2278" t="inlineStr">
        <is>
          <t>AGROSUPER SHANGHAI</t>
        </is>
      </c>
      <c r="E2278" t="n">
        <v>1022212</v>
      </c>
      <c r="F2278" t="inlineStr">
        <is>
          <t>agrosuper shanghai1022212</t>
        </is>
      </c>
      <c r="G2278" s="12" t="n">
        <v>45004</v>
      </c>
      <c r="H2278" s="10" t="n">
        <v>24062.27</v>
      </c>
      <c r="I2278" s="10" t="n"/>
      <c r="J2278" s="10" t="n"/>
      <c r="K2278" s="10" t="n"/>
      <c r="L2278" s="13" t="n">
        <v>5.574109245612703</v>
      </c>
      <c r="M2278" s="12" t="n">
        <v>45009</v>
      </c>
      <c r="N2278" s="13" t="n">
        <v>5.5</v>
      </c>
      <c r="O2278" s="12" t="n">
        <v>45014</v>
      </c>
      <c r="P2278" t="n">
        <v>2</v>
      </c>
      <c r="Q2278" s="14" t="inlineStr">
        <is>
          <t>Mes 4</t>
        </is>
      </c>
      <c r="R2278" s="10" t="n">
        <v>24062.27</v>
      </c>
      <c r="S2278" s="10" t="n"/>
      <c r="T2278" s="10" t="n"/>
      <c r="U2278" s="10" t="n"/>
      <c r="V2278" s="13" t="n">
        <v>7.574109245612703</v>
      </c>
      <c r="W2278" s="12" t="n">
        <v>45011</v>
      </c>
      <c r="X2278" s="13" t="n">
        <v>7.5</v>
      </c>
      <c r="Y2278" s="12" t="n">
        <v>45014</v>
      </c>
      <c r="Z2278" t="n">
        <v>2</v>
      </c>
      <c r="AA2278" s="14" t="inlineStr">
        <is>
          <t>Mes 4</t>
        </is>
      </c>
    </row>
    <row r="2279">
      <c r="B2279" t="inlineStr">
        <is>
          <t>Venta Local</t>
        </is>
      </c>
      <c r="C2279" t="n">
        <v>40362184</v>
      </c>
      <c r="D2279" t="inlineStr">
        <is>
          <t>AGROSUPER SHANGHAI</t>
        </is>
      </c>
      <c r="E2279" t="n">
        <v>1022212</v>
      </c>
      <c r="F2279" t="inlineStr">
        <is>
          <t>agrosuper shanghai1022212</t>
        </is>
      </c>
      <c r="G2279" s="12" t="n">
        <v>45001</v>
      </c>
      <c r="H2279" s="10" t="n">
        <v>18865.24</v>
      </c>
      <c r="I2279" s="10" t="n"/>
      <c r="J2279" s="10" t="n"/>
      <c r="K2279" s="10" t="n"/>
      <c r="L2279" s="13" t="n">
        <v>5.574109245612703</v>
      </c>
      <c r="M2279" s="12" t="n">
        <v>45006</v>
      </c>
      <c r="N2279" s="13" t="n">
        <v>5.5</v>
      </c>
      <c r="O2279" s="12" t="n">
        <v>45011</v>
      </c>
      <c r="P2279" t="n">
        <v>5</v>
      </c>
      <c r="Q2279" s="14" t="inlineStr">
        <is>
          <t>SI</t>
        </is>
      </c>
      <c r="R2279" s="10" t="n">
        <v>18865.24</v>
      </c>
      <c r="S2279" s="10" t="n"/>
      <c r="T2279" s="10" t="n"/>
      <c r="U2279" s="10" t="n"/>
      <c r="V2279" s="13" t="n">
        <v>7.574109245612703</v>
      </c>
      <c r="W2279" s="12" t="n">
        <v>45008</v>
      </c>
      <c r="X2279" s="13" t="n">
        <v>7.5</v>
      </c>
      <c r="Y2279" s="12" t="n">
        <v>45011</v>
      </c>
      <c r="Z2279" t="n">
        <v>5</v>
      </c>
      <c r="AA2279" s="14" t="inlineStr">
        <is>
          <t>SI</t>
        </is>
      </c>
    </row>
    <row r="2280">
      <c r="B2280" t="inlineStr">
        <is>
          <t>Venta Local</t>
        </is>
      </c>
      <c r="C2280" t="n">
        <v>40362184</v>
      </c>
      <c r="D2280" t="inlineStr">
        <is>
          <t>AGROSUPER SHANGHAI</t>
        </is>
      </c>
      <c r="E2280" t="n">
        <v>1022212</v>
      </c>
      <c r="F2280" t="inlineStr">
        <is>
          <t>agrosuper shanghai1022212</t>
        </is>
      </c>
      <c r="G2280" s="12" t="n">
        <v>45001</v>
      </c>
      <c r="H2280" s="10" t="n">
        <v>24290.78</v>
      </c>
      <c r="I2280" s="10" t="n"/>
      <c r="J2280" s="10" t="n"/>
      <c r="K2280" s="10" t="n"/>
      <c r="L2280" s="13" t="n">
        <v>5.574109245612703</v>
      </c>
      <c r="M2280" s="12" t="n">
        <v>45006</v>
      </c>
      <c r="N2280" s="13" t="n">
        <v>5.5</v>
      </c>
      <c r="O2280" s="12" t="n">
        <v>45011</v>
      </c>
      <c r="P2280" t="n">
        <v>5</v>
      </c>
      <c r="Q2280" s="14" t="inlineStr">
        <is>
          <t>SI</t>
        </is>
      </c>
      <c r="R2280" s="10" t="n">
        <v>24290.78</v>
      </c>
      <c r="S2280" s="10" t="n"/>
      <c r="T2280" s="10" t="n"/>
      <c r="U2280" s="10" t="n"/>
      <c r="V2280" s="13" t="n">
        <v>7.574109245612703</v>
      </c>
      <c r="W2280" s="12" t="n">
        <v>45008</v>
      </c>
      <c r="X2280" s="13" t="n">
        <v>7.5</v>
      </c>
      <c r="Y2280" s="12" t="n">
        <v>45011</v>
      </c>
      <c r="Z2280" t="n">
        <v>5</v>
      </c>
      <c r="AA2280" s="14" t="inlineStr">
        <is>
          <t>SI</t>
        </is>
      </c>
    </row>
    <row r="2281">
      <c r="B2281" t="inlineStr">
        <is>
          <t>Venta Local</t>
        </is>
      </c>
      <c r="C2281" t="n">
        <v>40362176</v>
      </c>
      <c r="D2281" t="inlineStr">
        <is>
          <t>AGROSUPER SHANGHAI</t>
        </is>
      </c>
      <c r="E2281" t="n">
        <v>1022033</v>
      </c>
      <c r="F2281" t="inlineStr">
        <is>
          <t>agrosuper shanghai1022033</t>
        </is>
      </c>
      <c r="G2281" s="12" t="n">
        <v>45007</v>
      </c>
      <c r="H2281" s="10" t="inlineStr"/>
      <c r="I2281" s="10" t="n">
        <v>24000</v>
      </c>
      <c r="J2281" s="10" t="n"/>
      <c r="K2281" s="10" t="n"/>
      <c r="L2281" s="13" t="n">
        <v>5.574109245612703</v>
      </c>
      <c r="M2281" s="12" t="n">
        <v>45012</v>
      </c>
      <c r="N2281" s="13" t="n">
        <v>5.5</v>
      </c>
      <c r="O2281" s="12" t="n">
        <v>45017</v>
      </c>
      <c r="P2281" t="n">
        <v>23</v>
      </c>
      <c r="Q2281" s="14" t="inlineStr">
        <is>
          <t>SI</t>
        </is>
      </c>
      <c r="R2281" s="10" t="n"/>
      <c r="S2281" s="10" t="n">
        <v>24000</v>
      </c>
      <c r="T2281" s="10" t="n"/>
      <c r="U2281" s="10" t="n"/>
      <c r="V2281" s="13" t="n">
        <v>7.574109245612703</v>
      </c>
      <c r="W2281" s="12" t="n">
        <v>45014</v>
      </c>
      <c r="X2281" s="13" t="n">
        <v>7.5</v>
      </c>
      <c r="Y2281" s="12" t="n">
        <v>45017</v>
      </c>
      <c r="Z2281" t="n">
        <v>23</v>
      </c>
      <c r="AA2281" s="14" t="inlineStr">
        <is>
          <t>SI</t>
        </is>
      </c>
    </row>
    <row r="2282">
      <c r="B2282" t="inlineStr">
        <is>
          <t>Venta Local</t>
        </is>
      </c>
      <c r="C2282" t="n">
        <v>40362174</v>
      </c>
      <c r="D2282" t="inlineStr">
        <is>
          <t>AGROSUPER SHANGHAI</t>
        </is>
      </c>
      <c r="E2282" t="n">
        <v>1022169</v>
      </c>
      <c r="F2282" t="inlineStr">
        <is>
          <t>agrosuper shanghai1022169</t>
        </is>
      </c>
      <c r="G2282" s="12" t="n">
        <v>45013</v>
      </c>
      <c r="H2282" s="10" t="inlineStr"/>
      <c r="I2282" s="10" t="n">
        <v>13340</v>
      </c>
      <c r="J2282" s="10" t="n"/>
      <c r="K2282" s="10" t="n"/>
      <c r="L2282" s="13" t="n">
        <v>5.574109245612703</v>
      </c>
      <c r="M2282" s="12" t="n">
        <v>45018</v>
      </c>
      <c r="N2282" s="13" t="n">
        <v>5.5</v>
      </c>
      <c r="O2282" s="12" t="n">
        <v>45023</v>
      </c>
      <c r="P2282" t="n">
        <v>19</v>
      </c>
      <c r="Q2282" s="14" t="inlineStr">
        <is>
          <t>SI</t>
        </is>
      </c>
      <c r="R2282" s="10" t="n"/>
      <c r="S2282" s="10" t="n">
        <v>13340</v>
      </c>
      <c r="T2282" s="10" t="n"/>
      <c r="U2282" s="10" t="n"/>
      <c r="V2282" s="13" t="n">
        <v>7.574109245612703</v>
      </c>
      <c r="W2282" s="12" t="n">
        <v>45020</v>
      </c>
      <c r="X2282" s="13" t="n">
        <v>7.5</v>
      </c>
      <c r="Y2282" s="12" t="n">
        <v>45023</v>
      </c>
      <c r="Z2282" t="n">
        <v>19</v>
      </c>
      <c r="AA2282" s="14" t="inlineStr">
        <is>
          <t>SI</t>
        </is>
      </c>
    </row>
    <row r="2283">
      <c r="B2283" t="inlineStr">
        <is>
          <t>Venta Local</t>
        </is>
      </c>
      <c r="C2283" t="n">
        <v>40362174</v>
      </c>
      <c r="D2283" t="inlineStr">
        <is>
          <t>AGROSUPER SHANGHAI</t>
        </is>
      </c>
      <c r="E2283" t="n">
        <v>1022169</v>
      </c>
      <c r="F2283" t="inlineStr">
        <is>
          <t>agrosuper shanghai1022169</t>
        </is>
      </c>
      <c r="G2283" s="12" t="n">
        <v>45013</v>
      </c>
      <c r="H2283" s="10" t="inlineStr"/>
      <c r="I2283" s="10" t="n">
        <v>24040</v>
      </c>
      <c r="J2283" s="10" t="n"/>
      <c r="K2283" s="10" t="n"/>
      <c r="L2283" s="13" t="n">
        <v>5.574109245612703</v>
      </c>
      <c r="M2283" s="12" t="n">
        <v>45018</v>
      </c>
      <c r="N2283" s="13" t="n">
        <v>5.5</v>
      </c>
      <c r="O2283" s="12" t="n">
        <v>45023</v>
      </c>
      <c r="P2283" t="n">
        <v>19</v>
      </c>
      <c r="Q2283" s="14" t="inlineStr">
        <is>
          <t>SI</t>
        </is>
      </c>
      <c r="R2283" s="10" t="n"/>
      <c r="S2283" s="10" t="n">
        <v>24040</v>
      </c>
      <c r="T2283" s="10" t="n"/>
      <c r="U2283" s="10" t="n"/>
      <c r="V2283" s="13" t="n">
        <v>7.574109245612703</v>
      </c>
      <c r="W2283" s="12" t="n">
        <v>45020</v>
      </c>
      <c r="X2283" s="13" t="n">
        <v>7.5</v>
      </c>
      <c r="Y2283" s="12" t="n">
        <v>45023</v>
      </c>
      <c r="Z2283" t="n">
        <v>19</v>
      </c>
      <c r="AA2283" s="14" t="inlineStr">
        <is>
          <t>SI</t>
        </is>
      </c>
    </row>
    <row r="2284">
      <c r="B2284" t="inlineStr">
        <is>
          <t>Venta Local</t>
        </is>
      </c>
      <c r="C2284" t="n">
        <v>40362173</v>
      </c>
      <c r="D2284" t="inlineStr">
        <is>
          <t>AGROSUPER SHANGHAI</t>
        </is>
      </c>
      <c r="E2284" t="n">
        <v>1022169</v>
      </c>
      <c r="F2284" t="inlineStr">
        <is>
          <t>agrosuper shanghai1022169</t>
        </is>
      </c>
      <c r="G2284" s="12" t="n">
        <v>45012</v>
      </c>
      <c r="H2284" s="10" t="inlineStr"/>
      <c r="I2284" s="10" t="n">
        <v>24000</v>
      </c>
      <c r="J2284" s="10" t="n"/>
      <c r="K2284" s="10" t="n"/>
      <c r="L2284" s="13" t="n">
        <v>5.574109245612703</v>
      </c>
      <c r="M2284" s="12" t="n">
        <v>45017</v>
      </c>
      <c r="N2284" s="13" t="n">
        <v>5.5</v>
      </c>
      <c r="O2284" s="12" t="n">
        <v>45022</v>
      </c>
      <c r="P2284" t="n">
        <v>20</v>
      </c>
      <c r="Q2284" s="14" t="inlineStr">
        <is>
          <t>SI</t>
        </is>
      </c>
      <c r="R2284" s="10" t="n"/>
      <c r="S2284" s="10" t="n">
        <v>24000</v>
      </c>
      <c r="T2284" s="10" t="n"/>
      <c r="U2284" s="10" t="n"/>
      <c r="V2284" s="13" t="n">
        <v>7.574109245612703</v>
      </c>
      <c r="W2284" s="12" t="n">
        <v>45019</v>
      </c>
      <c r="X2284" s="13" t="n">
        <v>7.5</v>
      </c>
      <c r="Y2284" s="12" t="n">
        <v>45022</v>
      </c>
      <c r="Z2284" t="n">
        <v>20</v>
      </c>
      <c r="AA2284" s="14" t="inlineStr">
        <is>
          <t>SI</t>
        </is>
      </c>
    </row>
    <row r="2285">
      <c r="B2285" t="inlineStr">
        <is>
          <t>Venta Local</t>
        </is>
      </c>
      <c r="C2285" t="n">
        <v>40362172</v>
      </c>
      <c r="D2285" t="inlineStr">
        <is>
          <t>AGROSUPER SHANGHAI</t>
        </is>
      </c>
      <c r="E2285" t="n">
        <v>1022169</v>
      </c>
      <c r="F2285" t="inlineStr">
        <is>
          <t>agrosuper shanghai1022169</t>
        </is>
      </c>
      <c r="G2285" s="12" t="n">
        <v>45007</v>
      </c>
      <c r="H2285" s="10" t="inlineStr"/>
      <c r="I2285" s="10" t="n">
        <v>24410</v>
      </c>
      <c r="J2285" s="10" t="n"/>
      <c r="K2285" s="10" t="n"/>
      <c r="L2285" s="13" t="n">
        <v>5.574109245612703</v>
      </c>
      <c r="M2285" s="12" t="n">
        <v>45012</v>
      </c>
      <c r="N2285" s="13" t="n">
        <v>5.5</v>
      </c>
      <c r="O2285" s="12" t="n">
        <v>45017</v>
      </c>
      <c r="P2285" t="n">
        <v>23</v>
      </c>
      <c r="Q2285" s="14" t="inlineStr">
        <is>
          <t>SI</t>
        </is>
      </c>
      <c r="R2285" s="10" t="n"/>
      <c r="S2285" s="10" t="n">
        <v>24410</v>
      </c>
      <c r="T2285" s="10" t="n"/>
      <c r="U2285" s="10" t="n"/>
      <c r="V2285" s="13" t="n">
        <v>7.574109245612703</v>
      </c>
      <c r="W2285" s="12" t="n">
        <v>45014</v>
      </c>
      <c r="X2285" s="13" t="n">
        <v>7.5</v>
      </c>
      <c r="Y2285" s="12" t="n">
        <v>45017</v>
      </c>
      <c r="Z2285" t="n">
        <v>23</v>
      </c>
      <c r="AA2285" s="14" t="inlineStr">
        <is>
          <t>SI</t>
        </is>
      </c>
    </row>
    <row r="2286">
      <c r="B2286" t="inlineStr">
        <is>
          <t>Venta Local</t>
        </is>
      </c>
      <c r="C2286" t="n">
        <v>40362170</v>
      </c>
      <c r="D2286" t="inlineStr">
        <is>
          <t>AGROSUPER SHANGHAI</t>
        </is>
      </c>
      <c r="E2286" t="n">
        <v>1022169</v>
      </c>
      <c r="F2286" t="inlineStr">
        <is>
          <t>agrosuper shanghai1022169</t>
        </is>
      </c>
      <c r="G2286" s="12" t="n">
        <v>45005</v>
      </c>
      <c r="H2286" s="10" t="n">
        <v>24450</v>
      </c>
      <c r="I2286" s="10" t="n"/>
      <c r="J2286" s="10" t="n"/>
      <c r="K2286" s="10" t="n"/>
      <c r="L2286" s="13" t="n">
        <v>5.574109245612703</v>
      </c>
      <c r="M2286" s="12" t="n">
        <v>45010</v>
      </c>
      <c r="N2286" s="13" t="n">
        <v>5.5</v>
      </c>
      <c r="O2286" s="12" t="n">
        <v>45015</v>
      </c>
      <c r="P2286" t="n">
        <v>1</v>
      </c>
      <c r="Q2286" s="14" t="inlineStr">
        <is>
          <t>Mes 4</t>
        </is>
      </c>
      <c r="R2286" s="10" t="n">
        <v>24450</v>
      </c>
      <c r="S2286" s="10" t="n"/>
      <c r="T2286" s="10" t="n"/>
      <c r="U2286" s="10" t="n"/>
      <c r="V2286" s="13" t="n">
        <v>7.574109245612703</v>
      </c>
      <c r="W2286" s="12" t="n">
        <v>45012</v>
      </c>
      <c r="X2286" s="13" t="n">
        <v>7.5</v>
      </c>
      <c r="Y2286" s="12" t="n">
        <v>45015</v>
      </c>
      <c r="Z2286" t="n">
        <v>1</v>
      </c>
      <c r="AA2286" s="14" t="inlineStr">
        <is>
          <t>Mes 4</t>
        </is>
      </c>
    </row>
    <row r="2287">
      <c r="B2287" t="inlineStr">
        <is>
          <t>Venta Local</t>
        </is>
      </c>
      <c r="C2287" t="n">
        <v>40362162</v>
      </c>
      <c r="D2287" t="inlineStr">
        <is>
          <t>AGROSUPER SHANGHAI</t>
        </is>
      </c>
      <c r="E2287" t="n">
        <v>1022080</v>
      </c>
      <c r="F2287" t="inlineStr">
        <is>
          <t>agrosuper shanghai1022080</t>
        </is>
      </c>
      <c r="G2287" s="12" t="n">
        <v>45013</v>
      </c>
      <c r="H2287" s="10" t="inlineStr"/>
      <c r="I2287" s="10" t="n">
        <v>24070</v>
      </c>
      <c r="J2287" s="10" t="n"/>
      <c r="K2287" s="10" t="n"/>
      <c r="L2287" s="13" t="n">
        <v>5.574109245612703</v>
      </c>
      <c r="M2287" s="12" t="n">
        <v>45018</v>
      </c>
      <c r="N2287" s="13" t="n">
        <v>5.5</v>
      </c>
      <c r="O2287" s="12" t="n">
        <v>45023</v>
      </c>
      <c r="P2287" t="n">
        <v>19</v>
      </c>
      <c r="Q2287" s="14" t="inlineStr">
        <is>
          <t>SI</t>
        </is>
      </c>
      <c r="R2287" s="10" t="n"/>
      <c r="S2287" s="10" t="n">
        <v>24070</v>
      </c>
      <c r="T2287" s="10" t="n"/>
      <c r="U2287" s="10" t="n"/>
      <c r="V2287" s="13" t="n">
        <v>7.574109245612703</v>
      </c>
      <c r="W2287" s="12" t="n">
        <v>45020</v>
      </c>
      <c r="X2287" s="13" t="n">
        <v>7.5</v>
      </c>
      <c r="Y2287" s="12" t="n">
        <v>45023</v>
      </c>
      <c r="Z2287" t="n">
        <v>19</v>
      </c>
      <c r="AA2287" s="14" t="inlineStr">
        <is>
          <t>SI</t>
        </is>
      </c>
    </row>
    <row r="2288">
      <c r="B2288" t="inlineStr">
        <is>
          <t>Venta Local</t>
        </is>
      </c>
      <c r="C2288" t="n">
        <v>40362160</v>
      </c>
      <c r="D2288" t="inlineStr">
        <is>
          <t>AGROSUPER SHANGHAI</t>
        </is>
      </c>
      <c r="E2288" t="n">
        <v>1022637</v>
      </c>
      <c r="F2288" t="inlineStr">
        <is>
          <t>agrosuper shanghai1022637</t>
        </is>
      </c>
      <c r="G2288" s="12" t="n">
        <v>45025</v>
      </c>
      <c r="H2288" s="10" t="inlineStr"/>
      <c r="I2288" s="10" t="n">
        <v>23250</v>
      </c>
      <c r="J2288" s="10" t="n"/>
      <c r="K2288" s="10" t="n"/>
      <c r="L2288" s="13" t="n">
        <v>5.574109245612703</v>
      </c>
      <c r="M2288" s="12" t="n">
        <v>45030</v>
      </c>
      <c r="N2288" s="13" t="n">
        <v>5.5</v>
      </c>
      <c r="O2288" s="12" t="n">
        <v>45035</v>
      </c>
      <c r="P2288" t="n">
        <v>9</v>
      </c>
      <c r="Q2288" s="14" t="inlineStr">
        <is>
          <t>SI</t>
        </is>
      </c>
      <c r="R2288" s="10" t="n"/>
      <c r="S2288" s="10" t="n">
        <v>23250</v>
      </c>
      <c r="T2288" s="10" t="n"/>
      <c r="U2288" s="10" t="n"/>
      <c r="V2288" s="13" t="n">
        <v>7.574109245612703</v>
      </c>
      <c r="W2288" s="12" t="n">
        <v>45032</v>
      </c>
      <c r="X2288" s="13" t="n">
        <v>7.5</v>
      </c>
      <c r="Y2288" s="12" t="n">
        <v>45035</v>
      </c>
      <c r="Z2288" t="n">
        <v>9</v>
      </c>
      <c r="AA2288" s="14" t="inlineStr">
        <is>
          <t>SI</t>
        </is>
      </c>
    </row>
    <row r="2289">
      <c r="B2289" t="inlineStr">
        <is>
          <t>Venta Local</t>
        </is>
      </c>
      <c r="C2289" t="n">
        <v>40362159</v>
      </c>
      <c r="D2289" t="inlineStr">
        <is>
          <t>AGROSUPER SHANGHAI</t>
        </is>
      </c>
      <c r="E2289" t="n">
        <v>1022637</v>
      </c>
      <c r="F2289" t="inlineStr">
        <is>
          <t>agrosuper shanghai1022637</t>
        </is>
      </c>
      <c r="G2289" s="12" t="n">
        <v>45020</v>
      </c>
      <c r="H2289" s="10" t="inlineStr"/>
      <c r="I2289" s="10" t="n">
        <v>21495</v>
      </c>
      <c r="J2289" s="10" t="n"/>
      <c r="K2289" s="10" t="n"/>
      <c r="L2289" s="13" t="n">
        <v>5.574109245612703</v>
      </c>
      <c r="M2289" s="12" t="n">
        <v>45025</v>
      </c>
      <c r="N2289" s="13" t="n">
        <v>5.5</v>
      </c>
      <c r="O2289" s="12" t="n">
        <v>45030</v>
      </c>
      <c r="P2289" t="n">
        <v>13</v>
      </c>
      <c r="Q2289" s="14" t="inlineStr">
        <is>
          <t>SI</t>
        </is>
      </c>
      <c r="R2289" s="10" t="n"/>
      <c r="S2289" s="10" t="n">
        <v>21495</v>
      </c>
      <c r="T2289" s="10" t="n"/>
      <c r="U2289" s="10" t="n"/>
      <c r="V2289" s="13" t="n">
        <v>7.574109245612703</v>
      </c>
      <c r="W2289" s="12" t="n">
        <v>45027</v>
      </c>
      <c r="X2289" s="13" t="n">
        <v>7.5</v>
      </c>
      <c r="Y2289" s="12" t="n">
        <v>45030</v>
      </c>
      <c r="Z2289" t="n">
        <v>13</v>
      </c>
      <c r="AA2289" s="14" t="inlineStr">
        <is>
          <t>SI</t>
        </is>
      </c>
    </row>
    <row r="2290">
      <c r="B2290" t="inlineStr">
        <is>
          <t>Venta Local</t>
        </is>
      </c>
      <c r="C2290" t="n">
        <v>40362158</v>
      </c>
      <c r="D2290" t="inlineStr">
        <is>
          <t>AGROSUPER SHANGHAI</t>
        </is>
      </c>
      <c r="E2290" t="n">
        <v>1022637</v>
      </c>
      <c r="F2290" t="inlineStr">
        <is>
          <t>agrosuper shanghai1022637</t>
        </is>
      </c>
      <c r="G2290" s="12" t="n">
        <v>45015</v>
      </c>
      <c r="H2290" s="10" t="inlineStr"/>
      <c r="I2290" s="10" t="n">
        <v>22905</v>
      </c>
      <c r="J2290" s="10" t="n"/>
      <c r="K2290" s="10" t="n"/>
      <c r="L2290" s="13" t="n">
        <v>5.574109245612703</v>
      </c>
      <c r="M2290" s="12" t="n">
        <v>45020</v>
      </c>
      <c r="N2290" s="13" t="n">
        <v>5.5</v>
      </c>
      <c r="O2290" s="12" t="n">
        <v>45025</v>
      </c>
      <c r="P2290" t="n">
        <v>18</v>
      </c>
      <c r="Q2290" s="14" t="inlineStr">
        <is>
          <t>SI</t>
        </is>
      </c>
      <c r="R2290" s="10" t="n"/>
      <c r="S2290" s="10" t="n">
        <v>22905</v>
      </c>
      <c r="T2290" s="10" t="n"/>
      <c r="U2290" s="10" t="n"/>
      <c r="V2290" s="13" t="n">
        <v>7.574109245612703</v>
      </c>
      <c r="W2290" s="12" t="n">
        <v>45022</v>
      </c>
      <c r="X2290" s="13" t="n">
        <v>7.5</v>
      </c>
      <c r="Y2290" s="12" t="n">
        <v>45025</v>
      </c>
      <c r="Z2290" t="n">
        <v>18</v>
      </c>
      <c r="AA2290" s="14" t="inlineStr">
        <is>
          <t>SI</t>
        </is>
      </c>
    </row>
    <row r="2291">
      <c r="B2291" t="inlineStr">
        <is>
          <t>Venta Local</t>
        </is>
      </c>
      <c r="C2291" t="n">
        <v>40362154</v>
      </c>
      <c r="D2291" t="inlineStr">
        <is>
          <t>AGROSUPER SHANGHAI</t>
        </is>
      </c>
      <c r="E2291" t="n">
        <v>1022096</v>
      </c>
      <c r="F2291" t="inlineStr">
        <is>
          <t>agrosuper shanghai1022096</t>
        </is>
      </c>
      <c r="G2291" s="12" t="n">
        <v>45008</v>
      </c>
      <c r="H2291" s="10" t="inlineStr"/>
      <c r="I2291" s="10" t="n">
        <v>24510</v>
      </c>
      <c r="J2291" s="10" t="n"/>
      <c r="K2291" s="10" t="n"/>
      <c r="L2291" s="13" t="n">
        <v>5.574109245612703</v>
      </c>
      <c r="M2291" s="12" t="n">
        <v>45013</v>
      </c>
      <c r="N2291" s="13" t="n">
        <v>5.5</v>
      </c>
      <c r="O2291" s="12" t="n">
        <v>45018</v>
      </c>
      <c r="P2291" t="n">
        <v>23</v>
      </c>
      <c r="Q2291" s="14" t="inlineStr">
        <is>
          <t>SI</t>
        </is>
      </c>
      <c r="R2291" s="10" t="n"/>
      <c r="S2291" s="10" t="n">
        <v>24510</v>
      </c>
      <c r="T2291" s="10" t="n"/>
      <c r="U2291" s="10" t="n"/>
      <c r="V2291" s="13" t="n">
        <v>7.574109245612703</v>
      </c>
      <c r="W2291" s="12" t="n">
        <v>45015</v>
      </c>
      <c r="X2291" s="13" t="n">
        <v>7.5</v>
      </c>
      <c r="Y2291" s="12" t="n">
        <v>45018</v>
      </c>
      <c r="Z2291" t="n">
        <v>23</v>
      </c>
      <c r="AA2291" s="14" t="inlineStr">
        <is>
          <t>SI</t>
        </is>
      </c>
    </row>
    <row r="2292">
      <c r="B2292" t="inlineStr">
        <is>
          <t>Venta Local</t>
        </is>
      </c>
      <c r="C2292" t="n">
        <v>40362152</v>
      </c>
      <c r="D2292" t="inlineStr">
        <is>
          <t>AGROSUPER SHANGHAI</t>
        </is>
      </c>
      <c r="E2292" t="n">
        <v>1022096</v>
      </c>
      <c r="F2292" t="inlineStr">
        <is>
          <t>agrosuper shanghai1022096</t>
        </is>
      </c>
      <c r="G2292" s="12" t="n">
        <v>45004</v>
      </c>
      <c r="H2292" s="10" t="n">
        <v>24000</v>
      </c>
      <c r="I2292" s="10" t="n"/>
      <c r="J2292" s="10" t="n"/>
      <c r="K2292" s="10" t="n"/>
      <c r="L2292" s="13" t="n">
        <v>5.574109245612703</v>
      </c>
      <c r="M2292" s="12" t="n">
        <v>45009</v>
      </c>
      <c r="N2292" s="13" t="n">
        <v>5.5</v>
      </c>
      <c r="O2292" s="12" t="n">
        <v>45014</v>
      </c>
      <c r="P2292" t="n">
        <v>2</v>
      </c>
      <c r="Q2292" s="14" t="inlineStr">
        <is>
          <t>Mes 4</t>
        </is>
      </c>
      <c r="R2292" s="10" t="n">
        <v>24000</v>
      </c>
      <c r="S2292" s="10" t="n"/>
      <c r="T2292" s="10" t="n"/>
      <c r="U2292" s="10" t="n"/>
      <c r="V2292" s="13" t="n">
        <v>7.574109245612703</v>
      </c>
      <c r="W2292" s="12" t="n">
        <v>45011</v>
      </c>
      <c r="X2292" s="13" t="n">
        <v>7.5</v>
      </c>
      <c r="Y2292" s="12" t="n">
        <v>45014</v>
      </c>
      <c r="Z2292" t="n">
        <v>2</v>
      </c>
      <c r="AA2292" s="14" t="inlineStr">
        <is>
          <t>Mes 4</t>
        </is>
      </c>
    </row>
    <row r="2293">
      <c r="B2293" t="inlineStr">
        <is>
          <t>Venta Local</t>
        </is>
      </c>
      <c r="C2293" t="n">
        <v>40362151</v>
      </c>
      <c r="D2293" t="inlineStr">
        <is>
          <t>AGROSUPER SHANGHAI</t>
        </is>
      </c>
      <c r="E2293" t="n">
        <v>1022096</v>
      </c>
      <c r="F2293" t="inlineStr">
        <is>
          <t>agrosuper shanghai1022096</t>
        </is>
      </c>
      <c r="G2293" s="12" t="n">
        <v>45004</v>
      </c>
      <c r="H2293" s="10" t="n">
        <v>24060</v>
      </c>
      <c r="I2293" s="10" t="n"/>
      <c r="J2293" s="10" t="n"/>
      <c r="K2293" s="10" t="n"/>
      <c r="L2293" s="13" t="n">
        <v>5.574109245612703</v>
      </c>
      <c r="M2293" s="12" t="n">
        <v>45009</v>
      </c>
      <c r="N2293" s="13" t="n">
        <v>5.5</v>
      </c>
      <c r="O2293" s="12" t="n">
        <v>45014</v>
      </c>
      <c r="P2293" t="n">
        <v>2</v>
      </c>
      <c r="Q2293" s="14" t="inlineStr">
        <is>
          <t>Mes 4</t>
        </is>
      </c>
      <c r="R2293" s="10" t="n">
        <v>24060</v>
      </c>
      <c r="S2293" s="10" t="n"/>
      <c r="T2293" s="10" t="n"/>
      <c r="U2293" s="10" t="n"/>
      <c r="V2293" s="13" t="n">
        <v>7.574109245612703</v>
      </c>
      <c r="W2293" s="12" t="n">
        <v>45011</v>
      </c>
      <c r="X2293" s="13" t="n">
        <v>7.5</v>
      </c>
      <c r="Y2293" s="12" t="n">
        <v>45014</v>
      </c>
      <c r="Z2293" t="n">
        <v>2</v>
      </c>
      <c r="AA2293" s="14" t="inlineStr">
        <is>
          <t>Mes 4</t>
        </is>
      </c>
    </row>
    <row r="2294">
      <c r="B2294" t="inlineStr">
        <is>
          <t>Venta Local</t>
        </is>
      </c>
      <c r="C2294" t="n">
        <v>40362150</v>
      </c>
      <c r="D2294" t="inlineStr">
        <is>
          <t>AGROSUPER SHANGHAI</t>
        </is>
      </c>
      <c r="E2294" t="n">
        <v>1022096</v>
      </c>
      <c r="F2294" t="inlineStr">
        <is>
          <t>agrosuper shanghai1022096</t>
        </is>
      </c>
      <c r="G2294" s="12" t="n">
        <v>44996</v>
      </c>
      <c r="H2294" s="10" t="n">
        <v>24230</v>
      </c>
      <c r="I2294" s="10" t="n"/>
      <c r="J2294" s="10" t="n"/>
      <c r="K2294" s="10" t="n"/>
      <c r="L2294" s="13" t="n">
        <v>5.574109245612703</v>
      </c>
      <c r="M2294" s="12" t="n">
        <v>45001</v>
      </c>
      <c r="N2294" s="13" t="n">
        <v>5.5</v>
      </c>
      <c r="O2294" s="12" t="n">
        <v>45006</v>
      </c>
      <c r="P2294" t="n">
        <v>9</v>
      </c>
      <c r="Q2294" s="14" t="inlineStr">
        <is>
          <t>SI</t>
        </is>
      </c>
      <c r="R2294" s="10" t="n">
        <v>24230</v>
      </c>
      <c r="S2294" s="10" t="n"/>
      <c r="T2294" s="10" t="n"/>
      <c r="U2294" s="10" t="n"/>
      <c r="V2294" s="13" t="n">
        <v>7.574109245612703</v>
      </c>
      <c r="W2294" s="12" t="n">
        <v>45003</v>
      </c>
      <c r="X2294" s="13" t="n">
        <v>7.5</v>
      </c>
      <c r="Y2294" s="12" t="n">
        <v>45006</v>
      </c>
      <c r="Z2294" t="n">
        <v>9</v>
      </c>
      <c r="AA2294" s="14" t="inlineStr">
        <is>
          <t>SI</t>
        </is>
      </c>
    </row>
    <row r="2295">
      <c r="B2295" t="inlineStr">
        <is>
          <t>Venta Local</t>
        </is>
      </c>
      <c r="C2295" t="n">
        <v>40362148</v>
      </c>
      <c r="D2295" t="inlineStr">
        <is>
          <t>AGROSUPER SHANGHAI</t>
        </is>
      </c>
      <c r="E2295" t="n">
        <v>1021766</v>
      </c>
      <c r="F2295" t="inlineStr">
        <is>
          <t>agrosuper shanghai1021766</t>
        </is>
      </c>
      <c r="G2295" s="12" t="n">
        <v>45025</v>
      </c>
      <c r="H2295" s="10" t="inlineStr"/>
      <c r="I2295" s="10" t="n">
        <v>19890</v>
      </c>
      <c r="J2295" s="10" t="n"/>
      <c r="K2295" s="10" t="n"/>
      <c r="L2295" s="13" t="n">
        <v>5.574109245612703</v>
      </c>
      <c r="M2295" s="12" t="n">
        <v>45030</v>
      </c>
      <c r="N2295" s="13" t="n">
        <v>5.5</v>
      </c>
      <c r="O2295" s="12" t="n">
        <v>45035</v>
      </c>
      <c r="P2295" t="n">
        <v>9</v>
      </c>
      <c r="Q2295" s="14" t="inlineStr">
        <is>
          <t>SI</t>
        </is>
      </c>
      <c r="R2295" s="10" t="n"/>
      <c r="S2295" s="10" t="n">
        <v>19890</v>
      </c>
      <c r="T2295" s="10" t="n"/>
      <c r="U2295" s="10" t="n"/>
      <c r="V2295" s="13" t="n">
        <v>7.574109245612703</v>
      </c>
      <c r="W2295" s="12" t="n">
        <v>45032</v>
      </c>
      <c r="X2295" s="13" t="n">
        <v>7.5</v>
      </c>
      <c r="Y2295" s="12" t="n">
        <v>45035</v>
      </c>
      <c r="Z2295" t="n">
        <v>9</v>
      </c>
      <c r="AA2295" s="14" t="inlineStr">
        <is>
          <t>SI</t>
        </is>
      </c>
    </row>
    <row r="2296">
      <c r="B2296" t="inlineStr">
        <is>
          <t>Venta Local</t>
        </is>
      </c>
      <c r="C2296" t="n">
        <v>40362148</v>
      </c>
      <c r="D2296" t="inlineStr">
        <is>
          <t>AGROSUPER SHANGHAI</t>
        </is>
      </c>
      <c r="E2296" t="n">
        <v>1021766</v>
      </c>
      <c r="F2296" t="inlineStr">
        <is>
          <t>agrosuper shanghai1021766</t>
        </is>
      </c>
      <c r="G2296" s="12" t="n">
        <v>45025</v>
      </c>
      <c r="H2296" s="10" t="inlineStr"/>
      <c r="I2296" s="10" t="n">
        <v>22950</v>
      </c>
      <c r="J2296" s="10" t="n"/>
      <c r="K2296" s="10" t="n"/>
      <c r="L2296" s="13" t="n">
        <v>5.574109245612703</v>
      </c>
      <c r="M2296" s="12" t="n">
        <v>45030</v>
      </c>
      <c r="N2296" s="13" t="n">
        <v>5.5</v>
      </c>
      <c r="O2296" s="12" t="n">
        <v>45035</v>
      </c>
      <c r="P2296" t="n">
        <v>9</v>
      </c>
      <c r="Q2296" s="14" t="inlineStr">
        <is>
          <t>SI</t>
        </is>
      </c>
      <c r="R2296" s="10" t="n"/>
      <c r="S2296" s="10" t="n">
        <v>22950</v>
      </c>
      <c r="T2296" s="10" t="n"/>
      <c r="U2296" s="10" t="n"/>
      <c r="V2296" s="13" t="n">
        <v>7.574109245612703</v>
      </c>
      <c r="W2296" s="12" t="n">
        <v>45032</v>
      </c>
      <c r="X2296" s="13" t="n">
        <v>7.5</v>
      </c>
      <c r="Y2296" s="12" t="n">
        <v>45035</v>
      </c>
      <c r="Z2296" t="n">
        <v>9</v>
      </c>
      <c r="AA2296" s="14" t="inlineStr">
        <is>
          <t>SI</t>
        </is>
      </c>
    </row>
    <row r="2297">
      <c r="B2297" t="inlineStr">
        <is>
          <t>Venta Local</t>
        </is>
      </c>
      <c r="C2297" t="n">
        <v>40362147</v>
      </c>
      <c r="D2297" t="inlineStr">
        <is>
          <t>AGROSUPER SHANGHAI</t>
        </is>
      </c>
      <c r="E2297" t="n">
        <v>1021766</v>
      </c>
      <c r="F2297" t="inlineStr">
        <is>
          <t>agrosuper shanghai1021766</t>
        </is>
      </c>
      <c r="G2297" s="12" t="n">
        <v>45025</v>
      </c>
      <c r="H2297" s="10" t="inlineStr"/>
      <c r="I2297" s="10" t="n">
        <v>24156</v>
      </c>
      <c r="J2297" s="10" t="n"/>
      <c r="K2297" s="10" t="n"/>
      <c r="L2297" s="13" t="n">
        <v>5.574109245612703</v>
      </c>
      <c r="M2297" s="12" t="n">
        <v>45030</v>
      </c>
      <c r="N2297" s="13" t="n">
        <v>5.5</v>
      </c>
      <c r="O2297" s="12" t="n">
        <v>45035</v>
      </c>
      <c r="P2297" t="n">
        <v>9</v>
      </c>
      <c r="Q2297" s="14" t="inlineStr">
        <is>
          <t>SI</t>
        </is>
      </c>
      <c r="R2297" s="10" t="n"/>
      <c r="S2297" s="10" t="n">
        <v>24156</v>
      </c>
      <c r="T2297" s="10" t="n"/>
      <c r="U2297" s="10" t="n"/>
      <c r="V2297" s="13" t="n">
        <v>7.574109245612703</v>
      </c>
      <c r="W2297" s="12" t="n">
        <v>45032</v>
      </c>
      <c r="X2297" s="13" t="n">
        <v>7.5</v>
      </c>
      <c r="Y2297" s="12" t="n">
        <v>45035</v>
      </c>
      <c r="Z2297" t="n">
        <v>9</v>
      </c>
      <c r="AA2297" s="14" t="inlineStr">
        <is>
          <t>SI</t>
        </is>
      </c>
    </row>
    <row r="2298">
      <c r="B2298" t="inlineStr">
        <is>
          <t>Venta Local</t>
        </is>
      </c>
      <c r="C2298" t="n">
        <v>40362142</v>
      </c>
      <c r="D2298" t="inlineStr">
        <is>
          <t>AGROSUPER SHANGHAI</t>
        </is>
      </c>
      <c r="E2298" t="n">
        <v>1021766</v>
      </c>
      <c r="F2298" t="inlineStr">
        <is>
          <t>agrosuper shanghai1021766</t>
        </is>
      </c>
      <c r="G2298" s="12" t="n">
        <v>45018</v>
      </c>
      <c r="H2298" s="10" t="inlineStr"/>
      <c r="I2298" s="10" t="n">
        <v>24120</v>
      </c>
      <c r="J2298" s="10" t="n"/>
      <c r="K2298" s="10" t="n"/>
      <c r="L2298" s="13" t="n">
        <v>5.574109245612703</v>
      </c>
      <c r="M2298" s="12" t="n">
        <v>45023</v>
      </c>
      <c r="N2298" s="13" t="n">
        <v>5.5</v>
      </c>
      <c r="O2298" s="12" t="n">
        <v>45028</v>
      </c>
      <c r="P2298" t="n">
        <v>15</v>
      </c>
      <c r="Q2298" s="14" t="inlineStr">
        <is>
          <t>SI</t>
        </is>
      </c>
      <c r="R2298" s="10" t="n"/>
      <c r="S2298" s="10" t="n">
        <v>24120</v>
      </c>
      <c r="T2298" s="10" t="n"/>
      <c r="U2298" s="10" t="n"/>
      <c r="V2298" s="13" t="n">
        <v>7.574109245612703</v>
      </c>
      <c r="W2298" s="12" t="n">
        <v>45025</v>
      </c>
      <c r="X2298" s="13" t="n">
        <v>7.5</v>
      </c>
      <c r="Y2298" s="12" t="n">
        <v>45028</v>
      </c>
      <c r="Z2298" t="n">
        <v>15</v>
      </c>
      <c r="AA2298" s="14" t="inlineStr">
        <is>
          <t>SI</t>
        </is>
      </c>
    </row>
    <row r="2299">
      <c r="B2299" t="inlineStr">
        <is>
          <t>Venta Local</t>
        </is>
      </c>
      <c r="C2299" t="n">
        <v>40362131</v>
      </c>
      <c r="D2299" t="inlineStr">
        <is>
          <t>AGROSUPER SHANGHAI</t>
        </is>
      </c>
      <c r="E2299" t="n">
        <v>1023306</v>
      </c>
      <c r="F2299" t="inlineStr">
        <is>
          <t>agrosuper shanghai1023306</t>
        </is>
      </c>
      <c r="G2299" s="12" t="n">
        <v>45018</v>
      </c>
      <c r="H2299" s="10" t="inlineStr"/>
      <c r="I2299" s="10" t="n">
        <v>24580</v>
      </c>
      <c r="J2299" s="10" t="n"/>
      <c r="K2299" s="10" t="n"/>
      <c r="L2299" s="13" t="n">
        <v>5.574109245612703</v>
      </c>
      <c r="M2299" s="12" t="n">
        <v>45023</v>
      </c>
      <c r="N2299" s="13" t="n">
        <v>5.5</v>
      </c>
      <c r="O2299" s="12" t="n">
        <v>45028</v>
      </c>
      <c r="P2299" t="n">
        <v>15</v>
      </c>
      <c r="Q2299" s="14" t="inlineStr">
        <is>
          <t>SI</t>
        </is>
      </c>
      <c r="R2299" s="10" t="n"/>
      <c r="S2299" s="10" t="n">
        <v>24580</v>
      </c>
      <c r="T2299" s="10" t="n"/>
      <c r="U2299" s="10" t="n"/>
      <c r="V2299" s="13" t="n">
        <v>7.574109245612703</v>
      </c>
      <c r="W2299" s="12" t="n">
        <v>45025</v>
      </c>
      <c r="X2299" s="13" t="n">
        <v>7.5</v>
      </c>
      <c r="Y2299" s="12" t="n">
        <v>45028</v>
      </c>
      <c r="Z2299" t="n">
        <v>15</v>
      </c>
      <c r="AA2299" s="14" t="inlineStr">
        <is>
          <t>SI</t>
        </is>
      </c>
    </row>
    <row r="2300">
      <c r="B2300" t="inlineStr">
        <is>
          <t>Venta Local</t>
        </is>
      </c>
      <c r="C2300" t="n">
        <v>40362129</v>
      </c>
      <c r="D2300" t="inlineStr">
        <is>
          <t>AGROSUPER SHANGHAI</t>
        </is>
      </c>
      <c r="E2300" t="n">
        <v>1023306</v>
      </c>
      <c r="F2300" t="inlineStr">
        <is>
          <t>agrosuper shanghai1023306</t>
        </is>
      </c>
      <c r="G2300" s="12" t="n">
        <v>45012</v>
      </c>
      <c r="H2300" s="10" t="inlineStr"/>
      <c r="I2300" s="10" t="n">
        <v>24220</v>
      </c>
      <c r="J2300" s="10" t="n"/>
      <c r="K2300" s="10" t="n"/>
      <c r="L2300" s="13" t="n">
        <v>5.574109245612703</v>
      </c>
      <c r="M2300" s="12" t="n">
        <v>45017</v>
      </c>
      <c r="N2300" s="13" t="n">
        <v>5.5</v>
      </c>
      <c r="O2300" s="12" t="n">
        <v>45022</v>
      </c>
      <c r="P2300" t="n">
        <v>20</v>
      </c>
      <c r="Q2300" s="14" t="inlineStr">
        <is>
          <t>SI</t>
        </is>
      </c>
      <c r="R2300" s="10" t="n"/>
      <c r="S2300" s="10" t="n">
        <v>24220</v>
      </c>
      <c r="T2300" s="10" t="n"/>
      <c r="U2300" s="10" t="n"/>
      <c r="V2300" s="13" t="n">
        <v>7.574109245612703</v>
      </c>
      <c r="W2300" s="12" t="n">
        <v>45019</v>
      </c>
      <c r="X2300" s="13" t="n">
        <v>7.5</v>
      </c>
      <c r="Y2300" s="12" t="n">
        <v>45022</v>
      </c>
      <c r="Z2300" t="n">
        <v>20</v>
      </c>
      <c r="AA2300" s="14" t="inlineStr">
        <is>
          <t>SI</t>
        </is>
      </c>
    </row>
    <row r="2301">
      <c r="B2301" t="inlineStr">
        <is>
          <t>Venta Local</t>
        </is>
      </c>
      <c r="C2301" t="n">
        <v>40362128</v>
      </c>
      <c r="D2301" t="inlineStr">
        <is>
          <t>AGROSUPER SHANGHAI</t>
        </is>
      </c>
      <c r="E2301" t="n">
        <v>1023306</v>
      </c>
      <c r="F2301" t="inlineStr">
        <is>
          <t>agrosuper shanghai1023306</t>
        </is>
      </c>
      <c r="G2301" s="12" t="n">
        <v>45007</v>
      </c>
      <c r="H2301" s="10" t="inlineStr"/>
      <c r="I2301" s="10" t="n">
        <v>24280</v>
      </c>
      <c r="J2301" s="10" t="n"/>
      <c r="K2301" s="10" t="n"/>
      <c r="L2301" s="13" t="n">
        <v>5.574109245612703</v>
      </c>
      <c r="M2301" s="12" t="n">
        <v>45012</v>
      </c>
      <c r="N2301" s="13" t="n">
        <v>5.5</v>
      </c>
      <c r="O2301" s="12" t="n">
        <v>45017</v>
      </c>
      <c r="P2301" t="n">
        <v>23</v>
      </c>
      <c r="Q2301" s="14" t="inlineStr">
        <is>
          <t>SI</t>
        </is>
      </c>
      <c r="R2301" s="10" t="n"/>
      <c r="S2301" s="10" t="n">
        <v>24280</v>
      </c>
      <c r="T2301" s="10" t="n"/>
      <c r="U2301" s="10" t="n"/>
      <c r="V2301" s="13" t="n">
        <v>7.574109245612703</v>
      </c>
      <c r="W2301" s="12" t="n">
        <v>45014</v>
      </c>
      <c r="X2301" s="13" t="n">
        <v>7.5</v>
      </c>
      <c r="Y2301" s="12" t="n">
        <v>45017</v>
      </c>
      <c r="Z2301" t="n">
        <v>23</v>
      </c>
      <c r="AA2301" s="14" t="inlineStr">
        <is>
          <t>SI</t>
        </is>
      </c>
    </row>
    <row r="2302">
      <c r="B2302" t="inlineStr">
        <is>
          <t>Venta Local</t>
        </is>
      </c>
      <c r="C2302" t="n">
        <v>40362127</v>
      </c>
      <c r="D2302" t="inlineStr">
        <is>
          <t>AGROSUPER SHANGHAI</t>
        </is>
      </c>
      <c r="E2302" t="n">
        <v>1023306</v>
      </c>
      <c r="F2302" t="inlineStr">
        <is>
          <t>agrosuper shanghai1023306</t>
        </is>
      </c>
      <c r="G2302" s="12" t="n">
        <v>45008</v>
      </c>
      <c r="H2302" s="10" t="inlineStr"/>
      <c r="I2302" s="10" t="n">
        <v>24260</v>
      </c>
      <c r="J2302" s="10" t="n"/>
      <c r="K2302" s="10" t="n"/>
      <c r="L2302" s="13" t="n">
        <v>5.574109245612703</v>
      </c>
      <c r="M2302" s="12" t="n">
        <v>45013</v>
      </c>
      <c r="N2302" s="13" t="n">
        <v>5.5</v>
      </c>
      <c r="O2302" s="12" t="n">
        <v>45018</v>
      </c>
      <c r="P2302" t="n">
        <v>23</v>
      </c>
      <c r="Q2302" s="14" t="inlineStr">
        <is>
          <t>SI</t>
        </is>
      </c>
      <c r="R2302" s="10" t="n"/>
      <c r="S2302" s="10" t="n">
        <v>24260</v>
      </c>
      <c r="T2302" s="10" t="n"/>
      <c r="U2302" s="10" t="n"/>
      <c r="V2302" s="13" t="n">
        <v>7.574109245612703</v>
      </c>
      <c r="W2302" s="12" t="n">
        <v>45015</v>
      </c>
      <c r="X2302" s="13" t="n">
        <v>7.5</v>
      </c>
      <c r="Y2302" s="12" t="n">
        <v>45018</v>
      </c>
      <c r="Z2302" t="n">
        <v>23</v>
      </c>
      <c r="AA2302" s="14" t="inlineStr">
        <is>
          <t>SI</t>
        </is>
      </c>
    </row>
    <row r="2303">
      <c r="B2303" t="inlineStr">
        <is>
          <t>Venta Local</t>
        </is>
      </c>
      <c r="C2303" t="n">
        <v>40362126</v>
      </c>
      <c r="D2303" t="inlineStr">
        <is>
          <t>AGROSUPER SHANGHAI</t>
        </is>
      </c>
      <c r="E2303" t="n">
        <v>1023306</v>
      </c>
      <c r="F2303" t="inlineStr">
        <is>
          <t>agrosuper shanghai1023306</t>
        </is>
      </c>
      <c r="G2303" s="12" t="n">
        <v>45007</v>
      </c>
      <c r="H2303" s="10" t="inlineStr"/>
      <c r="I2303" s="10" t="n">
        <v>24300</v>
      </c>
      <c r="J2303" s="10" t="n"/>
      <c r="K2303" s="10" t="n"/>
      <c r="L2303" s="13" t="n">
        <v>5.574109245612703</v>
      </c>
      <c r="M2303" s="12" t="n">
        <v>45012</v>
      </c>
      <c r="N2303" s="13" t="n">
        <v>5.5</v>
      </c>
      <c r="O2303" s="12" t="n">
        <v>45017</v>
      </c>
      <c r="P2303" t="n">
        <v>23</v>
      </c>
      <c r="Q2303" s="14" t="inlineStr">
        <is>
          <t>SI</t>
        </is>
      </c>
      <c r="R2303" s="10" t="n"/>
      <c r="S2303" s="10" t="n">
        <v>24300</v>
      </c>
      <c r="T2303" s="10" t="n"/>
      <c r="U2303" s="10" t="n"/>
      <c r="V2303" s="13" t="n">
        <v>7.574109245612703</v>
      </c>
      <c r="W2303" s="12" t="n">
        <v>45014</v>
      </c>
      <c r="X2303" s="13" t="n">
        <v>7.5</v>
      </c>
      <c r="Y2303" s="12" t="n">
        <v>45017</v>
      </c>
      <c r="Z2303" t="n">
        <v>23</v>
      </c>
      <c r="AA2303" s="14" t="inlineStr">
        <is>
          <t>SI</t>
        </is>
      </c>
    </row>
    <row r="2304">
      <c r="B2304" t="inlineStr">
        <is>
          <t>Venta Local</t>
        </is>
      </c>
      <c r="C2304" t="n">
        <v>40362125</v>
      </c>
      <c r="D2304" t="inlineStr">
        <is>
          <t>AGROSUPER SHANGHAI</t>
        </is>
      </c>
      <c r="E2304" t="n">
        <v>1023306</v>
      </c>
      <c r="F2304" t="inlineStr">
        <is>
          <t>agrosuper shanghai1023306</t>
        </is>
      </c>
      <c r="G2304" s="12" t="n">
        <v>45008</v>
      </c>
      <c r="H2304" s="10" t="inlineStr"/>
      <c r="I2304" s="10" t="n">
        <v>22440</v>
      </c>
      <c r="J2304" s="10" t="n"/>
      <c r="K2304" s="10" t="n"/>
      <c r="L2304" s="13" t="n">
        <v>5.574109245612703</v>
      </c>
      <c r="M2304" s="12" t="n">
        <v>45013</v>
      </c>
      <c r="N2304" s="13" t="n">
        <v>5.5</v>
      </c>
      <c r="O2304" s="12" t="n">
        <v>45018</v>
      </c>
      <c r="P2304" t="n">
        <v>23</v>
      </c>
      <c r="Q2304" s="14" t="inlineStr">
        <is>
          <t>SI</t>
        </is>
      </c>
      <c r="R2304" s="10" t="n"/>
      <c r="S2304" s="10" t="n">
        <v>22440</v>
      </c>
      <c r="T2304" s="10" t="n"/>
      <c r="U2304" s="10" t="n"/>
      <c r="V2304" s="13" t="n">
        <v>7.574109245612703</v>
      </c>
      <c r="W2304" s="12" t="n">
        <v>45015</v>
      </c>
      <c r="X2304" s="13" t="n">
        <v>7.5</v>
      </c>
      <c r="Y2304" s="12" t="n">
        <v>45018</v>
      </c>
      <c r="Z2304" t="n">
        <v>23</v>
      </c>
      <c r="AA2304" s="14" t="inlineStr">
        <is>
          <t>SI</t>
        </is>
      </c>
    </row>
    <row r="2305">
      <c r="B2305" t="inlineStr">
        <is>
          <t>Venta Local</t>
        </is>
      </c>
      <c r="C2305" t="n">
        <v>40362124</v>
      </c>
      <c r="D2305" t="inlineStr">
        <is>
          <t>AGROSUPER SHANGHAI</t>
        </is>
      </c>
      <c r="E2305" t="n">
        <v>1023306</v>
      </c>
      <c r="F2305" t="inlineStr">
        <is>
          <t>agrosuper shanghai1023306</t>
        </is>
      </c>
      <c r="G2305" s="12" t="n">
        <v>45005</v>
      </c>
      <c r="H2305" s="10" t="n">
        <v>23900</v>
      </c>
      <c r="I2305" s="10" t="n"/>
      <c r="J2305" s="10" t="n"/>
      <c r="K2305" s="10" t="n"/>
      <c r="L2305" s="13" t="n">
        <v>5.574109245612703</v>
      </c>
      <c r="M2305" s="12" t="n">
        <v>45010</v>
      </c>
      <c r="N2305" s="13" t="n">
        <v>5.5</v>
      </c>
      <c r="O2305" s="12" t="n">
        <v>45015</v>
      </c>
      <c r="P2305" t="n">
        <v>1</v>
      </c>
      <c r="Q2305" s="14" t="inlineStr">
        <is>
          <t>Mes 4</t>
        </is>
      </c>
      <c r="R2305" s="10" t="n">
        <v>23900</v>
      </c>
      <c r="S2305" s="10" t="n"/>
      <c r="T2305" s="10" t="n"/>
      <c r="U2305" s="10" t="n"/>
      <c r="V2305" s="13" t="n">
        <v>7.574109245612703</v>
      </c>
      <c r="W2305" s="12" t="n">
        <v>45012</v>
      </c>
      <c r="X2305" s="13" t="n">
        <v>7.5</v>
      </c>
      <c r="Y2305" s="12" t="n">
        <v>45015</v>
      </c>
      <c r="Z2305" t="n">
        <v>1</v>
      </c>
      <c r="AA2305" s="14" t="inlineStr">
        <is>
          <t>Mes 4</t>
        </is>
      </c>
    </row>
    <row r="2306">
      <c r="B2306" t="inlineStr">
        <is>
          <t>Venta Local</t>
        </is>
      </c>
      <c r="C2306" t="n">
        <v>40362112</v>
      </c>
      <c r="D2306" t="inlineStr">
        <is>
          <t>AGROSUPER SHANGHAI</t>
        </is>
      </c>
      <c r="E2306" t="n">
        <v>1022939</v>
      </c>
      <c r="F2306" t="inlineStr">
        <is>
          <t>agrosuper shanghai1022939</t>
        </is>
      </c>
      <c r="G2306" s="12" t="n">
        <v>45012</v>
      </c>
      <c r="H2306" s="10" t="inlineStr"/>
      <c r="I2306" s="10" t="n">
        <v>12500</v>
      </c>
      <c r="J2306" s="10" t="n"/>
      <c r="K2306" s="10" t="n"/>
      <c r="L2306" s="13" t="n">
        <v>5.574109245612703</v>
      </c>
      <c r="M2306" s="12" t="n">
        <v>45017</v>
      </c>
      <c r="N2306" s="13" t="n">
        <v>5.5</v>
      </c>
      <c r="O2306" s="12" t="n">
        <v>45022</v>
      </c>
      <c r="P2306" t="n">
        <v>20</v>
      </c>
      <c r="Q2306" s="14" t="inlineStr">
        <is>
          <t>SI</t>
        </is>
      </c>
      <c r="R2306" s="10" t="n"/>
      <c r="S2306" s="10" t="n">
        <v>12500</v>
      </c>
      <c r="T2306" s="10" t="n"/>
      <c r="U2306" s="10" t="n"/>
      <c r="V2306" s="13" t="n">
        <v>7.574109245612703</v>
      </c>
      <c r="W2306" s="12" t="n">
        <v>45019</v>
      </c>
      <c r="X2306" s="13" t="n">
        <v>7.5</v>
      </c>
      <c r="Y2306" s="12" t="n">
        <v>45022</v>
      </c>
      <c r="Z2306" t="n">
        <v>20</v>
      </c>
      <c r="AA2306" s="14" t="inlineStr">
        <is>
          <t>SI</t>
        </is>
      </c>
    </row>
    <row r="2307">
      <c r="B2307" t="inlineStr">
        <is>
          <t>Venta Local</t>
        </is>
      </c>
      <c r="C2307" t="n">
        <v>40362112</v>
      </c>
      <c r="D2307" t="inlineStr">
        <is>
          <t>AGROSUPER SHANGHAI</t>
        </is>
      </c>
      <c r="E2307" t="n">
        <v>1023093</v>
      </c>
      <c r="F2307" t="inlineStr">
        <is>
          <t>agrosuper shanghai1023093</t>
        </is>
      </c>
      <c r="G2307" s="12" t="n">
        <v>45012</v>
      </c>
      <c r="H2307" s="10" t="inlineStr"/>
      <c r="I2307" s="10" t="n">
        <v>12500</v>
      </c>
      <c r="J2307" s="10" t="n"/>
      <c r="K2307" s="10" t="n"/>
      <c r="L2307" s="13" t="n">
        <v>5.574109245612703</v>
      </c>
      <c r="M2307" s="12" t="n">
        <v>45017</v>
      </c>
      <c r="N2307" s="13" t="n">
        <v>5.5</v>
      </c>
      <c r="O2307" s="12" t="n">
        <v>45022</v>
      </c>
      <c r="P2307" t="n">
        <v>20</v>
      </c>
      <c r="Q2307" s="14" t="inlineStr">
        <is>
          <t>SI</t>
        </is>
      </c>
      <c r="R2307" s="10" t="n"/>
      <c r="S2307" s="10" t="n">
        <v>12500</v>
      </c>
      <c r="T2307" s="10" t="n"/>
      <c r="U2307" s="10" t="n"/>
      <c r="V2307" s="13" t="n">
        <v>7.574109245612703</v>
      </c>
      <c r="W2307" s="12" t="n">
        <v>45019</v>
      </c>
      <c r="X2307" s="13" t="n">
        <v>7.5</v>
      </c>
      <c r="Y2307" s="12" t="n">
        <v>45022</v>
      </c>
      <c r="Z2307" t="n">
        <v>20</v>
      </c>
      <c r="AA2307" s="14" t="inlineStr">
        <is>
          <t>SI</t>
        </is>
      </c>
    </row>
    <row r="2308">
      <c r="B2308" t="inlineStr">
        <is>
          <t>Venta Local</t>
        </is>
      </c>
      <c r="C2308" t="n">
        <v>40362111</v>
      </c>
      <c r="D2308" t="inlineStr">
        <is>
          <t>AGROSUPER SHANGHAI</t>
        </is>
      </c>
      <c r="E2308" t="n">
        <v>1023093</v>
      </c>
      <c r="F2308" t="inlineStr">
        <is>
          <t>agrosuper shanghai1023093</t>
        </is>
      </c>
      <c r="G2308" s="12" t="n">
        <v>45012</v>
      </c>
      <c r="H2308" s="10" t="inlineStr"/>
      <c r="I2308" s="10" t="n">
        <v>23940</v>
      </c>
      <c r="J2308" s="10" t="n"/>
      <c r="K2308" s="10" t="n"/>
      <c r="L2308" s="13" t="n">
        <v>5.574109245612703</v>
      </c>
      <c r="M2308" s="12" t="n">
        <v>45017</v>
      </c>
      <c r="N2308" s="13" t="n">
        <v>5.5</v>
      </c>
      <c r="O2308" s="12" t="n">
        <v>45022</v>
      </c>
      <c r="P2308" t="n">
        <v>20</v>
      </c>
      <c r="Q2308" s="14" t="inlineStr">
        <is>
          <t>SI</t>
        </is>
      </c>
      <c r="R2308" s="10" t="n"/>
      <c r="S2308" s="10" t="n">
        <v>23940</v>
      </c>
      <c r="T2308" s="10" t="n"/>
      <c r="U2308" s="10" t="n"/>
      <c r="V2308" s="13" t="n">
        <v>7.574109245612703</v>
      </c>
      <c r="W2308" s="12" t="n">
        <v>45019</v>
      </c>
      <c r="X2308" s="13" t="n">
        <v>7.5</v>
      </c>
      <c r="Y2308" s="12" t="n">
        <v>45022</v>
      </c>
      <c r="Z2308" t="n">
        <v>20</v>
      </c>
      <c r="AA2308" s="14" t="inlineStr">
        <is>
          <t>SI</t>
        </is>
      </c>
    </row>
    <row r="2309">
      <c r="B2309" t="inlineStr">
        <is>
          <t>Venta Local</t>
        </is>
      </c>
      <c r="C2309" t="n">
        <v>40362110</v>
      </c>
      <c r="D2309" t="inlineStr">
        <is>
          <t>AGROSUPER SHANGHAI</t>
        </is>
      </c>
      <c r="E2309" t="n">
        <v>1022125</v>
      </c>
      <c r="F2309" t="inlineStr">
        <is>
          <t>agrosuper shanghai1022125</t>
        </is>
      </c>
      <c r="G2309" s="12" t="n">
        <v>45012</v>
      </c>
      <c r="H2309" s="10" t="inlineStr"/>
      <c r="I2309" s="10" t="n">
        <v>19856.56</v>
      </c>
      <c r="J2309" s="10" t="n"/>
      <c r="K2309" s="10" t="n"/>
      <c r="L2309" s="13" t="n">
        <v>5.574109245612703</v>
      </c>
      <c r="M2309" s="12" t="n">
        <v>45017</v>
      </c>
      <c r="N2309" s="13" t="n">
        <v>5.5</v>
      </c>
      <c r="O2309" s="12" t="n">
        <v>45022</v>
      </c>
      <c r="P2309" t="n">
        <v>20</v>
      </c>
      <c r="Q2309" s="14" t="inlineStr">
        <is>
          <t>SI</t>
        </is>
      </c>
      <c r="R2309" s="10" t="n"/>
      <c r="S2309" s="10" t="n">
        <v>19856.56</v>
      </c>
      <c r="T2309" s="10" t="n"/>
      <c r="U2309" s="10" t="n"/>
      <c r="V2309" s="13" t="n">
        <v>7.574109245612703</v>
      </c>
      <c r="W2309" s="12" t="n">
        <v>45019</v>
      </c>
      <c r="X2309" s="13" t="n">
        <v>7.5</v>
      </c>
      <c r="Y2309" s="12" t="n">
        <v>45022</v>
      </c>
      <c r="Z2309" t="n">
        <v>20</v>
      </c>
      <c r="AA2309" s="14" t="inlineStr">
        <is>
          <t>SI</t>
        </is>
      </c>
    </row>
    <row r="2310">
      <c r="B2310" t="inlineStr">
        <is>
          <t>Venta Local</t>
        </is>
      </c>
      <c r="C2310" t="n">
        <v>40362110</v>
      </c>
      <c r="D2310" t="inlineStr">
        <is>
          <t>AGROSUPER SHANGHAI</t>
        </is>
      </c>
      <c r="E2310" t="n">
        <v>1022125</v>
      </c>
      <c r="F2310" t="inlineStr">
        <is>
          <t>agrosuper shanghai1022125</t>
        </is>
      </c>
      <c r="G2310" s="12" t="n">
        <v>45012</v>
      </c>
      <c r="H2310" s="10" t="inlineStr"/>
      <c r="I2310" s="10" t="n">
        <v>24637.18</v>
      </c>
      <c r="J2310" s="10" t="n"/>
      <c r="K2310" s="10" t="n"/>
      <c r="L2310" s="13" t="n">
        <v>5.574109245612703</v>
      </c>
      <c r="M2310" s="12" t="n">
        <v>45017</v>
      </c>
      <c r="N2310" s="13" t="n">
        <v>5.5</v>
      </c>
      <c r="O2310" s="12" t="n">
        <v>45022</v>
      </c>
      <c r="P2310" t="n">
        <v>20</v>
      </c>
      <c r="Q2310" s="14" t="inlineStr">
        <is>
          <t>SI</t>
        </is>
      </c>
      <c r="R2310" s="10" t="n"/>
      <c r="S2310" s="10" t="n">
        <v>24637.18</v>
      </c>
      <c r="T2310" s="10" t="n"/>
      <c r="U2310" s="10" t="n"/>
      <c r="V2310" s="13" t="n">
        <v>7.574109245612703</v>
      </c>
      <c r="W2310" s="12" t="n">
        <v>45019</v>
      </c>
      <c r="X2310" s="13" t="n">
        <v>7.5</v>
      </c>
      <c r="Y2310" s="12" t="n">
        <v>45022</v>
      </c>
      <c r="Z2310" t="n">
        <v>20</v>
      </c>
      <c r="AA2310" s="14" t="inlineStr">
        <is>
          <t>SI</t>
        </is>
      </c>
    </row>
    <row r="2311">
      <c r="B2311" t="inlineStr">
        <is>
          <t>Venta Local</t>
        </is>
      </c>
      <c r="C2311" t="n">
        <v>40362109</v>
      </c>
      <c r="D2311" t="inlineStr">
        <is>
          <t>AGROSUPER SHANGHAI</t>
        </is>
      </c>
      <c r="E2311" t="n">
        <v>1022125</v>
      </c>
      <c r="F2311" t="inlineStr">
        <is>
          <t>agrosuper shanghai1022125</t>
        </is>
      </c>
      <c r="G2311" s="12" t="n">
        <v>45018</v>
      </c>
      <c r="H2311" s="10" t="inlineStr"/>
      <c r="I2311" s="10" t="n">
        <v>23996.16</v>
      </c>
      <c r="J2311" s="10" t="n"/>
      <c r="K2311" s="10" t="n"/>
      <c r="L2311" s="13" t="n">
        <v>5.574109245612703</v>
      </c>
      <c r="M2311" s="12" t="n">
        <v>45023</v>
      </c>
      <c r="N2311" s="13" t="n">
        <v>5.5</v>
      </c>
      <c r="O2311" s="12" t="n">
        <v>45028</v>
      </c>
      <c r="P2311" t="n">
        <v>15</v>
      </c>
      <c r="Q2311" s="14" t="inlineStr">
        <is>
          <t>SI</t>
        </is>
      </c>
      <c r="R2311" s="10" t="n"/>
      <c r="S2311" s="10" t="n">
        <v>23996.16</v>
      </c>
      <c r="T2311" s="10" t="n"/>
      <c r="U2311" s="10" t="n"/>
      <c r="V2311" s="13" t="n">
        <v>7.574109245612703</v>
      </c>
      <c r="W2311" s="12" t="n">
        <v>45025</v>
      </c>
      <c r="X2311" s="13" t="n">
        <v>7.5</v>
      </c>
      <c r="Y2311" s="12" t="n">
        <v>45028</v>
      </c>
      <c r="Z2311" t="n">
        <v>15</v>
      </c>
      <c r="AA2311" s="14" t="inlineStr">
        <is>
          <t>SI</t>
        </is>
      </c>
    </row>
    <row r="2312">
      <c r="B2312" t="inlineStr">
        <is>
          <t>Venta Local</t>
        </is>
      </c>
      <c r="C2312" t="n">
        <v>40362108</v>
      </c>
      <c r="D2312" t="inlineStr">
        <is>
          <t>AGROSUPER SHANGHAI</t>
        </is>
      </c>
      <c r="E2312" t="n">
        <v>1022125</v>
      </c>
      <c r="F2312" t="inlineStr">
        <is>
          <t>agrosuper shanghai1022125</t>
        </is>
      </c>
      <c r="G2312" s="12" t="n">
        <v>45007</v>
      </c>
      <c r="H2312" s="10" t="inlineStr"/>
      <c r="I2312" s="10" t="n">
        <v>12024.64</v>
      </c>
      <c r="J2312" s="10" t="n"/>
      <c r="K2312" s="10" t="n"/>
      <c r="L2312" s="13" t="n">
        <v>5.574109245612703</v>
      </c>
      <c r="M2312" s="12" t="n">
        <v>45012</v>
      </c>
      <c r="N2312" s="13" t="n">
        <v>5.5</v>
      </c>
      <c r="O2312" s="12" t="n">
        <v>45017</v>
      </c>
      <c r="P2312" t="n">
        <v>23</v>
      </c>
      <c r="Q2312" s="14" t="inlineStr">
        <is>
          <t>SI</t>
        </is>
      </c>
      <c r="R2312" s="10" t="n"/>
      <c r="S2312" s="10" t="n">
        <v>12024.64</v>
      </c>
      <c r="T2312" s="10" t="n"/>
      <c r="U2312" s="10" t="n"/>
      <c r="V2312" s="13" t="n">
        <v>7.574109245612703</v>
      </c>
      <c r="W2312" s="12" t="n">
        <v>45014</v>
      </c>
      <c r="X2312" s="13" t="n">
        <v>7.5</v>
      </c>
      <c r="Y2312" s="12" t="n">
        <v>45017</v>
      </c>
      <c r="Z2312" t="n">
        <v>23</v>
      </c>
      <c r="AA2312" s="14" t="inlineStr">
        <is>
          <t>SI</t>
        </is>
      </c>
    </row>
    <row r="2313">
      <c r="B2313" t="inlineStr">
        <is>
          <t>Venta Local</t>
        </is>
      </c>
      <c r="C2313" t="n">
        <v>40362108</v>
      </c>
      <c r="D2313" t="inlineStr">
        <is>
          <t>AGROSUPER SHANGHAI</t>
        </is>
      </c>
      <c r="E2313" t="n">
        <v>1022125</v>
      </c>
      <c r="F2313" t="inlineStr">
        <is>
          <t>agrosuper shanghai1022125</t>
        </is>
      </c>
      <c r="G2313" s="12" t="n">
        <v>45007</v>
      </c>
      <c r="H2313" s="10" t="inlineStr"/>
      <c r="I2313" s="10" t="n">
        <v>25009.34</v>
      </c>
      <c r="J2313" s="10" t="n"/>
      <c r="K2313" s="10" t="n"/>
      <c r="L2313" s="13" t="n">
        <v>5.574109245612703</v>
      </c>
      <c r="M2313" s="12" t="n">
        <v>45012</v>
      </c>
      <c r="N2313" s="13" t="n">
        <v>5.5</v>
      </c>
      <c r="O2313" s="12" t="n">
        <v>45017</v>
      </c>
      <c r="P2313" t="n">
        <v>23</v>
      </c>
      <c r="Q2313" s="14" t="inlineStr">
        <is>
          <t>SI</t>
        </is>
      </c>
      <c r="R2313" s="10" t="n"/>
      <c r="S2313" s="10" t="n">
        <v>25009.34</v>
      </c>
      <c r="T2313" s="10" t="n"/>
      <c r="U2313" s="10" t="n"/>
      <c r="V2313" s="13" t="n">
        <v>7.574109245612703</v>
      </c>
      <c r="W2313" s="12" t="n">
        <v>45014</v>
      </c>
      <c r="X2313" s="13" t="n">
        <v>7.5</v>
      </c>
      <c r="Y2313" s="12" t="n">
        <v>45017</v>
      </c>
      <c r="Z2313" t="n">
        <v>23</v>
      </c>
      <c r="AA2313" s="14" t="inlineStr">
        <is>
          <t>SI</t>
        </is>
      </c>
    </row>
    <row r="2314">
      <c r="B2314" t="inlineStr">
        <is>
          <t>Venta Local</t>
        </is>
      </c>
      <c r="C2314" t="n">
        <v>40362105</v>
      </c>
      <c r="D2314" t="inlineStr">
        <is>
          <t>AGROSUPER SHANGHAI</t>
        </is>
      </c>
      <c r="E2314" t="n">
        <v>1022125</v>
      </c>
      <c r="F2314" t="inlineStr">
        <is>
          <t>agrosuper shanghai1022125</t>
        </is>
      </c>
      <c r="G2314" s="12" t="n">
        <v>45004</v>
      </c>
      <c r="H2314" s="10" t="n">
        <v>18439.2</v>
      </c>
      <c r="I2314" s="10" t="n"/>
      <c r="J2314" s="10" t="n"/>
      <c r="K2314" s="10" t="n"/>
      <c r="L2314" s="13" t="n">
        <v>5.574109245612703</v>
      </c>
      <c r="M2314" s="12" t="n">
        <v>45009</v>
      </c>
      <c r="N2314" s="13" t="n">
        <v>5.5</v>
      </c>
      <c r="O2314" s="12" t="n">
        <v>45014</v>
      </c>
      <c r="P2314" t="n">
        <v>2</v>
      </c>
      <c r="Q2314" s="14" t="inlineStr">
        <is>
          <t>Mes 4</t>
        </is>
      </c>
      <c r="R2314" s="10" t="n">
        <v>18439.2</v>
      </c>
      <c r="S2314" s="10" t="n"/>
      <c r="T2314" s="10" t="n"/>
      <c r="U2314" s="10" t="n"/>
      <c r="V2314" s="13" t="n">
        <v>7.574109245612703</v>
      </c>
      <c r="W2314" s="12" t="n">
        <v>45011</v>
      </c>
      <c r="X2314" s="13" t="n">
        <v>7.5</v>
      </c>
      <c r="Y2314" s="12" t="n">
        <v>45014</v>
      </c>
      <c r="Z2314" t="n">
        <v>2</v>
      </c>
      <c r="AA2314" s="14" t="inlineStr">
        <is>
          <t>Mes 4</t>
        </is>
      </c>
    </row>
    <row r="2315">
      <c r="B2315" t="inlineStr">
        <is>
          <t>Venta Local</t>
        </is>
      </c>
      <c r="C2315" t="n">
        <v>40362105</v>
      </c>
      <c r="D2315" t="inlineStr">
        <is>
          <t>AGROSUPER SHANGHAI</t>
        </is>
      </c>
      <c r="E2315" t="n">
        <v>1022125</v>
      </c>
      <c r="F2315" t="inlineStr">
        <is>
          <t>agrosuper shanghai1022125</t>
        </is>
      </c>
      <c r="G2315" s="12" t="n">
        <v>45004</v>
      </c>
      <c r="H2315" s="10" t="n">
        <v>25022.01</v>
      </c>
      <c r="I2315" s="10" t="n"/>
      <c r="J2315" s="10" t="n"/>
      <c r="K2315" s="10" t="n"/>
      <c r="L2315" s="13" t="n">
        <v>5.574109245612703</v>
      </c>
      <c r="M2315" s="12" t="n">
        <v>45009</v>
      </c>
      <c r="N2315" s="13" t="n">
        <v>5.5</v>
      </c>
      <c r="O2315" s="12" t="n">
        <v>45014</v>
      </c>
      <c r="P2315" t="n">
        <v>2</v>
      </c>
      <c r="Q2315" s="14" t="inlineStr">
        <is>
          <t>Mes 4</t>
        </is>
      </c>
      <c r="R2315" s="10" t="n">
        <v>25022.01</v>
      </c>
      <c r="S2315" s="10" t="n"/>
      <c r="T2315" s="10" t="n"/>
      <c r="U2315" s="10" t="n"/>
      <c r="V2315" s="13" t="n">
        <v>7.574109245612703</v>
      </c>
      <c r="W2315" s="12" t="n">
        <v>45011</v>
      </c>
      <c r="X2315" s="13" t="n">
        <v>7.5</v>
      </c>
      <c r="Y2315" s="12" t="n">
        <v>45014</v>
      </c>
      <c r="Z2315" t="n">
        <v>2</v>
      </c>
      <c r="AA2315" s="14" t="inlineStr">
        <is>
          <t>Mes 4</t>
        </is>
      </c>
    </row>
    <row r="2316">
      <c r="B2316" t="inlineStr">
        <is>
          <t>Venta Local</t>
        </is>
      </c>
      <c r="C2316" t="n">
        <v>40362104</v>
      </c>
      <c r="D2316" t="inlineStr">
        <is>
          <t>AGROSUPER SHANGHAI</t>
        </is>
      </c>
      <c r="E2316" t="n">
        <v>1022125</v>
      </c>
      <c r="F2316" t="inlineStr">
        <is>
          <t>agrosuper shanghai1022125</t>
        </is>
      </c>
      <c r="G2316" s="12" t="n">
        <v>45004</v>
      </c>
      <c r="H2316" s="10" t="n">
        <v>13014.29</v>
      </c>
      <c r="I2316" s="10" t="n"/>
      <c r="J2316" s="10" t="n"/>
      <c r="K2316" s="10" t="n"/>
      <c r="L2316" s="13" t="n">
        <v>5.574109245612703</v>
      </c>
      <c r="M2316" s="12" t="n">
        <v>45009</v>
      </c>
      <c r="N2316" s="13" t="n">
        <v>5.5</v>
      </c>
      <c r="O2316" s="12" t="n">
        <v>45014</v>
      </c>
      <c r="P2316" t="n">
        <v>2</v>
      </c>
      <c r="Q2316" s="14" t="inlineStr">
        <is>
          <t>Mes 4</t>
        </is>
      </c>
      <c r="R2316" s="10" t="n">
        <v>13014.29</v>
      </c>
      <c r="S2316" s="10" t="n"/>
      <c r="T2316" s="10" t="n"/>
      <c r="U2316" s="10" t="n"/>
      <c r="V2316" s="13" t="n">
        <v>7.574109245612703</v>
      </c>
      <c r="W2316" s="12" t="n">
        <v>45011</v>
      </c>
      <c r="X2316" s="13" t="n">
        <v>7.5</v>
      </c>
      <c r="Y2316" s="12" t="n">
        <v>45014</v>
      </c>
      <c r="Z2316" t="n">
        <v>2</v>
      </c>
      <c r="AA2316" s="14" t="inlineStr">
        <is>
          <t>Mes 4</t>
        </is>
      </c>
    </row>
    <row r="2317">
      <c r="B2317" t="inlineStr">
        <is>
          <t>Venta Local</t>
        </is>
      </c>
      <c r="C2317" t="n">
        <v>40362104</v>
      </c>
      <c r="D2317" t="inlineStr">
        <is>
          <t>AGROSUPER SHANGHAI</t>
        </is>
      </c>
      <c r="E2317" t="n">
        <v>1022125</v>
      </c>
      <c r="F2317" t="inlineStr">
        <is>
          <t>agrosuper shanghai1022125</t>
        </is>
      </c>
      <c r="G2317" s="12" t="n">
        <v>45004</v>
      </c>
      <c r="H2317" s="10" t="n">
        <v>24020.19</v>
      </c>
      <c r="I2317" s="10" t="n"/>
      <c r="J2317" s="10" t="n"/>
      <c r="K2317" s="10" t="n"/>
      <c r="L2317" s="13" t="n">
        <v>5.574109245612703</v>
      </c>
      <c r="M2317" s="12" t="n">
        <v>45009</v>
      </c>
      <c r="N2317" s="13" t="n">
        <v>5.5</v>
      </c>
      <c r="O2317" s="12" t="n">
        <v>45014</v>
      </c>
      <c r="P2317" t="n">
        <v>2</v>
      </c>
      <c r="Q2317" s="14" t="inlineStr">
        <is>
          <t>Mes 4</t>
        </is>
      </c>
      <c r="R2317" s="10" t="n">
        <v>24020.19</v>
      </c>
      <c r="S2317" s="10" t="n"/>
      <c r="T2317" s="10" t="n"/>
      <c r="U2317" s="10" t="n"/>
      <c r="V2317" s="13" t="n">
        <v>7.574109245612703</v>
      </c>
      <c r="W2317" s="12" t="n">
        <v>45011</v>
      </c>
      <c r="X2317" s="13" t="n">
        <v>7.5</v>
      </c>
      <c r="Y2317" s="12" t="n">
        <v>45014</v>
      </c>
      <c r="Z2317" t="n">
        <v>2</v>
      </c>
      <c r="AA2317" s="14" t="inlineStr">
        <is>
          <t>Mes 4</t>
        </is>
      </c>
    </row>
    <row r="2318">
      <c r="B2318" t="inlineStr">
        <is>
          <t>Venta Local</t>
        </is>
      </c>
      <c r="C2318" t="n">
        <v>40362103</v>
      </c>
      <c r="D2318" t="inlineStr">
        <is>
          <t>AGROSUPER SHANGHAI</t>
        </is>
      </c>
      <c r="E2318" t="n">
        <v>1022125</v>
      </c>
      <c r="F2318" t="inlineStr">
        <is>
          <t>agrosuper shanghai1022125</t>
        </is>
      </c>
      <c r="G2318" s="12" t="n">
        <v>44996</v>
      </c>
      <c r="H2318" s="10" t="n">
        <v>23991.18</v>
      </c>
      <c r="I2318" s="10" t="n"/>
      <c r="J2318" s="10" t="n"/>
      <c r="K2318" s="10" t="n"/>
      <c r="L2318" s="13" t="n">
        <v>5.574109245612703</v>
      </c>
      <c r="M2318" s="12" t="n">
        <v>45001</v>
      </c>
      <c r="N2318" s="13" t="n">
        <v>5.5</v>
      </c>
      <c r="O2318" s="12" t="n">
        <v>45006</v>
      </c>
      <c r="P2318" t="n">
        <v>9</v>
      </c>
      <c r="Q2318" s="14" t="inlineStr">
        <is>
          <t>SI</t>
        </is>
      </c>
      <c r="R2318" s="10" t="n">
        <v>23991.18</v>
      </c>
      <c r="S2318" s="10" t="n"/>
      <c r="T2318" s="10" t="n"/>
      <c r="U2318" s="10" t="n"/>
      <c r="V2318" s="13" t="n">
        <v>7.574109245612703</v>
      </c>
      <c r="W2318" s="12" t="n">
        <v>45003</v>
      </c>
      <c r="X2318" s="13" t="n">
        <v>7.5</v>
      </c>
      <c r="Y2318" s="12" t="n">
        <v>45006</v>
      </c>
      <c r="Z2318" t="n">
        <v>9</v>
      </c>
      <c r="AA2318" s="14" t="inlineStr">
        <is>
          <t>SI</t>
        </is>
      </c>
    </row>
    <row r="2319">
      <c r="B2319" t="inlineStr">
        <is>
          <t>Venta Local</t>
        </is>
      </c>
      <c r="C2319" t="n">
        <v>40362102</v>
      </c>
      <c r="D2319" t="inlineStr">
        <is>
          <t>AGROSUPER SHANGHAI</t>
        </is>
      </c>
      <c r="E2319" t="n">
        <v>1022125</v>
      </c>
      <c r="F2319" t="inlineStr">
        <is>
          <t>agrosuper shanghai1022125</t>
        </is>
      </c>
      <c r="G2319" s="12" t="n">
        <v>45001</v>
      </c>
      <c r="H2319" s="10" t="n">
        <v>24352.71</v>
      </c>
      <c r="I2319" s="10" t="n"/>
      <c r="J2319" s="10" t="n"/>
      <c r="K2319" s="10" t="n"/>
      <c r="L2319" s="13" t="n">
        <v>5.574109245612703</v>
      </c>
      <c r="M2319" s="12" t="n">
        <v>45006</v>
      </c>
      <c r="N2319" s="13" t="n">
        <v>5.5</v>
      </c>
      <c r="O2319" s="12" t="n">
        <v>45011</v>
      </c>
      <c r="P2319" t="n">
        <v>5</v>
      </c>
      <c r="Q2319" s="14" t="inlineStr">
        <is>
          <t>SI</t>
        </is>
      </c>
      <c r="R2319" s="10" t="n">
        <v>24352.71</v>
      </c>
      <c r="S2319" s="10" t="n"/>
      <c r="T2319" s="10" t="n"/>
      <c r="U2319" s="10" t="n"/>
      <c r="V2319" s="13" t="n">
        <v>7.574109245612703</v>
      </c>
      <c r="W2319" s="12" t="n">
        <v>45008</v>
      </c>
      <c r="X2319" s="13" t="n">
        <v>7.5</v>
      </c>
      <c r="Y2319" s="12" t="n">
        <v>45011</v>
      </c>
      <c r="Z2319" t="n">
        <v>5</v>
      </c>
      <c r="AA2319" s="14" t="inlineStr">
        <is>
          <t>SI</t>
        </is>
      </c>
    </row>
    <row r="2320">
      <c r="B2320" t="inlineStr">
        <is>
          <t>Venta Local</t>
        </is>
      </c>
      <c r="C2320" t="n">
        <v>40362098</v>
      </c>
      <c r="D2320" t="inlineStr">
        <is>
          <t>AGROSUPER SHANGHAI</t>
        </is>
      </c>
      <c r="E2320" t="n">
        <v>1023411</v>
      </c>
      <c r="F2320" t="inlineStr">
        <is>
          <t>agrosuper shanghai1023411</t>
        </is>
      </c>
      <c r="G2320" s="12" t="n">
        <v>45018</v>
      </c>
      <c r="H2320" s="10" t="inlineStr"/>
      <c r="I2320" s="10" t="n">
        <v>6020.3</v>
      </c>
      <c r="J2320" s="10" t="n"/>
      <c r="K2320" s="10" t="n"/>
      <c r="L2320" s="13" t="n">
        <v>5.574109245612703</v>
      </c>
      <c r="M2320" s="12" t="n">
        <v>45023</v>
      </c>
      <c r="N2320" s="13" t="n">
        <v>5.5</v>
      </c>
      <c r="O2320" s="12" t="n">
        <v>45028</v>
      </c>
      <c r="P2320" t="n">
        <v>15</v>
      </c>
      <c r="Q2320" s="14" t="inlineStr">
        <is>
          <t>SI</t>
        </is>
      </c>
      <c r="R2320" s="10" t="n"/>
      <c r="S2320" s="10" t="n">
        <v>6020.3</v>
      </c>
      <c r="T2320" s="10" t="n"/>
      <c r="U2320" s="10" t="n"/>
      <c r="V2320" s="13" t="n">
        <v>7.574109245612703</v>
      </c>
      <c r="W2320" s="12" t="n">
        <v>45025</v>
      </c>
      <c r="X2320" s="13" t="n">
        <v>7.5</v>
      </c>
      <c r="Y2320" s="12" t="n">
        <v>45028</v>
      </c>
      <c r="Z2320" t="n">
        <v>15</v>
      </c>
      <c r="AA2320" s="14" t="inlineStr">
        <is>
          <t>SI</t>
        </is>
      </c>
    </row>
    <row r="2321">
      <c r="B2321" t="inlineStr">
        <is>
          <t>Venta Local</t>
        </is>
      </c>
      <c r="C2321" t="n">
        <v>40362098</v>
      </c>
      <c r="D2321" t="inlineStr">
        <is>
          <t>AGROSUPER SHANGHAI</t>
        </is>
      </c>
      <c r="E2321" t="n">
        <v>1023411</v>
      </c>
      <c r="F2321" t="inlineStr">
        <is>
          <t>agrosuper shanghai1023411</t>
        </is>
      </c>
      <c r="G2321" s="12" t="n">
        <v>45018</v>
      </c>
      <c r="H2321" s="10" t="inlineStr"/>
      <c r="I2321" s="10" t="n">
        <v>23072.8</v>
      </c>
      <c r="J2321" s="10" t="n"/>
      <c r="K2321" s="10" t="n"/>
      <c r="L2321" s="13" t="n">
        <v>5.574109245612703</v>
      </c>
      <c r="M2321" s="12" t="n">
        <v>45023</v>
      </c>
      <c r="N2321" s="13" t="n">
        <v>5.5</v>
      </c>
      <c r="O2321" s="12" t="n">
        <v>45028</v>
      </c>
      <c r="P2321" t="n">
        <v>15</v>
      </c>
      <c r="Q2321" s="14" t="inlineStr">
        <is>
          <t>SI</t>
        </is>
      </c>
      <c r="R2321" s="10" t="n"/>
      <c r="S2321" s="10" t="n">
        <v>23072.8</v>
      </c>
      <c r="T2321" s="10" t="n"/>
      <c r="U2321" s="10" t="n"/>
      <c r="V2321" s="13" t="n">
        <v>7.574109245612703</v>
      </c>
      <c r="W2321" s="12" t="n">
        <v>45025</v>
      </c>
      <c r="X2321" s="13" t="n">
        <v>7.5</v>
      </c>
      <c r="Y2321" s="12" t="n">
        <v>45028</v>
      </c>
      <c r="Z2321" t="n">
        <v>15</v>
      </c>
      <c r="AA2321" s="14" t="inlineStr">
        <is>
          <t>SI</t>
        </is>
      </c>
    </row>
    <row r="2322">
      <c r="B2322" t="inlineStr">
        <is>
          <t>Venta Local</t>
        </is>
      </c>
      <c r="C2322" t="n">
        <v>40362097</v>
      </c>
      <c r="D2322" t="inlineStr">
        <is>
          <t>AGROSUPER SHANGHAI</t>
        </is>
      </c>
      <c r="E2322" t="n">
        <v>1023411</v>
      </c>
      <c r="F2322" t="inlineStr">
        <is>
          <t>agrosuper shanghai1023411</t>
        </is>
      </c>
      <c r="G2322" s="12" t="n">
        <v>45012</v>
      </c>
      <c r="H2322" s="10" t="inlineStr"/>
      <c r="I2322" s="10" t="n">
        <v>23858.5</v>
      </c>
      <c r="J2322" s="10" t="n"/>
      <c r="K2322" s="10" t="n"/>
      <c r="L2322" s="13" t="n">
        <v>5.574109245612703</v>
      </c>
      <c r="M2322" s="12" t="n">
        <v>45017</v>
      </c>
      <c r="N2322" s="13" t="n">
        <v>5.5</v>
      </c>
      <c r="O2322" s="12" t="n">
        <v>45022</v>
      </c>
      <c r="P2322" t="n">
        <v>20</v>
      </c>
      <c r="Q2322" s="14" t="inlineStr">
        <is>
          <t>SI</t>
        </is>
      </c>
      <c r="R2322" s="10" t="n"/>
      <c r="S2322" s="10" t="n">
        <v>23858.5</v>
      </c>
      <c r="T2322" s="10" t="n"/>
      <c r="U2322" s="10" t="n"/>
      <c r="V2322" s="13" t="n">
        <v>7.574109245612703</v>
      </c>
      <c r="W2322" s="12" t="n">
        <v>45019</v>
      </c>
      <c r="X2322" s="13" t="n">
        <v>7.5</v>
      </c>
      <c r="Y2322" s="12" t="n">
        <v>45022</v>
      </c>
      <c r="Z2322" t="n">
        <v>20</v>
      </c>
      <c r="AA2322" s="14" t="inlineStr">
        <is>
          <t>SI</t>
        </is>
      </c>
    </row>
    <row r="2323">
      <c r="B2323" t="inlineStr">
        <is>
          <t>Venta Local</t>
        </is>
      </c>
      <c r="C2323" t="n">
        <v>40362096</v>
      </c>
      <c r="D2323" t="inlineStr">
        <is>
          <t>AGROSUPER SHANGHAI</t>
        </is>
      </c>
      <c r="E2323" t="n">
        <v>1023411</v>
      </c>
      <c r="F2323" t="inlineStr">
        <is>
          <t>agrosuper shanghai1023411</t>
        </is>
      </c>
      <c r="G2323" s="12" t="n">
        <v>45000</v>
      </c>
      <c r="H2323" s="10" t="n">
        <v>24287.11</v>
      </c>
      <c r="I2323" s="10" t="n"/>
      <c r="J2323" s="10" t="n"/>
      <c r="K2323" s="10" t="n"/>
      <c r="L2323" s="13" t="n">
        <v>5.574109245612703</v>
      </c>
      <c r="M2323" s="12" t="n">
        <v>45005</v>
      </c>
      <c r="N2323" s="13" t="n">
        <v>5.5</v>
      </c>
      <c r="O2323" s="12" t="n">
        <v>45010</v>
      </c>
      <c r="P2323" t="n">
        <v>5</v>
      </c>
      <c r="Q2323" s="14" t="inlineStr">
        <is>
          <t>SI</t>
        </is>
      </c>
      <c r="R2323" s="10" t="n">
        <v>24287.11</v>
      </c>
      <c r="S2323" s="10" t="n"/>
      <c r="T2323" s="10" t="n"/>
      <c r="U2323" s="10" t="n"/>
      <c r="V2323" s="13" t="n">
        <v>7.574109245612703</v>
      </c>
      <c r="W2323" s="12" t="n">
        <v>45007</v>
      </c>
      <c r="X2323" s="13" t="n">
        <v>7.5</v>
      </c>
      <c r="Y2323" s="12" t="n">
        <v>45010</v>
      </c>
      <c r="Z2323" t="n">
        <v>5</v>
      </c>
      <c r="AA2323" s="14" t="inlineStr">
        <is>
          <t>SI</t>
        </is>
      </c>
    </row>
    <row r="2324">
      <c r="B2324" t="inlineStr">
        <is>
          <t>Venta Local</t>
        </is>
      </c>
      <c r="C2324" t="n">
        <v>40362093</v>
      </c>
      <c r="D2324" t="inlineStr">
        <is>
          <t>AGROSUPER SHANGHAI</t>
        </is>
      </c>
      <c r="E2324" t="n">
        <v>1023412</v>
      </c>
      <c r="F2324" t="inlineStr">
        <is>
          <t>agrosuper shanghai1023412</t>
        </is>
      </c>
      <c r="G2324" s="12" t="n">
        <v>45007</v>
      </c>
      <c r="H2324" s="10" t="inlineStr"/>
      <c r="I2324" s="10" t="n">
        <v>23981.96</v>
      </c>
      <c r="J2324" s="10" t="n"/>
      <c r="K2324" s="10" t="n"/>
      <c r="L2324" s="13" t="n">
        <v>5.574109245612703</v>
      </c>
      <c r="M2324" s="12" t="n">
        <v>45012</v>
      </c>
      <c r="N2324" s="13" t="n">
        <v>5.5</v>
      </c>
      <c r="O2324" s="12" t="n">
        <v>45017</v>
      </c>
      <c r="P2324" t="n">
        <v>23</v>
      </c>
      <c r="Q2324" s="14" t="inlineStr">
        <is>
          <t>SI</t>
        </is>
      </c>
      <c r="R2324" s="10" t="n"/>
      <c r="S2324" s="10" t="n">
        <v>23981.96</v>
      </c>
      <c r="T2324" s="10" t="n"/>
      <c r="U2324" s="10" t="n"/>
      <c r="V2324" s="13" t="n">
        <v>7.574109245612703</v>
      </c>
      <c r="W2324" s="12" t="n">
        <v>45014</v>
      </c>
      <c r="X2324" s="13" t="n">
        <v>7.5</v>
      </c>
      <c r="Y2324" s="12" t="n">
        <v>45017</v>
      </c>
      <c r="Z2324" t="n">
        <v>23</v>
      </c>
      <c r="AA2324" s="14" t="inlineStr">
        <is>
          <t>SI</t>
        </is>
      </c>
    </row>
    <row r="2325">
      <c r="B2325" t="inlineStr">
        <is>
          <t>Venta Local</t>
        </is>
      </c>
      <c r="C2325" t="n">
        <v>40362092</v>
      </c>
      <c r="D2325" t="inlineStr">
        <is>
          <t>AGROSUPER SHANGHAI</t>
        </is>
      </c>
      <c r="E2325" t="n">
        <v>1023412</v>
      </c>
      <c r="F2325" t="inlineStr">
        <is>
          <t>agrosuper shanghai1023412</t>
        </is>
      </c>
      <c r="G2325" s="12" t="n">
        <v>45007</v>
      </c>
      <c r="H2325" s="10" t="inlineStr"/>
      <c r="I2325" s="10" t="n">
        <v>24358.92</v>
      </c>
      <c r="J2325" s="10" t="n"/>
      <c r="K2325" s="10" t="n"/>
      <c r="L2325" s="13" t="n">
        <v>5.574109245612703</v>
      </c>
      <c r="M2325" s="12" t="n">
        <v>45012</v>
      </c>
      <c r="N2325" s="13" t="n">
        <v>5.5</v>
      </c>
      <c r="O2325" s="12" t="n">
        <v>45017</v>
      </c>
      <c r="P2325" t="n">
        <v>23</v>
      </c>
      <c r="Q2325" s="14" t="inlineStr">
        <is>
          <t>SI</t>
        </is>
      </c>
      <c r="R2325" s="10" t="n"/>
      <c r="S2325" s="10" t="n">
        <v>24358.92</v>
      </c>
      <c r="T2325" s="10" t="n"/>
      <c r="U2325" s="10" t="n"/>
      <c r="V2325" s="13" t="n">
        <v>7.574109245612703</v>
      </c>
      <c r="W2325" s="12" t="n">
        <v>45014</v>
      </c>
      <c r="X2325" s="13" t="n">
        <v>7.5</v>
      </c>
      <c r="Y2325" s="12" t="n">
        <v>45017</v>
      </c>
      <c r="Z2325" t="n">
        <v>23</v>
      </c>
      <c r="AA2325" s="14" t="inlineStr">
        <is>
          <t>SI</t>
        </is>
      </c>
    </row>
    <row r="2326">
      <c r="B2326" t="inlineStr">
        <is>
          <t>Venta Local</t>
        </is>
      </c>
      <c r="C2326" t="n">
        <v>40362091</v>
      </c>
      <c r="D2326" t="inlineStr">
        <is>
          <t>AGROSUPER SHANGHAI</t>
        </is>
      </c>
      <c r="E2326" t="n">
        <v>1023412</v>
      </c>
      <c r="F2326" t="inlineStr">
        <is>
          <t>agrosuper shanghai1023412</t>
        </is>
      </c>
      <c r="G2326" s="12" t="n">
        <v>45007</v>
      </c>
      <c r="H2326" s="10" t="inlineStr"/>
      <c r="I2326" s="10" t="n">
        <v>24013.3</v>
      </c>
      <c r="J2326" s="10" t="n"/>
      <c r="K2326" s="10" t="n"/>
      <c r="L2326" s="13" t="n">
        <v>5.574109245612703</v>
      </c>
      <c r="M2326" s="12" t="n">
        <v>45012</v>
      </c>
      <c r="N2326" s="13" t="n">
        <v>5.5</v>
      </c>
      <c r="O2326" s="12" t="n">
        <v>45017</v>
      </c>
      <c r="P2326" t="n">
        <v>23</v>
      </c>
      <c r="Q2326" s="14" t="inlineStr">
        <is>
          <t>SI</t>
        </is>
      </c>
      <c r="R2326" s="10" t="n"/>
      <c r="S2326" s="10" t="n">
        <v>24013.3</v>
      </c>
      <c r="T2326" s="10" t="n"/>
      <c r="U2326" s="10" t="n"/>
      <c r="V2326" s="13" t="n">
        <v>7.574109245612703</v>
      </c>
      <c r="W2326" s="12" t="n">
        <v>45014</v>
      </c>
      <c r="X2326" s="13" t="n">
        <v>7.5</v>
      </c>
      <c r="Y2326" s="12" t="n">
        <v>45017</v>
      </c>
      <c r="Z2326" t="n">
        <v>23</v>
      </c>
      <c r="AA2326" s="14" t="inlineStr">
        <is>
          <t>SI</t>
        </is>
      </c>
    </row>
    <row r="2327">
      <c r="B2327" t="inlineStr">
        <is>
          <t>Venta Local</t>
        </is>
      </c>
      <c r="C2327" t="n">
        <v>40362043</v>
      </c>
      <c r="D2327" t="inlineStr">
        <is>
          <t>AGROSUPER SHANGHAI</t>
        </is>
      </c>
      <c r="E2327" t="n">
        <v>1022073</v>
      </c>
      <c r="F2327" t="inlineStr">
        <is>
          <t>agrosuper shanghai1022073</t>
        </is>
      </c>
      <c r="G2327" s="12" t="n">
        <v>45005</v>
      </c>
      <c r="H2327" s="10" t="n">
        <v>24010.8</v>
      </c>
      <c r="I2327" s="10" t="n"/>
      <c r="J2327" s="10" t="n"/>
      <c r="K2327" s="10" t="n"/>
      <c r="L2327" s="13" t="n">
        <v>5.574109245612703</v>
      </c>
      <c r="M2327" s="12" t="n">
        <v>45010</v>
      </c>
      <c r="N2327" s="13" t="n">
        <v>5.5</v>
      </c>
      <c r="O2327" s="12" t="n">
        <v>45015</v>
      </c>
      <c r="P2327" t="n">
        <v>1</v>
      </c>
      <c r="Q2327" s="14" t="inlineStr">
        <is>
          <t>Mes 4</t>
        </is>
      </c>
      <c r="R2327" s="10" t="n">
        <v>24010.8</v>
      </c>
      <c r="S2327" s="10" t="n"/>
      <c r="T2327" s="10" t="n"/>
      <c r="U2327" s="10" t="n"/>
      <c r="V2327" s="13" t="n">
        <v>7.574109245612703</v>
      </c>
      <c r="W2327" s="12" t="n">
        <v>45012</v>
      </c>
      <c r="X2327" s="13" t="n">
        <v>7.5</v>
      </c>
      <c r="Y2327" s="12" t="n">
        <v>45015</v>
      </c>
      <c r="Z2327" t="n">
        <v>1</v>
      </c>
      <c r="AA2327" s="14" t="inlineStr">
        <is>
          <t>Mes 4</t>
        </is>
      </c>
    </row>
    <row r="2328">
      <c r="B2328" t="inlineStr">
        <is>
          <t>Venta Local</t>
        </is>
      </c>
      <c r="C2328" t="n">
        <v>40362039</v>
      </c>
      <c r="D2328" t="inlineStr">
        <is>
          <t>AGROSUPER SHANGHAI</t>
        </is>
      </c>
      <c r="E2328" t="n">
        <v>1021774</v>
      </c>
      <c r="F2328" t="inlineStr">
        <is>
          <t>agrosuper shanghai1021774</t>
        </is>
      </c>
      <c r="G2328" s="12" t="n">
        <v>45013</v>
      </c>
      <c r="H2328" s="10" t="inlineStr"/>
      <c r="I2328" s="10" t="n">
        <v>24340</v>
      </c>
      <c r="J2328" s="10" t="n"/>
      <c r="K2328" s="10" t="n"/>
      <c r="L2328" s="13" t="n">
        <v>5.574109245612703</v>
      </c>
      <c r="M2328" s="12" t="n">
        <v>45018</v>
      </c>
      <c r="N2328" s="13" t="n">
        <v>5.5</v>
      </c>
      <c r="O2328" s="12" t="n">
        <v>45023</v>
      </c>
      <c r="P2328" t="n">
        <v>19</v>
      </c>
      <c r="Q2328" s="14" t="inlineStr">
        <is>
          <t>SI</t>
        </is>
      </c>
      <c r="R2328" s="10" t="n"/>
      <c r="S2328" s="10" t="n">
        <v>24340</v>
      </c>
      <c r="T2328" s="10" t="n"/>
      <c r="U2328" s="10" t="n"/>
      <c r="V2328" s="13" t="n">
        <v>7.574109245612703</v>
      </c>
      <c r="W2328" s="12" t="n">
        <v>45020</v>
      </c>
      <c r="X2328" s="13" t="n">
        <v>7.5</v>
      </c>
      <c r="Y2328" s="12" t="n">
        <v>45023</v>
      </c>
      <c r="Z2328" t="n">
        <v>19</v>
      </c>
      <c r="AA2328" s="14" t="inlineStr">
        <is>
          <t>SI</t>
        </is>
      </c>
    </row>
    <row r="2329">
      <c r="B2329" t="inlineStr">
        <is>
          <t>Venta Local</t>
        </is>
      </c>
      <c r="C2329" t="n">
        <v>40362038</v>
      </c>
      <c r="D2329" t="inlineStr">
        <is>
          <t>AGROSUPER SHANGHAI</t>
        </is>
      </c>
      <c r="E2329" t="n">
        <v>1021774</v>
      </c>
      <c r="F2329" t="inlineStr">
        <is>
          <t>agrosuper shanghai1021774</t>
        </is>
      </c>
      <c r="G2329" s="12" t="n">
        <v>44996</v>
      </c>
      <c r="H2329" s="10" t="n">
        <v>24320</v>
      </c>
      <c r="I2329" s="10" t="n"/>
      <c r="J2329" s="10" t="n"/>
      <c r="K2329" s="10" t="n"/>
      <c r="L2329" s="13" t="n">
        <v>5.574109245612703</v>
      </c>
      <c r="M2329" s="12" t="n">
        <v>45001</v>
      </c>
      <c r="N2329" s="13" t="n">
        <v>5.5</v>
      </c>
      <c r="O2329" s="12" t="n">
        <v>45006</v>
      </c>
      <c r="P2329" t="n">
        <v>9</v>
      </c>
      <c r="Q2329" s="14" t="inlineStr">
        <is>
          <t>SI</t>
        </is>
      </c>
      <c r="R2329" s="10" t="n">
        <v>24320</v>
      </c>
      <c r="S2329" s="10" t="n"/>
      <c r="T2329" s="10" t="n"/>
      <c r="U2329" s="10" t="n"/>
      <c r="V2329" s="13" t="n">
        <v>7.574109245612703</v>
      </c>
      <c r="W2329" s="12" t="n">
        <v>45003</v>
      </c>
      <c r="X2329" s="13" t="n">
        <v>7.5</v>
      </c>
      <c r="Y2329" s="12" t="n">
        <v>45006</v>
      </c>
      <c r="Z2329" t="n">
        <v>9</v>
      </c>
      <c r="AA2329" s="14" t="inlineStr">
        <is>
          <t>SI</t>
        </is>
      </c>
    </row>
    <row r="2330">
      <c r="B2330" t="inlineStr">
        <is>
          <t>Venta Local</t>
        </is>
      </c>
      <c r="C2330" t="n">
        <v>40362036</v>
      </c>
      <c r="D2330" t="inlineStr">
        <is>
          <t>AGROSUPER SHANGHAI</t>
        </is>
      </c>
      <c r="E2330" t="n">
        <v>1022636</v>
      </c>
      <c r="F2330" t="inlineStr">
        <is>
          <t>agrosuper shanghai1022636</t>
        </is>
      </c>
      <c r="G2330" s="12" t="n">
        <v>45024</v>
      </c>
      <c r="H2330" s="10" t="inlineStr"/>
      <c r="I2330" s="10" t="n">
        <v>17445</v>
      </c>
      <c r="J2330" s="10" t="n"/>
      <c r="K2330" s="10" t="n"/>
      <c r="L2330" s="13" t="n">
        <v>5.574109245612703</v>
      </c>
      <c r="M2330" s="12" t="n">
        <v>45029</v>
      </c>
      <c r="N2330" s="13" t="n">
        <v>5.5</v>
      </c>
      <c r="O2330" s="12" t="n">
        <v>45034</v>
      </c>
      <c r="P2330" t="n">
        <v>10</v>
      </c>
      <c r="Q2330" s="14" t="inlineStr">
        <is>
          <t>SI</t>
        </is>
      </c>
      <c r="R2330" s="10" t="n"/>
      <c r="S2330" s="10" t="n">
        <v>17445</v>
      </c>
      <c r="T2330" s="10" t="n"/>
      <c r="U2330" s="10" t="n"/>
      <c r="V2330" s="13" t="n">
        <v>7.574109245612703</v>
      </c>
      <c r="W2330" s="12" t="n">
        <v>45031</v>
      </c>
      <c r="X2330" s="13" t="n">
        <v>7.5</v>
      </c>
      <c r="Y2330" s="12" t="n">
        <v>45034</v>
      </c>
      <c r="Z2330" t="n">
        <v>10</v>
      </c>
      <c r="AA2330" s="14" t="inlineStr">
        <is>
          <t>SI</t>
        </is>
      </c>
    </row>
    <row r="2331">
      <c r="B2331" t="inlineStr">
        <is>
          <t>Venta Local</t>
        </is>
      </c>
      <c r="C2331" t="n">
        <v>40362036</v>
      </c>
      <c r="D2331" t="inlineStr">
        <is>
          <t>AGROSUPER SHANGHAI</t>
        </is>
      </c>
      <c r="E2331" t="n">
        <v>1022636</v>
      </c>
      <c r="F2331" t="inlineStr">
        <is>
          <t>agrosuper shanghai1022636</t>
        </is>
      </c>
      <c r="G2331" s="12" t="n">
        <v>45024</v>
      </c>
      <c r="H2331" s="10" t="inlineStr"/>
      <c r="I2331" s="10" t="n">
        <v>22380</v>
      </c>
      <c r="J2331" s="10" t="n"/>
      <c r="K2331" s="10" t="n"/>
      <c r="L2331" s="13" t="n">
        <v>5.574109245612703</v>
      </c>
      <c r="M2331" s="12" t="n">
        <v>45029</v>
      </c>
      <c r="N2331" s="13" t="n">
        <v>5.5</v>
      </c>
      <c r="O2331" s="12" t="n">
        <v>45034</v>
      </c>
      <c r="P2331" t="n">
        <v>10</v>
      </c>
      <c r="Q2331" s="14" t="inlineStr">
        <is>
          <t>SI</t>
        </is>
      </c>
      <c r="R2331" s="10" t="n"/>
      <c r="S2331" s="10" t="n">
        <v>22380</v>
      </c>
      <c r="T2331" s="10" t="n"/>
      <c r="U2331" s="10" t="n"/>
      <c r="V2331" s="13" t="n">
        <v>7.574109245612703</v>
      </c>
      <c r="W2331" s="12" t="n">
        <v>45031</v>
      </c>
      <c r="X2331" s="13" t="n">
        <v>7.5</v>
      </c>
      <c r="Y2331" s="12" t="n">
        <v>45034</v>
      </c>
      <c r="Z2331" t="n">
        <v>10</v>
      </c>
      <c r="AA2331" s="14" t="inlineStr">
        <is>
          <t>SI</t>
        </is>
      </c>
    </row>
    <row r="2332">
      <c r="B2332" t="inlineStr">
        <is>
          <t>Venta Local</t>
        </is>
      </c>
      <c r="C2332" t="n">
        <v>40362035</v>
      </c>
      <c r="D2332" t="inlineStr">
        <is>
          <t>AGROSUPER SHANGHAI</t>
        </is>
      </c>
      <c r="E2332" t="n">
        <v>1022636</v>
      </c>
      <c r="F2332" t="inlineStr">
        <is>
          <t>agrosuper shanghai1022636</t>
        </is>
      </c>
      <c r="G2332" s="12" t="n">
        <v>45022</v>
      </c>
      <c r="H2332" s="10" t="inlineStr"/>
      <c r="I2332" s="10" t="n">
        <v>21645</v>
      </c>
      <c r="J2332" s="10" t="n"/>
      <c r="K2332" s="10" t="n"/>
      <c r="L2332" s="13" t="n">
        <v>5.574109245612703</v>
      </c>
      <c r="M2332" s="12" t="n">
        <v>45027</v>
      </c>
      <c r="N2332" s="13" t="n">
        <v>5.5</v>
      </c>
      <c r="O2332" s="12" t="n">
        <v>45032</v>
      </c>
      <c r="P2332" t="n">
        <v>12</v>
      </c>
      <c r="Q2332" s="14" t="inlineStr">
        <is>
          <t>SI</t>
        </is>
      </c>
      <c r="R2332" s="10" t="n"/>
      <c r="S2332" s="10" t="n">
        <v>21645</v>
      </c>
      <c r="T2332" s="10" t="n"/>
      <c r="U2332" s="10" t="n"/>
      <c r="V2332" s="13" t="n">
        <v>7.574109245612703</v>
      </c>
      <c r="W2332" s="12" t="n">
        <v>45029</v>
      </c>
      <c r="X2332" s="13" t="n">
        <v>7.5</v>
      </c>
      <c r="Y2332" s="12" t="n">
        <v>45032</v>
      </c>
      <c r="Z2332" t="n">
        <v>12</v>
      </c>
      <c r="AA2332" s="14" t="inlineStr">
        <is>
          <t>SI</t>
        </is>
      </c>
    </row>
    <row r="2333">
      <c r="B2333" t="inlineStr">
        <is>
          <t>Venta Local</t>
        </is>
      </c>
      <c r="C2333" t="n">
        <v>40362020</v>
      </c>
      <c r="D2333" t="inlineStr">
        <is>
          <t>AGROSUPER SHANGHAI</t>
        </is>
      </c>
      <c r="E2333" t="n">
        <v>1022183</v>
      </c>
      <c r="F2333" t="inlineStr">
        <is>
          <t>agrosuper shanghai1022183</t>
        </is>
      </c>
      <c r="G2333" s="12" t="n">
        <v>45001</v>
      </c>
      <c r="H2333" s="10" t="n">
        <v>24324.47</v>
      </c>
      <c r="I2333" s="10" t="n"/>
      <c r="J2333" s="10" t="n"/>
      <c r="K2333" s="10" t="n"/>
      <c r="L2333" s="13" t="n">
        <v>5.574109245612703</v>
      </c>
      <c r="M2333" s="12" t="n">
        <v>45006</v>
      </c>
      <c r="N2333" s="13" t="n">
        <v>5.5</v>
      </c>
      <c r="O2333" s="12" t="n">
        <v>45011</v>
      </c>
      <c r="P2333" t="n">
        <v>5</v>
      </c>
      <c r="Q2333" s="14" t="inlineStr">
        <is>
          <t>SI</t>
        </is>
      </c>
      <c r="R2333" s="10" t="n">
        <v>24324.47</v>
      </c>
      <c r="S2333" s="10" t="n"/>
      <c r="T2333" s="10" t="n"/>
      <c r="U2333" s="10" t="n"/>
      <c r="V2333" s="13" t="n">
        <v>7.574109245612703</v>
      </c>
      <c r="W2333" s="12" t="n">
        <v>45008</v>
      </c>
      <c r="X2333" s="13" t="n">
        <v>7.5</v>
      </c>
      <c r="Y2333" s="12" t="n">
        <v>45011</v>
      </c>
      <c r="Z2333" t="n">
        <v>5</v>
      </c>
      <c r="AA2333" s="14" t="inlineStr">
        <is>
          <t>SI</t>
        </is>
      </c>
    </row>
    <row r="2334">
      <c r="B2334" t="inlineStr">
        <is>
          <t>Venta Local</t>
        </is>
      </c>
      <c r="C2334" t="n">
        <v>40362016</v>
      </c>
      <c r="D2334" t="inlineStr">
        <is>
          <t>AGROSUPER SHANGHAI</t>
        </is>
      </c>
      <c r="E2334" t="n">
        <v>1022183</v>
      </c>
      <c r="F2334" t="inlineStr">
        <is>
          <t>agrosuper shanghai1022183</t>
        </is>
      </c>
      <c r="G2334" s="12" t="n">
        <v>45004</v>
      </c>
      <c r="H2334" s="10" t="n">
        <v>24836.89</v>
      </c>
      <c r="I2334" s="10" t="n"/>
      <c r="J2334" s="10" t="n"/>
      <c r="K2334" s="10" t="n"/>
      <c r="L2334" s="13" t="n">
        <v>5.574109245612703</v>
      </c>
      <c r="M2334" s="12" t="n">
        <v>45009</v>
      </c>
      <c r="N2334" s="13" t="n">
        <v>5.5</v>
      </c>
      <c r="O2334" s="12" t="n">
        <v>45014</v>
      </c>
      <c r="P2334" t="n">
        <v>2</v>
      </c>
      <c r="Q2334" s="14" t="inlineStr">
        <is>
          <t>Mes 4</t>
        </is>
      </c>
      <c r="R2334" s="10" t="n">
        <v>24836.89</v>
      </c>
      <c r="S2334" s="10" t="n"/>
      <c r="T2334" s="10" t="n"/>
      <c r="U2334" s="10" t="n"/>
      <c r="V2334" s="13" t="n">
        <v>7.574109245612703</v>
      </c>
      <c r="W2334" s="12" t="n">
        <v>45011</v>
      </c>
      <c r="X2334" s="13" t="n">
        <v>7.5</v>
      </c>
      <c r="Y2334" s="12" t="n">
        <v>45014</v>
      </c>
      <c r="Z2334" t="n">
        <v>2</v>
      </c>
      <c r="AA2334" s="14" t="inlineStr">
        <is>
          <t>Mes 4</t>
        </is>
      </c>
    </row>
    <row r="2335">
      <c r="B2335" t="inlineStr">
        <is>
          <t>Venta Local</t>
        </is>
      </c>
      <c r="C2335" t="n">
        <v>40362015</v>
      </c>
      <c r="D2335" t="inlineStr">
        <is>
          <t>AGROSUPER SHANGHAI</t>
        </is>
      </c>
      <c r="E2335" t="n">
        <v>1022183</v>
      </c>
      <c r="F2335" t="inlineStr">
        <is>
          <t>agrosuper shanghai1022183</t>
        </is>
      </c>
      <c r="G2335" s="12" t="n">
        <v>45001</v>
      </c>
      <c r="H2335" s="10" t="n">
        <v>23920.87</v>
      </c>
      <c r="I2335" s="10" t="n"/>
      <c r="J2335" s="10" t="n"/>
      <c r="K2335" s="10" t="n"/>
      <c r="L2335" s="13" t="n">
        <v>5.574109245612703</v>
      </c>
      <c r="M2335" s="12" t="n">
        <v>45006</v>
      </c>
      <c r="N2335" s="13" t="n">
        <v>5.5</v>
      </c>
      <c r="O2335" s="12" t="n">
        <v>45011</v>
      </c>
      <c r="P2335" t="n">
        <v>5</v>
      </c>
      <c r="Q2335" s="14" t="inlineStr">
        <is>
          <t>SI</t>
        </is>
      </c>
      <c r="R2335" s="10" t="n">
        <v>23920.87</v>
      </c>
      <c r="S2335" s="10" t="n"/>
      <c r="T2335" s="10" t="n"/>
      <c r="U2335" s="10" t="n"/>
      <c r="V2335" s="13" t="n">
        <v>7.574109245612703</v>
      </c>
      <c r="W2335" s="12" t="n">
        <v>45008</v>
      </c>
      <c r="X2335" s="13" t="n">
        <v>7.5</v>
      </c>
      <c r="Y2335" s="12" t="n">
        <v>45011</v>
      </c>
      <c r="Z2335" t="n">
        <v>5</v>
      </c>
      <c r="AA2335" s="14" t="inlineStr">
        <is>
          <t>SI</t>
        </is>
      </c>
    </row>
    <row r="2336">
      <c r="B2336" t="inlineStr">
        <is>
          <t>Venta Local</t>
        </is>
      </c>
      <c r="C2336" t="n">
        <v>40361995</v>
      </c>
      <c r="D2336" t="inlineStr">
        <is>
          <t>AGROSUPER SHANGHAI</t>
        </is>
      </c>
      <c r="E2336" t="n">
        <v>1021735</v>
      </c>
      <c r="F2336" t="inlineStr">
        <is>
          <t>agrosuper shanghai1021735</t>
        </is>
      </c>
      <c r="G2336" s="12" t="n">
        <v>45017</v>
      </c>
      <c r="H2336" s="10" t="inlineStr"/>
      <c r="I2336" s="10" t="n">
        <v>24220</v>
      </c>
      <c r="J2336" s="10" t="n"/>
      <c r="K2336" s="10" t="n"/>
      <c r="L2336" s="13" t="n">
        <v>5.574109245612703</v>
      </c>
      <c r="M2336" s="12" t="n">
        <v>45022</v>
      </c>
      <c r="N2336" s="13" t="n">
        <v>5.5</v>
      </c>
      <c r="O2336" s="12" t="n">
        <v>45027</v>
      </c>
      <c r="P2336" t="n">
        <v>16</v>
      </c>
      <c r="Q2336" s="14" t="inlineStr">
        <is>
          <t>SI</t>
        </is>
      </c>
      <c r="R2336" s="10" t="n"/>
      <c r="S2336" s="10" t="n">
        <v>24220</v>
      </c>
      <c r="T2336" s="10" t="n"/>
      <c r="U2336" s="10" t="n"/>
      <c r="V2336" s="13" t="n">
        <v>7.574109245612703</v>
      </c>
      <c r="W2336" s="12" t="n">
        <v>45024</v>
      </c>
      <c r="X2336" s="13" t="n">
        <v>7.5</v>
      </c>
      <c r="Y2336" s="12" t="n">
        <v>45027</v>
      </c>
      <c r="Z2336" t="n">
        <v>16</v>
      </c>
      <c r="AA2336" s="14" t="inlineStr">
        <is>
          <t>SI</t>
        </is>
      </c>
    </row>
    <row r="2337">
      <c r="B2337" t="inlineStr">
        <is>
          <t>Venta Local</t>
        </is>
      </c>
      <c r="C2337" t="n">
        <v>40361994</v>
      </c>
      <c r="D2337" t="inlineStr">
        <is>
          <t>AGROSUPER SHANGHAI</t>
        </is>
      </c>
      <c r="E2337" t="n">
        <v>1021735</v>
      </c>
      <c r="F2337" t="inlineStr">
        <is>
          <t>agrosuper shanghai1021735</t>
        </is>
      </c>
      <c r="G2337" s="12" t="n">
        <v>45018</v>
      </c>
      <c r="H2337" s="10" t="inlineStr"/>
      <c r="I2337" s="10" t="n">
        <v>23940</v>
      </c>
      <c r="J2337" s="10" t="n"/>
      <c r="K2337" s="10" t="n"/>
      <c r="L2337" s="13" t="n">
        <v>5.574109245612703</v>
      </c>
      <c r="M2337" s="12" t="n">
        <v>45023</v>
      </c>
      <c r="N2337" s="13" t="n">
        <v>5.5</v>
      </c>
      <c r="O2337" s="12" t="n">
        <v>45028</v>
      </c>
      <c r="P2337" t="n">
        <v>15</v>
      </c>
      <c r="Q2337" s="14" t="inlineStr">
        <is>
          <t>SI</t>
        </is>
      </c>
      <c r="R2337" s="10" t="n"/>
      <c r="S2337" s="10" t="n">
        <v>23940</v>
      </c>
      <c r="T2337" s="10" t="n"/>
      <c r="U2337" s="10" t="n"/>
      <c r="V2337" s="13" t="n">
        <v>7.574109245612703</v>
      </c>
      <c r="W2337" s="12" t="n">
        <v>45025</v>
      </c>
      <c r="X2337" s="13" t="n">
        <v>7.5</v>
      </c>
      <c r="Y2337" s="12" t="n">
        <v>45028</v>
      </c>
      <c r="Z2337" t="n">
        <v>15</v>
      </c>
      <c r="AA2337" s="14" t="inlineStr">
        <is>
          <t>SI</t>
        </is>
      </c>
    </row>
    <row r="2338">
      <c r="B2338" t="inlineStr">
        <is>
          <t>Venta Local</t>
        </is>
      </c>
      <c r="C2338" t="n">
        <v>40361993</v>
      </c>
      <c r="D2338" t="inlineStr">
        <is>
          <t>AGROSUPER SHANGHAI</t>
        </is>
      </c>
      <c r="E2338" t="n">
        <v>1021735</v>
      </c>
      <c r="F2338" t="inlineStr">
        <is>
          <t>agrosuper shanghai1021735</t>
        </is>
      </c>
      <c r="G2338" s="12" t="n">
        <v>45012</v>
      </c>
      <c r="H2338" s="10" t="inlineStr"/>
      <c r="I2338" s="10" t="n">
        <v>24040</v>
      </c>
      <c r="J2338" s="10" t="n"/>
      <c r="K2338" s="10" t="n"/>
      <c r="L2338" s="13" t="n">
        <v>5.574109245612703</v>
      </c>
      <c r="M2338" s="12" t="n">
        <v>45017</v>
      </c>
      <c r="N2338" s="13" t="n">
        <v>5.5</v>
      </c>
      <c r="O2338" s="12" t="n">
        <v>45022</v>
      </c>
      <c r="P2338" t="n">
        <v>20</v>
      </c>
      <c r="Q2338" s="14" t="inlineStr">
        <is>
          <t>SI</t>
        </is>
      </c>
      <c r="R2338" s="10" t="n"/>
      <c r="S2338" s="10" t="n">
        <v>24040</v>
      </c>
      <c r="T2338" s="10" t="n"/>
      <c r="U2338" s="10" t="n"/>
      <c r="V2338" s="13" t="n">
        <v>7.574109245612703</v>
      </c>
      <c r="W2338" s="12" t="n">
        <v>45019</v>
      </c>
      <c r="X2338" s="13" t="n">
        <v>7.5</v>
      </c>
      <c r="Y2338" s="12" t="n">
        <v>45022</v>
      </c>
      <c r="Z2338" t="n">
        <v>20</v>
      </c>
      <c r="AA2338" s="14" t="inlineStr">
        <is>
          <t>SI</t>
        </is>
      </c>
    </row>
    <row r="2339">
      <c r="B2339" t="inlineStr">
        <is>
          <t>Venta Local</t>
        </is>
      </c>
      <c r="C2339" t="n">
        <v>40361989</v>
      </c>
      <c r="D2339" t="inlineStr">
        <is>
          <t>AGROSUPER SHANGHAI</t>
        </is>
      </c>
      <c r="E2339" t="n">
        <v>1021737</v>
      </c>
      <c r="F2339" t="inlineStr">
        <is>
          <t>agrosuper shanghai1021737</t>
        </is>
      </c>
      <c r="G2339" s="12" t="n">
        <v>45025</v>
      </c>
      <c r="H2339" s="10" t="inlineStr"/>
      <c r="I2339" s="10" t="n">
        <v>24160</v>
      </c>
      <c r="J2339" s="10" t="n"/>
      <c r="K2339" s="10" t="n"/>
      <c r="L2339" s="13" t="n">
        <v>5.574109245612703</v>
      </c>
      <c r="M2339" s="12" t="n">
        <v>45030</v>
      </c>
      <c r="N2339" s="13" t="n">
        <v>5.5</v>
      </c>
      <c r="O2339" s="12" t="n">
        <v>45035</v>
      </c>
      <c r="P2339" t="n">
        <v>9</v>
      </c>
      <c r="Q2339" s="14" t="inlineStr">
        <is>
          <t>SI</t>
        </is>
      </c>
      <c r="R2339" s="10" t="n"/>
      <c r="S2339" s="10" t="n">
        <v>24160</v>
      </c>
      <c r="T2339" s="10" t="n"/>
      <c r="U2339" s="10" t="n"/>
      <c r="V2339" s="13" t="n">
        <v>7.574109245612703</v>
      </c>
      <c r="W2339" s="12" t="n">
        <v>45032</v>
      </c>
      <c r="X2339" s="13" t="n">
        <v>7.5</v>
      </c>
      <c r="Y2339" s="12" t="n">
        <v>45035</v>
      </c>
      <c r="Z2339" t="n">
        <v>9</v>
      </c>
      <c r="AA2339" s="14" t="inlineStr">
        <is>
          <t>SI</t>
        </is>
      </c>
    </row>
    <row r="2340">
      <c r="B2340" t="inlineStr">
        <is>
          <t>Venta Local</t>
        </is>
      </c>
      <c r="C2340" t="n">
        <v>40361986</v>
      </c>
      <c r="D2340" t="inlineStr">
        <is>
          <t>AGROSUPER SHANGHAI</t>
        </is>
      </c>
      <c r="E2340" t="n">
        <v>1022748</v>
      </c>
      <c r="F2340" t="inlineStr">
        <is>
          <t>agrosuper shanghai1022748</t>
        </is>
      </c>
      <c r="G2340" s="12" t="n">
        <v>45031</v>
      </c>
      <c r="H2340" s="10" t="inlineStr"/>
      <c r="I2340" s="10" t="n">
        <v>24100</v>
      </c>
      <c r="J2340" s="10" t="n"/>
      <c r="K2340" s="10" t="n"/>
      <c r="L2340" s="13" t="n">
        <v>5.574109245612703</v>
      </c>
      <c r="M2340" s="12" t="n">
        <v>45036</v>
      </c>
      <c r="N2340" s="13" t="n">
        <v>5.5</v>
      </c>
      <c r="O2340" s="12" t="n">
        <v>45041</v>
      </c>
      <c r="P2340" t="n">
        <v>4</v>
      </c>
      <c r="Q2340" s="14" t="inlineStr">
        <is>
          <t>SI</t>
        </is>
      </c>
      <c r="R2340" s="10" t="n"/>
      <c r="S2340" s="10" t="n">
        <v>24100</v>
      </c>
      <c r="T2340" s="10" t="n"/>
      <c r="U2340" s="10" t="n"/>
      <c r="V2340" s="13" t="n">
        <v>7.574109245612703</v>
      </c>
      <c r="W2340" s="12" t="n">
        <v>45038</v>
      </c>
      <c r="X2340" s="13" t="n">
        <v>7.5</v>
      </c>
      <c r="Y2340" s="12" t="n">
        <v>45041</v>
      </c>
      <c r="Z2340" t="n">
        <v>4</v>
      </c>
      <c r="AA2340" s="14" t="inlineStr">
        <is>
          <t>SI</t>
        </is>
      </c>
    </row>
    <row r="2341">
      <c r="B2341" t="inlineStr">
        <is>
          <t>Venta Local</t>
        </is>
      </c>
      <c r="C2341" t="n">
        <v>40361985</v>
      </c>
      <c r="D2341" t="inlineStr">
        <is>
          <t>AGROSUPER SHANGHAI</t>
        </is>
      </c>
      <c r="E2341" t="n">
        <v>1022748</v>
      </c>
      <c r="F2341" t="inlineStr">
        <is>
          <t>agrosuper shanghai1022748</t>
        </is>
      </c>
      <c r="G2341" s="12" t="n">
        <v>45018</v>
      </c>
      <c r="H2341" s="10" t="inlineStr"/>
      <c r="I2341" s="10" t="n">
        <v>1940</v>
      </c>
      <c r="J2341" s="10" t="n"/>
      <c r="K2341" s="10" t="n"/>
      <c r="L2341" s="13" t="n">
        <v>5.574109245612703</v>
      </c>
      <c r="M2341" s="12" t="n">
        <v>45023</v>
      </c>
      <c r="N2341" s="13" t="n">
        <v>5.5</v>
      </c>
      <c r="O2341" s="12" t="n">
        <v>45028</v>
      </c>
      <c r="P2341" t="n">
        <v>15</v>
      </c>
      <c r="Q2341" s="14" t="inlineStr">
        <is>
          <t>SI</t>
        </is>
      </c>
      <c r="R2341" s="10" t="n"/>
      <c r="S2341" s="10" t="n">
        <v>1940</v>
      </c>
      <c r="T2341" s="10" t="n"/>
      <c r="U2341" s="10" t="n"/>
      <c r="V2341" s="13" t="n">
        <v>7.574109245612703</v>
      </c>
      <c r="W2341" s="12" t="n">
        <v>45025</v>
      </c>
      <c r="X2341" s="13" t="n">
        <v>7.5</v>
      </c>
      <c r="Y2341" s="12" t="n">
        <v>45028</v>
      </c>
      <c r="Z2341" t="n">
        <v>15</v>
      </c>
      <c r="AA2341" s="14" t="inlineStr">
        <is>
          <t>SI</t>
        </is>
      </c>
    </row>
    <row r="2342">
      <c r="B2342" t="inlineStr">
        <is>
          <t>Venta Local</t>
        </is>
      </c>
      <c r="C2342" t="n">
        <v>40361985</v>
      </c>
      <c r="D2342" t="inlineStr">
        <is>
          <t>AGROSUPER SHANGHAI</t>
        </is>
      </c>
      <c r="E2342" t="n">
        <v>1022748</v>
      </c>
      <c r="F2342" t="inlineStr">
        <is>
          <t>agrosuper shanghai1022748</t>
        </is>
      </c>
      <c r="G2342" s="12" t="n">
        <v>45018</v>
      </c>
      <c r="H2342" s="10" t="inlineStr"/>
      <c r="I2342" s="10" t="n">
        <v>24020</v>
      </c>
      <c r="J2342" s="10" t="n"/>
      <c r="K2342" s="10" t="n"/>
      <c r="L2342" s="13" t="n">
        <v>5.574109245612703</v>
      </c>
      <c r="M2342" s="12" t="n">
        <v>45023</v>
      </c>
      <c r="N2342" s="13" t="n">
        <v>5.5</v>
      </c>
      <c r="O2342" s="12" t="n">
        <v>45028</v>
      </c>
      <c r="P2342" t="n">
        <v>15</v>
      </c>
      <c r="Q2342" s="14" t="inlineStr">
        <is>
          <t>SI</t>
        </is>
      </c>
      <c r="R2342" s="10" t="n"/>
      <c r="S2342" s="10" t="n">
        <v>24020</v>
      </c>
      <c r="T2342" s="10" t="n"/>
      <c r="U2342" s="10" t="n"/>
      <c r="V2342" s="13" t="n">
        <v>7.574109245612703</v>
      </c>
      <c r="W2342" s="12" t="n">
        <v>45025</v>
      </c>
      <c r="X2342" s="13" t="n">
        <v>7.5</v>
      </c>
      <c r="Y2342" s="12" t="n">
        <v>45028</v>
      </c>
      <c r="Z2342" t="n">
        <v>15</v>
      </c>
      <c r="AA2342" s="14" t="inlineStr">
        <is>
          <t>SI</t>
        </is>
      </c>
    </row>
    <row r="2343">
      <c r="B2343" t="inlineStr">
        <is>
          <t>Venta Local</t>
        </is>
      </c>
      <c r="C2343" t="n">
        <v>40361984</v>
      </c>
      <c r="D2343" t="inlineStr">
        <is>
          <t>AGROSUPER SHANGHAI</t>
        </is>
      </c>
      <c r="E2343" t="n">
        <v>1022748</v>
      </c>
      <c r="F2343" t="inlineStr">
        <is>
          <t>agrosuper shanghai1022748</t>
        </is>
      </c>
      <c r="G2343" s="12" t="n">
        <v>45013</v>
      </c>
      <c r="H2343" s="10" t="inlineStr"/>
      <c r="I2343" s="10" t="n">
        <v>24000</v>
      </c>
      <c r="J2343" s="10" t="n"/>
      <c r="K2343" s="10" t="n"/>
      <c r="L2343" s="13" t="n">
        <v>5.574109245612703</v>
      </c>
      <c r="M2343" s="12" t="n">
        <v>45018</v>
      </c>
      <c r="N2343" s="13" t="n">
        <v>5.5</v>
      </c>
      <c r="O2343" s="12" t="n">
        <v>45023</v>
      </c>
      <c r="P2343" t="n">
        <v>19</v>
      </c>
      <c r="Q2343" s="14" t="inlineStr">
        <is>
          <t>SI</t>
        </is>
      </c>
      <c r="R2343" s="10" t="n"/>
      <c r="S2343" s="10" t="n">
        <v>24000</v>
      </c>
      <c r="T2343" s="10" t="n"/>
      <c r="U2343" s="10" t="n"/>
      <c r="V2343" s="13" t="n">
        <v>7.574109245612703</v>
      </c>
      <c r="W2343" s="12" t="n">
        <v>45020</v>
      </c>
      <c r="X2343" s="13" t="n">
        <v>7.5</v>
      </c>
      <c r="Y2343" s="12" t="n">
        <v>45023</v>
      </c>
      <c r="Z2343" t="n">
        <v>19</v>
      </c>
      <c r="AA2343" s="14" t="inlineStr">
        <is>
          <t>SI</t>
        </is>
      </c>
    </row>
    <row r="2344">
      <c r="B2344" t="inlineStr">
        <is>
          <t>Venta Local</t>
        </is>
      </c>
      <c r="C2344" t="n">
        <v>40361983</v>
      </c>
      <c r="D2344" t="inlineStr">
        <is>
          <t>AGROSUPER SHANGHAI</t>
        </is>
      </c>
      <c r="E2344" t="n">
        <v>1022748</v>
      </c>
      <c r="F2344" t="inlineStr">
        <is>
          <t>agrosuper shanghai1022748</t>
        </is>
      </c>
      <c r="G2344" s="12" t="n">
        <v>45008</v>
      </c>
      <c r="H2344" s="10" t="inlineStr"/>
      <c r="I2344" s="10" t="n">
        <v>23960</v>
      </c>
      <c r="J2344" s="10" t="n"/>
      <c r="K2344" s="10" t="n"/>
      <c r="L2344" s="13" t="n">
        <v>5.574109245612703</v>
      </c>
      <c r="M2344" s="12" t="n">
        <v>45013</v>
      </c>
      <c r="N2344" s="13" t="n">
        <v>5.5</v>
      </c>
      <c r="O2344" s="12" t="n">
        <v>45018</v>
      </c>
      <c r="P2344" t="n">
        <v>23</v>
      </c>
      <c r="Q2344" s="14" t="inlineStr">
        <is>
          <t>SI</t>
        </is>
      </c>
      <c r="R2344" s="10" t="n"/>
      <c r="S2344" s="10" t="n">
        <v>23960</v>
      </c>
      <c r="T2344" s="10" t="n"/>
      <c r="U2344" s="10" t="n"/>
      <c r="V2344" s="13" t="n">
        <v>7.574109245612703</v>
      </c>
      <c r="W2344" s="12" t="n">
        <v>45015</v>
      </c>
      <c r="X2344" s="13" t="n">
        <v>7.5</v>
      </c>
      <c r="Y2344" s="12" t="n">
        <v>45018</v>
      </c>
      <c r="Z2344" t="n">
        <v>23</v>
      </c>
      <c r="AA2344" s="14" t="inlineStr">
        <is>
          <t>SI</t>
        </is>
      </c>
    </row>
    <row r="2345">
      <c r="B2345" t="inlineStr">
        <is>
          <t>Venta Local</t>
        </is>
      </c>
      <c r="C2345" t="n">
        <v>40361978</v>
      </c>
      <c r="D2345" t="inlineStr">
        <is>
          <t>AGROSUPER SHANGHAI</t>
        </is>
      </c>
      <c r="E2345" t="n">
        <v>1022753</v>
      </c>
      <c r="F2345" t="inlineStr">
        <is>
          <t>agrosuper shanghai1022753</t>
        </is>
      </c>
      <c r="G2345" s="12" t="n">
        <v>45026</v>
      </c>
      <c r="H2345" s="10" t="inlineStr"/>
      <c r="I2345" s="10" t="n">
        <v>25000</v>
      </c>
      <c r="J2345" s="10" t="n"/>
      <c r="K2345" s="10" t="n"/>
      <c r="L2345" s="13" t="n">
        <v>5.574109245612703</v>
      </c>
      <c r="M2345" s="12" t="n">
        <v>45031</v>
      </c>
      <c r="N2345" s="13" t="n">
        <v>5.5</v>
      </c>
      <c r="O2345" s="12" t="n">
        <v>45036</v>
      </c>
      <c r="P2345" t="n">
        <v>8</v>
      </c>
      <c r="Q2345" s="14" t="inlineStr">
        <is>
          <t>SI</t>
        </is>
      </c>
      <c r="R2345" s="10" t="n"/>
      <c r="S2345" s="10" t="n">
        <v>25000</v>
      </c>
      <c r="T2345" s="10" t="n"/>
      <c r="U2345" s="10" t="n"/>
      <c r="V2345" s="13" t="n">
        <v>7.574109245612703</v>
      </c>
      <c r="W2345" s="12" t="n">
        <v>45033</v>
      </c>
      <c r="X2345" s="13" t="n">
        <v>7.5</v>
      </c>
      <c r="Y2345" s="12" t="n">
        <v>45036</v>
      </c>
      <c r="Z2345" t="n">
        <v>8</v>
      </c>
      <c r="AA2345" s="14" t="inlineStr">
        <is>
          <t>SI</t>
        </is>
      </c>
    </row>
    <row r="2346">
      <c r="B2346" t="inlineStr">
        <is>
          <t>Venta Local</t>
        </is>
      </c>
      <c r="C2346" t="n">
        <v>40361977</v>
      </c>
      <c r="D2346" t="inlineStr">
        <is>
          <t>AGROSUPER SHANGHAI</t>
        </is>
      </c>
      <c r="E2346" t="n">
        <v>1022753</v>
      </c>
      <c r="F2346" t="inlineStr">
        <is>
          <t>agrosuper shanghai1022753</t>
        </is>
      </c>
      <c r="G2346" s="12" t="n">
        <v>45013</v>
      </c>
      <c r="H2346" s="10" t="inlineStr"/>
      <c r="I2346" s="10" t="n">
        <v>16420</v>
      </c>
      <c r="J2346" s="10" t="n"/>
      <c r="K2346" s="10" t="n"/>
      <c r="L2346" s="13" t="n">
        <v>5.574109245612703</v>
      </c>
      <c r="M2346" s="12" t="n">
        <v>45018</v>
      </c>
      <c r="N2346" s="13" t="n">
        <v>5.5</v>
      </c>
      <c r="O2346" s="12" t="n">
        <v>45023</v>
      </c>
      <c r="P2346" t="n">
        <v>19</v>
      </c>
      <c r="Q2346" s="14" t="inlineStr">
        <is>
          <t>SI</t>
        </is>
      </c>
      <c r="R2346" s="10" t="n"/>
      <c r="S2346" s="10" t="n">
        <v>16420</v>
      </c>
      <c r="T2346" s="10" t="n"/>
      <c r="U2346" s="10" t="n"/>
      <c r="V2346" s="13" t="n">
        <v>7.574109245612703</v>
      </c>
      <c r="W2346" s="12" t="n">
        <v>45020</v>
      </c>
      <c r="X2346" s="13" t="n">
        <v>7.5</v>
      </c>
      <c r="Y2346" s="12" t="n">
        <v>45023</v>
      </c>
      <c r="Z2346" t="n">
        <v>19</v>
      </c>
      <c r="AA2346" s="14" t="inlineStr">
        <is>
          <t>SI</t>
        </is>
      </c>
    </row>
    <row r="2347">
      <c r="B2347" t="inlineStr">
        <is>
          <t>Venta Local</t>
        </is>
      </c>
      <c r="C2347" t="n">
        <v>40361977</v>
      </c>
      <c r="D2347" t="inlineStr">
        <is>
          <t>AGROSUPER SHANGHAI</t>
        </is>
      </c>
      <c r="E2347" t="n">
        <v>1022753</v>
      </c>
      <c r="F2347" t="inlineStr">
        <is>
          <t>agrosuper shanghai1022753</t>
        </is>
      </c>
      <c r="G2347" s="12" t="n">
        <v>45013</v>
      </c>
      <c r="H2347" s="10" t="inlineStr"/>
      <c r="I2347" s="10" t="n">
        <v>25000</v>
      </c>
      <c r="J2347" s="10" t="n"/>
      <c r="K2347" s="10" t="n"/>
      <c r="L2347" s="13" t="n">
        <v>5.574109245612703</v>
      </c>
      <c r="M2347" s="12" t="n">
        <v>45018</v>
      </c>
      <c r="N2347" s="13" t="n">
        <v>5.5</v>
      </c>
      <c r="O2347" s="12" t="n">
        <v>45023</v>
      </c>
      <c r="P2347" t="n">
        <v>19</v>
      </c>
      <c r="Q2347" s="14" t="inlineStr">
        <is>
          <t>SI</t>
        </is>
      </c>
      <c r="R2347" s="10" t="n"/>
      <c r="S2347" s="10" t="n">
        <v>25000</v>
      </c>
      <c r="T2347" s="10" t="n"/>
      <c r="U2347" s="10" t="n"/>
      <c r="V2347" s="13" t="n">
        <v>7.574109245612703</v>
      </c>
      <c r="W2347" s="12" t="n">
        <v>45020</v>
      </c>
      <c r="X2347" s="13" t="n">
        <v>7.5</v>
      </c>
      <c r="Y2347" s="12" t="n">
        <v>45023</v>
      </c>
      <c r="Z2347" t="n">
        <v>19</v>
      </c>
      <c r="AA2347" s="14" t="inlineStr">
        <is>
          <t>SI</t>
        </is>
      </c>
    </row>
    <row r="2348">
      <c r="B2348" t="inlineStr">
        <is>
          <t>Venta Local</t>
        </is>
      </c>
      <c r="C2348" t="n">
        <v>40361976</v>
      </c>
      <c r="D2348" t="inlineStr">
        <is>
          <t>AGROSUPER SHANGHAI</t>
        </is>
      </c>
      <c r="E2348" t="n">
        <v>1022753</v>
      </c>
      <c r="F2348" t="inlineStr">
        <is>
          <t>agrosuper shanghai1022753</t>
        </is>
      </c>
      <c r="G2348" s="12" t="n">
        <v>45012</v>
      </c>
      <c r="H2348" s="10" t="inlineStr"/>
      <c r="I2348" s="10" t="n">
        <v>25000</v>
      </c>
      <c r="J2348" s="10" t="n"/>
      <c r="K2348" s="10" t="n"/>
      <c r="L2348" s="13" t="n">
        <v>5.574109245612703</v>
      </c>
      <c r="M2348" s="12" t="n">
        <v>45017</v>
      </c>
      <c r="N2348" s="13" t="n">
        <v>5.5</v>
      </c>
      <c r="O2348" s="12" t="n">
        <v>45022</v>
      </c>
      <c r="P2348" t="n">
        <v>20</v>
      </c>
      <c r="Q2348" s="14" t="inlineStr">
        <is>
          <t>SI</t>
        </is>
      </c>
      <c r="R2348" s="10" t="n"/>
      <c r="S2348" s="10" t="n">
        <v>25000</v>
      </c>
      <c r="T2348" s="10" t="n"/>
      <c r="U2348" s="10" t="n"/>
      <c r="V2348" s="13" t="n">
        <v>7.574109245612703</v>
      </c>
      <c r="W2348" s="12" t="n">
        <v>45019</v>
      </c>
      <c r="X2348" s="13" t="n">
        <v>7.5</v>
      </c>
      <c r="Y2348" s="12" t="n">
        <v>45022</v>
      </c>
      <c r="Z2348" t="n">
        <v>20</v>
      </c>
      <c r="AA2348" s="14" t="inlineStr">
        <is>
          <t>SI</t>
        </is>
      </c>
    </row>
    <row r="2349">
      <c r="B2349" t="inlineStr">
        <is>
          <t>Venta Local</t>
        </is>
      </c>
      <c r="C2349" t="n">
        <v>40361975</v>
      </c>
      <c r="D2349" t="inlineStr">
        <is>
          <t>AGROSUPER SHANGHAI</t>
        </is>
      </c>
      <c r="E2349" t="n">
        <v>1022753</v>
      </c>
      <c r="F2349" t="inlineStr">
        <is>
          <t>agrosuper shanghai1022753</t>
        </is>
      </c>
      <c r="G2349" s="12" t="n">
        <v>45012</v>
      </c>
      <c r="H2349" s="10" t="inlineStr"/>
      <c r="I2349" s="10" t="n">
        <v>16000</v>
      </c>
      <c r="J2349" s="10" t="n"/>
      <c r="K2349" s="10" t="n"/>
      <c r="L2349" s="13" t="n">
        <v>5.574109245612703</v>
      </c>
      <c r="M2349" s="12" t="n">
        <v>45017</v>
      </c>
      <c r="N2349" s="13" t="n">
        <v>5.5</v>
      </c>
      <c r="O2349" s="12" t="n">
        <v>45022</v>
      </c>
      <c r="P2349" t="n">
        <v>20</v>
      </c>
      <c r="Q2349" s="14" t="inlineStr">
        <is>
          <t>SI</t>
        </is>
      </c>
      <c r="R2349" s="10" t="n"/>
      <c r="S2349" s="10" t="n">
        <v>16000</v>
      </c>
      <c r="T2349" s="10" t="n"/>
      <c r="U2349" s="10" t="n"/>
      <c r="V2349" s="13" t="n">
        <v>7.574109245612703</v>
      </c>
      <c r="W2349" s="12" t="n">
        <v>45019</v>
      </c>
      <c r="X2349" s="13" t="n">
        <v>7.5</v>
      </c>
      <c r="Y2349" s="12" t="n">
        <v>45022</v>
      </c>
      <c r="Z2349" t="n">
        <v>20</v>
      </c>
      <c r="AA2349" s="14" t="inlineStr">
        <is>
          <t>SI</t>
        </is>
      </c>
    </row>
    <row r="2350">
      <c r="B2350" t="inlineStr">
        <is>
          <t>Venta Local</t>
        </is>
      </c>
      <c r="C2350" t="n">
        <v>40361975</v>
      </c>
      <c r="D2350" t="inlineStr">
        <is>
          <t>AGROSUPER SHANGHAI</t>
        </is>
      </c>
      <c r="E2350" t="n">
        <v>1022753</v>
      </c>
      <c r="F2350" t="inlineStr">
        <is>
          <t>agrosuper shanghai1022753</t>
        </is>
      </c>
      <c r="G2350" s="12" t="n">
        <v>45012</v>
      </c>
      <c r="H2350" s="10" t="inlineStr"/>
      <c r="I2350" s="10" t="n">
        <v>25000</v>
      </c>
      <c r="J2350" s="10" t="n"/>
      <c r="K2350" s="10" t="n"/>
      <c r="L2350" s="13" t="n">
        <v>5.574109245612703</v>
      </c>
      <c r="M2350" s="12" t="n">
        <v>45017</v>
      </c>
      <c r="N2350" s="13" t="n">
        <v>5.5</v>
      </c>
      <c r="O2350" s="12" t="n">
        <v>45022</v>
      </c>
      <c r="P2350" t="n">
        <v>20</v>
      </c>
      <c r="Q2350" s="14" t="inlineStr">
        <is>
          <t>SI</t>
        </is>
      </c>
      <c r="R2350" s="10" t="n"/>
      <c r="S2350" s="10" t="n">
        <v>25000</v>
      </c>
      <c r="T2350" s="10" t="n"/>
      <c r="U2350" s="10" t="n"/>
      <c r="V2350" s="13" t="n">
        <v>7.574109245612703</v>
      </c>
      <c r="W2350" s="12" t="n">
        <v>45019</v>
      </c>
      <c r="X2350" s="13" t="n">
        <v>7.5</v>
      </c>
      <c r="Y2350" s="12" t="n">
        <v>45022</v>
      </c>
      <c r="Z2350" t="n">
        <v>20</v>
      </c>
      <c r="AA2350" s="14" t="inlineStr">
        <is>
          <t>SI</t>
        </is>
      </c>
    </row>
    <row r="2351">
      <c r="B2351" t="inlineStr">
        <is>
          <t>Venta Local</t>
        </is>
      </c>
      <c r="C2351" t="n">
        <v>40361974</v>
      </c>
      <c r="D2351" t="inlineStr">
        <is>
          <t>AGROSUPER SHANGHAI</t>
        </is>
      </c>
      <c r="E2351" t="n">
        <v>1022753</v>
      </c>
      <c r="F2351" t="inlineStr">
        <is>
          <t>agrosuper shanghai1022753</t>
        </is>
      </c>
      <c r="G2351" s="12" t="n">
        <v>45007</v>
      </c>
      <c r="H2351" s="10" t="inlineStr"/>
      <c r="I2351" s="10" t="n">
        <v>24460</v>
      </c>
      <c r="J2351" s="10" t="n"/>
      <c r="K2351" s="10" t="n"/>
      <c r="L2351" s="13" t="n">
        <v>5.574109245612703</v>
      </c>
      <c r="M2351" s="12" t="n">
        <v>45012</v>
      </c>
      <c r="N2351" s="13" t="n">
        <v>5.5</v>
      </c>
      <c r="O2351" s="12" t="n">
        <v>45017</v>
      </c>
      <c r="P2351" t="n">
        <v>23</v>
      </c>
      <c r="Q2351" s="14" t="inlineStr">
        <is>
          <t>SI</t>
        </is>
      </c>
      <c r="R2351" s="10" t="n"/>
      <c r="S2351" s="10" t="n">
        <v>24460</v>
      </c>
      <c r="T2351" s="10" t="n"/>
      <c r="U2351" s="10" t="n"/>
      <c r="V2351" s="13" t="n">
        <v>7.574109245612703</v>
      </c>
      <c r="W2351" s="12" t="n">
        <v>45014</v>
      </c>
      <c r="X2351" s="13" t="n">
        <v>7.5</v>
      </c>
      <c r="Y2351" s="12" t="n">
        <v>45017</v>
      </c>
      <c r="Z2351" t="n">
        <v>23</v>
      </c>
      <c r="AA2351" s="14" t="inlineStr">
        <is>
          <t>SI</t>
        </is>
      </c>
    </row>
    <row r="2352">
      <c r="B2352" t="inlineStr">
        <is>
          <t>Venta Local</t>
        </is>
      </c>
      <c r="C2352" t="n">
        <v>40361958</v>
      </c>
      <c r="D2352" t="inlineStr">
        <is>
          <t>AGROSUPER SHANGHAI</t>
        </is>
      </c>
      <c r="E2352" t="n">
        <v>1022541</v>
      </c>
      <c r="F2352" t="inlineStr">
        <is>
          <t>agrosuper shanghai1022541</t>
        </is>
      </c>
      <c r="G2352" s="12" t="n">
        <v>45017</v>
      </c>
      <c r="H2352" s="10" t="inlineStr"/>
      <c r="I2352" s="10" t="n">
        <v>24287.37</v>
      </c>
      <c r="J2352" s="10" t="n"/>
      <c r="K2352" s="10" t="n"/>
      <c r="L2352" s="13" t="n">
        <v>5.574109245612703</v>
      </c>
      <c r="M2352" s="12" t="n">
        <v>45022</v>
      </c>
      <c r="N2352" s="13" t="n">
        <v>5.5</v>
      </c>
      <c r="O2352" s="12" t="n">
        <v>45027</v>
      </c>
      <c r="P2352" t="n">
        <v>16</v>
      </c>
      <c r="Q2352" s="14" t="inlineStr">
        <is>
          <t>SI</t>
        </is>
      </c>
      <c r="R2352" s="10" t="n"/>
      <c r="S2352" s="10" t="n">
        <v>24287.37</v>
      </c>
      <c r="T2352" s="10" t="n"/>
      <c r="U2352" s="10" t="n"/>
      <c r="V2352" s="13" t="n">
        <v>7.574109245612703</v>
      </c>
      <c r="W2352" s="12" t="n">
        <v>45024</v>
      </c>
      <c r="X2352" s="13" t="n">
        <v>7.5</v>
      </c>
      <c r="Y2352" s="12" t="n">
        <v>45027</v>
      </c>
      <c r="Z2352" t="n">
        <v>16</v>
      </c>
      <c r="AA2352" s="14" t="inlineStr">
        <is>
          <t>SI</t>
        </is>
      </c>
    </row>
    <row r="2353">
      <c r="B2353" t="inlineStr">
        <is>
          <t>Venta Local</t>
        </is>
      </c>
      <c r="C2353" t="n">
        <v>40361957</v>
      </c>
      <c r="D2353" t="inlineStr">
        <is>
          <t>AGROSUPER SHANGHAI</t>
        </is>
      </c>
      <c r="E2353" t="n">
        <v>1022541</v>
      </c>
      <c r="F2353" t="inlineStr">
        <is>
          <t>agrosuper shanghai1022541</t>
        </is>
      </c>
      <c r="G2353" s="12" t="n">
        <v>45018</v>
      </c>
      <c r="H2353" s="10" t="inlineStr"/>
      <c r="I2353" s="10" t="n">
        <v>24139.04</v>
      </c>
      <c r="J2353" s="10" t="n"/>
      <c r="K2353" s="10" t="n"/>
      <c r="L2353" s="13" t="n">
        <v>5.574109245612703</v>
      </c>
      <c r="M2353" s="12" t="n">
        <v>45023</v>
      </c>
      <c r="N2353" s="13" t="n">
        <v>5.5</v>
      </c>
      <c r="O2353" s="12" t="n">
        <v>45028</v>
      </c>
      <c r="P2353" t="n">
        <v>15</v>
      </c>
      <c r="Q2353" s="14" t="inlineStr">
        <is>
          <t>SI</t>
        </is>
      </c>
      <c r="R2353" s="10" t="n"/>
      <c r="S2353" s="10" t="n">
        <v>24139.04</v>
      </c>
      <c r="T2353" s="10" t="n"/>
      <c r="U2353" s="10" t="n"/>
      <c r="V2353" s="13" t="n">
        <v>7.574109245612703</v>
      </c>
      <c r="W2353" s="12" t="n">
        <v>45025</v>
      </c>
      <c r="X2353" s="13" t="n">
        <v>7.5</v>
      </c>
      <c r="Y2353" s="12" t="n">
        <v>45028</v>
      </c>
      <c r="Z2353" t="n">
        <v>15</v>
      </c>
      <c r="AA2353" s="14" t="inlineStr">
        <is>
          <t>SI</t>
        </is>
      </c>
    </row>
    <row r="2354">
      <c r="B2354" t="inlineStr">
        <is>
          <t>Venta Local</t>
        </is>
      </c>
      <c r="C2354" t="n">
        <v>40361956</v>
      </c>
      <c r="D2354" t="inlineStr">
        <is>
          <t>AGROSUPER SHANGHAI</t>
        </is>
      </c>
      <c r="E2354" t="n">
        <v>1022541</v>
      </c>
      <c r="F2354" t="inlineStr">
        <is>
          <t>agrosuper shanghai1022541</t>
        </is>
      </c>
      <c r="G2354" s="12" t="n">
        <v>45007</v>
      </c>
      <c r="H2354" s="10" t="inlineStr"/>
      <c r="I2354" s="10" t="n">
        <v>23376.71</v>
      </c>
      <c r="J2354" s="10" t="n"/>
      <c r="K2354" s="10" t="n"/>
      <c r="L2354" s="13" t="n">
        <v>5.574109245612703</v>
      </c>
      <c r="M2354" s="12" t="n">
        <v>45012</v>
      </c>
      <c r="N2354" s="13" t="n">
        <v>5.5</v>
      </c>
      <c r="O2354" s="12" t="n">
        <v>45017</v>
      </c>
      <c r="P2354" t="n">
        <v>23</v>
      </c>
      <c r="Q2354" s="14" t="inlineStr">
        <is>
          <t>SI</t>
        </is>
      </c>
      <c r="R2354" s="10" t="n"/>
      <c r="S2354" s="10" t="n">
        <v>23376.71</v>
      </c>
      <c r="T2354" s="10" t="n"/>
      <c r="U2354" s="10" t="n"/>
      <c r="V2354" s="13" t="n">
        <v>7.574109245612703</v>
      </c>
      <c r="W2354" s="12" t="n">
        <v>45014</v>
      </c>
      <c r="X2354" s="13" t="n">
        <v>7.5</v>
      </c>
      <c r="Y2354" s="12" t="n">
        <v>45017</v>
      </c>
      <c r="Z2354" t="n">
        <v>23</v>
      </c>
      <c r="AA2354" s="14" t="inlineStr">
        <is>
          <t>SI</t>
        </is>
      </c>
    </row>
    <row r="2355">
      <c r="B2355" t="inlineStr">
        <is>
          <t>Venta Local</t>
        </is>
      </c>
      <c r="C2355" t="n">
        <v>40361955</v>
      </c>
      <c r="D2355" t="inlineStr">
        <is>
          <t>AGROSUPER SHANGHAI</t>
        </is>
      </c>
      <c r="E2355" t="n">
        <v>1022541</v>
      </c>
      <c r="F2355" t="inlineStr">
        <is>
          <t>agrosuper shanghai1022541</t>
        </is>
      </c>
      <c r="G2355" s="12" t="n">
        <v>45005</v>
      </c>
      <c r="H2355" s="10" t="n">
        <v>25011.61</v>
      </c>
      <c r="I2355" s="10" t="n"/>
      <c r="J2355" s="10" t="n"/>
      <c r="K2355" s="10" t="n"/>
      <c r="L2355" s="13" t="n">
        <v>5.574109245612703</v>
      </c>
      <c r="M2355" s="12" t="n">
        <v>45010</v>
      </c>
      <c r="N2355" s="13" t="n">
        <v>5.5</v>
      </c>
      <c r="O2355" s="12" t="n">
        <v>45015</v>
      </c>
      <c r="P2355" t="n">
        <v>1</v>
      </c>
      <c r="Q2355" s="14" t="inlineStr">
        <is>
          <t>Mes 4</t>
        </is>
      </c>
      <c r="R2355" s="10" t="n">
        <v>25011.61</v>
      </c>
      <c r="S2355" s="10" t="n"/>
      <c r="T2355" s="10" t="n"/>
      <c r="U2355" s="10" t="n"/>
      <c r="V2355" s="13" t="n">
        <v>7.574109245612703</v>
      </c>
      <c r="W2355" s="12" t="n">
        <v>45012</v>
      </c>
      <c r="X2355" s="13" t="n">
        <v>7.5</v>
      </c>
      <c r="Y2355" s="12" t="n">
        <v>45015</v>
      </c>
      <c r="Z2355" t="n">
        <v>1</v>
      </c>
      <c r="AA2355" s="14" t="inlineStr">
        <is>
          <t>Mes 4</t>
        </is>
      </c>
    </row>
    <row r="2356">
      <c r="B2356" t="inlineStr">
        <is>
          <t>Venta Local</t>
        </is>
      </c>
      <c r="C2356" t="n">
        <v>40361954</v>
      </c>
      <c r="D2356" t="inlineStr">
        <is>
          <t>AGROSUPER SHANGHAI</t>
        </is>
      </c>
      <c r="E2356" t="n">
        <v>1022541</v>
      </c>
      <c r="F2356" t="inlineStr">
        <is>
          <t>agrosuper shanghai1022541</t>
        </is>
      </c>
      <c r="G2356" s="12" t="n">
        <v>45005</v>
      </c>
      <c r="H2356" s="10" t="n">
        <v>24078.59</v>
      </c>
      <c r="I2356" s="10" t="n"/>
      <c r="J2356" s="10" t="n"/>
      <c r="K2356" s="10" t="n"/>
      <c r="L2356" s="13" t="n">
        <v>5.574109245612703</v>
      </c>
      <c r="M2356" s="12" t="n">
        <v>45010</v>
      </c>
      <c r="N2356" s="13" t="n">
        <v>5.5</v>
      </c>
      <c r="O2356" s="12" t="n">
        <v>45015</v>
      </c>
      <c r="P2356" t="n">
        <v>1</v>
      </c>
      <c r="Q2356" s="14" t="inlineStr">
        <is>
          <t>Mes 4</t>
        </is>
      </c>
      <c r="R2356" s="10" t="n">
        <v>24078.59</v>
      </c>
      <c r="S2356" s="10" t="n"/>
      <c r="T2356" s="10" t="n"/>
      <c r="U2356" s="10" t="n"/>
      <c r="V2356" s="13" t="n">
        <v>7.574109245612703</v>
      </c>
      <c r="W2356" s="12" t="n">
        <v>45012</v>
      </c>
      <c r="X2356" s="13" t="n">
        <v>7.5</v>
      </c>
      <c r="Y2356" s="12" t="n">
        <v>45015</v>
      </c>
      <c r="Z2356" t="n">
        <v>1</v>
      </c>
      <c r="AA2356" s="14" t="inlineStr">
        <is>
          <t>Mes 4</t>
        </is>
      </c>
    </row>
    <row r="2357">
      <c r="B2357" t="inlineStr">
        <is>
          <t>Venta Local</t>
        </is>
      </c>
      <c r="C2357" t="n">
        <v>40361951</v>
      </c>
      <c r="D2357" t="inlineStr">
        <is>
          <t>AGROSUPER SHANGHAI</t>
        </is>
      </c>
      <c r="E2357" t="n">
        <v>1022541</v>
      </c>
      <c r="F2357" t="inlineStr">
        <is>
          <t>agrosuper shanghai1022541</t>
        </is>
      </c>
      <c r="G2357" s="12" t="n">
        <v>45013</v>
      </c>
      <c r="H2357" s="10" t="inlineStr"/>
      <c r="I2357" s="10" t="n">
        <v>25018.72</v>
      </c>
      <c r="J2357" s="10" t="n"/>
      <c r="K2357" s="10" t="n"/>
      <c r="L2357" s="13" t="n">
        <v>5.574109245612703</v>
      </c>
      <c r="M2357" s="12" t="n">
        <v>45018</v>
      </c>
      <c r="N2357" s="13" t="n">
        <v>5.5</v>
      </c>
      <c r="O2357" s="12" t="n">
        <v>45023</v>
      </c>
      <c r="P2357" t="n">
        <v>19</v>
      </c>
      <c r="Q2357" s="14" t="inlineStr">
        <is>
          <t>SI</t>
        </is>
      </c>
      <c r="R2357" s="10" t="n"/>
      <c r="S2357" s="10" t="n">
        <v>25018.72</v>
      </c>
      <c r="T2357" s="10" t="n"/>
      <c r="U2357" s="10" t="n"/>
      <c r="V2357" s="13" t="n">
        <v>7.574109245612703</v>
      </c>
      <c r="W2357" s="12" t="n">
        <v>45020</v>
      </c>
      <c r="X2357" s="13" t="n">
        <v>7.5</v>
      </c>
      <c r="Y2357" s="12" t="n">
        <v>45023</v>
      </c>
      <c r="Z2357" t="n">
        <v>19</v>
      </c>
      <c r="AA2357" s="14" t="inlineStr">
        <is>
          <t>SI</t>
        </is>
      </c>
    </row>
    <row r="2358">
      <c r="B2358" t="inlineStr">
        <is>
          <t>Venta Local</t>
        </is>
      </c>
      <c r="C2358" t="n">
        <v>40361948</v>
      </c>
      <c r="D2358" t="inlineStr">
        <is>
          <t>AGROSUPER SHANGHAI</t>
        </is>
      </c>
      <c r="E2358" t="n">
        <v>1022381</v>
      </c>
      <c r="F2358" t="inlineStr">
        <is>
          <t>agrosuper shanghai1022381</t>
        </is>
      </c>
      <c r="G2358" s="12" t="n">
        <v>45004</v>
      </c>
      <c r="H2358" s="10" t="n">
        <v>24000</v>
      </c>
      <c r="I2358" s="10" t="n"/>
      <c r="J2358" s="10" t="n"/>
      <c r="K2358" s="10" t="n"/>
      <c r="L2358" s="13" t="n">
        <v>5.574109245612703</v>
      </c>
      <c r="M2358" s="12" t="n">
        <v>45009</v>
      </c>
      <c r="N2358" s="13" t="n">
        <v>5.5</v>
      </c>
      <c r="O2358" s="12" t="n">
        <v>45014</v>
      </c>
      <c r="P2358" t="n">
        <v>2</v>
      </c>
      <c r="Q2358" s="14" t="inlineStr">
        <is>
          <t>Mes 4</t>
        </is>
      </c>
      <c r="R2358" s="10" t="n">
        <v>24000</v>
      </c>
      <c r="S2358" s="10" t="n"/>
      <c r="T2358" s="10" t="n"/>
      <c r="U2358" s="10" t="n"/>
      <c r="V2358" s="13" t="n">
        <v>7.574109245612703</v>
      </c>
      <c r="W2358" s="12" t="n">
        <v>45011</v>
      </c>
      <c r="X2358" s="13" t="n">
        <v>7.5</v>
      </c>
      <c r="Y2358" s="12" t="n">
        <v>45014</v>
      </c>
      <c r="Z2358" t="n">
        <v>2</v>
      </c>
      <c r="AA2358" s="14" t="inlineStr">
        <is>
          <t>Mes 4</t>
        </is>
      </c>
    </row>
    <row r="2359">
      <c r="B2359" t="inlineStr">
        <is>
          <t>Venta Local</t>
        </is>
      </c>
      <c r="C2359" t="n">
        <v>40361944</v>
      </c>
      <c r="D2359" t="inlineStr">
        <is>
          <t>AGROSUPER SHANGHAI</t>
        </is>
      </c>
      <c r="E2359" t="n">
        <v>1022379</v>
      </c>
      <c r="F2359" t="inlineStr">
        <is>
          <t>agrosuper shanghai1022379</t>
        </is>
      </c>
      <c r="G2359" s="12" t="n">
        <v>45018</v>
      </c>
      <c r="H2359" s="10" t="inlineStr"/>
      <c r="I2359" s="10" t="n">
        <v>24244.78</v>
      </c>
      <c r="J2359" s="10" t="n"/>
      <c r="K2359" s="10" t="n"/>
      <c r="L2359" s="13" t="n">
        <v>5.574109245612703</v>
      </c>
      <c r="M2359" s="12" t="n">
        <v>45023</v>
      </c>
      <c r="N2359" s="13" t="n">
        <v>5.5</v>
      </c>
      <c r="O2359" s="12" t="n">
        <v>45028</v>
      </c>
      <c r="P2359" t="n">
        <v>15</v>
      </c>
      <c r="Q2359" s="14" t="inlineStr">
        <is>
          <t>SI</t>
        </is>
      </c>
      <c r="R2359" s="10" t="n"/>
      <c r="S2359" s="10" t="n">
        <v>24244.78</v>
      </c>
      <c r="T2359" s="10" t="n"/>
      <c r="U2359" s="10" t="n"/>
      <c r="V2359" s="13" t="n">
        <v>7.574109245612703</v>
      </c>
      <c r="W2359" s="12" t="n">
        <v>45025</v>
      </c>
      <c r="X2359" s="13" t="n">
        <v>7.5</v>
      </c>
      <c r="Y2359" s="12" t="n">
        <v>45028</v>
      </c>
      <c r="Z2359" t="n">
        <v>15</v>
      </c>
      <c r="AA2359" s="14" t="inlineStr">
        <is>
          <t>SI</t>
        </is>
      </c>
    </row>
    <row r="2360">
      <c r="B2360" t="inlineStr">
        <is>
          <t>Venta Local</t>
        </is>
      </c>
      <c r="C2360" t="n">
        <v>40361943</v>
      </c>
      <c r="D2360" t="inlineStr">
        <is>
          <t>AGROSUPER SHANGHAI</t>
        </is>
      </c>
      <c r="E2360" t="n">
        <v>1022379</v>
      </c>
      <c r="F2360" t="inlineStr">
        <is>
          <t>agrosuper shanghai1022379</t>
        </is>
      </c>
      <c r="G2360" s="12" t="n">
        <v>45013</v>
      </c>
      <c r="H2360" s="10" t="inlineStr"/>
      <c r="I2360" s="10" t="n">
        <v>24493.44</v>
      </c>
      <c r="J2360" s="10" t="n"/>
      <c r="K2360" s="10" t="n"/>
      <c r="L2360" s="13" t="n">
        <v>5.574109245612703</v>
      </c>
      <c r="M2360" s="12" t="n">
        <v>45018</v>
      </c>
      <c r="N2360" s="13" t="n">
        <v>5.5</v>
      </c>
      <c r="O2360" s="12" t="n">
        <v>45023</v>
      </c>
      <c r="P2360" t="n">
        <v>19</v>
      </c>
      <c r="Q2360" s="14" t="inlineStr">
        <is>
          <t>SI</t>
        </is>
      </c>
      <c r="R2360" s="10" t="n"/>
      <c r="S2360" s="10" t="n">
        <v>24493.44</v>
      </c>
      <c r="T2360" s="10" t="n"/>
      <c r="U2360" s="10" t="n"/>
      <c r="V2360" s="13" t="n">
        <v>7.574109245612703</v>
      </c>
      <c r="W2360" s="12" t="n">
        <v>45020</v>
      </c>
      <c r="X2360" s="13" t="n">
        <v>7.5</v>
      </c>
      <c r="Y2360" s="12" t="n">
        <v>45023</v>
      </c>
      <c r="Z2360" t="n">
        <v>19</v>
      </c>
      <c r="AA2360" s="14" t="inlineStr">
        <is>
          <t>SI</t>
        </is>
      </c>
    </row>
    <row r="2361">
      <c r="B2361" t="inlineStr">
        <is>
          <t>Venta Local</t>
        </is>
      </c>
      <c r="C2361" t="n">
        <v>40361942</v>
      </c>
      <c r="D2361" t="inlineStr">
        <is>
          <t>AGROSUPER SHANGHAI</t>
        </is>
      </c>
      <c r="E2361" t="n">
        <v>1022379</v>
      </c>
      <c r="F2361" t="inlineStr">
        <is>
          <t>agrosuper shanghai1022379</t>
        </is>
      </c>
      <c r="G2361" s="12" t="n">
        <v>45012</v>
      </c>
      <c r="H2361" s="10" t="inlineStr"/>
      <c r="I2361" s="10" t="n">
        <v>24429.63</v>
      </c>
      <c r="J2361" s="10" t="n"/>
      <c r="K2361" s="10" t="n"/>
      <c r="L2361" s="13" t="n">
        <v>5.574109245612703</v>
      </c>
      <c r="M2361" s="12" t="n">
        <v>45017</v>
      </c>
      <c r="N2361" s="13" t="n">
        <v>5.5</v>
      </c>
      <c r="O2361" s="12" t="n">
        <v>45022</v>
      </c>
      <c r="P2361" t="n">
        <v>20</v>
      </c>
      <c r="Q2361" s="14" t="inlineStr">
        <is>
          <t>SI</t>
        </is>
      </c>
      <c r="R2361" s="10" t="n"/>
      <c r="S2361" s="10" t="n">
        <v>24429.63</v>
      </c>
      <c r="T2361" s="10" t="n"/>
      <c r="U2361" s="10" t="n"/>
      <c r="V2361" s="13" t="n">
        <v>7.574109245612703</v>
      </c>
      <c r="W2361" s="12" t="n">
        <v>45019</v>
      </c>
      <c r="X2361" s="13" t="n">
        <v>7.5</v>
      </c>
      <c r="Y2361" s="12" t="n">
        <v>45022</v>
      </c>
      <c r="Z2361" t="n">
        <v>20</v>
      </c>
      <c r="AA2361" s="14" t="inlineStr">
        <is>
          <t>SI</t>
        </is>
      </c>
    </row>
    <row r="2362">
      <c r="B2362" t="inlineStr">
        <is>
          <t>Venta Local</t>
        </is>
      </c>
      <c r="C2362" t="n">
        <v>40361941</v>
      </c>
      <c r="D2362" t="inlineStr">
        <is>
          <t>AGROSUPER SHANGHAI</t>
        </is>
      </c>
      <c r="E2362" t="n">
        <v>1022379</v>
      </c>
      <c r="F2362" t="inlineStr">
        <is>
          <t>agrosuper shanghai1022379</t>
        </is>
      </c>
      <c r="G2362" s="12" t="n">
        <v>45013</v>
      </c>
      <c r="H2362" s="10" t="inlineStr"/>
      <c r="I2362" s="10" t="n">
        <v>24121.38</v>
      </c>
      <c r="J2362" s="10" t="n"/>
      <c r="K2362" s="10" t="n"/>
      <c r="L2362" s="13" t="n">
        <v>5.574109245612703</v>
      </c>
      <c r="M2362" s="12" t="n">
        <v>45018</v>
      </c>
      <c r="N2362" s="13" t="n">
        <v>5.5</v>
      </c>
      <c r="O2362" s="12" t="n">
        <v>45023</v>
      </c>
      <c r="P2362" t="n">
        <v>19</v>
      </c>
      <c r="Q2362" s="14" t="inlineStr">
        <is>
          <t>SI</t>
        </is>
      </c>
      <c r="R2362" s="10" t="n"/>
      <c r="S2362" s="10" t="n">
        <v>24121.38</v>
      </c>
      <c r="T2362" s="10" t="n"/>
      <c r="U2362" s="10" t="n"/>
      <c r="V2362" s="13" t="n">
        <v>7.574109245612703</v>
      </c>
      <c r="W2362" s="12" t="n">
        <v>45020</v>
      </c>
      <c r="X2362" s="13" t="n">
        <v>7.5</v>
      </c>
      <c r="Y2362" s="12" t="n">
        <v>45023</v>
      </c>
      <c r="Z2362" t="n">
        <v>19</v>
      </c>
      <c r="AA2362" s="14" t="inlineStr">
        <is>
          <t>SI</t>
        </is>
      </c>
    </row>
    <row r="2363">
      <c r="B2363" t="inlineStr">
        <is>
          <t>Venta Local</t>
        </is>
      </c>
      <c r="C2363" t="n">
        <v>40361940</v>
      </c>
      <c r="D2363" t="inlineStr">
        <is>
          <t>AGROSUPER SHANGHAI</t>
        </is>
      </c>
      <c r="E2363" t="n">
        <v>1022379</v>
      </c>
      <c r="F2363" t="inlineStr">
        <is>
          <t>agrosuper shanghai1022379</t>
        </is>
      </c>
      <c r="G2363" s="12" t="n">
        <v>45007</v>
      </c>
      <c r="H2363" s="10" t="inlineStr"/>
      <c r="I2363" s="10" t="n">
        <v>24137.35</v>
      </c>
      <c r="J2363" s="10" t="n"/>
      <c r="K2363" s="10" t="n"/>
      <c r="L2363" s="13" t="n">
        <v>5.574109245612703</v>
      </c>
      <c r="M2363" s="12" t="n">
        <v>45012</v>
      </c>
      <c r="N2363" s="13" t="n">
        <v>5.5</v>
      </c>
      <c r="O2363" s="12" t="n">
        <v>45017</v>
      </c>
      <c r="P2363" t="n">
        <v>23</v>
      </c>
      <c r="Q2363" s="14" t="inlineStr">
        <is>
          <t>SI</t>
        </is>
      </c>
      <c r="R2363" s="10" t="n"/>
      <c r="S2363" s="10" t="n">
        <v>24137.35</v>
      </c>
      <c r="T2363" s="10" t="n"/>
      <c r="U2363" s="10" t="n"/>
      <c r="V2363" s="13" t="n">
        <v>7.574109245612703</v>
      </c>
      <c r="W2363" s="12" t="n">
        <v>45014</v>
      </c>
      <c r="X2363" s="13" t="n">
        <v>7.5</v>
      </c>
      <c r="Y2363" s="12" t="n">
        <v>45017</v>
      </c>
      <c r="Z2363" t="n">
        <v>23</v>
      </c>
      <c r="AA2363" s="14" t="inlineStr">
        <is>
          <t>SI</t>
        </is>
      </c>
    </row>
    <row r="2364">
      <c r="B2364" t="inlineStr">
        <is>
          <t>Venta Local</t>
        </is>
      </c>
      <c r="C2364" t="n">
        <v>40361939</v>
      </c>
      <c r="D2364" t="inlineStr">
        <is>
          <t>AGROSUPER SHANGHAI</t>
        </is>
      </c>
      <c r="E2364" t="n">
        <v>1022379</v>
      </c>
      <c r="F2364" t="inlineStr">
        <is>
          <t>agrosuper shanghai1022379</t>
        </is>
      </c>
      <c r="G2364" s="12" t="n">
        <v>45004</v>
      </c>
      <c r="H2364" s="10" t="n">
        <v>24405.88</v>
      </c>
      <c r="I2364" s="10" t="n"/>
      <c r="J2364" s="10" t="n"/>
      <c r="K2364" s="10" t="n"/>
      <c r="L2364" s="13" t="n">
        <v>5.574109245612703</v>
      </c>
      <c r="M2364" s="12" t="n">
        <v>45009</v>
      </c>
      <c r="N2364" s="13" t="n">
        <v>5.5</v>
      </c>
      <c r="O2364" s="12" t="n">
        <v>45014</v>
      </c>
      <c r="P2364" t="n">
        <v>2</v>
      </c>
      <c r="Q2364" s="14" t="inlineStr">
        <is>
          <t>Mes 4</t>
        </is>
      </c>
      <c r="R2364" s="10" t="n">
        <v>24405.88</v>
      </c>
      <c r="S2364" s="10" t="n"/>
      <c r="T2364" s="10" t="n"/>
      <c r="U2364" s="10" t="n"/>
      <c r="V2364" s="13" t="n">
        <v>7.574109245612703</v>
      </c>
      <c r="W2364" s="12" t="n">
        <v>45011</v>
      </c>
      <c r="X2364" s="13" t="n">
        <v>7.5</v>
      </c>
      <c r="Y2364" s="12" t="n">
        <v>45014</v>
      </c>
      <c r="Z2364" t="n">
        <v>2</v>
      </c>
      <c r="AA2364" s="14" t="inlineStr">
        <is>
          <t>Mes 4</t>
        </is>
      </c>
    </row>
    <row r="2365">
      <c r="B2365" t="inlineStr">
        <is>
          <t>Venta Local</t>
        </is>
      </c>
      <c r="C2365" t="n">
        <v>40361938</v>
      </c>
      <c r="D2365" t="inlineStr">
        <is>
          <t>AGROSUPER SHANGHAI</t>
        </is>
      </c>
      <c r="E2365" t="n">
        <v>1022379</v>
      </c>
      <c r="F2365" t="inlineStr">
        <is>
          <t>agrosuper shanghai1022379</t>
        </is>
      </c>
      <c r="G2365" s="12" t="n">
        <v>45001</v>
      </c>
      <c r="H2365" s="10" t="n">
        <v>13994.9</v>
      </c>
      <c r="I2365" s="10" t="n"/>
      <c r="J2365" s="10" t="n"/>
      <c r="K2365" s="10" t="n"/>
      <c r="L2365" s="13" t="n">
        <v>5.574109245612703</v>
      </c>
      <c r="M2365" s="12" t="n">
        <v>45006</v>
      </c>
      <c r="N2365" s="13" t="n">
        <v>5.5</v>
      </c>
      <c r="O2365" s="12" t="n">
        <v>45011</v>
      </c>
      <c r="P2365" t="n">
        <v>5</v>
      </c>
      <c r="Q2365" s="14" t="inlineStr">
        <is>
          <t>SI</t>
        </is>
      </c>
      <c r="R2365" s="10" t="n">
        <v>13994.9</v>
      </c>
      <c r="S2365" s="10" t="n"/>
      <c r="T2365" s="10" t="n"/>
      <c r="U2365" s="10" t="n"/>
      <c r="V2365" s="13" t="n">
        <v>7.574109245612703</v>
      </c>
      <c r="W2365" s="12" t="n">
        <v>45008</v>
      </c>
      <c r="X2365" s="13" t="n">
        <v>7.5</v>
      </c>
      <c r="Y2365" s="12" t="n">
        <v>45011</v>
      </c>
      <c r="Z2365" t="n">
        <v>5</v>
      </c>
      <c r="AA2365" s="14" t="inlineStr">
        <is>
          <t>SI</t>
        </is>
      </c>
    </row>
    <row r="2366">
      <c r="B2366" t="inlineStr">
        <is>
          <t>Venta Local</t>
        </is>
      </c>
      <c r="C2366" t="n">
        <v>40361938</v>
      </c>
      <c r="D2366" t="inlineStr">
        <is>
          <t>AGROSUPER SHANGHAI</t>
        </is>
      </c>
      <c r="E2366" t="n">
        <v>1022379</v>
      </c>
      <c r="F2366" t="inlineStr">
        <is>
          <t>agrosuper shanghai1022379</t>
        </is>
      </c>
      <c r="G2366" s="12" t="n">
        <v>45001</v>
      </c>
      <c r="H2366" s="10" t="n">
        <v>23797.91</v>
      </c>
      <c r="I2366" s="10" t="n"/>
      <c r="J2366" s="10" t="n"/>
      <c r="K2366" s="10" t="n"/>
      <c r="L2366" s="13" t="n">
        <v>5.574109245612703</v>
      </c>
      <c r="M2366" s="12" t="n">
        <v>45006</v>
      </c>
      <c r="N2366" s="13" t="n">
        <v>5.5</v>
      </c>
      <c r="O2366" s="12" t="n">
        <v>45011</v>
      </c>
      <c r="P2366" t="n">
        <v>5</v>
      </c>
      <c r="Q2366" s="14" t="inlineStr">
        <is>
          <t>SI</t>
        </is>
      </c>
      <c r="R2366" s="10" t="n">
        <v>23797.91</v>
      </c>
      <c r="S2366" s="10" t="n"/>
      <c r="T2366" s="10" t="n"/>
      <c r="U2366" s="10" t="n"/>
      <c r="V2366" s="13" t="n">
        <v>7.574109245612703</v>
      </c>
      <c r="W2366" s="12" t="n">
        <v>45008</v>
      </c>
      <c r="X2366" s="13" t="n">
        <v>7.5</v>
      </c>
      <c r="Y2366" s="12" t="n">
        <v>45011</v>
      </c>
      <c r="Z2366" t="n">
        <v>5</v>
      </c>
      <c r="AA2366" s="14" t="inlineStr">
        <is>
          <t>SI</t>
        </is>
      </c>
    </row>
    <row r="2367">
      <c r="B2367" t="inlineStr">
        <is>
          <t>Venta Local</t>
        </is>
      </c>
      <c r="C2367" t="n">
        <v>40361931</v>
      </c>
      <c r="D2367" t="inlineStr">
        <is>
          <t>AGROSUPER SHANGHAI</t>
        </is>
      </c>
      <c r="E2367" t="n">
        <v>1021767</v>
      </c>
      <c r="F2367" t="inlineStr">
        <is>
          <t>agrosuper shanghai1021767</t>
        </is>
      </c>
      <c r="G2367" s="12" t="n">
        <v>45025</v>
      </c>
      <c r="H2367" s="10" t="inlineStr"/>
      <c r="I2367" s="10" t="n">
        <v>24012</v>
      </c>
      <c r="J2367" s="10" t="n"/>
      <c r="K2367" s="10" t="n"/>
      <c r="L2367" s="13" t="n">
        <v>5.574109245612703</v>
      </c>
      <c r="M2367" s="12" t="n">
        <v>45030</v>
      </c>
      <c r="N2367" s="13" t="n">
        <v>5.5</v>
      </c>
      <c r="O2367" s="12" t="n">
        <v>45035</v>
      </c>
      <c r="P2367" t="n">
        <v>9</v>
      </c>
      <c r="Q2367" s="14" t="inlineStr">
        <is>
          <t>SI</t>
        </is>
      </c>
      <c r="R2367" s="10" t="n"/>
      <c r="S2367" s="10" t="n">
        <v>24012</v>
      </c>
      <c r="T2367" s="10" t="n"/>
      <c r="U2367" s="10" t="n"/>
      <c r="V2367" s="13" t="n">
        <v>7.574109245612703</v>
      </c>
      <c r="W2367" s="12" t="n">
        <v>45032</v>
      </c>
      <c r="X2367" s="13" t="n">
        <v>7.5</v>
      </c>
      <c r="Y2367" s="12" t="n">
        <v>45035</v>
      </c>
      <c r="Z2367" t="n">
        <v>9</v>
      </c>
      <c r="AA2367" s="14" t="inlineStr">
        <is>
          <t>SI</t>
        </is>
      </c>
    </row>
    <row r="2368">
      <c r="B2368" t="inlineStr">
        <is>
          <t>Venta Local</t>
        </is>
      </c>
      <c r="C2368" t="n">
        <v>40361930</v>
      </c>
      <c r="D2368" t="inlineStr">
        <is>
          <t>AGROSUPER SHANGHAI</t>
        </is>
      </c>
      <c r="E2368" t="n">
        <v>1021767</v>
      </c>
      <c r="F2368" t="inlineStr">
        <is>
          <t>agrosuper shanghai1021767</t>
        </is>
      </c>
      <c r="G2368" s="12" t="n">
        <v>45020</v>
      </c>
      <c r="H2368" s="10" t="inlineStr"/>
      <c r="I2368" s="10" t="n">
        <v>25002</v>
      </c>
      <c r="J2368" s="10" t="n"/>
      <c r="K2368" s="10" t="n"/>
      <c r="L2368" s="13" t="n">
        <v>5.574109245612703</v>
      </c>
      <c r="M2368" s="12" t="n">
        <v>45025</v>
      </c>
      <c r="N2368" s="13" t="n">
        <v>5.5</v>
      </c>
      <c r="O2368" s="12" t="n">
        <v>45030</v>
      </c>
      <c r="P2368" t="n">
        <v>13</v>
      </c>
      <c r="Q2368" s="14" t="inlineStr">
        <is>
          <t>SI</t>
        </is>
      </c>
      <c r="R2368" s="10" t="n"/>
      <c r="S2368" s="10" t="n">
        <v>25002</v>
      </c>
      <c r="T2368" s="10" t="n"/>
      <c r="U2368" s="10" t="n"/>
      <c r="V2368" s="13" t="n">
        <v>7.574109245612703</v>
      </c>
      <c r="W2368" s="12" t="n">
        <v>45027</v>
      </c>
      <c r="X2368" s="13" t="n">
        <v>7.5</v>
      </c>
      <c r="Y2368" s="12" t="n">
        <v>45030</v>
      </c>
      <c r="Z2368" t="n">
        <v>13</v>
      </c>
      <c r="AA2368" s="14" t="inlineStr">
        <is>
          <t>SI</t>
        </is>
      </c>
    </row>
    <row r="2369">
      <c r="B2369" t="inlineStr">
        <is>
          <t>Venta Local</t>
        </is>
      </c>
      <c r="C2369" t="n">
        <v>40361929</v>
      </c>
      <c r="D2369" t="inlineStr">
        <is>
          <t>AGROSUPER SHANGHAI</t>
        </is>
      </c>
      <c r="E2369" t="n">
        <v>1021767</v>
      </c>
      <c r="F2369" t="inlineStr">
        <is>
          <t>agrosuper shanghai1021767</t>
        </is>
      </c>
      <c r="G2369" s="12" t="n">
        <v>45018</v>
      </c>
      <c r="H2369" s="10" t="inlineStr"/>
      <c r="I2369" s="10" t="n">
        <v>24300</v>
      </c>
      <c r="J2369" s="10" t="n"/>
      <c r="K2369" s="10" t="n"/>
      <c r="L2369" s="13" t="n">
        <v>5.574109245612703</v>
      </c>
      <c r="M2369" s="12" t="n">
        <v>45023</v>
      </c>
      <c r="N2369" s="13" t="n">
        <v>5.5</v>
      </c>
      <c r="O2369" s="12" t="n">
        <v>45028</v>
      </c>
      <c r="P2369" t="n">
        <v>15</v>
      </c>
      <c r="Q2369" s="14" t="inlineStr">
        <is>
          <t>SI</t>
        </is>
      </c>
      <c r="R2369" s="10" t="n"/>
      <c r="S2369" s="10" t="n">
        <v>24300</v>
      </c>
      <c r="T2369" s="10" t="n"/>
      <c r="U2369" s="10" t="n"/>
      <c r="V2369" s="13" t="n">
        <v>7.574109245612703</v>
      </c>
      <c r="W2369" s="12" t="n">
        <v>45025</v>
      </c>
      <c r="X2369" s="13" t="n">
        <v>7.5</v>
      </c>
      <c r="Y2369" s="12" t="n">
        <v>45028</v>
      </c>
      <c r="Z2369" t="n">
        <v>15</v>
      </c>
      <c r="AA2369" s="14" t="inlineStr">
        <is>
          <t>SI</t>
        </is>
      </c>
    </row>
    <row r="2370">
      <c r="B2370" t="inlineStr">
        <is>
          <t>Venta Local</t>
        </is>
      </c>
      <c r="C2370" t="n">
        <v>40361927</v>
      </c>
      <c r="D2370" t="inlineStr">
        <is>
          <t>AGROSUPER SHANGHAI</t>
        </is>
      </c>
      <c r="E2370" t="n">
        <v>1021767</v>
      </c>
      <c r="F2370" t="inlineStr">
        <is>
          <t>agrosuper shanghai1021767</t>
        </is>
      </c>
      <c r="G2370" s="12" t="n">
        <v>45018</v>
      </c>
      <c r="H2370" s="10" t="inlineStr"/>
      <c r="I2370" s="10" t="n">
        <v>25002</v>
      </c>
      <c r="J2370" s="10" t="n"/>
      <c r="K2370" s="10" t="n"/>
      <c r="L2370" s="13" t="n">
        <v>5.574109245612703</v>
      </c>
      <c r="M2370" s="12" t="n">
        <v>45023</v>
      </c>
      <c r="N2370" s="13" t="n">
        <v>5.5</v>
      </c>
      <c r="O2370" s="12" t="n">
        <v>45028</v>
      </c>
      <c r="P2370" t="n">
        <v>15</v>
      </c>
      <c r="Q2370" s="14" t="inlineStr">
        <is>
          <t>SI</t>
        </is>
      </c>
      <c r="R2370" s="10" t="n"/>
      <c r="S2370" s="10" t="n">
        <v>25002</v>
      </c>
      <c r="T2370" s="10" t="n"/>
      <c r="U2370" s="10" t="n"/>
      <c r="V2370" s="13" t="n">
        <v>7.574109245612703</v>
      </c>
      <c r="W2370" s="12" t="n">
        <v>45025</v>
      </c>
      <c r="X2370" s="13" t="n">
        <v>7.5</v>
      </c>
      <c r="Y2370" s="12" t="n">
        <v>45028</v>
      </c>
      <c r="Z2370" t="n">
        <v>15</v>
      </c>
      <c r="AA2370" s="14" t="inlineStr">
        <is>
          <t>SI</t>
        </is>
      </c>
    </row>
    <row r="2371">
      <c r="B2371" t="inlineStr">
        <is>
          <t>Venta Local</t>
        </is>
      </c>
      <c r="C2371" t="n">
        <v>40361925</v>
      </c>
      <c r="D2371" t="inlineStr">
        <is>
          <t>AGROSUPER SHANGHAI</t>
        </is>
      </c>
      <c r="E2371" t="n">
        <v>1021767</v>
      </c>
      <c r="F2371" t="inlineStr">
        <is>
          <t>agrosuper shanghai1021767</t>
        </is>
      </c>
      <c r="G2371" s="12" t="n">
        <v>45025</v>
      </c>
      <c r="H2371" s="10" t="inlineStr"/>
      <c r="I2371" s="10" t="n">
        <v>25002</v>
      </c>
      <c r="J2371" s="10" t="n"/>
      <c r="K2371" s="10" t="n"/>
      <c r="L2371" s="13" t="n">
        <v>5.574109245612703</v>
      </c>
      <c r="M2371" s="12" t="n">
        <v>45030</v>
      </c>
      <c r="N2371" s="13" t="n">
        <v>5.5</v>
      </c>
      <c r="O2371" s="12" t="n">
        <v>45035</v>
      </c>
      <c r="P2371" t="n">
        <v>9</v>
      </c>
      <c r="Q2371" s="14" t="inlineStr">
        <is>
          <t>SI</t>
        </is>
      </c>
      <c r="R2371" s="10" t="n"/>
      <c r="S2371" s="10" t="n">
        <v>25002</v>
      </c>
      <c r="T2371" s="10" t="n"/>
      <c r="U2371" s="10" t="n"/>
      <c r="V2371" s="13" t="n">
        <v>7.574109245612703</v>
      </c>
      <c r="W2371" s="12" t="n">
        <v>45032</v>
      </c>
      <c r="X2371" s="13" t="n">
        <v>7.5</v>
      </c>
      <c r="Y2371" s="12" t="n">
        <v>45035</v>
      </c>
      <c r="Z2371" t="n">
        <v>9</v>
      </c>
      <c r="AA2371" s="14" t="inlineStr">
        <is>
          <t>SI</t>
        </is>
      </c>
    </row>
    <row r="2372">
      <c r="B2372" t="inlineStr">
        <is>
          <t>Venta Local</t>
        </is>
      </c>
      <c r="C2372" t="n">
        <v>40361924</v>
      </c>
      <c r="D2372" t="inlineStr">
        <is>
          <t>AGROSUPER SHANGHAI</t>
        </is>
      </c>
      <c r="E2372" t="n">
        <v>1021767</v>
      </c>
      <c r="F2372" t="inlineStr">
        <is>
          <t>agrosuper shanghai1021767</t>
        </is>
      </c>
      <c r="G2372" s="12" t="n">
        <v>45018</v>
      </c>
      <c r="H2372" s="10" t="inlineStr"/>
      <c r="I2372" s="10" t="n">
        <v>24534</v>
      </c>
      <c r="J2372" s="10" t="n"/>
      <c r="K2372" s="10" t="n"/>
      <c r="L2372" s="13" t="n">
        <v>5.574109245612703</v>
      </c>
      <c r="M2372" s="12" t="n">
        <v>45023</v>
      </c>
      <c r="N2372" s="13" t="n">
        <v>5.5</v>
      </c>
      <c r="O2372" s="12" t="n">
        <v>45028</v>
      </c>
      <c r="P2372" t="n">
        <v>15</v>
      </c>
      <c r="Q2372" s="14" t="inlineStr">
        <is>
          <t>SI</t>
        </is>
      </c>
      <c r="R2372" s="10" t="n"/>
      <c r="S2372" s="10" t="n">
        <v>24534</v>
      </c>
      <c r="T2372" s="10" t="n"/>
      <c r="U2372" s="10" t="n"/>
      <c r="V2372" s="13" t="n">
        <v>7.574109245612703</v>
      </c>
      <c r="W2372" s="12" t="n">
        <v>45025</v>
      </c>
      <c r="X2372" s="13" t="n">
        <v>7.5</v>
      </c>
      <c r="Y2372" s="12" t="n">
        <v>45028</v>
      </c>
      <c r="Z2372" t="n">
        <v>15</v>
      </c>
      <c r="AA2372" s="14" t="inlineStr">
        <is>
          <t>SI</t>
        </is>
      </c>
    </row>
    <row r="2373">
      <c r="B2373" t="inlineStr">
        <is>
          <t>Venta Local</t>
        </is>
      </c>
      <c r="C2373" t="n">
        <v>40361909</v>
      </c>
      <c r="D2373" t="inlineStr">
        <is>
          <t>AGROSUPER SHANGHAI</t>
        </is>
      </c>
      <c r="E2373" t="n">
        <v>1012448</v>
      </c>
      <c r="F2373" t="inlineStr">
        <is>
          <t>agrosuper shanghai1012448</t>
        </is>
      </c>
      <c r="G2373" s="12" t="n">
        <v>45011</v>
      </c>
      <c r="H2373" s="10" t="inlineStr"/>
      <c r="I2373" s="10" t="n">
        <v>24000</v>
      </c>
      <c r="J2373" s="10" t="n"/>
      <c r="K2373" s="10" t="n"/>
      <c r="L2373" s="13" t="n">
        <v>5.574109245612703</v>
      </c>
      <c r="M2373" s="12" t="n">
        <v>45016</v>
      </c>
      <c r="N2373" s="13" t="n">
        <v>5.5</v>
      </c>
      <c r="O2373" s="12" t="n">
        <v>45021</v>
      </c>
      <c r="P2373" t="n">
        <v>21</v>
      </c>
      <c r="Q2373" s="14" t="inlineStr">
        <is>
          <t>SI</t>
        </is>
      </c>
      <c r="R2373" s="10" t="n"/>
      <c r="S2373" s="10" t="n">
        <v>24000</v>
      </c>
      <c r="T2373" s="10" t="n"/>
      <c r="U2373" s="10" t="n"/>
      <c r="V2373" s="13" t="n">
        <v>7.574109245612703</v>
      </c>
      <c r="W2373" s="12" t="n">
        <v>45018</v>
      </c>
      <c r="X2373" s="13" t="n">
        <v>7.5</v>
      </c>
      <c r="Y2373" s="12" t="n">
        <v>45021</v>
      </c>
      <c r="Z2373" t="n">
        <v>21</v>
      </c>
      <c r="AA2373" s="14" t="inlineStr">
        <is>
          <t>SI</t>
        </is>
      </c>
    </row>
    <row r="2374">
      <c r="B2374" t="inlineStr">
        <is>
          <t>Venta Local</t>
        </is>
      </c>
      <c r="C2374" t="n">
        <v>40361908</v>
      </c>
      <c r="D2374" t="inlineStr">
        <is>
          <t>AGROSUPER SHANGHAI</t>
        </is>
      </c>
      <c r="E2374" t="n">
        <v>1012448</v>
      </c>
      <c r="F2374" t="inlineStr">
        <is>
          <t>agrosuper shanghai1012448</t>
        </is>
      </c>
      <c r="G2374" s="12" t="n">
        <v>45014</v>
      </c>
      <c r="H2374" s="10" t="inlineStr"/>
      <c r="I2374" s="10" t="n">
        <v>24000</v>
      </c>
      <c r="J2374" s="10" t="n"/>
      <c r="K2374" s="10" t="n"/>
      <c r="L2374" s="13" t="n">
        <v>5.574109245612703</v>
      </c>
      <c r="M2374" s="12" t="n">
        <v>45019</v>
      </c>
      <c r="N2374" s="13" t="n">
        <v>5.5</v>
      </c>
      <c r="O2374" s="12" t="n">
        <v>45024</v>
      </c>
      <c r="P2374" t="n">
        <v>18</v>
      </c>
      <c r="Q2374" s="14" t="inlineStr">
        <is>
          <t>SI</t>
        </is>
      </c>
      <c r="R2374" s="10" t="n"/>
      <c r="S2374" s="10" t="n">
        <v>24000</v>
      </c>
      <c r="T2374" s="10" t="n"/>
      <c r="U2374" s="10" t="n"/>
      <c r="V2374" s="13" t="n">
        <v>7.574109245612703</v>
      </c>
      <c r="W2374" s="12" t="n">
        <v>45021</v>
      </c>
      <c r="X2374" s="13" t="n">
        <v>7.5</v>
      </c>
      <c r="Y2374" s="12" t="n">
        <v>45024</v>
      </c>
      <c r="Z2374" t="n">
        <v>18</v>
      </c>
      <c r="AA2374" s="14" t="inlineStr">
        <is>
          <t>SI</t>
        </is>
      </c>
    </row>
    <row r="2375">
      <c r="B2375" t="inlineStr">
        <is>
          <t>Venta Local</t>
        </is>
      </c>
      <c r="C2375" t="n">
        <v>40361907</v>
      </c>
      <c r="D2375" t="inlineStr">
        <is>
          <t>AGROSUPER SHANGHAI</t>
        </is>
      </c>
      <c r="E2375" t="n">
        <v>1012448</v>
      </c>
      <c r="F2375" t="inlineStr">
        <is>
          <t>agrosuper shanghai1012448</t>
        </is>
      </c>
      <c r="G2375" s="12" t="n">
        <v>45008</v>
      </c>
      <c r="H2375" s="10" t="inlineStr"/>
      <c r="I2375" s="10" t="n">
        <v>24000</v>
      </c>
      <c r="J2375" s="10" t="n"/>
      <c r="K2375" s="10" t="n"/>
      <c r="L2375" s="13" t="n">
        <v>5.574109245612703</v>
      </c>
      <c r="M2375" s="12" t="n">
        <v>45013</v>
      </c>
      <c r="N2375" s="13" t="n">
        <v>5.5</v>
      </c>
      <c r="O2375" s="12" t="n">
        <v>45018</v>
      </c>
      <c r="P2375" t="n">
        <v>23</v>
      </c>
      <c r="Q2375" s="14" t="inlineStr">
        <is>
          <t>SI</t>
        </is>
      </c>
      <c r="R2375" s="10" t="n"/>
      <c r="S2375" s="10" t="n">
        <v>24000</v>
      </c>
      <c r="T2375" s="10" t="n"/>
      <c r="U2375" s="10" t="n"/>
      <c r="V2375" s="13" t="n">
        <v>7.574109245612703</v>
      </c>
      <c r="W2375" s="12" t="n">
        <v>45015</v>
      </c>
      <c r="X2375" s="13" t="n">
        <v>7.5</v>
      </c>
      <c r="Y2375" s="12" t="n">
        <v>45018</v>
      </c>
      <c r="Z2375" t="n">
        <v>23</v>
      </c>
      <c r="AA2375" s="14" t="inlineStr">
        <is>
          <t>SI</t>
        </is>
      </c>
    </row>
    <row r="2376">
      <c r="B2376" t="inlineStr">
        <is>
          <t>Venta Local</t>
        </is>
      </c>
      <c r="C2376" t="n">
        <v>40361906</v>
      </c>
      <c r="D2376" t="inlineStr">
        <is>
          <t>AGROSUPER SHANGHAI</t>
        </is>
      </c>
      <c r="E2376" t="n">
        <v>1012448</v>
      </c>
      <c r="F2376" t="inlineStr">
        <is>
          <t>agrosuper shanghai1012448</t>
        </is>
      </c>
      <c r="G2376" s="12" t="n">
        <v>44996</v>
      </c>
      <c r="H2376" s="10" t="n">
        <v>24000</v>
      </c>
      <c r="I2376" s="10" t="n"/>
      <c r="J2376" s="10" t="n"/>
      <c r="K2376" s="10" t="n"/>
      <c r="L2376" s="13" t="n">
        <v>5.574109245612703</v>
      </c>
      <c r="M2376" s="12" t="n">
        <v>45001</v>
      </c>
      <c r="N2376" s="13" t="n">
        <v>5.5</v>
      </c>
      <c r="O2376" s="12" t="n">
        <v>45006</v>
      </c>
      <c r="P2376" t="n">
        <v>9</v>
      </c>
      <c r="Q2376" s="14" t="inlineStr">
        <is>
          <t>SI</t>
        </is>
      </c>
      <c r="R2376" s="10" t="n">
        <v>24000</v>
      </c>
      <c r="S2376" s="10" t="n"/>
      <c r="T2376" s="10" t="n"/>
      <c r="U2376" s="10" t="n"/>
      <c r="V2376" s="13" t="n">
        <v>7.574109245612703</v>
      </c>
      <c r="W2376" s="12" t="n">
        <v>45003</v>
      </c>
      <c r="X2376" s="13" t="n">
        <v>7.5</v>
      </c>
      <c r="Y2376" s="12" t="n">
        <v>45006</v>
      </c>
      <c r="Z2376" t="n">
        <v>9</v>
      </c>
      <c r="AA2376" s="14" t="inlineStr">
        <is>
          <t>SI</t>
        </is>
      </c>
    </row>
    <row r="2377">
      <c r="B2377" t="inlineStr">
        <is>
          <t>Venta Local</t>
        </is>
      </c>
      <c r="C2377" t="n">
        <v>40361900</v>
      </c>
      <c r="D2377" t="inlineStr">
        <is>
          <t>AGROSUPER SHANGHAI</t>
        </is>
      </c>
      <c r="E2377" t="n">
        <v>1012681</v>
      </c>
      <c r="F2377" t="inlineStr">
        <is>
          <t>agrosuper shanghai1012681</t>
        </is>
      </c>
      <c r="G2377" s="12" t="n">
        <v>45008</v>
      </c>
      <c r="H2377" s="10" t="inlineStr"/>
      <c r="I2377" s="10" t="n">
        <v>24000</v>
      </c>
      <c r="J2377" s="10" t="n"/>
      <c r="K2377" s="10" t="n"/>
      <c r="L2377" s="13" t="n">
        <v>5.574109245612703</v>
      </c>
      <c r="M2377" s="12" t="n">
        <v>45013</v>
      </c>
      <c r="N2377" s="13" t="n">
        <v>5.5</v>
      </c>
      <c r="O2377" s="12" t="n">
        <v>45018</v>
      </c>
      <c r="P2377" t="n">
        <v>23</v>
      </c>
      <c r="Q2377" s="14" t="inlineStr">
        <is>
          <t>SI</t>
        </is>
      </c>
      <c r="R2377" s="10" t="n"/>
      <c r="S2377" s="10" t="n">
        <v>24000</v>
      </c>
      <c r="T2377" s="10" t="n"/>
      <c r="U2377" s="10" t="n"/>
      <c r="V2377" s="13" t="n">
        <v>7.574109245612703</v>
      </c>
      <c r="W2377" s="12" t="n">
        <v>45015</v>
      </c>
      <c r="X2377" s="13" t="n">
        <v>7.5</v>
      </c>
      <c r="Y2377" s="12" t="n">
        <v>45018</v>
      </c>
      <c r="Z2377" t="n">
        <v>23</v>
      </c>
      <c r="AA2377" s="14" t="inlineStr">
        <is>
          <t>SI</t>
        </is>
      </c>
    </row>
    <row r="2378">
      <c r="B2378" t="inlineStr">
        <is>
          <t>Venta Local</t>
        </is>
      </c>
      <c r="C2378" t="n">
        <v>40361898</v>
      </c>
      <c r="D2378" t="inlineStr">
        <is>
          <t>AGROSUPER SHANGHAI</t>
        </is>
      </c>
      <c r="E2378" t="n">
        <v>1012434</v>
      </c>
      <c r="F2378" t="inlineStr">
        <is>
          <t>agrosuper shanghai1012434</t>
        </is>
      </c>
      <c r="G2378" s="12" t="n">
        <v>45011</v>
      </c>
      <c r="H2378" s="10" t="inlineStr"/>
      <c r="I2378" s="10" t="n">
        <v>24000</v>
      </c>
      <c r="J2378" s="10" t="n"/>
      <c r="K2378" s="10" t="n"/>
      <c r="L2378" s="13" t="n">
        <v>5.574109245612703</v>
      </c>
      <c r="M2378" s="12" t="n">
        <v>45016</v>
      </c>
      <c r="N2378" s="13" t="n">
        <v>5.5</v>
      </c>
      <c r="O2378" s="12" t="n">
        <v>45021</v>
      </c>
      <c r="P2378" t="n">
        <v>21</v>
      </c>
      <c r="Q2378" s="14" t="inlineStr">
        <is>
          <t>SI</t>
        </is>
      </c>
      <c r="R2378" s="10" t="n"/>
      <c r="S2378" s="10" t="n">
        <v>24000</v>
      </c>
      <c r="T2378" s="10" t="n"/>
      <c r="U2378" s="10" t="n"/>
      <c r="V2378" s="13" t="n">
        <v>7.574109245612703</v>
      </c>
      <c r="W2378" s="12" t="n">
        <v>45018</v>
      </c>
      <c r="X2378" s="13" t="n">
        <v>7.5</v>
      </c>
      <c r="Y2378" s="12" t="n">
        <v>45021</v>
      </c>
      <c r="Z2378" t="n">
        <v>21</v>
      </c>
      <c r="AA2378" s="14" t="inlineStr">
        <is>
          <t>SI</t>
        </is>
      </c>
    </row>
    <row r="2379">
      <c r="B2379" t="inlineStr">
        <is>
          <t>Venta Local</t>
        </is>
      </c>
      <c r="C2379" t="n">
        <v>40361897</v>
      </c>
      <c r="D2379" t="inlineStr">
        <is>
          <t>AGROSUPER SHANGHAI</t>
        </is>
      </c>
      <c r="E2379" t="n">
        <v>1012434</v>
      </c>
      <c r="F2379" t="inlineStr">
        <is>
          <t>agrosuper shanghai1012434</t>
        </is>
      </c>
      <c r="G2379" s="12" t="n">
        <v>45004</v>
      </c>
      <c r="H2379" s="10" t="n">
        <v>24000</v>
      </c>
      <c r="I2379" s="10" t="n"/>
      <c r="J2379" s="10" t="n"/>
      <c r="K2379" s="10" t="n"/>
      <c r="L2379" s="13" t="n">
        <v>5.574109245612703</v>
      </c>
      <c r="M2379" s="12" t="n">
        <v>45009</v>
      </c>
      <c r="N2379" s="13" t="n">
        <v>5.5</v>
      </c>
      <c r="O2379" s="12" t="n">
        <v>45014</v>
      </c>
      <c r="P2379" t="n">
        <v>2</v>
      </c>
      <c r="Q2379" s="14" t="inlineStr">
        <is>
          <t>Mes 4</t>
        </is>
      </c>
      <c r="R2379" s="10" t="n">
        <v>24000</v>
      </c>
      <c r="S2379" s="10" t="n"/>
      <c r="T2379" s="10" t="n"/>
      <c r="U2379" s="10" t="n"/>
      <c r="V2379" s="13" t="n">
        <v>7.574109245612703</v>
      </c>
      <c r="W2379" s="12" t="n">
        <v>45011</v>
      </c>
      <c r="X2379" s="13" t="n">
        <v>7.5</v>
      </c>
      <c r="Y2379" s="12" t="n">
        <v>45014</v>
      </c>
      <c r="Z2379" t="n">
        <v>2</v>
      </c>
      <c r="AA2379" s="14" t="inlineStr">
        <is>
          <t>Mes 4</t>
        </is>
      </c>
    </row>
    <row r="2380">
      <c r="B2380" t="inlineStr">
        <is>
          <t>Venta Local</t>
        </is>
      </c>
      <c r="C2380" t="n">
        <v>40361895</v>
      </c>
      <c r="D2380" t="inlineStr">
        <is>
          <t>AGROSUPER SHANGHAI</t>
        </is>
      </c>
      <c r="E2380" t="n">
        <v>1011969</v>
      </c>
      <c r="F2380" t="inlineStr">
        <is>
          <t>agrosuper shanghai1011969</t>
        </is>
      </c>
      <c r="G2380" s="12" t="n">
        <v>45001</v>
      </c>
      <c r="H2380" s="10" t="n">
        <v>24000</v>
      </c>
      <c r="I2380" s="10" t="n"/>
      <c r="J2380" s="10" t="n"/>
      <c r="K2380" s="10" t="n"/>
      <c r="L2380" s="13" t="n">
        <v>5.574109245612703</v>
      </c>
      <c r="M2380" s="12" t="n">
        <v>45006</v>
      </c>
      <c r="N2380" s="13" t="n">
        <v>5.5</v>
      </c>
      <c r="O2380" s="12" t="n">
        <v>45011</v>
      </c>
      <c r="P2380" t="n">
        <v>5</v>
      </c>
      <c r="Q2380" s="14" t="inlineStr">
        <is>
          <t>SI</t>
        </is>
      </c>
      <c r="R2380" s="10" t="n">
        <v>24000</v>
      </c>
      <c r="S2380" s="10" t="n"/>
      <c r="T2380" s="10" t="n"/>
      <c r="U2380" s="10" t="n"/>
      <c r="V2380" s="13" t="n">
        <v>7.574109245612703</v>
      </c>
      <c r="W2380" s="12" t="n">
        <v>45008</v>
      </c>
      <c r="X2380" s="13" t="n">
        <v>7.5</v>
      </c>
      <c r="Y2380" s="12" t="n">
        <v>45011</v>
      </c>
      <c r="Z2380" t="n">
        <v>5</v>
      </c>
      <c r="AA2380" s="14" t="inlineStr">
        <is>
          <t>SI</t>
        </is>
      </c>
    </row>
    <row r="2381">
      <c r="B2381" t="inlineStr">
        <is>
          <t>Venta Local</t>
        </is>
      </c>
      <c r="C2381" t="n">
        <v>40361879</v>
      </c>
      <c r="D2381" t="inlineStr">
        <is>
          <t>AGROSUPER SHANGHAI</t>
        </is>
      </c>
      <c r="E2381" t="n">
        <v>1011586</v>
      </c>
      <c r="F2381" t="inlineStr">
        <is>
          <t>agrosuper shanghai1011586</t>
        </is>
      </c>
      <c r="G2381" s="12" t="n">
        <v>45000</v>
      </c>
      <c r="H2381" s="10" t="n">
        <v>19954</v>
      </c>
      <c r="I2381" s="10" t="n"/>
      <c r="J2381" s="10" t="n"/>
      <c r="K2381" s="10" t="n"/>
      <c r="L2381" s="13" t="n">
        <v>5.574109245612703</v>
      </c>
      <c r="M2381" s="12" t="n">
        <v>45005</v>
      </c>
      <c r="N2381" s="13" t="n">
        <v>5.5</v>
      </c>
      <c r="O2381" s="12" t="n">
        <v>45010</v>
      </c>
      <c r="P2381" t="n">
        <v>5</v>
      </c>
      <c r="Q2381" s="14" t="inlineStr">
        <is>
          <t>SI</t>
        </is>
      </c>
      <c r="R2381" s="10" t="n">
        <v>19954</v>
      </c>
      <c r="S2381" s="10" t="n"/>
      <c r="T2381" s="10" t="n"/>
      <c r="U2381" s="10" t="n"/>
      <c r="V2381" s="13" t="n">
        <v>7.574109245612703</v>
      </c>
      <c r="W2381" s="12" t="n">
        <v>45007</v>
      </c>
      <c r="X2381" s="13" t="n">
        <v>7.5</v>
      </c>
      <c r="Y2381" s="12" t="n">
        <v>45010</v>
      </c>
      <c r="Z2381" t="n">
        <v>5</v>
      </c>
      <c r="AA2381" s="14" t="inlineStr">
        <is>
          <t>SI</t>
        </is>
      </c>
    </row>
    <row r="2382">
      <c r="B2382" t="inlineStr">
        <is>
          <t>Venta Local</t>
        </is>
      </c>
      <c r="C2382" t="n">
        <v>40361872</v>
      </c>
      <c r="D2382" t="inlineStr">
        <is>
          <t>AGROSUPER SHANGHAI</t>
        </is>
      </c>
      <c r="E2382" t="n">
        <v>1011417</v>
      </c>
      <c r="F2382" t="inlineStr">
        <is>
          <t>agrosuper shanghai1011417</t>
        </is>
      </c>
      <c r="G2382" s="12" t="n">
        <v>45012</v>
      </c>
      <c r="H2382" s="10" t="inlineStr"/>
      <c r="I2382" s="10" t="n">
        <v>19800</v>
      </c>
      <c r="J2382" s="10" t="n"/>
      <c r="K2382" s="10" t="n"/>
      <c r="L2382" s="13" t="n">
        <v>5.574109245612703</v>
      </c>
      <c r="M2382" s="12" t="n">
        <v>45017</v>
      </c>
      <c r="N2382" s="13" t="n">
        <v>5.5</v>
      </c>
      <c r="O2382" s="12" t="n">
        <v>45022</v>
      </c>
      <c r="P2382" t="n">
        <v>20</v>
      </c>
      <c r="Q2382" s="14" t="inlineStr">
        <is>
          <t>SI</t>
        </is>
      </c>
      <c r="R2382" s="10" t="n"/>
      <c r="S2382" s="10" t="n">
        <v>19800</v>
      </c>
      <c r="T2382" s="10" t="n"/>
      <c r="U2382" s="10" t="n"/>
      <c r="V2382" s="13" t="n">
        <v>7.574109245612703</v>
      </c>
      <c r="W2382" s="12" t="n">
        <v>45019</v>
      </c>
      <c r="X2382" s="13" t="n">
        <v>7.5</v>
      </c>
      <c r="Y2382" s="12" t="n">
        <v>45022</v>
      </c>
      <c r="Z2382" t="n">
        <v>20</v>
      </c>
      <c r="AA2382" s="14" t="inlineStr">
        <is>
          <t>SI</t>
        </is>
      </c>
    </row>
    <row r="2383">
      <c r="B2383" t="inlineStr">
        <is>
          <t>Venta Local</t>
        </is>
      </c>
      <c r="C2383" t="n">
        <v>40361868</v>
      </c>
      <c r="D2383" t="inlineStr">
        <is>
          <t>AGROSUPER SHANGHAI</t>
        </is>
      </c>
      <c r="E2383" t="n">
        <v>1012455</v>
      </c>
      <c r="F2383" t="inlineStr">
        <is>
          <t>agrosuper shanghai1012455</t>
        </is>
      </c>
      <c r="G2383" s="12" t="n">
        <v>45018</v>
      </c>
      <c r="H2383" s="10" t="inlineStr"/>
      <c r="I2383" s="10" t="n">
        <v>24000</v>
      </c>
      <c r="J2383" s="10" t="n"/>
      <c r="K2383" s="10" t="n"/>
      <c r="L2383" s="13" t="n">
        <v>5.574109245612703</v>
      </c>
      <c r="M2383" s="12" t="n">
        <v>45023</v>
      </c>
      <c r="N2383" s="13" t="n">
        <v>5.5</v>
      </c>
      <c r="O2383" s="12" t="n">
        <v>45028</v>
      </c>
      <c r="P2383" t="n">
        <v>15</v>
      </c>
      <c r="Q2383" s="14" t="inlineStr">
        <is>
          <t>SI</t>
        </is>
      </c>
      <c r="R2383" s="10" t="n"/>
      <c r="S2383" s="10" t="n">
        <v>24000</v>
      </c>
      <c r="T2383" s="10" t="n"/>
      <c r="U2383" s="10" t="n"/>
      <c r="V2383" s="13" t="n">
        <v>7.574109245612703</v>
      </c>
      <c r="W2383" s="12" t="n">
        <v>45025</v>
      </c>
      <c r="X2383" s="13" t="n">
        <v>7.5</v>
      </c>
      <c r="Y2383" s="12" t="n">
        <v>45028</v>
      </c>
      <c r="Z2383" t="n">
        <v>15</v>
      </c>
      <c r="AA2383" s="14" t="inlineStr">
        <is>
          <t>SI</t>
        </is>
      </c>
    </row>
    <row r="2384">
      <c r="B2384" t="inlineStr">
        <is>
          <t>Venta Local</t>
        </is>
      </c>
      <c r="C2384" t="n">
        <v>40361861</v>
      </c>
      <c r="D2384" t="inlineStr">
        <is>
          <t>AGROSUPER SHANGHAI</t>
        </is>
      </c>
      <c r="E2384" t="n">
        <v>1012595</v>
      </c>
      <c r="F2384" t="inlineStr">
        <is>
          <t>agrosuper shanghai1012595</t>
        </is>
      </c>
      <c r="G2384" s="12" t="n">
        <v>45017</v>
      </c>
      <c r="H2384" s="10" t="inlineStr"/>
      <c r="I2384" s="10" t="n">
        <v>7840</v>
      </c>
      <c r="J2384" s="10" t="n"/>
      <c r="K2384" s="10" t="n"/>
      <c r="L2384" s="13" t="n">
        <v>5.574109245612703</v>
      </c>
      <c r="M2384" s="12" t="n">
        <v>45022</v>
      </c>
      <c r="N2384" s="13" t="n">
        <v>5.5</v>
      </c>
      <c r="O2384" s="12" t="n">
        <v>45027</v>
      </c>
      <c r="P2384" t="n">
        <v>16</v>
      </c>
      <c r="Q2384" s="14" t="inlineStr">
        <is>
          <t>SI</t>
        </is>
      </c>
      <c r="R2384" s="10" t="n"/>
      <c r="S2384" s="10" t="n">
        <v>7840</v>
      </c>
      <c r="T2384" s="10" t="n"/>
      <c r="U2384" s="10" t="n"/>
      <c r="V2384" s="13" t="n">
        <v>7.574109245612703</v>
      </c>
      <c r="W2384" s="12" t="n">
        <v>45024</v>
      </c>
      <c r="X2384" s="13" t="n">
        <v>7.5</v>
      </c>
      <c r="Y2384" s="12" t="n">
        <v>45027</v>
      </c>
      <c r="Z2384" t="n">
        <v>16</v>
      </c>
      <c r="AA2384" s="14" t="inlineStr">
        <is>
          <t>SI</t>
        </is>
      </c>
    </row>
    <row r="2385">
      <c r="B2385" t="inlineStr">
        <is>
          <t>Venta Local</t>
        </is>
      </c>
      <c r="C2385" t="n">
        <v>40361861</v>
      </c>
      <c r="D2385" t="inlineStr">
        <is>
          <t>AGROSUPER SHANGHAI</t>
        </is>
      </c>
      <c r="E2385" t="n">
        <v>1012218</v>
      </c>
      <c r="F2385" t="inlineStr">
        <is>
          <t>agrosuper shanghai1012218</t>
        </is>
      </c>
      <c r="G2385" s="12" t="n">
        <v>45017</v>
      </c>
      <c r="H2385" s="10" t="inlineStr"/>
      <c r="I2385" s="10" t="n">
        <v>6615</v>
      </c>
      <c r="J2385" s="10" t="n"/>
      <c r="K2385" s="10" t="n"/>
      <c r="L2385" s="13" t="n">
        <v>5.574109245612703</v>
      </c>
      <c r="M2385" s="12" t="n">
        <v>45022</v>
      </c>
      <c r="N2385" s="13" t="n">
        <v>5.5</v>
      </c>
      <c r="O2385" s="12" t="n">
        <v>45027</v>
      </c>
      <c r="P2385" t="n">
        <v>16</v>
      </c>
      <c r="Q2385" s="14" t="inlineStr">
        <is>
          <t>SI</t>
        </is>
      </c>
      <c r="R2385" s="10" t="n"/>
      <c r="S2385" s="10" t="n">
        <v>6615</v>
      </c>
      <c r="T2385" s="10" t="n"/>
      <c r="U2385" s="10" t="n"/>
      <c r="V2385" s="13" t="n">
        <v>7.574109245612703</v>
      </c>
      <c r="W2385" s="12" t="n">
        <v>45024</v>
      </c>
      <c r="X2385" s="13" t="n">
        <v>7.5</v>
      </c>
      <c r="Y2385" s="12" t="n">
        <v>45027</v>
      </c>
      <c r="Z2385" t="n">
        <v>16</v>
      </c>
      <c r="AA2385" s="14" t="inlineStr">
        <is>
          <t>SI</t>
        </is>
      </c>
    </row>
    <row r="2386">
      <c r="B2386" t="inlineStr">
        <is>
          <t>Venta Local</t>
        </is>
      </c>
      <c r="C2386" t="n">
        <v>40361861</v>
      </c>
      <c r="D2386" t="inlineStr">
        <is>
          <t>AGROSUPER SHANGHAI</t>
        </is>
      </c>
      <c r="E2386" t="n">
        <v>1012005</v>
      </c>
      <c r="F2386" t="inlineStr">
        <is>
          <t>agrosuper shanghai1012005</t>
        </is>
      </c>
      <c r="G2386" s="12" t="n">
        <v>45017</v>
      </c>
      <c r="H2386" s="10" t="inlineStr"/>
      <c r="I2386" s="10" t="n">
        <v>2880</v>
      </c>
      <c r="J2386" s="10" t="n"/>
      <c r="K2386" s="10" t="n"/>
      <c r="L2386" s="13" t="n">
        <v>5.574109245612703</v>
      </c>
      <c r="M2386" s="12" t="n">
        <v>45022</v>
      </c>
      <c r="N2386" s="13" t="n">
        <v>5.5</v>
      </c>
      <c r="O2386" s="12" t="n">
        <v>45027</v>
      </c>
      <c r="P2386" t="n">
        <v>16</v>
      </c>
      <c r="Q2386" s="14" t="inlineStr">
        <is>
          <t>SI</t>
        </is>
      </c>
      <c r="R2386" s="10" t="n"/>
      <c r="S2386" s="10" t="n">
        <v>2880</v>
      </c>
      <c r="T2386" s="10" t="n"/>
      <c r="U2386" s="10" t="n"/>
      <c r="V2386" s="13" t="n">
        <v>7.574109245612703</v>
      </c>
      <c r="W2386" s="12" t="n">
        <v>45024</v>
      </c>
      <c r="X2386" s="13" t="n">
        <v>7.5</v>
      </c>
      <c r="Y2386" s="12" t="n">
        <v>45027</v>
      </c>
      <c r="Z2386" t="n">
        <v>16</v>
      </c>
      <c r="AA2386" s="14" t="inlineStr">
        <is>
          <t>SI</t>
        </is>
      </c>
    </row>
    <row r="2387">
      <c r="B2387" t="inlineStr">
        <is>
          <t>Venta Local</t>
        </is>
      </c>
      <c r="C2387" t="n">
        <v>40361850</v>
      </c>
      <c r="D2387" t="inlineStr">
        <is>
          <t>AGRO EUROPA</t>
        </is>
      </c>
      <c r="E2387" t="n">
        <v>1010877</v>
      </c>
      <c r="F2387" t="inlineStr">
        <is>
          <t>agro europa1010877</t>
        </is>
      </c>
      <c r="G2387" s="12" t="n">
        <v>45038</v>
      </c>
      <c r="H2387" s="10" t="inlineStr"/>
      <c r="I2387" s="10" t="n"/>
      <c r="J2387" s="10" t="n">
        <v>24000</v>
      </c>
      <c r="K2387" s="10" t="n"/>
      <c r="L2387" s="13" t="n">
        <v>5.142011834319526</v>
      </c>
      <c r="M2387" s="12" t="n">
        <v>45043</v>
      </c>
      <c r="N2387" s="13" t="n">
        <v>7.5</v>
      </c>
      <c r="O2387" s="12" t="n">
        <v>45050</v>
      </c>
      <c r="P2387" t="n">
        <v>23</v>
      </c>
      <c r="Q2387" s="14" t="inlineStr">
        <is>
          <t>SI</t>
        </is>
      </c>
      <c r="R2387" s="10" t="n"/>
      <c r="S2387" s="10" t="n"/>
      <c r="T2387" s="10" t="n">
        <v>24000</v>
      </c>
      <c r="U2387" s="10" t="n"/>
      <c r="V2387" s="13" t="n">
        <v>7.142011834319526</v>
      </c>
      <c r="W2387" s="12" t="n">
        <v>45045</v>
      </c>
      <c r="X2387" s="13" t="n">
        <v>9.5</v>
      </c>
      <c r="Y2387" s="12" t="n">
        <v>45050</v>
      </c>
      <c r="Z2387" t="n">
        <v>23</v>
      </c>
      <c r="AA2387" s="14" t="inlineStr">
        <is>
          <t>SI</t>
        </is>
      </c>
    </row>
    <row r="2388">
      <c r="B2388" t="inlineStr">
        <is>
          <t>Venta Local</t>
        </is>
      </c>
      <c r="C2388" t="n">
        <v>40361830</v>
      </c>
      <c r="D2388" t="inlineStr">
        <is>
          <t>AGRO MEXICO</t>
        </is>
      </c>
      <c r="E2388" t="n">
        <v>1021874</v>
      </c>
      <c r="F2388" t="inlineStr">
        <is>
          <t>agro mexico1021874</t>
        </is>
      </c>
      <c r="G2388" s="12" t="n">
        <v>44991</v>
      </c>
      <c r="H2388" s="10" t="n">
        <v>23930.87</v>
      </c>
      <c r="I2388" s="10" t="n"/>
      <c r="J2388" s="10" t="n"/>
      <c r="K2388" s="10" t="n"/>
      <c r="L2388" s="13" t="n">
        <v>5.449612403100775</v>
      </c>
      <c r="M2388" s="12" t="n">
        <v>44996</v>
      </c>
      <c r="N2388" s="13" t="n">
        <v>10</v>
      </c>
      <c r="O2388" s="12" t="n">
        <v>45006</v>
      </c>
      <c r="P2388" t="n">
        <v>9</v>
      </c>
      <c r="Q2388" s="14" t="inlineStr">
        <is>
          <t>SI</t>
        </is>
      </c>
      <c r="R2388" s="10" t="n">
        <v>23930.87</v>
      </c>
      <c r="S2388" s="10" t="n"/>
      <c r="T2388" s="10" t="n"/>
      <c r="U2388" s="10" t="n"/>
      <c r="V2388" s="13" t="n">
        <v>7.449612403100775</v>
      </c>
      <c r="W2388" s="12" t="n">
        <v>44998</v>
      </c>
      <c r="X2388" s="13" t="n">
        <v>12</v>
      </c>
      <c r="Y2388" s="12" t="n">
        <v>45006</v>
      </c>
      <c r="Z2388" t="n">
        <v>9</v>
      </c>
      <c r="AA2388" s="14" t="inlineStr">
        <is>
          <t>SI</t>
        </is>
      </c>
    </row>
    <row r="2389">
      <c r="B2389" t="inlineStr">
        <is>
          <t>Venta Local</t>
        </is>
      </c>
      <c r="C2389" t="n">
        <v>40361822</v>
      </c>
      <c r="D2389" t="inlineStr">
        <is>
          <t>AGRO MEXICO</t>
        </is>
      </c>
      <c r="E2389" t="n">
        <v>1030337</v>
      </c>
      <c r="F2389" t="inlineStr">
        <is>
          <t>agro mexico1030337</t>
        </is>
      </c>
      <c r="G2389" s="12" t="n">
        <v>44995</v>
      </c>
      <c r="H2389" s="10" t="n">
        <v>24000</v>
      </c>
      <c r="I2389" s="10" t="n"/>
      <c r="J2389" s="10" t="n"/>
      <c r="K2389" s="10" t="n"/>
      <c r="L2389" s="13" t="n">
        <v>5.449612403100775</v>
      </c>
      <c r="M2389" s="12" t="n">
        <v>45000</v>
      </c>
      <c r="N2389" s="13" t="n">
        <v>10</v>
      </c>
      <c r="O2389" s="12" t="n">
        <v>45010</v>
      </c>
      <c r="P2389" t="n">
        <v>5</v>
      </c>
      <c r="Q2389" s="14" t="inlineStr">
        <is>
          <t>SI</t>
        </is>
      </c>
      <c r="R2389" s="10" t="n">
        <v>24000</v>
      </c>
      <c r="S2389" s="10" t="n"/>
      <c r="T2389" s="10" t="n"/>
      <c r="U2389" s="10" t="n"/>
      <c r="V2389" s="13" t="n">
        <v>7.449612403100775</v>
      </c>
      <c r="W2389" s="12" t="n">
        <v>45002</v>
      </c>
      <c r="X2389" s="13" t="n">
        <v>12</v>
      </c>
      <c r="Y2389" s="12" t="n">
        <v>45010</v>
      </c>
      <c r="Z2389" t="n">
        <v>5</v>
      </c>
      <c r="AA2389" s="14" t="inlineStr">
        <is>
          <t>SI</t>
        </is>
      </c>
    </row>
    <row r="2390">
      <c r="B2390" t="inlineStr">
        <is>
          <t>Venta Local</t>
        </is>
      </c>
      <c r="C2390" t="n">
        <v>40361814</v>
      </c>
      <c r="D2390" t="inlineStr">
        <is>
          <t>AGRO MEXICO</t>
        </is>
      </c>
      <c r="E2390" t="n">
        <v>1021555</v>
      </c>
      <c r="F2390" t="inlineStr">
        <is>
          <t>agro mexico1021555</t>
        </is>
      </c>
      <c r="G2390" s="12" t="n">
        <v>44994</v>
      </c>
      <c r="H2390" s="10" t="n">
        <v>24017.99</v>
      </c>
      <c r="I2390" s="10" t="n"/>
      <c r="J2390" s="10" t="n"/>
      <c r="K2390" s="10" t="n"/>
      <c r="L2390" s="13" t="n">
        <v>5.449612403100775</v>
      </c>
      <c r="M2390" s="12" t="n">
        <v>44999</v>
      </c>
      <c r="N2390" s="13" t="n">
        <v>10</v>
      </c>
      <c r="O2390" s="12" t="n">
        <v>45009</v>
      </c>
      <c r="P2390" t="n">
        <v>6</v>
      </c>
      <c r="Q2390" s="14" t="inlineStr">
        <is>
          <t>SI</t>
        </is>
      </c>
      <c r="R2390" s="10" t="n">
        <v>24017.99</v>
      </c>
      <c r="S2390" s="10" t="n"/>
      <c r="T2390" s="10" t="n"/>
      <c r="U2390" s="10" t="n"/>
      <c r="V2390" s="13" t="n">
        <v>7.449612403100775</v>
      </c>
      <c r="W2390" s="12" t="n">
        <v>45001</v>
      </c>
      <c r="X2390" s="13" t="n">
        <v>12</v>
      </c>
      <c r="Y2390" s="12" t="n">
        <v>45009</v>
      </c>
      <c r="Z2390" t="n">
        <v>6</v>
      </c>
      <c r="AA2390" s="14" t="inlineStr">
        <is>
          <t>SI</t>
        </is>
      </c>
    </row>
    <row r="2391">
      <c r="B2391" t="inlineStr">
        <is>
          <t>Venta Local</t>
        </is>
      </c>
      <c r="C2391" t="n">
        <v>40361811</v>
      </c>
      <c r="D2391" t="inlineStr">
        <is>
          <t>AGRO MEXICO</t>
        </is>
      </c>
      <c r="E2391" t="n">
        <v>1021272</v>
      </c>
      <c r="F2391" t="inlineStr">
        <is>
          <t>agro mexico1021272</t>
        </is>
      </c>
      <c r="G2391" s="12" t="n">
        <v>44991</v>
      </c>
      <c r="H2391" s="10" t="n">
        <v>23516.24</v>
      </c>
      <c r="I2391" s="10" t="n"/>
      <c r="J2391" s="10" t="n"/>
      <c r="K2391" s="10" t="n"/>
      <c r="L2391" s="13" t="n">
        <v>5.449612403100775</v>
      </c>
      <c r="M2391" s="12" t="n">
        <v>44996</v>
      </c>
      <c r="N2391" s="13" t="n">
        <v>10</v>
      </c>
      <c r="O2391" s="12" t="n">
        <v>45006</v>
      </c>
      <c r="P2391" t="n">
        <v>9</v>
      </c>
      <c r="Q2391" s="14" t="inlineStr">
        <is>
          <t>SI</t>
        </is>
      </c>
      <c r="R2391" s="10" t="n">
        <v>23516.24</v>
      </c>
      <c r="S2391" s="10" t="n"/>
      <c r="T2391" s="10" t="n"/>
      <c r="U2391" s="10" t="n"/>
      <c r="V2391" s="13" t="n">
        <v>7.449612403100775</v>
      </c>
      <c r="W2391" s="12" t="n">
        <v>44998</v>
      </c>
      <c r="X2391" s="13" t="n">
        <v>12</v>
      </c>
      <c r="Y2391" s="12" t="n">
        <v>45006</v>
      </c>
      <c r="Z2391" t="n">
        <v>9</v>
      </c>
      <c r="AA2391" s="14" t="inlineStr">
        <is>
          <t>SI</t>
        </is>
      </c>
    </row>
    <row r="2392">
      <c r="B2392" t="inlineStr">
        <is>
          <t>Venta Local</t>
        </is>
      </c>
      <c r="C2392" t="n">
        <v>40361810</v>
      </c>
      <c r="D2392" t="inlineStr">
        <is>
          <t>AGRO MEXICO</t>
        </is>
      </c>
      <c r="E2392" t="n">
        <v>1021272</v>
      </c>
      <c r="F2392" t="inlineStr">
        <is>
          <t>agro mexico1021272</t>
        </is>
      </c>
      <c r="G2392" s="12" t="n">
        <v>44984</v>
      </c>
      <c r="H2392" s="10" t="n">
        <v>24012.76</v>
      </c>
      <c r="I2392" s="10" t="n"/>
      <c r="J2392" s="10" t="n"/>
      <c r="K2392" s="10" t="n"/>
      <c r="L2392" s="13" t="n">
        <v>5.449612403100775</v>
      </c>
      <c r="M2392" s="12" t="n">
        <v>44989</v>
      </c>
      <c r="N2392" s="13" t="n">
        <v>10</v>
      </c>
      <c r="O2392" s="12" t="n">
        <v>44999</v>
      </c>
      <c r="P2392" t="n">
        <v>13</v>
      </c>
      <c r="Q2392" s="14" t="inlineStr">
        <is>
          <t>SI</t>
        </is>
      </c>
      <c r="R2392" s="10" t="n">
        <v>24012.76</v>
      </c>
      <c r="S2392" s="10" t="n"/>
      <c r="T2392" s="10" t="n"/>
      <c r="U2392" s="10" t="n"/>
      <c r="V2392" s="13" t="n">
        <v>7.449612403100775</v>
      </c>
      <c r="W2392" s="12" t="n">
        <v>44991</v>
      </c>
      <c r="X2392" s="13" t="n">
        <v>12</v>
      </c>
      <c r="Y2392" s="12" t="n">
        <v>44999</v>
      </c>
      <c r="Z2392" t="n">
        <v>13</v>
      </c>
      <c r="AA2392" s="14" t="inlineStr">
        <is>
          <t>SI</t>
        </is>
      </c>
    </row>
    <row r="2393">
      <c r="B2393" t="inlineStr">
        <is>
          <t>Venta Local</t>
        </is>
      </c>
      <c r="C2393" t="n">
        <v>40361795</v>
      </c>
      <c r="D2393" t="inlineStr">
        <is>
          <t>AGRO MEXICO</t>
        </is>
      </c>
      <c r="E2393" t="n">
        <v>1023302</v>
      </c>
      <c r="F2393" t="inlineStr">
        <is>
          <t>agro mexico1023302</t>
        </is>
      </c>
      <c r="G2393" s="12" t="n">
        <v>44991</v>
      </c>
      <c r="H2393" s="10" t="n">
        <v>11980</v>
      </c>
      <c r="I2393" s="10" t="n"/>
      <c r="J2393" s="10" t="n"/>
      <c r="K2393" s="10" t="n"/>
      <c r="L2393" s="13" t="n">
        <v>5.449612403100775</v>
      </c>
      <c r="M2393" s="12" t="n">
        <v>44996</v>
      </c>
      <c r="N2393" s="13" t="n">
        <v>10</v>
      </c>
      <c r="O2393" s="12" t="n">
        <v>45006</v>
      </c>
      <c r="P2393" t="n">
        <v>9</v>
      </c>
      <c r="Q2393" s="14" t="inlineStr">
        <is>
          <t>SI</t>
        </is>
      </c>
      <c r="R2393" s="10" t="n">
        <v>11980</v>
      </c>
      <c r="S2393" s="10" t="n"/>
      <c r="T2393" s="10" t="n"/>
      <c r="U2393" s="10" t="n"/>
      <c r="V2393" s="13" t="n">
        <v>7.449612403100775</v>
      </c>
      <c r="W2393" s="12" t="n">
        <v>44998</v>
      </c>
      <c r="X2393" s="13" t="n">
        <v>12</v>
      </c>
      <c r="Y2393" s="12" t="n">
        <v>45006</v>
      </c>
      <c r="Z2393" t="n">
        <v>9</v>
      </c>
      <c r="AA2393" s="14" t="inlineStr">
        <is>
          <t>SI</t>
        </is>
      </c>
    </row>
    <row r="2394">
      <c r="B2394" t="inlineStr">
        <is>
          <t>Venta Local</t>
        </is>
      </c>
      <c r="C2394" t="n">
        <v>40361795</v>
      </c>
      <c r="D2394" t="inlineStr">
        <is>
          <t>AGRO MEXICO</t>
        </is>
      </c>
      <c r="E2394" t="n">
        <v>1023302</v>
      </c>
      <c r="F2394" t="inlineStr">
        <is>
          <t>agro mexico1023302</t>
        </is>
      </c>
      <c r="G2394" s="12" t="n">
        <v>44991</v>
      </c>
      <c r="H2394" s="10" t="n">
        <v>24380</v>
      </c>
      <c r="I2394" s="10" t="n"/>
      <c r="J2394" s="10" t="n"/>
      <c r="K2394" s="10" t="n"/>
      <c r="L2394" s="13" t="n">
        <v>5.449612403100775</v>
      </c>
      <c r="M2394" s="12" t="n">
        <v>44996</v>
      </c>
      <c r="N2394" s="13" t="n">
        <v>10</v>
      </c>
      <c r="O2394" s="12" t="n">
        <v>45006</v>
      </c>
      <c r="P2394" t="n">
        <v>9</v>
      </c>
      <c r="Q2394" s="14" t="inlineStr">
        <is>
          <t>SI</t>
        </is>
      </c>
      <c r="R2394" s="10" t="n">
        <v>24380</v>
      </c>
      <c r="S2394" s="10" t="n"/>
      <c r="T2394" s="10" t="n"/>
      <c r="U2394" s="10" t="n"/>
      <c r="V2394" s="13" t="n">
        <v>7.449612403100775</v>
      </c>
      <c r="W2394" s="12" t="n">
        <v>44998</v>
      </c>
      <c r="X2394" s="13" t="n">
        <v>12</v>
      </c>
      <c r="Y2394" s="12" t="n">
        <v>45006</v>
      </c>
      <c r="Z2394" t="n">
        <v>9</v>
      </c>
      <c r="AA2394" s="14" t="inlineStr">
        <is>
          <t>SI</t>
        </is>
      </c>
    </row>
    <row r="2395">
      <c r="B2395" t="inlineStr">
        <is>
          <t>Venta Local</t>
        </is>
      </c>
      <c r="C2395" t="n">
        <v>40361792</v>
      </c>
      <c r="D2395" t="inlineStr">
        <is>
          <t>AGRO MEXICO</t>
        </is>
      </c>
      <c r="E2395" t="n">
        <v>1021272</v>
      </c>
      <c r="F2395" t="inlineStr">
        <is>
          <t>agro mexico1021272</t>
        </is>
      </c>
      <c r="G2395" s="12" t="n">
        <v>44988</v>
      </c>
      <c r="H2395" s="10" t="n">
        <v>24006.83</v>
      </c>
      <c r="I2395" s="10" t="n"/>
      <c r="J2395" s="10" t="n"/>
      <c r="K2395" s="10" t="n"/>
      <c r="L2395" s="13" t="n">
        <v>5.449612403100775</v>
      </c>
      <c r="M2395" s="12" t="n">
        <v>44993</v>
      </c>
      <c r="N2395" s="13" t="n">
        <v>10</v>
      </c>
      <c r="O2395" s="12" t="n">
        <v>45003</v>
      </c>
      <c r="P2395" t="n">
        <v>9</v>
      </c>
      <c r="Q2395" s="14" t="inlineStr">
        <is>
          <t>SI</t>
        </is>
      </c>
      <c r="R2395" s="10" t="n">
        <v>24006.83</v>
      </c>
      <c r="S2395" s="10" t="n"/>
      <c r="T2395" s="10" t="n"/>
      <c r="U2395" s="10" t="n"/>
      <c r="V2395" s="13" t="n">
        <v>7.449612403100775</v>
      </c>
      <c r="W2395" s="12" t="n">
        <v>44995</v>
      </c>
      <c r="X2395" s="13" t="n">
        <v>12</v>
      </c>
      <c r="Y2395" s="12" t="n">
        <v>45003</v>
      </c>
      <c r="Z2395" t="n">
        <v>9</v>
      </c>
      <c r="AA2395" s="14" t="inlineStr">
        <is>
          <t>SI</t>
        </is>
      </c>
    </row>
    <row r="2396">
      <c r="B2396" t="inlineStr">
        <is>
          <t>Venta Local</t>
        </is>
      </c>
      <c r="C2396" t="n">
        <v>40361788</v>
      </c>
      <c r="D2396" t="inlineStr">
        <is>
          <t>AGRO MEXICO</t>
        </is>
      </c>
      <c r="E2396" t="n">
        <v>1021270</v>
      </c>
      <c r="F2396" t="inlineStr">
        <is>
          <t>agro mexico1021270</t>
        </is>
      </c>
      <c r="G2396" s="12" t="n">
        <v>45007</v>
      </c>
      <c r="H2396" s="10" t="inlineStr"/>
      <c r="I2396" s="10" t="n">
        <v>24017.59</v>
      </c>
      <c r="J2396" s="10" t="n"/>
      <c r="K2396" s="10" t="n"/>
      <c r="L2396" s="13" t="n">
        <v>5.449612403100775</v>
      </c>
      <c r="M2396" s="12" t="n">
        <v>45012</v>
      </c>
      <c r="N2396" s="13" t="n">
        <v>10</v>
      </c>
      <c r="O2396" s="12" t="n">
        <v>45022</v>
      </c>
      <c r="P2396" t="n">
        <v>20</v>
      </c>
      <c r="Q2396" s="14" t="inlineStr">
        <is>
          <t>SI</t>
        </is>
      </c>
      <c r="R2396" s="10" t="n"/>
      <c r="S2396" s="10" t="n">
        <v>24017.59</v>
      </c>
      <c r="T2396" s="10" t="n"/>
      <c r="U2396" s="10" t="n"/>
      <c r="V2396" s="13" t="n">
        <v>7.449612403100775</v>
      </c>
      <c r="W2396" s="12" t="n">
        <v>45014</v>
      </c>
      <c r="X2396" s="13" t="n">
        <v>12</v>
      </c>
      <c r="Y2396" s="12" t="n">
        <v>45022</v>
      </c>
      <c r="Z2396" t="n">
        <v>20</v>
      </c>
      <c r="AA2396" s="14" t="inlineStr">
        <is>
          <t>SI</t>
        </is>
      </c>
    </row>
    <row r="2397">
      <c r="B2397" t="inlineStr">
        <is>
          <t>Venta Local</t>
        </is>
      </c>
      <c r="C2397" t="n">
        <v>40361786</v>
      </c>
      <c r="D2397" t="inlineStr">
        <is>
          <t>AGRO MEXICO</t>
        </is>
      </c>
      <c r="E2397" t="n">
        <v>1021270</v>
      </c>
      <c r="F2397" t="inlineStr">
        <is>
          <t>agro mexico1021270</t>
        </is>
      </c>
      <c r="G2397" s="12" t="n">
        <v>44994</v>
      </c>
      <c r="H2397" s="10" t="n">
        <v>24001.77</v>
      </c>
      <c r="I2397" s="10" t="n"/>
      <c r="J2397" s="10" t="n"/>
      <c r="K2397" s="10" t="n"/>
      <c r="L2397" s="13" t="n">
        <v>5.449612403100775</v>
      </c>
      <c r="M2397" s="12" t="n">
        <v>44999</v>
      </c>
      <c r="N2397" s="13" t="n">
        <v>10</v>
      </c>
      <c r="O2397" s="12" t="n">
        <v>45009</v>
      </c>
      <c r="P2397" t="n">
        <v>6</v>
      </c>
      <c r="Q2397" s="14" t="inlineStr">
        <is>
          <t>SI</t>
        </is>
      </c>
      <c r="R2397" s="10" t="n">
        <v>24001.77</v>
      </c>
      <c r="S2397" s="10" t="n"/>
      <c r="T2397" s="10" t="n"/>
      <c r="U2397" s="10" t="n"/>
      <c r="V2397" s="13" t="n">
        <v>7.449612403100775</v>
      </c>
      <c r="W2397" s="12" t="n">
        <v>45001</v>
      </c>
      <c r="X2397" s="13" t="n">
        <v>12</v>
      </c>
      <c r="Y2397" s="12" t="n">
        <v>45009</v>
      </c>
      <c r="Z2397" t="n">
        <v>6</v>
      </c>
      <c r="AA2397" s="14" t="inlineStr">
        <is>
          <t>SI</t>
        </is>
      </c>
    </row>
    <row r="2398">
      <c r="B2398" t="inlineStr">
        <is>
          <t>Venta Local</t>
        </is>
      </c>
      <c r="C2398" t="n">
        <v>40361785</v>
      </c>
      <c r="D2398" t="inlineStr">
        <is>
          <t>AGRO MEXICO</t>
        </is>
      </c>
      <c r="E2398" t="n">
        <v>1021270</v>
      </c>
      <c r="F2398" t="inlineStr">
        <is>
          <t>agro mexico1021270</t>
        </is>
      </c>
      <c r="G2398" s="12" t="n">
        <v>45001</v>
      </c>
      <c r="H2398" s="10" t="n">
        <v>24005.68</v>
      </c>
      <c r="I2398" s="10" t="n"/>
      <c r="J2398" s="10" t="n"/>
      <c r="K2398" s="10" t="n"/>
      <c r="L2398" s="13" t="n">
        <v>5.449612403100775</v>
      </c>
      <c r="M2398" s="12" t="n">
        <v>45006</v>
      </c>
      <c r="N2398" s="13" t="n">
        <v>10</v>
      </c>
      <c r="O2398" s="12" t="n">
        <v>45016</v>
      </c>
      <c r="P2398" t="n">
        <v>0</v>
      </c>
      <c r="Q2398" s="14" t="inlineStr">
        <is>
          <t>Mes 4</t>
        </is>
      </c>
      <c r="R2398" s="10" t="n">
        <v>24005.68</v>
      </c>
      <c r="S2398" s="10" t="n"/>
      <c r="T2398" s="10" t="n"/>
      <c r="U2398" s="10" t="n"/>
      <c r="V2398" s="13" t="n">
        <v>7.449612403100775</v>
      </c>
      <c r="W2398" s="12" t="n">
        <v>45008</v>
      </c>
      <c r="X2398" s="13" t="n">
        <v>12</v>
      </c>
      <c r="Y2398" s="12" t="n">
        <v>45016</v>
      </c>
      <c r="Z2398" t="n">
        <v>0</v>
      </c>
      <c r="AA2398" s="14" t="inlineStr">
        <is>
          <t>Mes 4</t>
        </is>
      </c>
    </row>
    <row r="2399">
      <c r="B2399" t="inlineStr">
        <is>
          <t>Venta Local</t>
        </is>
      </c>
      <c r="C2399" t="n">
        <v>40361784</v>
      </c>
      <c r="D2399" t="inlineStr">
        <is>
          <t>AGRO MEXICO</t>
        </is>
      </c>
      <c r="E2399" t="n">
        <v>1021874</v>
      </c>
      <c r="F2399" t="inlineStr">
        <is>
          <t>agro mexico1021874</t>
        </is>
      </c>
      <c r="G2399" s="12" t="n">
        <v>44997</v>
      </c>
      <c r="H2399" s="10" t="n">
        <v>15591.03</v>
      </c>
      <c r="I2399" s="10" t="n"/>
      <c r="J2399" s="10" t="n"/>
      <c r="K2399" s="10" t="n"/>
      <c r="L2399" s="13" t="n">
        <v>5.449612403100775</v>
      </c>
      <c r="M2399" s="12" t="n">
        <v>45002</v>
      </c>
      <c r="N2399" s="13" t="n">
        <v>10</v>
      </c>
      <c r="O2399" s="12" t="n">
        <v>45012</v>
      </c>
      <c r="P2399" t="n">
        <v>4</v>
      </c>
      <c r="Q2399" s="14" t="inlineStr">
        <is>
          <t>SI</t>
        </is>
      </c>
      <c r="R2399" s="10" t="n">
        <v>15591.03</v>
      </c>
      <c r="S2399" s="10" t="n"/>
      <c r="T2399" s="10" t="n"/>
      <c r="U2399" s="10" t="n"/>
      <c r="V2399" s="13" t="n">
        <v>7.449612403100775</v>
      </c>
      <c r="W2399" s="12" t="n">
        <v>45004</v>
      </c>
      <c r="X2399" s="13" t="n">
        <v>12</v>
      </c>
      <c r="Y2399" s="12" t="n">
        <v>45012</v>
      </c>
      <c r="Z2399" t="n">
        <v>4</v>
      </c>
      <c r="AA2399" s="14" t="inlineStr">
        <is>
          <t>SI</t>
        </is>
      </c>
    </row>
    <row r="2400">
      <c r="B2400" t="inlineStr">
        <is>
          <t>Venta Local</t>
        </is>
      </c>
      <c r="C2400" t="n">
        <v>40361784</v>
      </c>
      <c r="D2400" t="inlineStr">
        <is>
          <t>AGRO MEXICO</t>
        </is>
      </c>
      <c r="E2400" t="n">
        <v>1021874</v>
      </c>
      <c r="F2400" t="inlineStr">
        <is>
          <t>agro mexico1021874</t>
        </is>
      </c>
      <c r="G2400" s="12" t="n">
        <v>44997</v>
      </c>
      <c r="H2400" s="10" t="n">
        <v>24018.74</v>
      </c>
      <c r="I2400" s="10" t="n"/>
      <c r="J2400" s="10" t="n"/>
      <c r="K2400" s="10" t="n"/>
      <c r="L2400" s="13" t="n">
        <v>5.449612403100775</v>
      </c>
      <c r="M2400" s="12" t="n">
        <v>45002</v>
      </c>
      <c r="N2400" s="13" t="n">
        <v>10</v>
      </c>
      <c r="O2400" s="12" t="n">
        <v>45012</v>
      </c>
      <c r="P2400" t="n">
        <v>4</v>
      </c>
      <c r="Q2400" s="14" t="inlineStr">
        <is>
          <t>SI</t>
        </is>
      </c>
      <c r="R2400" s="10" t="n">
        <v>24018.74</v>
      </c>
      <c r="S2400" s="10" t="n"/>
      <c r="T2400" s="10" t="n"/>
      <c r="U2400" s="10" t="n"/>
      <c r="V2400" s="13" t="n">
        <v>7.449612403100775</v>
      </c>
      <c r="W2400" s="12" t="n">
        <v>45004</v>
      </c>
      <c r="X2400" s="13" t="n">
        <v>12</v>
      </c>
      <c r="Y2400" s="12" t="n">
        <v>45012</v>
      </c>
      <c r="Z2400" t="n">
        <v>4</v>
      </c>
      <c r="AA2400" s="14" t="inlineStr">
        <is>
          <t>SI</t>
        </is>
      </c>
    </row>
    <row r="2401">
      <c r="B2401" t="inlineStr">
        <is>
          <t>Venta Local</t>
        </is>
      </c>
      <c r="C2401" t="n">
        <v>40361780</v>
      </c>
      <c r="D2401" t="inlineStr">
        <is>
          <t>AGRO MEXICO</t>
        </is>
      </c>
      <c r="E2401" t="n">
        <v>1023302</v>
      </c>
      <c r="F2401" t="inlineStr">
        <is>
          <t>agro mexico1023302</t>
        </is>
      </c>
      <c r="G2401" s="12" t="n">
        <v>44984</v>
      </c>
      <c r="H2401" s="10" t="n">
        <v>10000</v>
      </c>
      <c r="I2401" s="10" t="n"/>
      <c r="J2401" s="10" t="n"/>
      <c r="K2401" s="10" t="n"/>
      <c r="L2401" s="13" t="n">
        <v>5.449612403100775</v>
      </c>
      <c r="M2401" s="12" t="n">
        <v>44989</v>
      </c>
      <c r="N2401" s="13" t="n">
        <v>10</v>
      </c>
      <c r="O2401" s="12" t="n">
        <v>44999</v>
      </c>
      <c r="P2401" t="n">
        <v>13</v>
      </c>
      <c r="Q2401" s="14" t="inlineStr">
        <is>
          <t>SI</t>
        </is>
      </c>
      <c r="R2401" s="10" t="n">
        <v>10000</v>
      </c>
      <c r="S2401" s="10" t="n"/>
      <c r="T2401" s="10" t="n"/>
      <c r="U2401" s="10" t="n"/>
      <c r="V2401" s="13" t="n">
        <v>7.449612403100775</v>
      </c>
      <c r="W2401" s="12" t="n">
        <v>44991</v>
      </c>
      <c r="X2401" s="13" t="n">
        <v>12</v>
      </c>
      <c r="Y2401" s="12" t="n">
        <v>44999</v>
      </c>
      <c r="Z2401" t="n">
        <v>13</v>
      </c>
      <c r="AA2401" s="14" t="inlineStr">
        <is>
          <t>SI</t>
        </is>
      </c>
    </row>
    <row r="2402">
      <c r="B2402" t="inlineStr">
        <is>
          <t>Venta Local</t>
        </is>
      </c>
      <c r="C2402" t="n">
        <v>40361780</v>
      </c>
      <c r="D2402" t="inlineStr">
        <is>
          <t>AGRO MEXICO</t>
        </is>
      </c>
      <c r="E2402" t="n">
        <v>1023302</v>
      </c>
      <c r="F2402" t="inlineStr">
        <is>
          <t>agro mexico1023302</t>
        </is>
      </c>
      <c r="G2402" s="12" t="n">
        <v>44984</v>
      </c>
      <c r="H2402" s="10" t="n">
        <v>24000</v>
      </c>
      <c r="I2402" s="10" t="n"/>
      <c r="J2402" s="10" t="n"/>
      <c r="K2402" s="10" t="n"/>
      <c r="L2402" s="13" t="n">
        <v>5.449612403100775</v>
      </c>
      <c r="M2402" s="12" t="n">
        <v>44989</v>
      </c>
      <c r="N2402" s="13" t="n">
        <v>10</v>
      </c>
      <c r="O2402" s="12" t="n">
        <v>44999</v>
      </c>
      <c r="P2402" t="n">
        <v>13</v>
      </c>
      <c r="Q2402" s="14" t="inlineStr">
        <is>
          <t>SI</t>
        </is>
      </c>
      <c r="R2402" s="10" t="n">
        <v>24000</v>
      </c>
      <c r="S2402" s="10" t="n"/>
      <c r="T2402" s="10" t="n"/>
      <c r="U2402" s="10" t="n"/>
      <c r="V2402" s="13" t="n">
        <v>7.449612403100775</v>
      </c>
      <c r="W2402" s="12" t="n">
        <v>44991</v>
      </c>
      <c r="X2402" s="13" t="n">
        <v>12</v>
      </c>
      <c r="Y2402" s="12" t="n">
        <v>44999</v>
      </c>
      <c r="Z2402" t="n">
        <v>13</v>
      </c>
      <c r="AA2402" s="14" t="inlineStr">
        <is>
          <t>SI</t>
        </is>
      </c>
    </row>
    <row r="2403">
      <c r="B2403" t="inlineStr">
        <is>
          <t>Venta Local</t>
        </is>
      </c>
      <c r="C2403" t="n">
        <v>40361771</v>
      </c>
      <c r="D2403" t="inlineStr">
        <is>
          <t>AGRO MEXICO</t>
        </is>
      </c>
      <c r="E2403" t="n">
        <v>1021270</v>
      </c>
      <c r="F2403" t="inlineStr">
        <is>
          <t>agro mexico1021270</t>
        </is>
      </c>
      <c r="G2403" s="12" t="n">
        <v>44994</v>
      </c>
      <c r="H2403" s="10" t="n">
        <v>24015.35</v>
      </c>
      <c r="I2403" s="10" t="n"/>
      <c r="J2403" s="10" t="n"/>
      <c r="K2403" s="10" t="n"/>
      <c r="L2403" s="13" t="n">
        <v>5.449612403100775</v>
      </c>
      <c r="M2403" s="12" t="n">
        <v>44999</v>
      </c>
      <c r="N2403" s="13" t="n">
        <v>10</v>
      </c>
      <c r="O2403" s="12" t="n">
        <v>45009</v>
      </c>
      <c r="P2403" t="n">
        <v>6</v>
      </c>
      <c r="Q2403" s="14" t="inlineStr">
        <is>
          <t>SI</t>
        </is>
      </c>
      <c r="R2403" s="10" t="n">
        <v>24015.35</v>
      </c>
      <c r="S2403" s="10" t="n"/>
      <c r="T2403" s="10" t="n"/>
      <c r="U2403" s="10" t="n"/>
      <c r="V2403" s="13" t="n">
        <v>7.449612403100775</v>
      </c>
      <c r="W2403" s="12" t="n">
        <v>45001</v>
      </c>
      <c r="X2403" s="13" t="n">
        <v>12</v>
      </c>
      <c r="Y2403" s="12" t="n">
        <v>45009</v>
      </c>
      <c r="Z2403" t="n">
        <v>6</v>
      </c>
      <c r="AA2403" s="14" t="inlineStr">
        <is>
          <t>SI</t>
        </is>
      </c>
    </row>
    <row r="2404">
      <c r="B2404" t="inlineStr">
        <is>
          <t>Venta Local</t>
        </is>
      </c>
      <c r="C2404" t="n">
        <v>40361766</v>
      </c>
      <c r="D2404" t="inlineStr">
        <is>
          <t>AGRO MEXICO</t>
        </is>
      </c>
      <c r="E2404" t="n">
        <v>1023450</v>
      </c>
      <c r="F2404" t="inlineStr">
        <is>
          <t>agro mexico1023450</t>
        </is>
      </c>
      <c r="G2404" s="12" t="n">
        <v>44988</v>
      </c>
      <c r="H2404" s="10" t="n">
        <v>6194.45</v>
      </c>
      <c r="I2404" s="10" t="n"/>
      <c r="J2404" s="10" t="n"/>
      <c r="K2404" s="10" t="n"/>
      <c r="L2404" s="13" t="n">
        <v>5.449612403100775</v>
      </c>
      <c r="M2404" s="12" t="n">
        <v>44993</v>
      </c>
      <c r="N2404" s="13" t="n">
        <v>10</v>
      </c>
      <c r="O2404" s="12" t="n">
        <v>45003</v>
      </c>
      <c r="P2404" t="n">
        <v>9</v>
      </c>
      <c r="Q2404" s="14" t="inlineStr">
        <is>
          <t>SI</t>
        </is>
      </c>
      <c r="R2404" s="10" t="n">
        <v>6194.45</v>
      </c>
      <c r="S2404" s="10" t="n"/>
      <c r="T2404" s="10" t="n"/>
      <c r="U2404" s="10" t="n"/>
      <c r="V2404" s="13" t="n">
        <v>7.449612403100775</v>
      </c>
      <c r="W2404" s="12" t="n">
        <v>44995</v>
      </c>
      <c r="X2404" s="13" t="n">
        <v>12</v>
      </c>
      <c r="Y2404" s="12" t="n">
        <v>45003</v>
      </c>
      <c r="Z2404" t="n">
        <v>9</v>
      </c>
      <c r="AA2404" s="14" t="inlineStr">
        <is>
          <t>SI</t>
        </is>
      </c>
    </row>
    <row r="2405">
      <c r="B2405" t="inlineStr">
        <is>
          <t>Venta Local</t>
        </is>
      </c>
      <c r="C2405" t="n">
        <v>40361766</v>
      </c>
      <c r="D2405" t="inlineStr">
        <is>
          <t>AGRO MEXICO</t>
        </is>
      </c>
      <c r="E2405" t="n">
        <v>1023450</v>
      </c>
      <c r="F2405" t="inlineStr">
        <is>
          <t>agro mexico1023450</t>
        </is>
      </c>
      <c r="G2405" s="12" t="n">
        <v>44988</v>
      </c>
      <c r="H2405" s="10" t="n">
        <v>24002.63</v>
      </c>
      <c r="I2405" s="10" t="n"/>
      <c r="J2405" s="10" t="n"/>
      <c r="K2405" s="10" t="n"/>
      <c r="L2405" s="13" t="n">
        <v>5.449612403100775</v>
      </c>
      <c r="M2405" s="12" t="n">
        <v>44993</v>
      </c>
      <c r="N2405" s="13" t="n">
        <v>10</v>
      </c>
      <c r="O2405" s="12" t="n">
        <v>45003</v>
      </c>
      <c r="P2405" t="n">
        <v>9</v>
      </c>
      <c r="Q2405" s="14" t="inlineStr">
        <is>
          <t>SI</t>
        </is>
      </c>
      <c r="R2405" s="10" t="n">
        <v>24002.63</v>
      </c>
      <c r="S2405" s="10" t="n"/>
      <c r="T2405" s="10" t="n"/>
      <c r="U2405" s="10" t="n"/>
      <c r="V2405" s="13" t="n">
        <v>7.449612403100775</v>
      </c>
      <c r="W2405" s="12" t="n">
        <v>44995</v>
      </c>
      <c r="X2405" s="13" t="n">
        <v>12</v>
      </c>
      <c r="Y2405" s="12" t="n">
        <v>45003</v>
      </c>
      <c r="Z2405" t="n">
        <v>9</v>
      </c>
      <c r="AA2405" s="14" t="inlineStr">
        <is>
          <t>SI</t>
        </is>
      </c>
    </row>
    <row r="2406">
      <c r="B2406" t="inlineStr">
        <is>
          <t>Venta Local</t>
        </is>
      </c>
      <c r="C2406" t="n">
        <v>40361754</v>
      </c>
      <c r="D2406" t="inlineStr">
        <is>
          <t>AGRO MEXICO</t>
        </is>
      </c>
      <c r="E2406" t="n">
        <v>1011614</v>
      </c>
      <c r="F2406" t="inlineStr">
        <is>
          <t>agro mexico1011614</t>
        </is>
      </c>
      <c r="G2406" s="12" t="n">
        <v>44984</v>
      </c>
      <c r="H2406" s="10" t="n">
        <v>19954</v>
      </c>
      <c r="I2406" s="10" t="n"/>
      <c r="J2406" s="10" t="n"/>
      <c r="K2406" s="10" t="n"/>
      <c r="L2406" s="13" t="n">
        <v>5.449612403100775</v>
      </c>
      <c r="M2406" s="12" t="n">
        <v>44989</v>
      </c>
      <c r="N2406" s="13" t="n">
        <v>10</v>
      </c>
      <c r="O2406" s="12" t="n">
        <v>44999</v>
      </c>
      <c r="P2406" t="n">
        <v>13</v>
      </c>
      <c r="Q2406" s="14" t="inlineStr">
        <is>
          <t>SI</t>
        </is>
      </c>
      <c r="R2406" s="10" t="n">
        <v>19954</v>
      </c>
      <c r="S2406" s="10" t="n"/>
      <c r="T2406" s="10" t="n"/>
      <c r="U2406" s="10" t="n"/>
      <c r="V2406" s="13" t="n">
        <v>7.449612403100775</v>
      </c>
      <c r="W2406" s="12" t="n">
        <v>44991</v>
      </c>
      <c r="X2406" s="13" t="n">
        <v>12</v>
      </c>
      <c r="Y2406" s="12" t="n">
        <v>44999</v>
      </c>
      <c r="Z2406" t="n">
        <v>13</v>
      </c>
      <c r="AA2406" s="14" t="inlineStr">
        <is>
          <t>SI</t>
        </is>
      </c>
    </row>
    <row r="2407">
      <c r="B2407" t="inlineStr">
        <is>
          <t>Venta Local</t>
        </is>
      </c>
      <c r="C2407" t="n">
        <v>40361752</v>
      </c>
      <c r="D2407" t="inlineStr">
        <is>
          <t>AGRO MEXICO</t>
        </is>
      </c>
      <c r="E2407" t="n">
        <v>1011611</v>
      </c>
      <c r="F2407" t="inlineStr">
        <is>
          <t>agro mexico1011611</t>
        </is>
      </c>
      <c r="G2407" s="12" t="n">
        <v>44984</v>
      </c>
      <c r="H2407" s="10" t="n">
        <v>19954</v>
      </c>
      <c r="I2407" s="10" t="n"/>
      <c r="J2407" s="10" t="n"/>
      <c r="K2407" s="10" t="n"/>
      <c r="L2407" s="13" t="n">
        <v>5.449612403100775</v>
      </c>
      <c r="M2407" s="12" t="n">
        <v>44989</v>
      </c>
      <c r="N2407" s="13" t="n">
        <v>10</v>
      </c>
      <c r="O2407" s="12" t="n">
        <v>44999</v>
      </c>
      <c r="P2407" t="n">
        <v>13</v>
      </c>
      <c r="Q2407" s="14" t="inlineStr">
        <is>
          <t>SI</t>
        </is>
      </c>
      <c r="R2407" s="10" t="n">
        <v>19954</v>
      </c>
      <c r="S2407" s="10" t="n"/>
      <c r="T2407" s="10" t="n"/>
      <c r="U2407" s="10" t="n"/>
      <c r="V2407" s="13" t="n">
        <v>7.449612403100775</v>
      </c>
      <c r="W2407" s="12" t="n">
        <v>44991</v>
      </c>
      <c r="X2407" s="13" t="n">
        <v>12</v>
      </c>
      <c r="Y2407" s="12" t="n">
        <v>44999</v>
      </c>
      <c r="Z2407" t="n">
        <v>13</v>
      </c>
      <c r="AA2407" s="14" t="inlineStr">
        <is>
          <t>SI</t>
        </is>
      </c>
    </row>
    <row r="2408">
      <c r="B2408" t="inlineStr">
        <is>
          <t>Venta Local</t>
        </is>
      </c>
      <c r="C2408" t="n">
        <v>40361697</v>
      </c>
      <c r="D2408" t="inlineStr">
        <is>
          <t>AGRO MEXICO</t>
        </is>
      </c>
      <c r="E2408" t="n">
        <v>1011047</v>
      </c>
      <c r="F2408" t="inlineStr">
        <is>
          <t>agro mexico1011047</t>
        </is>
      </c>
      <c r="G2408" s="12" t="n">
        <v>44997</v>
      </c>
      <c r="H2408" s="10" t="n">
        <v>21600</v>
      </c>
      <c r="I2408" s="10" t="n"/>
      <c r="J2408" s="10" t="n"/>
      <c r="K2408" s="10" t="n"/>
      <c r="L2408" s="13" t="n">
        <v>5.449612403100775</v>
      </c>
      <c r="M2408" s="12" t="n">
        <v>45002</v>
      </c>
      <c r="N2408" s="13" t="n">
        <v>10</v>
      </c>
      <c r="O2408" s="12" t="n">
        <v>45012</v>
      </c>
      <c r="P2408" t="n">
        <v>4</v>
      </c>
      <c r="Q2408" s="14" t="inlineStr">
        <is>
          <t>SI</t>
        </is>
      </c>
      <c r="R2408" s="10" t="n">
        <v>21600</v>
      </c>
      <c r="S2408" s="10" t="n"/>
      <c r="T2408" s="10" t="n"/>
      <c r="U2408" s="10" t="n"/>
      <c r="V2408" s="13" t="n">
        <v>7.449612403100775</v>
      </c>
      <c r="W2408" s="12" t="n">
        <v>45004</v>
      </c>
      <c r="X2408" s="13" t="n">
        <v>12</v>
      </c>
      <c r="Y2408" s="12" t="n">
        <v>45012</v>
      </c>
      <c r="Z2408" t="n">
        <v>4</v>
      </c>
      <c r="AA2408" s="14" t="inlineStr">
        <is>
          <t>SI</t>
        </is>
      </c>
    </row>
    <row r="2409">
      <c r="B2409" t="inlineStr">
        <is>
          <t>Venta Local</t>
        </is>
      </c>
      <c r="C2409" t="n">
        <v>40361696</v>
      </c>
      <c r="D2409" t="inlineStr">
        <is>
          <t>AGRO MEXICO</t>
        </is>
      </c>
      <c r="E2409" t="n">
        <v>1011047</v>
      </c>
      <c r="F2409" t="inlineStr">
        <is>
          <t>agro mexico1011047</t>
        </is>
      </c>
      <c r="G2409" s="12" t="n">
        <v>44997</v>
      </c>
      <c r="H2409" s="10" t="n">
        <v>21600</v>
      </c>
      <c r="I2409" s="10" t="n"/>
      <c r="J2409" s="10" t="n"/>
      <c r="K2409" s="10" t="n"/>
      <c r="L2409" s="13" t="n">
        <v>5.449612403100775</v>
      </c>
      <c r="M2409" s="12" t="n">
        <v>45002</v>
      </c>
      <c r="N2409" s="13" t="n">
        <v>10</v>
      </c>
      <c r="O2409" s="12" t="n">
        <v>45012</v>
      </c>
      <c r="P2409" t="n">
        <v>4</v>
      </c>
      <c r="Q2409" s="14" t="inlineStr">
        <is>
          <t>SI</t>
        </is>
      </c>
      <c r="R2409" s="10" t="n">
        <v>21600</v>
      </c>
      <c r="S2409" s="10" t="n"/>
      <c r="T2409" s="10" t="n"/>
      <c r="U2409" s="10" t="n"/>
      <c r="V2409" s="13" t="n">
        <v>7.449612403100775</v>
      </c>
      <c r="W2409" s="12" t="n">
        <v>45004</v>
      </c>
      <c r="X2409" s="13" t="n">
        <v>12</v>
      </c>
      <c r="Y2409" s="12" t="n">
        <v>45012</v>
      </c>
      <c r="Z2409" t="n">
        <v>4</v>
      </c>
      <c r="AA2409" s="14" t="inlineStr">
        <is>
          <t>SI</t>
        </is>
      </c>
    </row>
    <row r="2410">
      <c r="B2410" t="inlineStr">
        <is>
          <t>Venta Local</t>
        </is>
      </c>
      <c r="C2410" t="n">
        <v>40361635</v>
      </c>
      <c r="D2410" t="inlineStr">
        <is>
          <t>AGRO MEXICO</t>
        </is>
      </c>
      <c r="E2410" t="n">
        <v>1011150</v>
      </c>
      <c r="F2410" t="inlineStr">
        <is>
          <t>agro mexico1011150</t>
        </is>
      </c>
      <c r="G2410" s="12" t="n">
        <v>44997</v>
      </c>
      <c r="H2410" s="10" t="n">
        <v>20007</v>
      </c>
      <c r="I2410" s="10" t="n"/>
      <c r="J2410" s="10" t="n"/>
      <c r="K2410" s="10" t="n"/>
      <c r="L2410" s="13" t="n">
        <v>5.449612403100775</v>
      </c>
      <c r="M2410" s="12" t="n">
        <v>45002</v>
      </c>
      <c r="N2410" s="13" t="n">
        <v>10</v>
      </c>
      <c r="O2410" s="12" t="n">
        <v>45012</v>
      </c>
      <c r="P2410" t="n">
        <v>4</v>
      </c>
      <c r="Q2410" s="14" t="inlineStr">
        <is>
          <t>SI</t>
        </is>
      </c>
      <c r="R2410" s="10" t="n">
        <v>20007</v>
      </c>
      <c r="S2410" s="10" t="n"/>
      <c r="T2410" s="10" t="n"/>
      <c r="U2410" s="10" t="n"/>
      <c r="V2410" s="13" t="n">
        <v>7.449612403100775</v>
      </c>
      <c r="W2410" s="12" t="n">
        <v>45004</v>
      </c>
      <c r="X2410" s="13" t="n">
        <v>12</v>
      </c>
      <c r="Y2410" s="12" t="n">
        <v>45012</v>
      </c>
      <c r="Z2410" t="n">
        <v>4</v>
      </c>
      <c r="AA2410" s="14" t="inlineStr">
        <is>
          <t>SI</t>
        </is>
      </c>
    </row>
    <row r="2411">
      <c r="B2411" t="inlineStr">
        <is>
          <t>Venta Local</t>
        </is>
      </c>
      <c r="C2411" t="n">
        <v>40361629</v>
      </c>
      <c r="D2411" t="inlineStr">
        <is>
          <t>AGRO MEXICO</t>
        </is>
      </c>
      <c r="E2411" t="n">
        <v>1012278</v>
      </c>
      <c r="F2411" t="inlineStr">
        <is>
          <t>agro mexico1012278</t>
        </is>
      </c>
      <c r="G2411" s="12" t="n">
        <v>44988</v>
      </c>
      <c r="H2411" s="10" t="n">
        <v>20007</v>
      </c>
      <c r="I2411" s="10" t="n"/>
      <c r="J2411" s="10" t="n"/>
      <c r="K2411" s="10" t="n"/>
      <c r="L2411" s="13" t="n">
        <v>5.449612403100775</v>
      </c>
      <c r="M2411" s="12" t="n">
        <v>44993</v>
      </c>
      <c r="N2411" s="13" t="n">
        <v>10</v>
      </c>
      <c r="O2411" s="12" t="n">
        <v>45003</v>
      </c>
      <c r="P2411" t="n">
        <v>9</v>
      </c>
      <c r="Q2411" s="14" t="inlineStr">
        <is>
          <t>SI</t>
        </is>
      </c>
      <c r="R2411" s="10" t="n">
        <v>20007</v>
      </c>
      <c r="S2411" s="10" t="n"/>
      <c r="T2411" s="10" t="n"/>
      <c r="U2411" s="10" t="n"/>
      <c r="V2411" s="13" t="n">
        <v>7.449612403100775</v>
      </c>
      <c r="W2411" s="12" t="n">
        <v>44995</v>
      </c>
      <c r="X2411" s="13" t="n">
        <v>12</v>
      </c>
      <c r="Y2411" s="12" t="n">
        <v>45003</v>
      </c>
      <c r="Z2411" t="n">
        <v>9</v>
      </c>
      <c r="AA2411" s="14" t="inlineStr">
        <is>
          <t>SI</t>
        </is>
      </c>
    </row>
    <row r="2412">
      <c r="B2412" t="inlineStr">
        <is>
          <t>Venta Local</t>
        </is>
      </c>
      <c r="C2412" t="n">
        <v>40361624</v>
      </c>
      <c r="D2412" t="inlineStr">
        <is>
          <t>AGRO MEXICO</t>
        </is>
      </c>
      <c r="E2412" t="n">
        <v>1012278</v>
      </c>
      <c r="F2412" t="inlineStr">
        <is>
          <t>agro mexico1012278</t>
        </is>
      </c>
      <c r="G2412" s="12" t="n">
        <v>44984</v>
      </c>
      <c r="H2412" s="10" t="n">
        <v>20007</v>
      </c>
      <c r="I2412" s="10" t="n"/>
      <c r="J2412" s="10" t="n"/>
      <c r="K2412" s="10" t="n"/>
      <c r="L2412" s="13" t="n">
        <v>5.449612403100775</v>
      </c>
      <c r="M2412" s="12" t="n">
        <v>44989</v>
      </c>
      <c r="N2412" s="13" t="n">
        <v>10</v>
      </c>
      <c r="O2412" s="12" t="n">
        <v>44999</v>
      </c>
      <c r="P2412" t="n">
        <v>13</v>
      </c>
      <c r="Q2412" s="14" t="inlineStr">
        <is>
          <t>SI</t>
        </is>
      </c>
      <c r="R2412" s="10" t="n">
        <v>20007</v>
      </c>
      <c r="S2412" s="10" t="n"/>
      <c r="T2412" s="10" t="n"/>
      <c r="U2412" s="10" t="n"/>
      <c r="V2412" s="13" t="n">
        <v>7.449612403100775</v>
      </c>
      <c r="W2412" s="12" t="n">
        <v>44991</v>
      </c>
      <c r="X2412" s="13" t="n">
        <v>12</v>
      </c>
      <c r="Y2412" s="12" t="n">
        <v>44999</v>
      </c>
      <c r="Z2412" t="n">
        <v>13</v>
      </c>
      <c r="AA2412" s="14" t="inlineStr">
        <is>
          <t>SI</t>
        </is>
      </c>
    </row>
    <row r="2413">
      <c r="B2413" t="inlineStr">
        <is>
          <t>Venta Directa</t>
        </is>
      </c>
      <c r="C2413" t="n">
        <v>40361467</v>
      </c>
      <c r="D2413" t="inlineStr">
        <is>
          <t>AGRO SUDAMERICA</t>
        </is>
      </c>
      <c r="E2413" t="n">
        <v>1021976</v>
      </c>
      <c r="F2413" t="inlineStr">
        <is>
          <t>agro sudamerica1021976</t>
        </is>
      </c>
      <c r="G2413" s="12" t="n">
        <v>44984</v>
      </c>
      <c r="H2413" s="10" t="inlineStr"/>
      <c r="I2413" s="10" t="n"/>
      <c r="J2413" s="10" t="n"/>
      <c r="K2413" s="10" t="n"/>
      <c r="L2413" s="13" t="n"/>
      <c r="N2413" s="13" t="n"/>
      <c r="Q2413" s="14" t="n"/>
      <c r="R2413" s="10" t="n"/>
      <c r="S2413" s="10" t="n"/>
      <c r="T2413" s="10" t="n"/>
      <c r="U2413" s="10" t="n"/>
      <c r="V2413" s="13" t="n"/>
      <c r="X2413" s="13" t="n"/>
      <c r="AA2413" s="14" t="n"/>
    </row>
    <row r="2414">
      <c r="B2414" t="inlineStr">
        <is>
          <t>Venta Local</t>
        </is>
      </c>
      <c r="C2414" t="n">
        <v>40361462</v>
      </c>
      <c r="D2414" t="inlineStr">
        <is>
          <t>AGRO EUROPA</t>
        </is>
      </c>
      <c r="E2414" t="n">
        <v>1022858</v>
      </c>
      <c r="F2414" t="inlineStr">
        <is>
          <t>agro europa1022858</t>
        </is>
      </c>
      <c r="G2414" s="12" t="n">
        <v>44990</v>
      </c>
      <c r="H2414" s="10" t="n">
        <v>20006.96</v>
      </c>
      <c r="I2414" s="10" t="n"/>
      <c r="J2414" s="10" t="n"/>
      <c r="K2414" s="10" t="n"/>
      <c r="L2414" s="13" t="n">
        <v>5.142011834319526</v>
      </c>
      <c r="M2414" s="12" t="n">
        <v>44995</v>
      </c>
      <c r="N2414" s="13" t="n">
        <v>7.5</v>
      </c>
      <c r="O2414" s="12" t="n">
        <v>45002</v>
      </c>
      <c r="P2414" t="n">
        <v>12</v>
      </c>
      <c r="Q2414" s="14" t="inlineStr">
        <is>
          <t>SI</t>
        </is>
      </c>
      <c r="R2414" s="10" t="n">
        <v>20006.96</v>
      </c>
      <c r="S2414" s="10" t="n"/>
      <c r="T2414" s="10" t="n"/>
      <c r="U2414" s="10" t="n"/>
      <c r="V2414" s="13" t="n">
        <v>7.142011834319526</v>
      </c>
      <c r="W2414" s="12" t="n">
        <v>44997</v>
      </c>
      <c r="X2414" s="13" t="n">
        <v>9.5</v>
      </c>
      <c r="Y2414" s="12" t="n">
        <v>45002</v>
      </c>
      <c r="Z2414" t="n">
        <v>12</v>
      </c>
      <c r="AA2414" s="14" t="inlineStr">
        <is>
          <t>SI</t>
        </is>
      </c>
    </row>
    <row r="2415">
      <c r="B2415" t="inlineStr">
        <is>
          <t>Venta Local</t>
        </is>
      </c>
      <c r="C2415" t="n">
        <v>40361447</v>
      </c>
      <c r="D2415" t="inlineStr">
        <is>
          <t>AGRO EUROPA</t>
        </is>
      </c>
      <c r="E2415" t="n">
        <v>1020853</v>
      </c>
      <c r="F2415" t="inlineStr">
        <is>
          <t>agro europa1020853</t>
        </is>
      </c>
      <c r="G2415" s="12" t="n">
        <v>44997</v>
      </c>
      <c r="H2415" s="10" t="n">
        <v>20000</v>
      </c>
      <c r="I2415" s="10" t="n"/>
      <c r="J2415" s="10" t="n"/>
      <c r="K2415" s="10" t="n"/>
      <c r="L2415" s="13" t="n">
        <v>5.142011834319526</v>
      </c>
      <c r="M2415" s="12" t="n">
        <v>45002</v>
      </c>
      <c r="N2415" s="13" t="n">
        <v>7.5</v>
      </c>
      <c r="O2415" s="12" t="n">
        <v>45009</v>
      </c>
      <c r="P2415" t="n">
        <v>6</v>
      </c>
      <c r="Q2415" s="14" t="inlineStr">
        <is>
          <t>SI</t>
        </is>
      </c>
      <c r="R2415" s="10" t="n">
        <v>20000</v>
      </c>
      <c r="S2415" s="10" t="n"/>
      <c r="T2415" s="10" t="n"/>
      <c r="U2415" s="10" t="n"/>
      <c r="V2415" s="13" t="n">
        <v>7.142011834319526</v>
      </c>
      <c r="W2415" s="12" t="n">
        <v>45004</v>
      </c>
      <c r="X2415" s="13" t="n">
        <v>9.5</v>
      </c>
      <c r="Y2415" s="12" t="n">
        <v>45009</v>
      </c>
      <c r="Z2415" t="n">
        <v>6</v>
      </c>
      <c r="AA2415" s="14" t="inlineStr">
        <is>
          <t>SI</t>
        </is>
      </c>
    </row>
    <row r="2416">
      <c r="B2416" t="inlineStr">
        <is>
          <t>Venta Local</t>
        </is>
      </c>
      <c r="C2416" t="n">
        <v>40361444</v>
      </c>
      <c r="D2416" t="inlineStr">
        <is>
          <t>AGRO EUROPA</t>
        </is>
      </c>
      <c r="E2416" t="n">
        <v>1020853</v>
      </c>
      <c r="F2416" t="inlineStr">
        <is>
          <t>agro europa1020853</t>
        </is>
      </c>
      <c r="G2416" s="12" t="n">
        <v>44995</v>
      </c>
      <c r="H2416" s="10" t="n">
        <v>1995</v>
      </c>
      <c r="I2416" s="10" t="n"/>
      <c r="J2416" s="10" t="n"/>
      <c r="K2416" s="10" t="n"/>
      <c r="L2416" s="13" t="n">
        <v>5.142011834319526</v>
      </c>
      <c r="M2416" s="12" t="n">
        <v>45000</v>
      </c>
      <c r="N2416" s="13" t="n">
        <v>7.5</v>
      </c>
      <c r="O2416" s="12" t="n">
        <v>45007</v>
      </c>
      <c r="P2416" t="n">
        <v>8</v>
      </c>
      <c r="Q2416" s="14" t="inlineStr">
        <is>
          <t>SI</t>
        </is>
      </c>
      <c r="R2416" s="10" t="n">
        <v>1995</v>
      </c>
      <c r="S2416" s="10" t="n"/>
      <c r="T2416" s="10" t="n"/>
      <c r="U2416" s="10" t="n"/>
      <c r="V2416" s="13" t="n">
        <v>7.142011834319526</v>
      </c>
      <c r="W2416" s="12" t="n">
        <v>45002</v>
      </c>
      <c r="X2416" s="13" t="n">
        <v>9.5</v>
      </c>
      <c r="Y2416" s="12" t="n">
        <v>45007</v>
      </c>
      <c r="Z2416" t="n">
        <v>8</v>
      </c>
      <c r="AA2416" s="14" t="inlineStr">
        <is>
          <t>SI</t>
        </is>
      </c>
    </row>
    <row r="2417">
      <c r="B2417" t="inlineStr">
        <is>
          <t>Venta Local</t>
        </is>
      </c>
      <c r="C2417" t="n">
        <v>40361444</v>
      </c>
      <c r="D2417" t="inlineStr">
        <is>
          <t>AGRO EUROPA</t>
        </is>
      </c>
      <c r="E2417" t="n">
        <v>1020853</v>
      </c>
      <c r="F2417" t="inlineStr">
        <is>
          <t>agro europa1020853</t>
        </is>
      </c>
      <c r="G2417" s="12" t="n">
        <v>44995</v>
      </c>
      <c r="H2417" s="10" t="n">
        <v>20000</v>
      </c>
      <c r="I2417" s="10" t="n"/>
      <c r="J2417" s="10" t="n"/>
      <c r="K2417" s="10" t="n"/>
      <c r="L2417" s="13" t="n">
        <v>5.142011834319526</v>
      </c>
      <c r="M2417" s="12" t="n">
        <v>45000</v>
      </c>
      <c r="N2417" s="13" t="n">
        <v>7.5</v>
      </c>
      <c r="O2417" s="12" t="n">
        <v>45007</v>
      </c>
      <c r="P2417" t="n">
        <v>8</v>
      </c>
      <c r="Q2417" s="14" t="inlineStr">
        <is>
          <t>SI</t>
        </is>
      </c>
      <c r="R2417" s="10" t="n">
        <v>20000</v>
      </c>
      <c r="S2417" s="10" t="n"/>
      <c r="T2417" s="10" t="n"/>
      <c r="U2417" s="10" t="n"/>
      <c r="V2417" s="13" t="n">
        <v>7.142011834319526</v>
      </c>
      <c r="W2417" s="12" t="n">
        <v>45002</v>
      </c>
      <c r="X2417" s="13" t="n">
        <v>9.5</v>
      </c>
      <c r="Y2417" s="12" t="n">
        <v>45007</v>
      </c>
      <c r="Z2417" t="n">
        <v>8</v>
      </c>
      <c r="AA2417" s="14" t="inlineStr">
        <is>
          <t>SI</t>
        </is>
      </c>
    </row>
    <row r="2418">
      <c r="B2418" t="inlineStr">
        <is>
          <t>Venta Directa</t>
        </is>
      </c>
      <c r="C2418" t="n">
        <v>40361415</v>
      </c>
      <c r="D2418" t="inlineStr">
        <is>
          <t>AGRO SUDAMERICA</t>
        </is>
      </c>
      <c r="E2418" t="n">
        <v>1023433</v>
      </c>
      <c r="F2418" t="inlineStr">
        <is>
          <t>agro sudamerica1023433</t>
        </is>
      </c>
      <c r="G2418" s="12" t="n">
        <v>44984</v>
      </c>
      <c r="H2418" s="10" t="inlineStr"/>
      <c r="I2418" s="10" t="n"/>
      <c r="J2418" s="10" t="n"/>
      <c r="K2418" s="10" t="n"/>
      <c r="L2418" s="13" t="n"/>
      <c r="N2418" s="13" t="n"/>
      <c r="Q2418" s="14" t="n"/>
      <c r="R2418" s="10" t="n"/>
      <c r="S2418" s="10" t="n"/>
      <c r="T2418" s="10" t="n"/>
      <c r="U2418" s="10" t="n"/>
      <c r="V2418" s="13" t="n"/>
      <c r="X2418" s="13" t="n"/>
      <c r="AA2418" s="14" t="n"/>
    </row>
    <row r="2419">
      <c r="B2419" t="inlineStr">
        <is>
          <t>Venta Directa</t>
        </is>
      </c>
      <c r="C2419" t="n">
        <v>40361415</v>
      </c>
      <c r="D2419" t="inlineStr">
        <is>
          <t>AGRO SUDAMERICA</t>
        </is>
      </c>
      <c r="E2419" t="n">
        <v>1023433</v>
      </c>
      <c r="F2419" t="inlineStr">
        <is>
          <t>agro sudamerica1023433</t>
        </is>
      </c>
      <c r="G2419" s="12" t="n">
        <v>44984</v>
      </c>
      <c r="H2419" s="10" t="inlineStr"/>
      <c r="I2419" s="10" t="n"/>
      <c r="J2419" s="10" t="n"/>
      <c r="K2419" s="10" t="n"/>
      <c r="L2419" s="13" t="n"/>
      <c r="N2419" s="13" t="n"/>
      <c r="Q2419" s="14" t="n"/>
      <c r="R2419" s="10" t="n"/>
      <c r="S2419" s="10" t="n"/>
      <c r="T2419" s="10" t="n"/>
      <c r="U2419" s="10" t="n"/>
      <c r="V2419" s="13" t="n"/>
      <c r="X2419" s="13" t="n"/>
      <c r="AA2419" s="14" t="n"/>
    </row>
    <row r="2420">
      <c r="B2420" t="inlineStr">
        <is>
          <t>Venta Directa</t>
        </is>
      </c>
      <c r="C2420" t="n">
        <v>40361265</v>
      </c>
      <c r="D2420" t="inlineStr">
        <is>
          <t>AGRO SUDAMERICA</t>
        </is>
      </c>
      <c r="E2420" t="n">
        <v>1012208</v>
      </c>
      <c r="F2420" t="inlineStr">
        <is>
          <t>agro sudamerica1012208</t>
        </is>
      </c>
      <c r="G2420" s="12" t="n">
        <v>44983</v>
      </c>
      <c r="H2420" s="10" t="inlineStr"/>
      <c r="I2420" s="10" t="n"/>
      <c r="J2420" s="10" t="n"/>
      <c r="K2420" s="10" t="n"/>
      <c r="L2420" s="13" t="n"/>
      <c r="N2420" s="13" t="n"/>
      <c r="Q2420" s="14" t="n"/>
      <c r="R2420" s="10" t="n"/>
      <c r="S2420" s="10" t="n"/>
      <c r="T2420" s="10" t="n"/>
      <c r="U2420" s="10" t="n"/>
      <c r="V2420" s="13" t="n"/>
      <c r="X2420" s="13" t="n"/>
      <c r="AA2420" s="14" t="n"/>
    </row>
    <row r="2421">
      <c r="B2421" t="inlineStr">
        <is>
          <t>Venta Directa</t>
        </is>
      </c>
      <c r="C2421" t="n">
        <v>40361264</v>
      </c>
      <c r="D2421" t="inlineStr">
        <is>
          <t>AGRO SUDAMERICA</t>
        </is>
      </c>
      <c r="E2421" t="n">
        <v>1030817</v>
      </c>
      <c r="F2421" t="inlineStr">
        <is>
          <t>agro sudamerica1030817</t>
        </is>
      </c>
      <c r="G2421" s="12" t="n">
        <v>44983</v>
      </c>
      <c r="H2421" s="10" t="inlineStr"/>
      <c r="I2421" s="10" t="n"/>
      <c r="J2421" s="10" t="n"/>
      <c r="K2421" s="10" t="n"/>
      <c r="L2421" s="13" t="n"/>
      <c r="N2421" s="13" t="n"/>
      <c r="Q2421" s="14" t="n"/>
      <c r="R2421" s="10" t="n"/>
      <c r="S2421" s="10" t="n"/>
      <c r="T2421" s="10" t="n"/>
      <c r="U2421" s="10" t="n"/>
      <c r="V2421" s="13" t="n"/>
      <c r="X2421" s="13" t="n"/>
      <c r="AA2421" s="14" t="n"/>
    </row>
    <row r="2422">
      <c r="B2422" t="inlineStr">
        <is>
          <t>Venta Directa</t>
        </is>
      </c>
      <c r="C2422" t="n">
        <v>40361259</v>
      </c>
      <c r="D2422" t="inlineStr">
        <is>
          <t>AGRO SUDAMERICA</t>
        </is>
      </c>
      <c r="E2422" t="n">
        <v>1021101</v>
      </c>
      <c r="F2422" t="inlineStr">
        <is>
          <t>agro sudamerica1021101</t>
        </is>
      </c>
      <c r="G2422" s="12" t="n">
        <v>44977</v>
      </c>
      <c r="H2422" s="10" t="inlineStr"/>
      <c r="I2422" s="10" t="n"/>
      <c r="J2422" s="10" t="n"/>
      <c r="K2422" s="10" t="n"/>
      <c r="L2422" s="13" t="n"/>
      <c r="N2422" s="13" t="n"/>
      <c r="Q2422" s="14" t="n"/>
      <c r="R2422" s="10" t="n"/>
      <c r="S2422" s="10" t="n"/>
      <c r="T2422" s="10" t="n"/>
      <c r="U2422" s="10" t="n"/>
      <c r="V2422" s="13" t="n"/>
      <c r="X2422" s="13" t="n"/>
      <c r="AA2422" s="14" t="n"/>
    </row>
    <row r="2423">
      <c r="B2423" t="inlineStr">
        <is>
          <t>Venta Directa</t>
        </is>
      </c>
      <c r="C2423" t="n">
        <v>40361259</v>
      </c>
      <c r="D2423" t="inlineStr">
        <is>
          <t>AGRO SUDAMERICA</t>
        </is>
      </c>
      <c r="E2423" t="n">
        <v>1021101</v>
      </c>
      <c r="F2423" t="inlineStr">
        <is>
          <t>agro sudamerica1021101</t>
        </is>
      </c>
      <c r="G2423" s="12" t="n">
        <v>44977</v>
      </c>
      <c r="H2423" s="10" t="inlineStr"/>
      <c r="I2423" s="10" t="n"/>
      <c r="J2423" s="10" t="n"/>
      <c r="K2423" s="10" t="n"/>
      <c r="L2423" s="13" t="n"/>
      <c r="N2423" s="13" t="n"/>
      <c r="Q2423" s="14" t="n"/>
      <c r="R2423" s="10" t="n"/>
      <c r="S2423" s="10" t="n"/>
      <c r="T2423" s="10" t="n"/>
      <c r="U2423" s="10" t="n"/>
      <c r="V2423" s="13" t="n"/>
      <c r="X2423" s="13" t="n"/>
      <c r="AA2423" s="14" t="n"/>
    </row>
    <row r="2424">
      <c r="B2424" t="inlineStr">
        <is>
          <t>Venta Local</t>
        </is>
      </c>
      <c r="C2424" t="n">
        <v>40361242</v>
      </c>
      <c r="D2424" t="inlineStr">
        <is>
          <t>AGRO AMERICA</t>
        </is>
      </c>
      <c r="E2424" t="n">
        <v>1012521</v>
      </c>
      <c r="F2424" t="inlineStr">
        <is>
          <t>agro america1012521</t>
        </is>
      </c>
      <c r="G2424" s="12" t="n">
        <v>45014</v>
      </c>
      <c r="H2424" s="10" t="inlineStr"/>
      <c r="I2424" s="10" t="n">
        <v>18143.68</v>
      </c>
      <c r="J2424" s="10" t="n"/>
      <c r="K2424" s="10" t="n"/>
      <c r="L2424" s="13" t="n">
        <v>7.5</v>
      </c>
      <c r="M2424" s="12" t="n">
        <v>45021</v>
      </c>
      <c r="N2424" s="13" t="n">
        <v>9.5</v>
      </c>
      <c r="O2424" s="12" t="n">
        <v>45030</v>
      </c>
      <c r="P2424" t="n">
        <v>13</v>
      </c>
      <c r="Q2424" s="14" t="inlineStr">
        <is>
          <t>SI</t>
        </is>
      </c>
      <c r="R2424" s="10" t="n"/>
      <c r="S2424" s="10" t="n">
        <v>18143.68</v>
      </c>
      <c r="T2424" s="10" t="n"/>
      <c r="U2424" s="10" t="n"/>
      <c r="V2424" s="13" t="n">
        <v>9.5</v>
      </c>
      <c r="W2424" s="12" t="n">
        <v>45023</v>
      </c>
      <c r="X2424" s="13" t="n">
        <v>11.5</v>
      </c>
      <c r="Y2424" s="12" t="n">
        <v>45030</v>
      </c>
      <c r="Z2424" t="n">
        <v>13</v>
      </c>
      <c r="AA2424" s="14" t="inlineStr">
        <is>
          <t>SI</t>
        </is>
      </c>
    </row>
    <row r="2425">
      <c r="B2425" t="inlineStr">
        <is>
          <t>Venta Local</t>
        </is>
      </c>
      <c r="C2425" t="n">
        <v>40361230</v>
      </c>
      <c r="D2425" t="inlineStr">
        <is>
          <t>AGRO AMERICA</t>
        </is>
      </c>
      <c r="E2425" t="n">
        <v>1012111</v>
      </c>
      <c r="F2425" t="inlineStr">
        <is>
          <t>agro america1012111</t>
        </is>
      </c>
      <c r="G2425" s="12" t="n">
        <v>45007</v>
      </c>
      <c r="H2425" s="10" t="inlineStr"/>
      <c r="I2425" s="10" t="n">
        <v>9979.023999999999</v>
      </c>
      <c r="J2425" s="10" t="n"/>
      <c r="K2425" s="10" t="n"/>
      <c r="L2425" s="13" t="n">
        <v>7.5</v>
      </c>
      <c r="M2425" s="12" t="n">
        <v>45014</v>
      </c>
      <c r="N2425" s="13" t="n">
        <v>9.5</v>
      </c>
      <c r="O2425" s="12" t="n">
        <v>45023</v>
      </c>
      <c r="P2425" t="n">
        <v>19</v>
      </c>
      <c r="Q2425" s="14" t="inlineStr">
        <is>
          <t>SI</t>
        </is>
      </c>
      <c r="R2425" s="10" t="n"/>
      <c r="S2425" s="10" t="n">
        <v>9979.023999999999</v>
      </c>
      <c r="T2425" s="10" t="n"/>
      <c r="U2425" s="10" t="n"/>
      <c r="V2425" s="13" t="n">
        <v>9.5</v>
      </c>
      <c r="W2425" s="12" t="n">
        <v>45016</v>
      </c>
      <c r="X2425" s="13" t="n">
        <v>11.5</v>
      </c>
      <c r="Y2425" s="12" t="n">
        <v>45023</v>
      </c>
      <c r="Z2425" t="n">
        <v>19</v>
      </c>
      <c r="AA2425" s="14" t="inlineStr">
        <is>
          <t>SI</t>
        </is>
      </c>
    </row>
    <row r="2426">
      <c r="B2426" t="inlineStr">
        <is>
          <t>Venta Local</t>
        </is>
      </c>
      <c r="C2426" t="n">
        <v>40361230</v>
      </c>
      <c r="D2426" t="inlineStr">
        <is>
          <t>AGRO AMERICA</t>
        </is>
      </c>
      <c r="E2426" t="n">
        <v>1012107</v>
      </c>
      <c r="F2426" t="inlineStr">
        <is>
          <t>agro america1012107</t>
        </is>
      </c>
      <c r="G2426" s="12" t="n">
        <v>45007</v>
      </c>
      <c r="H2426" s="10" t="inlineStr"/>
      <c r="I2426" s="10" t="n">
        <v>9979.023999999999</v>
      </c>
      <c r="J2426" s="10" t="n"/>
      <c r="K2426" s="10" t="n"/>
      <c r="L2426" s="13" t="n">
        <v>7.5</v>
      </c>
      <c r="M2426" s="12" t="n">
        <v>45014</v>
      </c>
      <c r="N2426" s="13" t="n">
        <v>9.5</v>
      </c>
      <c r="O2426" s="12" t="n">
        <v>45023</v>
      </c>
      <c r="P2426" t="n">
        <v>19</v>
      </c>
      <c r="Q2426" s="14" t="inlineStr">
        <is>
          <t>SI</t>
        </is>
      </c>
      <c r="R2426" s="10" t="n"/>
      <c r="S2426" s="10" t="n">
        <v>9979.023999999999</v>
      </c>
      <c r="T2426" s="10" t="n"/>
      <c r="U2426" s="10" t="n"/>
      <c r="V2426" s="13" t="n">
        <v>9.5</v>
      </c>
      <c r="W2426" s="12" t="n">
        <v>45016</v>
      </c>
      <c r="X2426" s="13" t="n">
        <v>11.5</v>
      </c>
      <c r="Y2426" s="12" t="n">
        <v>45023</v>
      </c>
      <c r="Z2426" t="n">
        <v>19</v>
      </c>
      <c r="AA2426" s="14" t="inlineStr">
        <is>
          <t>SI</t>
        </is>
      </c>
    </row>
    <row r="2427">
      <c r="B2427" t="inlineStr">
        <is>
          <t>Venta Directa</t>
        </is>
      </c>
      <c r="C2427" t="n">
        <v>40361222</v>
      </c>
      <c r="D2427" t="inlineStr">
        <is>
          <t>AGRO SUDAMERICA</t>
        </is>
      </c>
      <c r="E2427" t="n">
        <v>1021105</v>
      </c>
      <c r="F2427" t="inlineStr">
        <is>
          <t>agro sudamerica1021105</t>
        </is>
      </c>
      <c r="G2427" s="12" t="n">
        <v>44983</v>
      </c>
      <c r="H2427" s="10" t="inlineStr"/>
      <c r="I2427" s="10" t="n"/>
      <c r="J2427" s="10" t="n"/>
      <c r="K2427" s="10" t="n"/>
      <c r="L2427" s="13" t="n"/>
      <c r="N2427" s="13" t="n"/>
      <c r="Q2427" s="14" t="n"/>
      <c r="R2427" s="10" t="n"/>
      <c r="S2427" s="10" t="n"/>
      <c r="T2427" s="10" t="n"/>
      <c r="U2427" s="10" t="n"/>
      <c r="V2427" s="13" t="n"/>
      <c r="X2427" s="13" t="n"/>
      <c r="AA2427" s="14" t="n"/>
    </row>
    <row r="2428">
      <c r="B2428" t="inlineStr">
        <is>
          <t>Venta Local</t>
        </is>
      </c>
      <c r="C2428" t="n">
        <v>40361212</v>
      </c>
      <c r="D2428" t="inlineStr">
        <is>
          <t>AGRO AMERICA</t>
        </is>
      </c>
      <c r="E2428" t="n">
        <v>1012165</v>
      </c>
      <c r="F2428" t="inlineStr">
        <is>
          <t>agro america1012165</t>
        </is>
      </c>
      <c r="G2428" s="12" t="n">
        <v>45013</v>
      </c>
      <c r="H2428" s="10" t="inlineStr"/>
      <c r="I2428" s="10" t="n">
        <v>19958.048</v>
      </c>
      <c r="J2428" s="10" t="n"/>
      <c r="K2428" s="10" t="n"/>
      <c r="L2428" s="13" t="n">
        <v>7.5</v>
      </c>
      <c r="M2428" s="12" t="n">
        <v>45020</v>
      </c>
      <c r="N2428" s="13" t="n">
        <v>9.5</v>
      </c>
      <c r="O2428" s="12" t="n">
        <v>45029</v>
      </c>
      <c r="P2428" t="n">
        <v>14</v>
      </c>
      <c r="Q2428" s="14" t="inlineStr">
        <is>
          <t>SI</t>
        </is>
      </c>
      <c r="R2428" s="10" t="n"/>
      <c r="S2428" s="10" t="n">
        <v>19958.048</v>
      </c>
      <c r="T2428" s="10" t="n"/>
      <c r="U2428" s="10" t="n"/>
      <c r="V2428" s="13" t="n">
        <v>9.5</v>
      </c>
      <c r="W2428" s="12" t="n">
        <v>45022</v>
      </c>
      <c r="X2428" s="13" t="n">
        <v>11.5</v>
      </c>
      <c r="Y2428" s="12" t="n">
        <v>45029</v>
      </c>
      <c r="Z2428" t="n">
        <v>14</v>
      </c>
      <c r="AA2428" s="14" t="inlineStr">
        <is>
          <t>SI</t>
        </is>
      </c>
    </row>
    <row r="2429">
      <c r="B2429" t="inlineStr">
        <is>
          <t>Venta Local</t>
        </is>
      </c>
      <c r="C2429" t="n">
        <v>40361211</v>
      </c>
      <c r="D2429" t="inlineStr">
        <is>
          <t>AGRO AMERICA</t>
        </is>
      </c>
      <c r="E2429" t="n">
        <v>1012165</v>
      </c>
      <c r="F2429" t="inlineStr">
        <is>
          <t>agro america1012165</t>
        </is>
      </c>
      <c r="G2429" s="12" t="n">
        <v>45015</v>
      </c>
      <c r="H2429" s="10" t="inlineStr"/>
      <c r="I2429" s="10" t="n">
        <v>19958.048</v>
      </c>
      <c r="J2429" s="10" t="n"/>
      <c r="K2429" s="10" t="n"/>
      <c r="L2429" s="13" t="n">
        <v>7.5</v>
      </c>
      <c r="M2429" s="12" t="n">
        <v>45022</v>
      </c>
      <c r="N2429" s="13" t="n">
        <v>9.5</v>
      </c>
      <c r="O2429" s="12" t="n">
        <v>45031</v>
      </c>
      <c r="P2429" t="n">
        <v>12</v>
      </c>
      <c r="Q2429" s="14" t="inlineStr">
        <is>
          <t>SI</t>
        </is>
      </c>
      <c r="R2429" s="10" t="n"/>
      <c r="S2429" s="10" t="n">
        <v>19958.048</v>
      </c>
      <c r="T2429" s="10" t="n"/>
      <c r="U2429" s="10" t="n"/>
      <c r="V2429" s="13" t="n">
        <v>9.5</v>
      </c>
      <c r="W2429" s="12" t="n">
        <v>45024</v>
      </c>
      <c r="X2429" s="13" t="n">
        <v>11.5</v>
      </c>
      <c r="Y2429" s="12" t="n">
        <v>45031</v>
      </c>
      <c r="Z2429" t="n">
        <v>12</v>
      </c>
      <c r="AA2429" s="14" t="inlineStr">
        <is>
          <t>SI</t>
        </is>
      </c>
    </row>
    <row r="2430">
      <c r="B2430" t="inlineStr">
        <is>
          <t>Venta Local</t>
        </is>
      </c>
      <c r="C2430" t="n">
        <v>40361209</v>
      </c>
      <c r="D2430" t="inlineStr">
        <is>
          <t>AGRO AMERICA</t>
        </is>
      </c>
      <c r="E2430" t="n">
        <v>1012165</v>
      </c>
      <c r="F2430" t="inlineStr">
        <is>
          <t>agro america1012165</t>
        </is>
      </c>
      <c r="G2430" s="12" t="n">
        <v>44989</v>
      </c>
      <c r="H2430" s="10" t="n">
        <v>19958.048</v>
      </c>
      <c r="I2430" s="10" t="n"/>
      <c r="J2430" s="10" t="n"/>
      <c r="K2430" s="10" t="n"/>
      <c r="L2430" s="13" t="n">
        <v>7.5</v>
      </c>
      <c r="M2430" s="12" t="n">
        <v>44996</v>
      </c>
      <c r="N2430" s="13" t="n">
        <v>9.5</v>
      </c>
      <c r="O2430" s="12" t="n">
        <v>45005</v>
      </c>
      <c r="P2430" t="n">
        <v>10</v>
      </c>
      <c r="Q2430" s="14" t="inlineStr">
        <is>
          <t>SI</t>
        </is>
      </c>
      <c r="R2430" s="10" t="n">
        <v>19958.048</v>
      </c>
      <c r="S2430" s="10" t="n"/>
      <c r="T2430" s="10" t="n"/>
      <c r="U2430" s="10" t="n"/>
      <c r="V2430" s="13" t="n">
        <v>9.5</v>
      </c>
      <c r="W2430" s="12" t="n">
        <v>44998</v>
      </c>
      <c r="X2430" s="13" t="n">
        <v>11.5</v>
      </c>
      <c r="Y2430" s="12" t="n">
        <v>45005</v>
      </c>
      <c r="Z2430" t="n">
        <v>10</v>
      </c>
      <c r="AA2430" s="14" t="inlineStr">
        <is>
          <t>SI</t>
        </is>
      </c>
    </row>
    <row r="2431">
      <c r="B2431" t="inlineStr">
        <is>
          <t>Venta Local</t>
        </is>
      </c>
      <c r="C2431" t="n">
        <v>40361208</v>
      </c>
      <c r="D2431" t="inlineStr">
        <is>
          <t>AGRO AMERICA</t>
        </is>
      </c>
      <c r="E2431" t="n">
        <v>1012161</v>
      </c>
      <c r="F2431" t="inlineStr">
        <is>
          <t>agro america1012161</t>
        </is>
      </c>
      <c r="G2431" s="12" t="n">
        <v>45005</v>
      </c>
      <c r="H2431" s="10" t="inlineStr"/>
      <c r="I2431" s="10" t="n">
        <v>19958.048</v>
      </c>
      <c r="J2431" s="10" t="n"/>
      <c r="K2431" s="10" t="n"/>
      <c r="L2431" s="13" t="n">
        <v>7.5</v>
      </c>
      <c r="M2431" s="12" t="n">
        <v>45012</v>
      </c>
      <c r="N2431" s="13" t="n">
        <v>9.5</v>
      </c>
      <c r="O2431" s="12" t="n">
        <v>45021</v>
      </c>
      <c r="P2431" t="n">
        <v>21</v>
      </c>
      <c r="Q2431" s="14" t="inlineStr">
        <is>
          <t>SI</t>
        </is>
      </c>
      <c r="R2431" s="10" t="n"/>
      <c r="S2431" s="10" t="n">
        <v>19958.048</v>
      </c>
      <c r="T2431" s="10" t="n"/>
      <c r="U2431" s="10" t="n"/>
      <c r="V2431" s="13" t="n">
        <v>9.5</v>
      </c>
      <c r="W2431" s="12" t="n">
        <v>45014</v>
      </c>
      <c r="X2431" s="13" t="n">
        <v>11.5</v>
      </c>
      <c r="Y2431" s="12" t="n">
        <v>45021</v>
      </c>
      <c r="Z2431" t="n">
        <v>21</v>
      </c>
      <c r="AA2431" s="14" t="inlineStr">
        <is>
          <t>SI</t>
        </is>
      </c>
    </row>
    <row r="2432">
      <c r="B2432" t="inlineStr">
        <is>
          <t>Venta Local</t>
        </is>
      </c>
      <c r="C2432" t="n">
        <v>40361207</v>
      </c>
      <c r="D2432" t="inlineStr">
        <is>
          <t>AGRO AMERICA</t>
        </is>
      </c>
      <c r="E2432" t="n">
        <v>1012161</v>
      </c>
      <c r="F2432" t="inlineStr">
        <is>
          <t>agro america1012161</t>
        </is>
      </c>
      <c r="G2432" s="12" t="n">
        <v>44997</v>
      </c>
      <c r="H2432" s="10" t="n">
        <v>19958.048</v>
      </c>
      <c r="I2432" s="10" t="n"/>
      <c r="J2432" s="10" t="n"/>
      <c r="K2432" s="10" t="n"/>
      <c r="L2432" s="13" t="n">
        <v>7.5</v>
      </c>
      <c r="M2432" s="12" t="n">
        <v>45004</v>
      </c>
      <c r="N2432" s="13" t="n">
        <v>9.5</v>
      </c>
      <c r="O2432" s="12" t="n">
        <v>45013</v>
      </c>
      <c r="P2432" t="n">
        <v>3</v>
      </c>
      <c r="Q2432" s="14" t="inlineStr">
        <is>
          <t>SI</t>
        </is>
      </c>
      <c r="R2432" s="10" t="n">
        <v>19958.048</v>
      </c>
      <c r="S2432" s="10" t="n"/>
      <c r="T2432" s="10" t="n"/>
      <c r="U2432" s="10" t="n"/>
      <c r="V2432" s="13" t="n">
        <v>9.5</v>
      </c>
      <c r="W2432" s="12" t="n">
        <v>45006</v>
      </c>
      <c r="X2432" s="13" t="n">
        <v>11.5</v>
      </c>
      <c r="Y2432" s="12" t="n">
        <v>45013</v>
      </c>
      <c r="Z2432" t="n">
        <v>3</v>
      </c>
      <c r="AA2432" s="14" t="inlineStr">
        <is>
          <t>SI</t>
        </is>
      </c>
    </row>
    <row r="2433">
      <c r="B2433" t="inlineStr">
        <is>
          <t>Venta Local</t>
        </is>
      </c>
      <c r="C2433" t="n">
        <v>40361200</v>
      </c>
      <c r="D2433" t="inlineStr">
        <is>
          <t>AGRO AMERICA</t>
        </is>
      </c>
      <c r="E2433" t="n">
        <v>1012159</v>
      </c>
      <c r="F2433" t="inlineStr">
        <is>
          <t>agro america1012159</t>
        </is>
      </c>
      <c r="G2433" s="12" t="n">
        <v>45014</v>
      </c>
      <c r="H2433" s="10" t="inlineStr"/>
      <c r="I2433" s="10" t="n">
        <v>19958.048</v>
      </c>
      <c r="J2433" s="10" t="n"/>
      <c r="K2433" s="10" t="n"/>
      <c r="L2433" s="13" t="n">
        <v>7.5</v>
      </c>
      <c r="M2433" s="12" t="n">
        <v>45021</v>
      </c>
      <c r="N2433" s="13" t="n">
        <v>9.5</v>
      </c>
      <c r="O2433" s="12" t="n">
        <v>45030</v>
      </c>
      <c r="P2433" t="n">
        <v>13</v>
      </c>
      <c r="Q2433" s="14" t="inlineStr">
        <is>
          <t>SI</t>
        </is>
      </c>
      <c r="R2433" s="10" t="n"/>
      <c r="S2433" s="10" t="n">
        <v>19958.048</v>
      </c>
      <c r="T2433" s="10" t="n"/>
      <c r="U2433" s="10" t="n"/>
      <c r="V2433" s="13" t="n">
        <v>9.5</v>
      </c>
      <c r="W2433" s="12" t="n">
        <v>45023</v>
      </c>
      <c r="X2433" s="13" t="n">
        <v>11.5</v>
      </c>
      <c r="Y2433" s="12" t="n">
        <v>45030</v>
      </c>
      <c r="Z2433" t="n">
        <v>13</v>
      </c>
      <c r="AA2433" s="14" t="inlineStr">
        <is>
          <t>SI</t>
        </is>
      </c>
    </row>
    <row r="2434">
      <c r="B2434" t="inlineStr">
        <is>
          <t>Venta Local</t>
        </is>
      </c>
      <c r="C2434" t="n">
        <v>40361199</v>
      </c>
      <c r="D2434" t="inlineStr">
        <is>
          <t>AGRO AMERICA</t>
        </is>
      </c>
      <c r="E2434" t="n">
        <v>1012159</v>
      </c>
      <c r="F2434" t="inlineStr">
        <is>
          <t>agro america1012159</t>
        </is>
      </c>
      <c r="G2434" s="12" t="n">
        <v>45013</v>
      </c>
      <c r="H2434" s="10" t="inlineStr"/>
      <c r="I2434" s="10" t="n">
        <v>19958.048</v>
      </c>
      <c r="J2434" s="10" t="n"/>
      <c r="K2434" s="10" t="n"/>
      <c r="L2434" s="13" t="n">
        <v>7.5</v>
      </c>
      <c r="M2434" s="12" t="n">
        <v>45020</v>
      </c>
      <c r="N2434" s="13" t="n">
        <v>9.5</v>
      </c>
      <c r="O2434" s="12" t="n">
        <v>45029</v>
      </c>
      <c r="P2434" t="n">
        <v>14</v>
      </c>
      <c r="Q2434" s="14" t="inlineStr">
        <is>
          <t>SI</t>
        </is>
      </c>
      <c r="R2434" s="10" t="n"/>
      <c r="S2434" s="10" t="n">
        <v>19958.048</v>
      </c>
      <c r="T2434" s="10" t="n"/>
      <c r="U2434" s="10" t="n"/>
      <c r="V2434" s="13" t="n">
        <v>9.5</v>
      </c>
      <c r="W2434" s="12" t="n">
        <v>45022</v>
      </c>
      <c r="X2434" s="13" t="n">
        <v>11.5</v>
      </c>
      <c r="Y2434" s="12" t="n">
        <v>45029</v>
      </c>
      <c r="Z2434" t="n">
        <v>14</v>
      </c>
      <c r="AA2434" s="14" t="inlineStr">
        <is>
          <t>SI</t>
        </is>
      </c>
    </row>
    <row r="2435">
      <c r="B2435" t="inlineStr">
        <is>
          <t>Venta Local</t>
        </is>
      </c>
      <c r="C2435" t="n">
        <v>40361198</v>
      </c>
      <c r="D2435" t="inlineStr">
        <is>
          <t>AGRO AMERICA</t>
        </is>
      </c>
      <c r="E2435" t="n">
        <v>1012159</v>
      </c>
      <c r="F2435" t="inlineStr">
        <is>
          <t>agro america1012159</t>
        </is>
      </c>
      <c r="G2435" s="12" t="n">
        <v>45004</v>
      </c>
      <c r="H2435" s="10" t="inlineStr"/>
      <c r="I2435" s="10" t="n">
        <v>19958.048</v>
      </c>
      <c r="J2435" s="10" t="n"/>
      <c r="K2435" s="10" t="n"/>
      <c r="L2435" s="13" t="n">
        <v>7.5</v>
      </c>
      <c r="M2435" s="12" t="n">
        <v>45011</v>
      </c>
      <c r="N2435" s="13" t="n">
        <v>9.5</v>
      </c>
      <c r="O2435" s="12" t="n">
        <v>45020</v>
      </c>
      <c r="P2435" t="n">
        <v>22</v>
      </c>
      <c r="Q2435" s="14" t="inlineStr">
        <is>
          <t>SI</t>
        </is>
      </c>
      <c r="R2435" s="10" t="n"/>
      <c r="S2435" s="10" t="n">
        <v>19958.048</v>
      </c>
      <c r="T2435" s="10" t="n"/>
      <c r="U2435" s="10" t="n"/>
      <c r="V2435" s="13" t="n">
        <v>9.5</v>
      </c>
      <c r="W2435" s="12" t="n">
        <v>45013</v>
      </c>
      <c r="X2435" s="13" t="n">
        <v>11.5</v>
      </c>
      <c r="Y2435" s="12" t="n">
        <v>45020</v>
      </c>
      <c r="Z2435" t="n">
        <v>22</v>
      </c>
      <c r="AA2435" s="14" t="inlineStr">
        <is>
          <t>SI</t>
        </is>
      </c>
    </row>
    <row r="2436">
      <c r="B2436" t="inlineStr">
        <is>
          <t>Venta Local</t>
        </is>
      </c>
      <c r="C2436" t="n">
        <v>40361197</v>
      </c>
      <c r="D2436" t="inlineStr">
        <is>
          <t>AGRO AMERICA</t>
        </is>
      </c>
      <c r="E2436" t="n">
        <v>1012159</v>
      </c>
      <c r="F2436" t="inlineStr">
        <is>
          <t>agro america1012159</t>
        </is>
      </c>
      <c r="G2436" s="12" t="n">
        <v>45013</v>
      </c>
      <c r="H2436" s="10" t="inlineStr"/>
      <c r="I2436" s="10" t="n">
        <v>19958.048</v>
      </c>
      <c r="J2436" s="10" t="n"/>
      <c r="K2436" s="10" t="n"/>
      <c r="L2436" s="13" t="n">
        <v>7.5</v>
      </c>
      <c r="M2436" s="12" t="n">
        <v>45020</v>
      </c>
      <c r="N2436" s="13" t="n">
        <v>9.5</v>
      </c>
      <c r="O2436" s="12" t="n">
        <v>45029</v>
      </c>
      <c r="P2436" t="n">
        <v>14</v>
      </c>
      <c r="Q2436" s="14" t="inlineStr">
        <is>
          <t>SI</t>
        </is>
      </c>
      <c r="R2436" s="10" t="n"/>
      <c r="S2436" s="10" t="n">
        <v>19958.048</v>
      </c>
      <c r="T2436" s="10" t="n"/>
      <c r="U2436" s="10" t="n"/>
      <c r="V2436" s="13" t="n">
        <v>9.5</v>
      </c>
      <c r="W2436" s="12" t="n">
        <v>45022</v>
      </c>
      <c r="X2436" s="13" t="n">
        <v>11.5</v>
      </c>
      <c r="Y2436" s="12" t="n">
        <v>45029</v>
      </c>
      <c r="Z2436" t="n">
        <v>14</v>
      </c>
      <c r="AA2436" s="14" t="inlineStr">
        <is>
          <t>SI</t>
        </is>
      </c>
    </row>
    <row r="2437">
      <c r="B2437" t="inlineStr">
        <is>
          <t>Venta Local</t>
        </is>
      </c>
      <c r="C2437" t="n">
        <v>40361196</v>
      </c>
      <c r="D2437" t="inlineStr">
        <is>
          <t>AGRO AMERICA</t>
        </is>
      </c>
      <c r="E2437" t="n">
        <v>1012157</v>
      </c>
      <c r="F2437" t="inlineStr">
        <is>
          <t>agro america1012157</t>
        </is>
      </c>
      <c r="G2437" s="12" t="n">
        <v>45003</v>
      </c>
      <c r="H2437" s="10" t="inlineStr"/>
      <c r="I2437" s="10" t="n">
        <v>19958.048</v>
      </c>
      <c r="J2437" s="10" t="n"/>
      <c r="K2437" s="10" t="n"/>
      <c r="L2437" s="13" t="n">
        <v>7.5</v>
      </c>
      <c r="M2437" s="12" t="n">
        <v>45010</v>
      </c>
      <c r="N2437" s="13" t="n">
        <v>9.5</v>
      </c>
      <c r="O2437" s="12" t="n">
        <v>45019</v>
      </c>
      <c r="P2437" t="n">
        <v>23</v>
      </c>
      <c r="Q2437" s="14" t="inlineStr">
        <is>
          <t>SI</t>
        </is>
      </c>
      <c r="R2437" s="10" t="n"/>
      <c r="S2437" s="10" t="n">
        <v>19958.048</v>
      </c>
      <c r="T2437" s="10" t="n"/>
      <c r="U2437" s="10" t="n"/>
      <c r="V2437" s="13" t="n">
        <v>9.5</v>
      </c>
      <c r="W2437" s="12" t="n">
        <v>45012</v>
      </c>
      <c r="X2437" s="13" t="n">
        <v>11.5</v>
      </c>
      <c r="Y2437" s="12" t="n">
        <v>45019</v>
      </c>
      <c r="Z2437" t="n">
        <v>23</v>
      </c>
      <c r="AA2437" s="14" t="inlineStr">
        <is>
          <t>SI</t>
        </is>
      </c>
    </row>
    <row r="2438">
      <c r="B2438" t="inlineStr">
        <is>
          <t>Venta Directa</t>
        </is>
      </c>
      <c r="C2438" t="n">
        <v>40361186</v>
      </c>
      <c r="D2438" t="inlineStr">
        <is>
          <t>AGRO SUDAMERICA</t>
        </is>
      </c>
      <c r="E2438" t="n">
        <v>1011421</v>
      </c>
      <c r="F2438" t="inlineStr">
        <is>
          <t>agro sudamerica1011421</t>
        </is>
      </c>
      <c r="G2438" s="12" t="n">
        <v>44981</v>
      </c>
      <c r="H2438" s="10" t="inlineStr"/>
      <c r="I2438" s="10" t="n"/>
      <c r="J2438" s="10" t="n"/>
      <c r="K2438" s="10" t="n"/>
      <c r="L2438" s="13" t="n"/>
      <c r="N2438" s="13" t="n"/>
      <c r="Q2438" s="14" t="n"/>
      <c r="R2438" s="10" t="n"/>
      <c r="S2438" s="10" t="n"/>
      <c r="T2438" s="10" t="n"/>
      <c r="U2438" s="10" t="n"/>
      <c r="V2438" s="13" t="n"/>
      <c r="X2438" s="13" t="n"/>
      <c r="AA2438" s="14" t="n"/>
    </row>
    <row r="2439">
      <c r="B2439" t="inlineStr">
        <is>
          <t>Venta Directa</t>
        </is>
      </c>
      <c r="C2439" t="n">
        <v>40361185</v>
      </c>
      <c r="D2439" t="inlineStr">
        <is>
          <t>AGRO SUDAMERICA</t>
        </is>
      </c>
      <c r="E2439" t="n">
        <v>1011421</v>
      </c>
      <c r="F2439" t="inlineStr">
        <is>
          <t>agro sudamerica1011421</t>
        </is>
      </c>
      <c r="G2439" s="12" t="n">
        <v>44981</v>
      </c>
      <c r="H2439" s="10" t="inlineStr"/>
      <c r="I2439" s="10" t="n"/>
      <c r="J2439" s="10" t="n"/>
      <c r="K2439" s="10" t="n"/>
      <c r="L2439" s="13" t="n"/>
      <c r="N2439" s="13" t="n"/>
      <c r="Q2439" s="14" t="n"/>
      <c r="R2439" s="10" t="n"/>
      <c r="S2439" s="10" t="n"/>
      <c r="T2439" s="10" t="n"/>
      <c r="U2439" s="10" t="n"/>
      <c r="V2439" s="13" t="n"/>
      <c r="X2439" s="13" t="n"/>
      <c r="AA2439" s="14" t="n"/>
    </row>
    <row r="2440">
      <c r="B2440" t="inlineStr">
        <is>
          <t>Venta Directa</t>
        </is>
      </c>
      <c r="C2440" t="n">
        <v>40361184</v>
      </c>
      <c r="D2440" t="inlineStr">
        <is>
          <t>AGRO SUDAMERICA</t>
        </is>
      </c>
      <c r="E2440" t="n">
        <v>1011421</v>
      </c>
      <c r="F2440" t="inlineStr">
        <is>
          <t>agro sudamerica1011421</t>
        </is>
      </c>
      <c r="G2440" s="12" t="n">
        <v>44981</v>
      </c>
      <c r="H2440" s="10" t="inlineStr"/>
      <c r="I2440" s="10" t="n"/>
      <c r="J2440" s="10" t="n"/>
      <c r="K2440" s="10" t="n"/>
      <c r="L2440" s="13" t="n"/>
      <c r="N2440" s="13" t="n"/>
      <c r="Q2440" s="14" t="n"/>
      <c r="R2440" s="10" t="n"/>
      <c r="S2440" s="10" t="n"/>
      <c r="T2440" s="10" t="n"/>
      <c r="U2440" s="10" t="n"/>
      <c r="V2440" s="13" t="n"/>
      <c r="X2440" s="13" t="n"/>
      <c r="AA2440" s="14" t="n"/>
    </row>
    <row r="2441">
      <c r="B2441" t="inlineStr">
        <is>
          <t>Venta Directa</t>
        </is>
      </c>
      <c r="C2441" t="n">
        <v>40361183</v>
      </c>
      <c r="D2441" t="inlineStr">
        <is>
          <t>AGRO SUDAMERICA</t>
        </is>
      </c>
      <c r="E2441" t="n">
        <v>1011421</v>
      </c>
      <c r="F2441" t="inlineStr">
        <is>
          <t>agro sudamerica1011421</t>
        </is>
      </c>
      <c r="G2441" s="12" t="n">
        <v>44981</v>
      </c>
      <c r="H2441" s="10" t="inlineStr"/>
      <c r="I2441" s="10" t="n"/>
      <c r="J2441" s="10" t="n"/>
      <c r="K2441" s="10" t="n"/>
      <c r="L2441" s="13" t="n"/>
      <c r="N2441" s="13" t="n"/>
      <c r="Q2441" s="14" t="n"/>
      <c r="R2441" s="10" t="n"/>
      <c r="S2441" s="10" t="n"/>
      <c r="T2441" s="10" t="n"/>
      <c r="U2441" s="10" t="n"/>
      <c r="V2441" s="13" t="n"/>
      <c r="X2441" s="13" t="n"/>
      <c r="AA2441" s="14" t="n"/>
    </row>
    <row r="2442">
      <c r="B2442" t="inlineStr">
        <is>
          <t>Venta Directa</t>
        </is>
      </c>
      <c r="C2442" t="n">
        <v>40361181</v>
      </c>
      <c r="D2442" t="inlineStr">
        <is>
          <t>AGRO SUDAMERICA</t>
        </is>
      </c>
      <c r="E2442" t="n">
        <v>1021976</v>
      </c>
      <c r="F2442" t="inlineStr">
        <is>
          <t>agro sudamerica1021976</t>
        </is>
      </c>
      <c r="G2442" s="12" t="n">
        <v>44981</v>
      </c>
      <c r="H2442" s="10" t="inlineStr"/>
      <c r="I2442" s="10" t="n"/>
      <c r="J2442" s="10" t="n"/>
      <c r="K2442" s="10" t="n"/>
      <c r="L2442" s="13" t="n"/>
      <c r="N2442" s="13" t="n"/>
      <c r="Q2442" s="14" t="n"/>
      <c r="R2442" s="10" t="n"/>
      <c r="S2442" s="10" t="n"/>
      <c r="T2442" s="10" t="n"/>
      <c r="U2442" s="10" t="n"/>
      <c r="V2442" s="13" t="n"/>
      <c r="X2442" s="13" t="n"/>
      <c r="AA2442" s="14" t="n"/>
    </row>
    <row r="2443">
      <c r="B2443" t="inlineStr">
        <is>
          <t>Venta Directa</t>
        </is>
      </c>
      <c r="C2443" t="n">
        <v>40361181</v>
      </c>
      <c r="D2443" t="inlineStr">
        <is>
          <t>AGRO SUDAMERICA</t>
        </is>
      </c>
      <c r="E2443" t="n">
        <v>1021976</v>
      </c>
      <c r="F2443" t="inlineStr">
        <is>
          <t>agro sudamerica1021976</t>
        </is>
      </c>
      <c r="G2443" s="12" t="n">
        <v>44981</v>
      </c>
      <c r="H2443" s="10" t="inlineStr"/>
      <c r="I2443" s="10" t="n"/>
      <c r="J2443" s="10" t="n"/>
      <c r="K2443" s="10" t="n"/>
      <c r="L2443" s="13" t="n"/>
      <c r="N2443" s="13" t="n"/>
      <c r="Q2443" s="14" t="n"/>
      <c r="R2443" s="10" t="n"/>
      <c r="S2443" s="10" t="n"/>
      <c r="T2443" s="10" t="n"/>
      <c r="U2443" s="10" t="n"/>
      <c r="V2443" s="13" t="n"/>
      <c r="X2443" s="13" t="n"/>
      <c r="AA2443" s="14" t="n"/>
    </row>
    <row r="2444">
      <c r="B2444" t="inlineStr">
        <is>
          <t>Venta Directa</t>
        </is>
      </c>
      <c r="C2444" t="n">
        <v>40361178</v>
      </c>
      <c r="D2444" t="inlineStr">
        <is>
          <t>AGRO SUDAMERICA</t>
        </is>
      </c>
      <c r="E2444" t="n">
        <v>1020086</v>
      </c>
      <c r="F2444" t="inlineStr">
        <is>
          <t>agro sudamerica1020086</t>
        </is>
      </c>
      <c r="G2444" s="12" t="n">
        <v>44976</v>
      </c>
      <c r="H2444" s="10" t="inlineStr"/>
      <c r="I2444" s="10" t="n"/>
      <c r="J2444" s="10" t="n"/>
      <c r="K2444" s="10" t="n"/>
      <c r="L2444" s="13" t="n"/>
      <c r="N2444" s="13" t="n"/>
      <c r="Q2444" s="14" t="n"/>
      <c r="R2444" s="10" t="n"/>
      <c r="S2444" s="10" t="n"/>
      <c r="T2444" s="10" t="n"/>
      <c r="U2444" s="10" t="n"/>
      <c r="V2444" s="13" t="n"/>
      <c r="X2444" s="13" t="n"/>
      <c r="AA2444" s="14" t="n"/>
    </row>
    <row r="2445">
      <c r="B2445" t="inlineStr">
        <is>
          <t>Venta Local</t>
        </is>
      </c>
      <c r="C2445" t="n">
        <v>40361153</v>
      </c>
      <c r="D2445" t="inlineStr">
        <is>
          <t>AGRO AMERICA</t>
        </is>
      </c>
      <c r="E2445" t="n">
        <v>1012522</v>
      </c>
      <c r="F2445" t="inlineStr">
        <is>
          <t>agro america1012522</t>
        </is>
      </c>
      <c r="G2445" s="12" t="n">
        <v>45021</v>
      </c>
      <c r="H2445" s="10" t="inlineStr"/>
      <c r="I2445" s="10" t="n">
        <v>18143.68</v>
      </c>
      <c r="J2445" s="10" t="n"/>
      <c r="K2445" s="10" t="n"/>
      <c r="L2445" s="13" t="n">
        <v>7.5</v>
      </c>
      <c r="M2445" s="12" t="n">
        <v>45028</v>
      </c>
      <c r="N2445" s="13" t="n">
        <v>9.5</v>
      </c>
      <c r="O2445" s="12" t="n">
        <v>45037</v>
      </c>
      <c r="P2445" t="n">
        <v>7</v>
      </c>
      <c r="Q2445" s="14" t="inlineStr">
        <is>
          <t>SI</t>
        </is>
      </c>
      <c r="R2445" s="10" t="n"/>
      <c r="S2445" s="10" t="n">
        <v>18143.68</v>
      </c>
      <c r="T2445" s="10" t="n"/>
      <c r="U2445" s="10" t="n"/>
      <c r="V2445" s="13" t="n">
        <v>9.5</v>
      </c>
      <c r="W2445" s="12" t="n">
        <v>45030</v>
      </c>
      <c r="X2445" s="13" t="n">
        <v>11.5</v>
      </c>
      <c r="Y2445" s="12" t="n">
        <v>45037</v>
      </c>
      <c r="Z2445" t="n">
        <v>7</v>
      </c>
      <c r="AA2445" s="14" t="inlineStr">
        <is>
          <t>SI</t>
        </is>
      </c>
    </row>
    <row r="2446">
      <c r="B2446" t="inlineStr">
        <is>
          <t>Venta Directa</t>
        </is>
      </c>
      <c r="C2446" t="n">
        <v>40361127</v>
      </c>
      <c r="D2446" t="inlineStr">
        <is>
          <t>AGRO SUDAMERICA</t>
        </is>
      </c>
      <c r="E2446" t="n">
        <v>1012058</v>
      </c>
      <c r="F2446" t="inlineStr">
        <is>
          <t>agro sudamerica1012058</t>
        </is>
      </c>
      <c r="G2446" s="12" t="n">
        <v>44980</v>
      </c>
      <c r="H2446" s="10" t="inlineStr"/>
      <c r="I2446" s="10" t="n"/>
      <c r="J2446" s="10" t="n"/>
      <c r="K2446" s="10" t="n"/>
      <c r="L2446" s="13" t="n"/>
      <c r="N2446" s="13" t="n"/>
      <c r="Q2446" s="14" t="n"/>
      <c r="R2446" s="10" t="n"/>
      <c r="S2446" s="10" t="n"/>
      <c r="T2446" s="10" t="n"/>
      <c r="U2446" s="10" t="n"/>
      <c r="V2446" s="13" t="n"/>
      <c r="X2446" s="13" t="n"/>
      <c r="AA2446" s="14" t="n"/>
    </row>
    <row r="2447">
      <c r="B2447" t="inlineStr">
        <is>
          <t>Venta Directa</t>
        </is>
      </c>
      <c r="C2447" t="n">
        <v>40361127</v>
      </c>
      <c r="D2447" t="inlineStr">
        <is>
          <t>AGRO SUDAMERICA</t>
        </is>
      </c>
      <c r="E2447" t="n">
        <v>1012207</v>
      </c>
      <c r="F2447" t="inlineStr">
        <is>
          <t>agro sudamerica1012207</t>
        </is>
      </c>
      <c r="G2447" s="12" t="n">
        <v>44980</v>
      </c>
      <c r="H2447" s="10" t="inlineStr"/>
      <c r="I2447" s="10" t="n"/>
      <c r="J2447" s="10" t="n"/>
      <c r="K2447" s="10" t="n"/>
      <c r="L2447" s="13" t="n"/>
      <c r="N2447" s="13" t="n"/>
      <c r="Q2447" s="14" t="n"/>
      <c r="R2447" s="10" t="n"/>
      <c r="S2447" s="10" t="n"/>
      <c r="T2447" s="10" t="n"/>
      <c r="U2447" s="10" t="n"/>
      <c r="V2447" s="13" t="n"/>
      <c r="X2447" s="13" t="n"/>
      <c r="AA2447" s="14" t="n"/>
    </row>
    <row r="2448">
      <c r="B2448" t="inlineStr">
        <is>
          <t>Venta Directa</t>
        </is>
      </c>
      <c r="C2448" t="n">
        <v>40361126</v>
      </c>
      <c r="D2448" t="inlineStr">
        <is>
          <t>AGRO SUDAMERICA</t>
        </is>
      </c>
      <c r="E2448" t="n">
        <v>1030816</v>
      </c>
      <c r="F2448" t="inlineStr">
        <is>
          <t>agro sudamerica1030816</t>
        </is>
      </c>
      <c r="G2448" s="12" t="n">
        <v>44989</v>
      </c>
      <c r="H2448" s="10" t="n">
        <v>24000.93</v>
      </c>
      <c r="I2448" s="10" t="n"/>
      <c r="J2448" s="10" t="n"/>
      <c r="K2448" s="10" t="n"/>
      <c r="L2448" s="13" t="n"/>
      <c r="N2448" s="13" t="n"/>
      <c r="Q2448" s="14" t="n"/>
      <c r="R2448" s="10" t="n">
        <v>24000.93</v>
      </c>
      <c r="S2448" s="10" t="n"/>
      <c r="T2448" s="10" t="n"/>
      <c r="U2448" s="10" t="n"/>
      <c r="V2448" s="13" t="n"/>
      <c r="X2448" s="13" t="n"/>
      <c r="AA2448" s="14" t="n"/>
    </row>
    <row r="2449">
      <c r="B2449" t="inlineStr">
        <is>
          <t>Venta Directa</t>
        </is>
      </c>
      <c r="C2449" t="n">
        <v>40361125</v>
      </c>
      <c r="D2449" t="inlineStr">
        <is>
          <t>AGRO SUDAMERICA</t>
        </is>
      </c>
      <c r="E2449" t="n">
        <v>1030816</v>
      </c>
      <c r="F2449" t="inlineStr">
        <is>
          <t>agro sudamerica1030816</t>
        </is>
      </c>
      <c r="G2449" s="12" t="n">
        <v>44987</v>
      </c>
      <c r="H2449" s="10" t="n">
        <v>24006.67</v>
      </c>
      <c r="I2449" s="10" t="n"/>
      <c r="J2449" s="10" t="n"/>
      <c r="K2449" s="10" t="n"/>
      <c r="L2449" s="13" t="n"/>
      <c r="N2449" s="13" t="n"/>
      <c r="Q2449" s="14" t="n"/>
      <c r="R2449" s="10" t="n">
        <v>24006.67</v>
      </c>
      <c r="S2449" s="10" t="n"/>
      <c r="T2449" s="10" t="n"/>
      <c r="U2449" s="10" t="n"/>
      <c r="V2449" s="13" t="n"/>
      <c r="X2449" s="13" t="n"/>
      <c r="AA2449" s="14" t="n"/>
    </row>
    <row r="2450">
      <c r="B2450" t="inlineStr">
        <is>
          <t>Venta Directa</t>
        </is>
      </c>
      <c r="C2450" t="n">
        <v>40361124</v>
      </c>
      <c r="D2450" t="inlineStr">
        <is>
          <t>AGRO SUDAMERICA</t>
        </is>
      </c>
      <c r="E2450" t="n">
        <v>1030817</v>
      </c>
      <c r="F2450" t="inlineStr">
        <is>
          <t>agro sudamerica1030817</t>
        </is>
      </c>
      <c r="G2450" s="12" t="n">
        <v>44977</v>
      </c>
      <c r="H2450" s="10" t="inlineStr"/>
      <c r="I2450" s="10" t="n"/>
      <c r="J2450" s="10" t="n"/>
      <c r="K2450" s="10" t="n"/>
      <c r="L2450" s="13" t="n"/>
      <c r="N2450" s="13" t="n"/>
      <c r="Q2450" s="14" t="n"/>
      <c r="R2450" s="10" t="n"/>
      <c r="S2450" s="10" t="n"/>
      <c r="T2450" s="10" t="n"/>
      <c r="U2450" s="10" t="n"/>
      <c r="V2450" s="13" t="n"/>
      <c r="X2450" s="13" t="n"/>
      <c r="AA2450" s="14" t="n"/>
    </row>
    <row r="2451">
      <c r="B2451" t="inlineStr">
        <is>
          <t>Venta Directa</t>
        </is>
      </c>
      <c r="C2451" t="n">
        <v>40361123</v>
      </c>
      <c r="D2451" t="inlineStr">
        <is>
          <t>AGRO SUDAMERICA</t>
        </is>
      </c>
      <c r="E2451" t="n">
        <v>1030817</v>
      </c>
      <c r="F2451" t="inlineStr">
        <is>
          <t>agro sudamerica1030817</t>
        </is>
      </c>
      <c r="G2451" s="12" t="n">
        <v>44977</v>
      </c>
      <c r="H2451" s="10" t="inlineStr"/>
      <c r="I2451" s="10" t="n"/>
      <c r="J2451" s="10" t="n"/>
      <c r="K2451" s="10" t="n"/>
      <c r="L2451" s="13" t="n"/>
      <c r="N2451" s="13" t="n"/>
      <c r="Q2451" s="14" t="n"/>
      <c r="R2451" s="10" t="n"/>
      <c r="S2451" s="10" t="n"/>
      <c r="T2451" s="10" t="n"/>
      <c r="U2451" s="10" t="n"/>
      <c r="V2451" s="13" t="n"/>
      <c r="X2451" s="13" t="n"/>
      <c r="AA2451" s="14" t="n"/>
    </row>
    <row r="2452">
      <c r="B2452" t="inlineStr">
        <is>
          <t>Venta Directa</t>
        </is>
      </c>
      <c r="C2452" t="n">
        <v>40361119</v>
      </c>
      <c r="D2452" t="inlineStr">
        <is>
          <t>AGRO SUDAMERICA</t>
        </is>
      </c>
      <c r="E2452" t="n">
        <v>1020412</v>
      </c>
      <c r="F2452" t="inlineStr">
        <is>
          <t>agro sudamerica1020412</t>
        </is>
      </c>
      <c r="G2452" s="12" t="n">
        <v>44988</v>
      </c>
      <c r="H2452" s="10" t="n">
        <v>23938.45</v>
      </c>
      <c r="I2452" s="10" t="n"/>
      <c r="J2452" s="10" t="n"/>
      <c r="K2452" s="10" t="n"/>
      <c r="L2452" s="13" t="n"/>
      <c r="N2452" s="13" t="n"/>
      <c r="Q2452" s="14" t="n"/>
      <c r="R2452" s="10" t="n">
        <v>23938.45</v>
      </c>
      <c r="S2452" s="10" t="n"/>
      <c r="T2452" s="10" t="n"/>
      <c r="U2452" s="10" t="n"/>
      <c r="V2452" s="13" t="n"/>
      <c r="X2452" s="13" t="n"/>
      <c r="AA2452" s="14" t="n"/>
    </row>
    <row r="2453">
      <c r="B2453" t="inlineStr">
        <is>
          <t>Venta Directa</t>
        </is>
      </c>
      <c r="C2453" t="n">
        <v>40361095</v>
      </c>
      <c r="D2453" t="inlineStr">
        <is>
          <t>AGRO SUDAMERICA</t>
        </is>
      </c>
      <c r="E2453" t="n">
        <v>1020944</v>
      </c>
      <c r="F2453" t="inlineStr">
        <is>
          <t>agro sudamerica1020944</t>
        </is>
      </c>
      <c r="G2453" s="12" t="n">
        <v>44976</v>
      </c>
      <c r="H2453" s="10" t="inlineStr"/>
      <c r="I2453" s="10" t="n"/>
      <c r="J2453" s="10" t="n"/>
      <c r="K2453" s="10" t="n"/>
      <c r="L2453" s="13" t="n"/>
      <c r="N2453" s="13" t="n"/>
      <c r="Q2453" s="14" t="n"/>
      <c r="R2453" s="10" t="n"/>
      <c r="S2453" s="10" t="n"/>
      <c r="T2453" s="10" t="n"/>
      <c r="U2453" s="10" t="n"/>
      <c r="V2453" s="13" t="n"/>
      <c r="X2453" s="13" t="n"/>
      <c r="AA2453" s="14" t="n"/>
    </row>
    <row r="2454">
      <c r="B2454" t="inlineStr">
        <is>
          <t>Venta Directa</t>
        </is>
      </c>
      <c r="C2454" t="n">
        <v>40361056</v>
      </c>
      <c r="D2454" t="inlineStr">
        <is>
          <t>AGRO SUDAMERICA</t>
        </is>
      </c>
      <c r="E2454" t="n">
        <v>1011421</v>
      </c>
      <c r="F2454" t="inlineStr">
        <is>
          <t>agro sudamerica1011421</t>
        </is>
      </c>
      <c r="G2454" s="12" t="n">
        <v>44981</v>
      </c>
      <c r="H2454" s="10" t="inlineStr"/>
      <c r="I2454" s="10" t="n"/>
      <c r="J2454" s="10" t="n"/>
      <c r="K2454" s="10" t="n"/>
      <c r="L2454" s="13" t="n"/>
      <c r="N2454" s="13" t="n"/>
      <c r="Q2454" s="14" t="n"/>
      <c r="R2454" s="10" t="n"/>
      <c r="S2454" s="10" t="n"/>
      <c r="T2454" s="10" t="n"/>
      <c r="U2454" s="10" t="n"/>
      <c r="V2454" s="13" t="n"/>
      <c r="X2454" s="13" t="n"/>
      <c r="AA2454" s="14" t="n"/>
    </row>
    <row r="2455">
      <c r="B2455" t="inlineStr">
        <is>
          <t>Venta Directa</t>
        </is>
      </c>
      <c r="C2455" t="n">
        <v>40361055</v>
      </c>
      <c r="D2455" t="inlineStr">
        <is>
          <t>AGRO SUDAMERICA</t>
        </is>
      </c>
      <c r="E2455" t="n">
        <v>1011421</v>
      </c>
      <c r="F2455" t="inlineStr">
        <is>
          <t>agro sudamerica1011421</t>
        </is>
      </c>
      <c r="G2455" s="12" t="n">
        <v>44981</v>
      </c>
      <c r="H2455" s="10" t="inlineStr"/>
      <c r="I2455" s="10" t="n"/>
      <c r="J2455" s="10" t="n"/>
      <c r="K2455" s="10" t="n"/>
      <c r="L2455" s="13" t="n"/>
      <c r="N2455" s="13" t="n"/>
      <c r="Q2455" s="14" t="n"/>
      <c r="R2455" s="10" t="n"/>
      <c r="S2455" s="10" t="n"/>
      <c r="T2455" s="10" t="n"/>
      <c r="U2455" s="10" t="n"/>
      <c r="V2455" s="13" t="n"/>
      <c r="X2455" s="13" t="n"/>
      <c r="AA2455" s="14" t="n"/>
    </row>
    <row r="2456">
      <c r="B2456" t="inlineStr">
        <is>
          <t>Venta Local</t>
        </is>
      </c>
      <c r="C2456" t="n">
        <v>40360754</v>
      </c>
      <c r="D2456" t="inlineStr">
        <is>
          <t>AGROSUPER SHANGHAI</t>
        </is>
      </c>
      <c r="E2456" t="n">
        <v>1021731</v>
      </c>
      <c r="F2456" t="inlineStr">
        <is>
          <t>agrosuper shanghai1021731</t>
        </is>
      </c>
      <c r="G2456" s="12" t="n">
        <v>45018</v>
      </c>
      <c r="H2456" s="10" t="inlineStr"/>
      <c r="I2456" s="10" t="n">
        <v>24340</v>
      </c>
      <c r="J2456" s="10" t="n"/>
      <c r="K2456" s="10" t="n"/>
      <c r="L2456" s="13" t="n">
        <v>5.574109245612703</v>
      </c>
      <c r="M2456" s="12" t="n">
        <v>45023</v>
      </c>
      <c r="N2456" s="13" t="n">
        <v>5.5</v>
      </c>
      <c r="O2456" s="12" t="n">
        <v>45028</v>
      </c>
      <c r="P2456" t="n">
        <v>15</v>
      </c>
      <c r="Q2456" s="14" t="inlineStr">
        <is>
          <t>SI</t>
        </is>
      </c>
      <c r="R2456" s="10" t="n"/>
      <c r="S2456" s="10" t="n">
        <v>24340</v>
      </c>
      <c r="T2456" s="10" t="n"/>
      <c r="U2456" s="10" t="n"/>
      <c r="V2456" s="13" t="n">
        <v>7.574109245612703</v>
      </c>
      <c r="W2456" s="12" t="n">
        <v>45025</v>
      </c>
      <c r="X2456" s="13" t="n">
        <v>7.5</v>
      </c>
      <c r="Y2456" s="12" t="n">
        <v>45028</v>
      </c>
      <c r="Z2456" t="n">
        <v>15</v>
      </c>
      <c r="AA2456" s="14" t="inlineStr">
        <is>
          <t>SI</t>
        </is>
      </c>
    </row>
    <row r="2457">
      <c r="B2457" t="inlineStr">
        <is>
          <t>Venta Directa</t>
        </is>
      </c>
      <c r="C2457" t="n">
        <v>40360610</v>
      </c>
      <c r="D2457" t="inlineStr">
        <is>
          <t>AGRO SUDAMERICA</t>
        </is>
      </c>
      <c r="E2457" t="n">
        <v>1012719</v>
      </c>
      <c r="F2457" t="inlineStr">
        <is>
          <t>agro sudamerica1012719</t>
        </is>
      </c>
      <c r="G2457" s="12" t="n">
        <v>44973</v>
      </c>
      <c r="H2457" s="10" t="inlineStr"/>
      <c r="I2457" s="10" t="n"/>
      <c r="J2457" s="10" t="n"/>
      <c r="K2457" s="10" t="n"/>
      <c r="L2457" s="13" t="n"/>
      <c r="N2457" s="13" t="n"/>
      <c r="Q2457" s="14" t="n"/>
      <c r="R2457" s="10" t="n"/>
      <c r="S2457" s="10" t="n"/>
      <c r="T2457" s="10" t="n"/>
      <c r="U2457" s="10" t="n"/>
      <c r="V2457" s="13" t="n"/>
      <c r="X2457" s="13" t="n"/>
      <c r="AA2457" s="14" t="n"/>
    </row>
    <row r="2458">
      <c r="B2458" t="inlineStr">
        <is>
          <t>Venta Directa</t>
        </is>
      </c>
      <c r="C2458" t="n">
        <v>40360608</v>
      </c>
      <c r="D2458" t="inlineStr">
        <is>
          <t>AGRO SUDAMERICA</t>
        </is>
      </c>
      <c r="E2458" t="n">
        <v>1012719</v>
      </c>
      <c r="F2458" t="inlineStr">
        <is>
          <t>agro sudamerica1012719</t>
        </is>
      </c>
      <c r="G2458" s="12" t="n">
        <v>44973</v>
      </c>
      <c r="H2458" s="10" t="inlineStr"/>
      <c r="I2458" s="10" t="n"/>
      <c r="J2458" s="10" t="n"/>
      <c r="K2458" s="10" t="n"/>
      <c r="L2458" s="13" t="n"/>
      <c r="N2458" s="13" t="n"/>
      <c r="Q2458" s="14" t="n"/>
      <c r="R2458" s="10" t="n"/>
      <c r="S2458" s="10" t="n"/>
      <c r="T2458" s="10" t="n"/>
      <c r="U2458" s="10" t="n"/>
      <c r="V2458" s="13" t="n"/>
      <c r="X2458" s="13" t="n"/>
      <c r="AA2458" s="14" t="n"/>
    </row>
    <row r="2459">
      <c r="B2459" t="inlineStr">
        <is>
          <t>Venta Local</t>
        </is>
      </c>
      <c r="C2459" t="n">
        <v>40360548</v>
      </c>
      <c r="D2459" t="inlineStr">
        <is>
          <t>AGRO AMERICA</t>
        </is>
      </c>
      <c r="E2459" t="n">
        <v>1012167</v>
      </c>
      <c r="F2459" t="inlineStr">
        <is>
          <t>agro america1012167</t>
        </is>
      </c>
      <c r="G2459" s="12" t="n">
        <v>45015</v>
      </c>
      <c r="H2459" s="10" t="inlineStr"/>
      <c r="I2459" s="10" t="n">
        <v>19958.048</v>
      </c>
      <c r="J2459" s="10" t="n"/>
      <c r="K2459" s="10" t="n"/>
      <c r="L2459" s="13" t="n">
        <v>7.5</v>
      </c>
      <c r="M2459" s="12" t="n">
        <v>45022</v>
      </c>
      <c r="N2459" s="13" t="n">
        <v>9.5</v>
      </c>
      <c r="O2459" s="12" t="n">
        <v>45031</v>
      </c>
      <c r="P2459" t="n">
        <v>12</v>
      </c>
      <c r="Q2459" s="14" t="inlineStr">
        <is>
          <t>SI</t>
        </is>
      </c>
      <c r="R2459" s="10" t="n"/>
      <c r="S2459" s="10" t="n">
        <v>19958.048</v>
      </c>
      <c r="T2459" s="10" t="n"/>
      <c r="U2459" s="10" t="n"/>
      <c r="V2459" s="13" t="n">
        <v>9.5</v>
      </c>
      <c r="W2459" s="12" t="n">
        <v>45024</v>
      </c>
      <c r="X2459" s="13" t="n">
        <v>11.5</v>
      </c>
      <c r="Y2459" s="12" t="n">
        <v>45031</v>
      </c>
      <c r="Z2459" t="n">
        <v>12</v>
      </c>
      <c r="AA2459" s="14" t="inlineStr">
        <is>
          <t>SI</t>
        </is>
      </c>
    </row>
    <row r="2460">
      <c r="B2460" t="inlineStr">
        <is>
          <t>Venta Local</t>
        </is>
      </c>
      <c r="C2460" t="n">
        <v>40360545</v>
      </c>
      <c r="D2460" t="inlineStr">
        <is>
          <t>AGRO AMERICA</t>
        </is>
      </c>
      <c r="E2460" t="n">
        <v>1012167</v>
      </c>
      <c r="F2460" t="inlineStr">
        <is>
          <t>agro america1012167</t>
        </is>
      </c>
      <c r="G2460" s="12" t="n">
        <v>45013</v>
      </c>
      <c r="H2460" s="10" t="inlineStr"/>
      <c r="I2460" s="10" t="n">
        <v>19958.048</v>
      </c>
      <c r="J2460" s="10" t="n"/>
      <c r="K2460" s="10" t="n"/>
      <c r="L2460" s="13" t="n">
        <v>7.5</v>
      </c>
      <c r="M2460" s="12" t="n">
        <v>45020</v>
      </c>
      <c r="N2460" s="13" t="n">
        <v>9.5</v>
      </c>
      <c r="O2460" s="12" t="n">
        <v>45029</v>
      </c>
      <c r="P2460" t="n">
        <v>14</v>
      </c>
      <c r="Q2460" s="14" t="inlineStr">
        <is>
          <t>SI</t>
        </is>
      </c>
      <c r="R2460" s="10" t="n"/>
      <c r="S2460" s="10" t="n">
        <v>19958.048</v>
      </c>
      <c r="T2460" s="10" t="n"/>
      <c r="U2460" s="10" t="n"/>
      <c r="V2460" s="13" t="n">
        <v>9.5</v>
      </c>
      <c r="W2460" s="12" t="n">
        <v>45022</v>
      </c>
      <c r="X2460" s="13" t="n">
        <v>11.5</v>
      </c>
      <c r="Y2460" s="12" t="n">
        <v>45029</v>
      </c>
      <c r="Z2460" t="n">
        <v>14</v>
      </c>
      <c r="AA2460" s="14" t="inlineStr">
        <is>
          <t>SI</t>
        </is>
      </c>
    </row>
    <row r="2461">
      <c r="B2461" t="inlineStr">
        <is>
          <t>Venta Local</t>
        </is>
      </c>
      <c r="C2461" t="n">
        <v>40360544</v>
      </c>
      <c r="D2461" t="inlineStr">
        <is>
          <t>AGRO AMERICA</t>
        </is>
      </c>
      <c r="E2461" t="n">
        <v>1012167</v>
      </c>
      <c r="F2461" t="inlineStr">
        <is>
          <t>agro america1012167</t>
        </is>
      </c>
      <c r="G2461" s="12" t="n">
        <v>45013</v>
      </c>
      <c r="H2461" s="10" t="inlineStr"/>
      <c r="I2461" s="10" t="n">
        <v>19958.048</v>
      </c>
      <c r="J2461" s="10" t="n"/>
      <c r="K2461" s="10" t="n"/>
      <c r="L2461" s="13" t="n">
        <v>7.5</v>
      </c>
      <c r="M2461" s="12" t="n">
        <v>45020</v>
      </c>
      <c r="N2461" s="13" t="n">
        <v>9.5</v>
      </c>
      <c r="O2461" s="12" t="n">
        <v>45029</v>
      </c>
      <c r="P2461" t="n">
        <v>14</v>
      </c>
      <c r="Q2461" s="14" t="inlineStr">
        <is>
          <t>SI</t>
        </is>
      </c>
      <c r="R2461" s="10" t="n"/>
      <c r="S2461" s="10" t="n">
        <v>19958.048</v>
      </c>
      <c r="T2461" s="10" t="n"/>
      <c r="U2461" s="10" t="n"/>
      <c r="V2461" s="13" t="n">
        <v>9.5</v>
      </c>
      <c r="W2461" s="12" t="n">
        <v>45022</v>
      </c>
      <c r="X2461" s="13" t="n">
        <v>11.5</v>
      </c>
      <c r="Y2461" s="12" t="n">
        <v>45029</v>
      </c>
      <c r="Z2461" t="n">
        <v>14</v>
      </c>
      <c r="AA2461" s="14" t="inlineStr">
        <is>
          <t>SI</t>
        </is>
      </c>
    </row>
    <row r="2462">
      <c r="B2462" t="inlineStr">
        <is>
          <t>Venta Local</t>
        </is>
      </c>
      <c r="C2462" t="n">
        <v>40360543</v>
      </c>
      <c r="D2462" t="inlineStr">
        <is>
          <t>AGRO AMERICA</t>
        </is>
      </c>
      <c r="E2462" t="n">
        <v>1012167</v>
      </c>
      <c r="F2462" t="inlineStr">
        <is>
          <t>agro america1012167</t>
        </is>
      </c>
      <c r="G2462" s="12" t="n">
        <v>45014</v>
      </c>
      <c r="H2462" s="10" t="inlineStr"/>
      <c r="I2462" s="10" t="n">
        <v>19958.048</v>
      </c>
      <c r="J2462" s="10" t="n"/>
      <c r="K2462" s="10" t="n"/>
      <c r="L2462" s="13" t="n">
        <v>7.5</v>
      </c>
      <c r="M2462" s="12" t="n">
        <v>45021</v>
      </c>
      <c r="N2462" s="13" t="n">
        <v>9.5</v>
      </c>
      <c r="O2462" s="12" t="n">
        <v>45030</v>
      </c>
      <c r="P2462" t="n">
        <v>13</v>
      </c>
      <c r="Q2462" s="14" t="inlineStr">
        <is>
          <t>SI</t>
        </is>
      </c>
      <c r="R2462" s="10" t="n"/>
      <c r="S2462" s="10" t="n">
        <v>19958.048</v>
      </c>
      <c r="T2462" s="10" t="n"/>
      <c r="U2462" s="10" t="n"/>
      <c r="V2462" s="13" t="n">
        <v>9.5</v>
      </c>
      <c r="W2462" s="12" t="n">
        <v>45023</v>
      </c>
      <c r="X2462" s="13" t="n">
        <v>11.5</v>
      </c>
      <c r="Y2462" s="12" t="n">
        <v>45030</v>
      </c>
      <c r="Z2462" t="n">
        <v>13</v>
      </c>
      <c r="AA2462" s="14" t="inlineStr">
        <is>
          <t>SI</t>
        </is>
      </c>
    </row>
    <row r="2463">
      <c r="B2463" t="inlineStr">
        <is>
          <t>Venta Directa</t>
        </is>
      </c>
      <c r="C2463" t="n">
        <v>40360535</v>
      </c>
      <c r="D2463" t="inlineStr">
        <is>
          <t>AGRO SUDAMERICA</t>
        </is>
      </c>
      <c r="E2463" t="n">
        <v>1030817</v>
      </c>
      <c r="F2463" t="inlineStr">
        <is>
          <t>agro sudamerica1030817</t>
        </is>
      </c>
      <c r="G2463" s="12" t="n">
        <v>44983</v>
      </c>
      <c r="H2463" s="10" t="inlineStr"/>
      <c r="I2463" s="10" t="n"/>
      <c r="J2463" s="10" t="n"/>
      <c r="K2463" s="10" t="n"/>
      <c r="L2463" s="13" t="n"/>
      <c r="N2463" s="13" t="n"/>
      <c r="Q2463" s="14" t="n"/>
      <c r="R2463" s="10" t="n"/>
      <c r="S2463" s="10" t="n"/>
      <c r="T2463" s="10" t="n"/>
      <c r="U2463" s="10" t="n"/>
      <c r="V2463" s="13" t="n"/>
      <c r="X2463" s="13" t="n"/>
      <c r="AA2463" s="14" t="n"/>
    </row>
    <row r="2464">
      <c r="B2464" t="inlineStr">
        <is>
          <t>Venta Directa</t>
        </is>
      </c>
      <c r="C2464" t="n">
        <v>40360521</v>
      </c>
      <c r="D2464" t="inlineStr">
        <is>
          <t>AGRO SUDAMERICA</t>
        </is>
      </c>
      <c r="E2464" t="n">
        <v>1020086</v>
      </c>
      <c r="F2464" t="inlineStr">
        <is>
          <t>agro sudamerica1020086</t>
        </is>
      </c>
      <c r="G2464" s="12" t="n">
        <v>44981</v>
      </c>
      <c r="H2464" s="10" t="inlineStr"/>
      <c r="I2464" s="10" t="n"/>
      <c r="J2464" s="10" t="n"/>
      <c r="K2464" s="10" t="n"/>
      <c r="L2464" s="13" t="n"/>
      <c r="N2464" s="13" t="n"/>
      <c r="Q2464" s="14" t="n"/>
      <c r="R2464" s="10" t="n"/>
      <c r="S2464" s="10" t="n"/>
      <c r="T2464" s="10" t="n"/>
      <c r="U2464" s="10" t="n"/>
      <c r="V2464" s="13" t="n"/>
      <c r="X2464" s="13" t="n"/>
      <c r="AA2464" s="14" t="n"/>
    </row>
    <row r="2465">
      <c r="B2465" t="inlineStr">
        <is>
          <t>Venta Directa</t>
        </is>
      </c>
      <c r="C2465" t="n">
        <v>40360521</v>
      </c>
      <c r="D2465" t="inlineStr">
        <is>
          <t>AGRO SUDAMERICA</t>
        </is>
      </c>
      <c r="E2465" t="n">
        <v>1020086</v>
      </c>
      <c r="F2465" t="inlineStr">
        <is>
          <t>agro sudamerica1020086</t>
        </is>
      </c>
      <c r="G2465" s="12" t="n">
        <v>44981</v>
      </c>
      <c r="H2465" s="10" t="inlineStr"/>
      <c r="I2465" s="10" t="n"/>
      <c r="J2465" s="10" t="n"/>
      <c r="K2465" s="10" t="n"/>
      <c r="L2465" s="13" t="n"/>
      <c r="N2465" s="13" t="n"/>
      <c r="Q2465" s="14" t="n"/>
      <c r="R2465" s="10" t="n"/>
      <c r="S2465" s="10" t="n"/>
      <c r="T2465" s="10" t="n"/>
      <c r="U2465" s="10" t="n"/>
      <c r="V2465" s="13" t="n"/>
      <c r="X2465" s="13" t="n"/>
      <c r="AA2465" s="14" t="n"/>
    </row>
    <row r="2466">
      <c r="B2466" t="inlineStr">
        <is>
          <t>Venta Directa</t>
        </is>
      </c>
      <c r="C2466" t="n">
        <v>40360512</v>
      </c>
      <c r="D2466" t="inlineStr">
        <is>
          <t>AGRO SUDAMERICA</t>
        </is>
      </c>
      <c r="E2466" t="n">
        <v>1020017</v>
      </c>
      <c r="F2466" t="inlineStr">
        <is>
          <t>agro sudamerica1020017</t>
        </is>
      </c>
      <c r="G2466" s="12" t="n">
        <v>44987</v>
      </c>
      <c r="H2466" s="10" t="n">
        <v>17368.22</v>
      </c>
      <c r="I2466" s="10" t="n"/>
      <c r="J2466" s="10" t="n"/>
      <c r="K2466" s="10" t="n"/>
      <c r="L2466" s="13" t="n"/>
      <c r="N2466" s="13" t="n"/>
      <c r="Q2466" s="14" t="n"/>
      <c r="R2466" s="10" t="n">
        <v>17368.22</v>
      </c>
      <c r="S2466" s="10" t="n"/>
      <c r="T2466" s="10" t="n"/>
      <c r="U2466" s="10" t="n"/>
      <c r="V2466" s="13" t="n"/>
      <c r="X2466" s="13" t="n"/>
      <c r="AA2466" s="14" t="n"/>
    </row>
    <row r="2467">
      <c r="B2467" t="inlineStr">
        <is>
          <t>Venta Directa</t>
        </is>
      </c>
      <c r="C2467" t="n">
        <v>40360512</v>
      </c>
      <c r="D2467" t="inlineStr">
        <is>
          <t>AGRO SUDAMERICA</t>
        </is>
      </c>
      <c r="E2467" t="n">
        <v>1020017</v>
      </c>
      <c r="F2467" t="inlineStr">
        <is>
          <t>agro sudamerica1020017</t>
        </is>
      </c>
      <c r="G2467" s="12" t="n">
        <v>44987</v>
      </c>
      <c r="H2467" s="10" t="n">
        <v>24004.63</v>
      </c>
      <c r="I2467" s="10" t="n"/>
      <c r="J2467" s="10" t="n"/>
      <c r="K2467" s="10" t="n"/>
      <c r="L2467" s="13" t="n"/>
      <c r="N2467" s="13" t="n"/>
      <c r="Q2467" s="14" t="n"/>
      <c r="R2467" s="10" t="n">
        <v>24004.63</v>
      </c>
      <c r="S2467" s="10" t="n"/>
      <c r="T2467" s="10" t="n"/>
      <c r="U2467" s="10" t="n"/>
      <c r="V2467" s="13" t="n"/>
      <c r="X2467" s="13" t="n"/>
      <c r="AA2467" s="14" t="n"/>
    </row>
    <row r="2468">
      <c r="B2468" t="inlineStr">
        <is>
          <t>Venta Directa</t>
        </is>
      </c>
      <c r="C2468" t="n">
        <v>40360498</v>
      </c>
      <c r="D2468" t="inlineStr">
        <is>
          <t>AGRO SUDAMERICA</t>
        </is>
      </c>
      <c r="E2468" t="n">
        <v>1012782</v>
      </c>
      <c r="F2468" t="inlineStr">
        <is>
          <t>agro sudamerica1012782</t>
        </is>
      </c>
      <c r="G2468" s="12" t="n">
        <v>44983</v>
      </c>
      <c r="H2468" s="10" t="inlineStr"/>
      <c r="I2468" s="10" t="n"/>
      <c r="J2468" s="10" t="n"/>
      <c r="K2468" s="10" t="n"/>
      <c r="L2468" s="13" t="n"/>
      <c r="N2468" s="13" t="n"/>
      <c r="Q2468" s="14" t="n"/>
      <c r="R2468" s="10" t="n"/>
      <c r="S2468" s="10" t="n"/>
      <c r="T2468" s="10" t="n"/>
      <c r="U2468" s="10" t="n"/>
      <c r="V2468" s="13" t="n"/>
      <c r="X2468" s="13" t="n"/>
      <c r="AA2468" s="14" t="n"/>
    </row>
    <row r="2469">
      <c r="B2469" t="inlineStr">
        <is>
          <t>Venta Directa</t>
        </is>
      </c>
      <c r="C2469" t="n">
        <v>40360498</v>
      </c>
      <c r="D2469" t="inlineStr">
        <is>
          <t>AGRO SUDAMERICA</t>
        </is>
      </c>
      <c r="E2469" t="n">
        <v>1011290</v>
      </c>
      <c r="F2469" t="inlineStr">
        <is>
          <t>agro sudamerica1011290</t>
        </is>
      </c>
      <c r="G2469" s="12" t="n">
        <v>44983</v>
      </c>
      <c r="H2469" s="10" t="inlineStr"/>
      <c r="I2469" s="10" t="n"/>
      <c r="J2469" s="10" t="n"/>
      <c r="K2469" s="10" t="n"/>
      <c r="L2469" s="13" t="n"/>
      <c r="N2469" s="13" t="n"/>
      <c r="Q2469" s="14" t="n"/>
      <c r="R2469" s="10" t="n"/>
      <c r="S2469" s="10" t="n"/>
      <c r="T2469" s="10" t="n"/>
      <c r="U2469" s="10" t="n"/>
      <c r="V2469" s="13" t="n"/>
      <c r="X2469" s="13" t="n"/>
      <c r="AA2469" s="14" t="n"/>
    </row>
    <row r="2470">
      <c r="B2470" t="inlineStr">
        <is>
          <t>Venta Directa</t>
        </is>
      </c>
      <c r="C2470" t="n">
        <v>40359976</v>
      </c>
      <c r="D2470" t="inlineStr">
        <is>
          <t>AGRO SUDAMERICA</t>
        </is>
      </c>
      <c r="E2470" t="n">
        <v>1011421</v>
      </c>
      <c r="F2470" t="inlineStr">
        <is>
          <t>agro sudamerica1011421</t>
        </is>
      </c>
      <c r="G2470" s="12" t="n">
        <v>44976</v>
      </c>
      <c r="H2470" s="10" t="inlineStr"/>
      <c r="I2470" s="10" t="n"/>
      <c r="J2470" s="10" t="n"/>
      <c r="K2470" s="10" t="n"/>
      <c r="L2470" s="13" t="n"/>
      <c r="N2470" s="13" t="n"/>
      <c r="Q2470" s="14" t="n"/>
      <c r="R2470" s="10" t="n"/>
      <c r="S2470" s="10" t="n"/>
      <c r="T2470" s="10" t="n"/>
      <c r="U2470" s="10" t="n"/>
      <c r="V2470" s="13" t="n"/>
      <c r="X2470" s="13" t="n"/>
      <c r="AA2470" s="14" t="n"/>
    </row>
    <row r="2471">
      <c r="B2471" t="inlineStr">
        <is>
          <t>Venta Directa</t>
        </is>
      </c>
      <c r="C2471" t="n">
        <v>40359975</v>
      </c>
      <c r="D2471" t="inlineStr">
        <is>
          <t>AGRO SUDAMERICA</t>
        </is>
      </c>
      <c r="E2471" t="n">
        <v>1011421</v>
      </c>
      <c r="F2471" t="inlineStr">
        <is>
          <t>agro sudamerica1011421</t>
        </is>
      </c>
      <c r="G2471" s="12" t="n">
        <v>44976</v>
      </c>
      <c r="H2471" s="10" t="inlineStr"/>
      <c r="I2471" s="10" t="n"/>
      <c r="J2471" s="10" t="n"/>
      <c r="K2471" s="10" t="n"/>
      <c r="L2471" s="13" t="n"/>
      <c r="N2471" s="13" t="n"/>
      <c r="Q2471" s="14" t="n"/>
      <c r="R2471" s="10" t="n"/>
      <c r="S2471" s="10" t="n"/>
      <c r="T2471" s="10" t="n"/>
      <c r="U2471" s="10" t="n"/>
      <c r="V2471" s="13" t="n"/>
      <c r="X2471" s="13" t="n"/>
      <c r="AA2471" s="14" t="n"/>
    </row>
    <row r="2472">
      <c r="B2472" t="inlineStr">
        <is>
          <t>Venta Directa</t>
        </is>
      </c>
      <c r="C2472" t="n">
        <v>40359915</v>
      </c>
      <c r="D2472" t="inlineStr">
        <is>
          <t>AGRO SUDAMERICA</t>
        </is>
      </c>
      <c r="E2472" t="n">
        <v>1021023</v>
      </c>
      <c r="F2472" t="inlineStr">
        <is>
          <t>agro sudamerica1021023</t>
        </is>
      </c>
      <c r="G2472" s="12" t="n">
        <v>44989</v>
      </c>
      <c r="H2472" s="10" t="n">
        <v>23995.83</v>
      </c>
      <c r="I2472" s="10" t="n"/>
      <c r="J2472" s="10" t="n"/>
      <c r="K2472" s="10" t="n"/>
      <c r="L2472" s="13" t="n"/>
      <c r="N2472" s="13" t="n"/>
      <c r="Q2472" s="14" t="n"/>
      <c r="R2472" s="10" t="n">
        <v>23995.83</v>
      </c>
      <c r="S2472" s="10" t="n"/>
      <c r="T2472" s="10" t="n"/>
      <c r="U2472" s="10" t="n"/>
      <c r="V2472" s="13" t="n"/>
      <c r="X2472" s="13" t="n"/>
      <c r="AA2472" s="14" t="n"/>
    </row>
    <row r="2473">
      <c r="B2473" t="inlineStr">
        <is>
          <t>Venta Directa</t>
        </is>
      </c>
      <c r="C2473" t="n">
        <v>40359914</v>
      </c>
      <c r="D2473" t="inlineStr">
        <is>
          <t>AGRO SUDAMERICA</t>
        </is>
      </c>
      <c r="E2473" t="n">
        <v>1021023</v>
      </c>
      <c r="F2473" t="inlineStr">
        <is>
          <t>agro sudamerica1021023</t>
        </is>
      </c>
      <c r="G2473" s="12" t="n">
        <v>44995</v>
      </c>
      <c r="H2473" s="10" t="n">
        <v>20001.93</v>
      </c>
      <c r="I2473" s="10" t="n"/>
      <c r="J2473" s="10" t="n"/>
      <c r="K2473" s="10" t="n"/>
      <c r="L2473" s="13" t="n"/>
      <c r="N2473" s="13" t="n"/>
      <c r="Q2473" s="14" t="n"/>
      <c r="R2473" s="10" t="n">
        <v>20001.93</v>
      </c>
      <c r="S2473" s="10" t="n"/>
      <c r="T2473" s="10" t="n"/>
      <c r="U2473" s="10" t="n"/>
      <c r="V2473" s="13" t="n"/>
      <c r="X2473" s="13" t="n"/>
      <c r="AA2473" s="14" t="n"/>
    </row>
    <row r="2474">
      <c r="B2474" t="inlineStr">
        <is>
          <t>Venta Directa</t>
        </is>
      </c>
      <c r="C2474" t="n">
        <v>40359914</v>
      </c>
      <c r="D2474" t="inlineStr">
        <is>
          <t>AGRO SUDAMERICA</t>
        </is>
      </c>
      <c r="E2474" t="n">
        <v>1021023</v>
      </c>
      <c r="F2474" t="inlineStr">
        <is>
          <t>agro sudamerica1021023</t>
        </is>
      </c>
      <c r="G2474" s="12" t="n">
        <v>44995</v>
      </c>
      <c r="H2474" s="10" t="n">
        <v>23993.57</v>
      </c>
      <c r="I2474" s="10" t="n"/>
      <c r="J2474" s="10" t="n"/>
      <c r="K2474" s="10" t="n"/>
      <c r="L2474" s="13" t="n"/>
      <c r="N2474" s="13" t="n"/>
      <c r="Q2474" s="14" t="n"/>
      <c r="R2474" s="10" t="n">
        <v>23993.57</v>
      </c>
      <c r="S2474" s="10" t="n"/>
      <c r="T2474" s="10" t="n"/>
      <c r="U2474" s="10" t="n"/>
      <c r="V2474" s="13" t="n"/>
      <c r="X2474" s="13" t="n"/>
      <c r="AA2474" s="14" t="n"/>
    </row>
    <row r="2475">
      <c r="B2475" t="inlineStr">
        <is>
          <t>Venta Directa</t>
        </is>
      </c>
      <c r="C2475" t="n">
        <v>40359913</v>
      </c>
      <c r="D2475" t="inlineStr">
        <is>
          <t>AGRO SUDAMERICA</t>
        </is>
      </c>
      <c r="E2475" t="n">
        <v>1021023</v>
      </c>
      <c r="F2475" t="inlineStr">
        <is>
          <t>agro sudamerica1021023</t>
        </is>
      </c>
      <c r="G2475" s="12" t="n">
        <v>44989</v>
      </c>
      <c r="H2475" s="10" t="n">
        <v>23903.14</v>
      </c>
      <c r="I2475" s="10" t="n"/>
      <c r="J2475" s="10" t="n"/>
      <c r="K2475" s="10" t="n"/>
      <c r="L2475" s="13" t="n"/>
      <c r="N2475" s="13" t="n"/>
      <c r="Q2475" s="14" t="n"/>
      <c r="R2475" s="10" t="n">
        <v>23903.14</v>
      </c>
      <c r="S2475" s="10" t="n"/>
      <c r="T2475" s="10" t="n"/>
      <c r="U2475" s="10" t="n"/>
      <c r="V2475" s="13" t="n"/>
      <c r="X2475" s="13" t="n"/>
      <c r="AA2475" s="14" t="n"/>
    </row>
    <row r="2476">
      <c r="B2476" t="inlineStr">
        <is>
          <t>Venta Directa</t>
        </is>
      </c>
      <c r="C2476" t="n">
        <v>40359912</v>
      </c>
      <c r="D2476" t="inlineStr">
        <is>
          <t>AGRO SUDAMERICA</t>
        </is>
      </c>
      <c r="E2476" t="n">
        <v>1021023</v>
      </c>
      <c r="F2476" t="inlineStr">
        <is>
          <t>agro sudamerica1021023</t>
        </is>
      </c>
      <c r="G2476" s="12" t="n">
        <v>44984</v>
      </c>
      <c r="H2476" s="10" t="inlineStr"/>
      <c r="I2476" s="10" t="n"/>
      <c r="J2476" s="10" t="n"/>
      <c r="K2476" s="10" t="n"/>
      <c r="L2476" s="13" t="n"/>
      <c r="N2476" s="13" t="n"/>
      <c r="Q2476" s="14" t="n"/>
      <c r="R2476" s="10" t="n"/>
      <c r="S2476" s="10" t="n"/>
      <c r="T2476" s="10" t="n"/>
      <c r="U2476" s="10" t="n"/>
      <c r="V2476" s="13" t="n"/>
      <c r="X2476" s="13" t="n"/>
      <c r="AA2476" s="14" t="n"/>
    </row>
    <row r="2477">
      <c r="B2477" t="inlineStr">
        <is>
          <t>Venta Directa</t>
        </is>
      </c>
      <c r="C2477" t="n">
        <v>40359470</v>
      </c>
      <c r="D2477" t="inlineStr">
        <is>
          <t>AGRO SUDAMERICA</t>
        </is>
      </c>
      <c r="E2477" t="n">
        <v>1021078</v>
      </c>
      <c r="F2477" t="inlineStr">
        <is>
          <t>agro sudamerica1021078</t>
        </is>
      </c>
      <c r="G2477" s="12" t="n">
        <v>44987</v>
      </c>
      <c r="H2477" s="10" t="n">
        <v>23995</v>
      </c>
      <c r="I2477" s="10" t="n"/>
      <c r="J2477" s="10" t="n"/>
      <c r="K2477" s="10" t="n"/>
      <c r="L2477" s="13" t="n"/>
      <c r="N2477" s="13" t="n"/>
      <c r="Q2477" s="14" t="n"/>
      <c r="R2477" s="10" t="n">
        <v>23995</v>
      </c>
      <c r="S2477" s="10" t="n"/>
      <c r="T2477" s="10" t="n"/>
      <c r="U2477" s="10" t="n"/>
      <c r="V2477" s="13" t="n"/>
      <c r="X2477" s="13" t="n"/>
      <c r="AA2477" s="14" t="n"/>
    </row>
    <row r="2478">
      <c r="B2478" t="inlineStr">
        <is>
          <t>Venta Directa</t>
        </is>
      </c>
      <c r="C2478" t="n">
        <v>40359463</v>
      </c>
      <c r="D2478" t="inlineStr">
        <is>
          <t>AGRO SUDAMERICA</t>
        </is>
      </c>
      <c r="E2478" t="n">
        <v>1020339</v>
      </c>
      <c r="F2478" t="inlineStr">
        <is>
          <t>agro sudamerica1020339</t>
        </is>
      </c>
      <c r="G2478" s="12" t="n">
        <v>44980</v>
      </c>
      <c r="H2478" s="10" t="inlineStr"/>
      <c r="I2478" s="10" t="n"/>
      <c r="J2478" s="10" t="n"/>
      <c r="K2478" s="10" t="n"/>
      <c r="L2478" s="13" t="n"/>
      <c r="N2478" s="13" t="n"/>
      <c r="Q2478" s="14" t="n"/>
      <c r="R2478" s="10" t="n"/>
      <c r="S2478" s="10" t="n"/>
      <c r="T2478" s="10" t="n"/>
      <c r="U2478" s="10" t="n"/>
      <c r="V2478" s="13" t="n"/>
      <c r="X2478" s="13" t="n"/>
      <c r="AA2478" s="14" t="n"/>
    </row>
    <row r="2479">
      <c r="B2479" t="inlineStr">
        <is>
          <t>Venta Directa</t>
        </is>
      </c>
      <c r="C2479" t="n">
        <v>40359462</v>
      </c>
      <c r="D2479" t="inlineStr">
        <is>
          <t>AGRO SUDAMERICA</t>
        </is>
      </c>
      <c r="E2479" t="n">
        <v>1020886</v>
      </c>
      <c r="F2479" t="inlineStr">
        <is>
          <t>agro sudamerica1020886</t>
        </is>
      </c>
      <c r="G2479" s="12" t="n">
        <v>44977</v>
      </c>
      <c r="H2479" s="10" t="inlineStr"/>
      <c r="I2479" s="10" t="n"/>
      <c r="J2479" s="10" t="n"/>
      <c r="K2479" s="10" t="n"/>
      <c r="L2479" s="13" t="n"/>
      <c r="N2479" s="13" t="n"/>
      <c r="Q2479" s="14" t="n"/>
      <c r="R2479" s="10" t="n"/>
      <c r="S2479" s="10" t="n"/>
      <c r="T2479" s="10" t="n"/>
      <c r="U2479" s="10" t="n"/>
      <c r="V2479" s="13" t="n"/>
      <c r="X2479" s="13" t="n"/>
      <c r="AA2479" s="14" t="n"/>
    </row>
    <row r="2480">
      <c r="B2480" t="inlineStr">
        <is>
          <t>Venta Directa</t>
        </is>
      </c>
      <c r="C2480" t="n">
        <v>40359453</v>
      </c>
      <c r="D2480" t="inlineStr">
        <is>
          <t>AGRO SUDAMERICA</t>
        </is>
      </c>
      <c r="E2480" t="n">
        <v>1022709</v>
      </c>
      <c r="F2480" t="inlineStr">
        <is>
          <t>agro sudamerica1022709</t>
        </is>
      </c>
      <c r="G2480" s="12" t="n">
        <v>45002</v>
      </c>
      <c r="H2480" s="10" t="n">
        <v>23992.18</v>
      </c>
      <c r="I2480" s="10" t="n"/>
      <c r="J2480" s="10" t="n"/>
      <c r="K2480" s="10" t="n"/>
      <c r="L2480" s="13" t="n"/>
      <c r="N2480" s="13" t="n"/>
      <c r="Q2480" s="14" t="n"/>
      <c r="R2480" s="10" t="n">
        <v>23992.18</v>
      </c>
      <c r="S2480" s="10" t="n"/>
      <c r="T2480" s="10" t="n"/>
      <c r="U2480" s="10" t="n"/>
      <c r="V2480" s="13" t="n"/>
      <c r="X2480" s="13" t="n"/>
      <c r="AA2480" s="14" t="n"/>
    </row>
    <row r="2481">
      <c r="B2481" t="inlineStr">
        <is>
          <t>Venta Directa</t>
        </is>
      </c>
      <c r="C2481" t="n">
        <v>40359452</v>
      </c>
      <c r="D2481" t="inlineStr">
        <is>
          <t>AGRO SUDAMERICA</t>
        </is>
      </c>
      <c r="E2481" t="n">
        <v>1022709</v>
      </c>
      <c r="F2481" t="inlineStr">
        <is>
          <t>agro sudamerica1022709</t>
        </is>
      </c>
      <c r="G2481" s="12" t="n">
        <v>45001</v>
      </c>
      <c r="H2481" s="10" t="n">
        <v>3737.81</v>
      </c>
      <c r="I2481" s="10" t="n"/>
      <c r="J2481" s="10" t="n"/>
      <c r="K2481" s="10" t="n"/>
      <c r="L2481" s="13" t="n"/>
      <c r="N2481" s="13" t="n"/>
      <c r="Q2481" s="14" t="n"/>
      <c r="R2481" s="10" t="n">
        <v>3737.81</v>
      </c>
      <c r="S2481" s="10" t="n"/>
      <c r="T2481" s="10" t="n"/>
      <c r="U2481" s="10" t="n"/>
      <c r="V2481" s="13" t="n"/>
      <c r="X2481" s="13" t="n"/>
      <c r="AA2481" s="14" t="n"/>
    </row>
    <row r="2482">
      <c r="B2482" t="inlineStr">
        <is>
          <t>Venta Directa</t>
        </is>
      </c>
      <c r="C2482" t="n">
        <v>40359452</v>
      </c>
      <c r="D2482" t="inlineStr">
        <is>
          <t>AGRO SUDAMERICA</t>
        </is>
      </c>
      <c r="E2482" t="n">
        <v>1022709</v>
      </c>
      <c r="F2482" t="inlineStr">
        <is>
          <t>agro sudamerica1022709</t>
        </is>
      </c>
      <c r="G2482" s="12" t="n">
        <v>45001</v>
      </c>
      <c r="H2482" s="10" t="n">
        <v>24903.87</v>
      </c>
      <c r="I2482" s="10" t="n"/>
      <c r="J2482" s="10" t="n"/>
      <c r="K2482" s="10" t="n"/>
      <c r="L2482" s="13" t="n"/>
      <c r="N2482" s="13" t="n"/>
      <c r="Q2482" s="14" t="n"/>
      <c r="R2482" s="10" t="n">
        <v>24903.87</v>
      </c>
      <c r="S2482" s="10" t="n"/>
      <c r="T2482" s="10" t="n"/>
      <c r="U2482" s="10" t="n"/>
      <c r="V2482" s="13" t="n"/>
      <c r="X2482" s="13" t="n"/>
      <c r="AA2482" s="14" t="n"/>
    </row>
    <row r="2483">
      <c r="B2483" t="inlineStr">
        <is>
          <t>Venta Directa</t>
        </is>
      </c>
      <c r="C2483" t="n">
        <v>40359451</v>
      </c>
      <c r="D2483" t="inlineStr">
        <is>
          <t>AGRO SUDAMERICA</t>
        </is>
      </c>
      <c r="E2483" t="n">
        <v>1022709</v>
      </c>
      <c r="F2483" t="inlineStr">
        <is>
          <t>agro sudamerica1022709</t>
        </is>
      </c>
      <c r="G2483" s="12" t="n">
        <v>45001</v>
      </c>
      <c r="H2483" s="10" t="n">
        <v>23252.88</v>
      </c>
      <c r="I2483" s="10" t="n"/>
      <c r="J2483" s="10" t="n"/>
      <c r="K2483" s="10" t="n"/>
      <c r="L2483" s="13" t="n"/>
      <c r="N2483" s="13" t="n"/>
      <c r="Q2483" s="14" t="n"/>
      <c r="R2483" s="10" t="n">
        <v>23252.88</v>
      </c>
      <c r="S2483" s="10" t="n"/>
      <c r="T2483" s="10" t="n"/>
      <c r="U2483" s="10" t="n"/>
      <c r="V2483" s="13" t="n"/>
      <c r="X2483" s="13" t="n"/>
      <c r="AA2483" s="14" t="n"/>
    </row>
    <row r="2484">
      <c r="B2484" t="inlineStr">
        <is>
          <t>Venta Directa</t>
        </is>
      </c>
      <c r="C2484" t="n">
        <v>40359450</v>
      </c>
      <c r="D2484" t="inlineStr">
        <is>
          <t>AGRO SUDAMERICA</t>
        </is>
      </c>
      <c r="E2484" t="n">
        <v>1022709</v>
      </c>
      <c r="F2484" t="inlineStr">
        <is>
          <t>agro sudamerica1022709</t>
        </is>
      </c>
      <c r="G2484" s="12" t="n">
        <v>44995</v>
      </c>
      <c r="H2484" s="10" t="n">
        <v>23980.51</v>
      </c>
      <c r="I2484" s="10" t="n"/>
      <c r="J2484" s="10" t="n"/>
      <c r="K2484" s="10" t="n"/>
      <c r="L2484" s="13" t="n"/>
      <c r="N2484" s="13" t="n"/>
      <c r="Q2484" s="14" t="n"/>
      <c r="R2484" s="10" t="n">
        <v>23980.51</v>
      </c>
      <c r="S2484" s="10" t="n"/>
      <c r="T2484" s="10" t="n"/>
      <c r="U2484" s="10" t="n"/>
      <c r="V2484" s="13" t="n"/>
      <c r="X2484" s="13" t="n"/>
      <c r="AA2484" s="14" t="n"/>
    </row>
    <row r="2485">
      <c r="B2485" t="inlineStr">
        <is>
          <t>Venta Directa</t>
        </is>
      </c>
      <c r="C2485" t="n">
        <v>40359396</v>
      </c>
      <c r="D2485" t="inlineStr">
        <is>
          <t>AGRO SUDAMERICA</t>
        </is>
      </c>
      <c r="E2485" t="n">
        <v>1012719</v>
      </c>
      <c r="F2485" t="inlineStr">
        <is>
          <t>agro sudamerica1012719</t>
        </is>
      </c>
      <c r="G2485" s="12" t="n">
        <v>44976</v>
      </c>
      <c r="H2485" s="10" t="inlineStr"/>
      <c r="I2485" s="10" t="n"/>
      <c r="J2485" s="10" t="n"/>
      <c r="K2485" s="10" t="n"/>
      <c r="L2485" s="13" t="n"/>
      <c r="N2485" s="13" t="n"/>
      <c r="Q2485" s="14" t="n"/>
      <c r="R2485" s="10" t="n"/>
      <c r="S2485" s="10" t="n"/>
      <c r="T2485" s="10" t="n"/>
      <c r="U2485" s="10" t="n"/>
      <c r="V2485" s="13" t="n"/>
      <c r="X2485" s="13" t="n"/>
      <c r="AA2485" s="14" t="n"/>
    </row>
    <row r="2486">
      <c r="B2486" t="inlineStr">
        <is>
          <t>Venta Directa</t>
        </is>
      </c>
      <c r="C2486" t="n">
        <v>40359395</v>
      </c>
      <c r="D2486" t="inlineStr">
        <is>
          <t>AGRO SUDAMERICA</t>
        </is>
      </c>
      <c r="E2486" t="n">
        <v>1012719</v>
      </c>
      <c r="F2486" t="inlineStr">
        <is>
          <t>agro sudamerica1012719</t>
        </is>
      </c>
      <c r="G2486" s="12" t="n">
        <v>44977</v>
      </c>
      <c r="H2486" s="10" t="inlineStr"/>
      <c r="I2486" s="10" t="n"/>
      <c r="J2486" s="10" t="n"/>
      <c r="K2486" s="10" t="n"/>
      <c r="L2486" s="13" t="n"/>
      <c r="N2486" s="13" t="n"/>
      <c r="Q2486" s="14" t="n"/>
      <c r="R2486" s="10" t="n"/>
      <c r="S2486" s="10" t="n"/>
      <c r="T2486" s="10" t="n"/>
      <c r="U2486" s="10" t="n"/>
      <c r="V2486" s="13" t="n"/>
      <c r="X2486" s="13" t="n"/>
      <c r="AA2486" s="14" t="n"/>
    </row>
    <row r="2487">
      <c r="B2487" t="inlineStr">
        <is>
          <t>Venta Directa</t>
        </is>
      </c>
      <c r="C2487" t="n">
        <v>40358849</v>
      </c>
      <c r="D2487" t="inlineStr">
        <is>
          <t>AGRO SUDAMERICA</t>
        </is>
      </c>
      <c r="E2487" t="n">
        <v>1022150</v>
      </c>
      <c r="F2487" t="inlineStr">
        <is>
          <t>agro sudamerica1022150</t>
        </is>
      </c>
      <c r="G2487" s="12" t="n">
        <v>44991</v>
      </c>
      <c r="H2487" s="10" t="n">
        <v>12999.82</v>
      </c>
      <c r="I2487" s="10" t="n"/>
      <c r="J2487" s="10" t="n"/>
      <c r="K2487" s="10" t="n"/>
      <c r="L2487" s="13" t="n"/>
      <c r="N2487" s="13" t="n"/>
      <c r="Q2487" s="14" t="n"/>
      <c r="R2487" s="10" t="n">
        <v>12999.82</v>
      </c>
      <c r="S2487" s="10" t="n"/>
      <c r="T2487" s="10" t="n"/>
      <c r="U2487" s="10" t="n"/>
      <c r="V2487" s="13" t="n"/>
      <c r="X2487" s="13" t="n"/>
      <c r="AA2487" s="14" t="n"/>
    </row>
    <row r="2488">
      <c r="B2488" t="inlineStr">
        <is>
          <t>Venta Directa</t>
        </is>
      </c>
      <c r="C2488" t="n">
        <v>40358849</v>
      </c>
      <c r="D2488" t="inlineStr">
        <is>
          <t>AGRO SUDAMERICA</t>
        </is>
      </c>
      <c r="E2488" t="n">
        <v>1022149</v>
      </c>
      <c r="F2488" t="inlineStr">
        <is>
          <t>agro sudamerica1022149</t>
        </is>
      </c>
      <c r="G2488" s="12" t="n">
        <v>44991</v>
      </c>
      <c r="H2488" s="10" t="n">
        <v>10979.26</v>
      </c>
      <c r="I2488" s="10" t="n"/>
      <c r="J2488" s="10" t="n"/>
      <c r="K2488" s="10" t="n"/>
      <c r="L2488" s="13" t="n"/>
      <c r="N2488" s="13" t="n"/>
      <c r="Q2488" s="14" t="n"/>
      <c r="R2488" s="10" t="n">
        <v>10979.26</v>
      </c>
      <c r="S2488" s="10" t="n"/>
      <c r="T2488" s="10" t="n"/>
      <c r="U2488" s="10" t="n"/>
      <c r="V2488" s="13" t="n"/>
      <c r="X2488" s="13" t="n"/>
      <c r="AA2488" s="14" t="n"/>
    </row>
    <row r="2489">
      <c r="B2489" t="inlineStr">
        <is>
          <t>Venta Local</t>
        </is>
      </c>
      <c r="C2489" t="n">
        <v>40358671</v>
      </c>
      <c r="D2489" t="inlineStr">
        <is>
          <t>AGRO EUROPA</t>
        </is>
      </c>
      <c r="E2489" t="n">
        <v>1022304</v>
      </c>
      <c r="F2489" t="inlineStr">
        <is>
          <t>agro europa1022304</t>
        </is>
      </c>
      <c r="G2489" s="12" t="n">
        <v>44997</v>
      </c>
      <c r="H2489" s="10" t="n">
        <v>7563.04</v>
      </c>
      <c r="I2489" s="10" t="n"/>
      <c r="J2489" s="10" t="n"/>
      <c r="K2489" s="10" t="n"/>
      <c r="L2489" s="13" t="n">
        <v>5.142011834319526</v>
      </c>
      <c r="M2489" s="12" t="n">
        <v>45002</v>
      </c>
      <c r="N2489" s="13" t="n">
        <v>7.5</v>
      </c>
      <c r="O2489" s="12" t="n">
        <v>45009</v>
      </c>
      <c r="P2489" t="n">
        <v>6</v>
      </c>
      <c r="Q2489" s="14" t="inlineStr">
        <is>
          <t>SI</t>
        </is>
      </c>
      <c r="R2489" s="10" t="n">
        <v>7563.04</v>
      </c>
      <c r="S2489" s="10" t="n"/>
      <c r="T2489" s="10" t="n"/>
      <c r="U2489" s="10" t="n"/>
      <c r="V2489" s="13" t="n">
        <v>7.142011834319526</v>
      </c>
      <c r="W2489" s="12" t="n">
        <v>45004</v>
      </c>
      <c r="X2489" s="13" t="n">
        <v>9.5</v>
      </c>
      <c r="Y2489" s="12" t="n">
        <v>45009</v>
      </c>
      <c r="Z2489" t="n">
        <v>6</v>
      </c>
      <c r="AA2489" s="14" t="inlineStr">
        <is>
          <t>SI</t>
        </is>
      </c>
    </row>
    <row r="2490">
      <c r="B2490" t="inlineStr">
        <is>
          <t>Venta Local</t>
        </is>
      </c>
      <c r="C2490" t="n">
        <v>40358671</v>
      </c>
      <c r="D2490" t="inlineStr">
        <is>
          <t>AGRO EUROPA</t>
        </is>
      </c>
      <c r="E2490" t="n">
        <v>1022304</v>
      </c>
      <c r="F2490" t="inlineStr">
        <is>
          <t>agro europa1022304</t>
        </is>
      </c>
      <c r="G2490" s="12" t="n">
        <v>44997</v>
      </c>
      <c r="H2490" s="10" t="n">
        <v>20007.76</v>
      </c>
      <c r="I2490" s="10" t="n"/>
      <c r="J2490" s="10" t="n"/>
      <c r="K2490" s="10" t="n"/>
      <c r="L2490" s="13" t="n">
        <v>5.142011834319526</v>
      </c>
      <c r="M2490" s="12" t="n">
        <v>45002</v>
      </c>
      <c r="N2490" s="13" t="n">
        <v>7.5</v>
      </c>
      <c r="O2490" s="12" t="n">
        <v>45009</v>
      </c>
      <c r="P2490" t="n">
        <v>6</v>
      </c>
      <c r="Q2490" s="14" t="inlineStr">
        <is>
          <t>SI</t>
        </is>
      </c>
      <c r="R2490" s="10" t="n">
        <v>20007.76</v>
      </c>
      <c r="S2490" s="10" t="n"/>
      <c r="T2490" s="10" t="n"/>
      <c r="U2490" s="10" t="n"/>
      <c r="V2490" s="13" t="n">
        <v>7.142011834319526</v>
      </c>
      <c r="W2490" s="12" t="n">
        <v>45004</v>
      </c>
      <c r="X2490" s="13" t="n">
        <v>9.5</v>
      </c>
      <c r="Y2490" s="12" t="n">
        <v>45009</v>
      </c>
      <c r="Z2490" t="n">
        <v>6</v>
      </c>
      <c r="AA2490" s="14" t="inlineStr">
        <is>
          <t>SI</t>
        </is>
      </c>
    </row>
    <row r="2491">
      <c r="B2491" t="inlineStr">
        <is>
          <t>Venta Local</t>
        </is>
      </c>
      <c r="C2491" t="n">
        <v>40358667</v>
      </c>
      <c r="D2491" t="inlineStr">
        <is>
          <t>AGRO AMERICA</t>
        </is>
      </c>
      <c r="E2491" t="n">
        <v>1012522</v>
      </c>
      <c r="F2491" t="inlineStr">
        <is>
          <t>agro america1012522</t>
        </is>
      </c>
      <c r="G2491" s="12" t="n">
        <v>44997</v>
      </c>
      <c r="H2491" s="10" t="n">
        <v>18143.68</v>
      </c>
      <c r="I2491" s="10" t="n"/>
      <c r="J2491" s="10" t="n"/>
      <c r="K2491" s="10" t="n"/>
      <c r="L2491" s="13" t="n">
        <v>7.5</v>
      </c>
      <c r="M2491" s="12" t="n">
        <v>45004</v>
      </c>
      <c r="N2491" s="13" t="n">
        <v>9.5</v>
      </c>
      <c r="O2491" s="12" t="n">
        <v>45013</v>
      </c>
      <c r="P2491" t="n">
        <v>3</v>
      </c>
      <c r="Q2491" s="14" t="inlineStr">
        <is>
          <t>SI</t>
        </is>
      </c>
      <c r="R2491" s="10" t="n">
        <v>18143.68</v>
      </c>
      <c r="S2491" s="10" t="n"/>
      <c r="T2491" s="10" t="n"/>
      <c r="U2491" s="10" t="n"/>
      <c r="V2491" s="13" t="n">
        <v>9.5</v>
      </c>
      <c r="W2491" s="12" t="n">
        <v>45006</v>
      </c>
      <c r="X2491" s="13" t="n">
        <v>11.5</v>
      </c>
      <c r="Y2491" s="12" t="n">
        <v>45013</v>
      </c>
      <c r="Z2491" t="n">
        <v>3</v>
      </c>
      <c r="AA2491" s="14" t="inlineStr">
        <is>
          <t>SI</t>
        </is>
      </c>
    </row>
    <row r="2492">
      <c r="B2492" t="inlineStr">
        <is>
          <t>Venta Local</t>
        </is>
      </c>
      <c r="C2492" t="n">
        <v>40358666</v>
      </c>
      <c r="D2492" t="inlineStr">
        <is>
          <t>AGRO AMERICA</t>
        </is>
      </c>
      <c r="E2492" t="n">
        <v>1012522</v>
      </c>
      <c r="F2492" t="inlineStr">
        <is>
          <t>agro america1012522</t>
        </is>
      </c>
      <c r="G2492" s="12" t="n">
        <v>44996</v>
      </c>
      <c r="H2492" s="10" t="n">
        <v>18143.68</v>
      </c>
      <c r="I2492" s="10" t="n"/>
      <c r="J2492" s="10" t="n"/>
      <c r="K2492" s="10" t="n"/>
      <c r="L2492" s="13" t="n">
        <v>7.5</v>
      </c>
      <c r="M2492" s="12" t="n">
        <v>45003</v>
      </c>
      <c r="N2492" s="13" t="n">
        <v>9.5</v>
      </c>
      <c r="O2492" s="12" t="n">
        <v>45012</v>
      </c>
      <c r="P2492" t="n">
        <v>4</v>
      </c>
      <c r="Q2492" s="14" t="inlineStr">
        <is>
          <t>SI</t>
        </is>
      </c>
      <c r="R2492" s="10" t="n">
        <v>18143.68</v>
      </c>
      <c r="S2492" s="10" t="n"/>
      <c r="T2492" s="10" t="n"/>
      <c r="U2492" s="10" t="n"/>
      <c r="V2492" s="13" t="n">
        <v>9.5</v>
      </c>
      <c r="W2492" s="12" t="n">
        <v>45005</v>
      </c>
      <c r="X2492" s="13" t="n">
        <v>11.5</v>
      </c>
      <c r="Y2492" s="12" t="n">
        <v>45012</v>
      </c>
      <c r="Z2492" t="n">
        <v>4</v>
      </c>
      <c r="AA2492" s="14" t="inlineStr">
        <is>
          <t>SI</t>
        </is>
      </c>
    </row>
    <row r="2493">
      <c r="B2493" t="inlineStr">
        <is>
          <t>Venta Local</t>
        </is>
      </c>
      <c r="C2493" t="n">
        <v>40358662</v>
      </c>
      <c r="D2493" t="inlineStr">
        <is>
          <t>ANDES ASIA</t>
        </is>
      </c>
      <c r="E2493" t="n">
        <v>1022767</v>
      </c>
      <c r="F2493" t="inlineStr">
        <is>
          <t>andes asia1022767</t>
        </is>
      </c>
      <c r="G2493" s="12" t="n">
        <v>45005</v>
      </c>
      <c r="H2493" s="10" t="inlineStr"/>
      <c r="I2493" s="10" t="n">
        <v>24000</v>
      </c>
      <c r="J2493" s="10" t="n"/>
      <c r="K2493" s="10" t="n"/>
      <c r="L2493" s="13" t="n">
        <v>4.830303030303031</v>
      </c>
      <c r="M2493" s="12" t="n">
        <v>45009</v>
      </c>
      <c r="N2493" s="13" t="n">
        <v>15</v>
      </c>
      <c r="O2493" s="12" t="n">
        <v>45024</v>
      </c>
      <c r="P2493" t="n">
        <v>18</v>
      </c>
      <c r="Q2493" s="14" t="inlineStr">
        <is>
          <t>SI</t>
        </is>
      </c>
      <c r="R2493" s="10" t="n"/>
      <c r="S2493" s="10" t="n">
        <v>24000</v>
      </c>
      <c r="T2493" s="10" t="n"/>
      <c r="U2493" s="10" t="n"/>
      <c r="V2493" s="13" t="n">
        <v>6.830303030303031</v>
      </c>
      <c r="W2493" s="12" t="n">
        <v>45011</v>
      </c>
      <c r="X2493" s="13" t="n">
        <v>17</v>
      </c>
      <c r="Y2493" s="12" t="n">
        <v>45024</v>
      </c>
      <c r="Z2493" t="n">
        <v>18</v>
      </c>
      <c r="AA2493" s="14" t="inlineStr">
        <is>
          <t>SI</t>
        </is>
      </c>
    </row>
    <row r="2494">
      <c r="B2494" t="inlineStr">
        <is>
          <t>Venta Local</t>
        </is>
      </c>
      <c r="C2494" t="n">
        <v>40358658</v>
      </c>
      <c r="D2494" t="inlineStr">
        <is>
          <t>ANDES ASIA</t>
        </is>
      </c>
      <c r="E2494" t="n">
        <v>1021931</v>
      </c>
      <c r="F2494" t="inlineStr">
        <is>
          <t>andes asia1021931</t>
        </is>
      </c>
      <c r="G2494" s="12" t="n">
        <v>45018</v>
      </c>
      <c r="H2494" s="10" t="inlineStr"/>
      <c r="I2494" s="10" t="n">
        <v>2005.52</v>
      </c>
      <c r="J2494" s="10" t="n"/>
      <c r="K2494" s="10" t="n"/>
      <c r="L2494" s="13" t="n">
        <v>4.830303030303031</v>
      </c>
      <c r="M2494" s="12" t="n">
        <v>45022</v>
      </c>
      <c r="N2494" s="13" t="n">
        <v>15</v>
      </c>
      <c r="O2494" s="12" t="n">
        <v>45037</v>
      </c>
      <c r="P2494" t="n">
        <v>7</v>
      </c>
      <c r="Q2494" s="14" t="inlineStr">
        <is>
          <t>SI</t>
        </is>
      </c>
      <c r="R2494" s="10" t="n"/>
      <c r="S2494" s="10" t="n">
        <v>2005.52</v>
      </c>
      <c r="T2494" s="10" t="n"/>
      <c r="U2494" s="10" t="n"/>
      <c r="V2494" s="13" t="n">
        <v>6.830303030303031</v>
      </c>
      <c r="W2494" s="12" t="n">
        <v>45024</v>
      </c>
      <c r="X2494" s="13" t="n">
        <v>17</v>
      </c>
      <c r="Y2494" s="12" t="n">
        <v>45037</v>
      </c>
      <c r="Z2494" t="n">
        <v>7</v>
      </c>
      <c r="AA2494" s="14" t="inlineStr">
        <is>
          <t>SI</t>
        </is>
      </c>
    </row>
    <row r="2495">
      <c r="B2495" t="inlineStr">
        <is>
          <t>Venta Local</t>
        </is>
      </c>
      <c r="C2495" t="n">
        <v>40358657</v>
      </c>
      <c r="D2495" t="inlineStr">
        <is>
          <t>ANDES ASIA</t>
        </is>
      </c>
      <c r="E2495" t="n">
        <v>1022413</v>
      </c>
      <c r="F2495" t="inlineStr">
        <is>
          <t>andes asia1022413</t>
        </is>
      </c>
      <c r="G2495" s="12" t="n">
        <v>45018</v>
      </c>
      <c r="H2495" s="10" t="inlineStr"/>
      <c r="I2495" s="10" t="n">
        <v>3000</v>
      </c>
      <c r="J2495" s="10" t="n"/>
      <c r="K2495" s="10" t="n"/>
      <c r="L2495" s="13" t="n">
        <v>4.830303030303031</v>
      </c>
      <c r="M2495" s="12" t="n">
        <v>45022</v>
      </c>
      <c r="N2495" s="13" t="n">
        <v>15</v>
      </c>
      <c r="O2495" s="12" t="n">
        <v>45037</v>
      </c>
      <c r="P2495" t="n">
        <v>7</v>
      </c>
      <c r="Q2495" s="14" t="inlineStr">
        <is>
          <t>SI</t>
        </is>
      </c>
      <c r="R2495" s="10" t="n"/>
      <c r="S2495" s="10" t="n">
        <v>3000</v>
      </c>
      <c r="T2495" s="10" t="n"/>
      <c r="U2495" s="10" t="n"/>
      <c r="V2495" s="13" t="n">
        <v>6.830303030303031</v>
      </c>
      <c r="W2495" s="12" t="n">
        <v>45024</v>
      </c>
      <c r="X2495" s="13" t="n">
        <v>17</v>
      </c>
      <c r="Y2495" s="12" t="n">
        <v>45037</v>
      </c>
      <c r="Z2495" t="n">
        <v>7</v>
      </c>
      <c r="AA2495" s="14" t="inlineStr">
        <is>
          <t>SI</t>
        </is>
      </c>
    </row>
    <row r="2496">
      <c r="B2496" t="inlineStr">
        <is>
          <t>Venta Local</t>
        </is>
      </c>
      <c r="C2496" t="n">
        <v>40358656</v>
      </c>
      <c r="D2496" t="inlineStr">
        <is>
          <t>ANDES ASIA</t>
        </is>
      </c>
      <c r="E2496" t="n">
        <v>1023123</v>
      </c>
      <c r="F2496" t="inlineStr">
        <is>
          <t>andes asia1023123</t>
        </is>
      </c>
      <c r="G2496" s="12" t="n">
        <v>45018</v>
      </c>
      <c r="H2496" s="10" t="inlineStr"/>
      <c r="I2496" s="10" t="n">
        <v>2006.02</v>
      </c>
      <c r="J2496" s="10" t="n"/>
      <c r="K2496" s="10" t="n"/>
      <c r="L2496" s="13" t="n">
        <v>4.830303030303031</v>
      </c>
      <c r="M2496" s="12" t="n">
        <v>45022</v>
      </c>
      <c r="N2496" s="13" t="n">
        <v>15</v>
      </c>
      <c r="O2496" s="12" t="n">
        <v>45037</v>
      </c>
      <c r="P2496" t="n">
        <v>7</v>
      </c>
      <c r="Q2496" s="14" t="inlineStr">
        <is>
          <t>SI</t>
        </is>
      </c>
      <c r="R2496" s="10" t="n"/>
      <c r="S2496" s="10" t="n">
        <v>2006.02</v>
      </c>
      <c r="T2496" s="10" t="n"/>
      <c r="U2496" s="10" t="n"/>
      <c r="V2496" s="13" t="n">
        <v>6.830303030303031</v>
      </c>
      <c r="W2496" s="12" t="n">
        <v>45024</v>
      </c>
      <c r="X2496" s="13" t="n">
        <v>17</v>
      </c>
      <c r="Y2496" s="12" t="n">
        <v>45037</v>
      </c>
      <c r="Z2496" t="n">
        <v>7</v>
      </c>
      <c r="AA2496" s="14" t="inlineStr">
        <is>
          <t>SI</t>
        </is>
      </c>
    </row>
    <row r="2497">
      <c r="B2497" t="inlineStr">
        <is>
          <t>Venta Local</t>
        </is>
      </c>
      <c r="C2497" t="n">
        <v>40358656</v>
      </c>
      <c r="D2497" t="inlineStr">
        <is>
          <t>ANDES ASIA</t>
        </is>
      </c>
      <c r="E2497" t="n">
        <v>1022975</v>
      </c>
      <c r="F2497" t="inlineStr">
        <is>
          <t>andes asia1022975</t>
        </is>
      </c>
      <c r="G2497" s="12" t="n">
        <v>45018</v>
      </c>
      <c r="H2497" s="10" t="inlineStr"/>
      <c r="I2497" s="10" t="n">
        <v>3000</v>
      </c>
      <c r="J2497" s="10" t="n"/>
      <c r="K2497" s="10" t="n"/>
      <c r="L2497" s="13" t="n">
        <v>4.830303030303031</v>
      </c>
      <c r="M2497" s="12" t="n">
        <v>45022</v>
      </c>
      <c r="N2497" s="13" t="n">
        <v>15</v>
      </c>
      <c r="O2497" s="12" t="n">
        <v>45037</v>
      </c>
      <c r="P2497" t="n">
        <v>7</v>
      </c>
      <c r="Q2497" s="14" t="inlineStr">
        <is>
          <t>SI</t>
        </is>
      </c>
      <c r="R2497" s="10" t="n"/>
      <c r="S2497" s="10" t="n">
        <v>3000</v>
      </c>
      <c r="T2497" s="10" t="n"/>
      <c r="U2497" s="10" t="n"/>
      <c r="V2497" s="13" t="n">
        <v>6.830303030303031</v>
      </c>
      <c r="W2497" s="12" t="n">
        <v>45024</v>
      </c>
      <c r="X2497" s="13" t="n">
        <v>17</v>
      </c>
      <c r="Y2497" s="12" t="n">
        <v>45037</v>
      </c>
      <c r="Z2497" t="n">
        <v>7</v>
      </c>
      <c r="AA2497" s="14" t="inlineStr">
        <is>
          <t>SI</t>
        </is>
      </c>
    </row>
    <row r="2498">
      <c r="B2498" t="inlineStr">
        <is>
          <t>Venta Local</t>
        </is>
      </c>
      <c r="C2498" t="n">
        <v>40358656</v>
      </c>
      <c r="D2498" t="inlineStr">
        <is>
          <t>ANDES ASIA</t>
        </is>
      </c>
      <c r="E2498" t="n">
        <v>1022865</v>
      </c>
      <c r="F2498" t="inlineStr">
        <is>
          <t>andes asia1022865</t>
        </is>
      </c>
      <c r="G2498" s="12" t="n">
        <v>45018</v>
      </c>
      <c r="H2498" s="10" t="inlineStr"/>
      <c r="I2498" s="10" t="n">
        <v>10016.99</v>
      </c>
      <c r="J2498" s="10" t="n"/>
      <c r="K2498" s="10" t="n"/>
      <c r="L2498" s="13" t="n">
        <v>4.830303030303031</v>
      </c>
      <c r="M2498" s="12" t="n">
        <v>45022</v>
      </c>
      <c r="N2498" s="13" t="n">
        <v>15</v>
      </c>
      <c r="O2498" s="12" t="n">
        <v>45037</v>
      </c>
      <c r="P2498" t="n">
        <v>7</v>
      </c>
      <c r="Q2498" s="14" t="inlineStr">
        <is>
          <t>SI</t>
        </is>
      </c>
      <c r="R2498" s="10" t="n"/>
      <c r="S2498" s="10" t="n">
        <v>10016.99</v>
      </c>
      <c r="T2498" s="10" t="n"/>
      <c r="U2498" s="10" t="n"/>
      <c r="V2498" s="13" t="n">
        <v>6.830303030303031</v>
      </c>
      <c r="W2498" s="12" t="n">
        <v>45024</v>
      </c>
      <c r="X2498" s="13" t="n">
        <v>17</v>
      </c>
      <c r="Y2498" s="12" t="n">
        <v>45037</v>
      </c>
      <c r="Z2498" t="n">
        <v>7</v>
      </c>
      <c r="AA2498" s="14" t="inlineStr">
        <is>
          <t>SI</t>
        </is>
      </c>
    </row>
    <row r="2499">
      <c r="B2499" t="inlineStr">
        <is>
          <t>Venta Local</t>
        </is>
      </c>
      <c r="C2499" t="n">
        <v>40358656</v>
      </c>
      <c r="D2499" t="inlineStr">
        <is>
          <t>ANDES ASIA</t>
        </is>
      </c>
      <c r="E2499" t="n">
        <v>1022398</v>
      </c>
      <c r="F2499" t="inlineStr">
        <is>
          <t>andes asia1022398</t>
        </is>
      </c>
      <c r="G2499" s="12" t="n">
        <v>45018</v>
      </c>
      <c r="H2499" s="10" t="inlineStr"/>
      <c r="I2499" s="10" t="n">
        <v>2009.11</v>
      </c>
      <c r="J2499" s="10" t="n"/>
      <c r="K2499" s="10" t="n"/>
      <c r="L2499" s="13" t="n">
        <v>4.830303030303031</v>
      </c>
      <c r="M2499" s="12" t="n">
        <v>45022</v>
      </c>
      <c r="N2499" s="13" t="n">
        <v>15</v>
      </c>
      <c r="O2499" s="12" t="n">
        <v>45037</v>
      </c>
      <c r="P2499" t="n">
        <v>7</v>
      </c>
      <c r="Q2499" s="14" t="inlineStr">
        <is>
          <t>SI</t>
        </is>
      </c>
      <c r="R2499" s="10" t="n"/>
      <c r="S2499" s="10" t="n">
        <v>2009.11</v>
      </c>
      <c r="T2499" s="10" t="n"/>
      <c r="U2499" s="10" t="n"/>
      <c r="V2499" s="13" t="n">
        <v>6.830303030303031</v>
      </c>
      <c r="W2499" s="12" t="n">
        <v>45024</v>
      </c>
      <c r="X2499" s="13" t="n">
        <v>17</v>
      </c>
      <c r="Y2499" s="12" t="n">
        <v>45037</v>
      </c>
      <c r="Z2499" t="n">
        <v>7</v>
      </c>
      <c r="AA2499" s="14" t="inlineStr">
        <is>
          <t>SI</t>
        </is>
      </c>
    </row>
    <row r="2500">
      <c r="B2500" t="inlineStr">
        <is>
          <t>Venta Local</t>
        </is>
      </c>
      <c r="C2500" t="n">
        <v>40358647</v>
      </c>
      <c r="D2500" t="inlineStr">
        <is>
          <t>ANDES ASIA</t>
        </is>
      </c>
      <c r="E2500" t="n">
        <v>1021931</v>
      </c>
      <c r="F2500" t="inlineStr">
        <is>
          <t>andes asia1021931</t>
        </is>
      </c>
      <c r="G2500" s="12" t="n">
        <v>45018</v>
      </c>
      <c r="H2500" s="10" t="inlineStr"/>
      <c r="I2500" s="10" t="n">
        <v>2003.47</v>
      </c>
      <c r="J2500" s="10" t="n"/>
      <c r="K2500" s="10" t="n"/>
      <c r="L2500" s="13" t="n">
        <v>4.830303030303031</v>
      </c>
      <c r="M2500" s="12" t="n">
        <v>45022</v>
      </c>
      <c r="N2500" s="13" t="n">
        <v>15</v>
      </c>
      <c r="O2500" s="12" t="n">
        <v>45037</v>
      </c>
      <c r="P2500" t="n">
        <v>7</v>
      </c>
      <c r="Q2500" s="14" t="inlineStr">
        <is>
          <t>SI</t>
        </is>
      </c>
      <c r="R2500" s="10" t="n"/>
      <c r="S2500" s="10" t="n">
        <v>2003.47</v>
      </c>
      <c r="T2500" s="10" t="n"/>
      <c r="U2500" s="10" t="n"/>
      <c r="V2500" s="13" t="n">
        <v>6.830303030303031</v>
      </c>
      <c r="W2500" s="12" t="n">
        <v>45024</v>
      </c>
      <c r="X2500" s="13" t="n">
        <v>17</v>
      </c>
      <c r="Y2500" s="12" t="n">
        <v>45037</v>
      </c>
      <c r="Z2500" t="n">
        <v>7</v>
      </c>
      <c r="AA2500" s="14" t="inlineStr">
        <is>
          <t>SI</t>
        </is>
      </c>
    </row>
    <row r="2501">
      <c r="B2501" t="inlineStr">
        <is>
          <t>Venta Local</t>
        </is>
      </c>
      <c r="C2501" t="n">
        <v>40358646</v>
      </c>
      <c r="D2501" t="inlineStr">
        <is>
          <t>ANDES ASIA</t>
        </is>
      </c>
      <c r="E2501" t="n">
        <v>1022413</v>
      </c>
      <c r="F2501" t="inlineStr">
        <is>
          <t>andes asia1022413</t>
        </is>
      </c>
      <c r="G2501" s="12" t="n">
        <v>45018</v>
      </c>
      <c r="H2501" s="10" t="inlineStr"/>
      <c r="I2501" s="10" t="n">
        <v>3008</v>
      </c>
      <c r="J2501" s="10" t="n"/>
      <c r="K2501" s="10" t="n"/>
      <c r="L2501" s="13" t="n">
        <v>4.830303030303031</v>
      </c>
      <c r="M2501" s="12" t="n">
        <v>45022</v>
      </c>
      <c r="N2501" s="13" t="n">
        <v>15</v>
      </c>
      <c r="O2501" s="12" t="n">
        <v>45037</v>
      </c>
      <c r="P2501" t="n">
        <v>7</v>
      </c>
      <c r="Q2501" s="14" t="inlineStr">
        <is>
          <t>SI</t>
        </is>
      </c>
      <c r="R2501" s="10" t="n"/>
      <c r="S2501" s="10" t="n">
        <v>3008</v>
      </c>
      <c r="T2501" s="10" t="n"/>
      <c r="U2501" s="10" t="n"/>
      <c r="V2501" s="13" t="n">
        <v>6.830303030303031</v>
      </c>
      <c r="W2501" s="12" t="n">
        <v>45024</v>
      </c>
      <c r="X2501" s="13" t="n">
        <v>17</v>
      </c>
      <c r="Y2501" s="12" t="n">
        <v>45037</v>
      </c>
      <c r="Z2501" t="n">
        <v>7</v>
      </c>
      <c r="AA2501" s="14" t="inlineStr">
        <is>
          <t>SI</t>
        </is>
      </c>
    </row>
    <row r="2502">
      <c r="B2502" t="inlineStr">
        <is>
          <t>Venta Local</t>
        </is>
      </c>
      <c r="C2502" t="n">
        <v>40358646</v>
      </c>
      <c r="D2502" t="inlineStr">
        <is>
          <t>ANDES ASIA</t>
        </is>
      </c>
      <c r="E2502" t="n">
        <v>1021987</v>
      </c>
      <c r="F2502" t="inlineStr">
        <is>
          <t>andes asia1021987</t>
        </is>
      </c>
      <c r="G2502" s="12" t="n">
        <v>45018</v>
      </c>
      <c r="H2502" s="10" t="inlineStr"/>
      <c r="I2502" s="10" t="n">
        <v>2010</v>
      </c>
      <c r="J2502" s="10" t="n"/>
      <c r="K2502" s="10" t="n"/>
      <c r="L2502" s="13" t="n">
        <v>4.830303030303031</v>
      </c>
      <c r="M2502" s="12" t="n">
        <v>45022</v>
      </c>
      <c r="N2502" s="13" t="n">
        <v>15</v>
      </c>
      <c r="O2502" s="12" t="n">
        <v>45037</v>
      </c>
      <c r="P2502" t="n">
        <v>7</v>
      </c>
      <c r="Q2502" s="14" t="inlineStr">
        <is>
          <t>SI</t>
        </is>
      </c>
      <c r="R2502" s="10" t="n"/>
      <c r="S2502" s="10" t="n">
        <v>2010</v>
      </c>
      <c r="T2502" s="10" t="n"/>
      <c r="U2502" s="10" t="n"/>
      <c r="V2502" s="13" t="n">
        <v>6.830303030303031</v>
      </c>
      <c r="W2502" s="12" t="n">
        <v>45024</v>
      </c>
      <c r="X2502" s="13" t="n">
        <v>17</v>
      </c>
      <c r="Y2502" s="12" t="n">
        <v>45037</v>
      </c>
      <c r="Z2502" t="n">
        <v>7</v>
      </c>
      <c r="AA2502" s="14" t="inlineStr">
        <is>
          <t>SI</t>
        </is>
      </c>
    </row>
    <row r="2503">
      <c r="B2503" t="inlineStr">
        <is>
          <t>Venta Local</t>
        </is>
      </c>
      <c r="C2503" t="n">
        <v>40358645</v>
      </c>
      <c r="D2503" t="inlineStr">
        <is>
          <t>ANDES ASIA</t>
        </is>
      </c>
      <c r="E2503" t="n">
        <v>1022621</v>
      </c>
      <c r="F2503" t="inlineStr">
        <is>
          <t>andes asia1022621</t>
        </is>
      </c>
      <c r="G2503" s="12" t="n">
        <v>45018</v>
      </c>
      <c r="H2503" s="10" t="inlineStr"/>
      <c r="I2503" s="10" t="n">
        <v>3001.01</v>
      </c>
      <c r="J2503" s="10" t="n"/>
      <c r="K2503" s="10" t="n"/>
      <c r="L2503" s="13" t="n">
        <v>4.830303030303031</v>
      </c>
      <c r="M2503" s="12" t="n">
        <v>45022</v>
      </c>
      <c r="N2503" s="13" t="n">
        <v>15</v>
      </c>
      <c r="O2503" s="12" t="n">
        <v>45037</v>
      </c>
      <c r="P2503" t="n">
        <v>7</v>
      </c>
      <c r="Q2503" s="14" t="inlineStr">
        <is>
          <t>SI</t>
        </is>
      </c>
      <c r="R2503" s="10" t="n"/>
      <c r="S2503" s="10" t="n">
        <v>3001.01</v>
      </c>
      <c r="T2503" s="10" t="n"/>
      <c r="U2503" s="10" t="n"/>
      <c r="V2503" s="13" t="n">
        <v>6.830303030303031</v>
      </c>
      <c r="W2503" s="12" t="n">
        <v>45024</v>
      </c>
      <c r="X2503" s="13" t="n">
        <v>17</v>
      </c>
      <c r="Y2503" s="12" t="n">
        <v>45037</v>
      </c>
      <c r="Z2503" t="n">
        <v>7</v>
      </c>
      <c r="AA2503" s="14" t="inlineStr">
        <is>
          <t>SI</t>
        </is>
      </c>
    </row>
    <row r="2504">
      <c r="B2504" t="inlineStr">
        <is>
          <t>Venta Local</t>
        </is>
      </c>
      <c r="C2504" t="n">
        <v>40358645</v>
      </c>
      <c r="D2504" t="inlineStr">
        <is>
          <t>ANDES ASIA</t>
        </is>
      </c>
      <c r="E2504" t="n">
        <v>1022751</v>
      </c>
      <c r="F2504" t="inlineStr">
        <is>
          <t>andes asia1022751</t>
        </is>
      </c>
      <c r="G2504" s="12" t="n">
        <v>45018</v>
      </c>
      <c r="H2504" s="10" t="inlineStr"/>
      <c r="I2504" s="10" t="n">
        <v>2016</v>
      </c>
      <c r="J2504" s="10" t="n"/>
      <c r="K2504" s="10" t="n"/>
      <c r="L2504" s="13" t="n">
        <v>4.830303030303031</v>
      </c>
      <c r="M2504" s="12" t="n">
        <v>45022</v>
      </c>
      <c r="N2504" s="13" t="n">
        <v>15</v>
      </c>
      <c r="O2504" s="12" t="n">
        <v>45037</v>
      </c>
      <c r="P2504" t="n">
        <v>7</v>
      </c>
      <c r="Q2504" s="14" t="inlineStr">
        <is>
          <t>SI</t>
        </is>
      </c>
      <c r="R2504" s="10" t="n"/>
      <c r="S2504" s="10" t="n">
        <v>2016</v>
      </c>
      <c r="T2504" s="10" t="n"/>
      <c r="U2504" s="10" t="n"/>
      <c r="V2504" s="13" t="n">
        <v>6.830303030303031</v>
      </c>
      <c r="W2504" s="12" t="n">
        <v>45024</v>
      </c>
      <c r="X2504" s="13" t="n">
        <v>17</v>
      </c>
      <c r="Y2504" s="12" t="n">
        <v>45037</v>
      </c>
      <c r="Z2504" t="n">
        <v>7</v>
      </c>
      <c r="AA2504" s="14" t="inlineStr">
        <is>
          <t>SI</t>
        </is>
      </c>
    </row>
    <row r="2505">
      <c r="B2505" t="inlineStr">
        <is>
          <t>Venta Local</t>
        </is>
      </c>
      <c r="C2505" t="n">
        <v>40358645</v>
      </c>
      <c r="D2505" t="inlineStr">
        <is>
          <t>ANDES ASIA</t>
        </is>
      </c>
      <c r="E2505" t="n">
        <v>1022863</v>
      </c>
      <c r="F2505" t="inlineStr">
        <is>
          <t>andes asia1022863</t>
        </is>
      </c>
      <c r="G2505" s="12" t="n">
        <v>45018</v>
      </c>
      <c r="H2505" s="10" t="inlineStr"/>
      <c r="I2505" s="10" t="n">
        <v>6034.76</v>
      </c>
      <c r="J2505" s="10" t="n"/>
      <c r="K2505" s="10" t="n"/>
      <c r="L2505" s="13" t="n">
        <v>4.830303030303031</v>
      </c>
      <c r="M2505" s="12" t="n">
        <v>45022</v>
      </c>
      <c r="N2505" s="13" t="n">
        <v>15</v>
      </c>
      <c r="O2505" s="12" t="n">
        <v>45037</v>
      </c>
      <c r="P2505" t="n">
        <v>7</v>
      </c>
      <c r="Q2505" s="14" t="inlineStr">
        <is>
          <t>SI</t>
        </is>
      </c>
      <c r="R2505" s="10" t="n"/>
      <c r="S2505" s="10" t="n">
        <v>6034.76</v>
      </c>
      <c r="T2505" s="10" t="n"/>
      <c r="U2505" s="10" t="n"/>
      <c r="V2505" s="13" t="n">
        <v>6.830303030303031</v>
      </c>
      <c r="W2505" s="12" t="n">
        <v>45024</v>
      </c>
      <c r="X2505" s="13" t="n">
        <v>17</v>
      </c>
      <c r="Y2505" s="12" t="n">
        <v>45037</v>
      </c>
      <c r="Z2505" t="n">
        <v>7</v>
      </c>
      <c r="AA2505" s="14" t="inlineStr">
        <is>
          <t>SI</t>
        </is>
      </c>
    </row>
    <row r="2506">
      <c r="B2506" t="inlineStr">
        <is>
          <t>Venta Local</t>
        </is>
      </c>
      <c r="C2506" t="n">
        <v>40358645</v>
      </c>
      <c r="D2506" t="inlineStr">
        <is>
          <t>ANDES ASIA</t>
        </is>
      </c>
      <c r="E2506" t="n">
        <v>1022865</v>
      </c>
      <c r="F2506" t="inlineStr">
        <is>
          <t>andes asia1022865</t>
        </is>
      </c>
      <c r="G2506" s="12" t="n">
        <v>45018</v>
      </c>
      <c r="H2506" s="10" t="inlineStr"/>
      <c r="I2506" s="10" t="n">
        <v>3999.45</v>
      </c>
      <c r="J2506" s="10" t="n"/>
      <c r="K2506" s="10" t="n"/>
      <c r="L2506" s="13" t="n">
        <v>4.830303030303031</v>
      </c>
      <c r="M2506" s="12" t="n">
        <v>45022</v>
      </c>
      <c r="N2506" s="13" t="n">
        <v>15</v>
      </c>
      <c r="O2506" s="12" t="n">
        <v>45037</v>
      </c>
      <c r="P2506" t="n">
        <v>7</v>
      </c>
      <c r="Q2506" s="14" t="inlineStr">
        <is>
          <t>SI</t>
        </is>
      </c>
      <c r="R2506" s="10" t="n"/>
      <c r="S2506" s="10" t="n">
        <v>3999.45</v>
      </c>
      <c r="T2506" s="10" t="n"/>
      <c r="U2506" s="10" t="n"/>
      <c r="V2506" s="13" t="n">
        <v>6.830303030303031</v>
      </c>
      <c r="W2506" s="12" t="n">
        <v>45024</v>
      </c>
      <c r="X2506" s="13" t="n">
        <v>17</v>
      </c>
      <c r="Y2506" s="12" t="n">
        <v>45037</v>
      </c>
      <c r="Z2506" t="n">
        <v>7</v>
      </c>
      <c r="AA2506" s="14" t="inlineStr">
        <is>
          <t>SI</t>
        </is>
      </c>
    </row>
    <row r="2507">
      <c r="B2507" t="inlineStr">
        <is>
          <t>Venta Local</t>
        </is>
      </c>
      <c r="C2507" t="n">
        <v>40358645</v>
      </c>
      <c r="D2507" t="inlineStr">
        <is>
          <t>ANDES ASIA</t>
        </is>
      </c>
      <c r="E2507" t="n">
        <v>1023269</v>
      </c>
      <c r="F2507" t="inlineStr">
        <is>
          <t>andes asia1023269</t>
        </is>
      </c>
      <c r="G2507" s="12" t="n">
        <v>45018</v>
      </c>
      <c r="H2507" s="10" t="inlineStr"/>
      <c r="I2507" s="10" t="n">
        <v>1997.72</v>
      </c>
      <c r="J2507" s="10" t="n"/>
      <c r="K2507" s="10" t="n"/>
      <c r="L2507" s="13" t="n">
        <v>4.830303030303031</v>
      </c>
      <c r="M2507" s="12" t="n">
        <v>45022</v>
      </c>
      <c r="N2507" s="13" t="n">
        <v>15</v>
      </c>
      <c r="O2507" s="12" t="n">
        <v>45037</v>
      </c>
      <c r="P2507" t="n">
        <v>7</v>
      </c>
      <c r="Q2507" s="14" t="inlineStr">
        <is>
          <t>SI</t>
        </is>
      </c>
      <c r="R2507" s="10" t="n"/>
      <c r="S2507" s="10" t="n">
        <v>1997.72</v>
      </c>
      <c r="T2507" s="10" t="n"/>
      <c r="U2507" s="10" t="n"/>
      <c r="V2507" s="13" t="n">
        <v>6.830303030303031</v>
      </c>
      <c r="W2507" s="12" t="n">
        <v>45024</v>
      </c>
      <c r="X2507" s="13" t="n">
        <v>17</v>
      </c>
      <c r="Y2507" s="12" t="n">
        <v>45037</v>
      </c>
      <c r="Z2507" t="n">
        <v>7</v>
      </c>
      <c r="AA2507" s="14" t="inlineStr">
        <is>
          <t>SI</t>
        </is>
      </c>
    </row>
    <row r="2508">
      <c r="B2508" t="inlineStr">
        <is>
          <t>Venta Local</t>
        </is>
      </c>
      <c r="C2508" t="n">
        <v>40358623</v>
      </c>
      <c r="D2508" t="inlineStr">
        <is>
          <t>ANDES ASIA</t>
        </is>
      </c>
      <c r="E2508" t="n">
        <v>1022866</v>
      </c>
      <c r="F2508" t="inlineStr">
        <is>
          <t>andes asia1022866</t>
        </is>
      </c>
      <c r="G2508" s="12" t="n">
        <v>45022</v>
      </c>
      <c r="H2508" s="10" t="inlineStr"/>
      <c r="I2508" s="10" t="n">
        <v>12011.59</v>
      </c>
      <c r="J2508" s="10" t="n"/>
      <c r="K2508" s="10" t="n"/>
      <c r="L2508" s="13" t="n">
        <v>4.830303030303031</v>
      </c>
      <c r="M2508" s="12" t="n">
        <v>45026</v>
      </c>
      <c r="N2508" s="13" t="n">
        <v>15</v>
      </c>
      <c r="O2508" s="12" t="n">
        <v>45041</v>
      </c>
      <c r="P2508" t="n">
        <v>4</v>
      </c>
      <c r="Q2508" s="14" t="inlineStr">
        <is>
          <t>SI</t>
        </is>
      </c>
      <c r="R2508" s="10" t="n"/>
      <c r="S2508" s="10" t="n">
        <v>12011.59</v>
      </c>
      <c r="T2508" s="10" t="n"/>
      <c r="U2508" s="10" t="n"/>
      <c r="V2508" s="13" t="n">
        <v>6.830303030303031</v>
      </c>
      <c r="W2508" s="12" t="n">
        <v>45028</v>
      </c>
      <c r="X2508" s="13" t="n">
        <v>17</v>
      </c>
      <c r="Y2508" s="12" t="n">
        <v>45041</v>
      </c>
      <c r="Z2508" t="n">
        <v>4</v>
      </c>
      <c r="AA2508" s="14" t="inlineStr">
        <is>
          <t>SI</t>
        </is>
      </c>
    </row>
    <row r="2509">
      <c r="B2509" t="inlineStr">
        <is>
          <t>Venta Local</t>
        </is>
      </c>
      <c r="C2509" t="n">
        <v>40358623</v>
      </c>
      <c r="D2509" t="inlineStr">
        <is>
          <t>ANDES ASIA</t>
        </is>
      </c>
      <c r="E2509" t="n">
        <v>1022864</v>
      </c>
      <c r="F2509" t="inlineStr">
        <is>
          <t>andes asia1022864</t>
        </is>
      </c>
      <c r="G2509" s="12" t="n">
        <v>45022</v>
      </c>
      <c r="H2509" s="10" t="inlineStr"/>
      <c r="I2509" s="10" t="n">
        <v>3008.68</v>
      </c>
      <c r="J2509" s="10" t="n"/>
      <c r="K2509" s="10" t="n"/>
      <c r="L2509" s="13" t="n">
        <v>4.830303030303031</v>
      </c>
      <c r="M2509" s="12" t="n">
        <v>45026</v>
      </c>
      <c r="N2509" s="13" t="n">
        <v>15</v>
      </c>
      <c r="O2509" s="12" t="n">
        <v>45041</v>
      </c>
      <c r="P2509" t="n">
        <v>4</v>
      </c>
      <c r="Q2509" s="14" t="inlineStr">
        <is>
          <t>SI</t>
        </is>
      </c>
      <c r="R2509" s="10" t="n"/>
      <c r="S2509" s="10" t="n">
        <v>3008.68</v>
      </c>
      <c r="T2509" s="10" t="n"/>
      <c r="U2509" s="10" t="n"/>
      <c r="V2509" s="13" t="n">
        <v>6.830303030303031</v>
      </c>
      <c r="W2509" s="12" t="n">
        <v>45028</v>
      </c>
      <c r="X2509" s="13" t="n">
        <v>17</v>
      </c>
      <c r="Y2509" s="12" t="n">
        <v>45041</v>
      </c>
      <c r="Z2509" t="n">
        <v>4</v>
      </c>
      <c r="AA2509" s="14" t="inlineStr">
        <is>
          <t>SI</t>
        </is>
      </c>
    </row>
    <row r="2510">
      <c r="B2510" t="inlineStr">
        <is>
          <t>Venta Local</t>
        </is>
      </c>
      <c r="C2510" t="n">
        <v>40358623</v>
      </c>
      <c r="D2510" t="inlineStr">
        <is>
          <t>ANDES ASIA</t>
        </is>
      </c>
      <c r="E2510" t="n">
        <v>1022751</v>
      </c>
      <c r="F2510" t="inlineStr">
        <is>
          <t>andes asia1022751</t>
        </is>
      </c>
      <c r="G2510" s="12" t="n">
        <v>45022</v>
      </c>
      <c r="H2510" s="10" t="inlineStr"/>
      <c r="I2510" s="10" t="n">
        <v>7000</v>
      </c>
      <c r="J2510" s="10" t="n"/>
      <c r="K2510" s="10" t="n"/>
      <c r="L2510" s="13" t="n">
        <v>4.830303030303031</v>
      </c>
      <c r="M2510" s="12" t="n">
        <v>45026</v>
      </c>
      <c r="N2510" s="13" t="n">
        <v>15</v>
      </c>
      <c r="O2510" s="12" t="n">
        <v>45041</v>
      </c>
      <c r="P2510" t="n">
        <v>4</v>
      </c>
      <c r="Q2510" s="14" t="inlineStr">
        <is>
          <t>SI</t>
        </is>
      </c>
      <c r="R2510" s="10" t="n"/>
      <c r="S2510" s="10" t="n">
        <v>7000</v>
      </c>
      <c r="T2510" s="10" t="n"/>
      <c r="U2510" s="10" t="n"/>
      <c r="V2510" s="13" t="n">
        <v>6.830303030303031</v>
      </c>
      <c r="W2510" s="12" t="n">
        <v>45028</v>
      </c>
      <c r="X2510" s="13" t="n">
        <v>17</v>
      </c>
      <c r="Y2510" s="12" t="n">
        <v>45041</v>
      </c>
      <c r="Z2510" t="n">
        <v>4</v>
      </c>
      <c r="AA2510" s="14" t="inlineStr">
        <is>
          <t>SI</t>
        </is>
      </c>
    </row>
    <row r="2511">
      <c r="B2511" t="inlineStr">
        <is>
          <t>Venta Local</t>
        </is>
      </c>
      <c r="C2511" t="n">
        <v>40358623</v>
      </c>
      <c r="D2511" t="inlineStr">
        <is>
          <t>ANDES ASIA</t>
        </is>
      </c>
      <c r="E2511" t="n">
        <v>1021921</v>
      </c>
      <c r="F2511" t="inlineStr">
        <is>
          <t>andes asia1021921</t>
        </is>
      </c>
      <c r="G2511" s="12" t="n">
        <v>45022</v>
      </c>
      <c r="H2511" s="10" t="inlineStr"/>
      <c r="I2511" s="10" t="n">
        <v>2012.19</v>
      </c>
      <c r="J2511" s="10" t="n"/>
      <c r="K2511" s="10" t="n"/>
      <c r="L2511" s="13" t="n">
        <v>4.830303030303031</v>
      </c>
      <c r="M2511" s="12" t="n">
        <v>45026</v>
      </c>
      <c r="N2511" s="13" t="n">
        <v>15</v>
      </c>
      <c r="O2511" s="12" t="n">
        <v>45041</v>
      </c>
      <c r="P2511" t="n">
        <v>4</v>
      </c>
      <c r="Q2511" s="14" t="inlineStr">
        <is>
          <t>SI</t>
        </is>
      </c>
      <c r="R2511" s="10" t="n"/>
      <c r="S2511" s="10" t="n">
        <v>2012.19</v>
      </c>
      <c r="T2511" s="10" t="n"/>
      <c r="U2511" s="10" t="n"/>
      <c r="V2511" s="13" t="n">
        <v>6.830303030303031</v>
      </c>
      <c r="W2511" s="12" t="n">
        <v>45028</v>
      </c>
      <c r="X2511" s="13" t="n">
        <v>17</v>
      </c>
      <c r="Y2511" s="12" t="n">
        <v>45041</v>
      </c>
      <c r="Z2511" t="n">
        <v>4</v>
      </c>
      <c r="AA2511" s="14" t="inlineStr">
        <is>
          <t>SI</t>
        </is>
      </c>
    </row>
    <row r="2512">
      <c r="B2512" t="inlineStr">
        <is>
          <t>Venta Local</t>
        </is>
      </c>
      <c r="C2512" t="n">
        <v>40357959</v>
      </c>
      <c r="D2512" t="inlineStr">
        <is>
          <t>AGRO AMERICA</t>
        </is>
      </c>
      <c r="E2512" t="n">
        <v>1012520</v>
      </c>
      <c r="F2512" t="inlineStr">
        <is>
          <t>agro america1012520</t>
        </is>
      </c>
      <c r="G2512" s="12" t="n">
        <v>45012</v>
      </c>
      <c r="H2512" s="10" t="inlineStr"/>
      <c r="I2512" s="10" t="n">
        <v>18143.68</v>
      </c>
      <c r="J2512" s="10" t="n"/>
      <c r="K2512" s="10" t="n"/>
      <c r="L2512" s="13" t="n">
        <v>7.5</v>
      </c>
      <c r="M2512" s="12" t="n">
        <v>45019</v>
      </c>
      <c r="N2512" s="13" t="n">
        <v>9.5</v>
      </c>
      <c r="O2512" s="12" t="n">
        <v>45028</v>
      </c>
      <c r="P2512" t="n">
        <v>15</v>
      </c>
      <c r="Q2512" s="14" t="inlineStr">
        <is>
          <t>SI</t>
        </is>
      </c>
      <c r="R2512" s="10" t="n"/>
      <c r="S2512" s="10" t="n">
        <v>18143.68</v>
      </c>
      <c r="T2512" s="10" t="n"/>
      <c r="U2512" s="10" t="n"/>
      <c r="V2512" s="13" t="n">
        <v>9.5</v>
      </c>
      <c r="W2512" s="12" t="n">
        <v>45021</v>
      </c>
      <c r="X2512" s="13" t="n">
        <v>11.5</v>
      </c>
      <c r="Y2512" s="12" t="n">
        <v>45028</v>
      </c>
      <c r="Z2512" t="n">
        <v>15</v>
      </c>
      <c r="AA2512" s="14" t="inlineStr">
        <is>
          <t>SI</t>
        </is>
      </c>
    </row>
    <row r="2513">
      <c r="B2513" t="inlineStr">
        <is>
          <t>Venta Local</t>
        </is>
      </c>
      <c r="C2513" t="n">
        <v>40357957</v>
      </c>
      <c r="D2513" t="inlineStr">
        <is>
          <t>AGRO AMERICA</t>
        </is>
      </c>
      <c r="E2513" t="n">
        <v>1012520</v>
      </c>
      <c r="F2513" t="inlineStr">
        <is>
          <t>agro america1012520</t>
        </is>
      </c>
      <c r="G2513" s="12" t="n">
        <v>45007</v>
      </c>
      <c r="H2513" s="10" t="inlineStr"/>
      <c r="I2513" s="10" t="n">
        <v>19958.048</v>
      </c>
      <c r="J2513" s="10" t="n"/>
      <c r="K2513" s="10" t="n"/>
      <c r="L2513" s="13" t="n">
        <v>7.5</v>
      </c>
      <c r="M2513" s="12" t="n">
        <v>45014</v>
      </c>
      <c r="N2513" s="13" t="n">
        <v>9.5</v>
      </c>
      <c r="O2513" s="12" t="n">
        <v>45023</v>
      </c>
      <c r="P2513" t="n">
        <v>19</v>
      </c>
      <c r="Q2513" s="14" t="inlineStr">
        <is>
          <t>SI</t>
        </is>
      </c>
      <c r="R2513" s="10" t="n"/>
      <c r="S2513" s="10" t="n">
        <v>19958.048</v>
      </c>
      <c r="T2513" s="10" t="n"/>
      <c r="U2513" s="10" t="n"/>
      <c r="V2513" s="13" t="n">
        <v>9.5</v>
      </c>
      <c r="W2513" s="12" t="n">
        <v>45016</v>
      </c>
      <c r="X2513" s="13" t="n">
        <v>11.5</v>
      </c>
      <c r="Y2513" s="12" t="n">
        <v>45023</v>
      </c>
      <c r="Z2513" t="n">
        <v>19</v>
      </c>
      <c r="AA2513" s="14" t="inlineStr">
        <is>
          <t>SI</t>
        </is>
      </c>
    </row>
    <row r="2514">
      <c r="B2514" t="inlineStr">
        <is>
          <t>Venta Local</t>
        </is>
      </c>
      <c r="C2514" t="n">
        <v>40357950</v>
      </c>
      <c r="D2514" t="inlineStr">
        <is>
          <t>AGRO AMERICA</t>
        </is>
      </c>
      <c r="E2514" t="n">
        <v>1012167</v>
      </c>
      <c r="F2514" t="inlineStr">
        <is>
          <t>agro america1012167</t>
        </is>
      </c>
      <c r="G2514" s="12" t="n">
        <v>45013</v>
      </c>
      <c r="H2514" s="10" t="inlineStr"/>
      <c r="I2514" s="10" t="n">
        <v>19958.048</v>
      </c>
      <c r="J2514" s="10" t="n"/>
      <c r="K2514" s="10" t="n"/>
      <c r="L2514" s="13" t="n">
        <v>7.5</v>
      </c>
      <c r="M2514" s="12" t="n">
        <v>45020</v>
      </c>
      <c r="N2514" s="13" t="n">
        <v>9.5</v>
      </c>
      <c r="O2514" s="12" t="n">
        <v>45029</v>
      </c>
      <c r="P2514" t="n">
        <v>14</v>
      </c>
      <c r="Q2514" s="14" t="inlineStr">
        <is>
          <t>SI</t>
        </is>
      </c>
      <c r="R2514" s="10" t="n"/>
      <c r="S2514" s="10" t="n">
        <v>19958.048</v>
      </c>
      <c r="T2514" s="10" t="n"/>
      <c r="U2514" s="10" t="n"/>
      <c r="V2514" s="13" t="n">
        <v>9.5</v>
      </c>
      <c r="W2514" s="12" t="n">
        <v>45022</v>
      </c>
      <c r="X2514" s="13" t="n">
        <v>11.5</v>
      </c>
      <c r="Y2514" s="12" t="n">
        <v>45029</v>
      </c>
      <c r="Z2514" t="n">
        <v>14</v>
      </c>
      <c r="AA2514" s="14" t="inlineStr">
        <is>
          <t>SI</t>
        </is>
      </c>
    </row>
    <row r="2515">
      <c r="B2515" t="inlineStr">
        <is>
          <t>Venta Local</t>
        </is>
      </c>
      <c r="C2515" t="n">
        <v>40357903</v>
      </c>
      <c r="D2515" t="inlineStr">
        <is>
          <t>AGRO AMERICA</t>
        </is>
      </c>
      <c r="E2515" t="n">
        <v>1030785</v>
      </c>
      <c r="F2515" t="inlineStr">
        <is>
          <t>agro america1030785</t>
        </is>
      </c>
      <c r="G2515" s="12" t="n">
        <v>45013</v>
      </c>
      <c r="H2515" s="10" t="inlineStr"/>
      <c r="I2515" s="10" t="n">
        <v>178.6109218</v>
      </c>
      <c r="J2515" s="10" t="n"/>
      <c r="K2515" s="10" t="n"/>
      <c r="L2515" s="13" t="n">
        <v>7.5</v>
      </c>
      <c r="M2515" s="12" t="n">
        <v>45020</v>
      </c>
      <c r="N2515" s="13" t="n">
        <v>9.5</v>
      </c>
      <c r="O2515" s="12" t="n">
        <v>45029</v>
      </c>
      <c r="P2515" t="n">
        <v>14</v>
      </c>
      <c r="Q2515" s="14" t="inlineStr">
        <is>
          <t>SI</t>
        </is>
      </c>
      <c r="R2515" s="10" t="n"/>
      <c r="S2515" s="10" t="n">
        <v>178.6109218</v>
      </c>
      <c r="T2515" s="10" t="n"/>
      <c r="U2515" s="10" t="n"/>
      <c r="V2515" s="13" t="n">
        <v>9.5</v>
      </c>
      <c r="W2515" s="12" t="n">
        <v>45022</v>
      </c>
      <c r="X2515" s="13" t="n">
        <v>11.5</v>
      </c>
      <c r="Y2515" s="12" t="n">
        <v>45029</v>
      </c>
      <c r="Z2515" t="n">
        <v>14</v>
      </c>
      <c r="AA2515" s="14" t="inlineStr">
        <is>
          <t>SI</t>
        </is>
      </c>
    </row>
    <row r="2516">
      <c r="B2516" t="inlineStr">
        <is>
          <t>Venta Local</t>
        </is>
      </c>
      <c r="C2516" t="n">
        <v>40357903</v>
      </c>
      <c r="D2516" t="inlineStr">
        <is>
          <t>AGRO AMERICA</t>
        </is>
      </c>
      <c r="E2516" t="n">
        <v>1030366</v>
      </c>
      <c r="F2516" t="inlineStr">
        <is>
          <t>agro america1030366</t>
        </is>
      </c>
      <c r="G2516" s="12" t="n">
        <v>45013</v>
      </c>
      <c r="H2516" s="10" t="inlineStr"/>
      <c r="I2516" s="10" t="n">
        <v>8251.233104999999</v>
      </c>
      <c r="J2516" s="10" t="n"/>
      <c r="K2516" s="10" t="n"/>
      <c r="L2516" s="13" t="n">
        <v>7.5</v>
      </c>
      <c r="M2516" s="12" t="n">
        <v>45020</v>
      </c>
      <c r="N2516" s="13" t="n">
        <v>9.5</v>
      </c>
      <c r="O2516" s="12" t="n">
        <v>45029</v>
      </c>
      <c r="P2516" t="n">
        <v>14</v>
      </c>
      <c r="Q2516" s="14" t="inlineStr">
        <is>
          <t>SI</t>
        </is>
      </c>
      <c r="R2516" s="10" t="n"/>
      <c r="S2516" s="10" t="n">
        <v>8251.233104999999</v>
      </c>
      <c r="T2516" s="10" t="n"/>
      <c r="U2516" s="10" t="n"/>
      <c r="V2516" s="13" t="n">
        <v>9.5</v>
      </c>
      <c r="W2516" s="12" t="n">
        <v>45022</v>
      </c>
      <c r="X2516" s="13" t="n">
        <v>11.5</v>
      </c>
      <c r="Y2516" s="12" t="n">
        <v>45029</v>
      </c>
      <c r="Z2516" t="n">
        <v>14</v>
      </c>
      <c r="AA2516" s="14" t="inlineStr">
        <is>
          <t>SI</t>
        </is>
      </c>
    </row>
    <row r="2517">
      <c r="B2517" t="inlineStr">
        <is>
          <t>Venta Local</t>
        </is>
      </c>
      <c r="C2517" t="n">
        <v>40357903</v>
      </c>
      <c r="D2517" t="inlineStr">
        <is>
          <t>AGRO AMERICA</t>
        </is>
      </c>
      <c r="E2517" t="n">
        <v>1030360</v>
      </c>
      <c r="F2517" t="inlineStr">
        <is>
          <t>agro america1030360</t>
        </is>
      </c>
      <c r="G2517" s="12" t="n">
        <v>45013</v>
      </c>
      <c r="H2517" s="10" t="inlineStr"/>
      <c r="I2517" s="10" t="n">
        <v>3082.18032</v>
      </c>
      <c r="J2517" s="10" t="n"/>
      <c r="K2517" s="10" t="n"/>
      <c r="L2517" s="13" t="n">
        <v>7.5</v>
      </c>
      <c r="M2517" s="12" t="n">
        <v>45020</v>
      </c>
      <c r="N2517" s="13" t="n">
        <v>9.5</v>
      </c>
      <c r="O2517" s="12" t="n">
        <v>45029</v>
      </c>
      <c r="P2517" t="n">
        <v>14</v>
      </c>
      <c r="Q2517" s="14" t="inlineStr">
        <is>
          <t>SI</t>
        </is>
      </c>
      <c r="R2517" s="10" t="n"/>
      <c r="S2517" s="10" t="n">
        <v>3082.18032</v>
      </c>
      <c r="T2517" s="10" t="n"/>
      <c r="U2517" s="10" t="n"/>
      <c r="V2517" s="13" t="n">
        <v>9.5</v>
      </c>
      <c r="W2517" s="12" t="n">
        <v>45022</v>
      </c>
      <c r="X2517" s="13" t="n">
        <v>11.5</v>
      </c>
      <c r="Y2517" s="12" t="n">
        <v>45029</v>
      </c>
      <c r="Z2517" t="n">
        <v>14</v>
      </c>
      <c r="AA2517" s="14" t="inlineStr">
        <is>
          <t>SI</t>
        </is>
      </c>
    </row>
    <row r="2518">
      <c r="B2518" t="inlineStr">
        <is>
          <t>Venta Local</t>
        </is>
      </c>
      <c r="C2518" t="n">
        <v>40357903</v>
      </c>
      <c r="D2518" t="inlineStr">
        <is>
          <t>AGRO AMERICA</t>
        </is>
      </c>
      <c r="E2518" t="n">
        <v>1030321</v>
      </c>
      <c r="F2518" t="inlineStr">
        <is>
          <t>agro america1030321</t>
        </is>
      </c>
      <c r="G2518" s="12" t="n">
        <v>45013</v>
      </c>
      <c r="H2518" s="10" t="inlineStr"/>
      <c r="I2518" s="10" t="n">
        <v>8149.056971</v>
      </c>
      <c r="J2518" s="10" t="n"/>
      <c r="K2518" s="10" t="n"/>
      <c r="L2518" s="13" t="n">
        <v>7.5</v>
      </c>
      <c r="M2518" s="12" t="n">
        <v>45020</v>
      </c>
      <c r="N2518" s="13" t="n">
        <v>9.5</v>
      </c>
      <c r="O2518" s="12" t="n">
        <v>45029</v>
      </c>
      <c r="P2518" t="n">
        <v>14</v>
      </c>
      <c r="Q2518" s="14" t="inlineStr">
        <is>
          <t>SI</t>
        </is>
      </c>
      <c r="R2518" s="10" t="n"/>
      <c r="S2518" s="10" t="n">
        <v>8149.056971</v>
      </c>
      <c r="T2518" s="10" t="n"/>
      <c r="U2518" s="10" t="n"/>
      <c r="V2518" s="13" t="n">
        <v>9.5</v>
      </c>
      <c r="W2518" s="12" t="n">
        <v>45022</v>
      </c>
      <c r="X2518" s="13" t="n">
        <v>11.5</v>
      </c>
      <c r="Y2518" s="12" t="n">
        <v>45029</v>
      </c>
      <c r="Z2518" t="n">
        <v>14</v>
      </c>
      <c r="AA2518" s="14" t="inlineStr">
        <is>
          <t>SI</t>
        </is>
      </c>
    </row>
    <row r="2519">
      <c r="B2519" t="inlineStr">
        <is>
          <t>Venta Local</t>
        </is>
      </c>
      <c r="C2519" t="n">
        <v>40357901</v>
      </c>
      <c r="D2519" t="inlineStr">
        <is>
          <t>AGRO AMERICA</t>
        </is>
      </c>
      <c r="E2519" t="n">
        <v>1030452</v>
      </c>
      <c r="F2519" t="inlineStr">
        <is>
          <t>agro america1030452</t>
        </is>
      </c>
      <c r="G2519" s="12" t="n">
        <v>45006</v>
      </c>
      <c r="H2519" s="10" t="inlineStr"/>
      <c r="I2519" s="10" t="n">
        <v>12800.7654</v>
      </c>
      <c r="J2519" s="10" t="n"/>
      <c r="K2519" s="10" t="n"/>
      <c r="L2519" s="13" t="n">
        <v>7.5</v>
      </c>
      <c r="M2519" s="12" t="n">
        <v>45013</v>
      </c>
      <c r="N2519" s="13" t="n">
        <v>9.5</v>
      </c>
      <c r="O2519" s="12" t="n">
        <v>45022</v>
      </c>
      <c r="P2519" t="n">
        <v>20</v>
      </c>
      <c r="Q2519" s="14" t="inlineStr">
        <is>
          <t>SI</t>
        </is>
      </c>
      <c r="R2519" s="10" t="n"/>
      <c r="S2519" s="10" t="n">
        <v>12800.7654</v>
      </c>
      <c r="T2519" s="10" t="n"/>
      <c r="U2519" s="10" t="n"/>
      <c r="V2519" s="13" t="n">
        <v>9.5</v>
      </c>
      <c r="W2519" s="12" t="n">
        <v>45015</v>
      </c>
      <c r="X2519" s="13" t="n">
        <v>11.5</v>
      </c>
      <c r="Y2519" s="12" t="n">
        <v>45022</v>
      </c>
      <c r="Z2519" t="n">
        <v>20</v>
      </c>
      <c r="AA2519" s="14" t="inlineStr">
        <is>
          <t>SI</t>
        </is>
      </c>
    </row>
    <row r="2520">
      <c r="B2520" t="inlineStr">
        <is>
          <t>Venta Local</t>
        </is>
      </c>
      <c r="C2520" t="n">
        <v>40357901</v>
      </c>
      <c r="D2520" t="inlineStr">
        <is>
          <t>AGRO AMERICA</t>
        </is>
      </c>
      <c r="E2520" t="n">
        <v>1030461</v>
      </c>
      <c r="F2520" t="inlineStr">
        <is>
          <t>agro america1030461</t>
        </is>
      </c>
      <c r="G2520" s="12" t="n">
        <v>45006</v>
      </c>
      <c r="H2520" s="10" t="inlineStr"/>
      <c r="I2520" s="10" t="n">
        <v>7995.742875</v>
      </c>
      <c r="J2520" s="10" t="n"/>
      <c r="K2520" s="10" t="n"/>
      <c r="L2520" s="13" t="n">
        <v>7.5</v>
      </c>
      <c r="M2520" s="12" t="n">
        <v>45013</v>
      </c>
      <c r="N2520" s="13" t="n">
        <v>9.5</v>
      </c>
      <c r="O2520" s="12" t="n">
        <v>45022</v>
      </c>
      <c r="P2520" t="n">
        <v>20</v>
      </c>
      <c r="Q2520" s="14" t="inlineStr">
        <is>
          <t>SI</t>
        </is>
      </c>
      <c r="R2520" s="10" t="n"/>
      <c r="S2520" s="10" t="n">
        <v>7995.742875</v>
      </c>
      <c r="T2520" s="10" t="n"/>
      <c r="U2520" s="10" t="n"/>
      <c r="V2520" s="13" t="n">
        <v>9.5</v>
      </c>
      <c r="W2520" s="12" t="n">
        <v>45015</v>
      </c>
      <c r="X2520" s="13" t="n">
        <v>11.5</v>
      </c>
      <c r="Y2520" s="12" t="n">
        <v>45022</v>
      </c>
      <c r="Z2520" t="n">
        <v>20</v>
      </c>
      <c r="AA2520" s="14" t="inlineStr">
        <is>
          <t>SI</t>
        </is>
      </c>
    </row>
    <row r="2521">
      <c r="B2521" t="inlineStr">
        <is>
          <t>Venta Local</t>
        </is>
      </c>
      <c r="C2521" t="n">
        <v>40357899</v>
      </c>
      <c r="D2521" t="inlineStr">
        <is>
          <t>AGRO AMERICA</t>
        </is>
      </c>
      <c r="E2521" t="n">
        <v>1030424</v>
      </c>
      <c r="F2521" t="inlineStr">
        <is>
          <t>agro america1030424</t>
        </is>
      </c>
      <c r="G2521" s="12" t="n">
        <v>45006</v>
      </c>
      <c r="H2521" s="10" t="inlineStr"/>
      <c r="I2521" s="10" t="n">
        <v>21580.8006</v>
      </c>
      <c r="J2521" s="10" t="n"/>
      <c r="K2521" s="10" t="n"/>
      <c r="L2521" s="13" t="n">
        <v>7.5</v>
      </c>
      <c r="M2521" s="12" t="n">
        <v>45013</v>
      </c>
      <c r="N2521" s="13" t="n">
        <v>9.5</v>
      </c>
      <c r="O2521" s="12" t="n">
        <v>45022</v>
      </c>
      <c r="P2521" t="n">
        <v>20</v>
      </c>
      <c r="Q2521" s="14" t="inlineStr">
        <is>
          <t>SI</t>
        </is>
      </c>
      <c r="R2521" s="10" t="n"/>
      <c r="S2521" s="10" t="n">
        <v>21580.8006</v>
      </c>
      <c r="T2521" s="10" t="n"/>
      <c r="U2521" s="10" t="n"/>
      <c r="V2521" s="13" t="n">
        <v>9.5</v>
      </c>
      <c r="W2521" s="12" t="n">
        <v>45015</v>
      </c>
      <c r="X2521" s="13" t="n">
        <v>11.5</v>
      </c>
      <c r="Y2521" s="12" t="n">
        <v>45022</v>
      </c>
      <c r="Z2521" t="n">
        <v>20</v>
      </c>
      <c r="AA2521" s="14" t="inlineStr">
        <is>
          <t>SI</t>
        </is>
      </c>
    </row>
    <row r="2522">
      <c r="B2522" t="inlineStr">
        <is>
          <t>Venta Local</t>
        </is>
      </c>
      <c r="C2522" t="n">
        <v>40357660</v>
      </c>
      <c r="D2522" t="inlineStr">
        <is>
          <t>AGRO EUROPA</t>
        </is>
      </c>
      <c r="E2522" t="n">
        <v>1023422</v>
      </c>
      <c r="F2522" t="inlineStr">
        <is>
          <t>agro europa1023422</t>
        </is>
      </c>
      <c r="G2522" s="12" t="n">
        <v>45022</v>
      </c>
      <c r="H2522" s="10" t="inlineStr"/>
      <c r="I2522" s="10" t="n">
        <v>15498.81818</v>
      </c>
      <c r="J2522" s="10" t="n"/>
      <c r="K2522" s="10" t="n"/>
      <c r="L2522" s="13" t="n">
        <v>5.142011834319526</v>
      </c>
      <c r="M2522" s="12" t="n">
        <v>45027</v>
      </c>
      <c r="N2522" s="13" t="n">
        <v>7.5</v>
      </c>
      <c r="O2522" s="12" t="n">
        <v>45034</v>
      </c>
      <c r="P2522" t="n">
        <v>9</v>
      </c>
      <c r="Q2522" s="14" t="inlineStr">
        <is>
          <t>SI</t>
        </is>
      </c>
      <c r="R2522" s="10" t="n"/>
      <c r="S2522" s="10" t="n">
        <v>15498.81818</v>
      </c>
      <c r="T2522" s="10" t="n"/>
      <c r="U2522" s="10" t="n"/>
      <c r="V2522" s="13" t="n">
        <v>7.142011834319526</v>
      </c>
      <c r="W2522" s="12" t="n">
        <v>45029</v>
      </c>
      <c r="X2522" s="13" t="n">
        <v>9.5</v>
      </c>
      <c r="Y2522" s="12" t="n">
        <v>45034</v>
      </c>
      <c r="Z2522" t="n">
        <v>9</v>
      </c>
      <c r="AA2522" s="14" t="inlineStr">
        <is>
          <t>SI</t>
        </is>
      </c>
    </row>
    <row r="2523">
      <c r="B2523" t="inlineStr">
        <is>
          <t>Venta Local</t>
        </is>
      </c>
      <c r="C2523" t="n">
        <v>40357633</v>
      </c>
      <c r="D2523" t="inlineStr">
        <is>
          <t>AGROSUPER SHANGHAI</t>
        </is>
      </c>
      <c r="E2523" t="n">
        <v>1030683</v>
      </c>
      <c r="F2523" t="inlineStr">
        <is>
          <t>agrosuper shanghai1030683</t>
        </is>
      </c>
      <c r="G2523" s="12" t="n">
        <v>45013</v>
      </c>
      <c r="H2523" s="10" t="inlineStr"/>
      <c r="I2523" s="10" t="n">
        <v>19020</v>
      </c>
      <c r="J2523" s="10" t="n"/>
      <c r="K2523" s="10" t="n"/>
      <c r="L2523" s="13" t="n">
        <v>5.574109245612703</v>
      </c>
      <c r="M2523" s="12" t="n">
        <v>45018</v>
      </c>
      <c r="N2523" s="13" t="n">
        <v>5.5</v>
      </c>
      <c r="O2523" s="12" t="n">
        <v>45023</v>
      </c>
      <c r="P2523" t="n">
        <v>19</v>
      </c>
      <c r="Q2523" s="14" t="inlineStr">
        <is>
          <t>SI</t>
        </is>
      </c>
      <c r="R2523" s="10" t="n"/>
      <c r="S2523" s="10" t="n">
        <v>19020</v>
      </c>
      <c r="T2523" s="10" t="n"/>
      <c r="U2523" s="10" t="n"/>
      <c r="V2523" s="13" t="n">
        <v>7.574109245612703</v>
      </c>
      <c r="W2523" s="12" t="n">
        <v>45020</v>
      </c>
      <c r="X2523" s="13" t="n">
        <v>7.5</v>
      </c>
      <c r="Y2523" s="12" t="n">
        <v>45023</v>
      </c>
      <c r="Z2523" t="n">
        <v>19</v>
      </c>
      <c r="AA2523" s="14" t="inlineStr">
        <is>
          <t>SI</t>
        </is>
      </c>
    </row>
    <row r="2524">
      <c r="B2524" t="inlineStr">
        <is>
          <t>Venta Local</t>
        </is>
      </c>
      <c r="C2524" t="n">
        <v>40357633</v>
      </c>
      <c r="D2524" t="inlineStr">
        <is>
          <t>AGROSUPER SHANGHAI</t>
        </is>
      </c>
      <c r="E2524" t="n">
        <v>1030791</v>
      </c>
      <c r="F2524" t="inlineStr">
        <is>
          <t>agrosuper shanghai1030791</t>
        </is>
      </c>
      <c r="G2524" s="12" t="n">
        <v>45013</v>
      </c>
      <c r="H2524" s="10" t="inlineStr"/>
      <c r="I2524" s="10" t="n">
        <v>4980</v>
      </c>
      <c r="J2524" s="10" t="n"/>
      <c r="K2524" s="10" t="n"/>
      <c r="L2524" s="13" t="n">
        <v>5.574109245612703</v>
      </c>
      <c r="M2524" s="12" t="n">
        <v>45018</v>
      </c>
      <c r="N2524" s="13" t="n">
        <v>5.5</v>
      </c>
      <c r="O2524" s="12" t="n">
        <v>45023</v>
      </c>
      <c r="P2524" t="n">
        <v>19</v>
      </c>
      <c r="Q2524" s="14" t="inlineStr">
        <is>
          <t>SI</t>
        </is>
      </c>
      <c r="R2524" s="10" t="n"/>
      <c r="S2524" s="10" t="n">
        <v>4980</v>
      </c>
      <c r="T2524" s="10" t="n"/>
      <c r="U2524" s="10" t="n"/>
      <c r="V2524" s="13" t="n">
        <v>7.574109245612703</v>
      </c>
      <c r="W2524" s="12" t="n">
        <v>45020</v>
      </c>
      <c r="X2524" s="13" t="n">
        <v>7.5</v>
      </c>
      <c r="Y2524" s="12" t="n">
        <v>45023</v>
      </c>
      <c r="Z2524" t="n">
        <v>19</v>
      </c>
      <c r="AA2524" s="14" t="inlineStr">
        <is>
          <t>SI</t>
        </is>
      </c>
    </row>
    <row r="2525">
      <c r="B2525" t="inlineStr">
        <is>
          <t>Venta Local</t>
        </is>
      </c>
      <c r="C2525" t="n">
        <v>40357572</v>
      </c>
      <c r="D2525" t="inlineStr">
        <is>
          <t>AGROSUPER SHANGHAI</t>
        </is>
      </c>
      <c r="E2525" t="n">
        <v>1022373</v>
      </c>
      <c r="F2525" t="inlineStr">
        <is>
          <t>agrosuper shanghai1022373</t>
        </is>
      </c>
      <c r="G2525" s="12" t="n">
        <v>45012</v>
      </c>
      <c r="H2525" s="10" t="inlineStr"/>
      <c r="I2525" s="10" t="n">
        <v>19477.64</v>
      </c>
      <c r="J2525" s="10" t="n"/>
      <c r="K2525" s="10" t="n"/>
      <c r="L2525" s="13" t="n">
        <v>5.574109245612703</v>
      </c>
      <c r="M2525" s="12" t="n">
        <v>45017</v>
      </c>
      <c r="N2525" s="13" t="n">
        <v>5.5</v>
      </c>
      <c r="O2525" s="12" t="n">
        <v>45022</v>
      </c>
      <c r="P2525" t="n">
        <v>20</v>
      </c>
      <c r="Q2525" s="14" t="inlineStr">
        <is>
          <t>SI</t>
        </is>
      </c>
      <c r="R2525" s="10" t="n"/>
      <c r="S2525" s="10" t="n">
        <v>19477.64</v>
      </c>
      <c r="T2525" s="10" t="n"/>
      <c r="U2525" s="10" t="n"/>
      <c r="V2525" s="13" t="n">
        <v>7.574109245612703</v>
      </c>
      <c r="W2525" s="12" t="n">
        <v>45019</v>
      </c>
      <c r="X2525" s="13" t="n">
        <v>7.5</v>
      </c>
      <c r="Y2525" s="12" t="n">
        <v>45022</v>
      </c>
      <c r="Z2525" t="n">
        <v>20</v>
      </c>
      <c r="AA2525" s="14" t="inlineStr">
        <is>
          <t>SI</t>
        </is>
      </c>
    </row>
    <row r="2526">
      <c r="B2526" t="inlineStr">
        <is>
          <t>Venta Local</t>
        </is>
      </c>
      <c r="C2526" t="n">
        <v>40357572</v>
      </c>
      <c r="D2526" t="inlineStr">
        <is>
          <t>AGROSUPER SHANGHAI</t>
        </is>
      </c>
      <c r="E2526" t="n">
        <v>1022373</v>
      </c>
      <c r="F2526" t="inlineStr">
        <is>
          <t>agrosuper shanghai1022373</t>
        </is>
      </c>
      <c r="G2526" s="12" t="n">
        <v>45012</v>
      </c>
      <c r="H2526" s="10" t="inlineStr"/>
      <c r="I2526" s="10" t="n">
        <v>25019.43</v>
      </c>
      <c r="J2526" s="10" t="n"/>
      <c r="K2526" s="10" t="n"/>
      <c r="L2526" s="13" t="n">
        <v>5.574109245612703</v>
      </c>
      <c r="M2526" s="12" t="n">
        <v>45017</v>
      </c>
      <c r="N2526" s="13" t="n">
        <v>5.5</v>
      </c>
      <c r="O2526" s="12" t="n">
        <v>45022</v>
      </c>
      <c r="P2526" t="n">
        <v>20</v>
      </c>
      <c r="Q2526" s="14" t="inlineStr">
        <is>
          <t>SI</t>
        </is>
      </c>
      <c r="R2526" s="10" t="n"/>
      <c r="S2526" s="10" t="n">
        <v>25019.43</v>
      </c>
      <c r="T2526" s="10" t="n"/>
      <c r="U2526" s="10" t="n"/>
      <c r="V2526" s="13" t="n">
        <v>7.574109245612703</v>
      </c>
      <c r="W2526" s="12" t="n">
        <v>45019</v>
      </c>
      <c r="X2526" s="13" t="n">
        <v>7.5</v>
      </c>
      <c r="Y2526" s="12" t="n">
        <v>45022</v>
      </c>
      <c r="Z2526" t="n">
        <v>20</v>
      </c>
      <c r="AA2526" s="14" t="inlineStr">
        <is>
          <t>SI</t>
        </is>
      </c>
    </row>
    <row r="2527">
      <c r="B2527" t="inlineStr">
        <is>
          <t>Venta Local</t>
        </is>
      </c>
      <c r="C2527" t="n">
        <v>40357494</v>
      </c>
      <c r="D2527" t="inlineStr">
        <is>
          <t>AGROSUPER SHANGHAI</t>
        </is>
      </c>
      <c r="E2527" t="n">
        <v>1022417</v>
      </c>
      <c r="F2527" t="inlineStr">
        <is>
          <t>agrosuper shanghai1022417</t>
        </is>
      </c>
      <c r="G2527" s="12" t="n">
        <v>45013</v>
      </c>
      <c r="H2527" s="10" t="inlineStr"/>
      <c r="I2527" s="10" t="n">
        <v>24340</v>
      </c>
      <c r="J2527" s="10" t="n"/>
      <c r="K2527" s="10" t="n"/>
      <c r="L2527" s="13" t="n">
        <v>5.574109245612703</v>
      </c>
      <c r="M2527" s="12" t="n">
        <v>45018</v>
      </c>
      <c r="N2527" s="13" t="n">
        <v>5.5</v>
      </c>
      <c r="O2527" s="12" t="n">
        <v>45023</v>
      </c>
      <c r="P2527" t="n">
        <v>19</v>
      </c>
      <c r="Q2527" s="14" t="inlineStr">
        <is>
          <t>SI</t>
        </is>
      </c>
      <c r="R2527" s="10" t="n"/>
      <c r="S2527" s="10" t="n">
        <v>24340</v>
      </c>
      <c r="T2527" s="10" t="n"/>
      <c r="U2527" s="10" t="n"/>
      <c r="V2527" s="13" t="n">
        <v>7.574109245612703</v>
      </c>
      <c r="W2527" s="12" t="n">
        <v>45020</v>
      </c>
      <c r="X2527" s="13" t="n">
        <v>7.5</v>
      </c>
      <c r="Y2527" s="12" t="n">
        <v>45023</v>
      </c>
      <c r="Z2527" t="n">
        <v>19</v>
      </c>
      <c r="AA2527" s="14" t="inlineStr">
        <is>
          <t>SI</t>
        </is>
      </c>
    </row>
    <row r="2528">
      <c r="B2528" t="inlineStr">
        <is>
          <t>Venta Local</t>
        </is>
      </c>
      <c r="C2528" t="n">
        <v>40357373</v>
      </c>
      <c r="D2528" t="inlineStr">
        <is>
          <t>AGROSUPER SHANGHAI</t>
        </is>
      </c>
      <c r="E2528" t="n">
        <v>1022748</v>
      </c>
      <c r="F2528" t="inlineStr">
        <is>
          <t>agrosuper shanghai1022748</t>
        </is>
      </c>
      <c r="G2528" s="12" t="n">
        <v>45018</v>
      </c>
      <c r="H2528" s="10" t="inlineStr"/>
      <c r="I2528" s="10" t="n">
        <v>23990</v>
      </c>
      <c r="J2528" s="10" t="n"/>
      <c r="K2528" s="10" t="n"/>
      <c r="L2528" s="13" t="n">
        <v>5.574109245612703</v>
      </c>
      <c r="M2528" s="12" t="n">
        <v>45023</v>
      </c>
      <c r="N2528" s="13" t="n">
        <v>5.5</v>
      </c>
      <c r="O2528" s="12" t="n">
        <v>45028</v>
      </c>
      <c r="P2528" t="n">
        <v>15</v>
      </c>
      <c r="Q2528" s="14" t="inlineStr">
        <is>
          <t>SI</t>
        </is>
      </c>
      <c r="R2528" s="10" t="n"/>
      <c r="S2528" s="10" t="n">
        <v>23990</v>
      </c>
      <c r="T2528" s="10" t="n"/>
      <c r="U2528" s="10" t="n"/>
      <c r="V2528" s="13" t="n">
        <v>7.574109245612703</v>
      </c>
      <c r="W2528" s="12" t="n">
        <v>45025</v>
      </c>
      <c r="X2528" s="13" t="n">
        <v>7.5</v>
      </c>
      <c r="Y2528" s="12" t="n">
        <v>45028</v>
      </c>
      <c r="Z2528" t="n">
        <v>15</v>
      </c>
      <c r="AA2528" s="14" t="inlineStr">
        <is>
          <t>SI</t>
        </is>
      </c>
    </row>
    <row r="2529">
      <c r="B2529" t="inlineStr">
        <is>
          <t>Venta Local</t>
        </is>
      </c>
      <c r="C2529" t="n">
        <v>40357372</v>
      </c>
      <c r="D2529" t="inlineStr">
        <is>
          <t>AGROSUPER SHANGHAI</t>
        </is>
      </c>
      <c r="E2529" t="n">
        <v>1022748</v>
      </c>
      <c r="F2529" t="inlineStr">
        <is>
          <t>agrosuper shanghai1022748</t>
        </is>
      </c>
      <c r="G2529" s="12" t="n">
        <v>45018</v>
      </c>
      <c r="H2529" s="10" t="inlineStr"/>
      <c r="I2529" s="10" t="n">
        <v>23920</v>
      </c>
      <c r="J2529" s="10" t="n"/>
      <c r="K2529" s="10" t="n"/>
      <c r="L2529" s="13" t="n">
        <v>5.574109245612703</v>
      </c>
      <c r="M2529" s="12" t="n">
        <v>45023</v>
      </c>
      <c r="N2529" s="13" t="n">
        <v>5.5</v>
      </c>
      <c r="O2529" s="12" t="n">
        <v>45028</v>
      </c>
      <c r="P2529" t="n">
        <v>15</v>
      </c>
      <c r="Q2529" s="14" t="inlineStr">
        <is>
          <t>SI</t>
        </is>
      </c>
      <c r="R2529" s="10" t="n"/>
      <c r="S2529" s="10" t="n">
        <v>23920</v>
      </c>
      <c r="T2529" s="10" t="n"/>
      <c r="U2529" s="10" t="n"/>
      <c r="V2529" s="13" t="n">
        <v>7.574109245612703</v>
      </c>
      <c r="W2529" s="12" t="n">
        <v>45025</v>
      </c>
      <c r="X2529" s="13" t="n">
        <v>7.5</v>
      </c>
      <c r="Y2529" s="12" t="n">
        <v>45028</v>
      </c>
      <c r="Z2529" t="n">
        <v>15</v>
      </c>
      <c r="AA2529" s="14" t="inlineStr">
        <is>
          <t>SI</t>
        </is>
      </c>
    </row>
    <row r="2530">
      <c r="B2530" t="inlineStr">
        <is>
          <t>Venta Local</t>
        </is>
      </c>
      <c r="C2530" t="n">
        <v>40357343</v>
      </c>
      <c r="D2530" t="inlineStr">
        <is>
          <t>AGROSUPER SHANGHAI</t>
        </is>
      </c>
      <c r="E2530" t="n">
        <v>1022099</v>
      </c>
      <c r="F2530" t="inlineStr">
        <is>
          <t>agrosuper shanghai1022099</t>
        </is>
      </c>
      <c r="G2530" s="12" t="n">
        <v>45000</v>
      </c>
      <c r="H2530" s="10" t="n">
        <v>24030</v>
      </c>
      <c r="I2530" s="10" t="n"/>
      <c r="J2530" s="10" t="n"/>
      <c r="K2530" s="10" t="n"/>
      <c r="L2530" s="13" t="n">
        <v>5.574109245612703</v>
      </c>
      <c r="M2530" s="12" t="n">
        <v>45005</v>
      </c>
      <c r="N2530" s="13" t="n">
        <v>5.5</v>
      </c>
      <c r="O2530" s="12" t="n">
        <v>45010</v>
      </c>
      <c r="P2530" t="n">
        <v>5</v>
      </c>
      <c r="Q2530" s="14" t="inlineStr">
        <is>
          <t>SI</t>
        </is>
      </c>
      <c r="R2530" s="10" t="n">
        <v>24030</v>
      </c>
      <c r="S2530" s="10" t="n"/>
      <c r="T2530" s="10" t="n"/>
      <c r="U2530" s="10" t="n"/>
      <c r="V2530" s="13" t="n">
        <v>7.574109245612703</v>
      </c>
      <c r="W2530" s="12" t="n">
        <v>45007</v>
      </c>
      <c r="X2530" s="13" t="n">
        <v>7.5</v>
      </c>
      <c r="Y2530" s="12" t="n">
        <v>45010</v>
      </c>
      <c r="Z2530" t="n">
        <v>5</v>
      </c>
      <c r="AA2530" s="14" t="inlineStr">
        <is>
          <t>SI</t>
        </is>
      </c>
    </row>
    <row r="2531">
      <c r="B2531" t="inlineStr">
        <is>
          <t>Venta Local</t>
        </is>
      </c>
      <c r="C2531" t="n">
        <v>40357310</v>
      </c>
      <c r="D2531" t="inlineStr">
        <is>
          <t>AGROSUPER SHANGHAI</t>
        </is>
      </c>
      <c r="E2531" t="n">
        <v>1022379</v>
      </c>
      <c r="F2531" t="inlineStr">
        <is>
          <t>agrosuper shanghai1022379</t>
        </is>
      </c>
      <c r="G2531" s="12" t="n">
        <v>45018</v>
      </c>
      <c r="H2531" s="10" t="inlineStr"/>
      <c r="I2531" s="10" t="n">
        <v>24316.53</v>
      </c>
      <c r="J2531" s="10" t="n"/>
      <c r="K2531" s="10" t="n"/>
      <c r="L2531" s="13" t="n">
        <v>5.574109245612703</v>
      </c>
      <c r="M2531" s="12" t="n">
        <v>45023</v>
      </c>
      <c r="N2531" s="13" t="n">
        <v>5.5</v>
      </c>
      <c r="O2531" s="12" t="n">
        <v>45028</v>
      </c>
      <c r="P2531" t="n">
        <v>15</v>
      </c>
      <c r="Q2531" s="14" t="inlineStr">
        <is>
          <t>SI</t>
        </is>
      </c>
      <c r="R2531" s="10" t="n"/>
      <c r="S2531" s="10" t="n">
        <v>24316.53</v>
      </c>
      <c r="T2531" s="10" t="n"/>
      <c r="U2531" s="10" t="n"/>
      <c r="V2531" s="13" t="n">
        <v>7.574109245612703</v>
      </c>
      <c r="W2531" s="12" t="n">
        <v>45025</v>
      </c>
      <c r="X2531" s="13" t="n">
        <v>7.5</v>
      </c>
      <c r="Y2531" s="12" t="n">
        <v>45028</v>
      </c>
      <c r="Z2531" t="n">
        <v>15</v>
      </c>
      <c r="AA2531" s="14" t="inlineStr">
        <is>
          <t>SI</t>
        </is>
      </c>
    </row>
    <row r="2532">
      <c r="B2532" t="inlineStr">
        <is>
          <t>Venta Local</t>
        </is>
      </c>
      <c r="C2532" t="n">
        <v>40357297</v>
      </c>
      <c r="D2532" t="inlineStr">
        <is>
          <t>AGROSUPER SHANGHAI</t>
        </is>
      </c>
      <c r="E2532" t="n">
        <v>1022568</v>
      </c>
      <c r="F2532" t="inlineStr">
        <is>
          <t>agrosuper shanghai1022568</t>
        </is>
      </c>
      <c r="G2532" s="12" t="n">
        <v>45012</v>
      </c>
      <c r="H2532" s="10" t="inlineStr"/>
      <c r="I2532" s="10" t="n">
        <v>24014.46</v>
      </c>
      <c r="J2532" s="10" t="n"/>
      <c r="K2532" s="10" t="n"/>
      <c r="L2532" s="13" t="n">
        <v>5.574109245612703</v>
      </c>
      <c r="M2532" s="12" t="n">
        <v>45017</v>
      </c>
      <c r="N2532" s="13" t="n">
        <v>5.5</v>
      </c>
      <c r="O2532" s="12" t="n">
        <v>45022</v>
      </c>
      <c r="P2532" t="n">
        <v>20</v>
      </c>
      <c r="Q2532" s="14" t="inlineStr">
        <is>
          <t>SI</t>
        </is>
      </c>
      <c r="R2532" s="10" t="n"/>
      <c r="S2532" s="10" t="n">
        <v>24014.46</v>
      </c>
      <c r="T2532" s="10" t="n"/>
      <c r="U2532" s="10" t="n"/>
      <c r="V2532" s="13" t="n">
        <v>7.574109245612703</v>
      </c>
      <c r="W2532" s="12" t="n">
        <v>45019</v>
      </c>
      <c r="X2532" s="13" t="n">
        <v>7.5</v>
      </c>
      <c r="Y2532" s="12" t="n">
        <v>45022</v>
      </c>
      <c r="Z2532" t="n">
        <v>20</v>
      </c>
      <c r="AA2532" s="14" t="inlineStr">
        <is>
          <t>SI</t>
        </is>
      </c>
    </row>
    <row r="2533">
      <c r="B2533" t="inlineStr">
        <is>
          <t>Venta Local</t>
        </is>
      </c>
      <c r="C2533" t="n">
        <v>40357267</v>
      </c>
      <c r="D2533" t="inlineStr">
        <is>
          <t>AGROSUPER SHANGHAI</t>
        </is>
      </c>
      <c r="E2533" t="n">
        <v>1012525</v>
      </c>
      <c r="F2533" t="inlineStr">
        <is>
          <t>agrosuper shanghai1012525</t>
        </is>
      </c>
      <c r="G2533" s="12" t="n">
        <v>45011</v>
      </c>
      <c r="H2533" s="10" t="inlineStr"/>
      <c r="I2533" s="10" t="n">
        <v>24000</v>
      </c>
      <c r="J2533" s="10" t="n"/>
      <c r="K2533" s="10" t="n"/>
      <c r="L2533" s="13" t="n">
        <v>5.574109245612703</v>
      </c>
      <c r="M2533" s="12" t="n">
        <v>45016</v>
      </c>
      <c r="N2533" s="13" t="n">
        <v>5.5</v>
      </c>
      <c r="O2533" s="12" t="n">
        <v>45021</v>
      </c>
      <c r="P2533" t="n">
        <v>21</v>
      </c>
      <c r="Q2533" s="14" t="inlineStr">
        <is>
          <t>SI</t>
        </is>
      </c>
      <c r="R2533" s="10" t="n"/>
      <c r="S2533" s="10" t="n">
        <v>24000</v>
      </c>
      <c r="T2533" s="10" t="n"/>
      <c r="U2533" s="10" t="n"/>
      <c r="V2533" s="13" t="n">
        <v>7.574109245612703</v>
      </c>
      <c r="W2533" s="12" t="n">
        <v>45018</v>
      </c>
      <c r="X2533" s="13" t="n">
        <v>7.5</v>
      </c>
      <c r="Y2533" s="12" t="n">
        <v>45021</v>
      </c>
      <c r="Z2533" t="n">
        <v>21</v>
      </c>
      <c r="AA2533" s="14" t="inlineStr">
        <is>
          <t>SI</t>
        </is>
      </c>
    </row>
    <row r="2534">
      <c r="B2534" t="inlineStr">
        <is>
          <t>Venta Local</t>
        </is>
      </c>
      <c r="C2534" t="n">
        <v>40357169</v>
      </c>
      <c r="D2534" t="inlineStr">
        <is>
          <t>AGRO EUROPA</t>
        </is>
      </c>
      <c r="E2534" t="n">
        <v>1011906</v>
      </c>
      <c r="F2534" t="inlineStr">
        <is>
          <t>agro europa1011906</t>
        </is>
      </c>
      <c r="G2534" s="12" t="n">
        <v>44988</v>
      </c>
      <c r="H2534" s="10" t="n">
        <v>21000</v>
      </c>
      <c r="I2534" s="10" t="n"/>
      <c r="J2534" s="10" t="n"/>
      <c r="K2534" s="10" t="n"/>
      <c r="L2534" s="13" t="n">
        <v>5.142011834319526</v>
      </c>
      <c r="M2534" s="12" t="n">
        <v>44993</v>
      </c>
      <c r="N2534" s="13" t="n">
        <v>7.5</v>
      </c>
      <c r="O2534" s="12" t="n">
        <v>45000</v>
      </c>
      <c r="P2534" t="n">
        <v>14</v>
      </c>
      <c r="Q2534" s="14" t="inlineStr">
        <is>
          <t>SI</t>
        </is>
      </c>
      <c r="R2534" s="10" t="n">
        <v>21000</v>
      </c>
      <c r="S2534" s="10" t="n"/>
      <c r="T2534" s="10" t="n"/>
      <c r="U2534" s="10" t="n"/>
      <c r="V2534" s="13" t="n">
        <v>7.142011834319526</v>
      </c>
      <c r="W2534" s="12" t="n">
        <v>44995</v>
      </c>
      <c r="X2534" s="13" t="n">
        <v>9.5</v>
      </c>
      <c r="Y2534" s="12" t="n">
        <v>45000</v>
      </c>
      <c r="Z2534" t="n">
        <v>14</v>
      </c>
      <c r="AA2534" s="14" t="inlineStr">
        <is>
          <t>SI</t>
        </is>
      </c>
    </row>
    <row r="2535">
      <c r="B2535" t="inlineStr">
        <is>
          <t>Venta Directa</t>
        </is>
      </c>
      <c r="C2535" t="n">
        <v>40357126</v>
      </c>
      <c r="D2535" t="inlineStr">
        <is>
          <t>AGROSUPER ASIA</t>
        </is>
      </c>
      <c r="E2535" t="n">
        <v>1021664</v>
      </c>
      <c r="F2535" t="inlineStr">
        <is>
          <t>agrosuper asia1021664</t>
        </is>
      </c>
      <c r="G2535" s="12" t="n">
        <v>45010</v>
      </c>
      <c r="H2535" s="10" t="n">
        <v>16992.41</v>
      </c>
      <c r="I2535" s="10" t="n"/>
      <c r="J2535" s="10" t="n"/>
      <c r="K2535" s="10" t="n"/>
      <c r="L2535" s="13" t="n"/>
      <c r="N2535" s="13" t="n"/>
      <c r="Q2535" s="14" t="n"/>
      <c r="R2535" s="10" t="n">
        <v>16992.41</v>
      </c>
      <c r="S2535" s="10" t="n"/>
      <c r="T2535" s="10" t="n"/>
      <c r="U2535" s="10" t="n"/>
      <c r="V2535" s="13" t="n"/>
      <c r="X2535" s="13" t="n"/>
      <c r="AA2535" s="14" t="n"/>
    </row>
    <row r="2536">
      <c r="B2536" t="inlineStr">
        <is>
          <t>Venta Directa</t>
        </is>
      </c>
      <c r="C2536" t="n">
        <v>40357126</v>
      </c>
      <c r="D2536" t="inlineStr">
        <is>
          <t>AGROSUPER ASIA</t>
        </is>
      </c>
      <c r="E2536" t="n">
        <v>1022985</v>
      </c>
      <c r="F2536" t="inlineStr">
        <is>
          <t>agrosuper asia1022985</t>
        </is>
      </c>
      <c r="G2536" s="12" t="n">
        <v>45010</v>
      </c>
      <c r="H2536" s="10" t="n">
        <v>4947.06</v>
      </c>
      <c r="I2536" s="10" t="n"/>
      <c r="J2536" s="10" t="n"/>
      <c r="K2536" s="10" t="n"/>
      <c r="L2536" s="13" t="n"/>
      <c r="N2536" s="13" t="n"/>
      <c r="Q2536" s="14" t="n"/>
      <c r="R2536" s="10" t="n">
        <v>4947.06</v>
      </c>
      <c r="S2536" s="10" t="n"/>
      <c r="T2536" s="10" t="n"/>
      <c r="U2536" s="10" t="n"/>
      <c r="V2536" s="13" t="n"/>
      <c r="X2536" s="13" t="n"/>
      <c r="AA2536" s="14" t="n"/>
    </row>
    <row r="2537">
      <c r="B2537" t="inlineStr">
        <is>
          <t>Venta Directa</t>
        </is>
      </c>
      <c r="C2537" t="n">
        <v>40357124</v>
      </c>
      <c r="D2537" t="inlineStr">
        <is>
          <t>AGROSUPER ASIA</t>
        </is>
      </c>
      <c r="E2537" t="n">
        <v>1021665</v>
      </c>
      <c r="F2537" t="inlineStr">
        <is>
          <t>agrosuper asia1021665</t>
        </is>
      </c>
      <c r="G2537" s="12" t="n">
        <v>45016</v>
      </c>
      <c r="H2537" s="10" t="n">
        <v>4006.75</v>
      </c>
      <c r="I2537" s="10" t="n"/>
      <c r="J2537" s="10" t="n"/>
      <c r="K2537" s="10" t="n"/>
      <c r="L2537" s="13" t="n"/>
      <c r="N2537" s="13" t="n"/>
      <c r="Q2537" s="14" t="n"/>
      <c r="R2537" s="10" t="n">
        <v>4006.75</v>
      </c>
      <c r="S2537" s="10" t="n"/>
      <c r="T2537" s="10" t="n"/>
      <c r="U2537" s="10" t="n"/>
      <c r="V2537" s="13" t="n"/>
      <c r="X2537" s="13" t="n"/>
      <c r="AA2537" s="14" t="n"/>
    </row>
    <row r="2538">
      <c r="B2538" t="inlineStr">
        <is>
          <t>Venta Directa</t>
        </is>
      </c>
      <c r="C2538" t="n">
        <v>40357124</v>
      </c>
      <c r="D2538" t="inlineStr">
        <is>
          <t>AGROSUPER ASIA</t>
        </is>
      </c>
      <c r="E2538" t="n">
        <v>1021665</v>
      </c>
      <c r="F2538" t="inlineStr">
        <is>
          <t>agrosuper asia1021665</t>
        </is>
      </c>
      <c r="G2538" s="12" t="n">
        <v>45016</v>
      </c>
      <c r="H2538" s="10" t="n">
        <v>22007.43</v>
      </c>
      <c r="I2538" s="10" t="n"/>
      <c r="J2538" s="10" t="n"/>
      <c r="K2538" s="10" t="n"/>
      <c r="L2538" s="13" t="n"/>
      <c r="N2538" s="13" t="n"/>
      <c r="Q2538" s="14" t="n"/>
      <c r="R2538" s="10" t="n">
        <v>22007.43</v>
      </c>
      <c r="S2538" s="10" t="n"/>
      <c r="T2538" s="10" t="n"/>
      <c r="U2538" s="10" t="n"/>
      <c r="V2538" s="13" t="n"/>
      <c r="X2538" s="13" t="n"/>
      <c r="AA2538" s="14" t="n"/>
    </row>
    <row r="2539">
      <c r="B2539" t="inlineStr">
        <is>
          <t>Venta Directa</t>
        </is>
      </c>
      <c r="C2539" t="n">
        <v>40357121</v>
      </c>
      <c r="D2539" t="inlineStr">
        <is>
          <t>AGROSUPER ASIA</t>
        </is>
      </c>
      <c r="E2539" t="n">
        <v>1021665</v>
      </c>
      <c r="F2539" t="inlineStr">
        <is>
          <t>agrosuper asia1021665</t>
        </is>
      </c>
      <c r="G2539" s="12" t="n">
        <v>45008</v>
      </c>
      <c r="H2539" s="10" t="n">
        <v>22115.63</v>
      </c>
      <c r="I2539" s="10" t="n"/>
      <c r="J2539" s="10" t="n"/>
      <c r="K2539" s="10" t="n"/>
      <c r="L2539" s="13" t="n"/>
      <c r="N2539" s="13" t="n"/>
      <c r="Q2539" s="14" t="n"/>
      <c r="R2539" s="10" t="n">
        <v>22115.63</v>
      </c>
      <c r="S2539" s="10" t="n"/>
      <c r="T2539" s="10" t="n"/>
      <c r="U2539" s="10" t="n"/>
      <c r="V2539" s="13" t="n"/>
      <c r="X2539" s="13" t="n"/>
      <c r="AA2539" s="14" t="n"/>
    </row>
    <row r="2540">
      <c r="B2540" t="inlineStr">
        <is>
          <t>Venta Local</t>
        </is>
      </c>
      <c r="C2540" t="n">
        <v>40357103</v>
      </c>
      <c r="D2540" t="inlineStr">
        <is>
          <t>AGRO AMERICA</t>
        </is>
      </c>
      <c r="E2540" t="n">
        <v>1030424</v>
      </c>
      <c r="F2540" t="inlineStr">
        <is>
          <t>agro america1030424</t>
        </is>
      </c>
      <c r="G2540" s="12" t="n">
        <v>45014</v>
      </c>
      <c r="H2540" s="10" t="inlineStr"/>
      <c r="I2540" s="10" t="n">
        <v>23315.20033</v>
      </c>
      <c r="J2540" s="10" t="n"/>
      <c r="K2540" s="10" t="n"/>
      <c r="L2540" s="13" t="n">
        <v>7.5</v>
      </c>
      <c r="M2540" s="12" t="n">
        <v>45021</v>
      </c>
      <c r="N2540" s="13" t="n">
        <v>9.5</v>
      </c>
      <c r="O2540" s="12" t="n">
        <v>45030</v>
      </c>
      <c r="P2540" t="n">
        <v>13</v>
      </c>
      <c r="Q2540" s="14" t="inlineStr">
        <is>
          <t>SI</t>
        </is>
      </c>
      <c r="R2540" s="10" t="n"/>
      <c r="S2540" s="10" t="n">
        <v>23315.20033</v>
      </c>
      <c r="T2540" s="10" t="n"/>
      <c r="U2540" s="10" t="n"/>
      <c r="V2540" s="13" t="n">
        <v>9.5</v>
      </c>
      <c r="W2540" s="12" t="n">
        <v>45023</v>
      </c>
      <c r="X2540" s="13" t="n">
        <v>11.5</v>
      </c>
      <c r="Y2540" s="12" t="n">
        <v>45030</v>
      </c>
      <c r="Z2540" t="n">
        <v>13</v>
      </c>
      <c r="AA2540" s="14" t="inlineStr">
        <is>
          <t>SI</t>
        </is>
      </c>
    </row>
    <row r="2541">
      <c r="B2541" t="inlineStr">
        <is>
          <t>Venta Local</t>
        </is>
      </c>
      <c r="C2541" t="n">
        <v>40357073</v>
      </c>
      <c r="D2541" t="inlineStr">
        <is>
          <t>AGRO AMERICA</t>
        </is>
      </c>
      <c r="E2541" t="n">
        <v>1012165</v>
      </c>
      <c r="F2541" t="inlineStr">
        <is>
          <t>agro america1012165</t>
        </is>
      </c>
      <c r="G2541" s="12" t="n">
        <v>44989</v>
      </c>
      <c r="H2541" s="10" t="n">
        <v>3991.6096</v>
      </c>
      <c r="I2541" s="10" t="n"/>
      <c r="J2541" s="10" t="n"/>
      <c r="K2541" s="10" t="n"/>
      <c r="L2541" s="13" t="n">
        <v>7.5</v>
      </c>
      <c r="M2541" s="12" t="n">
        <v>44996</v>
      </c>
      <c r="N2541" s="13" t="n">
        <v>9.5</v>
      </c>
      <c r="O2541" s="12" t="n">
        <v>45005</v>
      </c>
      <c r="P2541" t="n">
        <v>10</v>
      </c>
      <c r="Q2541" s="14" t="inlineStr">
        <is>
          <t>SI</t>
        </is>
      </c>
      <c r="R2541" s="10" t="n">
        <v>3991.6096</v>
      </c>
      <c r="S2541" s="10" t="n"/>
      <c r="T2541" s="10" t="n"/>
      <c r="U2541" s="10" t="n"/>
      <c r="V2541" s="13" t="n">
        <v>9.5</v>
      </c>
      <c r="W2541" s="12" t="n">
        <v>44998</v>
      </c>
      <c r="X2541" s="13" t="n">
        <v>11.5</v>
      </c>
      <c r="Y2541" s="12" t="n">
        <v>45005</v>
      </c>
      <c r="Z2541" t="n">
        <v>10</v>
      </c>
      <c r="AA2541" s="14" t="inlineStr">
        <is>
          <t>SI</t>
        </is>
      </c>
    </row>
    <row r="2542">
      <c r="B2542" t="inlineStr">
        <is>
          <t>Venta Local</t>
        </is>
      </c>
      <c r="C2542" t="n">
        <v>40357073</v>
      </c>
      <c r="D2542" t="inlineStr">
        <is>
          <t>AGRO AMERICA</t>
        </is>
      </c>
      <c r="E2542" t="n">
        <v>1012159</v>
      </c>
      <c r="F2542" t="inlineStr">
        <is>
          <t>agro america1012159</t>
        </is>
      </c>
      <c r="G2542" s="12" t="n">
        <v>44989</v>
      </c>
      <c r="H2542" s="10" t="n">
        <v>15966.4384</v>
      </c>
      <c r="I2542" s="10" t="n"/>
      <c r="J2542" s="10" t="n"/>
      <c r="K2542" s="10" t="n"/>
      <c r="L2542" s="13" t="n">
        <v>7.5</v>
      </c>
      <c r="M2542" s="12" t="n">
        <v>44996</v>
      </c>
      <c r="N2542" s="13" t="n">
        <v>9.5</v>
      </c>
      <c r="O2542" s="12" t="n">
        <v>45005</v>
      </c>
      <c r="P2542" t="n">
        <v>10</v>
      </c>
      <c r="Q2542" s="14" t="inlineStr">
        <is>
          <t>SI</t>
        </is>
      </c>
      <c r="R2542" s="10" t="n">
        <v>15966.4384</v>
      </c>
      <c r="S2542" s="10" t="n"/>
      <c r="T2542" s="10" t="n"/>
      <c r="U2542" s="10" t="n"/>
      <c r="V2542" s="13" t="n">
        <v>9.5</v>
      </c>
      <c r="W2542" s="12" t="n">
        <v>44998</v>
      </c>
      <c r="X2542" s="13" t="n">
        <v>11.5</v>
      </c>
      <c r="Y2542" s="12" t="n">
        <v>45005</v>
      </c>
      <c r="Z2542" t="n">
        <v>10</v>
      </c>
      <c r="AA2542" s="14" t="inlineStr">
        <is>
          <t>SI</t>
        </is>
      </c>
    </row>
    <row r="2543">
      <c r="B2543" t="inlineStr">
        <is>
          <t>Venta Local</t>
        </is>
      </c>
      <c r="C2543" t="n">
        <v>40357066</v>
      </c>
      <c r="D2543" t="inlineStr">
        <is>
          <t>AGRO AMERICA</t>
        </is>
      </c>
      <c r="E2543" t="n">
        <v>1012108</v>
      </c>
      <c r="F2543" t="inlineStr">
        <is>
          <t>agro america1012108</t>
        </is>
      </c>
      <c r="G2543" s="12" t="n">
        <v>45013</v>
      </c>
      <c r="H2543" s="10" t="inlineStr"/>
      <c r="I2543" s="10" t="n">
        <v>18143.68</v>
      </c>
      <c r="J2543" s="10" t="n"/>
      <c r="K2543" s="10" t="n"/>
      <c r="L2543" s="13" t="n">
        <v>7.5</v>
      </c>
      <c r="M2543" s="12" t="n">
        <v>45020</v>
      </c>
      <c r="N2543" s="13" t="n">
        <v>9.5</v>
      </c>
      <c r="O2543" s="12" t="n">
        <v>45029</v>
      </c>
      <c r="P2543" t="n">
        <v>14</v>
      </c>
      <c r="Q2543" s="14" t="inlineStr">
        <is>
          <t>SI</t>
        </is>
      </c>
      <c r="R2543" s="10" t="n"/>
      <c r="S2543" s="10" t="n">
        <v>18143.68</v>
      </c>
      <c r="T2543" s="10" t="n"/>
      <c r="U2543" s="10" t="n"/>
      <c r="V2543" s="13" t="n">
        <v>9.5</v>
      </c>
      <c r="W2543" s="12" t="n">
        <v>45022</v>
      </c>
      <c r="X2543" s="13" t="n">
        <v>11.5</v>
      </c>
      <c r="Y2543" s="12" t="n">
        <v>45029</v>
      </c>
      <c r="Z2543" t="n">
        <v>14</v>
      </c>
      <c r="AA2543" s="14" t="inlineStr">
        <is>
          <t>SI</t>
        </is>
      </c>
    </row>
    <row r="2544">
      <c r="B2544" t="inlineStr">
        <is>
          <t>Venta Local</t>
        </is>
      </c>
      <c r="C2544" t="n">
        <v>40356950</v>
      </c>
      <c r="D2544" t="inlineStr">
        <is>
          <t>AGRO EUROPA</t>
        </is>
      </c>
      <c r="E2544" t="n">
        <v>1030265</v>
      </c>
      <c r="F2544" t="inlineStr">
        <is>
          <t>agro europa1030265</t>
        </is>
      </c>
      <c r="G2544" s="12" t="n">
        <v>44995</v>
      </c>
      <c r="H2544" s="10" t="n">
        <v>21600</v>
      </c>
      <c r="I2544" s="10" t="n"/>
      <c r="J2544" s="10" t="n"/>
      <c r="K2544" s="10" t="n"/>
      <c r="L2544" s="13" t="n">
        <v>5.142011834319526</v>
      </c>
      <c r="M2544" s="12" t="n">
        <v>45000</v>
      </c>
      <c r="N2544" s="13" t="n">
        <v>7.5</v>
      </c>
      <c r="O2544" s="12" t="n">
        <v>45007</v>
      </c>
      <c r="P2544" t="n">
        <v>8</v>
      </c>
      <c r="Q2544" s="14" t="inlineStr">
        <is>
          <t>SI</t>
        </is>
      </c>
      <c r="R2544" s="10" t="n">
        <v>21600</v>
      </c>
      <c r="S2544" s="10" t="n"/>
      <c r="T2544" s="10" t="n"/>
      <c r="U2544" s="10" t="n"/>
      <c r="V2544" s="13" t="n">
        <v>7.142011834319526</v>
      </c>
      <c r="W2544" s="12" t="n">
        <v>45002</v>
      </c>
      <c r="X2544" s="13" t="n">
        <v>9.5</v>
      </c>
      <c r="Y2544" s="12" t="n">
        <v>45007</v>
      </c>
      <c r="Z2544" t="n">
        <v>8</v>
      </c>
      <c r="AA2544" s="14" t="inlineStr">
        <is>
          <t>SI</t>
        </is>
      </c>
    </row>
    <row r="2545">
      <c r="B2545" t="inlineStr">
        <is>
          <t>Venta Local</t>
        </is>
      </c>
      <c r="C2545" t="n">
        <v>40356945</v>
      </c>
      <c r="D2545" t="inlineStr">
        <is>
          <t>AGRO EUROPA</t>
        </is>
      </c>
      <c r="E2545" t="n">
        <v>1012432</v>
      </c>
      <c r="F2545" t="inlineStr">
        <is>
          <t>agro europa1012432</t>
        </is>
      </c>
      <c r="G2545" s="12" t="n">
        <v>44988</v>
      </c>
      <c r="H2545" s="10" t="n">
        <v>21600</v>
      </c>
      <c r="I2545" s="10" t="n"/>
      <c r="J2545" s="10" t="n"/>
      <c r="K2545" s="10" t="n"/>
      <c r="L2545" s="13" t="n">
        <v>5.142011834319526</v>
      </c>
      <c r="M2545" s="12" t="n">
        <v>44993</v>
      </c>
      <c r="N2545" s="13" t="n">
        <v>7.5</v>
      </c>
      <c r="O2545" s="12" t="n">
        <v>45000</v>
      </c>
      <c r="P2545" t="n">
        <v>14</v>
      </c>
      <c r="Q2545" s="14" t="inlineStr">
        <is>
          <t>SI</t>
        </is>
      </c>
      <c r="R2545" s="10" t="n">
        <v>21600</v>
      </c>
      <c r="S2545" s="10" t="n"/>
      <c r="T2545" s="10" t="n"/>
      <c r="U2545" s="10" t="n"/>
      <c r="V2545" s="13" t="n">
        <v>7.142011834319526</v>
      </c>
      <c r="W2545" s="12" t="n">
        <v>44995</v>
      </c>
      <c r="X2545" s="13" t="n">
        <v>9.5</v>
      </c>
      <c r="Y2545" s="12" t="n">
        <v>45000</v>
      </c>
      <c r="Z2545" t="n">
        <v>14</v>
      </c>
      <c r="AA2545" s="14" t="inlineStr">
        <is>
          <t>SI</t>
        </is>
      </c>
    </row>
    <row r="2546">
      <c r="B2546" t="inlineStr">
        <is>
          <t>Venta Local</t>
        </is>
      </c>
      <c r="C2546" t="n">
        <v>40356944</v>
      </c>
      <c r="D2546" t="inlineStr">
        <is>
          <t>AGRO EUROPA</t>
        </is>
      </c>
      <c r="E2546" t="n">
        <v>1012432</v>
      </c>
      <c r="F2546" t="inlineStr">
        <is>
          <t>agro europa1012432</t>
        </is>
      </c>
      <c r="G2546" s="12" t="n">
        <v>44988</v>
      </c>
      <c r="H2546" s="10" t="n">
        <v>21600</v>
      </c>
      <c r="I2546" s="10" t="n"/>
      <c r="J2546" s="10" t="n"/>
      <c r="K2546" s="10" t="n"/>
      <c r="L2546" s="13" t="n">
        <v>5.142011834319526</v>
      </c>
      <c r="M2546" s="12" t="n">
        <v>44993</v>
      </c>
      <c r="N2546" s="13" t="n">
        <v>7.5</v>
      </c>
      <c r="O2546" s="12" t="n">
        <v>45000</v>
      </c>
      <c r="P2546" t="n">
        <v>14</v>
      </c>
      <c r="Q2546" s="14" t="inlineStr">
        <is>
          <t>SI</t>
        </is>
      </c>
      <c r="R2546" s="10" t="n">
        <v>21600</v>
      </c>
      <c r="S2546" s="10" t="n"/>
      <c r="T2546" s="10" t="n"/>
      <c r="U2546" s="10" t="n"/>
      <c r="V2546" s="13" t="n">
        <v>7.142011834319526</v>
      </c>
      <c r="W2546" s="12" t="n">
        <v>44995</v>
      </c>
      <c r="X2546" s="13" t="n">
        <v>9.5</v>
      </c>
      <c r="Y2546" s="12" t="n">
        <v>45000</v>
      </c>
      <c r="Z2546" t="n">
        <v>14</v>
      </c>
      <c r="AA2546" s="14" t="inlineStr">
        <is>
          <t>SI</t>
        </is>
      </c>
    </row>
    <row r="2547">
      <c r="B2547" t="inlineStr">
        <is>
          <t>Venta Local</t>
        </is>
      </c>
      <c r="C2547" t="n">
        <v>40356930</v>
      </c>
      <c r="D2547" t="inlineStr">
        <is>
          <t>AGRO EUROPA</t>
        </is>
      </c>
      <c r="E2547" t="n">
        <v>1011748</v>
      </c>
      <c r="F2547" t="inlineStr">
        <is>
          <t>agro europa1011748</t>
        </is>
      </c>
      <c r="G2547" s="12" t="n">
        <v>45004</v>
      </c>
      <c r="H2547" s="10" t="n">
        <v>22800</v>
      </c>
      <c r="I2547" s="10" t="n"/>
      <c r="J2547" s="10" t="n"/>
      <c r="K2547" s="10" t="n"/>
      <c r="L2547" s="13" t="n">
        <v>5.142011834319526</v>
      </c>
      <c r="M2547" s="12" t="n">
        <v>45009</v>
      </c>
      <c r="N2547" s="13" t="n">
        <v>7.5</v>
      </c>
      <c r="O2547" s="12" t="n">
        <v>45016</v>
      </c>
      <c r="P2547" t="n">
        <v>0</v>
      </c>
      <c r="Q2547" s="14" t="inlineStr">
        <is>
          <t>Mes 4</t>
        </is>
      </c>
      <c r="R2547" s="10" t="n">
        <v>22800</v>
      </c>
      <c r="S2547" s="10" t="n"/>
      <c r="T2547" s="10" t="n"/>
      <c r="U2547" s="10" t="n"/>
      <c r="V2547" s="13" t="n">
        <v>7.142011834319526</v>
      </c>
      <c r="W2547" s="12" t="n">
        <v>45011</v>
      </c>
      <c r="X2547" s="13" t="n">
        <v>9.5</v>
      </c>
      <c r="Y2547" s="12" t="n">
        <v>45016</v>
      </c>
      <c r="Z2547" t="n">
        <v>0</v>
      </c>
      <c r="AA2547" s="14" t="inlineStr">
        <is>
          <t>Mes 4</t>
        </is>
      </c>
    </row>
    <row r="2548">
      <c r="B2548" t="inlineStr">
        <is>
          <t>Venta Local</t>
        </is>
      </c>
      <c r="C2548" t="n">
        <v>40356929</v>
      </c>
      <c r="D2548" t="inlineStr">
        <is>
          <t>AGRO EUROPA</t>
        </is>
      </c>
      <c r="E2548" t="n">
        <v>1011748</v>
      </c>
      <c r="F2548" t="inlineStr">
        <is>
          <t>agro europa1011748</t>
        </is>
      </c>
      <c r="G2548" s="12" t="n">
        <v>44997</v>
      </c>
      <c r="H2548" s="10" t="n">
        <v>22800</v>
      </c>
      <c r="I2548" s="10" t="n"/>
      <c r="J2548" s="10" t="n"/>
      <c r="K2548" s="10" t="n"/>
      <c r="L2548" s="13" t="n">
        <v>5.142011834319526</v>
      </c>
      <c r="M2548" s="12" t="n">
        <v>45002</v>
      </c>
      <c r="N2548" s="13" t="n">
        <v>7.5</v>
      </c>
      <c r="O2548" s="12" t="n">
        <v>45009</v>
      </c>
      <c r="P2548" t="n">
        <v>6</v>
      </c>
      <c r="Q2548" s="14" t="inlineStr">
        <is>
          <t>SI</t>
        </is>
      </c>
      <c r="R2548" s="10" t="n">
        <v>22800</v>
      </c>
      <c r="S2548" s="10" t="n"/>
      <c r="T2548" s="10" t="n"/>
      <c r="U2548" s="10" t="n"/>
      <c r="V2548" s="13" t="n">
        <v>7.142011834319526</v>
      </c>
      <c r="W2548" s="12" t="n">
        <v>45004</v>
      </c>
      <c r="X2548" s="13" t="n">
        <v>9.5</v>
      </c>
      <c r="Y2548" s="12" t="n">
        <v>45009</v>
      </c>
      <c r="Z2548" t="n">
        <v>6</v>
      </c>
      <c r="AA2548" s="14" t="inlineStr">
        <is>
          <t>SI</t>
        </is>
      </c>
    </row>
    <row r="2549">
      <c r="B2549" t="inlineStr">
        <is>
          <t>Venta Directa</t>
        </is>
      </c>
      <c r="C2549" t="n">
        <v>40356426</v>
      </c>
      <c r="D2549" t="inlineStr">
        <is>
          <t>AGRO SUDAMERICA</t>
        </is>
      </c>
      <c r="E2549" t="n">
        <v>1020886</v>
      </c>
      <c r="F2549" t="inlineStr">
        <is>
          <t>agro sudamerica1020886</t>
        </is>
      </c>
      <c r="G2549" s="12" t="n">
        <v>44973</v>
      </c>
      <c r="H2549" s="10" t="inlineStr"/>
      <c r="I2549" s="10" t="n"/>
      <c r="J2549" s="10" t="n"/>
      <c r="K2549" s="10" t="n"/>
      <c r="L2549" s="13" t="n"/>
      <c r="N2549" s="13" t="n"/>
      <c r="Q2549" s="14" t="n"/>
      <c r="R2549" s="10" t="n"/>
      <c r="S2549" s="10" t="n"/>
      <c r="T2549" s="10" t="n"/>
      <c r="U2549" s="10" t="n"/>
      <c r="V2549" s="13" t="n"/>
      <c r="X2549" s="13" t="n"/>
      <c r="AA2549" s="14" t="n"/>
    </row>
    <row r="2550">
      <c r="B2550" t="inlineStr">
        <is>
          <t>Venta Directa</t>
        </is>
      </c>
      <c r="C2550" t="n">
        <v>40356316</v>
      </c>
      <c r="D2550" t="inlineStr">
        <is>
          <t>AGROSUPER ASIA</t>
        </is>
      </c>
      <c r="E2550" t="n">
        <v>1012612</v>
      </c>
      <c r="F2550" t="inlineStr">
        <is>
          <t>agrosuper asia1012612</t>
        </is>
      </c>
      <c r="G2550" s="12" t="n">
        <v>45029</v>
      </c>
      <c r="H2550" s="10" t="inlineStr"/>
      <c r="I2550" s="10" t="n">
        <v>24615.94</v>
      </c>
      <c r="J2550" s="10" t="n"/>
      <c r="K2550" s="10" t="n"/>
      <c r="L2550" s="13" t="n"/>
      <c r="N2550" s="13" t="n"/>
      <c r="Q2550" s="14" t="n"/>
      <c r="R2550" s="10" t="n"/>
      <c r="S2550" s="10" t="n">
        <v>24615.94</v>
      </c>
      <c r="T2550" s="10" t="n"/>
      <c r="U2550" s="10" t="n"/>
      <c r="V2550" s="13" t="n"/>
      <c r="X2550" s="13" t="n"/>
      <c r="AA2550" s="14" t="n"/>
    </row>
    <row r="2551">
      <c r="B2551" t="inlineStr">
        <is>
          <t>Venta Directa</t>
        </is>
      </c>
      <c r="C2551" t="n">
        <v>40356314</v>
      </c>
      <c r="D2551" t="inlineStr">
        <is>
          <t>AGROSUPER ASIA</t>
        </is>
      </c>
      <c r="E2551" t="n">
        <v>1012612</v>
      </c>
      <c r="F2551" t="inlineStr">
        <is>
          <t>agrosuper asia1012612</t>
        </is>
      </c>
      <c r="G2551" s="12" t="n">
        <v>45035</v>
      </c>
      <c r="H2551" s="10" t="inlineStr"/>
      <c r="I2551" s="10" t="n">
        <v>24986.72</v>
      </c>
      <c r="J2551" s="10" t="n"/>
      <c r="K2551" s="10" t="n"/>
      <c r="L2551" s="13" t="n"/>
      <c r="N2551" s="13" t="n"/>
      <c r="Q2551" s="14" t="n"/>
      <c r="R2551" s="10" t="n"/>
      <c r="S2551" s="10" t="n">
        <v>24986.72</v>
      </c>
      <c r="T2551" s="10" t="n"/>
      <c r="U2551" s="10" t="n"/>
      <c r="V2551" s="13" t="n"/>
      <c r="X2551" s="13" t="n"/>
      <c r="AA2551" s="14" t="n"/>
    </row>
    <row r="2552">
      <c r="B2552" t="inlineStr">
        <is>
          <t>Venta Directa</t>
        </is>
      </c>
      <c r="C2552" t="n">
        <v>40356313</v>
      </c>
      <c r="D2552" t="inlineStr">
        <is>
          <t>AGROSUPER ASIA</t>
        </is>
      </c>
      <c r="E2552" t="n">
        <v>1012612</v>
      </c>
      <c r="F2552" t="inlineStr">
        <is>
          <t>agrosuper asia1012612</t>
        </is>
      </c>
      <c r="G2552" s="12" t="n">
        <v>45035</v>
      </c>
      <c r="H2552" s="10" t="inlineStr"/>
      <c r="I2552" s="10" t="n">
        <v>24984.76</v>
      </c>
      <c r="J2552" s="10" t="n"/>
      <c r="K2552" s="10" t="n"/>
      <c r="L2552" s="13" t="n"/>
      <c r="N2552" s="13" t="n"/>
      <c r="Q2552" s="14" t="n"/>
      <c r="R2552" s="10" t="n"/>
      <c r="S2552" s="10" t="n">
        <v>24984.76</v>
      </c>
      <c r="T2552" s="10" t="n"/>
      <c r="U2552" s="10" t="n"/>
      <c r="V2552" s="13" t="n"/>
      <c r="X2552" s="13" t="n"/>
      <c r="AA2552" s="14" t="n"/>
    </row>
    <row r="2553">
      <c r="B2553" t="inlineStr">
        <is>
          <t>Venta Directa</t>
        </is>
      </c>
      <c r="C2553" t="n">
        <v>40356312</v>
      </c>
      <c r="D2553" t="inlineStr">
        <is>
          <t>AGROSUPER ASIA</t>
        </is>
      </c>
      <c r="E2553" t="n">
        <v>1012612</v>
      </c>
      <c r="F2553" t="inlineStr">
        <is>
          <t>agrosuper asia1012612</t>
        </is>
      </c>
      <c r="G2553" s="12" t="n">
        <v>45035</v>
      </c>
      <c r="H2553" s="10" t="inlineStr"/>
      <c r="I2553" s="10" t="n">
        <v>24997.22</v>
      </c>
      <c r="J2553" s="10" t="n"/>
      <c r="K2553" s="10" t="n"/>
      <c r="L2553" s="13" t="n"/>
      <c r="N2553" s="13" t="n"/>
      <c r="Q2553" s="14" t="n"/>
      <c r="R2553" s="10" t="n"/>
      <c r="S2553" s="10" t="n">
        <v>24997.22</v>
      </c>
      <c r="T2553" s="10" t="n"/>
      <c r="U2553" s="10" t="n"/>
      <c r="V2553" s="13" t="n"/>
      <c r="X2553" s="13" t="n"/>
      <c r="AA2553" s="14" t="n"/>
    </row>
    <row r="2554">
      <c r="B2554" t="inlineStr">
        <is>
          <t>Venta Directa</t>
        </is>
      </c>
      <c r="C2554" t="n">
        <v>40356311</v>
      </c>
      <c r="D2554" t="inlineStr">
        <is>
          <t>AGROSUPER ASIA</t>
        </is>
      </c>
      <c r="E2554" t="n">
        <v>1012612</v>
      </c>
      <c r="F2554" t="inlineStr">
        <is>
          <t>agrosuper asia1012612</t>
        </is>
      </c>
      <c r="G2554" s="12" t="n">
        <v>45027</v>
      </c>
      <c r="H2554" s="10" t="inlineStr"/>
      <c r="I2554" s="10" t="n">
        <v>24989.14</v>
      </c>
      <c r="J2554" s="10" t="n"/>
      <c r="K2554" s="10" t="n"/>
      <c r="L2554" s="13" t="n"/>
      <c r="N2554" s="13" t="n"/>
      <c r="Q2554" s="14" t="n"/>
      <c r="R2554" s="10" t="n"/>
      <c r="S2554" s="10" t="n">
        <v>24989.14</v>
      </c>
      <c r="T2554" s="10" t="n"/>
      <c r="U2554" s="10" t="n"/>
      <c r="V2554" s="13" t="n"/>
      <c r="X2554" s="13" t="n"/>
      <c r="AA2554" s="14" t="n"/>
    </row>
    <row r="2555">
      <c r="B2555" t="inlineStr">
        <is>
          <t>Venta Directa</t>
        </is>
      </c>
      <c r="C2555" t="n">
        <v>40356310</v>
      </c>
      <c r="D2555" t="inlineStr">
        <is>
          <t>AGROSUPER ASIA</t>
        </is>
      </c>
      <c r="E2555" t="n">
        <v>1012612</v>
      </c>
      <c r="F2555" t="inlineStr">
        <is>
          <t>agrosuper asia1012612</t>
        </is>
      </c>
      <c r="G2555" s="12" t="n">
        <v>45027</v>
      </c>
      <c r="H2555" s="10" t="inlineStr"/>
      <c r="I2555" s="10" t="n">
        <v>24992.9</v>
      </c>
      <c r="J2555" s="10" t="n"/>
      <c r="K2555" s="10" t="n"/>
      <c r="L2555" s="13" t="n"/>
      <c r="N2555" s="13" t="n"/>
      <c r="Q2555" s="14" t="n"/>
      <c r="R2555" s="10" t="n"/>
      <c r="S2555" s="10" t="n">
        <v>24992.9</v>
      </c>
      <c r="T2555" s="10" t="n"/>
      <c r="U2555" s="10" t="n"/>
      <c r="V2555" s="13" t="n"/>
      <c r="X2555" s="13" t="n"/>
      <c r="AA2555" s="14" t="n"/>
    </row>
    <row r="2556">
      <c r="B2556" t="inlineStr">
        <is>
          <t>Venta Directa</t>
        </is>
      </c>
      <c r="C2556" t="n">
        <v>40356309</v>
      </c>
      <c r="D2556" t="inlineStr">
        <is>
          <t>AGROSUPER ASIA</t>
        </is>
      </c>
      <c r="E2556" t="n">
        <v>1012612</v>
      </c>
      <c r="F2556" t="inlineStr">
        <is>
          <t>agrosuper asia1012612</t>
        </is>
      </c>
      <c r="G2556" s="12" t="n">
        <v>45027</v>
      </c>
      <c r="H2556" s="10" t="inlineStr"/>
      <c r="I2556" s="10" t="n">
        <v>24999.44</v>
      </c>
      <c r="J2556" s="10" t="n"/>
      <c r="K2556" s="10" t="n"/>
      <c r="L2556" s="13" t="n"/>
      <c r="N2556" s="13" t="n"/>
      <c r="Q2556" s="14" t="n"/>
      <c r="R2556" s="10" t="n"/>
      <c r="S2556" s="10" t="n">
        <v>24999.44</v>
      </c>
      <c r="T2556" s="10" t="n"/>
      <c r="U2556" s="10" t="n"/>
      <c r="V2556" s="13" t="n"/>
      <c r="X2556" s="13" t="n"/>
      <c r="AA2556" s="14" t="n"/>
    </row>
    <row r="2557">
      <c r="B2557" t="inlineStr">
        <is>
          <t>Venta Directa</t>
        </is>
      </c>
      <c r="C2557" t="n">
        <v>40356308</v>
      </c>
      <c r="D2557" t="inlineStr">
        <is>
          <t>AGROSUPER ASIA</t>
        </is>
      </c>
      <c r="E2557" t="n">
        <v>1012612</v>
      </c>
      <c r="F2557" t="inlineStr">
        <is>
          <t>agrosuper asia1012612</t>
        </is>
      </c>
      <c r="G2557" s="12" t="n">
        <v>45027</v>
      </c>
      <c r="H2557" s="10" t="inlineStr"/>
      <c r="I2557" s="10" t="n">
        <v>24991.48</v>
      </c>
      <c r="J2557" s="10" t="n"/>
      <c r="K2557" s="10" t="n"/>
      <c r="L2557" s="13" t="n"/>
      <c r="N2557" s="13" t="n"/>
      <c r="Q2557" s="14" t="n"/>
      <c r="R2557" s="10" t="n"/>
      <c r="S2557" s="10" t="n">
        <v>24991.48</v>
      </c>
      <c r="T2557" s="10" t="n"/>
      <c r="U2557" s="10" t="n"/>
      <c r="V2557" s="13" t="n"/>
      <c r="X2557" s="13" t="n"/>
      <c r="AA2557" s="14" t="n"/>
    </row>
    <row r="2558">
      <c r="B2558" t="inlineStr">
        <is>
          <t>Venta Directa</t>
        </is>
      </c>
      <c r="C2558" t="n">
        <v>40356307</v>
      </c>
      <c r="D2558" t="inlineStr">
        <is>
          <t>AGROSUPER ASIA</t>
        </is>
      </c>
      <c r="E2558" t="n">
        <v>1012612</v>
      </c>
      <c r="F2558" t="inlineStr">
        <is>
          <t>agrosuper asia1012612</t>
        </is>
      </c>
      <c r="G2558" s="12" t="n">
        <v>45027</v>
      </c>
      <c r="H2558" s="10" t="inlineStr"/>
      <c r="I2558" s="10" t="n">
        <v>24844.86</v>
      </c>
      <c r="J2558" s="10" t="n"/>
      <c r="K2558" s="10" t="n"/>
      <c r="L2558" s="13" t="n"/>
      <c r="N2558" s="13" t="n"/>
      <c r="Q2558" s="14" t="n"/>
      <c r="R2558" s="10" t="n"/>
      <c r="S2558" s="10" t="n">
        <v>24844.86</v>
      </c>
      <c r="T2558" s="10" t="n"/>
      <c r="U2558" s="10" t="n"/>
      <c r="V2558" s="13" t="n"/>
      <c r="X2558" s="13" t="n"/>
      <c r="AA2558" s="14" t="n"/>
    </row>
    <row r="2559">
      <c r="B2559" t="inlineStr">
        <is>
          <t>Venta Directa</t>
        </is>
      </c>
      <c r="C2559" t="n">
        <v>40356228</v>
      </c>
      <c r="D2559" t="inlineStr">
        <is>
          <t>AGROSUPER ASIA</t>
        </is>
      </c>
      <c r="E2559" t="n">
        <v>1022930</v>
      </c>
      <c r="F2559" t="inlineStr">
        <is>
          <t>agrosuper asia1022930</t>
        </is>
      </c>
      <c r="G2559" s="12" t="n">
        <v>45021</v>
      </c>
      <c r="H2559" s="10" t="inlineStr"/>
      <c r="I2559" s="10" t="n">
        <v>22020.3</v>
      </c>
      <c r="J2559" s="10" t="n"/>
      <c r="K2559" s="10" t="n"/>
      <c r="L2559" s="13" t="n"/>
      <c r="N2559" s="13" t="n"/>
      <c r="Q2559" s="14" t="n"/>
      <c r="R2559" s="10" t="n"/>
      <c r="S2559" s="10" t="n">
        <v>22020.3</v>
      </c>
      <c r="T2559" s="10" t="n"/>
      <c r="U2559" s="10" t="n"/>
      <c r="V2559" s="13" t="n"/>
      <c r="X2559" s="13" t="n"/>
      <c r="AA2559" s="14" t="n"/>
    </row>
    <row r="2560">
      <c r="B2560" t="inlineStr">
        <is>
          <t>Venta Directa</t>
        </is>
      </c>
      <c r="C2560" t="n">
        <v>40356227</v>
      </c>
      <c r="D2560" t="inlineStr">
        <is>
          <t>AGROSUPER ASIA</t>
        </is>
      </c>
      <c r="E2560" t="n">
        <v>1022930</v>
      </c>
      <c r="F2560" t="inlineStr">
        <is>
          <t>agrosuper asia1022930</t>
        </is>
      </c>
      <c r="G2560" s="12" t="n">
        <v>45010</v>
      </c>
      <c r="H2560" s="10" t="n">
        <v>22001.36</v>
      </c>
      <c r="I2560" s="10" t="n"/>
      <c r="J2560" s="10" t="n"/>
      <c r="K2560" s="10" t="n"/>
      <c r="L2560" s="13" t="n"/>
      <c r="N2560" s="13" t="n"/>
      <c r="Q2560" s="14" t="n"/>
      <c r="R2560" s="10" t="n">
        <v>22001.36</v>
      </c>
      <c r="S2560" s="10" t="n"/>
      <c r="T2560" s="10" t="n"/>
      <c r="U2560" s="10" t="n"/>
      <c r="V2560" s="13" t="n"/>
      <c r="X2560" s="13" t="n"/>
      <c r="AA2560" s="14" t="n"/>
    </row>
    <row r="2561">
      <c r="B2561" t="inlineStr">
        <is>
          <t>Venta Directa</t>
        </is>
      </c>
      <c r="C2561" t="n">
        <v>40356151</v>
      </c>
      <c r="D2561" t="inlineStr">
        <is>
          <t>AGRO SUDAMERICA</t>
        </is>
      </c>
      <c r="E2561" t="n">
        <v>1021976</v>
      </c>
      <c r="F2561" t="inlineStr">
        <is>
          <t>agro sudamerica1021976</t>
        </is>
      </c>
      <c r="G2561" s="12" t="n">
        <v>44989</v>
      </c>
      <c r="H2561" s="10" t="n">
        <v>24002.3</v>
      </c>
      <c r="I2561" s="10" t="n"/>
      <c r="J2561" s="10" t="n"/>
      <c r="K2561" s="10" t="n"/>
      <c r="L2561" s="13" t="n"/>
      <c r="N2561" s="13" t="n"/>
      <c r="Q2561" s="14" t="n"/>
      <c r="R2561" s="10" t="n">
        <v>24002.3</v>
      </c>
      <c r="S2561" s="10" t="n"/>
      <c r="T2561" s="10" t="n"/>
      <c r="U2561" s="10" t="n"/>
      <c r="V2561" s="13" t="n"/>
      <c r="X2561" s="13" t="n"/>
      <c r="AA2561" s="14" t="n"/>
    </row>
    <row r="2562">
      <c r="B2562" t="inlineStr">
        <is>
          <t>Venta Directa</t>
        </is>
      </c>
      <c r="C2562" t="n">
        <v>40355764</v>
      </c>
      <c r="D2562" t="inlineStr">
        <is>
          <t>AGRO SUDAMERICA</t>
        </is>
      </c>
      <c r="E2562" t="n">
        <v>1022786</v>
      </c>
      <c r="F2562" t="inlineStr">
        <is>
          <t>agro sudamerica1022786</t>
        </is>
      </c>
      <c r="G2562" s="12" t="n">
        <v>45002</v>
      </c>
      <c r="H2562" s="10" t="n">
        <v>13988.18182</v>
      </c>
      <c r="I2562" s="10" t="n"/>
      <c r="J2562" s="10" t="n"/>
      <c r="K2562" s="10" t="n"/>
      <c r="L2562" s="13" t="n"/>
      <c r="N2562" s="13" t="n"/>
      <c r="Q2562" s="14" t="n"/>
      <c r="R2562" s="10" t="n">
        <v>13988.18182</v>
      </c>
      <c r="S2562" s="10" t="n"/>
      <c r="T2562" s="10" t="n"/>
      <c r="U2562" s="10" t="n"/>
      <c r="V2562" s="13" t="n"/>
      <c r="X2562" s="13" t="n"/>
      <c r="AA2562" s="14" t="n"/>
    </row>
    <row r="2563">
      <c r="B2563" t="inlineStr">
        <is>
          <t>Venta Local</t>
        </is>
      </c>
      <c r="C2563" t="n">
        <v>40355656</v>
      </c>
      <c r="D2563" t="inlineStr">
        <is>
          <t>AGRO EUROPA</t>
        </is>
      </c>
      <c r="E2563" t="n">
        <v>1011749</v>
      </c>
      <c r="F2563" t="inlineStr">
        <is>
          <t>agro europa1011749</t>
        </is>
      </c>
      <c r="G2563" s="12" t="n">
        <v>44988</v>
      </c>
      <c r="H2563" s="10" t="n">
        <v>21600</v>
      </c>
      <c r="I2563" s="10" t="n"/>
      <c r="J2563" s="10" t="n"/>
      <c r="K2563" s="10" t="n"/>
      <c r="L2563" s="13" t="n">
        <v>5.142011834319526</v>
      </c>
      <c r="M2563" s="12" t="n">
        <v>44993</v>
      </c>
      <c r="N2563" s="13" t="n">
        <v>7.5</v>
      </c>
      <c r="O2563" s="12" t="n">
        <v>45000</v>
      </c>
      <c r="P2563" t="n">
        <v>14</v>
      </c>
      <c r="Q2563" s="14" t="inlineStr">
        <is>
          <t>SI</t>
        </is>
      </c>
      <c r="R2563" s="10" t="n">
        <v>21600</v>
      </c>
      <c r="S2563" s="10" t="n"/>
      <c r="T2563" s="10" t="n"/>
      <c r="U2563" s="10" t="n"/>
      <c r="V2563" s="13" t="n">
        <v>7.142011834319526</v>
      </c>
      <c r="W2563" s="12" t="n">
        <v>44995</v>
      </c>
      <c r="X2563" s="13" t="n">
        <v>9.5</v>
      </c>
      <c r="Y2563" s="12" t="n">
        <v>45000</v>
      </c>
      <c r="Z2563" t="n">
        <v>14</v>
      </c>
      <c r="AA2563" s="14" t="inlineStr">
        <is>
          <t>SI</t>
        </is>
      </c>
    </row>
    <row r="2564">
      <c r="B2564" t="inlineStr">
        <is>
          <t>Venta Local</t>
        </is>
      </c>
      <c r="C2564" t="n">
        <v>40355655</v>
      </c>
      <c r="D2564" t="inlineStr">
        <is>
          <t>AGRO EUROPA</t>
        </is>
      </c>
      <c r="E2564" t="n">
        <v>1011749</v>
      </c>
      <c r="F2564" t="inlineStr">
        <is>
          <t>agro europa1011749</t>
        </is>
      </c>
      <c r="G2564" s="12" t="n">
        <v>44988</v>
      </c>
      <c r="H2564" s="10" t="n">
        <v>21600</v>
      </c>
      <c r="I2564" s="10" t="n"/>
      <c r="J2564" s="10" t="n"/>
      <c r="K2564" s="10" t="n"/>
      <c r="L2564" s="13" t="n">
        <v>5.142011834319526</v>
      </c>
      <c r="M2564" s="12" t="n">
        <v>44993</v>
      </c>
      <c r="N2564" s="13" t="n">
        <v>7.5</v>
      </c>
      <c r="O2564" s="12" t="n">
        <v>45000</v>
      </c>
      <c r="P2564" t="n">
        <v>14</v>
      </c>
      <c r="Q2564" s="14" t="inlineStr">
        <is>
          <t>SI</t>
        </is>
      </c>
      <c r="R2564" s="10" t="n">
        <v>21600</v>
      </c>
      <c r="S2564" s="10" t="n"/>
      <c r="T2564" s="10" t="n"/>
      <c r="U2564" s="10" t="n"/>
      <c r="V2564" s="13" t="n">
        <v>7.142011834319526</v>
      </c>
      <c r="W2564" s="12" t="n">
        <v>44995</v>
      </c>
      <c r="X2564" s="13" t="n">
        <v>9.5</v>
      </c>
      <c r="Y2564" s="12" t="n">
        <v>45000</v>
      </c>
      <c r="Z2564" t="n">
        <v>14</v>
      </c>
      <c r="AA2564" s="14" t="inlineStr">
        <is>
          <t>SI</t>
        </is>
      </c>
    </row>
    <row r="2565">
      <c r="B2565" t="inlineStr">
        <is>
          <t>Venta Local</t>
        </is>
      </c>
      <c r="C2565" t="n">
        <v>40355654</v>
      </c>
      <c r="D2565" t="inlineStr">
        <is>
          <t>AGRO EUROPA</t>
        </is>
      </c>
      <c r="E2565" t="n">
        <v>1011749</v>
      </c>
      <c r="F2565" t="inlineStr">
        <is>
          <t>agro europa1011749</t>
        </is>
      </c>
      <c r="G2565" s="12" t="n">
        <v>44988</v>
      </c>
      <c r="H2565" s="10" t="n">
        <v>21600</v>
      </c>
      <c r="I2565" s="10" t="n"/>
      <c r="J2565" s="10" t="n"/>
      <c r="K2565" s="10" t="n"/>
      <c r="L2565" s="13" t="n">
        <v>5.142011834319526</v>
      </c>
      <c r="M2565" s="12" t="n">
        <v>44993</v>
      </c>
      <c r="N2565" s="13" t="n">
        <v>7.5</v>
      </c>
      <c r="O2565" s="12" t="n">
        <v>45000</v>
      </c>
      <c r="P2565" t="n">
        <v>14</v>
      </c>
      <c r="Q2565" s="14" t="inlineStr">
        <is>
          <t>SI</t>
        </is>
      </c>
      <c r="R2565" s="10" t="n">
        <v>21600</v>
      </c>
      <c r="S2565" s="10" t="n"/>
      <c r="T2565" s="10" t="n"/>
      <c r="U2565" s="10" t="n"/>
      <c r="V2565" s="13" t="n">
        <v>7.142011834319526</v>
      </c>
      <c r="W2565" s="12" t="n">
        <v>44995</v>
      </c>
      <c r="X2565" s="13" t="n">
        <v>9.5</v>
      </c>
      <c r="Y2565" s="12" t="n">
        <v>45000</v>
      </c>
      <c r="Z2565" t="n">
        <v>14</v>
      </c>
      <c r="AA2565" s="14" t="inlineStr">
        <is>
          <t>SI</t>
        </is>
      </c>
    </row>
    <row r="2566">
      <c r="B2566" t="inlineStr">
        <is>
          <t>Venta Local</t>
        </is>
      </c>
      <c r="C2566" t="n">
        <v>40355393</v>
      </c>
      <c r="D2566" t="inlineStr">
        <is>
          <t>AGRO EUROPA</t>
        </is>
      </c>
      <c r="E2566" t="n">
        <v>1030711</v>
      </c>
      <c r="F2566" t="inlineStr">
        <is>
          <t>agro europa1030711</t>
        </is>
      </c>
      <c r="G2566" s="12" t="n">
        <v>45002</v>
      </c>
      <c r="H2566" s="10" t="n">
        <v>21000</v>
      </c>
      <c r="I2566" s="10" t="n"/>
      <c r="J2566" s="10" t="n"/>
      <c r="K2566" s="10" t="n"/>
      <c r="L2566" s="13" t="n">
        <v>5.142011834319526</v>
      </c>
      <c r="M2566" s="12" t="n">
        <v>45007</v>
      </c>
      <c r="N2566" s="13" t="n">
        <v>7.5</v>
      </c>
      <c r="O2566" s="12" t="n">
        <v>45014</v>
      </c>
      <c r="P2566" t="n">
        <v>2</v>
      </c>
      <c r="Q2566" s="14" t="inlineStr">
        <is>
          <t>Mes 4</t>
        </is>
      </c>
      <c r="R2566" s="10" t="n">
        <v>21000</v>
      </c>
      <c r="S2566" s="10" t="n"/>
      <c r="T2566" s="10" t="n"/>
      <c r="U2566" s="10" t="n"/>
      <c r="V2566" s="13" t="n">
        <v>7.142011834319526</v>
      </c>
      <c r="W2566" s="12" t="n">
        <v>45009</v>
      </c>
      <c r="X2566" s="13" t="n">
        <v>9.5</v>
      </c>
      <c r="Y2566" s="12" t="n">
        <v>45014</v>
      </c>
      <c r="Z2566" t="n">
        <v>2</v>
      </c>
      <c r="AA2566" s="14" t="inlineStr">
        <is>
          <t>Mes 4</t>
        </is>
      </c>
    </row>
    <row r="2567">
      <c r="B2567" t="inlineStr">
        <is>
          <t>Venta Directa</t>
        </is>
      </c>
      <c r="C2567" t="n">
        <v>40355366</v>
      </c>
      <c r="D2567" t="inlineStr">
        <is>
          <t>AGRO SUDAMERICA</t>
        </is>
      </c>
      <c r="E2567" t="n">
        <v>1011421</v>
      </c>
      <c r="F2567" t="inlineStr">
        <is>
          <t>agro sudamerica1011421</t>
        </is>
      </c>
      <c r="G2567" s="12" t="n">
        <v>44996</v>
      </c>
      <c r="H2567" s="10" t="n">
        <v>23994.99</v>
      </c>
      <c r="I2567" s="10" t="n"/>
      <c r="J2567" s="10" t="n"/>
      <c r="K2567" s="10" t="n"/>
      <c r="L2567" s="13" t="n"/>
      <c r="N2567" s="13" t="n"/>
      <c r="Q2567" s="14" t="n"/>
      <c r="R2567" s="10" t="n">
        <v>23994.99</v>
      </c>
      <c r="S2567" s="10" t="n"/>
      <c r="T2567" s="10" t="n"/>
      <c r="U2567" s="10" t="n"/>
      <c r="V2567" s="13" t="n"/>
      <c r="X2567" s="13" t="n"/>
      <c r="AA2567" s="14" t="n"/>
    </row>
    <row r="2568">
      <c r="B2568" t="inlineStr">
        <is>
          <t>Venta Directa</t>
        </is>
      </c>
      <c r="C2568" t="n">
        <v>40355365</v>
      </c>
      <c r="D2568" t="inlineStr">
        <is>
          <t>AGRO SUDAMERICA</t>
        </is>
      </c>
      <c r="E2568" t="n">
        <v>1011421</v>
      </c>
      <c r="F2568" t="inlineStr">
        <is>
          <t>agro sudamerica1011421</t>
        </is>
      </c>
      <c r="G2568" s="12" t="n">
        <v>44996</v>
      </c>
      <c r="H2568" s="10" t="n">
        <v>23985.08</v>
      </c>
      <c r="I2568" s="10" t="n"/>
      <c r="J2568" s="10" t="n"/>
      <c r="K2568" s="10" t="n"/>
      <c r="L2568" s="13" t="n"/>
      <c r="N2568" s="13" t="n"/>
      <c r="Q2568" s="14" t="n"/>
      <c r="R2568" s="10" t="n">
        <v>23985.08</v>
      </c>
      <c r="S2568" s="10" t="n"/>
      <c r="T2568" s="10" t="n"/>
      <c r="U2568" s="10" t="n"/>
      <c r="V2568" s="13" t="n"/>
      <c r="X2568" s="13" t="n"/>
      <c r="AA2568" s="14" t="n"/>
    </row>
    <row r="2569">
      <c r="B2569" t="inlineStr">
        <is>
          <t>Venta Directa</t>
        </is>
      </c>
      <c r="C2569" t="n">
        <v>40355363</v>
      </c>
      <c r="D2569" t="inlineStr">
        <is>
          <t>AGRO SUDAMERICA</t>
        </is>
      </c>
      <c r="E2569" t="n">
        <v>1011421</v>
      </c>
      <c r="F2569" t="inlineStr">
        <is>
          <t>agro sudamerica1011421</t>
        </is>
      </c>
      <c r="G2569" s="12" t="n">
        <v>44988</v>
      </c>
      <c r="H2569" s="10" t="n">
        <v>23983.93</v>
      </c>
      <c r="I2569" s="10" t="n"/>
      <c r="J2569" s="10" t="n"/>
      <c r="K2569" s="10" t="n"/>
      <c r="L2569" s="13" t="n"/>
      <c r="N2569" s="13" t="n"/>
      <c r="Q2569" s="14" t="n"/>
      <c r="R2569" s="10" t="n">
        <v>23983.93</v>
      </c>
      <c r="S2569" s="10" t="n"/>
      <c r="T2569" s="10" t="n"/>
      <c r="U2569" s="10" t="n"/>
      <c r="V2569" s="13" t="n"/>
      <c r="X2569" s="13" t="n"/>
      <c r="AA2569" s="14" t="n"/>
    </row>
    <row r="2570">
      <c r="B2570" t="inlineStr">
        <is>
          <t>Venta Directa</t>
        </is>
      </c>
      <c r="C2570" t="n">
        <v>40355362</v>
      </c>
      <c r="D2570" t="inlineStr">
        <is>
          <t>AGRO SUDAMERICA</t>
        </is>
      </c>
      <c r="E2570" t="n">
        <v>1011421</v>
      </c>
      <c r="F2570" t="inlineStr">
        <is>
          <t>agro sudamerica1011421</t>
        </is>
      </c>
      <c r="G2570" s="12" t="n">
        <v>44988</v>
      </c>
      <c r="H2570" s="10" t="n">
        <v>23991.28</v>
      </c>
      <c r="I2570" s="10" t="n"/>
      <c r="J2570" s="10" t="n"/>
      <c r="K2570" s="10" t="n"/>
      <c r="L2570" s="13" t="n"/>
      <c r="N2570" s="13" t="n"/>
      <c r="Q2570" s="14" t="n"/>
      <c r="R2570" s="10" t="n">
        <v>23991.28</v>
      </c>
      <c r="S2570" s="10" t="n"/>
      <c r="T2570" s="10" t="n"/>
      <c r="U2570" s="10" t="n"/>
      <c r="V2570" s="13" t="n"/>
      <c r="X2570" s="13" t="n"/>
      <c r="AA2570" s="14" t="n"/>
    </row>
    <row r="2571">
      <c r="B2571" t="inlineStr">
        <is>
          <t>Venta Directa</t>
        </is>
      </c>
      <c r="C2571" t="n">
        <v>40355361</v>
      </c>
      <c r="D2571" t="inlineStr">
        <is>
          <t>AGRO SUDAMERICA</t>
        </is>
      </c>
      <c r="E2571" t="n">
        <v>1011421</v>
      </c>
      <c r="F2571" t="inlineStr">
        <is>
          <t>agro sudamerica1011421</t>
        </is>
      </c>
      <c r="G2571" s="12" t="n">
        <v>44989</v>
      </c>
      <c r="H2571" s="10" t="n">
        <v>23995.98</v>
      </c>
      <c r="I2571" s="10" t="n"/>
      <c r="J2571" s="10" t="n"/>
      <c r="K2571" s="10" t="n"/>
      <c r="L2571" s="13" t="n"/>
      <c r="N2571" s="13" t="n"/>
      <c r="Q2571" s="14" t="n"/>
      <c r="R2571" s="10" t="n">
        <v>23995.98</v>
      </c>
      <c r="S2571" s="10" t="n"/>
      <c r="T2571" s="10" t="n"/>
      <c r="U2571" s="10" t="n"/>
      <c r="V2571" s="13" t="n"/>
      <c r="X2571" s="13" t="n"/>
      <c r="AA2571" s="14" t="n"/>
    </row>
    <row r="2572">
      <c r="B2572" t="inlineStr">
        <is>
          <t>Venta Directa</t>
        </is>
      </c>
      <c r="C2572" t="n">
        <v>40355360</v>
      </c>
      <c r="D2572" t="inlineStr">
        <is>
          <t>AGRO SUDAMERICA</t>
        </is>
      </c>
      <c r="E2572" t="n">
        <v>1011421</v>
      </c>
      <c r="F2572" t="inlineStr">
        <is>
          <t>agro sudamerica1011421</t>
        </is>
      </c>
      <c r="G2572" s="12" t="n">
        <v>44989</v>
      </c>
      <c r="H2572" s="10" t="n">
        <v>23985.33</v>
      </c>
      <c r="I2572" s="10" t="n"/>
      <c r="J2572" s="10" t="n"/>
      <c r="K2572" s="10" t="n"/>
      <c r="L2572" s="13" t="n"/>
      <c r="N2572" s="13" t="n"/>
      <c r="Q2572" s="14" t="n"/>
      <c r="R2572" s="10" t="n">
        <v>23985.33</v>
      </c>
      <c r="S2572" s="10" t="n"/>
      <c r="T2572" s="10" t="n"/>
      <c r="U2572" s="10" t="n"/>
      <c r="V2572" s="13" t="n"/>
      <c r="X2572" s="13" t="n"/>
      <c r="AA2572" s="14" t="n"/>
    </row>
    <row r="2573">
      <c r="B2573" t="inlineStr">
        <is>
          <t>Venta Directa</t>
        </is>
      </c>
      <c r="C2573" t="n">
        <v>40355359</v>
      </c>
      <c r="D2573" t="inlineStr">
        <is>
          <t>AGRO SUDAMERICA</t>
        </is>
      </c>
      <c r="E2573" t="n">
        <v>1011421</v>
      </c>
      <c r="F2573" t="inlineStr">
        <is>
          <t>agro sudamerica1011421</t>
        </is>
      </c>
      <c r="G2573" s="12" t="n">
        <v>44976</v>
      </c>
      <c r="H2573" s="10" t="inlineStr"/>
      <c r="I2573" s="10" t="n"/>
      <c r="J2573" s="10" t="n"/>
      <c r="K2573" s="10" t="n"/>
      <c r="L2573" s="13" t="n"/>
      <c r="N2573" s="13" t="n"/>
      <c r="Q2573" s="14" t="n"/>
      <c r="R2573" s="10" t="n"/>
      <c r="S2573" s="10" t="n"/>
      <c r="T2573" s="10" t="n"/>
      <c r="U2573" s="10" t="n"/>
      <c r="V2573" s="13" t="n"/>
      <c r="X2573" s="13" t="n"/>
      <c r="AA2573" s="14" t="n"/>
    </row>
    <row r="2574">
      <c r="B2574" t="inlineStr">
        <is>
          <t>Venta Directa</t>
        </is>
      </c>
      <c r="C2574" t="n">
        <v>40355287</v>
      </c>
      <c r="D2574" t="inlineStr">
        <is>
          <t>AGRO SUDAMERICA</t>
        </is>
      </c>
      <c r="E2574" t="n">
        <v>1012719</v>
      </c>
      <c r="F2574" t="inlineStr">
        <is>
          <t>agro sudamerica1012719</t>
        </is>
      </c>
      <c r="G2574" s="12" t="n">
        <v>44987</v>
      </c>
      <c r="H2574" s="10" t="n">
        <v>24005.62</v>
      </c>
      <c r="I2574" s="10" t="n"/>
      <c r="J2574" s="10" t="n"/>
      <c r="K2574" s="10" t="n"/>
      <c r="L2574" s="13" t="n"/>
      <c r="N2574" s="13" t="n"/>
      <c r="Q2574" s="14" t="n"/>
      <c r="R2574" s="10" t="n">
        <v>24005.62</v>
      </c>
      <c r="S2574" s="10" t="n"/>
      <c r="T2574" s="10" t="n"/>
      <c r="U2574" s="10" t="n"/>
      <c r="V2574" s="13" t="n"/>
      <c r="X2574" s="13" t="n"/>
      <c r="AA2574" s="14" t="n"/>
    </row>
    <row r="2575">
      <c r="B2575" t="inlineStr">
        <is>
          <t>Venta Directa</t>
        </is>
      </c>
      <c r="C2575" t="n">
        <v>40355286</v>
      </c>
      <c r="D2575" t="inlineStr">
        <is>
          <t>AGRO SUDAMERICA</t>
        </is>
      </c>
      <c r="E2575" t="n">
        <v>1012719</v>
      </c>
      <c r="F2575" t="inlineStr">
        <is>
          <t>agro sudamerica1012719</t>
        </is>
      </c>
      <c r="G2575" s="12" t="n">
        <v>44987</v>
      </c>
      <c r="H2575" s="10" t="n">
        <v>24008.01</v>
      </c>
      <c r="I2575" s="10" t="n"/>
      <c r="J2575" s="10" t="n"/>
      <c r="K2575" s="10" t="n"/>
      <c r="L2575" s="13" t="n"/>
      <c r="N2575" s="13" t="n"/>
      <c r="Q2575" s="14" t="n"/>
      <c r="R2575" s="10" t="n">
        <v>24008.01</v>
      </c>
      <c r="S2575" s="10" t="n"/>
      <c r="T2575" s="10" t="n"/>
      <c r="U2575" s="10" t="n"/>
      <c r="V2575" s="13" t="n"/>
      <c r="X2575" s="13" t="n"/>
      <c r="AA2575" s="14" t="n"/>
    </row>
    <row r="2576">
      <c r="B2576" t="inlineStr">
        <is>
          <t>Venta Directa</t>
        </is>
      </c>
      <c r="C2576" t="n">
        <v>40355285</v>
      </c>
      <c r="D2576" t="inlineStr">
        <is>
          <t>AGRO SUDAMERICA</t>
        </is>
      </c>
      <c r="E2576" t="n">
        <v>1012719</v>
      </c>
      <c r="F2576" t="inlineStr">
        <is>
          <t>agro sudamerica1012719</t>
        </is>
      </c>
      <c r="G2576" s="12" t="n">
        <v>44983</v>
      </c>
      <c r="H2576" s="10" t="inlineStr"/>
      <c r="I2576" s="10" t="n"/>
      <c r="J2576" s="10" t="n"/>
      <c r="K2576" s="10" t="n"/>
      <c r="L2576" s="13" t="n"/>
      <c r="N2576" s="13" t="n"/>
      <c r="Q2576" s="14" t="n"/>
      <c r="R2576" s="10" t="n"/>
      <c r="S2576" s="10" t="n"/>
      <c r="T2576" s="10" t="n"/>
      <c r="U2576" s="10" t="n"/>
      <c r="V2576" s="13" t="n"/>
      <c r="X2576" s="13" t="n"/>
      <c r="AA2576" s="14" t="n"/>
    </row>
    <row r="2577">
      <c r="B2577" t="inlineStr">
        <is>
          <t>Venta Directa</t>
        </is>
      </c>
      <c r="C2577" t="n">
        <v>40355284</v>
      </c>
      <c r="D2577" t="inlineStr">
        <is>
          <t>AGRO SUDAMERICA</t>
        </is>
      </c>
      <c r="E2577" t="n">
        <v>1012719</v>
      </c>
      <c r="F2577" t="inlineStr">
        <is>
          <t>agro sudamerica1012719</t>
        </is>
      </c>
      <c r="G2577" s="12" t="n">
        <v>44983</v>
      </c>
      <c r="H2577" s="10" t="inlineStr"/>
      <c r="I2577" s="10" t="n"/>
      <c r="J2577" s="10" t="n"/>
      <c r="K2577" s="10" t="n"/>
      <c r="L2577" s="13" t="n"/>
      <c r="N2577" s="13" t="n"/>
      <c r="Q2577" s="14" t="n"/>
      <c r="R2577" s="10" t="n"/>
      <c r="S2577" s="10" t="n"/>
      <c r="T2577" s="10" t="n"/>
      <c r="U2577" s="10" t="n"/>
      <c r="V2577" s="13" t="n"/>
      <c r="X2577" s="13" t="n"/>
      <c r="AA2577" s="14" t="n"/>
    </row>
    <row r="2578">
      <c r="B2578" t="inlineStr">
        <is>
          <t>Venta Directa</t>
        </is>
      </c>
      <c r="C2578" t="n">
        <v>40355283</v>
      </c>
      <c r="D2578" t="inlineStr">
        <is>
          <t>AGRO SUDAMERICA</t>
        </is>
      </c>
      <c r="E2578" t="n">
        <v>1012719</v>
      </c>
      <c r="F2578" t="inlineStr">
        <is>
          <t>agro sudamerica1012719</t>
        </is>
      </c>
      <c r="G2578" s="12" t="n">
        <v>44980</v>
      </c>
      <c r="H2578" s="10" t="inlineStr"/>
      <c r="I2578" s="10" t="n"/>
      <c r="J2578" s="10" t="n"/>
      <c r="K2578" s="10" t="n"/>
      <c r="L2578" s="13" t="n"/>
      <c r="N2578" s="13" t="n"/>
      <c r="Q2578" s="14" t="n"/>
      <c r="R2578" s="10" t="n"/>
      <c r="S2578" s="10" t="n"/>
      <c r="T2578" s="10" t="n"/>
      <c r="U2578" s="10" t="n"/>
      <c r="V2578" s="13" t="n"/>
      <c r="X2578" s="13" t="n"/>
      <c r="AA2578" s="14" t="n"/>
    </row>
    <row r="2579">
      <c r="B2579" t="inlineStr">
        <is>
          <t>Venta Directa</t>
        </is>
      </c>
      <c r="C2579" t="n">
        <v>40355258</v>
      </c>
      <c r="D2579" t="inlineStr">
        <is>
          <t>AGRO SUDAMERICA</t>
        </is>
      </c>
      <c r="E2579" t="n">
        <v>1022709</v>
      </c>
      <c r="F2579" t="inlineStr">
        <is>
          <t>agro sudamerica1022709</t>
        </is>
      </c>
      <c r="G2579" s="12" t="n">
        <v>44993</v>
      </c>
      <c r="H2579" s="10" t="n">
        <v>24196.27</v>
      </c>
      <c r="I2579" s="10" t="n"/>
      <c r="J2579" s="10" t="n"/>
      <c r="K2579" s="10" t="n"/>
      <c r="L2579" s="13" t="n"/>
      <c r="N2579" s="13" t="n"/>
      <c r="Q2579" s="14" t="n"/>
      <c r="R2579" s="10" t="n">
        <v>24196.27</v>
      </c>
      <c r="S2579" s="10" t="n"/>
      <c r="T2579" s="10" t="n"/>
      <c r="U2579" s="10" t="n"/>
      <c r="V2579" s="13" t="n"/>
      <c r="X2579" s="13" t="n"/>
      <c r="AA2579" s="14" t="n"/>
    </row>
    <row r="2580">
      <c r="B2580" t="inlineStr">
        <is>
          <t>Venta Directa</t>
        </is>
      </c>
      <c r="C2580" t="n">
        <v>40355257</v>
      </c>
      <c r="D2580" t="inlineStr">
        <is>
          <t>AGRO SUDAMERICA</t>
        </is>
      </c>
      <c r="E2580" t="n">
        <v>1022709</v>
      </c>
      <c r="F2580" t="inlineStr">
        <is>
          <t>agro sudamerica1022709</t>
        </is>
      </c>
      <c r="G2580" s="12" t="n">
        <v>44985</v>
      </c>
      <c r="H2580" s="10" t="inlineStr"/>
      <c r="I2580" s="10" t="n"/>
      <c r="J2580" s="10" t="n"/>
      <c r="K2580" s="10" t="n"/>
      <c r="L2580" s="13" t="n"/>
      <c r="N2580" s="13" t="n"/>
      <c r="Q2580" s="14" t="n"/>
      <c r="R2580" s="10" t="n"/>
      <c r="S2580" s="10" t="n"/>
      <c r="T2580" s="10" t="n"/>
      <c r="U2580" s="10" t="n"/>
      <c r="V2580" s="13" t="n"/>
      <c r="X2580" s="13" t="n"/>
      <c r="AA2580" s="14" t="n"/>
    </row>
    <row r="2581">
      <c r="B2581" t="inlineStr">
        <is>
          <t>Venta Local</t>
        </is>
      </c>
      <c r="C2581" t="n">
        <v>40354643</v>
      </c>
      <c r="D2581" t="inlineStr">
        <is>
          <t>ANDES ASIA</t>
        </is>
      </c>
      <c r="E2581" t="n">
        <v>1021931</v>
      </c>
      <c r="F2581" t="inlineStr">
        <is>
          <t>andes asia1021931</t>
        </is>
      </c>
      <c r="G2581" s="12" t="n">
        <v>45005</v>
      </c>
      <c r="H2581" s="10" t="inlineStr"/>
      <c r="I2581" s="10" t="n">
        <v>1992.46</v>
      </c>
      <c r="J2581" s="10" t="n"/>
      <c r="K2581" s="10" t="n"/>
      <c r="L2581" s="13" t="n">
        <v>4.830303030303031</v>
      </c>
      <c r="M2581" s="12" t="n">
        <v>45009</v>
      </c>
      <c r="N2581" s="13" t="n">
        <v>15</v>
      </c>
      <c r="O2581" s="12" t="n">
        <v>45024</v>
      </c>
      <c r="P2581" t="n">
        <v>18</v>
      </c>
      <c r="Q2581" s="14" t="inlineStr">
        <is>
          <t>SI</t>
        </is>
      </c>
      <c r="R2581" s="10" t="n"/>
      <c r="S2581" s="10" t="n">
        <v>1992.46</v>
      </c>
      <c r="T2581" s="10" t="n"/>
      <c r="U2581" s="10" t="n"/>
      <c r="V2581" s="13" t="n">
        <v>6.830303030303031</v>
      </c>
      <c r="W2581" s="12" t="n">
        <v>45011</v>
      </c>
      <c r="X2581" s="13" t="n">
        <v>17</v>
      </c>
      <c r="Y2581" s="12" t="n">
        <v>45024</v>
      </c>
      <c r="Z2581" t="n">
        <v>18</v>
      </c>
      <c r="AA2581" s="14" t="inlineStr">
        <is>
          <t>SI</t>
        </is>
      </c>
    </row>
    <row r="2582">
      <c r="B2582" t="inlineStr">
        <is>
          <t>Venta Local</t>
        </is>
      </c>
      <c r="C2582" t="n">
        <v>40354642</v>
      </c>
      <c r="D2582" t="inlineStr">
        <is>
          <t>ANDES ASIA</t>
        </is>
      </c>
      <c r="E2582" t="n">
        <v>1022975</v>
      </c>
      <c r="F2582" t="inlineStr">
        <is>
          <t>andes asia1022975</t>
        </is>
      </c>
      <c r="G2582" s="12" t="n">
        <v>45005</v>
      </c>
      <c r="H2582" s="10" t="inlineStr"/>
      <c r="I2582" s="10" t="n">
        <v>4100</v>
      </c>
      <c r="J2582" s="10" t="n"/>
      <c r="K2582" s="10" t="n"/>
      <c r="L2582" s="13" t="n">
        <v>4.830303030303031</v>
      </c>
      <c r="M2582" s="12" t="n">
        <v>45009</v>
      </c>
      <c r="N2582" s="13" t="n">
        <v>15</v>
      </c>
      <c r="O2582" s="12" t="n">
        <v>45024</v>
      </c>
      <c r="P2582" t="n">
        <v>18</v>
      </c>
      <c r="Q2582" s="14" t="inlineStr">
        <is>
          <t>SI</t>
        </is>
      </c>
      <c r="R2582" s="10" t="n"/>
      <c r="S2582" s="10" t="n">
        <v>4100</v>
      </c>
      <c r="T2582" s="10" t="n"/>
      <c r="U2582" s="10" t="n"/>
      <c r="V2582" s="13" t="n">
        <v>6.830303030303031</v>
      </c>
      <c r="W2582" s="12" t="n">
        <v>45011</v>
      </c>
      <c r="X2582" s="13" t="n">
        <v>17</v>
      </c>
      <c r="Y2582" s="12" t="n">
        <v>45024</v>
      </c>
      <c r="Z2582" t="n">
        <v>18</v>
      </c>
      <c r="AA2582" s="14" t="inlineStr">
        <is>
          <t>SI</t>
        </is>
      </c>
    </row>
    <row r="2583">
      <c r="B2583" t="inlineStr">
        <is>
          <t>Venta Local</t>
        </is>
      </c>
      <c r="C2583" t="n">
        <v>40354642</v>
      </c>
      <c r="D2583" t="inlineStr">
        <is>
          <t>ANDES ASIA</t>
        </is>
      </c>
      <c r="E2583" t="n">
        <v>1022866</v>
      </c>
      <c r="F2583" t="inlineStr">
        <is>
          <t>andes asia1022866</t>
        </is>
      </c>
      <c r="G2583" s="12" t="n">
        <v>45005</v>
      </c>
      <c r="H2583" s="10" t="inlineStr"/>
      <c r="I2583" s="10" t="n">
        <v>4031.37</v>
      </c>
      <c r="J2583" s="10" t="n"/>
      <c r="K2583" s="10" t="n"/>
      <c r="L2583" s="13" t="n">
        <v>4.830303030303031</v>
      </c>
      <c r="M2583" s="12" t="n">
        <v>45009</v>
      </c>
      <c r="N2583" s="13" t="n">
        <v>15</v>
      </c>
      <c r="O2583" s="12" t="n">
        <v>45024</v>
      </c>
      <c r="P2583" t="n">
        <v>18</v>
      </c>
      <c r="Q2583" s="14" t="inlineStr">
        <is>
          <t>SI</t>
        </is>
      </c>
      <c r="R2583" s="10" t="n"/>
      <c r="S2583" s="10" t="n">
        <v>4031.37</v>
      </c>
      <c r="T2583" s="10" t="n"/>
      <c r="U2583" s="10" t="n"/>
      <c r="V2583" s="13" t="n">
        <v>6.830303030303031</v>
      </c>
      <c r="W2583" s="12" t="n">
        <v>45011</v>
      </c>
      <c r="X2583" s="13" t="n">
        <v>17</v>
      </c>
      <c r="Y2583" s="12" t="n">
        <v>45024</v>
      </c>
      <c r="Z2583" t="n">
        <v>18</v>
      </c>
      <c r="AA2583" s="14" t="inlineStr">
        <is>
          <t>SI</t>
        </is>
      </c>
    </row>
    <row r="2584">
      <c r="B2584" t="inlineStr">
        <is>
          <t>Venta Local</t>
        </is>
      </c>
      <c r="C2584" t="n">
        <v>40354642</v>
      </c>
      <c r="D2584" t="inlineStr">
        <is>
          <t>ANDES ASIA</t>
        </is>
      </c>
      <c r="E2584" t="n">
        <v>1022863</v>
      </c>
      <c r="F2584" t="inlineStr">
        <is>
          <t>andes asia1022863</t>
        </is>
      </c>
      <c r="G2584" s="12" t="n">
        <v>45005</v>
      </c>
      <c r="H2584" s="10" t="inlineStr"/>
      <c r="I2584" s="10" t="n">
        <v>4883.45</v>
      </c>
      <c r="J2584" s="10" t="n"/>
      <c r="K2584" s="10" t="n"/>
      <c r="L2584" s="13" t="n">
        <v>4.830303030303031</v>
      </c>
      <c r="M2584" s="12" t="n">
        <v>45009</v>
      </c>
      <c r="N2584" s="13" t="n">
        <v>15</v>
      </c>
      <c r="O2584" s="12" t="n">
        <v>45024</v>
      </c>
      <c r="P2584" t="n">
        <v>18</v>
      </c>
      <c r="Q2584" s="14" t="inlineStr">
        <is>
          <t>SI</t>
        </is>
      </c>
      <c r="R2584" s="10" t="n"/>
      <c r="S2584" s="10" t="n">
        <v>4883.45</v>
      </c>
      <c r="T2584" s="10" t="n"/>
      <c r="U2584" s="10" t="n"/>
      <c r="V2584" s="13" t="n">
        <v>6.830303030303031</v>
      </c>
      <c r="W2584" s="12" t="n">
        <v>45011</v>
      </c>
      <c r="X2584" s="13" t="n">
        <v>17</v>
      </c>
      <c r="Y2584" s="12" t="n">
        <v>45024</v>
      </c>
      <c r="Z2584" t="n">
        <v>18</v>
      </c>
      <c r="AA2584" s="14" t="inlineStr">
        <is>
          <t>SI</t>
        </is>
      </c>
    </row>
    <row r="2585">
      <c r="B2585" t="inlineStr">
        <is>
          <t>Venta Local</t>
        </is>
      </c>
      <c r="C2585" t="n">
        <v>40354642</v>
      </c>
      <c r="D2585" t="inlineStr">
        <is>
          <t>ANDES ASIA</t>
        </is>
      </c>
      <c r="E2585" t="n">
        <v>1022621</v>
      </c>
      <c r="F2585" t="inlineStr">
        <is>
          <t>andes asia1022621</t>
        </is>
      </c>
      <c r="G2585" s="12" t="n">
        <v>45005</v>
      </c>
      <c r="H2585" s="10" t="inlineStr"/>
      <c r="I2585" s="10" t="n">
        <v>4004.4</v>
      </c>
      <c r="J2585" s="10" t="n"/>
      <c r="K2585" s="10" t="n"/>
      <c r="L2585" s="13" t="n">
        <v>4.830303030303031</v>
      </c>
      <c r="M2585" s="12" t="n">
        <v>45009</v>
      </c>
      <c r="N2585" s="13" t="n">
        <v>15</v>
      </c>
      <c r="O2585" s="12" t="n">
        <v>45024</v>
      </c>
      <c r="P2585" t="n">
        <v>18</v>
      </c>
      <c r="Q2585" s="14" t="inlineStr">
        <is>
          <t>SI</t>
        </is>
      </c>
      <c r="R2585" s="10" t="n"/>
      <c r="S2585" s="10" t="n">
        <v>4004.4</v>
      </c>
      <c r="T2585" s="10" t="n"/>
      <c r="U2585" s="10" t="n"/>
      <c r="V2585" s="13" t="n">
        <v>6.830303030303031</v>
      </c>
      <c r="W2585" s="12" t="n">
        <v>45011</v>
      </c>
      <c r="X2585" s="13" t="n">
        <v>17</v>
      </c>
      <c r="Y2585" s="12" t="n">
        <v>45024</v>
      </c>
      <c r="Z2585" t="n">
        <v>18</v>
      </c>
      <c r="AA2585" s="14" t="inlineStr">
        <is>
          <t>SI</t>
        </is>
      </c>
    </row>
    <row r="2586">
      <c r="B2586" t="inlineStr">
        <is>
          <t>Venta Local</t>
        </is>
      </c>
      <c r="C2586" t="n">
        <v>40354642</v>
      </c>
      <c r="D2586" t="inlineStr">
        <is>
          <t>ANDES ASIA</t>
        </is>
      </c>
      <c r="E2586" t="n">
        <v>1021924</v>
      </c>
      <c r="F2586" t="inlineStr">
        <is>
          <t>andes asia1021924</t>
        </is>
      </c>
      <c r="G2586" s="12" t="n">
        <v>45005</v>
      </c>
      <c r="H2586" s="10" t="inlineStr"/>
      <c r="I2586" s="10" t="n">
        <v>4981.71</v>
      </c>
      <c r="J2586" s="10" t="n"/>
      <c r="K2586" s="10" t="n"/>
      <c r="L2586" s="13" t="n">
        <v>4.830303030303031</v>
      </c>
      <c r="M2586" s="12" t="n">
        <v>45009</v>
      </c>
      <c r="N2586" s="13" t="n">
        <v>15</v>
      </c>
      <c r="O2586" s="12" t="n">
        <v>45024</v>
      </c>
      <c r="P2586" t="n">
        <v>18</v>
      </c>
      <c r="Q2586" s="14" t="inlineStr">
        <is>
          <t>SI</t>
        </is>
      </c>
      <c r="R2586" s="10" t="n"/>
      <c r="S2586" s="10" t="n">
        <v>4981.71</v>
      </c>
      <c r="T2586" s="10" t="n"/>
      <c r="U2586" s="10" t="n"/>
      <c r="V2586" s="13" t="n">
        <v>6.830303030303031</v>
      </c>
      <c r="W2586" s="12" t="n">
        <v>45011</v>
      </c>
      <c r="X2586" s="13" t="n">
        <v>17</v>
      </c>
      <c r="Y2586" s="12" t="n">
        <v>45024</v>
      </c>
      <c r="Z2586" t="n">
        <v>18</v>
      </c>
      <c r="AA2586" s="14" t="inlineStr">
        <is>
          <t>SI</t>
        </is>
      </c>
    </row>
    <row r="2587">
      <c r="B2587" t="inlineStr">
        <is>
          <t>Venta Local</t>
        </is>
      </c>
      <c r="C2587" t="n">
        <v>40354638</v>
      </c>
      <c r="D2587" t="inlineStr">
        <is>
          <t>ANDES ASIA</t>
        </is>
      </c>
      <c r="E2587" t="n">
        <v>1022866</v>
      </c>
      <c r="F2587" t="inlineStr">
        <is>
          <t>andes asia1022866</t>
        </is>
      </c>
      <c r="G2587" s="12" t="n">
        <v>45022</v>
      </c>
      <c r="H2587" s="10" t="inlineStr"/>
      <c r="I2587" s="10" t="n">
        <v>6027.46</v>
      </c>
      <c r="J2587" s="10" t="n"/>
      <c r="K2587" s="10" t="n"/>
      <c r="L2587" s="13" t="n">
        <v>4.830303030303031</v>
      </c>
      <c r="M2587" s="12" t="n">
        <v>45026</v>
      </c>
      <c r="N2587" s="13" t="n">
        <v>15</v>
      </c>
      <c r="O2587" s="12" t="n">
        <v>45041</v>
      </c>
      <c r="P2587" t="n">
        <v>4</v>
      </c>
      <c r="Q2587" s="14" t="inlineStr">
        <is>
          <t>SI</t>
        </is>
      </c>
      <c r="R2587" s="10" t="n"/>
      <c r="S2587" s="10" t="n">
        <v>6027.46</v>
      </c>
      <c r="T2587" s="10" t="n"/>
      <c r="U2587" s="10" t="n"/>
      <c r="V2587" s="13" t="n">
        <v>6.830303030303031</v>
      </c>
      <c r="W2587" s="12" t="n">
        <v>45028</v>
      </c>
      <c r="X2587" s="13" t="n">
        <v>17</v>
      </c>
      <c r="Y2587" s="12" t="n">
        <v>45041</v>
      </c>
      <c r="Z2587" t="n">
        <v>4</v>
      </c>
      <c r="AA2587" s="14" t="inlineStr">
        <is>
          <t>SI</t>
        </is>
      </c>
    </row>
    <row r="2588">
      <c r="B2588" t="inlineStr">
        <is>
          <t>Venta Local</t>
        </is>
      </c>
      <c r="C2588" t="n">
        <v>40354638</v>
      </c>
      <c r="D2588" t="inlineStr">
        <is>
          <t>ANDES ASIA</t>
        </is>
      </c>
      <c r="E2588" t="n">
        <v>1022864</v>
      </c>
      <c r="F2588" t="inlineStr">
        <is>
          <t>andes asia1022864</t>
        </is>
      </c>
      <c r="G2588" s="12" t="n">
        <v>45022</v>
      </c>
      <c r="H2588" s="10" t="inlineStr"/>
      <c r="I2588" s="10" t="n">
        <v>10304.12</v>
      </c>
      <c r="J2588" s="10" t="n"/>
      <c r="K2588" s="10" t="n"/>
      <c r="L2588" s="13" t="n">
        <v>4.830303030303031</v>
      </c>
      <c r="M2588" s="12" t="n">
        <v>45026</v>
      </c>
      <c r="N2588" s="13" t="n">
        <v>15</v>
      </c>
      <c r="O2588" s="12" t="n">
        <v>45041</v>
      </c>
      <c r="P2588" t="n">
        <v>4</v>
      </c>
      <c r="Q2588" s="14" t="inlineStr">
        <is>
          <t>SI</t>
        </is>
      </c>
      <c r="R2588" s="10" t="n"/>
      <c r="S2588" s="10" t="n">
        <v>10304.12</v>
      </c>
      <c r="T2588" s="10" t="n"/>
      <c r="U2588" s="10" t="n"/>
      <c r="V2588" s="13" t="n">
        <v>6.830303030303031</v>
      </c>
      <c r="W2588" s="12" t="n">
        <v>45028</v>
      </c>
      <c r="X2588" s="13" t="n">
        <v>17</v>
      </c>
      <c r="Y2588" s="12" t="n">
        <v>45041</v>
      </c>
      <c r="Z2588" t="n">
        <v>4</v>
      </c>
      <c r="AA2588" s="14" t="inlineStr">
        <is>
          <t>SI</t>
        </is>
      </c>
    </row>
    <row r="2589">
      <c r="B2589" t="inlineStr">
        <is>
          <t>Venta Local</t>
        </is>
      </c>
      <c r="C2589" t="n">
        <v>40354638</v>
      </c>
      <c r="D2589" t="inlineStr">
        <is>
          <t>ANDES ASIA</t>
        </is>
      </c>
      <c r="E2589" t="n">
        <v>1022751</v>
      </c>
      <c r="F2589" t="inlineStr">
        <is>
          <t>andes asia1022751</t>
        </is>
      </c>
      <c r="G2589" s="12" t="n">
        <v>45022</v>
      </c>
      <c r="H2589" s="10" t="inlineStr"/>
      <c r="I2589" s="10" t="n">
        <v>5012</v>
      </c>
      <c r="J2589" s="10" t="n"/>
      <c r="K2589" s="10" t="n"/>
      <c r="L2589" s="13" t="n">
        <v>4.830303030303031</v>
      </c>
      <c r="M2589" s="12" t="n">
        <v>45026</v>
      </c>
      <c r="N2589" s="13" t="n">
        <v>15</v>
      </c>
      <c r="O2589" s="12" t="n">
        <v>45041</v>
      </c>
      <c r="P2589" t="n">
        <v>4</v>
      </c>
      <c r="Q2589" s="14" t="inlineStr">
        <is>
          <t>SI</t>
        </is>
      </c>
      <c r="R2589" s="10" t="n"/>
      <c r="S2589" s="10" t="n">
        <v>5012</v>
      </c>
      <c r="T2589" s="10" t="n"/>
      <c r="U2589" s="10" t="n"/>
      <c r="V2589" s="13" t="n">
        <v>6.830303030303031</v>
      </c>
      <c r="W2589" s="12" t="n">
        <v>45028</v>
      </c>
      <c r="X2589" s="13" t="n">
        <v>17</v>
      </c>
      <c r="Y2589" s="12" t="n">
        <v>45041</v>
      </c>
      <c r="Z2589" t="n">
        <v>4</v>
      </c>
      <c r="AA2589" s="14" t="inlineStr">
        <is>
          <t>SI</t>
        </is>
      </c>
    </row>
    <row r="2590">
      <c r="B2590" t="inlineStr">
        <is>
          <t>Venta Local</t>
        </is>
      </c>
      <c r="C2590" t="n">
        <v>40354638</v>
      </c>
      <c r="D2590" t="inlineStr">
        <is>
          <t>ANDES ASIA</t>
        </is>
      </c>
      <c r="E2590" t="n">
        <v>1022293</v>
      </c>
      <c r="F2590" t="inlineStr">
        <is>
          <t>andes asia1022293</t>
        </is>
      </c>
      <c r="G2590" s="12" t="n">
        <v>45022</v>
      </c>
      <c r="H2590" s="10" t="inlineStr"/>
      <c r="I2590" s="10" t="n">
        <v>1000</v>
      </c>
      <c r="J2590" s="10" t="n"/>
      <c r="K2590" s="10" t="n"/>
      <c r="L2590" s="13" t="n">
        <v>4.830303030303031</v>
      </c>
      <c r="M2590" s="12" t="n">
        <v>45026</v>
      </c>
      <c r="N2590" s="13" t="n">
        <v>15</v>
      </c>
      <c r="O2590" s="12" t="n">
        <v>45041</v>
      </c>
      <c r="P2590" t="n">
        <v>4</v>
      </c>
      <c r="Q2590" s="14" t="inlineStr">
        <is>
          <t>SI</t>
        </is>
      </c>
      <c r="R2590" s="10" t="n"/>
      <c r="S2590" s="10" t="n">
        <v>1000</v>
      </c>
      <c r="T2590" s="10" t="n"/>
      <c r="U2590" s="10" t="n"/>
      <c r="V2590" s="13" t="n">
        <v>6.830303030303031</v>
      </c>
      <c r="W2590" s="12" t="n">
        <v>45028</v>
      </c>
      <c r="X2590" s="13" t="n">
        <v>17</v>
      </c>
      <c r="Y2590" s="12" t="n">
        <v>45041</v>
      </c>
      <c r="Z2590" t="n">
        <v>4</v>
      </c>
      <c r="AA2590" s="14" t="inlineStr">
        <is>
          <t>SI</t>
        </is>
      </c>
    </row>
    <row r="2591">
      <c r="B2591" t="inlineStr">
        <is>
          <t>Venta Local</t>
        </is>
      </c>
      <c r="C2591" t="n">
        <v>40354638</v>
      </c>
      <c r="D2591" t="inlineStr">
        <is>
          <t>ANDES ASIA</t>
        </is>
      </c>
      <c r="E2591" t="n">
        <v>1021921</v>
      </c>
      <c r="F2591" t="inlineStr">
        <is>
          <t>andes asia1021921</t>
        </is>
      </c>
      <c r="G2591" s="12" t="n">
        <v>45022</v>
      </c>
      <c r="H2591" s="10" t="inlineStr"/>
      <c r="I2591" s="10" t="n">
        <v>1501.77</v>
      </c>
      <c r="J2591" s="10" t="n"/>
      <c r="K2591" s="10" t="n"/>
      <c r="L2591" s="13" t="n">
        <v>4.830303030303031</v>
      </c>
      <c r="M2591" s="12" t="n">
        <v>45026</v>
      </c>
      <c r="N2591" s="13" t="n">
        <v>15</v>
      </c>
      <c r="O2591" s="12" t="n">
        <v>45041</v>
      </c>
      <c r="P2591" t="n">
        <v>4</v>
      </c>
      <c r="Q2591" s="14" t="inlineStr">
        <is>
          <t>SI</t>
        </is>
      </c>
      <c r="R2591" s="10" t="n"/>
      <c r="S2591" s="10" t="n">
        <v>1501.77</v>
      </c>
      <c r="T2591" s="10" t="n"/>
      <c r="U2591" s="10" t="n"/>
      <c r="V2591" s="13" t="n">
        <v>6.830303030303031</v>
      </c>
      <c r="W2591" s="12" t="n">
        <v>45028</v>
      </c>
      <c r="X2591" s="13" t="n">
        <v>17</v>
      </c>
      <c r="Y2591" s="12" t="n">
        <v>45041</v>
      </c>
      <c r="Z2591" t="n">
        <v>4</v>
      </c>
      <c r="AA2591" s="14" t="inlineStr">
        <is>
          <t>SI</t>
        </is>
      </c>
    </row>
    <row r="2592">
      <c r="B2592" t="inlineStr">
        <is>
          <t>Venta Local</t>
        </is>
      </c>
      <c r="C2592" t="n">
        <v>40354634</v>
      </c>
      <c r="D2592" t="inlineStr">
        <is>
          <t>ANDES ASIA</t>
        </is>
      </c>
      <c r="E2592" t="n">
        <v>1021931</v>
      </c>
      <c r="F2592" t="inlineStr">
        <is>
          <t>andes asia1021931</t>
        </is>
      </c>
      <c r="G2592" s="12" t="n">
        <v>45005</v>
      </c>
      <c r="H2592" s="10" t="inlineStr"/>
      <c r="I2592" s="10" t="n">
        <v>2001.57</v>
      </c>
      <c r="J2592" s="10" t="n"/>
      <c r="K2592" s="10" t="n"/>
      <c r="L2592" s="13" t="n">
        <v>4.830303030303031</v>
      </c>
      <c r="M2592" s="12" t="n">
        <v>45009</v>
      </c>
      <c r="N2592" s="13" t="n">
        <v>15</v>
      </c>
      <c r="O2592" s="12" t="n">
        <v>45024</v>
      </c>
      <c r="P2592" t="n">
        <v>18</v>
      </c>
      <c r="Q2592" s="14" t="inlineStr">
        <is>
          <t>SI</t>
        </is>
      </c>
      <c r="R2592" s="10" t="n"/>
      <c r="S2592" s="10" t="n">
        <v>2001.57</v>
      </c>
      <c r="T2592" s="10" t="n"/>
      <c r="U2592" s="10" t="n"/>
      <c r="V2592" s="13" t="n">
        <v>6.830303030303031</v>
      </c>
      <c r="W2592" s="12" t="n">
        <v>45011</v>
      </c>
      <c r="X2592" s="13" t="n">
        <v>17</v>
      </c>
      <c r="Y2592" s="12" t="n">
        <v>45024</v>
      </c>
      <c r="Z2592" t="n">
        <v>18</v>
      </c>
      <c r="AA2592" s="14" t="inlineStr">
        <is>
          <t>SI</t>
        </is>
      </c>
    </row>
    <row r="2593">
      <c r="B2593" t="inlineStr">
        <is>
          <t>Venta Local</t>
        </is>
      </c>
      <c r="C2593" t="n">
        <v>40354633</v>
      </c>
      <c r="D2593" t="inlineStr">
        <is>
          <t>ANDES ASIA</t>
        </is>
      </c>
      <c r="E2593" t="n">
        <v>1022975</v>
      </c>
      <c r="F2593" t="inlineStr">
        <is>
          <t>andes asia1022975</t>
        </is>
      </c>
      <c r="G2593" s="12" t="n">
        <v>45005</v>
      </c>
      <c r="H2593" s="10" t="inlineStr"/>
      <c r="I2593" s="10" t="n">
        <v>5000</v>
      </c>
      <c r="J2593" s="10" t="n"/>
      <c r="K2593" s="10" t="n"/>
      <c r="L2593" s="13" t="n">
        <v>4.830303030303031</v>
      </c>
      <c r="M2593" s="12" t="n">
        <v>45009</v>
      </c>
      <c r="N2593" s="13" t="n">
        <v>15</v>
      </c>
      <c r="O2593" s="12" t="n">
        <v>45024</v>
      </c>
      <c r="P2593" t="n">
        <v>18</v>
      </c>
      <c r="Q2593" s="14" t="inlineStr">
        <is>
          <t>SI</t>
        </is>
      </c>
      <c r="R2593" s="10" t="n"/>
      <c r="S2593" s="10" t="n">
        <v>5000</v>
      </c>
      <c r="T2593" s="10" t="n"/>
      <c r="U2593" s="10" t="n"/>
      <c r="V2593" s="13" t="n">
        <v>6.830303030303031</v>
      </c>
      <c r="W2593" s="12" t="n">
        <v>45011</v>
      </c>
      <c r="X2593" s="13" t="n">
        <v>17</v>
      </c>
      <c r="Y2593" s="12" t="n">
        <v>45024</v>
      </c>
      <c r="Z2593" t="n">
        <v>18</v>
      </c>
      <c r="AA2593" s="14" t="inlineStr">
        <is>
          <t>SI</t>
        </is>
      </c>
    </row>
    <row r="2594">
      <c r="B2594" t="inlineStr">
        <is>
          <t>Venta Local</t>
        </is>
      </c>
      <c r="C2594" t="n">
        <v>40354633</v>
      </c>
      <c r="D2594" t="inlineStr">
        <is>
          <t>ANDES ASIA</t>
        </is>
      </c>
      <c r="E2594" t="n">
        <v>1022865</v>
      </c>
      <c r="F2594" t="inlineStr">
        <is>
          <t>andes asia1022865</t>
        </is>
      </c>
      <c r="G2594" s="12" t="n">
        <v>45005</v>
      </c>
      <c r="H2594" s="10" t="inlineStr"/>
      <c r="I2594" s="10" t="n">
        <v>5003.71</v>
      </c>
      <c r="J2594" s="10" t="n"/>
      <c r="K2594" s="10" t="n"/>
      <c r="L2594" s="13" t="n">
        <v>4.830303030303031</v>
      </c>
      <c r="M2594" s="12" t="n">
        <v>45009</v>
      </c>
      <c r="N2594" s="13" t="n">
        <v>15</v>
      </c>
      <c r="O2594" s="12" t="n">
        <v>45024</v>
      </c>
      <c r="P2594" t="n">
        <v>18</v>
      </c>
      <c r="Q2594" s="14" t="inlineStr">
        <is>
          <t>SI</t>
        </is>
      </c>
      <c r="R2594" s="10" t="n"/>
      <c r="S2594" s="10" t="n">
        <v>5003.71</v>
      </c>
      <c r="T2594" s="10" t="n"/>
      <c r="U2594" s="10" t="n"/>
      <c r="V2594" s="13" t="n">
        <v>6.830303030303031</v>
      </c>
      <c r="W2594" s="12" t="n">
        <v>45011</v>
      </c>
      <c r="X2594" s="13" t="n">
        <v>17</v>
      </c>
      <c r="Y2594" s="12" t="n">
        <v>45024</v>
      </c>
      <c r="Z2594" t="n">
        <v>18</v>
      </c>
      <c r="AA2594" s="14" t="inlineStr">
        <is>
          <t>SI</t>
        </is>
      </c>
    </row>
    <row r="2595">
      <c r="B2595" t="inlineStr">
        <is>
          <t>Venta Local</t>
        </is>
      </c>
      <c r="C2595" t="n">
        <v>40354633</v>
      </c>
      <c r="D2595" t="inlineStr">
        <is>
          <t>ANDES ASIA</t>
        </is>
      </c>
      <c r="E2595" t="n">
        <v>1022863</v>
      </c>
      <c r="F2595" t="inlineStr">
        <is>
          <t>andes asia1022863</t>
        </is>
      </c>
      <c r="G2595" s="12" t="n">
        <v>45005</v>
      </c>
      <c r="H2595" s="10" t="inlineStr"/>
      <c r="I2595" s="10" t="n">
        <v>3005.39</v>
      </c>
      <c r="J2595" s="10" t="n"/>
      <c r="K2595" s="10" t="n"/>
      <c r="L2595" s="13" t="n">
        <v>4.830303030303031</v>
      </c>
      <c r="M2595" s="12" t="n">
        <v>45009</v>
      </c>
      <c r="N2595" s="13" t="n">
        <v>15</v>
      </c>
      <c r="O2595" s="12" t="n">
        <v>45024</v>
      </c>
      <c r="P2595" t="n">
        <v>18</v>
      </c>
      <c r="Q2595" s="14" t="inlineStr">
        <is>
          <t>SI</t>
        </is>
      </c>
      <c r="R2595" s="10" t="n"/>
      <c r="S2595" s="10" t="n">
        <v>3005.39</v>
      </c>
      <c r="T2595" s="10" t="n"/>
      <c r="U2595" s="10" t="n"/>
      <c r="V2595" s="13" t="n">
        <v>6.830303030303031</v>
      </c>
      <c r="W2595" s="12" t="n">
        <v>45011</v>
      </c>
      <c r="X2595" s="13" t="n">
        <v>17</v>
      </c>
      <c r="Y2595" s="12" t="n">
        <v>45024</v>
      </c>
      <c r="Z2595" t="n">
        <v>18</v>
      </c>
      <c r="AA2595" s="14" t="inlineStr">
        <is>
          <t>SI</t>
        </is>
      </c>
    </row>
    <row r="2596">
      <c r="B2596" t="inlineStr">
        <is>
          <t>Venta Local</t>
        </is>
      </c>
      <c r="C2596" t="n">
        <v>40354633</v>
      </c>
      <c r="D2596" t="inlineStr">
        <is>
          <t>ANDES ASIA</t>
        </is>
      </c>
      <c r="E2596" t="n">
        <v>1022621</v>
      </c>
      <c r="F2596" t="inlineStr">
        <is>
          <t>andes asia1022621</t>
        </is>
      </c>
      <c r="G2596" s="12" t="n">
        <v>45005</v>
      </c>
      <c r="H2596" s="10" t="inlineStr"/>
      <c r="I2596" s="10" t="n">
        <v>4012.78</v>
      </c>
      <c r="J2596" s="10" t="n"/>
      <c r="K2596" s="10" t="n"/>
      <c r="L2596" s="13" t="n">
        <v>4.830303030303031</v>
      </c>
      <c r="M2596" s="12" t="n">
        <v>45009</v>
      </c>
      <c r="N2596" s="13" t="n">
        <v>15</v>
      </c>
      <c r="O2596" s="12" t="n">
        <v>45024</v>
      </c>
      <c r="P2596" t="n">
        <v>18</v>
      </c>
      <c r="Q2596" s="14" t="inlineStr">
        <is>
          <t>SI</t>
        </is>
      </c>
      <c r="R2596" s="10" t="n"/>
      <c r="S2596" s="10" t="n">
        <v>4012.78</v>
      </c>
      <c r="T2596" s="10" t="n"/>
      <c r="U2596" s="10" t="n"/>
      <c r="V2596" s="13" t="n">
        <v>6.830303030303031</v>
      </c>
      <c r="W2596" s="12" t="n">
        <v>45011</v>
      </c>
      <c r="X2596" s="13" t="n">
        <v>17</v>
      </c>
      <c r="Y2596" s="12" t="n">
        <v>45024</v>
      </c>
      <c r="Z2596" t="n">
        <v>18</v>
      </c>
      <c r="AA2596" s="14" t="inlineStr">
        <is>
          <t>SI</t>
        </is>
      </c>
    </row>
    <row r="2597">
      <c r="B2597" t="inlineStr">
        <is>
          <t>Venta Local</t>
        </is>
      </c>
      <c r="C2597" t="n">
        <v>40354633</v>
      </c>
      <c r="D2597" t="inlineStr">
        <is>
          <t>ANDES ASIA</t>
        </is>
      </c>
      <c r="E2597" t="n">
        <v>1021924</v>
      </c>
      <c r="F2597" t="inlineStr">
        <is>
          <t>andes asia1021924</t>
        </is>
      </c>
      <c r="G2597" s="12" t="n">
        <v>45005</v>
      </c>
      <c r="H2597" s="10" t="inlineStr"/>
      <c r="I2597" s="10" t="n">
        <v>5037.13</v>
      </c>
      <c r="J2597" s="10" t="n"/>
      <c r="K2597" s="10" t="n"/>
      <c r="L2597" s="13" t="n">
        <v>4.830303030303031</v>
      </c>
      <c r="M2597" s="12" t="n">
        <v>45009</v>
      </c>
      <c r="N2597" s="13" t="n">
        <v>15</v>
      </c>
      <c r="O2597" s="12" t="n">
        <v>45024</v>
      </c>
      <c r="P2597" t="n">
        <v>18</v>
      </c>
      <c r="Q2597" s="14" t="inlineStr">
        <is>
          <t>SI</t>
        </is>
      </c>
      <c r="R2597" s="10" t="n"/>
      <c r="S2597" s="10" t="n">
        <v>5037.13</v>
      </c>
      <c r="T2597" s="10" t="n"/>
      <c r="U2597" s="10" t="n"/>
      <c r="V2597" s="13" t="n">
        <v>6.830303030303031</v>
      </c>
      <c r="W2597" s="12" t="n">
        <v>45011</v>
      </c>
      <c r="X2597" s="13" t="n">
        <v>17</v>
      </c>
      <c r="Y2597" s="12" t="n">
        <v>45024</v>
      </c>
      <c r="Z2597" t="n">
        <v>18</v>
      </c>
      <c r="AA2597" s="14" t="inlineStr">
        <is>
          <t>SI</t>
        </is>
      </c>
    </row>
    <row r="2598">
      <c r="B2598" t="inlineStr">
        <is>
          <t>Venta Local</t>
        </is>
      </c>
      <c r="C2598" t="n">
        <v>40354630</v>
      </c>
      <c r="D2598" t="inlineStr">
        <is>
          <t>ANDES ASIA</t>
        </is>
      </c>
      <c r="E2598" t="n">
        <v>1021931</v>
      </c>
      <c r="F2598" t="inlineStr">
        <is>
          <t>andes asia1021931</t>
        </is>
      </c>
      <c r="G2598" s="12" t="n">
        <v>45018</v>
      </c>
      <c r="H2598" s="10" t="inlineStr"/>
      <c r="I2598" s="10" t="n">
        <v>1982.64</v>
      </c>
      <c r="J2598" s="10" t="n"/>
      <c r="K2598" s="10" t="n"/>
      <c r="L2598" s="13" t="n">
        <v>4.830303030303031</v>
      </c>
      <c r="M2598" s="12" t="n">
        <v>45022</v>
      </c>
      <c r="N2598" s="13" t="n">
        <v>15</v>
      </c>
      <c r="O2598" s="12" t="n">
        <v>45037</v>
      </c>
      <c r="P2598" t="n">
        <v>7</v>
      </c>
      <c r="Q2598" s="14" t="inlineStr">
        <is>
          <t>SI</t>
        </is>
      </c>
      <c r="R2598" s="10" t="n"/>
      <c r="S2598" s="10" t="n">
        <v>1982.64</v>
      </c>
      <c r="T2598" s="10" t="n"/>
      <c r="U2598" s="10" t="n"/>
      <c r="V2598" s="13" t="n">
        <v>6.830303030303031</v>
      </c>
      <c r="W2598" s="12" t="n">
        <v>45024</v>
      </c>
      <c r="X2598" s="13" t="n">
        <v>17</v>
      </c>
      <c r="Y2598" s="12" t="n">
        <v>45037</v>
      </c>
      <c r="Z2598" t="n">
        <v>7</v>
      </c>
      <c r="AA2598" s="14" t="inlineStr">
        <is>
          <t>SI</t>
        </is>
      </c>
    </row>
    <row r="2599">
      <c r="B2599" t="inlineStr">
        <is>
          <t>Venta Local</t>
        </is>
      </c>
      <c r="C2599" t="n">
        <v>40354629</v>
      </c>
      <c r="D2599" t="inlineStr">
        <is>
          <t>ANDES ASIA</t>
        </is>
      </c>
      <c r="E2599" t="n">
        <v>1021925</v>
      </c>
      <c r="F2599" t="inlineStr">
        <is>
          <t>andes asia1021925</t>
        </is>
      </c>
      <c r="G2599" s="12" t="n">
        <v>45018</v>
      </c>
      <c r="H2599" s="10" t="inlineStr"/>
      <c r="I2599" s="10" t="n">
        <v>6010.02</v>
      </c>
      <c r="J2599" s="10" t="n"/>
      <c r="K2599" s="10" t="n"/>
      <c r="L2599" s="13" t="n">
        <v>4.830303030303031</v>
      </c>
      <c r="M2599" s="12" t="n">
        <v>45022</v>
      </c>
      <c r="N2599" s="13" t="n">
        <v>15</v>
      </c>
      <c r="O2599" s="12" t="n">
        <v>45037</v>
      </c>
      <c r="P2599" t="n">
        <v>7</v>
      </c>
      <c r="Q2599" s="14" t="inlineStr">
        <is>
          <t>SI</t>
        </is>
      </c>
      <c r="R2599" s="10" t="n"/>
      <c r="S2599" s="10" t="n">
        <v>6010.02</v>
      </c>
      <c r="T2599" s="10" t="n"/>
      <c r="U2599" s="10" t="n"/>
      <c r="V2599" s="13" t="n">
        <v>6.830303030303031</v>
      </c>
      <c r="W2599" s="12" t="n">
        <v>45024</v>
      </c>
      <c r="X2599" s="13" t="n">
        <v>17</v>
      </c>
      <c r="Y2599" s="12" t="n">
        <v>45037</v>
      </c>
      <c r="Z2599" t="n">
        <v>7</v>
      </c>
      <c r="AA2599" s="14" t="inlineStr">
        <is>
          <t>SI</t>
        </is>
      </c>
    </row>
    <row r="2600">
      <c r="B2600" t="inlineStr">
        <is>
          <t>Venta Local</t>
        </is>
      </c>
      <c r="C2600" t="n">
        <v>40354629</v>
      </c>
      <c r="D2600" t="inlineStr">
        <is>
          <t>ANDES ASIA</t>
        </is>
      </c>
      <c r="E2600" t="n">
        <v>1022398</v>
      </c>
      <c r="F2600" t="inlineStr">
        <is>
          <t>andes asia1022398</t>
        </is>
      </c>
      <c r="G2600" s="12" t="n">
        <v>45018</v>
      </c>
      <c r="H2600" s="10" t="inlineStr"/>
      <c r="I2600" s="10" t="n">
        <v>6005.74</v>
      </c>
      <c r="J2600" s="10" t="n"/>
      <c r="K2600" s="10" t="n"/>
      <c r="L2600" s="13" t="n">
        <v>4.830303030303031</v>
      </c>
      <c r="M2600" s="12" t="n">
        <v>45022</v>
      </c>
      <c r="N2600" s="13" t="n">
        <v>15</v>
      </c>
      <c r="O2600" s="12" t="n">
        <v>45037</v>
      </c>
      <c r="P2600" t="n">
        <v>7</v>
      </c>
      <c r="Q2600" s="14" t="inlineStr">
        <is>
          <t>SI</t>
        </is>
      </c>
      <c r="R2600" s="10" t="n"/>
      <c r="S2600" s="10" t="n">
        <v>6005.74</v>
      </c>
      <c r="T2600" s="10" t="n"/>
      <c r="U2600" s="10" t="n"/>
      <c r="V2600" s="13" t="n">
        <v>6.830303030303031</v>
      </c>
      <c r="W2600" s="12" t="n">
        <v>45024</v>
      </c>
      <c r="X2600" s="13" t="n">
        <v>17</v>
      </c>
      <c r="Y2600" s="12" t="n">
        <v>45037</v>
      </c>
      <c r="Z2600" t="n">
        <v>7</v>
      </c>
      <c r="AA2600" s="14" t="inlineStr">
        <is>
          <t>SI</t>
        </is>
      </c>
    </row>
    <row r="2601">
      <c r="B2601" t="inlineStr">
        <is>
          <t>Venta Local</t>
        </is>
      </c>
      <c r="C2601" t="n">
        <v>40354629</v>
      </c>
      <c r="D2601" t="inlineStr">
        <is>
          <t>ANDES ASIA</t>
        </is>
      </c>
      <c r="E2601" t="n">
        <v>1022863</v>
      </c>
      <c r="F2601" t="inlineStr">
        <is>
          <t>andes asia1022863</t>
        </is>
      </c>
      <c r="G2601" s="12" t="n">
        <v>45018</v>
      </c>
      <c r="H2601" s="10" t="inlineStr"/>
      <c r="I2601" s="10" t="n">
        <v>6001.88</v>
      </c>
      <c r="J2601" s="10" t="n"/>
      <c r="K2601" s="10" t="n"/>
      <c r="L2601" s="13" t="n">
        <v>4.830303030303031</v>
      </c>
      <c r="M2601" s="12" t="n">
        <v>45022</v>
      </c>
      <c r="N2601" s="13" t="n">
        <v>15</v>
      </c>
      <c r="O2601" s="12" t="n">
        <v>45037</v>
      </c>
      <c r="P2601" t="n">
        <v>7</v>
      </c>
      <c r="Q2601" s="14" t="inlineStr">
        <is>
          <t>SI</t>
        </is>
      </c>
      <c r="R2601" s="10" t="n"/>
      <c r="S2601" s="10" t="n">
        <v>6001.88</v>
      </c>
      <c r="T2601" s="10" t="n"/>
      <c r="U2601" s="10" t="n"/>
      <c r="V2601" s="13" t="n">
        <v>6.830303030303031</v>
      </c>
      <c r="W2601" s="12" t="n">
        <v>45024</v>
      </c>
      <c r="X2601" s="13" t="n">
        <v>17</v>
      </c>
      <c r="Y2601" s="12" t="n">
        <v>45037</v>
      </c>
      <c r="Z2601" t="n">
        <v>7</v>
      </c>
      <c r="AA2601" s="14" t="inlineStr">
        <is>
          <t>SI</t>
        </is>
      </c>
    </row>
    <row r="2602">
      <c r="B2602" t="inlineStr">
        <is>
          <t>Venta Local</t>
        </is>
      </c>
      <c r="C2602" t="n">
        <v>40354629</v>
      </c>
      <c r="D2602" t="inlineStr">
        <is>
          <t>ANDES ASIA</t>
        </is>
      </c>
      <c r="E2602" t="n">
        <v>1022865</v>
      </c>
      <c r="F2602" t="inlineStr">
        <is>
          <t>andes asia1022865</t>
        </is>
      </c>
      <c r="G2602" s="12" t="n">
        <v>45018</v>
      </c>
      <c r="H2602" s="10" t="inlineStr"/>
      <c r="I2602" s="10" t="n">
        <v>4010.59</v>
      </c>
      <c r="J2602" s="10" t="n"/>
      <c r="K2602" s="10" t="n"/>
      <c r="L2602" s="13" t="n">
        <v>4.830303030303031</v>
      </c>
      <c r="M2602" s="12" t="n">
        <v>45022</v>
      </c>
      <c r="N2602" s="13" t="n">
        <v>15</v>
      </c>
      <c r="O2602" s="12" t="n">
        <v>45037</v>
      </c>
      <c r="P2602" t="n">
        <v>7</v>
      </c>
      <c r="Q2602" s="14" t="inlineStr">
        <is>
          <t>SI</t>
        </is>
      </c>
      <c r="R2602" s="10" t="n"/>
      <c r="S2602" s="10" t="n">
        <v>4010.59</v>
      </c>
      <c r="T2602" s="10" t="n"/>
      <c r="U2602" s="10" t="n"/>
      <c r="V2602" s="13" t="n">
        <v>6.830303030303031</v>
      </c>
      <c r="W2602" s="12" t="n">
        <v>45024</v>
      </c>
      <c r="X2602" s="13" t="n">
        <v>17</v>
      </c>
      <c r="Y2602" s="12" t="n">
        <v>45037</v>
      </c>
      <c r="Z2602" t="n">
        <v>7</v>
      </c>
      <c r="AA2602" s="14" t="inlineStr">
        <is>
          <t>SI</t>
        </is>
      </c>
    </row>
    <row r="2603">
      <c r="B2603" t="inlineStr">
        <is>
          <t>Venta Local</t>
        </is>
      </c>
      <c r="C2603" t="n">
        <v>40354628</v>
      </c>
      <c r="D2603" t="inlineStr">
        <is>
          <t>ANDES ASIA</t>
        </is>
      </c>
      <c r="E2603" t="n">
        <v>1021931</v>
      </c>
      <c r="F2603" t="inlineStr">
        <is>
          <t>andes asia1021931</t>
        </is>
      </c>
      <c r="G2603" s="12" t="n">
        <v>45012</v>
      </c>
      <c r="H2603" s="10" t="inlineStr"/>
      <c r="I2603" s="10" t="n">
        <v>1201.1</v>
      </c>
      <c r="J2603" s="10" t="n"/>
      <c r="K2603" s="10" t="n"/>
      <c r="L2603" s="13" t="n">
        <v>4.830303030303031</v>
      </c>
      <c r="M2603" s="12" t="n">
        <v>45016</v>
      </c>
      <c r="N2603" s="13" t="n">
        <v>15</v>
      </c>
      <c r="O2603" s="12" t="n">
        <v>45031</v>
      </c>
      <c r="P2603" t="n">
        <v>12</v>
      </c>
      <c r="Q2603" s="14" t="inlineStr">
        <is>
          <t>SI</t>
        </is>
      </c>
      <c r="R2603" s="10" t="n"/>
      <c r="S2603" s="10" t="n">
        <v>1201.1</v>
      </c>
      <c r="T2603" s="10" t="n"/>
      <c r="U2603" s="10" t="n"/>
      <c r="V2603" s="13" t="n">
        <v>6.830303030303031</v>
      </c>
      <c r="W2603" s="12" t="n">
        <v>45018</v>
      </c>
      <c r="X2603" s="13" t="n">
        <v>17</v>
      </c>
      <c r="Y2603" s="12" t="n">
        <v>45031</v>
      </c>
      <c r="Z2603" t="n">
        <v>12</v>
      </c>
      <c r="AA2603" s="14" t="inlineStr">
        <is>
          <t>SI</t>
        </is>
      </c>
    </row>
    <row r="2604">
      <c r="B2604" t="inlineStr">
        <is>
          <t>Venta Local</t>
        </is>
      </c>
      <c r="C2604" t="n">
        <v>40354628</v>
      </c>
      <c r="D2604" t="inlineStr">
        <is>
          <t>ANDES ASIA</t>
        </is>
      </c>
      <c r="E2604" t="n">
        <v>1021931</v>
      </c>
      <c r="F2604" t="inlineStr">
        <is>
          <t>andes asia1021931</t>
        </is>
      </c>
      <c r="G2604" s="12" t="n">
        <v>45012</v>
      </c>
      <c r="H2604" s="10" t="inlineStr"/>
      <c r="I2604" s="10" t="n">
        <v>2015.46</v>
      </c>
      <c r="J2604" s="10" t="n"/>
      <c r="K2604" s="10" t="n"/>
      <c r="L2604" s="13" t="n">
        <v>4.830303030303031</v>
      </c>
      <c r="M2604" s="12" t="n">
        <v>45016</v>
      </c>
      <c r="N2604" s="13" t="n">
        <v>15</v>
      </c>
      <c r="O2604" s="12" t="n">
        <v>45031</v>
      </c>
      <c r="P2604" t="n">
        <v>12</v>
      </c>
      <c r="Q2604" s="14" t="inlineStr">
        <is>
          <t>SI</t>
        </is>
      </c>
      <c r="R2604" s="10" t="n"/>
      <c r="S2604" s="10" t="n">
        <v>2015.46</v>
      </c>
      <c r="T2604" s="10" t="n"/>
      <c r="U2604" s="10" t="n"/>
      <c r="V2604" s="13" t="n">
        <v>6.830303030303031</v>
      </c>
      <c r="W2604" s="12" t="n">
        <v>45018</v>
      </c>
      <c r="X2604" s="13" t="n">
        <v>17</v>
      </c>
      <c r="Y2604" s="12" t="n">
        <v>45031</v>
      </c>
      <c r="Z2604" t="n">
        <v>12</v>
      </c>
      <c r="AA2604" s="14" t="inlineStr">
        <is>
          <t>SI</t>
        </is>
      </c>
    </row>
    <row r="2605">
      <c r="B2605" t="inlineStr">
        <is>
          <t>Venta Local</t>
        </is>
      </c>
      <c r="C2605" t="n">
        <v>40354627</v>
      </c>
      <c r="D2605" t="inlineStr">
        <is>
          <t>ANDES ASIA</t>
        </is>
      </c>
      <c r="E2605" t="n">
        <v>1022398</v>
      </c>
      <c r="F2605" t="inlineStr">
        <is>
          <t>andes asia1022398</t>
        </is>
      </c>
      <c r="G2605" s="12" t="n">
        <v>45012</v>
      </c>
      <c r="H2605" s="10" t="inlineStr"/>
      <c r="I2605" s="10" t="n">
        <v>5538.6</v>
      </c>
      <c r="J2605" s="10" t="n"/>
      <c r="K2605" s="10" t="n"/>
      <c r="L2605" s="13" t="n">
        <v>4.830303030303031</v>
      </c>
      <c r="M2605" s="12" t="n">
        <v>45016</v>
      </c>
      <c r="N2605" s="13" t="n">
        <v>15</v>
      </c>
      <c r="O2605" s="12" t="n">
        <v>45031</v>
      </c>
      <c r="P2605" t="n">
        <v>12</v>
      </c>
      <c r="Q2605" s="14" t="inlineStr">
        <is>
          <t>SI</t>
        </is>
      </c>
      <c r="R2605" s="10" t="n"/>
      <c r="S2605" s="10" t="n">
        <v>5538.6</v>
      </c>
      <c r="T2605" s="10" t="n"/>
      <c r="U2605" s="10" t="n"/>
      <c r="V2605" s="13" t="n">
        <v>6.830303030303031</v>
      </c>
      <c r="W2605" s="12" t="n">
        <v>45018</v>
      </c>
      <c r="X2605" s="13" t="n">
        <v>17</v>
      </c>
      <c r="Y2605" s="12" t="n">
        <v>45031</v>
      </c>
      <c r="Z2605" t="n">
        <v>12</v>
      </c>
      <c r="AA2605" s="14" t="inlineStr">
        <is>
          <t>SI</t>
        </is>
      </c>
    </row>
    <row r="2606">
      <c r="B2606" t="inlineStr">
        <is>
          <t>Venta Local</t>
        </is>
      </c>
      <c r="C2606" t="n">
        <v>40354627</v>
      </c>
      <c r="D2606" t="inlineStr">
        <is>
          <t>ANDES ASIA</t>
        </is>
      </c>
      <c r="E2606" t="n">
        <v>1022865</v>
      </c>
      <c r="F2606" t="inlineStr">
        <is>
          <t>andes asia1022865</t>
        </is>
      </c>
      <c r="G2606" s="12" t="n">
        <v>45012</v>
      </c>
      <c r="H2606" s="10" t="inlineStr"/>
      <c r="I2606" s="10" t="n">
        <v>4016.81</v>
      </c>
      <c r="J2606" s="10" t="n"/>
      <c r="K2606" s="10" t="n"/>
      <c r="L2606" s="13" t="n">
        <v>4.830303030303031</v>
      </c>
      <c r="M2606" s="12" t="n">
        <v>45016</v>
      </c>
      <c r="N2606" s="13" t="n">
        <v>15</v>
      </c>
      <c r="O2606" s="12" t="n">
        <v>45031</v>
      </c>
      <c r="P2606" t="n">
        <v>12</v>
      </c>
      <c r="Q2606" s="14" t="inlineStr">
        <is>
          <t>SI</t>
        </is>
      </c>
      <c r="R2606" s="10" t="n"/>
      <c r="S2606" s="10" t="n">
        <v>4016.81</v>
      </c>
      <c r="T2606" s="10" t="n"/>
      <c r="U2606" s="10" t="n"/>
      <c r="V2606" s="13" t="n">
        <v>6.830303030303031</v>
      </c>
      <c r="W2606" s="12" t="n">
        <v>45018</v>
      </c>
      <c r="X2606" s="13" t="n">
        <v>17</v>
      </c>
      <c r="Y2606" s="12" t="n">
        <v>45031</v>
      </c>
      <c r="Z2606" t="n">
        <v>12</v>
      </c>
      <c r="AA2606" s="14" t="inlineStr">
        <is>
          <t>SI</t>
        </is>
      </c>
    </row>
    <row r="2607">
      <c r="B2607" t="inlineStr">
        <is>
          <t>Venta Local</t>
        </is>
      </c>
      <c r="C2607" t="n">
        <v>40354627</v>
      </c>
      <c r="D2607" t="inlineStr">
        <is>
          <t>ANDES ASIA</t>
        </is>
      </c>
      <c r="E2607" t="n">
        <v>1022863</v>
      </c>
      <c r="F2607" t="inlineStr">
        <is>
          <t>andes asia1022863</t>
        </is>
      </c>
      <c r="G2607" s="12" t="n">
        <v>45012</v>
      </c>
      <c r="H2607" s="10" t="inlineStr"/>
      <c r="I2607" s="10" t="n">
        <v>5916.57</v>
      </c>
      <c r="J2607" s="10" t="n"/>
      <c r="K2607" s="10" t="n"/>
      <c r="L2607" s="13" t="n">
        <v>4.830303030303031</v>
      </c>
      <c r="M2607" s="12" t="n">
        <v>45016</v>
      </c>
      <c r="N2607" s="13" t="n">
        <v>15</v>
      </c>
      <c r="O2607" s="12" t="n">
        <v>45031</v>
      </c>
      <c r="P2607" t="n">
        <v>12</v>
      </c>
      <c r="Q2607" s="14" t="inlineStr">
        <is>
          <t>SI</t>
        </is>
      </c>
      <c r="R2607" s="10" t="n"/>
      <c r="S2607" s="10" t="n">
        <v>5916.57</v>
      </c>
      <c r="T2607" s="10" t="n"/>
      <c r="U2607" s="10" t="n"/>
      <c r="V2607" s="13" t="n">
        <v>6.830303030303031</v>
      </c>
      <c r="W2607" s="12" t="n">
        <v>45018</v>
      </c>
      <c r="X2607" s="13" t="n">
        <v>17</v>
      </c>
      <c r="Y2607" s="12" t="n">
        <v>45031</v>
      </c>
      <c r="Z2607" t="n">
        <v>12</v>
      </c>
      <c r="AA2607" s="14" t="inlineStr">
        <is>
          <t>SI</t>
        </is>
      </c>
    </row>
    <row r="2608">
      <c r="B2608" t="inlineStr">
        <is>
          <t>Venta Local</t>
        </is>
      </c>
      <c r="C2608" t="n">
        <v>40354627</v>
      </c>
      <c r="D2608" t="inlineStr">
        <is>
          <t>ANDES ASIA</t>
        </is>
      </c>
      <c r="E2608" t="n">
        <v>1022398</v>
      </c>
      <c r="F2608" t="inlineStr">
        <is>
          <t>andes asia1022398</t>
        </is>
      </c>
      <c r="G2608" s="12" t="n">
        <v>45012</v>
      </c>
      <c r="H2608" s="10" t="inlineStr"/>
      <c r="I2608" s="10" t="n">
        <v>6017.63</v>
      </c>
      <c r="J2608" s="10" t="n"/>
      <c r="K2608" s="10" t="n"/>
      <c r="L2608" s="13" t="n">
        <v>4.830303030303031</v>
      </c>
      <c r="M2608" s="12" t="n">
        <v>45016</v>
      </c>
      <c r="N2608" s="13" t="n">
        <v>15</v>
      </c>
      <c r="O2608" s="12" t="n">
        <v>45031</v>
      </c>
      <c r="P2608" t="n">
        <v>12</v>
      </c>
      <c r="Q2608" s="14" t="inlineStr">
        <is>
          <t>SI</t>
        </is>
      </c>
      <c r="R2608" s="10" t="n"/>
      <c r="S2608" s="10" t="n">
        <v>6017.63</v>
      </c>
      <c r="T2608" s="10" t="n"/>
      <c r="U2608" s="10" t="n"/>
      <c r="V2608" s="13" t="n">
        <v>6.830303030303031</v>
      </c>
      <c r="W2608" s="12" t="n">
        <v>45018</v>
      </c>
      <c r="X2608" s="13" t="n">
        <v>17</v>
      </c>
      <c r="Y2608" s="12" t="n">
        <v>45031</v>
      </c>
      <c r="Z2608" t="n">
        <v>12</v>
      </c>
      <c r="AA2608" s="14" t="inlineStr">
        <is>
          <t>SI</t>
        </is>
      </c>
    </row>
    <row r="2609">
      <c r="B2609" t="inlineStr">
        <is>
          <t>Venta Local</t>
        </is>
      </c>
      <c r="C2609" t="n">
        <v>40354627</v>
      </c>
      <c r="D2609" t="inlineStr">
        <is>
          <t>ANDES ASIA</t>
        </is>
      </c>
      <c r="E2609" t="n">
        <v>1021925</v>
      </c>
      <c r="F2609" t="inlineStr">
        <is>
          <t>andes asia1021925</t>
        </is>
      </c>
      <c r="G2609" s="12" t="n">
        <v>45012</v>
      </c>
      <c r="H2609" s="10" t="inlineStr"/>
      <c r="I2609" s="10" t="n">
        <v>6010.29</v>
      </c>
      <c r="J2609" s="10" t="n"/>
      <c r="K2609" s="10" t="n"/>
      <c r="L2609" s="13" t="n">
        <v>4.830303030303031</v>
      </c>
      <c r="M2609" s="12" t="n">
        <v>45016</v>
      </c>
      <c r="N2609" s="13" t="n">
        <v>15</v>
      </c>
      <c r="O2609" s="12" t="n">
        <v>45031</v>
      </c>
      <c r="P2609" t="n">
        <v>12</v>
      </c>
      <c r="Q2609" s="14" t="inlineStr">
        <is>
          <t>SI</t>
        </is>
      </c>
      <c r="R2609" s="10" t="n"/>
      <c r="S2609" s="10" t="n">
        <v>6010.29</v>
      </c>
      <c r="T2609" s="10" t="n"/>
      <c r="U2609" s="10" t="n"/>
      <c r="V2609" s="13" t="n">
        <v>6.830303030303031</v>
      </c>
      <c r="W2609" s="12" t="n">
        <v>45018</v>
      </c>
      <c r="X2609" s="13" t="n">
        <v>17</v>
      </c>
      <c r="Y2609" s="12" t="n">
        <v>45031</v>
      </c>
      <c r="Z2609" t="n">
        <v>12</v>
      </c>
      <c r="AA2609" s="14" t="inlineStr">
        <is>
          <t>SI</t>
        </is>
      </c>
    </row>
    <row r="2610">
      <c r="B2610" t="inlineStr">
        <is>
          <t>Venta Directa</t>
        </is>
      </c>
      <c r="C2610" t="n">
        <v>40354607</v>
      </c>
      <c r="D2610" t="inlineStr">
        <is>
          <t>AGRO SUDAMERICA</t>
        </is>
      </c>
      <c r="E2610" t="n">
        <v>1030802</v>
      </c>
      <c r="F2610" t="inlineStr">
        <is>
          <t>agro sudamerica1030802</t>
        </is>
      </c>
      <c r="G2610" s="12" t="n">
        <v>44989</v>
      </c>
      <c r="H2610" s="10" t="n">
        <v>1999.05</v>
      </c>
      <c r="I2610" s="10" t="n"/>
      <c r="J2610" s="10" t="n"/>
      <c r="K2610" s="10" t="n"/>
      <c r="L2610" s="13" t="n"/>
      <c r="N2610" s="13" t="n"/>
      <c r="Q2610" s="14" t="n"/>
      <c r="R2610" s="10" t="n">
        <v>1999.05</v>
      </c>
      <c r="S2610" s="10" t="n"/>
      <c r="T2610" s="10" t="n"/>
      <c r="U2610" s="10" t="n"/>
      <c r="V2610" s="13" t="n"/>
      <c r="X2610" s="13" t="n"/>
      <c r="AA2610" s="14" t="n"/>
    </row>
    <row r="2611">
      <c r="B2611" t="inlineStr">
        <is>
          <t>Venta Directa</t>
        </is>
      </c>
      <c r="C2611" t="n">
        <v>40354606</v>
      </c>
      <c r="D2611" t="inlineStr">
        <is>
          <t>AGRO SUDAMERICA</t>
        </is>
      </c>
      <c r="E2611" t="n">
        <v>1020848</v>
      </c>
      <c r="F2611" t="inlineStr">
        <is>
          <t>agro sudamerica1020848</t>
        </is>
      </c>
      <c r="G2611" s="12" t="n">
        <v>44989</v>
      </c>
      <c r="H2611" s="10" t="n">
        <v>15521.37</v>
      </c>
      <c r="I2611" s="10" t="n"/>
      <c r="J2611" s="10" t="n"/>
      <c r="K2611" s="10" t="n"/>
      <c r="L2611" s="13" t="n"/>
      <c r="N2611" s="13" t="n"/>
      <c r="Q2611" s="14" t="n"/>
      <c r="R2611" s="10" t="n">
        <v>15521.37</v>
      </c>
      <c r="S2611" s="10" t="n"/>
      <c r="T2611" s="10" t="n"/>
      <c r="U2611" s="10" t="n"/>
      <c r="V2611" s="13" t="n"/>
      <c r="X2611" s="13" t="n"/>
      <c r="AA2611" s="14" t="n"/>
    </row>
    <row r="2612">
      <c r="B2612" t="inlineStr">
        <is>
          <t>Venta Directa</t>
        </is>
      </c>
      <c r="C2612" t="n">
        <v>40354606</v>
      </c>
      <c r="D2612" t="inlineStr">
        <is>
          <t>AGRO SUDAMERICA</t>
        </is>
      </c>
      <c r="E2612" t="n">
        <v>1023372</v>
      </c>
      <c r="F2612" t="inlineStr">
        <is>
          <t>agro sudamerica1023372</t>
        </is>
      </c>
      <c r="G2612" s="12" t="n">
        <v>44989</v>
      </c>
      <c r="H2612" s="10" t="n">
        <v>6469.15</v>
      </c>
      <c r="I2612" s="10" t="n"/>
      <c r="J2612" s="10" t="n"/>
      <c r="K2612" s="10" t="n"/>
      <c r="L2612" s="13" t="n"/>
      <c r="N2612" s="13" t="n"/>
      <c r="Q2612" s="14" t="n"/>
      <c r="R2612" s="10" t="n">
        <v>6469.15</v>
      </c>
      <c r="S2612" s="10" t="n"/>
      <c r="T2612" s="10" t="n"/>
      <c r="U2612" s="10" t="n"/>
      <c r="V2612" s="13" t="n"/>
      <c r="X2612" s="13" t="n"/>
      <c r="AA2612" s="14" t="n"/>
    </row>
    <row r="2613">
      <c r="B2613" t="inlineStr">
        <is>
          <t>Venta Directa</t>
        </is>
      </c>
      <c r="C2613" t="n">
        <v>40354443</v>
      </c>
      <c r="D2613" t="inlineStr">
        <is>
          <t>AGROSUPER ASIA</t>
        </is>
      </c>
      <c r="E2613" t="n">
        <v>1012612</v>
      </c>
      <c r="F2613" t="inlineStr">
        <is>
          <t>agrosuper asia1012612</t>
        </is>
      </c>
      <c r="G2613" s="12" t="n">
        <v>45029</v>
      </c>
      <c r="H2613" s="10" t="inlineStr"/>
      <c r="I2613" s="10" t="n">
        <v>24467.3</v>
      </c>
      <c r="J2613" s="10" t="n"/>
      <c r="K2613" s="10" t="n"/>
      <c r="L2613" s="13" t="n"/>
      <c r="N2613" s="13" t="n"/>
      <c r="Q2613" s="14" t="n"/>
      <c r="R2613" s="10" t="n"/>
      <c r="S2613" s="10" t="n">
        <v>24467.3</v>
      </c>
      <c r="T2613" s="10" t="n"/>
      <c r="U2613" s="10" t="n"/>
      <c r="V2613" s="13" t="n"/>
      <c r="X2613" s="13" t="n"/>
      <c r="AA2613" s="14" t="n"/>
    </row>
    <row r="2614">
      <c r="B2614" t="inlineStr">
        <is>
          <t>Venta Directa</t>
        </is>
      </c>
      <c r="C2614" t="n">
        <v>40354442</v>
      </c>
      <c r="D2614" t="inlineStr">
        <is>
          <t>AGROSUPER ASIA</t>
        </is>
      </c>
      <c r="E2614" t="n">
        <v>1012612</v>
      </c>
      <c r="F2614" t="inlineStr">
        <is>
          <t>agrosuper asia1012612</t>
        </is>
      </c>
      <c r="G2614" s="12" t="n">
        <v>45029</v>
      </c>
      <c r="H2614" s="10" t="inlineStr"/>
      <c r="I2614" s="10" t="n">
        <v>24429.96</v>
      </c>
      <c r="J2614" s="10" t="n"/>
      <c r="K2614" s="10" t="n"/>
      <c r="L2614" s="13" t="n"/>
      <c r="N2614" s="13" t="n"/>
      <c r="Q2614" s="14" t="n"/>
      <c r="R2614" s="10" t="n"/>
      <c r="S2614" s="10" t="n">
        <v>24429.96</v>
      </c>
      <c r="T2614" s="10" t="n"/>
      <c r="U2614" s="10" t="n"/>
      <c r="V2614" s="13" t="n"/>
      <c r="X2614" s="13" t="n"/>
      <c r="AA2614" s="14" t="n"/>
    </row>
    <row r="2615">
      <c r="B2615" t="inlineStr">
        <is>
          <t>Venta Directa</t>
        </is>
      </c>
      <c r="C2615" t="n">
        <v>40354303</v>
      </c>
      <c r="D2615" t="inlineStr">
        <is>
          <t>AGRO SUDAMERICA</t>
        </is>
      </c>
      <c r="E2615" t="n">
        <v>1012744</v>
      </c>
      <c r="F2615" t="inlineStr">
        <is>
          <t>agro sudamerica1012744</t>
        </is>
      </c>
      <c r="G2615" s="12" t="n">
        <v>44977</v>
      </c>
      <c r="H2615" s="10" t="inlineStr"/>
      <c r="I2615" s="10" t="n"/>
      <c r="J2615" s="10" t="n"/>
      <c r="K2615" s="10" t="n"/>
      <c r="L2615" s="13" t="n"/>
      <c r="N2615" s="13" t="n"/>
      <c r="Q2615" s="14" t="n"/>
      <c r="R2615" s="10" t="n"/>
      <c r="S2615" s="10" t="n"/>
      <c r="T2615" s="10" t="n"/>
      <c r="U2615" s="10" t="n"/>
      <c r="V2615" s="13" t="n"/>
      <c r="X2615" s="13" t="n"/>
      <c r="AA2615" s="14" t="n"/>
    </row>
    <row r="2616">
      <c r="B2616" t="inlineStr">
        <is>
          <t>Venta Directa</t>
        </is>
      </c>
      <c r="C2616" t="n">
        <v>40354301</v>
      </c>
      <c r="D2616" t="inlineStr">
        <is>
          <t>AGRO SUDAMERICA</t>
        </is>
      </c>
      <c r="E2616" t="n">
        <v>1021187</v>
      </c>
      <c r="F2616" t="inlineStr">
        <is>
          <t>agro sudamerica1021187</t>
        </is>
      </c>
      <c r="G2616" s="12" t="n">
        <v>44983</v>
      </c>
      <c r="H2616" s="10" t="inlineStr"/>
      <c r="I2616" s="10" t="n"/>
      <c r="J2616" s="10" t="n"/>
      <c r="K2616" s="10" t="n"/>
      <c r="L2616" s="13" t="n"/>
      <c r="N2616" s="13" t="n"/>
      <c r="Q2616" s="14" t="n"/>
      <c r="R2616" s="10" t="n"/>
      <c r="S2616" s="10" t="n"/>
      <c r="T2616" s="10" t="n"/>
      <c r="U2616" s="10" t="n"/>
      <c r="V2616" s="13" t="n"/>
      <c r="X2616" s="13" t="n"/>
      <c r="AA2616" s="14" t="n"/>
    </row>
    <row r="2617">
      <c r="B2617" t="inlineStr">
        <is>
          <t>Venta Local</t>
        </is>
      </c>
      <c r="C2617" t="n">
        <v>40353821</v>
      </c>
      <c r="D2617" t="inlineStr">
        <is>
          <t>AGRO AMERICA</t>
        </is>
      </c>
      <c r="E2617" t="n">
        <v>1100570</v>
      </c>
      <c r="F2617" t="inlineStr">
        <is>
          <t>agro america1100570</t>
        </is>
      </c>
      <c r="G2617" s="12" t="n">
        <v>44985</v>
      </c>
      <c r="H2617" s="10" t="n">
        <v>4283.269256</v>
      </c>
      <c r="I2617" s="10" t="n"/>
      <c r="J2617" s="10" t="n"/>
      <c r="K2617" s="10" t="n"/>
      <c r="L2617" s="13" t="n">
        <v>7.5</v>
      </c>
      <c r="M2617" s="12" t="n">
        <v>44992</v>
      </c>
      <c r="N2617" s="13" t="n">
        <v>9.5</v>
      </c>
      <c r="O2617" s="12" t="n">
        <v>45001</v>
      </c>
      <c r="P2617" t="n">
        <v>13</v>
      </c>
      <c r="Q2617" s="14" t="inlineStr">
        <is>
          <t>SI</t>
        </is>
      </c>
      <c r="R2617" s="10" t="n">
        <v>4283.269256</v>
      </c>
      <c r="S2617" s="10" t="n"/>
      <c r="T2617" s="10" t="n"/>
      <c r="U2617" s="10" t="n"/>
      <c r="V2617" s="13" t="n">
        <v>9.5</v>
      </c>
      <c r="W2617" s="12" t="n">
        <v>44994</v>
      </c>
      <c r="X2617" s="13" t="n">
        <v>11.5</v>
      </c>
      <c r="Y2617" s="12" t="n">
        <v>45001</v>
      </c>
      <c r="Z2617" t="n">
        <v>13</v>
      </c>
      <c r="AA2617" s="14" t="inlineStr">
        <is>
          <t>SI</t>
        </is>
      </c>
    </row>
    <row r="2618">
      <c r="B2618" t="inlineStr">
        <is>
          <t>Venta Local</t>
        </is>
      </c>
      <c r="C2618" t="n">
        <v>40353821</v>
      </c>
      <c r="D2618" t="inlineStr">
        <is>
          <t>AGRO AMERICA</t>
        </is>
      </c>
      <c r="E2618" t="n">
        <v>1100572</v>
      </c>
      <c r="F2618" t="inlineStr">
        <is>
          <t>agro america1100572</t>
        </is>
      </c>
      <c r="G2618" s="12" t="n">
        <v>44985</v>
      </c>
      <c r="H2618" s="10" t="n">
        <v>4283.269256</v>
      </c>
      <c r="I2618" s="10" t="n"/>
      <c r="J2618" s="10" t="n"/>
      <c r="K2618" s="10" t="n"/>
      <c r="L2618" s="13" t="n">
        <v>7.5</v>
      </c>
      <c r="M2618" s="12" t="n">
        <v>44992</v>
      </c>
      <c r="N2618" s="13" t="n">
        <v>9.5</v>
      </c>
      <c r="O2618" s="12" t="n">
        <v>45001</v>
      </c>
      <c r="P2618" t="n">
        <v>13</v>
      </c>
      <c r="Q2618" s="14" t="inlineStr">
        <is>
          <t>SI</t>
        </is>
      </c>
      <c r="R2618" s="10" t="n">
        <v>4283.269256</v>
      </c>
      <c r="S2618" s="10" t="n"/>
      <c r="T2618" s="10" t="n"/>
      <c r="U2618" s="10" t="n"/>
      <c r="V2618" s="13" t="n">
        <v>9.5</v>
      </c>
      <c r="W2618" s="12" t="n">
        <v>44994</v>
      </c>
      <c r="X2618" s="13" t="n">
        <v>11.5</v>
      </c>
      <c r="Y2618" s="12" t="n">
        <v>45001</v>
      </c>
      <c r="Z2618" t="n">
        <v>13</v>
      </c>
      <c r="AA2618" s="14" t="inlineStr">
        <is>
          <t>SI</t>
        </is>
      </c>
    </row>
    <row r="2619">
      <c r="B2619" t="inlineStr">
        <is>
          <t>Venta Local</t>
        </is>
      </c>
      <c r="C2619" t="n">
        <v>40353821</v>
      </c>
      <c r="D2619" t="inlineStr">
        <is>
          <t>AGRO AMERICA</t>
        </is>
      </c>
      <c r="E2619" t="n">
        <v>1100573</v>
      </c>
      <c r="F2619" t="inlineStr">
        <is>
          <t>agro america1100573</t>
        </is>
      </c>
      <c r="G2619" s="12" t="n">
        <v>44985</v>
      </c>
      <c r="H2619" s="10" t="n">
        <v>3671.373648</v>
      </c>
      <c r="I2619" s="10" t="n"/>
      <c r="J2619" s="10" t="n"/>
      <c r="K2619" s="10" t="n"/>
      <c r="L2619" s="13" t="n">
        <v>7.5</v>
      </c>
      <c r="M2619" s="12" t="n">
        <v>44992</v>
      </c>
      <c r="N2619" s="13" t="n">
        <v>9.5</v>
      </c>
      <c r="O2619" s="12" t="n">
        <v>45001</v>
      </c>
      <c r="P2619" t="n">
        <v>13</v>
      </c>
      <c r="Q2619" s="14" t="inlineStr">
        <is>
          <t>SI</t>
        </is>
      </c>
      <c r="R2619" s="10" t="n">
        <v>3671.373648</v>
      </c>
      <c r="S2619" s="10" t="n"/>
      <c r="T2619" s="10" t="n"/>
      <c r="U2619" s="10" t="n"/>
      <c r="V2619" s="13" t="n">
        <v>9.5</v>
      </c>
      <c r="W2619" s="12" t="n">
        <v>44994</v>
      </c>
      <c r="X2619" s="13" t="n">
        <v>11.5</v>
      </c>
      <c r="Y2619" s="12" t="n">
        <v>45001</v>
      </c>
      <c r="Z2619" t="n">
        <v>13</v>
      </c>
      <c r="AA2619" s="14" t="inlineStr">
        <is>
          <t>SI</t>
        </is>
      </c>
    </row>
    <row r="2620">
      <c r="B2620" t="inlineStr">
        <is>
          <t>Venta Local</t>
        </is>
      </c>
      <c r="C2620" t="n">
        <v>40353821</v>
      </c>
      <c r="D2620" t="inlineStr">
        <is>
          <t>AGRO AMERICA</t>
        </is>
      </c>
      <c r="E2620" t="n">
        <v>1100574</v>
      </c>
      <c r="F2620" t="inlineStr">
        <is>
          <t>agro america1100574</t>
        </is>
      </c>
      <c r="G2620" s="12" t="n">
        <v>44985</v>
      </c>
      <c r="H2620" s="10" t="n">
        <v>1223.791216</v>
      </c>
      <c r="I2620" s="10" t="n"/>
      <c r="J2620" s="10" t="n"/>
      <c r="K2620" s="10" t="n"/>
      <c r="L2620" s="13" t="n">
        <v>7.5</v>
      </c>
      <c r="M2620" s="12" t="n">
        <v>44992</v>
      </c>
      <c r="N2620" s="13" t="n">
        <v>9.5</v>
      </c>
      <c r="O2620" s="12" t="n">
        <v>45001</v>
      </c>
      <c r="P2620" t="n">
        <v>13</v>
      </c>
      <c r="Q2620" s="14" t="inlineStr">
        <is>
          <t>SI</t>
        </is>
      </c>
      <c r="R2620" s="10" t="n">
        <v>1223.791216</v>
      </c>
      <c r="S2620" s="10" t="n"/>
      <c r="T2620" s="10" t="n"/>
      <c r="U2620" s="10" t="n"/>
      <c r="V2620" s="13" t="n">
        <v>9.5</v>
      </c>
      <c r="W2620" s="12" t="n">
        <v>44994</v>
      </c>
      <c r="X2620" s="13" t="n">
        <v>11.5</v>
      </c>
      <c r="Y2620" s="12" t="n">
        <v>45001</v>
      </c>
      <c r="Z2620" t="n">
        <v>13</v>
      </c>
      <c r="AA2620" s="14" t="inlineStr">
        <is>
          <t>SI</t>
        </is>
      </c>
    </row>
    <row r="2621">
      <c r="B2621" t="inlineStr">
        <is>
          <t>Venta Local</t>
        </is>
      </c>
      <c r="C2621" t="n">
        <v>40353770</v>
      </c>
      <c r="D2621" t="inlineStr">
        <is>
          <t>AGRO AMERICA</t>
        </is>
      </c>
      <c r="E2621" t="n">
        <v>1030424</v>
      </c>
      <c r="F2621" t="inlineStr">
        <is>
          <t>agro america1030424</t>
        </is>
      </c>
      <c r="G2621" s="12" t="n">
        <v>44999</v>
      </c>
      <c r="H2621" s="10" t="n">
        <v>22619.64421</v>
      </c>
      <c r="I2621" s="10" t="n"/>
      <c r="J2621" s="10" t="n"/>
      <c r="K2621" s="10" t="n"/>
      <c r="L2621" s="13" t="n">
        <v>7.5</v>
      </c>
      <c r="M2621" s="12" t="n">
        <v>45006</v>
      </c>
      <c r="N2621" s="13" t="n">
        <v>9.5</v>
      </c>
      <c r="O2621" s="12" t="n">
        <v>45015</v>
      </c>
      <c r="P2621" t="n">
        <v>1</v>
      </c>
      <c r="Q2621" s="14" t="inlineStr">
        <is>
          <t>Mes 4</t>
        </is>
      </c>
      <c r="R2621" s="10" t="n">
        <v>22619.64421</v>
      </c>
      <c r="S2621" s="10" t="n"/>
      <c r="T2621" s="10" t="n"/>
      <c r="U2621" s="10" t="n"/>
      <c r="V2621" s="13" t="n">
        <v>9.5</v>
      </c>
      <c r="W2621" s="12" t="n">
        <v>45008</v>
      </c>
      <c r="X2621" s="13" t="n">
        <v>11.5</v>
      </c>
      <c r="Y2621" s="12" t="n">
        <v>45015</v>
      </c>
      <c r="Z2621" t="n">
        <v>1</v>
      </c>
      <c r="AA2621" s="14" t="inlineStr">
        <is>
          <t>Mes 4</t>
        </is>
      </c>
    </row>
    <row r="2622">
      <c r="B2622" t="inlineStr">
        <is>
          <t>Venta Directa</t>
        </is>
      </c>
      <c r="C2622" t="n">
        <v>40353135</v>
      </c>
      <c r="D2622" t="inlineStr">
        <is>
          <t>AGRO SUDAMERICA</t>
        </is>
      </c>
      <c r="E2622" t="n">
        <v>1011421</v>
      </c>
      <c r="F2622" t="inlineStr">
        <is>
          <t>agro sudamerica1011421</t>
        </is>
      </c>
      <c r="G2622" s="12" t="n">
        <v>44995</v>
      </c>
      <c r="H2622" s="10" t="n">
        <v>23992.64</v>
      </c>
      <c r="I2622" s="10" t="n"/>
      <c r="J2622" s="10" t="n"/>
      <c r="K2622" s="10" t="n"/>
      <c r="L2622" s="13" t="n"/>
      <c r="N2622" s="13" t="n"/>
      <c r="Q2622" s="14" t="n"/>
      <c r="R2622" s="10" t="n">
        <v>23992.64</v>
      </c>
      <c r="S2622" s="10" t="n"/>
      <c r="T2622" s="10" t="n"/>
      <c r="U2622" s="10" t="n"/>
      <c r="V2622" s="13" t="n"/>
      <c r="X2622" s="13" t="n"/>
      <c r="AA2622" s="14" t="n"/>
    </row>
    <row r="2623">
      <c r="B2623" t="inlineStr">
        <is>
          <t>Venta Directa</t>
        </is>
      </c>
      <c r="C2623" t="n">
        <v>40353134</v>
      </c>
      <c r="D2623" t="inlineStr">
        <is>
          <t>AGRO SUDAMERICA</t>
        </is>
      </c>
      <c r="E2623" t="n">
        <v>1011421</v>
      </c>
      <c r="F2623" t="inlineStr">
        <is>
          <t>agro sudamerica1011421</t>
        </is>
      </c>
      <c r="G2623" s="12" t="n">
        <v>44998</v>
      </c>
      <c r="H2623" s="10" t="n">
        <v>23991.73</v>
      </c>
      <c r="I2623" s="10" t="n"/>
      <c r="J2623" s="10" t="n"/>
      <c r="K2623" s="10" t="n"/>
      <c r="L2623" s="13" t="n"/>
      <c r="N2623" s="13" t="n"/>
      <c r="Q2623" s="14" t="n"/>
      <c r="R2623" s="10" t="n">
        <v>23991.73</v>
      </c>
      <c r="S2623" s="10" t="n"/>
      <c r="T2623" s="10" t="n"/>
      <c r="U2623" s="10" t="n"/>
      <c r="V2623" s="13" t="n"/>
      <c r="X2623" s="13" t="n"/>
      <c r="AA2623" s="14" t="n"/>
    </row>
    <row r="2624">
      <c r="B2624" t="inlineStr">
        <is>
          <t>Venta Directa</t>
        </is>
      </c>
      <c r="C2624" t="n">
        <v>40353133</v>
      </c>
      <c r="D2624" t="inlineStr">
        <is>
          <t>AGRO SUDAMERICA</t>
        </is>
      </c>
      <c r="E2624" t="n">
        <v>1011421</v>
      </c>
      <c r="F2624" t="inlineStr">
        <is>
          <t>agro sudamerica1011421</t>
        </is>
      </c>
      <c r="G2624" s="12" t="n">
        <v>44998</v>
      </c>
      <c r="H2624" s="10" t="n">
        <v>23996.56</v>
      </c>
      <c r="I2624" s="10" t="n"/>
      <c r="J2624" s="10" t="n"/>
      <c r="K2624" s="10" t="n"/>
      <c r="L2624" s="13" t="n"/>
      <c r="N2624" s="13" t="n"/>
      <c r="Q2624" s="14" t="n"/>
      <c r="R2624" s="10" t="n">
        <v>23996.56</v>
      </c>
      <c r="S2624" s="10" t="n"/>
      <c r="T2624" s="10" t="n"/>
      <c r="U2624" s="10" t="n"/>
      <c r="V2624" s="13" t="n"/>
      <c r="X2624" s="13" t="n"/>
      <c r="AA2624" s="14" t="n"/>
    </row>
    <row r="2625">
      <c r="B2625" t="inlineStr">
        <is>
          <t>Venta Directa</t>
        </is>
      </c>
      <c r="C2625" t="n">
        <v>40353132</v>
      </c>
      <c r="D2625" t="inlineStr">
        <is>
          <t>AGRO SUDAMERICA</t>
        </is>
      </c>
      <c r="E2625" t="n">
        <v>1011421</v>
      </c>
      <c r="F2625" t="inlineStr">
        <is>
          <t>agro sudamerica1011421</t>
        </is>
      </c>
      <c r="G2625" s="12" t="n">
        <v>44995</v>
      </c>
      <c r="H2625" s="10" t="n">
        <v>23992.05</v>
      </c>
      <c r="I2625" s="10" t="n"/>
      <c r="J2625" s="10" t="n"/>
      <c r="K2625" s="10" t="n"/>
      <c r="L2625" s="13" t="n"/>
      <c r="N2625" s="13" t="n"/>
      <c r="Q2625" s="14" t="n"/>
      <c r="R2625" s="10" t="n">
        <v>23992.05</v>
      </c>
      <c r="S2625" s="10" t="n"/>
      <c r="T2625" s="10" t="n"/>
      <c r="U2625" s="10" t="n"/>
      <c r="V2625" s="13" t="n"/>
      <c r="X2625" s="13" t="n"/>
      <c r="AA2625" s="14" t="n"/>
    </row>
    <row r="2626">
      <c r="B2626" t="inlineStr">
        <is>
          <t>Venta Directa</t>
        </is>
      </c>
      <c r="C2626" t="n">
        <v>40353131</v>
      </c>
      <c r="D2626" t="inlineStr">
        <is>
          <t>AGRO SUDAMERICA</t>
        </is>
      </c>
      <c r="E2626" t="n">
        <v>1011421</v>
      </c>
      <c r="F2626" t="inlineStr">
        <is>
          <t>agro sudamerica1011421</t>
        </is>
      </c>
      <c r="G2626" s="12" t="n">
        <v>44995</v>
      </c>
      <c r="H2626" s="10" t="n">
        <v>23998.46</v>
      </c>
      <c r="I2626" s="10" t="n"/>
      <c r="J2626" s="10" t="n"/>
      <c r="K2626" s="10" t="n"/>
      <c r="L2626" s="13" t="n"/>
      <c r="N2626" s="13" t="n"/>
      <c r="Q2626" s="14" t="n"/>
      <c r="R2626" s="10" t="n">
        <v>23998.46</v>
      </c>
      <c r="S2626" s="10" t="n"/>
      <c r="T2626" s="10" t="n"/>
      <c r="U2626" s="10" t="n"/>
      <c r="V2626" s="13" t="n"/>
      <c r="X2626" s="13" t="n"/>
      <c r="AA2626" s="14" t="n"/>
    </row>
    <row r="2627">
      <c r="B2627" t="inlineStr">
        <is>
          <t>Venta Directa</t>
        </is>
      </c>
      <c r="C2627" t="n">
        <v>40353130</v>
      </c>
      <c r="D2627" t="inlineStr">
        <is>
          <t>AGRO SUDAMERICA</t>
        </is>
      </c>
      <c r="E2627" t="n">
        <v>1011421</v>
      </c>
      <c r="F2627" t="inlineStr">
        <is>
          <t>agro sudamerica1011421</t>
        </is>
      </c>
      <c r="G2627" s="12" t="n">
        <v>44995</v>
      </c>
      <c r="H2627" s="10" t="n">
        <v>23985.81</v>
      </c>
      <c r="I2627" s="10" t="n"/>
      <c r="J2627" s="10" t="n"/>
      <c r="K2627" s="10" t="n"/>
      <c r="L2627" s="13" t="n"/>
      <c r="N2627" s="13" t="n"/>
      <c r="Q2627" s="14" t="n"/>
      <c r="R2627" s="10" t="n">
        <v>23985.81</v>
      </c>
      <c r="S2627" s="10" t="n"/>
      <c r="T2627" s="10" t="n"/>
      <c r="U2627" s="10" t="n"/>
      <c r="V2627" s="13" t="n"/>
      <c r="X2627" s="13" t="n"/>
      <c r="AA2627" s="14" t="n"/>
    </row>
    <row r="2628">
      <c r="B2628" t="inlineStr">
        <is>
          <t>Venta Directa</t>
        </is>
      </c>
      <c r="C2628" t="n">
        <v>40353129</v>
      </c>
      <c r="D2628" t="inlineStr">
        <is>
          <t>AGRO SUDAMERICA</t>
        </is>
      </c>
      <c r="E2628" t="n">
        <v>1011421</v>
      </c>
      <c r="F2628" t="inlineStr">
        <is>
          <t>agro sudamerica1011421</t>
        </is>
      </c>
      <c r="G2628" s="12" t="n">
        <v>44995</v>
      </c>
      <c r="H2628" s="10" t="n">
        <v>23984.48</v>
      </c>
      <c r="I2628" s="10" t="n"/>
      <c r="J2628" s="10" t="n"/>
      <c r="K2628" s="10" t="n"/>
      <c r="L2628" s="13" t="n"/>
      <c r="N2628" s="13" t="n"/>
      <c r="Q2628" s="14" t="n"/>
      <c r="R2628" s="10" t="n">
        <v>23984.48</v>
      </c>
      <c r="S2628" s="10" t="n"/>
      <c r="T2628" s="10" t="n"/>
      <c r="U2628" s="10" t="n"/>
      <c r="V2628" s="13" t="n"/>
      <c r="X2628" s="13" t="n"/>
      <c r="AA2628" s="14" t="n"/>
    </row>
    <row r="2629">
      <c r="B2629" t="inlineStr">
        <is>
          <t>Venta Directa</t>
        </is>
      </c>
      <c r="C2629" t="n">
        <v>40353128</v>
      </c>
      <c r="D2629" t="inlineStr">
        <is>
          <t>AGRO SUDAMERICA</t>
        </is>
      </c>
      <c r="E2629" t="n">
        <v>1011421</v>
      </c>
      <c r="F2629" t="inlineStr">
        <is>
          <t>agro sudamerica1011421</t>
        </is>
      </c>
      <c r="G2629" s="12" t="n">
        <v>44989</v>
      </c>
      <c r="H2629" s="10" t="n">
        <v>23992.69</v>
      </c>
      <c r="I2629" s="10" t="n"/>
      <c r="J2629" s="10" t="n"/>
      <c r="K2629" s="10" t="n"/>
      <c r="L2629" s="13" t="n"/>
      <c r="N2629" s="13" t="n"/>
      <c r="Q2629" s="14" t="n"/>
      <c r="R2629" s="10" t="n">
        <v>23992.69</v>
      </c>
      <c r="S2629" s="10" t="n"/>
      <c r="T2629" s="10" t="n"/>
      <c r="U2629" s="10" t="n"/>
      <c r="V2629" s="13" t="n"/>
      <c r="X2629" s="13" t="n"/>
      <c r="AA2629" s="14" t="n"/>
    </row>
    <row r="2630">
      <c r="B2630" t="inlineStr">
        <is>
          <t>Venta Directa</t>
        </is>
      </c>
      <c r="C2630" t="n">
        <v>40353127</v>
      </c>
      <c r="D2630" t="inlineStr">
        <is>
          <t>AGRO SUDAMERICA</t>
        </is>
      </c>
      <c r="E2630" t="n">
        <v>1011421</v>
      </c>
      <c r="F2630" t="inlineStr">
        <is>
          <t>agro sudamerica1011421</t>
        </is>
      </c>
      <c r="G2630" s="12" t="n">
        <v>44988</v>
      </c>
      <c r="H2630" s="10" t="n">
        <v>23983.78</v>
      </c>
      <c r="I2630" s="10" t="n"/>
      <c r="J2630" s="10" t="n"/>
      <c r="K2630" s="10" t="n"/>
      <c r="L2630" s="13" t="n"/>
      <c r="N2630" s="13" t="n"/>
      <c r="Q2630" s="14" t="n"/>
      <c r="R2630" s="10" t="n">
        <v>23983.78</v>
      </c>
      <c r="S2630" s="10" t="n"/>
      <c r="T2630" s="10" t="n"/>
      <c r="U2630" s="10" t="n"/>
      <c r="V2630" s="13" t="n"/>
      <c r="X2630" s="13" t="n"/>
      <c r="AA2630" s="14" t="n"/>
    </row>
    <row r="2631">
      <c r="B2631" t="inlineStr">
        <is>
          <t>Venta Directa</t>
        </is>
      </c>
      <c r="C2631" t="n">
        <v>40353126</v>
      </c>
      <c r="D2631" t="inlineStr">
        <is>
          <t>AGRO SUDAMERICA</t>
        </is>
      </c>
      <c r="E2631" t="n">
        <v>1011421</v>
      </c>
      <c r="F2631" t="inlineStr">
        <is>
          <t>agro sudamerica1011421</t>
        </is>
      </c>
      <c r="G2631" s="12" t="n">
        <v>44988</v>
      </c>
      <c r="H2631" s="10" t="n">
        <v>23616.47</v>
      </c>
      <c r="I2631" s="10" t="n"/>
      <c r="J2631" s="10" t="n"/>
      <c r="K2631" s="10" t="n"/>
      <c r="L2631" s="13" t="n"/>
      <c r="N2631" s="13" t="n"/>
      <c r="Q2631" s="14" t="n"/>
      <c r="R2631" s="10" t="n">
        <v>23616.47</v>
      </c>
      <c r="S2631" s="10" t="n"/>
      <c r="T2631" s="10" t="n"/>
      <c r="U2631" s="10" t="n"/>
      <c r="V2631" s="13" t="n"/>
      <c r="X2631" s="13" t="n"/>
      <c r="AA2631" s="14" t="n"/>
    </row>
    <row r="2632">
      <c r="B2632" t="inlineStr">
        <is>
          <t>Venta Directa</t>
        </is>
      </c>
      <c r="C2632" t="n">
        <v>40353125</v>
      </c>
      <c r="D2632" t="inlineStr">
        <is>
          <t>AGRO SUDAMERICA</t>
        </is>
      </c>
      <c r="E2632" t="n">
        <v>1011421</v>
      </c>
      <c r="F2632" t="inlineStr">
        <is>
          <t>agro sudamerica1011421</t>
        </is>
      </c>
      <c r="G2632" s="12" t="n">
        <v>44984</v>
      </c>
      <c r="H2632" s="10" t="inlineStr"/>
      <c r="I2632" s="10" t="n"/>
      <c r="J2632" s="10" t="n"/>
      <c r="K2632" s="10" t="n"/>
      <c r="L2632" s="13" t="n"/>
      <c r="N2632" s="13" t="n"/>
      <c r="Q2632" s="14" t="n"/>
      <c r="R2632" s="10" t="n"/>
      <c r="S2632" s="10" t="n"/>
      <c r="T2632" s="10" t="n"/>
      <c r="U2632" s="10" t="n"/>
      <c r="V2632" s="13" t="n"/>
      <c r="X2632" s="13" t="n"/>
      <c r="AA2632" s="14" t="n"/>
    </row>
    <row r="2633">
      <c r="B2633" t="inlineStr">
        <is>
          <t>Venta Directa</t>
        </is>
      </c>
      <c r="C2633" t="n">
        <v>40353124</v>
      </c>
      <c r="D2633" t="inlineStr">
        <is>
          <t>AGRO SUDAMERICA</t>
        </is>
      </c>
      <c r="E2633" t="n">
        <v>1011421</v>
      </c>
      <c r="F2633" t="inlineStr">
        <is>
          <t>agro sudamerica1011421</t>
        </is>
      </c>
      <c r="G2633" s="12" t="n">
        <v>44988</v>
      </c>
      <c r="H2633" s="10" t="n">
        <v>23994.06</v>
      </c>
      <c r="I2633" s="10" t="n"/>
      <c r="J2633" s="10" t="n"/>
      <c r="K2633" s="10" t="n"/>
      <c r="L2633" s="13" t="n"/>
      <c r="N2633" s="13" t="n"/>
      <c r="Q2633" s="14" t="n"/>
      <c r="R2633" s="10" t="n">
        <v>23994.06</v>
      </c>
      <c r="S2633" s="10" t="n"/>
      <c r="T2633" s="10" t="n"/>
      <c r="U2633" s="10" t="n"/>
      <c r="V2633" s="13" t="n"/>
      <c r="X2633" s="13" t="n"/>
      <c r="AA2633" s="14" t="n"/>
    </row>
    <row r="2634">
      <c r="B2634" t="inlineStr">
        <is>
          <t>Venta Directa</t>
        </is>
      </c>
      <c r="C2634" t="n">
        <v>40353123</v>
      </c>
      <c r="D2634" t="inlineStr">
        <is>
          <t>AGRO SUDAMERICA</t>
        </is>
      </c>
      <c r="E2634" t="n">
        <v>1011421</v>
      </c>
      <c r="F2634" t="inlineStr">
        <is>
          <t>agro sudamerica1011421</t>
        </is>
      </c>
      <c r="G2634" s="12" t="n">
        <v>44984</v>
      </c>
      <c r="H2634" s="10" t="inlineStr"/>
      <c r="I2634" s="10" t="n"/>
      <c r="J2634" s="10" t="n"/>
      <c r="K2634" s="10" t="n"/>
      <c r="L2634" s="13" t="n"/>
      <c r="N2634" s="13" t="n"/>
      <c r="Q2634" s="14" t="n"/>
      <c r="R2634" s="10" t="n"/>
      <c r="S2634" s="10" t="n"/>
      <c r="T2634" s="10" t="n"/>
      <c r="U2634" s="10" t="n"/>
      <c r="V2634" s="13" t="n"/>
      <c r="X2634" s="13" t="n"/>
      <c r="AA2634" s="14" t="n"/>
    </row>
    <row r="2635">
      <c r="B2635" t="inlineStr">
        <is>
          <t>Venta Directa</t>
        </is>
      </c>
      <c r="C2635" t="n">
        <v>40353122</v>
      </c>
      <c r="D2635" t="inlineStr">
        <is>
          <t>AGRO SUDAMERICA</t>
        </is>
      </c>
      <c r="E2635" t="n">
        <v>1011421</v>
      </c>
      <c r="F2635" t="inlineStr">
        <is>
          <t>agro sudamerica1011421</t>
        </is>
      </c>
      <c r="G2635" s="12" t="n">
        <v>44984</v>
      </c>
      <c r="H2635" s="10" t="inlineStr"/>
      <c r="I2635" s="10" t="n"/>
      <c r="J2635" s="10" t="n"/>
      <c r="K2635" s="10" t="n"/>
      <c r="L2635" s="13" t="n"/>
      <c r="N2635" s="13" t="n"/>
      <c r="Q2635" s="14" t="n"/>
      <c r="R2635" s="10" t="n"/>
      <c r="S2635" s="10" t="n"/>
      <c r="T2635" s="10" t="n"/>
      <c r="U2635" s="10" t="n"/>
      <c r="V2635" s="13" t="n"/>
      <c r="X2635" s="13" t="n"/>
      <c r="AA2635" s="14" t="n"/>
    </row>
    <row r="2636">
      <c r="B2636" t="inlineStr">
        <is>
          <t>Venta Directa</t>
        </is>
      </c>
      <c r="C2636" t="n">
        <v>40353121</v>
      </c>
      <c r="D2636" t="inlineStr">
        <is>
          <t>AGRO SUDAMERICA</t>
        </is>
      </c>
      <c r="E2636" t="n">
        <v>1011421</v>
      </c>
      <c r="F2636" t="inlineStr">
        <is>
          <t>agro sudamerica1011421</t>
        </is>
      </c>
      <c r="G2636" s="12" t="n">
        <v>44984</v>
      </c>
      <c r="H2636" s="10" t="inlineStr"/>
      <c r="I2636" s="10" t="n"/>
      <c r="J2636" s="10" t="n"/>
      <c r="K2636" s="10" t="n"/>
      <c r="L2636" s="13" t="n"/>
      <c r="N2636" s="13" t="n"/>
      <c r="Q2636" s="14" t="n"/>
      <c r="R2636" s="10" t="n"/>
      <c r="S2636" s="10" t="n"/>
      <c r="T2636" s="10" t="n"/>
      <c r="U2636" s="10" t="n"/>
      <c r="V2636" s="13" t="n"/>
      <c r="X2636" s="13" t="n"/>
      <c r="AA2636" s="14" t="n"/>
    </row>
    <row r="2637">
      <c r="B2637" t="inlineStr">
        <is>
          <t>Venta Directa</t>
        </is>
      </c>
      <c r="C2637" t="n">
        <v>40353120</v>
      </c>
      <c r="D2637" t="inlineStr">
        <is>
          <t>AGRO SUDAMERICA</t>
        </is>
      </c>
      <c r="E2637" t="n">
        <v>1011421</v>
      </c>
      <c r="F2637" t="inlineStr">
        <is>
          <t>agro sudamerica1011421</t>
        </is>
      </c>
      <c r="G2637" s="12" t="n">
        <v>44989</v>
      </c>
      <c r="H2637" s="10" t="n">
        <v>23990.67</v>
      </c>
      <c r="I2637" s="10" t="n"/>
      <c r="J2637" s="10" t="n"/>
      <c r="K2637" s="10" t="n"/>
      <c r="L2637" s="13" t="n"/>
      <c r="N2637" s="13" t="n"/>
      <c r="Q2637" s="14" t="n"/>
      <c r="R2637" s="10" t="n">
        <v>23990.67</v>
      </c>
      <c r="S2637" s="10" t="n"/>
      <c r="T2637" s="10" t="n"/>
      <c r="U2637" s="10" t="n"/>
      <c r="V2637" s="13" t="n"/>
      <c r="X2637" s="13" t="n"/>
      <c r="AA2637" s="14" t="n"/>
    </row>
    <row r="2638">
      <c r="B2638" t="inlineStr">
        <is>
          <t>Venta Directa</t>
        </is>
      </c>
      <c r="C2638" t="n">
        <v>40353119</v>
      </c>
      <c r="D2638" t="inlineStr">
        <is>
          <t>AGRO SUDAMERICA</t>
        </is>
      </c>
      <c r="E2638" t="n">
        <v>1011421</v>
      </c>
      <c r="F2638" t="inlineStr">
        <is>
          <t>agro sudamerica1011421</t>
        </is>
      </c>
      <c r="G2638" s="12" t="n">
        <v>44981</v>
      </c>
      <c r="H2638" s="10" t="inlineStr"/>
      <c r="I2638" s="10" t="n"/>
      <c r="J2638" s="10" t="n"/>
      <c r="K2638" s="10" t="n"/>
      <c r="L2638" s="13" t="n"/>
      <c r="N2638" s="13" t="n"/>
      <c r="Q2638" s="14" t="n"/>
      <c r="R2638" s="10" t="n"/>
      <c r="S2638" s="10" t="n"/>
      <c r="T2638" s="10" t="n"/>
      <c r="U2638" s="10" t="n"/>
      <c r="V2638" s="13" t="n"/>
      <c r="X2638" s="13" t="n"/>
      <c r="AA2638" s="14" t="n"/>
    </row>
    <row r="2639">
      <c r="B2639" t="inlineStr">
        <is>
          <t>Venta Directa</t>
        </is>
      </c>
      <c r="C2639" t="n">
        <v>40353118</v>
      </c>
      <c r="D2639" t="inlineStr">
        <is>
          <t>AGRO SUDAMERICA</t>
        </is>
      </c>
      <c r="E2639" t="n">
        <v>1011421</v>
      </c>
      <c r="F2639" t="inlineStr">
        <is>
          <t>agro sudamerica1011421</t>
        </is>
      </c>
      <c r="G2639" s="12" t="n">
        <v>44981</v>
      </c>
      <c r="H2639" s="10" t="inlineStr"/>
      <c r="I2639" s="10" t="n"/>
      <c r="J2639" s="10" t="n"/>
      <c r="K2639" s="10" t="n"/>
      <c r="L2639" s="13" t="n"/>
      <c r="N2639" s="13" t="n"/>
      <c r="Q2639" s="14" t="n"/>
      <c r="R2639" s="10" t="n"/>
      <c r="S2639" s="10" t="n"/>
      <c r="T2639" s="10" t="n"/>
      <c r="U2639" s="10" t="n"/>
      <c r="V2639" s="13" t="n"/>
      <c r="X2639" s="13" t="n"/>
      <c r="AA2639" s="14" t="n"/>
    </row>
    <row r="2640">
      <c r="B2640" t="inlineStr">
        <is>
          <t>Venta Directa</t>
        </is>
      </c>
      <c r="C2640" t="n">
        <v>40353117</v>
      </c>
      <c r="D2640" t="inlineStr">
        <is>
          <t>AGRO SUDAMERICA</t>
        </is>
      </c>
      <c r="E2640" t="n">
        <v>1011421</v>
      </c>
      <c r="F2640" t="inlineStr">
        <is>
          <t>agro sudamerica1011421</t>
        </is>
      </c>
      <c r="G2640" s="12" t="n">
        <v>44981</v>
      </c>
      <c r="H2640" s="10" t="inlineStr"/>
      <c r="I2640" s="10" t="n"/>
      <c r="J2640" s="10" t="n"/>
      <c r="K2640" s="10" t="n"/>
      <c r="L2640" s="13" t="n"/>
      <c r="N2640" s="13" t="n"/>
      <c r="Q2640" s="14" t="n"/>
      <c r="R2640" s="10" t="n"/>
      <c r="S2640" s="10" t="n"/>
      <c r="T2640" s="10" t="n"/>
      <c r="U2640" s="10" t="n"/>
      <c r="V2640" s="13" t="n"/>
      <c r="X2640" s="13" t="n"/>
      <c r="AA2640" s="14" t="n"/>
    </row>
    <row r="2641">
      <c r="B2641" t="inlineStr">
        <is>
          <t>Venta Directa</t>
        </is>
      </c>
      <c r="C2641" t="n">
        <v>40353116</v>
      </c>
      <c r="D2641" t="inlineStr">
        <is>
          <t>AGRO SUDAMERICA</t>
        </is>
      </c>
      <c r="E2641" t="n">
        <v>1011421</v>
      </c>
      <c r="F2641" t="inlineStr">
        <is>
          <t>agro sudamerica1011421</t>
        </is>
      </c>
      <c r="G2641" s="12" t="n">
        <v>44976</v>
      </c>
      <c r="H2641" s="10" t="inlineStr"/>
      <c r="I2641" s="10" t="n"/>
      <c r="J2641" s="10" t="n"/>
      <c r="K2641" s="10" t="n"/>
      <c r="L2641" s="13" t="n"/>
      <c r="N2641" s="13" t="n"/>
      <c r="Q2641" s="14" t="n"/>
      <c r="R2641" s="10" t="n"/>
      <c r="S2641" s="10" t="n"/>
      <c r="T2641" s="10" t="n"/>
      <c r="U2641" s="10" t="n"/>
      <c r="V2641" s="13" t="n"/>
      <c r="X2641" s="13" t="n"/>
      <c r="AA2641" s="14" t="n"/>
    </row>
    <row r="2642">
      <c r="B2642" t="inlineStr">
        <is>
          <t>Venta Directa</t>
        </is>
      </c>
      <c r="C2642" t="n">
        <v>40352718</v>
      </c>
      <c r="D2642" t="inlineStr">
        <is>
          <t>AGROSUPER ASIA</t>
        </is>
      </c>
      <c r="E2642" t="n">
        <v>1012612</v>
      </c>
      <c r="F2642" t="inlineStr">
        <is>
          <t>agrosuper asia1012612</t>
        </is>
      </c>
      <c r="G2642" s="12" t="n">
        <v>45028</v>
      </c>
      <c r="H2642" s="10" t="inlineStr"/>
      <c r="I2642" s="10" t="n">
        <v>24012.66</v>
      </c>
      <c r="J2642" s="10" t="n"/>
      <c r="K2642" s="10" t="n"/>
      <c r="L2642" s="13" t="n"/>
      <c r="N2642" s="13" t="n"/>
      <c r="Q2642" s="14" t="n"/>
      <c r="R2642" s="10" t="n"/>
      <c r="S2642" s="10" t="n">
        <v>24012.66</v>
      </c>
      <c r="T2642" s="10" t="n"/>
      <c r="U2642" s="10" t="n"/>
      <c r="V2642" s="13" t="n"/>
      <c r="X2642" s="13" t="n"/>
      <c r="AA2642" s="14" t="n"/>
    </row>
    <row r="2643">
      <c r="B2643" t="inlineStr">
        <is>
          <t>Venta Directa</t>
        </is>
      </c>
      <c r="C2643" t="n">
        <v>40352717</v>
      </c>
      <c r="D2643" t="inlineStr">
        <is>
          <t>AGROSUPER ASIA</t>
        </is>
      </c>
      <c r="E2643" t="n">
        <v>1012612</v>
      </c>
      <c r="F2643" t="inlineStr">
        <is>
          <t>agrosuper asia1012612</t>
        </is>
      </c>
      <c r="G2643" s="12" t="n">
        <v>45028</v>
      </c>
      <c r="H2643" s="10" t="inlineStr"/>
      <c r="I2643" s="10" t="n">
        <v>24996.86</v>
      </c>
      <c r="J2643" s="10" t="n"/>
      <c r="K2643" s="10" t="n"/>
      <c r="L2643" s="13" t="n"/>
      <c r="N2643" s="13" t="n"/>
      <c r="Q2643" s="14" t="n"/>
      <c r="R2643" s="10" t="n"/>
      <c r="S2643" s="10" t="n">
        <v>24996.86</v>
      </c>
      <c r="T2643" s="10" t="n"/>
      <c r="U2643" s="10" t="n"/>
      <c r="V2643" s="13" t="n"/>
      <c r="X2643" s="13" t="n"/>
      <c r="AA2643" s="14" t="n"/>
    </row>
    <row r="2644">
      <c r="B2644" t="inlineStr">
        <is>
          <t>Venta Directa</t>
        </is>
      </c>
      <c r="C2644" t="n">
        <v>40352440</v>
      </c>
      <c r="D2644" t="inlineStr">
        <is>
          <t>AGRO SUDAMERICA</t>
        </is>
      </c>
      <c r="E2644" t="n">
        <v>1011421</v>
      </c>
      <c r="F2644" t="inlineStr">
        <is>
          <t>agro sudamerica1011421</t>
        </is>
      </c>
      <c r="G2644" s="12" t="n">
        <v>44976</v>
      </c>
      <c r="H2644" s="10" t="inlineStr"/>
      <c r="I2644" s="10" t="n"/>
      <c r="J2644" s="10" t="n"/>
      <c r="K2644" s="10" t="n"/>
      <c r="L2644" s="13" t="n"/>
      <c r="N2644" s="13" t="n"/>
      <c r="Q2644" s="14" t="n"/>
      <c r="R2644" s="10" t="n"/>
      <c r="S2644" s="10" t="n"/>
      <c r="T2644" s="10" t="n"/>
      <c r="U2644" s="10" t="n"/>
      <c r="V2644" s="13" t="n"/>
      <c r="X2644" s="13" t="n"/>
      <c r="AA2644" s="14" t="n"/>
    </row>
    <row r="2645">
      <c r="B2645" t="inlineStr">
        <is>
          <t>Venta Directa</t>
        </is>
      </c>
      <c r="C2645" t="n">
        <v>40352357</v>
      </c>
      <c r="D2645" t="inlineStr">
        <is>
          <t>AGRO SUDAMERICA</t>
        </is>
      </c>
      <c r="E2645" t="n">
        <v>1012719</v>
      </c>
      <c r="F2645" t="inlineStr">
        <is>
          <t>agro sudamerica1012719</t>
        </is>
      </c>
      <c r="G2645" s="12" t="n">
        <v>44968</v>
      </c>
      <c r="H2645" s="10" t="inlineStr"/>
      <c r="I2645" s="10" t="n"/>
      <c r="J2645" s="10" t="n"/>
      <c r="K2645" s="10" t="n"/>
      <c r="L2645" s="13" t="n"/>
      <c r="N2645" s="13" t="n"/>
      <c r="Q2645" s="14" t="n"/>
      <c r="R2645" s="10" t="n"/>
      <c r="S2645" s="10" t="n"/>
      <c r="T2645" s="10" t="n"/>
      <c r="U2645" s="10" t="n"/>
      <c r="V2645" s="13" t="n"/>
      <c r="X2645" s="13" t="n"/>
      <c r="AA2645" s="14" t="n"/>
    </row>
    <row r="2646">
      <c r="B2646" t="inlineStr">
        <is>
          <t>Venta Directa</t>
        </is>
      </c>
      <c r="C2646" t="n">
        <v>40352356</v>
      </c>
      <c r="D2646" t="inlineStr">
        <is>
          <t>AGRO SUDAMERICA</t>
        </is>
      </c>
      <c r="E2646" t="n">
        <v>1012719</v>
      </c>
      <c r="F2646" t="inlineStr">
        <is>
          <t>agro sudamerica1012719</t>
        </is>
      </c>
      <c r="G2646" s="12" t="n">
        <v>44968</v>
      </c>
      <c r="H2646" s="10" t="inlineStr"/>
      <c r="I2646" s="10" t="n"/>
      <c r="J2646" s="10" t="n"/>
      <c r="K2646" s="10" t="n"/>
      <c r="L2646" s="13" t="n"/>
      <c r="N2646" s="13" t="n"/>
      <c r="Q2646" s="14" t="n"/>
      <c r="R2646" s="10" t="n"/>
      <c r="S2646" s="10" t="n"/>
      <c r="T2646" s="10" t="n"/>
      <c r="U2646" s="10" t="n"/>
      <c r="V2646" s="13" t="n"/>
      <c r="X2646" s="13" t="n"/>
      <c r="AA2646" s="14" t="n"/>
    </row>
    <row r="2647">
      <c r="B2647" t="inlineStr">
        <is>
          <t>Venta Directa</t>
        </is>
      </c>
      <c r="C2647" t="n">
        <v>40351731</v>
      </c>
      <c r="D2647" t="inlineStr">
        <is>
          <t>AGRO SUDAMERICA</t>
        </is>
      </c>
      <c r="E2647" t="n">
        <v>1021039</v>
      </c>
      <c r="F2647" t="inlineStr">
        <is>
          <t>agro sudamerica1021039</t>
        </is>
      </c>
      <c r="G2647" s="12" t="n">
        <v>44983</v>
      </c>
      <c r="H2647" s="10" t="inlineStr"/>
      <c r="I2647" s="10" t="n"/>
      <c r="J2647" s="10" t="n"/>
      <c r="K2647" s="10" t="n"/>
      <c r="L2647" s="13" t="n"/>
      <c r="N2647" s="13" t="n"/>
      <c r="Q2647" s="14" t="n"/>
      <c r="R2647" s="10" t="n"/>
      <c r="S2647" s="10" t="n"/>
      <c r="T2647" s="10" t="n"/>
      <c r="U2647" s="10" t="n"/>
      <c r="V2647" s="13" t="n"/>
      <c r="X2647" s="13" t="n"/>
      <c r="AA2647" s="14" t="n"/>
    </row>
    <row r="2648">
      <c r="B2648" t="inlineStr">
        <is>
          <t>Venta Directa</t>
        </is>
      </c>
      <c r="C2648" t="n">
        <v>40351731</v>
      </c>
      <c r="D2648" t="inlineStr">
        <is>
          <t>AGRO SUDAMERICA</t>
        </is>
      </c>
      <c r="E2648" t="n">
        <v>1021039</v>
      </c>
      <c r="F2648" t="inlineStr">
        <is>
          <t>agro sudamerica1021039</t>
        </is>
      </c>
      <c r="G2648" s="12" t="n">
        <v>44983</v>
      </c>
      <c r="H2648" s="10" t="inlineStr"/>
      <c r="I2648" s="10" t="n"/>
      <c r="J2648" s="10" t="n"/>
      <c r="K2648" s="10" t="n"/>
      <c r="L2648" s="13" t="n"/>
      <c r="N2648" s="13" t="n"/>
      <c r="Q2648" s="14" t="n"/>
      <c r="R2648" s="10" t="n"/>
      <c r="S2648" s="10" t="n"/>
      <c r="T2648" s="10" t="n"/>
      <c r="U2648" s="10" t="n"/>
      <c r="V2648" s="13" t="n"/>
      <c r="X2648" s="13" t="n"/>
      <c r="AA2648" s="14" t="n"/>
    </row>
    <row r="2649">
      <c r="B2649" t="inlineStr">
        <is>
          <t>Venta Local</t>
        </is>
      </c>
      <c r="C2649" t="n">
        <v>40348991</v>
      </c>
      <c r="D2649" t="inlineStr">
        <is>
          <t>ANDES ASIA</t>
        </is>
      </c>
      <c r="E2649" t="n">
        <v>1021944</v>
      </c>
      <c r="F2649" t="inlineStr">
        <is>
          <t>andes asia1021944</t>
        </is>
      </c>
      <c r="G2649" s="12" t="n">
        <v>45005</v>
      </c>
      <c r="H2649" s="10" t="inlineStr"/>
      <c r="I2649" s="10" t="n">
        <v>1000</v>
      </c>
      <c r="J2649" s="10" t="n"/>
      <c r="K2649" s="10" t="n"/>
      <c r="L2649" s="13" t="n">
        <v>4.830303030303031</v>
      </c>
      <c r="M2649" s="12" t="n">
        <v>45009</v>
      </c>
      <c r="N2649" s="13" t="n">
        <v>15</v>
      </c>
      <c r="O2649" s="12" t="n">
        <v>45024</v>
      </c>
      <c r="P2649" t="n">
        <v>18</v>
      </c>
      <c r="Q2649" s="14" t="inlineStr">
        <is>
          <t>SI</t>
        </is>
      </c>
      <c r="R2649" s="10" t="n"/>
      <c r="S2649" s="10" t="n">
        <v>1000</v>
      </c>
      <c r="T2649" s="10" t="n"/>
      <c r="U2649" s="10" t="n"/>
      <c r="V2649" s="13" t="n">
        <v>6.830303030303031</v>
      </c>
      <c r="W2649" s="12" t="n">
        <v>45011</v>
      </c>
      <c r="X2649" s="13" t="n">
        <v>17</v>
      </c>
      <c r="Y2649" s="12" t="n">
        <v>45024</v>
      </c>
      <c r="Z2649" t="n">
        <v>18</v>
      </c>
      <c r="AA2649" s="14" t="inlineStr">
        <is>
          <t>SI</t>
        </is>
      </c>
    </row>
    <row r="2650">
      <c r="B2650" t="inlineStr">
        <is>
          <t>Venta Local</t>
        </is>
      </c>
      <c r="C2650" t="n">
        <v>40348990</v>
      </c>
      <c r="D2650" t="inlineStr">
        <is>
          <t>ANDES ASIA</t>
        </is>
      </c>
      <c r="E2650" t="n">
        <v>1021925</v>
      </c>
      <c r="F2650" t="inlineStr">
        <is>
          <t>andes asia1021925</t>
        </is>
      </c>
      <c r="G2650" s="12" t="n">
        <v>45005</v>
      </c>
      <c r="H2650" s="10" t="inlineStr"/>
      <c r="I2650" s="10" t="n">
        <v>3987.08</v>
      </c>
      <c r="J2650" s="10" t="n"/>
      <c r="K2650" s="10" t="n"/>
      <c r="L2650" s="13" t="n">
        <v>4.830303030303031</v>
      </c>
      <c r="M2650" s="12" t="n">
        <v>45009</v>
      </c>
      <c r="N2650" s="13" t="n">
        <v>15</v>
      </c>
      <c r="O2650" s="12" t="n">
        <v>45024</v>
      </c>
      <c r="P2650" t="n">
        <v>18</v>
      </c>
      <c r="Q2650" s="14" t="inlineStr">
        <is>
          <t>SI</t>
        </is>
      </c>
      <c r="R2650" s="10" t="n"/>
      <c r="S2650" s="10" t="n">
        <v>3987.08</v>
      </c>
      <c r="T2650" s="10" t="n"/>
      <c r="U2650" s="10" t="n"/>
      <c r="V2650" s="13" t="n">
        <v>6.830303030303031</v>
      </c>
      <c r="W2650" s="12" t="n">
        <v>45011</v>
      </c>
      <c r="X2650" s="13" t="n">
        <v>17</v>
      </c>
      <c r="Y2650" s="12" t="n">
        <v>45024</v>
      </c>
      <c r="Z2650" t="n">
        <v>18</v>
      </c>
      <c r="AA2650" s="14" t="inlineStr">
        <is>
          <t>SI</t>
        </is>
      </c>
    </row>
    <row r="2651">
      <c r="B2651" t="inlineStr">
        <is>
          <t>Venta Local</t>
        </is>
      </c>
      <c r="C2651" t="n">
        <v>40348990</v>
      </c>
      <c r="D2651" t="inlineStr">
        <is>
          <t>ANDES ASIA</t>
        </is>
      </c>
      <c r="E2651" t="n">
        <v>1022142</v>
      </c>
      <c r="F2651" t="inlineStr">
        <is>
          <t>andes asia1022142</t>
        </is>
      </c>
      <c r="G2651" s="12" t="n">
        <v>45005</v>
      </c>
      <c r="H2651" s="10" t="inlineStr"/>
      <c r="I2651" s="10" t="n">
        <v>5014</v>
      </c>
      <c r="J2651" s="10" t="n"/>
      <c r="K2651" s="10" t="n"/>
      <c r="L2651" s="13" t="n">
        <v>4.830303030303031</v>
      </c>
      <c r="M2651" s="12" t="n">
        <v>45009</v>
      </c>
      <c r="N2651" s="13" t="n">
        <v>15</v>
      </c>
      <c r="O2651" s="12" t="n">
        <v>45024</v>
      </c>
      <c r="P2651" t="n">
        <v>18</v>
      </c>
      <c r="Q2651" s="14" t="inlineStr">
        <is>
          <t>SI</t>
        </is>
      </c>
      <c r="R2651" s="10" t="n"/>
      <c r="S2651" s="10" t="n">
        <v>5014</v>
      </c>
      <c r="T2651" s="10" t="n"/>
      <c r="U2651" s="10" t="n"/>
      <c r="V2651" s="13" t="n">
        <v>6.830303030303031</v>
      </c>
      <c r="W2651" s="12" t="n">
        <v>45011</v>
      </c>
      <c r="X2651" s="13" t="n">
        <v>17</v>
      </c>
      <c r="Y2651" s="12" t="n">
        <v>45024</v>
      </c>
      <c r="Z2651" t="n">
        <v>18</v>
      </c>
      <c r="AA2651" s="14" t="inlineStr">
        <is>
          <t>SI</t>
        </is>
      </c>
    </row>
    <row r="2652">
      <c r="B2652" t="inlineStr">
        <is>
          <t>Venta Local</t>
        </is>
      </c>
      <c r="C2652" t="n">
        <v>40348990</v>
      </c>
      <c r="D2652" t="inlineStr">
        <is>
          <t>ANDES ASIA</t>
        </is>
      </c>
      <c r="E2652" t="n">
        <v>1022293</v>
      </c>
      <c r="F2652" t="inlineStr">
        <is>
          <t>andes asia1022293</t>
        </is>
      </c>
      <c r="G2652" s="12" t="n">
        <v>45005</v>
      </c>
      <c r="H2652" s="10" t="inlineStr"/>
      <c r="I2652" s="10" t="n">
        <v>1000</v>
      </c>
      <c r="J2652" s="10" t="n"/>
      <c r="K2652" s="10" t="n"/>
      <c r="L2652" s="13" t="n">
        <v>4.830303030303031</v>
      </c>
      <c r="M2652" s="12" t="n">
        <v>45009</v>
      </c>
      <c r="N2652" s="13" t="n">
        <v>15</v>
      </c>
      <c r="O2652" s="12" t="n">
        <v>45024</v>
      </c>
      <c r="P2652" t="n">
        <v>18</v>
      </c>
      <c r="Q2652" s="14" t="inlineStr">
        <is>
          <t>SI</t>
        </is>
      </c>
      <c r="R2652" s="10" t="n"/>
      <c r="S2652" s="10" t="n">
        <v>1000</v>
      </c>
      <c r="T2652" s="10" t="n"/>
      <c r="U2652" s="10" t="n"/>
      <c r="V2652" s="13" t="n">
        <v>6.830303030303031</v>
      </c>
      <c r="W2652" s="12" t="n">
        <v>45011</v>
      </c>
      <c r="X2652" s="13" t="n">
        <v>17</v>
      </c>
      <c r="Y2652" s="12" t="n">
        <v>45024</v>
      </c>
      <c r="Z2652" t="n">
        <v>18</v>
      </c>
      <c r="AA2652" s="14" t="inlineStr">
        <is>
          <t>SI</t>
        </is>
      </c>
    </row>
    <row r="2653">
      <c r="B2653" t="inlineStr">
        <is>
          <t>Venta Local</t>
        </is>
      </c>
      <c r="C2653" t="n">
        <v>40348990</v>
      </c>
      <c r="D2653" t="inlineStr">
        <is>
          <t>ANDES ASIA</t>
        </is>
      </c>
      <c r="E2653" t="n">
        <v>1022863</v>
      </c>
      <c r="F2653" t="inlineStr">
        <is>
          <t>andes asia1022863</t>
        </is>
      </c>
      <c r="G2653" s="12" t="n">
        <v>45005</v>
      </c>
      <c r="H2653" s="10" t="inlineStr"/>
      <c r="I2653" s="10" t="n">
        <v>6005.66</v>
      </c>
      <c r="J2653" s="10" t="n"/>
      <c r="K2653" s="10" t="n"/>
      <c r="L2653" s="13" t="n">
        <v>4.830303030303031</v>
      </c>
      <c r="M2653" s="12" t="n">
        <v>45009</v>
      </c>
      <c r="N2653" s="13" t="n">
        <v>15</v>
      </c>
      <c r="O2653" s="12" t="n">
        <v>45024</v>
      </c>
      <c r="P2653" t="n">
        <v>18</v>
      </c>
      <c r="Q2653" s="14" t="inlineStr">
        <is>
          <t>SI</t>
        </is>
      </c>
      <c r="R2653" s="10" t="n"/>
      <c r="S2653" s="10" t="n">
        <v>6005.66</v>
      </c>
      <c r="T2653" s="10" t="n"/>
      <c r="U2653" s="10" t="n"/>
      <c r="V2653" s="13" t="n">
        <v>6.830303030303031</v>
      </c>
      <c r="W2653" s="12" t="n">
        <v>45011</v>
      </c>
      <c r="X2653" s="13" t="n">
        <v>17</v>
      </c>
      <c r="Y2653" s="12" t="n">
        <v>45024</v>
      </c>
      <c r="Z2653" t="n">
        <v>18</v>
      </c>
      <c r="AA2653" s="14" t="inlineStr">
        <is>
          <t>SI</t>
        </is>
      </c>
    </row>
    <row r="2654">
      <c r="B2654" t="inlineStr">
        <is>
          <t>Venta Local</t>
        </is>
      </c>
      <c r="C2654" t="n">
        <v>40348990</v>
      </c>
      <c r="D2654" t="inlineStr">
        <is>
          <t>ANDES ASIA</t>
        </is>
      </c>
      <c r="E2654" t="n">
        <v>1022866</v>
      </c>
      <c r="F2654" t="inlineStr">
        <is>
          <t>andes asia1022866</t>
        </is>
      </c>
      <c r="G2654" s="12" t="n">
        <v>45005</v>
      </c>
      <c r="H2654" s="10" t="inlineStr"/>
      <c r="I2654" s="10" t="n">
        <v>6996.94</v>
      </c>
      <c r="J2654" s="10" t="n"/>
      <c r="K2654" s="10" t="n"/>
      <c r="L2654" s="13" t="n">
        <v>4.830303030303031</v>
      </c>
      <c r="M2654" s="12" t="n">
        <v>45009</v>
      </c>
      <c r="N2654" s="13" t="n">
        <v>15</v>
      </c>
      <c r="O2654" s="12" t="n">
        <v>45024</v>
      </c>
      <c r="P2654" t="n">
        <v>18</v>
      </c>
      <c r="Q2654" s="14" t="inlineStr">
        <is>
          <t>SI</t>
        </is>
      </c>
      <c r="R2654" s="10" t="n"/>
      <c r="S2654" s="10" t="n">
        <v>6996.94</v>
      </c>
      <c r="T2654" s="10" t="n"/>
      <c r="U2654" s="10" t="n"/>
      <c r="V2654" s="13" t="n">
        <v>6.830303030303031</v>
      </c>
      <c r="W2654" s="12" t="n">
        <v>45011</v>
      </c>
      <c r="X2654" s="13" t="n">
        <v>17</v>
      </c>
      <c r="Y2654" s="12" t="n">
        <v>45024</v>
      </c>
      <c r="Z2654" t="n">
        <v>18</v>
      </c>
      <c r="AA2654" s="14" t="inlineStr">
        <is>
          <t>SI</t>
        </is>
      </c>
    </row>
    <row r="2655">
      <c r="B2655" t="inlineStr">
        <is>
          <t>Venta Local</t>
        </is>
      </c>
      <c r="C2655" t="n">
        <v>40348989</v>
      </c>
      <c r="D2655" t="inlineStr">
        <is>
          <t>ANDES ASIA</t>
        </is>
      </c>
      <c r="E2655" t="n">
        <v>1022866</v>
      </c>
      <c r="F2655" t="inlineStr">
        <is>
          <t>andes asia1022866</t>
        </is>
      </c>
      <c r="G2655" s="12" t="n">
        <v>45005</v>
      </c>
      <c r="H2655" s="10" t="inlineStr"/>
      <c r="I2655" s="10" t="n">
        <v>4004.74</v>
      </c>
      <c r="J2655" s="10" t="n"/>
      <c r="K2655" s="10" t="n"/>
      <c r="L2655" s="13" t="n">
        <v>4.830303030303031</v>
      </c>
      <c r="M2655" s="12" t="n">
        <v>45009</v>
      </c>
      <c r="N2655" s="13" t="n">
        <v>15</v>
      </c>
      <c r="O2655" s="12" t="n">
        <v>45024</v>
      </c>
      <c r="P2655" t="n">
        <v>18</v>
      </c>
      <c r="Q2655" s="14" t="inlineStr">
        <is>
          <t>SI</t>
        </is>
      </c>
      <c r="R2655" s="10" t="n"/>
      <c r="S2655" s="10" t="n">
        <v>4004.74</v>
      </c>
      <c r="T2655" s="10" t="n"/>
      <c r="U2655" s="10" t="n"/>
      <c r="V2655" s="13" t="n">
        <v>6.830303030303031</v>
      </c>
      <c r="W2655" s="12" t="n">
        <v>45011</v>
      </c>
      <c r="X2655" s="13" t="n">
        <v>17</v>
      </c>
      <c r="Y2655" s="12" t="n">
        <v>45024</v>
      </c>
      <c r="Z2655" t="n">
        <v>18</v>
      </c>
      <c r="AA2655" s="14" t="inlineStr">
        <is>
          <t>SI</t>
        </is>
      </c>
    </row>
    <row r="2656">
      <c r="B2656" t="inlineStr">
        <is>
          <t>Venta Local</t>
        </is>
      </c>
      <c r="C2656" t="n">
        <v>40348989</v>
      </c>
      <c r="D2656" t="inlineStr">
        <is>
          <t>ANDES ASIA</t>
        </is>
      </c>
      <c r="E2656" t="n">
        <v>1022863</v>
      </c>
      <c r="F2656" t="inlineStr">
        <is>
          <t>andes asia1022863</t>
        </is>
      </c>
      <c r="G2656" s="12" t="n">
        <v>45005</v>
      </c>
      <c r="H2656" s="10" t="inlineStr"/>
      <c r="I2656" s="10" t="n">
        <v>8053.15</v>
      </c>
      <c r="J2656" s="10" t="n"/>
      <c r="K2656" s="10" t="n"/>
      <c r="L2656" s="13" t="n">
        <v>4.830303030303031</v>
      </c>
      <c r="M2656" s="12" t="n">
        <v>45009</v>
      </c>
      <c r="N2656" s="13" t="n">
        <v>15</v>
      </c>
      <c r="O2656" s="12" t="n">
        <v>45024</v>
      </c>
      <c r="P2656" t="n">
        <v>18</v>
      </c>
      <c r="Q2656" s="14" t="inlineStr">
        <is>
          <t>SI</t>
        </is>
      </c>
      <c r="R2656" s="10" t="n"/>
      <c r="S2656" s="10" t="n">
        <v>8053.15</v>
      </c>
      <c r="T2656" s="10" t="n"/>
      <c r="U2656" s="10" t="n"/>
      <c r="V2656" s="13" t="n">
        <v>6.830303030303031</v>
      </c>
      <c r="W2656" s="12" t="n">
        <v>45011</v>
      </c>
      <c r="X2656" s="13" t="n">
        <v>17</v>
      </c>
      <c r="Y2656" s="12" t="n">
        <v>45024</v>
      </c>
      <c r="Z2656" t="n">
        <v>18</v>
      </c>
      <c r="AA2656" s="14" t="inlineStr">
        <is>
          <t>SI</t>
        </is>
      </c>
    </row>
    <row r="2657">
      <c r="B2657" t="inlineStr">
        <is>
          <t>Venta Local</t>
        </is>
      </c>
      <c r="C2657" t="n">
        <v>40348989</v>
      </c>
      <c r="D2657" t="inlineStr">
        <is>
          <t>ANDES ASIA</t>
        </is>
      </c>
      <c r="E2657" t="n">
        <v>1022141</v>
      </c>
      <c r="F2657" t="inlineStr">
        <is>
          <t>andes asia1022141</t>
        </is>
      </c>
      <c r="G2657" s="12" t="n">
        <v>45005</v>
      </c>
      <c r="H2657" s="10" t="inlineStr"/>
      <c r="I2657" s="10" t="n">
        <v>6043.57</v>
      </c>
      <c r="J2657" s="10" t="n"/>
      <c r="K2657" s="10" t="n"/>
      <c r="L2657" s="13" t="n">
        <v>4.830303030303031</v>
      </c>
      <c r="M2657" s="12" t="n">
        <v>45009</v>
      </c>
      <c r="N2657" s="13" t="n">
        <v>15</v>
      </c>
      <c r="O2657" s="12" t="n">
        <v>45024</v>
      </c>
      <c r="P2657" t="n">
        <v>18</v>
      </c>
      <c r="Q2657" s="14" t="inlineStr">
        <is>
          <t>SI</t>
        </is>
      </c>
      <c r="R2657" s="10" t="n"/>
      <c r="S2657" s="10" t="n">
        <v>6043.57</v>
      </c>
      <c r="T2657" s="10" t="n"/>
      <c r="U2657" s="10" t="n"/>
      <c r="V2657" s="13" t="n">
        <v>6.830303030303031</v>
      </c>
      <c r="W2657" s="12" t="n">
        <v>45011</v>
      </c>
      <c r="X2657" s="13" t="n">
        <v>17</v>
      </c>
      <c r="Y2657" s="12" t="n">
        <v>45024</v>
      </c>
      <c r="Z2657" t="n">
        <v>18</v>
      </c>
      <c r="AA2657" s="14" t="inlineStr">
        <is>
          <t>SI</t>
        </is>
      </c>
    </row>
    <row r="2658">
      <c r="B2658" t="inlineStr">
        <is>
          <t>Venta Local</t>
        </is>
      </c>
      <c r="C2658" t="n">
        <v>40348989</v>
      </c>
      <c r="D2658" t="inlineStr">
        <is>
          <t>ANDES ASIA</t>
        </is>
      </c>
      <c r="E2658" t="n">
        <v>1021929</v>
      </c>
      <c r="F2658" t="inlineStr">
        <is>
          <t>andes asia1021929</t>
        </is>
      </c>
      <c r="G2658" s="12" t="n">
        <v>45005</v>
      </c>
      <c r="H2658" s="10" t="inlineStr"/>
      <c r="I2658" s="10" t="n">
        <v>970</v>
      </c>
      <c r="J2658" s="10" t="n"/>
      <c r="K2658" s="10" t="n"/>
      <c r="L2658" s="13" t="n">
        <v>4.830303030303031</v>
      </c>
      <c r="M2658" s="12" t="n">
        <v>45009</v>
      </c>
      <c r="N2658" s="13" t="n">
        <v>15</v>
      </c>
      <c r="O2658" s="12" t="n">
        <v>45024</v>
      </c>
      <c r="P2658" t="n">
        <v>18</v>
      </c>
      <c r="Q2658" s="14" t="inlineStr">
        <is>
          <t>SI</t>
        </is>
      </c>
      <c r="R2658" s="10" t="n"/>
      <c r="S2658" s="10" t="n">
        <v>970</v>
      </c>
      <c r="T2658" s="10" t="n"/>
      <c r="U2658" s="10" t="n"/>
      <c r="V2658" s="13" t="n">
        <v>6.830303030303031</v>
      </c>
      <c r="W2658" s="12" t="n">
        <v>45011</v>
      </c>
      <c r="X2658" s="13" t="n">
        <v>17</v>
      </c>
      <c r="Y2658" s="12" t="n">
        <v>45024</v>
      </c>
      <c r="Z2658" t="n">
        <v>18</v>
      </c>
      <c r="AA2658" s="14" t="inlineStr">
        <is>
          <t>SI</t>
        </is>
      </c>
    </row>
    <row r="2659">
      <c r="B2659" t="inlineStr">
        <is>
          <t>Venta Local</t>
        </is>
      </c>
      <c r="C2659" t="n">
        <v>40348989</v>
      </c>
      <c r="D2659" t="inlineStr">
        <is>
          <t>ANDES ASIA</t>
        </is>
      </c>
      <c r="E2659" t="n">
        <v>1021924</v>
      </c>
      <c r="F2659" t="inlineStr">
        <is>
          <t>andes asia1021924</t>
        </is>
      </c>
      <c r="G2659" s="12" t="n">
        <v>45005</v>
      </c>
      <c r="H2659" s="10" t="inlineStr"/>
      <c r="I2659" s="10" t="n">
        <v>3001.86</v>
      </c>
      <c r="J2659" s="10" t="n"/>
      <c r="K2659" s="10" t="n"/>
      <c r="L2659" s="13" t="n">
        <v>4.830303030303031</v>
      </c>
      <c r="M2659" s="12" t="n">
        <v>45009</v>
      </c>
      <c r="N2659" s="13" t="n">
        <v>15</v>
      </c>
      <c r="O2659" s="12" t="n">
        <v>45024</v>
      </c>
      <c r="P2659" t="n">
        <v>18</v>
      </c>
      <c r="Q2659" s="14" t="inlineStr">
        <is>
          <t>SI</t>
        </is>
      </c>
      <c r="R2659" s="10" t="n"/>
      <c r="S2659" s="10" t="n">
        <v>3001.86</v>
      </c>
      <c r="T2659" s="10" t="n"/>
      <c r="U2659" s="10" t="n"/>
      <c r="V2659" s="13" t="n">
        <v>6.830303030303031</v>
      </c>
      <c r="W2659" s="12" t="n">
        <v>45011</v>
      </c>
      <c r="X2659" s="13" t="n">
        <v>17</v>
      </c>
      <c r="Y2659" s="12" t="n">
        <v>45024</v>
      </c>
      <c r="Z2659" t="n">
        <v>18</v>
      </c>
      <c r="AA2659" s="14" t="inlineStr">
        <is>
          <t>SI</t>
        </is>
      </c>
    </row>
    <row r="2660">
      <c r="B2660" t="inlineStr">
        <is>
          <t>Venta Local</t>
        </is>
      </c>
      <c r="C2660" t="n">
        <v>40348984</v>
      </c>
      <c r="D2660" t="inlineStr">
        <is>
          <t>ANDES ASIA</t>
        </is>
      </c>
      <c r="E2660" t="n">
        <v>1023265</v>
      </c>
      <c r="F2660" t="inlineStr">
        <is>
          <t>andes asia1023265</t>
        </is>
      </c>
      <c r="G2660" s="12" t="n">
        <v>45012</v>
      </c>
      <c r="H2660" s="10" t="inlineStr"/>
      <c r="I2660" s="10" t="n">
        <v>1999.58</v>
      </c>
      <c r="J2660" s="10" t="n"/>
      <c r="K2660" s="10" t="n"/>
      <c r="L2660" s="13" t="n">
        <v>4.830303030303031</v>
      </c>
      <c r="M2660" s="12" t="n">
        <v>45016</v>
      </c>
      <c r="N2660" s="13" t="n">
        <v>15</v>
      </c>
      <c r="O2660" s="12" t="n">
        <v>45031</v>
      </c>
      <c r="P2660" t="n">
        <v>12</v>
      </c>
      <c r="Q2660" s="14" t="inlineStr">
        <is>
          <t>SI</t>
        </is>
      </c>
      <c r="R2660" s="10" t="n"/>
      <c r="S2660" s="10" t="n">
        <v>1999.58</v>
      </c>
      <c r="T2660" s="10" t="n"/>
      <c r="U2660" s="10" t="n"/>
      <c r="V2660" s="13" t="n">
        <v>6.830303030303031</v>
      </c>
      <c r="W2660" s="12" t="n">
        <v>45018</v>
      </c>
      <c r="X2660" s="13" t="n">
        <v>17</v>
      </c>
      <c r="Y2660" s="12" t="n">
        <v>45031</v>
      </c>
      <c r="Z2660" t="n">
        <v>12</v>
      </c>
      <c r="AA2660" s="14" t="inlineStr">
        <is>
          <t>SI</t>
        </is>
      </c>
    </row>
    <row r="2661">
      <c r="B2661" t="inlineStr">
        <is>
          <t>Venta Local</t>
        </is>
      </c>
      <c r="C2661" t="n">
        <v>40348983</v>
      </c>
      <c r="D2661" t="inlineStr">
        <is>
          <t>ANDES ASIA</t>
        </is>
      </c>
      <c r="E2661" t="n">
        <v>1022863</v>
      </c>
      <c r="F2661" t="inlineStr">
        <is>
          <t>andes asia1022863</t>
        </is>
      </c>
      <c r="G2661" s="12" t="n">
        <v>45012</v>
      </c>
      <c r="H2661" s="10" t="inlineStr"/>
      <c r="I2661" s="10" t="n">
        <v>302.14</v>
      </c>
      <c r="J2661" s="10" t="n"/>
      <c r="K2661" s="10" t="n"/>
      <c r="L2661" s="13" t="n">
        <v>4.830303030303031</v>
      </c>
      <c r="M2661" s="12" t="n">
        <v>45016</v>
      </c>
      <c r="N2661" s="13" t="n">
        <v>15</v>
      </c>
      <c r="O2661" s="12" t="n">
        <v>45031</v>
      </c>
      <c r="P2661" t="n">
        <v>12</v>
      </c>
      <c r="Q2661" s="14" t="inlineStr">
        <is>
          <t>SI</t>
        </is>
      </c>
      <c r="R2661" s="10" t="n"/>
      <c r="S2661" s="10" t="n">
        <v>302.14</v>
      </c>
      <c r="T2661" s="10" t="n"/>
      <c r="U2661" s="10" t="n"/>
      <c r="V2661" s="13" t="n">
        <v>6.830303030303031</v>
      </c>
      <c r="W2661" s="12" t="n">
        <v>45018</v>
      </c>
      <c r="X2661" s="13" t="n">
        <v>17</v>
      </c>
      <c r="Y2661" s="12" t="n">
        <v>45031</v>
      </c>
      <c r="Z2661" t="n">
        <v>12</v>
      </c>
      <c r="AA2661" s="14" t="inlineStr">
        <is>
          <t>SI</t>
        </is>
      </c>
    </row>
    <row r="2662">
      <c r="B2662" t="inlineStr">
        <is>
          <t>Venta Local</t>
        </is>
      </c>
      <c r="C2662" t="n">
        <v>40348983</v>
      </c>
      <c r="D2662" t="inlineStr">
        <is>
          <t>ANDES ASIA</t>
        </is>
      </c>
      <c r="E2662" t="n">
        <v>1021925</v>
      </c>
      <c r="F2662" t="inlineStr">
        <is>
          <t>andes asia1021925</t>
        </is>
      </c>
      <c r="G2662" s="12" t="n">
        <v>45012</v>
      </c>
      <c r="H2662" s="10" t="inlineStr"/>
      <c r="I2662" s="10" t="n">
        <v>8010.63</v>
      </c>
      <c r="J2662" s="10" t="n"/>
      <c r="K2662" s="10" t="n"/>
      <c r="L2662" s="13" t="n">
        <v>4.830303030303031</v>
      </c>
      <c r="M2662" s="12" t="n">
        <v>45016</v>
      </c>
      <c r="N2662" s="13" t="n">
        <v>15</v>
      </c>
      <c r="O2662" s="12" t="n">
        <v>45031</v>
      </c>
      <c r="P2662" t="n">
        <v>12</v>
      </c>
      <c r="Q2662" s="14" t="inlineStr">
        <is>
          <t>SI</t>
        </is>
      </c>
      <c r="R2662" s="10" t="n"/>
      <c r="S2662" s="10" t="n">
        <v>8010.63</v>
      </c>
      <c r="T2662" s="10" t="n"/>
      <c r="U2662" s="10" t="n"/>
      <c r="V2662" s="13" t="n">
        <v>6.830303030303031</v>
      </c>
      <c r="W2662" s="12" t="n">
        <v>45018</v>
      </c>
      <c r="X2662" s="13" t="n">
        <v>17</v>
      </c>
      <c r="Y2662" s="12" t="n">
        <v>45031</v>
      </c>
      <c r="Z2662" t="n">
        <v>12</v>
      </c>
      <c r="AA2662" s="14" t="inlineStr">
        <is>
          <t>SI</t>
        </is>
      </c>
    </row>
    <row r="2663">
      <c r="B2663" t="inlineStr">
        <is>
          <t>Venta Local</t>
        </is>
      </c>
      <c r="C2663" t="n">
        <v>40348983</v>
      </c>
      <c r="D2663" t="inlineStr">
        <is>
          <t>ANDES ASIA</t>
        </is>
      </c>
      <c r="E2663" t="n">
        <v>1022515</v>
      </c>
      <c r="F2663" t="inlineStr">
        <is>
          <t>andes asia1022515</t>
        </is>
      </c>
      <c r="G2663" s="12" t="n">
        <v>45012</v>
      </c>
      <c r="H2663" s="10" t="inlineStr"/>
      <c r="I2663" s="10" t="n">
        <v>2008.9</v>
      </c>
      <c r="J2663" s="10" t="n"/>
      <c r="K2663" s="10" t="n"/>
      <c r="L2663" s="13" t="n">
        <v>4.830303030303031</v>
      </c>
      <c r="M2663" s="12" t="n">
        <v>45016</v>
      </c>
      <c r="N2663" s="13" t="n">
        <v>15</v>
      </c>
      <c r="O2663" s="12" t="n">
        <v>45031</v>
      </c>
      <c r="P2663" t="n">
        <v>12</v>
      </c>
      <c r="Q2663" s="14" t="inlineStr">
        <is>
          <t>SI</t>
        </is>
      </c>
      <c r="R2663" s="10" t="n"/>
      <c r="S2663" s="10" t="n">
        <v>2008.9</v>
      </c>
      <c r="T2663" s="10" t="n"/>
      <c r="U2663" s="10" t="n"/>
      <c r="V2663" s="13" t="n">
        <v>6.830303030303031</v>
      </c>
      <c r="W2663" s="12" t="n">
        <v>45018</v>
      </c>
      <c r="X2663" s="13" t="n">
        <v>17</v>
      </c>
      <c r="Y2663" s="12" t="n">
        <v>45031</v>
      </c>
      <c r="Z2663" t="n">
        <v>12</v>
      </c>
      <c r="AA2663" s="14" t="inlineStr">
        <is>
          <t>SI</t>
        </is>
      </c>
    </row>
    <row r="2664">
      <c r="B2664" t="inlineStr">
        <is>
          <t>Venta Local</t>
        </is>
      </c>
      <c r="C2664" t="n">
        <v>40348983</v>
      </c>
      <c r="D2664" t="inlineStr">
        <is>
          <t>ANDES ASIA</t>
        </is>
      </c>
      <c r="E2664" t="n">
        <v>1022863</v>
      </c>
      <c r="F2664" t="inlineStr">
        <is>
          <t>andes asia1022863</t>
        </is>
      </c>
      <c r="G2664" s="12" t="n">
        <v>45012</v>
      </c>
      <c r="H2664" s="10" t="inlineStr"/>
      <c r="I2664" s="10" t="n">
        <v>5089.400000000001</v>
      </c>
      <c r="J2664" s="10" t="n"/>
      <c r="K2664" s="10" t="n"/>
      <c r="L2664" s="13" t="n">
        <v>4.830303030303031</v>
      </c>
      <c r="M2664" s="12" t="n">
        <v>45016</v>
      </c>
      <c r="N2664" s="13" t="n">
        <v>15</v>
      </c>
      <c r="O2664" s="12" t="n">
        <v>45031</v>
      </c>
      <c r="P2664" t="n">
        <v>12</v>
      </c>
      <c r="Q2664" s="14" t="inlineStr">
        <is>
          <t>SI</t>
        </is>
      </c>
      <c r="R2664" s="10" t="n"/>
      <c r="S2664" s="10" t="n">
        <v>5089.400000000001</v>
      </c>
      <c r="T2664" s="10" t="n"/>
      <c r="U2664" s="10" t="n"/>
      <c r="V2664" s="13" t="n">
        <v>6.830303030303031</v>
      </c>
      <c r="W2664" s="12" t="n">
        <v>45018</v>
      </c>
      <c r="X2664" s="13" t="n">
        <v>17</v>
      </c>
      <c r="Y2664" s="12" t="n">
        <v>45031</v>
      </c>
      <c r="Z2664" t="n">
        <v>12</v>
      </c>
      <c r="AA2664" s="14" t="inlineStr">
        <is>
          <t>SI</t>
        </is>
      </c>
    </row>
    <row r="2665">
      <c r="B2665" t="inlineStr">
        <is>
          <t>Venta Local</t>
        </is>
      </c>
      <c r="C2665" t="n">
        <v>40348983</v>
      </c>
      <c r="D2665" t="inlineStr">
        <is>
          <t>ANDES ASIA</t>
        </is>
      </c>
      <c r="E2665" t="n">
        <v>1022864</v>
      </c>
      <c r="F2665" t="inlineStr">
        <is>
          <t>andes asia1022864</t>
        </is>
      </c>
      <c r="G2665" s="12" t="n">
        <v>45012</v>
      </c>
      <c r="H2665" s="10" t="inlineStr"/>
      <c r="I2665" s="10" t="n">
        <v>2009.41</v>
      </c>
      <c r="J2665" s="10" t="n"/>
      <c r="K2665" s="10" t="n"/>
      <c r="L2665" s="13" t="n">
        <v>4.830303030303031</v>
      </c>
      <c r="M2665" s="12" t="n">
        <v>45016</v>
      </c>
      <c r="N2665" s="13" t="n">
        <v>15</v>
      </c>
      <c r="O2665" s="12" t="n">
        <v>45031</v>
      </c>
      <c r="P2665" t="n">
        <v>12</v>
      </c>
      <c r="Q2665" s="14" t="inlineStr">
        <is>
          <t>SI</t>
        </is>
      </c>
      <c r="R2665" s="10" t="n"/>
      <c r="S2665" s="10" t="n">
        <v>2009.41</v>
      </c>
      <c r="T2665" s="10" t="n"/>
      <c r="U2665" s="10" t="n"/>
      <c r="V2665" s="13" t="n">
        <v>6.830303030303031</v>
      </c>
      <c r="W2665" s="12" t="n">
        <v>45018</v>
      </c>
      <c r="X2665" s="13" t="n">
        <v>17</v>
      </c>
      <c r="Y2665" s="12" t="n">
        <v>45031</v>
      </c>
      <c r="Z2665" t="n">
        <v>12</v>
      </c>
      <c r="AA2665" s="14" t="inlineStr">
        <is>
          <t>SI</t>
        </is>
      </c>
    </row>
    <row r="2666">
      <c r="B2666" t="inlineStr">
        <is>
          <t>Venta Local</t>
        </is>
      </c>
      <c r="C2666" t="n">
        <v>40348983</v>
      </c>
      <c r="D2666" t="inlineStr">
        <is>
          <t>ANDES ASIA</t>
        </is>
      </c>
      <c r="E2666" t="n">
        <v>1022865</v>
      </c>
      <c r="F2666" t="inlineStr">
        <is>
          <t>andes asia1022865</t>
        </is>
      </c>
      <c r="G2666" s="12" t="n">
        <v>45012</v>
      </c>
      <c r="H2666" s="10" t="inlineStr"/>
      <c r="I2666" s="10" t="n">
        <v>5008.69</v>
      </c>
      <c r="J2666" s="10" t="n"/>
      <c r="K2666" s="10" t="n"/>
      <c r="L2666" s="13" t="n">
        <v>4.830303030303031</v>
      </c>
      <c r="M2666" s="12" t="n">
        <v>45016</v>
      </c>
      <c r="N2666" s="13" t="n">
        <v>15</v>
      </c>
      <c r="O2666" s="12" t="n">
        <v>45031</v>
      </c>
      <c r="P2666" t="n">
        <v>12</v>
      </c>
      <c r="Q2666" s="14" t="inlineStr">
        <is>
          <t>SI</t>
        </is>
      </c>
      <c r="R2666" s="10" t="n"/>
      <c r="S2666" s="10" t="n">
        <v>5008.69</v>
      </c>
      <c r="T2666" s="10" t="n"/>
      <c r="U2666" s="10" t="n"/>
      <c r="V2666" s="13" t="n">
        <v>6.830303030303031</v>
      </c>
      <c r="W2666" s="12" t="n">
        <v>45018</v>
      </c>
      <c r="X2666" s="13" t="n">
        <v>17</v>
      </c>
      <c r="Y2666" s="12" t="n">
        <v>45031</v>
      </c>
      <c r="Z2666" t="n">
        <v>12</v>
      </c>
      <c r="AA2666" s="14" t="inlineStr">
        <is>
          <t>SI</t>
        </is>
      </c>
    </row>
    <row r="2667">
      <c r="B2667" t="inlineStr">
        <is>
          <t>Venta Directa</t>
        </is>
      </c>
      <c r="C2667" t="n">
        <v>40348936</v>
      </c>
      <c r="D2667" t="inlineStr">
        <is>
          <t>AGRO SUDAMERICA</t>
        </is>
      </c>
      <c r="E2667" t="n">
        <v>1022218</v>
      </c>
      <c r="F2667" t="inlineStr">
        <is>
          <t>agro sudamerica1022218</t>
        </is>
      </c>
      <c r="G2667" s="12" t="n">
        <v>44977</v>
      </c>
      <c r="H2667" s="10" t="inlineStr"/>
      <c r="I2667" s="10" t="n"/>
      <c r="J2667" s="10" t="n"/>
      <c r="K2667" s="10" t="n"/>
      <c r="L2667" s="13" t="n"/>
      <c r="N2667" s="13" t="n"/>
      <c r="Q2667" s="14" t="n"/>
      <c r="R2667" s="10" t="n"/>
      <c r="S2667" s="10" t="n"/>
      <c r="T2667" s="10" t="n"/>
      <c r="U2667" s="10" t="n"/>
      <c r="V2667" s="13" t="n"/>
      <c r="X2667" s="13" t="n"/>
      <c r="AA2667" s="14" t="n"/>
    </row>
    <row r="2668">
      <c r="B2668" t="inlineStr">
        <is>
          <t>Venta Directa</t>
        </is>
      </c>
      <c r="C2668" t="n">
        <v>40348936</v>
      </c>
      <c r="D2668" t="inlineStr">
        <is>
          <t>AGRO SUDAMERICA</t>
        </is>
      </c>
      <c r="E2668" t="n">
        <v>1022218</v>
      </c>
      <c r="F2668" t="inlineStr">
        <is>
          <t>agro sudamerica1022218</t>
        </is>
      </c>
      <c r="G2668" s="12" t="n">
        <v>44977</v>
      </c>
      <c r="H2668" s="10" t="inlineStr"/>
      <c r="I2668" s="10" t="n"/>
      <c r="J2668" s="10" t="n"/>
      <c r="K2668" s="10" t="n"/>
      <c r="L2668" s="13" t="n"/>
      <c r="N2668" s="13" t="n"/>
      <c r="Q2668" s="14" t="n"/>
      <c r="R2668" s="10" t="n"/>
      <c r="S2668" s="10" t="n"/>
      <c r="T2668" s="10" t="n"/>
      <c r="U2668" s="10" t="n"/>
      <c r="V2668" s="13" t="n"/>
      <c r="X2668" s="13" t="n"/>
      <c r="AA2668" s="14" t="n"/>
    </row>
    <row r="2669">
      <c r="B2669" t="inlineStr">
        <is>
          <t>Venta Directa</t>
        </is>
      </c>
      <c r="C2669" t="n">
        <v>40348936</v>
      </c>
      <c r="D2669" t="inlineStr">
        <is>
          <t>AGRO SUDAMERICA</t>
        </is>
      </c>
      <c r="E2669" t="n">
        <v>1022855</v>
      </c>
      <c r="F2669" t="inlineStr">
        <is>
          <t>agro sudamerica1022855</t>
        </is>
      </c>
      <c r="G2669" s="12" t="n">
        <v>44977</v>
      </c>
      <c r="H2669" s="10" t="inlineStr"/>
      <c r="I2669" s="10" t="n"/>
      <c r="J2669" s="10" t="n"/>
      <c r="K2669" s="10" t="n"/>
      <c r="L2669" s="13" t="n"/>
      <c r="N2669" s="13" t="n"/>
      <c r="Q2669" s="14" t="n"/>
      <c r="R2669" s="10" t="n"/>
      <c r="S2669" s="10" t="n"/>
      <c r="T2669" s="10" t="n"/>
      <c r="U2669" s="10" t="n"/>
      <c r="V2669" s="13" t="n"/>
      <c r="X2669" s="13" t="n"/>
      <c r="AA2669" s="14" t="n"/>
    </row>
    <row r="2670">
      <c r="B2670" t="inlineStr">
        <is>
          <t>Venta Directa</t>
        </is>
      </c>
      <c r="C2670" t="n">
        <v>40348362</v>
      </c>
      <c r="D2670" t="inlineStr">
        <is>
          <t>AGRO SUDAMERICA</t>
        </is>
      </c>
      <c r="E2670" t="n">
        <v>1022047</v>
      </c>
      <c r="F2670" t="inlineStr">
        <is>
          <t>agro sudamerica1022047</t>
        </is>
      </c>
      <c r="G2670" s="12" t="n">
        <v>44990</v>
      </c>
      <c r="H2670" s="10" t="n">
        <v>5753.02</v>
      </c>
      <c r="I2670" s="10" t="n"/>
      <c r="J2670" s="10" t="n"/>
      <c r="K2670" s="10" t="n"/>
      <c r="L2670" s="13" t="n"/>
      <c r="N2670" s="13" t="n"/>
      <c r="Q2670" s="14" t="n"/>
      <c r="R2670" s="10" t="n">
        <v>5753.02</v>
      </c>
      <c r="S2670" s="10" t="n"/>
      <c r="T2670" s="10" t="n"/>
      <c r="U2670" s="10" t="n"/>
      <c r="V2670" s="13" t="n"/>
      <c r="X2670" s="13" t="n"/>
      <c r="AA2670" s="14" t="n"/>
    </row>
    <row r="2671">
      <c r="B2671" t="inlineStr">
        <is>
          <t>Venta Directa</t>
        </is>
      </c>
      <c r="C2671" t="n">
        <v>40348362</v>
      </c>
      <c r="D2671" t="inlineStr">
        <is>
          <t>AGRO SUDAMERICA</t>
        </is>
      </c>
      <c r="E2671" t="n">
        <v>1023355</v>
      </c>
      <c r="F2671" t="inlineStr">
        <is>
          <t>agro sudamerica1023355</t>
        </is>
      </c>
      <c r="G2671" s="12" t="n">
        <v>44990</v>
      </c>
      <c r="H2671" s="10" t="n">
        <v>16478.62</v>
      </c>
      <c r="I2671" s="10" t="n"/>
      <c r="J2671" s="10" t="n"/>
      <c r="K2671" s="10" t="n"/>
      <c r="L2671" s="13" t="n"/>
      <c r="N2671" s="13" t="n"/>
      <c r="Q2671" s="14" t="n"/>
      <c r="R2671" s="10" t="n">
        <v>16478.62</v>
      </c>
      <c r="S2671" s="10" t="n"/>
      <c r="T2671" s="10" t="n"/>
      <c r="U2671" s="10" t="n"/>
      <c r="V2671" s="13" t="n"/>
      <c r="X2671" s="13" t="n"/>
      <c r="AA2671" s="14" t="n"/>
    </row>
    <row r="2672">
      <c r="B2672" t="inlineStr">
        <is>
          <t>Venta Local</t>
        </is>
      </c>
      <c r="C2672" t="n">
        <v>40347823</v>
      </c>
      <c r="D2672" t="inlineStr">
        <is>
          <t>AGRO AMERICA</t>
        </is>
      </c>
      <c r="E2672" t="n">
        <v>1100570</v>
      </c>
      <c r="F2672" t="inlineStr">
        <is>
          <t>agro america1100570</t>
        </is>
      </c>
      <c r="G2672" s="12" t="n">
        <v>45000</v>
      </c>
      <c r="H2672" s="10" t="n">
        <v>2447.582432</v>
      </c>
      <c r="I2672" s="10" t="n"/>
      <c r="J2672" s="10" t="n"/>
      <c r="K2672" s="10" t="n"/>
      <c r="L2672" s="13" t="n">
        <v>7.5</v>
      </c>
      <c r="M2672" s="12" t="n">
        <v>45007</v>
      </c>
      <c r="N2672" s="13" t="n">
        <v>9.5</v>
      </c>
      <c r="O2672" s="12" t="n">
        <v>45016</v>
      </c>
      <c r="P2672" t="n">
        <v>0</v>
      </c>
      <c r="Q2672" s="14" t="inlineStr">
        <is>
          <t>Mes 4</t>
        </is>
      </c>
      <c r="R2672" s="10" t="n">
        <v>2447.582432</v>
      </c>
      <c r="S2672" s="10" t="n"/>
      <c r="T2672" s="10" t="n"/>
      <c r="U2672" s="10" t="n"/>
      <c r="V2672" s="13" t="n">
        <v>9.5</v>
      </c>
      <c r="W2672" s="12" t="n">
        <v>45009</v>
      </c>
      <c r="X2672" s="13" t="n">
        <v>11.5</v>
      </c>
      <c r="Y2672" s="12" t="n">
        <v>45016</v>
      </c>
      <c r="Z2672" t="n">
        <v>0</v>
      </c>
      <c r="AA2672" s="14" t="inlineStr">
        <is>
          <t>Mes 4</t>
        </is>
      </c>
    </row>
    <row r="2673">
      <c r="B2673" t="inlineStr">
        <is>
          <t>Venta Local</t>
        </is>
      </c>
      <c r="C2673" t="n">
        <v>40347823</v>
      </c>
      <c r="D2673" t="inlineStr">
        <is>
          <t>AGRO AMERICA</t>
        </is>
      </c>
      <c r="E2673" t="n">
        <v>1100572</v>
      </c>
      <c r="F2673" t="inlineStr">
        <is>
          <t>agro america1100572</t>
        </is>
      </c>
      <c r="G2673" s="12" t="n">
        <v>45000</v>
      </c>
      <c r="H2673" s="10" t="n">
        <v>3671.373648</v>
      </c>
      <c r="I2673" s="10" t="n"/>
      <c r="J2673" s="10" t="n"/>
      <c r="K2673" s="10" t="n"/>
      <c r="L2673" s="13" t="n">
        <v>7.5</v>
      </c>
      <c r="M2673" s="12" t="n">
        <v>45007</v>
      </c>
      <c r="N2673" s="13" t="n">
        <v>9.5</v>
      </c>
      <c r="O2673" s="12" t="n">
        <v>45016</v>
      </c>
      <c r="P2673" t="n">
        <v>0</v>
      </c>
      <c r="Q2673" s="14" t="inlineStr">
        <is>
          <t>Mes 4</t>
        </is>
      </c>
      <c r="R2673" s="10" t="n">
        <v>3671.373648</v>
      </c>
      <c r="S2673" s="10" t="n"/>
      <c r="T2673" s="10" t="n"/>
      <c r="U2673" s="10" t="n"/>
      <c r="V2673" s="13" t="n">
        <v>9.5</v>
      </c>
      <c r="W2673" s="12" t="n">
        <v>45009</v>
      </c>
      <c r="X2673" s="13" t="n">
        <v>11.5</v>
      </c>
      <c r="Y2673" s="12" t="n">
        <v>45016</v>
      </c>
      <c r="Z2673" t="n">
        <v>0</v>
      </c>
      <c r="AA2673" s="14" t="inlineStr">
        <is>
          <t>Mes 4</t>
        </is>
      </c>
    </row>
    <row r="2674">
      <c r="B2674" t="inlineStr">
        <is>
          <t>Venta Local</t>
        </is>
      </c>
      <c r="C2674" t="n">
        <v>40347823</v>
      </c>
      <c r="D2674" t="inlineStr">
        <is>
          <t>AGRO AMERICA</t>
        </is>
      </c>
      <c r="E2674" t="n">
        <v>1100573</v>
      </c>
      <c r="F2674" t="inlineStr">
        <is>
          <t>agro america1100573</t>
        </is>
      </c>
      <c r="G2674" s="12" t="n">
        <v>45000</v>
      </c>
      <c r="H2674" s="10" t="n">
        <v>1835.686824</v>
      </c>
      <c r="I2674" s="10" t="n"/>
      <c r="J2674" s="10" t="n"/>
      <c r="K2674" s="10" t="n"/>
      <c r="L2674" s="13" t="n">
        <v>7.5</v>
      </c>
      <c r="M2674" s="12" t="n">
        <v>45007</v>
      </c>
      <c r="N2674" s="13" t="n">
        <v>9.5</v>
      </c>
      <c r="O2674" s="12" t="n">
        <v>45016</v>
      </c>
      <c r="P2674" t="n">
        <v>0</v>
      </c>
      <c r="Q2674" s="14" t="inlineStr">
        <is>
          <t>Mes 4</t>
        </is>
      </c>
      <c r="R2674" s="10" t="n">
        <v>1835.686824</v>
      </c>
      <c r="S2674" s="10" t="n"/>
      <c r="T2674" s="10" t="n"/>
      <c r="U2674" s="10" t="n"/>
      <c r="V2674" s="13" t="n">
        <v>9.5</v>
      </c>
      <c r="W2674" s="12" t="n">
        <v>45009</v>
      </c>
      <c r="X2674" s="13" t="n">
        <v>11.5</v>
      </c>
      <c r="Y2674" s="12" t="n">
        <v>45016</v>
      </c>
      <c r="Z2674" t="n">
        <v>0</v>
      </c>
      <c r="AA2674" s="14" t="inlineStr">
        <is>
          <t>Mes 4</t>
        </is>
      </c>
    </row>
    <row r="2675">
      <c r="B2675" t="inlineStr">
        <is>
          <t>Venta Local</t>
        </is>
      </c>
      <c r="C2675" t="n">
        <v>40347823</v>
      </c>
      <c r="D2675" t="inlineStr">
        <is>
          <t>AGRO AMERICA</t>
        </is>
      </c>
      <c r="E2675" t="n">
        <v>1100574</v>
      </c>
      <c r="F2675" t="inlineStr">
        <is>
          <t>agro america1100574</t>
        </is>
      </c>
      <c r="G2675" s="12" t="n">
        <v>45000</v>
      </c>
      <c r="H2675" s="10" t="n">
        <v>5507.060472</v>
      </c>
      <c r="I2675" s="10" t="n"/>
      <c r="J2675" s="10" t="n"/>
      <c r="K2675" s="10" t="n"/>
      <c r="L2675" s="13" t="n">
        <v>7.5</v>
      </c>
      <c r="M2675" s="12" t="n">
        <v>45007</v>
      </c>
      <c r="N2675" s="13" t="n">
        <v>9.5</v>
      </c>
      <c r="O2675" s="12" t="n">
        <v>45016</v>
      </c>
      <c r="P2675" t="n">
        <v>0</v>
      </c>
      <c r="Q2675" s="14" t="inlineStr">
        <is>
          <t>Mes 4</t>
        </is>
      </c>
      <c r="R2675" s="10" t="n">
        <v>5507.060472</v>
      </c>
      <c r="S2675" s="10" t="n"/>
      <c r="T2675" s="10" t="n"/>
      <c r="U2675" s="10" t="n"/>
      <c r="V2675" s="13" t="n">
        <v>9.5</v>
      </c>
      <c r="W2675" s="12" t="n">
        <v>45009</v>
      </c>
      <c r="X2675" s="13" t="n">
        <v>11.5</v>
      </c>
      <c r="Y2675" s="12" t="n">
        <v>45016</v>
      </c>
      <c r="Z2675" t="n">
        <v>0</v>
      </c>
      <c r="AA2675" s="14" t="inlineStr">
        <is>
          <t>Mes 4</t>
        </is>
      </c>
    </row>
    <row r="2676">
      <c r="B2676" t="inlineStr">
        <is>
          <t>Venta Local</t>
        </is>
      </c>
      <c r="C2676" t="n">
        <v>40347822</v>
      </c>
      <c r="D2676" t="inlineStr">
        <is>
          <t>AGRO AMERICA</t>
        </is>
      </c>
      <c r="E2676" t="n">
        <v>1100570</v>
      </c>
      <c r="F2676" t="inlineStr">
        <is>
          <t>agro america1100570</t>
        </is>
      </c>
      <c r="G2676" s="12" t="n">
        <v>45000</v>
      </c>
      <c r="H2676" s="10" t="n">
        <v>2447.582432</v>
      </c>
      <c r="I2676" s="10" t="n"/>
      <c r="J2676" s="10" t="n"/>
      <c r="K2676" s="10" t="n"/>
      <c r="L2676" s="13" t="n">
        <v>7.5</v>
      </c>
      <c r="M2676" s="12" t="n">
        <v>45007</v>
      </c>
      <c r="N2676" s="13" t="n">
        <v>9.5</v>
      </c>
      <c r="O2676" s="12" t="n">
        <v>45016</v>
      </c>
      <c r="P2676" t="n">
        <v>0</v>
      </c>
      <c r="Q2676" s="14" t="inlineStr">
        <is>
          <t>Mes 4</t>
        </is>
      </c>
      <c r="R2676" s="10" t="n">
        <v>2447.582432</v>
      </c>
      <c r="S2676" s="10" t="n"/>
      <c r="T2676" s="10" t="n"/>
      <c r="U2676" s="10" t="n"/>
      <c r="V2676" s="13" t="n">
        <v>9.5</v>
      </c>
      <c r="W2676" s="12" t="n">
        <v>45009</v>
      </c>
      <c r="X2676" s="13" t="n">
        <v>11.5</v>
      </c>
      <c r="Y2676" s="12" t="n">
        <v>45016</v>
      </c>
      <c r="Z2676" t="n">
        <v>0</v>
      </c>
      <c r="AA2676" s="14" t="inlineStr">
        <is>
          <t>Mes 4</t>
        </is>
      </c>
    </row>
    <row r="2677">
      <c r="B2677" t="inlineStr">
        <is>
          <t>Venta Local</t>
        </is>
      </c>
      <c r="C2677" t="n">
        <v>40347822</v>
      </c>
      <c r="D2677" t="inlineStr">
        <is>
          <t>AGRO AMERICA</t>
        </is>
      </c>
      <c r="E2677" t="n">
        <v>1100572</v>
      </c>
      <c r="F2677" t="inlineStr">
        <is>
          <t>agro america1100572</t>
        </is>
      </c>
      <c r="G2677" s="12" t="n">
        <v>45000</v>
      </c>
      <c r="H2677" s="10" t="n">
        <v>3671.373648</v>
      </c>
      <c r="I2677" s="10" t="n"/>
      <c r="J2677" s="10" t="n"/>
      <c r="K2677" s="10" t="n"/>
      <c r="L2677" s="13" t="n">
        <v>7.5</v>
      </c>
      <c r="M2677" s="12" t="n">
        <v>45007</v>
      </c>
      <c r="N2677" s="13" t="n">
        <v>9.5</v>
      </c>
      <c r="O2677" s="12" t="n">
        <v>45016</v>
      </c>
      <c r="P2677" t="n">
        <v>0</v>
      </c>
      <c r="Q2677" s="14" t="inlineStr">
        <is>
          <t>Mes 4</t>
        </is>
      </c>
      <c r="R2677" s="10" t="n">
        <v>3671.373648</v>
      </c>
      <c r="S2677" s="10" t="n"/>
      <c r="T2677" s="10" t="n"/>
      <c r="U2677" s="10" t="n"/>
      <c r="V2677" s="13" t="n">
        <v>9.5</v>
      </c>
      <c r="W2677" s="12" t="n">
        <v>45009</v>
      </c>
      <c r="X2677" s="13" t="n">
        <v>11.5</v>
      </c>
      <c r="Y2677" s="12" t="n">
        <v>45016</v>
      </c>
      <c r="Z2677" t="n">
        <v>0</v>
      </c>
      <c r="AA2677" s="14" t="inlineStr">
        <is>
          <t>Mes 4</t>
        </is>
      </c>
    </row>
    <row r="2678">
      <c r="B2678" t="inlineStr">
        <is>
          <t>Venta Local</t>
        </is>
      </c>
      <c r="C2678" t="n">
        <v>40347822</v>
      </c>
      <c r="D2678" t="inlineStr">
        <is>
          <t>AGRO AMERICA</t>
        </is>
      </c>
      <c r="E2678" t="n">
        <v>1100573</v>
      </c>
      <c r="F2678" t="inlineStr">
        <is>
          <t>agro america1100573</t>
        </is>
      </c>
      <c r="G2678" s="12" t="n">
        <v>45000</v>
      </c>
      <c r="H2678" s="10" t="n">
        <v>1835.686824</v>
      </c>
      <c r="I2678" s="10" t="n"/>
      <c r="J2678" s="10" t="n"/>
      <c r="K2678" s="10" t="n"/>
      <c r="L2678" s="13" t="n">
        <v>7.5</v>
      </c>
      <c r="M2678" s="12" t="n">
        <v>45007</v>
      </c>
      <c r="N2678" s="13" t="n">
        <v>9.5</v>
      </c>
      <c r="O2678" s="12" t="n">
        <v>45016</v>
      </c>
      <c r="P2678" t="n">
        <v>0</v>
      </c>
      <c r="Q2678" s="14" t="inlineStr">
        <is>
          <t>Mes 4</t>
        </is>
      </c>
      <c r="R2678" s="10" t="n">
        <v>1835.686824</v>
      </c>
      <c r="S2678" s="10" t="n"/>
      <c r="T2678" s="10" t="n"/>
      <c r="U2678" s="10" t="n"/>
      <c r="V2678" s="13" t="n">
        <v>9.5</v>
      </c>
      <c r="W2678" s="12" t="n">
        <v>45009</v>
      </c>
      <c r="X2678" s="13" t="n">
        <v>11.5</v>
      </c>
      <c r="Y2678" s="12" t="n">
        <v>45016</v>
      </c>
      <c r="Z2678" t="n">
        <v>0</v>
      </c>
      <c r="AA2678" s="14" t="inlineStr">
        <is>
          <t>Mes 4</t>
        </is>
      </c>
    </row>
    <row r="2679">
      <c r="B2679" t="inlineStr">
        <is>
          <t>Venta Local</t>
        </is>
      </c>
      <c r="C2679" t="n">
        <v>40347822</v>
      </c>
      <c r="D2679" t="inlineStr">
        <is>
          <t>AGRO AMERICA</t>
        </is>
      </c>
      <c r="E2679" t="n">
        <v>1100574</v>
      </c>
      <c r="F2679" t="inlineStr">
        <is>
          <t>agro america1100574</t>
        </is>
      </c>
      <c r="G2679" s="12" t="n">
        <v>45000</v>
      </c>
      <c r="H2679" s="10" t="n">
        <v>5507.060472</v>
      </c>
      <c r="I2679" s="10" t="n"/>
      <c r="J2679" s="10" t="n"/>
      <c r="K2679" s="10" t="n"/>
      <c r="L2679" s="13" t="n">
        <v>7.5</v>
      </c>
      <c r="M2679" s="12" t="n">
        <v>45007</v>
      </c>
      <c r="N2679" s="13" t="n">
        <v>9.5</v>
      </c>
      <c r="O2679" s="12" t="n">
        <v>45016</v>
      </c>
      <c r="P2679" t="n">
        <v>0</v>
      </c>
      <c r="Q2679" s="14" t="inlineStr">
        <is>
          <t>Mes 4</t>
        </is>
      </c>
      <c r="R2679" s="10" t="n">
        <v>5507.060472</v>
      </c>
      <c r="S2679" s="10" t="n"/>
      <c r="T2679" s="10" t="n"/>
      <c r="U2679" s="10" t="n"/>
      <c r="V2679" s="13" t="n">
        <v>9.5</v>
      </c>
      <c r="W2679" s="12" t="n">
        <v>45009</v>
      </c>
      <c r="X2679" s="13" t="n">
        <v>11.5</v>
      </c>
      <c r="Y2679" s="12" t="n">
        <v>45016</v>
      </c>
      <c r="Z2679" t="n">
        <v>0</v>
      </c>
      <c r="AA2679" s="14" t="inlineStr">
        <is>
          <t>Mes 4</t>
        </is>
      </c>
    </row>
    <row r="2680">
      <c r="B2680" t="inlineStr">
        <is>
          <t>Venta Directa</t>
        </is>
      </c>
      <c r="C2680" t="n">
        <v>40347137</v>
      </c>
      <c r="D2680" t="inlineStr">
        <is>
          <t>AGRO SUDAMERICA</t>
        </is>
      </c>
      <c r="E2680" t="n">
        <v>1022150</v>
      </c>
      <c r="F2680" t="inlineStr">
        <is>
          <t>agro sudamerica1022150</t>
        </is>
      </c>
      <c r="G2680" s="12" t="n">
        <v>44983</v>
      </c>
      <c r="H2680" s="10" t="inlineStr"/>
      <c r="I2680" s="10" t="n"/>
      <c r="J2680" s="10" t="n"/>
      <c r="K2680" s="10" t="n"/>
      <c r="L2680" s="13" t="n"/>
      <c r="N2680" s="13" t="n"/>
      <c r="Q2680" s="14" t="n"/>
      <c r="R2680" s="10" t="n"/>
      <c r="S2680" s="10" t="n"/>
      <c r="T2680" s="10" t="n"/>
      <c r="U2680" s="10" t="n"/>
      <c r="V2680" s="13" t="n"/>
      <c r="X2680" s="13" t="n"/>
      <c r="AA2680" s="14" t="n"/>
    </row>
    <row r="2681">
      <c r="B2681" t="inlineStr">
        <is>
          <t>Venta Directa</t>
        </is>
      </c>
      <c r="C2681" t="n">
        <v>40346299</v>
      </c>
      <c r="D2681" t="inlineStr">
        <is>
          <t>AGROSUPER ASIA</t>
        </is>
      </c>
      <c r="E2681" t="n">
        <v>1023144</v>
      </c>
      <c r="F2681" t="inlineStr">
        <is>
          <t>agrosuper asia1023144</t>
        </is>
      </c>
      <c r="G2681" s="12" t="n">
        <v>45035</v>
      </c>
      <c r="H2681" s="10" t="inlineStr"/>
      <c r="I2681" s="10" t="n">
        <v>24001.93</v>
      </c>
      <c r="J2681" s="10" t="n"/>
      <c r="K2681" s="10" t="n"/>
      <c r="L2681" s="13" t="n"/>
      <c r="N2681" s="13" t="n"/>
      <c r="Q2681" s="14" t="n"/>
      <c r="R2681" s="10" t="n"/>
      <c r="S2681" s="10" t="n">
        <v>24001.93</v>
      </c>
      <c r="T2681" s="10" t="n"/>
      <c r="U2681" s="10" t="n"/>
      <c r="V2681" s="13" t="n"/>
      <c r="X2681" s="13" t="n"/>
      <c r="AA2681" s="14" t="n"/>
    </row>
    <row r="2682">
      <c r="B2682" t="inlineStr">
        <is>
          <t>Venta Local</t>
        </is>
      </c>
      <c r="C2682" t="n">
        <v>40342060</v>
      </c>
      <c r="D2682" t="inlineStr">
        <is>
          <t>AGRO MEXICO</t>
        </is>
      </c>
      <c r="E2682" t="n">
        <v>1022854</v>
      </c>
      <c r="F2682" t="inlineStr">
        <is>
          <t>agro mexico1022854</t>
        </is>
      </c>
      <c r="G2682" s="12" t="n">
        <v>44984</v>
      </c>
      <c r="H2682" s="10" t="n">
        <v>22735.81</v>
      </c>
      <c r="I2682" s="10" t="n"/>
      <c r="J2682" s="10" t="n"/>
      <c r="K2682" s="10" t="n"/>
      <c r="L2682" s="13" t="n">
        <v>5.449612403100775</v>
      </c>
      <c r="M2682" s="12" t="n">
        <v>44989</v>
      </c>
      <c r="N2682" s="13" t="n">
        <v>10</v>
      </c>
      <c r="O2682" s="12" t="n">
        <v>44999</v>
      </c>
      <c r="P2682" t="n">
        <v>13</v>
      </c>
      <c r="Q2682" s="14" t="inlineStr">
        <is>
          <t>SI</t>
        </is>
      </c>
      <c r="R2682" s="10" t="n">
        <v>22735.81</v>
      </c>
      <c r="S2682" s="10" t="n"/>
      <c r="T2682" s="10" t="n"/>
      <c r="U2682" s="10" t="n"/>
      <c r="V2682" s="13" t="n">
        <v>7.449612403100775</v>
      </c>
      <c r="W2682" s="12" t="n">
        <v>44991</v>
      </c>
      <c r="X2682" s="13" t="n">
        <v>12</v>
      </c>
      <c r="Y2682" s="12" t="n">
        <v>44999</v>
      </c>
      <c r="Z2682" t="n">
        <v>13</v>
      </c>
      <c r="AA2682" s="14" t="inlineStr">
        <is>
          <t>SI</t>
        </is>
      </c>
    </row>
    <row r="2683">
      <c r="B2683" t="inlineStr">
        <is>
          <t>Venta Local</t>
        </is>
      </c>
      <c r="C2683" t="n">
        <v>40342060</v>
      </c>
      <c r="D2683" t="inlineStr">
        <is>
          <t>AGRO MEXICO</t>
        </is>
      </c>
      <c r="E2683" t="n">
        <v>1022854</v>
      </c>
      <c r="F2683" t="inlineStr">
        <is>
          <t>agro mexico1022854</t>
        </is>
      </c>
      <c r="G2683" s="12" t="n">
        <v>44984</v>
      </c>
      <c r="H2683" s="10" t="n">
        <v>23761.23</v>
      </c>
      <c r="I2683" s="10" t="n"/>
      <c r="J2683" s="10" t="n"/>
      <c r="K2683" s="10" t="n"/>
      <c r="L2683" s="13" t="n">
        <v>5.449612403100775</v>
      </c>
      <c r="M2683" s="12" t="n">
        <v>44989</v>
      </c>
      <c r="N2683" s="13" t="n">
        <v>10</v>
      </c>
      <c r="O2683" s="12" t="n">
        <v>44999</v>
      </c>
      <c r="P2683" t="n">
        <v>13</v>
      </c>
      <c r="Q2683" s="14" t="inlineStr">
        <is>
          <t>SI</t>
        </is>
      </c>
      <c r="R2683" s="10" t="n">
        <v>23761.23</v>
      </c>
      <c r="S2683" s="10" t="n"/>
      <c r="T2683" s="10" t="n"/>
      <c r="U2683" s="10" t="n"/>
      <c r="V2683" s="13" t="n">
        <v>7.449612403100775</v>
      </c>
      <c r="W2683" s="12" t="n">
        <v>44991</v>
      </c>
      <c r="X2683" s="13" t="n">
        <v>12</v>
      </c>
      <c r="Y2683" s="12" t="n">
        <v>44999</v>
      </c>
      <c r="Z2683" t="n">
        <v>13</v>
      </c>
      <c r="AA2683" s="14" t="inlineStr">
        <is>
          <t>SI</t>
        </is>
      </c>
    </row>
    <row r="2684">
      <c r="B2684" t="inlineStr">
        <is>
          <t>Venta Directa</t>
        </is>
      </c>
      <c r="C2684" t="n">
        <v>40340812</v>
      </c>
      <c r="D2684" t="inlineStr">
        <is>
          <t>AGRO SUDAMERICA</t>
        </is>
      </c>
      <c r="E2684" t="n">
        <v>1022406</v>
      </c>
      <c r="F2684" t="inlineStr">
        <is>
          <t>agro sudamerica1022406</t>
        </is>
      </c>
      <c r="G2684" s="12" t="n">
        <v>44988</v>
      </c>
      <c r="H2684" s="10" t="n">
        <v>19975.9</v>
      </c>
      <c r="I2684" s="10" t="n"/>
      <c r="J2684" s="10" t="n"/>
      <c r="K2684" s="10" t="n"/>
      <c r="L2684" s="13" t="n"/>
      <c r="N2684" s="13" t="n"/>
      <c r="Q2684" s="14" t="n"/>
      <c r="R2684" s="10" t="n">
        <v>19975.9</v>
      </c>
      <c r="S2684" s="10" t="n"/>
      <c r="T2684" s="10" t="n"/>
      <c r="U2684" s="10" t="n"/>
      <c r="V2684" s="13" t="n"/>
      <c r="X2684" s="13" t="n"/>
      <c r="AA2684" s="14" t="n"/>
    </row>
    <row r="2685">
      <c r="B2685" t="inlineStr">
        <is>
          <t>Venta Directa</t>
        </is>
      </c>
      <c r="C2685" t="n">
        <v>40340812</v>
      </c>
      <c r="D2685" t="inlineStr">
        <is>
          <t>AGRO SUDAMERICA</t>
        </is>
      </c>
      <c r="E2685" t="n">
        <v>1022870</v>
      </c>
      <c r="F2685" t="inlineStr">
        <is>
          <t>agro sudamerica1022870</t>
        </is>
      </c>
      <c r="G2685" s="12" t="n">
        <v>44988</v>
      </c>
      <c r="H2685" s="10" t="n">
        <v>3952.76</v>
      </c>
      <c r="I2685" s="10" t="n"/>
      <c r="J2685" s="10" t="n"/>
      <c r="K2685" s="10" t="n"/>
      <c r="L2685" s="13" t="n"/>
      <c r="N2685" s="13" t="n"/>
      <c r="Q2685" s="14" t="n"/>
      <c r="R2685" s="10" t="n">
        <v>3952.76</v>
      </c>
      <c r="S2685" s="10" t="n"/>
      <c r="T2685" s="10" t="n"/>
      <c r="U2685" s="10" t="n"/>
      <c r="V2685" s="13" t="n"/>
      <c r="X2685" s="13" t="n"/>
      <c r="AA2685" s="14" t="n"/>
    </row>
    <row r="2686">
      <c r="B2686" t="inlineStr">
        <is>
          <t>Venta Local</t>
        </is>
      </c>
      <c r="C2686" t="n">
        <v>40339667</v>
      </c>
      <c r="D2686" t="inlineStr">
        <is>
          <t>AGROSUPER SHANGHAI</t>
        </is>
      </c>
      <c r="E2686" t="n">
        <v>1022941</v>
      </c>
      <c r="F2686" t="inlineStr">
        <is>
          <t>agrosuper shanghai1022941</t>
        </is>
      </c>
      <c r="G2686" s="12" t="n">
        <v>45012</v>
      </c>
      <c r="H2686" s="10" t="inlineStr"/>
      <c r="I2686" s="10" t="n">
        <v>18245</v>
      </c>
      <c r="J2686" s="10" t="n"/>
      <c r="K2686" s="10" t="n"/>
      <c r="L2686" s="13" t="n">
        <v>5.574109245612703</v>
      </c>
      <c r="M2686" s="12" t="n">
        <v>45017</v>
      </c>
      <c r="N2686" s="13" t="n">
        <v>5.5</v>
      </c>
      <c r="O2686" s="12" t="n">
        <v>45022</v>
      </c>
      <c r="P2686" t="n">
        <v>20</v>
      </c>
      <c r="Q2686" s="14" t="inlineStr">
        <is>
          <t>SI</t>
        </is>
      </c>
      <c r="R2686" s="10" t="n"/>
      <c r="S2686" s="10" t="n">
        <v>18245</v>
      </c>
      <c r="T2686" s="10" t="n"/>
      <c r="U2686" s="10" t="n"/>
      <c r="V2686" s="13" t="n">
        <v>7.574109245612703</v>
      </c>
      <c r="W2686" s="12" t="n">
        <v>45019</v>
      </c>
      <c r="X2686" s="13" t="n">
        <v>7.5</v>
      </c>
      <c r="Y2686" s="12" t="n">
        <v>45022</v>
      </c>
      <c r="Z2686" t="n">
        <v>20</v>
      </c>
      <c r="AA2686" s="14" t="inlineStr">
        <is>
          <t>SI</t>
        </is>
      </c>
    </row>
    <row r="2687">
      <c r="B2687" t="inlineStr">
        <is>
          <t>Venta Local</t>
        </is>
      </c>
      <c r="C2687" t="n">
        <v>40339667</v>
      </c>
      <c r="D2687" t="inlineStr">
        <is>
          <t>AGROSUPER SHANGHAI</t>
        </is>
      </c>
      <c r="E2687" t="n">
        <v>1023373</v>
      </c>
      <c r="F2687" t="inlineStr">
        <is>
          <t>agrosuper shanghai1023373</t>
        </is>
      </c>
      <c r="G2687" s="12" t="n">
        <v>45012</v>
      </c>
      <c r="H2687" s="10" t="inlineStr"/>
      <c r="I2687" s="10" t="n">
        <v>2390</v>
      </c>
      <c r="J2687" s="10" t="n"/>
      <c r="K2687" s="10" t="n"/>
      <c r="L2687" s="13" t="n">
        <v>5.574109245612703</v>
      </c>
      <c r="M2687" s="12" t="n">
        <v>45017</v>
      </c>
      <c r="N2687" s="13" t="n">
        <v>5.5</v>
      </c>
      <c r="O2687" s="12" t="n">
        <v>45022</v>
      </c>
      <c r="P2687" t="n">
        <v>20</v>
      </c>
      <c r="Q2687" s="14" t="inlineStr">
        <is>
          <t>SI</t>
        </is>
      </c>
      <c r="R2687" s="10" t="n"/>
      <c r="S2687" s="10" t="n">
        <v>2390</v>
      </c>
      <c r="T2687" s="10" t="n"/>
      <c r="U2687" s="10" t="n"/>
      <c r="V2687" s="13" t="n">
        <v>7.574109245612703</v>
      </c>
      <c r="W2687" s="12" t="n">
        <v>45019</v>
      </c>
      <c r="X2687" s="13" t="n">
        <v>7.5</v>
      </c>
      <c r="Y2687" s="12" t="n">
        <v>45022</v>
      </c>
      <c r="Z2687" t="n">
        <v>20</v>
      </c>
      <c r="AA2687" s="14" t="inlineStr">
        <is>
          <t>SI</t>
        </is>
      </c>
    </row>
    <row r="2688">
      <c r="B2688" t="inlineStr">
        <is>
          <t>Venta Local</t>
        </is>
      </c>
      <c r="C2688" t="n">
        <v>40337871</v>
      </c>
      <c r="D2688" t="inlineStr">
        <is>
          <t>AGROSUPER SHANGHAI</t>
        </is>
      </c>
      <c r="E2688" t="n">
        <v>1022082</v>
      </c>
      <c r="F2688" t="inlineStr">
        <is>
          <t>agrosuper shanghai1022082</t>
        </is>
      </c>
      <c r="G2688" s="12" t="n">
        <v>45005</v>
      </c>
      <c r="H2688" s="10" t="n">
        <v>24180</v>
      </c>
      <c r="I2688" s="10" t="n"/>
      <c r="J2688" s="10" t="n"/>
      <c r="K2688" s="10" t="n"/>
      <c r="L2688" s="13" t="n">
        <v>5.574109245612703</v>
      </c>
      <c r="M2688" s="12" t="n">
        <v>45010</v>
      </c>
      <c r="N2688" s="13" t="n">
        <v>5.5</v>
      </c>
      <c r="O2688" s="12" t="n">
        <v>45015</v>
      </c>
      <c r="P2688" t="n">
        <v>1</v>
      </c>
      <c r="Q2688" s="14" t="inlineStr">
        <is>
          <t>Mes 4</t>
        </is>
      </c>
      <c r="R2688" s="10" t="n">
        <v>24180</v>
      </c>
      <c r="S2688" s="10" t="n"/>
      <c r="T2688" s="10" t="n"/>
      <c r="U2688" s="10" t="n"/>
      <c r="V2688" s="13" t="n">
        <v>7.574109245612703</v>
      </c>
      <c r="W2688" s="12" t="n">
        <v>45012</v>
      </c>
      <c r="X2688" s="13" t="n">
        <v>7.5</v>
      </c>
      <c r="Y2688" s="12" t="n">
        <v>45015</v>
      </c>
      <c r="Z2688" t="n">
        <v>1</v>
      </c>
      <c r="AA2688" s="14" t="inlineStr">
        <is>
          <t>Mes 4</t>
        </is>
      </c>
    </row>
    <row r="2689">
      <c r="B2689" t="inlineStr">
        <is>
          <t>Venta Local</t>
        </is>
      </c>
      <c r="C2689" t="n">
        <v>40337859</v>
      </c>
      <c r="D2689" t="inlineStr">
        <is>
          <t>AGROSUPER SHANGHAI</t>
        </is>
      </c>
      <c r="E2689" t="n">
        <v>1021905</v>
      </c>
      <c r="F2689" t="inlineStr">
        <is>
          <t>agrosuper shanghai1021905</t>
        </is>
      </c>
      <c r="G2689" s="12" t="n">
        <v>45018</v>
      </c>
      <c r="H2689" s="10" t="inlineStr"/>
      <c r="I2689" s="10" t="n">
        <v>13602.27</v>
      </c>
      <c r="J2689" s="10" t="n"/>
      <c r="K2689" s="10" t="n"/>
      <c r="L2689" s="13" t="n">
        <v>5.574109245612703</v>
      </c>
      <c r="M2689" s="12" t="n">
        <v>45023</v>
      </c>
      <c r="N2689" s="13" t="n">
        <v>5.5</v>
      </c>
      <c r="O2689" s="12" t="n">
        <v>45028</v>
      </c>
      <c r="P2689" t="n">
        <v>15</v>
      </c>
      <c r="Q2689" s="14" t="inlineStr">
        <is>
          <t>SI</t>
        </is>
      </c>
      <c r="R2689" s="10" t="n"/>
      <c r="S2689" s="10" t="n">
        <v>13602.27</v>
      </c>
      <c r="T2689" s="10" t="n"/>
      <c r="U2689" s="10" t="n"/>
      <c r="V2689" s="13" t="n">
        <v>7.574109245612703</v>
      </c>
      <c r="W2689" s="12" t="n">
        <v>45025</v>
      </c>
      <c r="X2689" s="13" t="n">
        <v>7.5</v>
      </c>
      <c r="Y2689" s="12" t="n">
        <v>45028</v>
      </c>
      <c r="Z2689" t="n">
        <v>15</v>
      </c>
      <c r="AA2689" s="14" t="inlineStr">
        <is>
          <t>SI</t>
        </is>
      </c>
    </row>
    <row r="2690">
      <c r="B2690" t="inlineStr">
        <is>
          <t>Venta Local</t>
        </is>
      </c>
      <c r="C2690" t="n">
        <v>40337859</v>
      </c>
      <c r="D2690" t="inlineStr">
        <is>
          <t>AGROSUPER SHANGHAI</t>
        </is>
      </c>
      <c r="E2690" t="n">
        <v>1021905</v>
      </c>
      <c r="F2690" t="inlineStr">
        <is>
          <t>agrosuper shanghai1021905</t>
        </is>
      </c>
      <c r="G2690" s="12" t="n">
        <v>45018</v>
      </c>
      <c r="H2690" s="10" t="inlineStr"/>
      <c r="I2690" s="10" t="n">
        <v>23765.03</v>
      </c>
      <c r="J2690" s="10" t="n"/>
      <c r="K2690" s="10" t="n"/>
      <c r="L2690" s="13" t="n">
        <v>5.574109245612703</v>
      </c>
      <c r="M2690" s="12" t="n">
        <v>45023</v>
      </c>
      <c r="N2690" s="13" t="n">
        <v>5.5</v>
      </c>
      <c r="O2690" s="12" t="n">
        <v>45028</v>
      </c>
      <c r="P2690" t="n">
        <v>15</v>
      </c>
      <c r="Q2690" s="14" t="inlineStr">
        <is>
          <t>SI</t>
        </is>
      </c>
      <c r="R2690" s="10" t="n"/>
      <c r="S2690" s="10" t="n">
        <v>23765.03</v>
      </c>
      <c r="T2690" s="10" t="n"/>
      <c r="U2690" s="10" t="n"/>
      <c r="V2690" s="13" t="n">
        <v>7.574109245612703</v>
      </c>
      <c r="W2690" s="12" t="n">
        <v>45025</v>
      </c>
      <c r="X2690" s="13" t="n">
        <v>7.5</v>
      </c>
      <c r="Y2690" s="12" t="n">
        <v>45028</v>
      </c>
      <c r="Z2690" t="n">
        <v>15</v>
      </c>
      <c r="AA2690" s="14" t="inlineStr">
        <is>
          <t>SI</t>
        </is>
      </c>
    </row>
    <row r="2691">
      <c r="B2691" t="inlineStr">
        <is>
          <t>Venta Local</t>
        </is>
      </c>
      <c r="C2691" t="n">
        <v>40324466</v>
      </c>
      <c r="D2691" t="inlineStr">
        <is>
          <t>ANDES ASIA</t>
        </is>
      </c>
      <c r="E2691" t="n">
        <v>1023265</v>
      </c>
      <c r="F2691" t="inlineStr">
        <is>
          <t>andes asia1023265</t>
        </is>
      </c>
      <c r="G2691" s="12" t="n">
        <v>45005</v>
      </c>
      <c r="H2691" s="10" t="inlineStr"/>
      <c r="I2691" s="10" t="n">
        <v>1928.48</v>
      </c>
      <c r="J2691" s="10" t="n"/>
      <c r="K2691" s="10" t="n"/>
      <c r="L2691" s="13" t="n">
        <v>4.830303030303031</v>
      </c>
      <c r="M2691" s="12" t="n">
        <v>45009</v>
      </c>
      <c r="N2691" s="13" t="n">
        <v>15</v>
      </c>
      <c r="O2691" s="12" t="n">
        <v>45024</v>
      </c>
      <c r="P2691" t="n">
        <v>18</v>
      </c>
      <c r="Q2691" s="14" t="inlineStr">
        <is>
          <t>SI</t>
        </is>
      </c>
      <c r="R2691" s="10" t="n"/>
      <c r="S2691" s="10" t="n">
        <v>1928.48</v>
      </c>
      <c r="T2691" s="10" t="n"/>
      <c r="U2691" s="10" t="n"/>
      <c r="V2691" s="13" t="n">
        <v>6.830303030303031</v>
      </c>
      <c r="W2691" s="12" t="n">
        <v>45011</v>
      </c>
      <c r="X2691" s="13" t="n">
        <v>17</v>
      </c>
      <c r="Y2691" s="12" t="n">
        <v>45024</v>
      </c>
      <c r="Z2691" t="n">
        <v>18</v>
      </c>
      <c r="AA2691" s="14" t="inlineStr">
        <is>
          <t>SI</t>
        </is>
      </c>
    </row>
    <row r="2692">
      <c r="B2692" t="inlineStr">
        <is>
          <t>Venta Directa</t>
        </is>
      </c>
      <c r="C2692" t="n">
        <v>40303322</v>
      </c>
      <c r="D2692" t="inlineStr">
        <is>
          <t>AGROSUPER ASIA</t>
        </is>
      </c>
      <c r="E2692" t="n">
        <v>1020904</v>
      </c>
      <c r="F2692" t="inlineStr">
        <is>
          <t>agrosuper asia1020904</t>
        </is>
      </c>
      <c r="G2692" s="12" t="n">
        <v>45010</v>
      </c>
      <c r="H2692" s="10" t="n">
        <v>22012.05</v>
      </c>
      <c r="I2692" s="10" t="n"/>
      <c r="J2692" s="10" t="n"/>
      <c r="K2692" s="10" t="n"/>
      <c r="L2692" s="13" t="n"/>
      <c r="N2692" s="13" t="n"/>
      <c r="Q2692" s="14" t="n"/>
      <c r="R2692" s="10" t="n">
        <v>22012.05</v>
      </c>
      <c r="S2692" s="10" t="n"/>
      <c r="T2692" s="10" t="n"/>
      <c r="U2692" s="10" t="n"/>
      <c r="V2692" s="13" t="n"/>
      <c r="X2692" s="13" t="n"/>
      <c r="AA2692" s="14" t="n"/>
    </row>
    <row r="2693">
      <c r="B2693" t="inlineStr">
        <is>
          <t>Venta Local</t>
        </is>
      </c>
      <c r="C2693" t="n">
        <v>40365513</v>
      </c>
      <c r="D2693" t="inlineStr">
        <is>
          <t>AGROSUPER SHANGHAI</t>
        </is>
      </c>
      <c r="E2693" t="n">
        <v>1022851</v>
      </c>
      <c r="F2693" t="inlineStr">
        <is>
          <t>agrosuper shanghai1022851</t>
        </is>
      </c>
      <c r="G2693" s="12" t="n">
        <v>45011</v>
      </c>
      <c r="H2693" s="10" t="inlineStr"/>
      <c r="I2693" s="10" t="n">
        <v>24165.3</v>
      </c>
      <c r="J2693" s="10" t="n"/>
      <c r="K2693" s="10" t="n"/>
      <c r="L2693" s="13" t="n">
        <v>5.574109245612703</v>
      </c>
      <c r="M2693" s="12" t="n">
        <v>45016</v>
      </c>
      <c r="N2693" s="13" t="n">
        <v>5.5</v>
      </c>
      <c r="O2693" s="12" t="n">
        <v>45021</v>
      </c>
      <c r="P2693" t="n">
        <v>21</v>
      </c>
      <c r="Q2693" s="14" t="inlineStr">
        <is>
          <t>SI</t>
        </is>
      </c>
      <c r="R2693" s="10" t="n"/>
      <c r="S2693" s="10" t="n">
        <v>24165.3</v>
      </c>
      <c r="T2693" s="10" t="n"/>
      <c r="U2693" s="10" t="n"/>
      <c r="V2693" s="13" t="n">
        <v>7.574109245612703</v>
      </c>
      <c r="W2693" s="12" t="n">
        <v>45018</v>
      </c>
      <c r="X2693" s="13" t="n">
        <v>7.5</v>
      </c>
      <c r="Y2693" s="12" t="n">
        <v>45021</v>
      </c>
      <c r="Z2693" t="n">
        <v>21</v>
      </c>
      <c r="AA2693" s="14" t="inlineStr">
        <is>
          <t>SI</t>
        </is>
      </c>
    </row>
    <row r="2694">
      <c r="B2694" t="inlineStr">
        <is>
          <t>Venta Local</t>
        </is>
      </c>
      <c r="C2694" t="n">
        <v>40365504</v>
      </c>
      <c r="D2694" t="inlineStr">
        <is>
          <t>AGROSUPER SHANGHAI</t>
        </is>
      </c>
      <c r="E2694" t="n">
        <v>1023373</v>
      </c>
      <c r="F2694" t="inlineStr">
        <is>
          <t>agrosuper shanghai1023373</t>
        </is>
      </c>
      <c r="G2694" s="12" t="n">
        <v>45007</v>
      </c>
      <c r="H2694" s="10" t="inlineStr"/>
      <c r="I2694" s="10" t="n">
        <v>24210</v>
      </c>
      <c r="J2694" s="10" t="n"/>
      <c r="K2694" s="10" t="n"/>
      <c r="L2694" s="13" t="n">
        <v>5.574109245612703</v>
      </c>
      <c r="M2694" s="12" t="n">
        <v>45012</v>
      </c>
      <c r="N2694" s="13" t="n">
        <v>5.5</v>
      </c>
      <c r="O2694" s="12" t="n">
        <v>45017</v>
      </c>
      <c r="P2694" t="n">
        <v>23</v>
      </c>
      <c r="Q2694" s="14" t="inlineStr">
        <is>
          <t>SI</t>
        </is>
      </c>
      <c r="R2694" s="10" t="n"/>
      <c r="S2694" s="10" t="n">
        <v>24210</v>
      </c>
      <c r="T2694" s="10" t="n"/>
      <c r="U2694" s="10" t="n"/>
      <c r="V2694" s="13" t="n">
        <v>7.574109245612703</v>
      </c>
      <c r="W2694" s="12" t="n">
        <v>45014</v>
      </c>
      <c r="X2694" s="13" t="n">
        <v>7.5</v>
      </c>
      <c r="Y2694" s="12" t="n">
        <v>45017</v>
      </c>
      <c r="Z2694" t="n">
        <v>23</v>
      </c>
      <c r="AA2694" s="14" t="inlineStr">
        <is>
          <t>SI</t>
        </is>
      </c>
    </row>
    <row r="2695">
      <c r="B2695" t="inlineStr">
        <is>
          <t>Venta Local</t>
        </is>
      </c>
      <c r="C2695" t="n">
        <v>40364996</v>
      </c>
      <c r="D2695" t="inlineStr">
        <is>
          <t>AGRO MEXICO</t>
        </is>
      </c>
      <c r="E2695" t="n">
        <v>1011127</v>
      </c>
      <c r="F2695" t="inlineStr">
        <is>
          <t>agro mexico1011127</t>
        </is>
      </c>
      <c r="G2695" s="12" t="n">
        <v>44974</v>
      </c>
      <c r="H2695" s="10" t="n">
        <v>21600</v>
      </c>
      <c r="I2695" s="10" t="n"/>
      <c r="J2695" s="10" t="n"/>
      <c r="K2695" s="10" t="n"/>
      <c r="L2695" s="13" t="n">
        <v>5.449612403100775</v>
      </c>
      <c r="M2695" s="12" t="n">
        <v>44979</v>
      </c>
      <c r="N2695" s="13" t="n">
        <v>10</v>
      </c>
      <c r="O2695" s="12" t="n">
        <v>44989</v>
      </c>
      <c r="P2695" t="n">
        <v>21</v>
      </c>
      <c r="Q2695" s="14" t="inlineStr">
        <is>
          <t>SI</t>
        </is>
      </c>
      <c r="R2695" s="10" t="n">
        <v>21600</v>
      </c>
      <c r="S2695" s="10" t="n"/>
      <c r="T2695" s="10" t="n"/>
      <c r="U2695" s="10" t="n"/>
      <c r="V2695" s="13" t="n">
        <v>7.449612403100775</v>
      </c>
      <c r="W2695" s="12" t="n">
        <v>44981</v>
      </c>
      <c r="X2695" s="13" t="n">
        <v>12</v>
      </c>
      <c r="Y2695" s="12" t="n">
        <v>44989</v>
      </c>
      <c r="Z2695" t="n">
        <v>21</v>
      </c>
      <c r="AA2695" s="14" t="inlineStr">
        <is>
          <t>SI</t>
        </is>
      </c>
    </row>
    <row r="2696">
      <c r="B2696" t="inlineStr">
        <is>
          <t>Venta Local</t>
        </is>
      </c>
      <c r="C2696" t="n">
        <v>40364995</v>
      </c>
      <c r="D2696" t="inlineStr">
        <is>
          <t>AGRO MEXICO</t>
        </is>
      </c>
      <c r="E2696" t="n">
        <v>1011127</v>
      </c>
      <c r="F2696" t="inlineStr">
        <is>
          <t>agro mexico1011127</t>
        </is>
      </c>
      <c r="G2696" s="12" t="n">
        <v>44974</v>
      </c>
      <c r="H2696" s="10" t="n">
        <v>21600</v>
      </c>
      <c r="I2696" s="10" t="n"/>
      <c r="J2696" s="10" t="n"/>
      <c r="K2696" s="10" t="n"/>
      <c r="L2696" s="13" t="n">
        <v>5.449612403100775</v>
      </c>
      <c r="M2696" s="12" t="n">
        <v>44979</v>
      </c>
      <c r="N2696" s="13" t="n">
        <v>10</v>
      </c>
      <c r="O2696" s="12" t="n">
        <v>44989</v>
      </c>
      <c r="P2696" t="n">
        <v>21</v>
      </c>
      <c r="Q2696" s="14" t="inlineStr">
        <is>
          <t>SI</t>
        </is>
      </c>
      <c r="R2696" s="10" t="n">
        <v>21600</v>
      </c>
      <c r="S2696" s="10" t="n"/>
      <c r="T2696" s="10" t="n"/>
      <c r="U2696" s="10" t="n"/>
      <c r="V2696" s="13" t="n">
        <v>7.449612403100775</v>
      </c>
      <c r="W2696" s="12" t="n">
        <v>44981</v>
      </c>
      <c r="X2696" s="13" t="n">
        <v>12</v>
      </c>
      <c r="Y2696" s="12" t="n">
        <v>44989</v>
      </c>
      <c r="Z2696" t="n">
        <v>21</v>
      </c>
      <c r="AA2696" s="14" t="inlineStr">
        <is>
          <t>SI</t>
        </is>
      </c>
    </row>
    <row r="2697">
      <c r="B2697" t="inlineStr">
        <is>
          <t>Venta Local</t>
        </is>
      </c>
      <c r="C2697" t="n">
        <v>40364994</v>
      </c>
      <c r="D2697" t="inlineStr">
        <is>
          <t>AGRO MEXICO</t>
        </is>
      </c>
      <c r="E2697" t="n">
        <v>1011127</v>
      </c>
      <c r="F2697" t="inlineStr">
        <is>
          <t>agro mexico1011127</t>
        </is>
      </c>
      <c r="G2697" s="12" t="n">
        <v>44974</v>
      </c>
      <c r="H2697" s="10" t="n">
        <v>21600</v>
      </c>
      <c r="I2697" s="10" t="n"/>
      <c r="J2697" s="10" t="n"/>
      <c r="K2697" s="10" t="n"/>
      <c r="L2697" s="13" t="n">
        <v>5.449612403100775</v>
      </c>
      <c r="M2697" s="12" t="n">
        <v>44979</v>
      </c>
      <c r="N2697" s="13" t="n">
        <v>10</v>
      </c>
      <c r="O2697" s="12" t="n">
        <v>44989</v>
      </c>
      <c r="P2697" t="n">
        <v>21</v>
      </c>
      <c r="Q2697" s="14" t="inlineStr">
        <is>
          <t>SI</t>
        </is>
      </c>
      <c r="R2697" s="10" t="n">
        <v>21600</v>
      </c>
      <c r="S2697" s="10" t="n"/>
      <c r="T2697" s="10" t="n"/>
      <c r="U2697" s="10" t="n"/>
      <c r="V2697" s="13" t="n">
        <v>7.449612403100775</v>
      </c>
      <c r="W2697" s="12" t="n">
        <v>44981</v>
      </c>
      <c r="X2697" s="13" t="n">
        <v>12</v>
      </c>
      <c r="Y2697" s="12" t="n">
        <v>44989</v>
      </c>
      <c r="Z2697" t="n">
        <v>21</v>
      </c>
      <c r="AA2697" s="14" t="inlineStr">
        <is>
          <t>SI</t>
        </is>
      </c>
    </row>
    <row r="2698">
      <c r="B2698" t="inlineStr">
        <is>
          <t>Venta Local</t>
        </is>
      </c>
      <c r="C2698" t="n">
        <v>40364993</v>
      </c>
      <c r="D2698" t="inlineStr">
        <is>
          <t>AGRO MEXICO</t>
        </is>
      </c>
      <c r="E2698" t="n">
        <v>1011127</v>
      </c>
      <c r="F2698" t="inlineStr">
        <is>
          <t>agro mexico1011127</t>
        </is>
      </c>
      <c r="G2698" s="12" t="n">
        <v>44977</v>
      </c>
      <c r="H2698" s="10" t="n">
        <v>21600</v>
      </c>
      <c r="I2698" s="10" t="n"/>
      <c r="J2698" s="10" t="n"/>
      <c r="K2698" s="10" t="n"/>
      <c r="L2698" s="13" t="n">
        <v>5.449612403100775</v>
      </c>
      <c r="M2698" s="12" t="n">
        <v>44982</v>
      </c>
      <c r="N2698" s="13" t="n">
        <v>10</v>
      </c>
      <c r="O2698" s="12" t="n">
        <v>44992</v>
      </c>
      <c r="P2698" t="n">
        <v>19</v>
      </c>
      <c r="Q2698" s="14" t="inlineStr">
        <is>
          <t>SI</t>
        </is>
      </c>
      <c r="R2698" s="10" t="n">
        <v>21600</v>
      </c>
      <c r="S2698" s="10" t="n"/>
      <c r="T2698" s="10" t="n"/>
      <c r="U2698" s="10" t="n"/>
      <c r="V2698" s="13" t="n">
        <v>7.449612403100775</v>
      </c>
      <c r="W2698" s="12" t="n">
        <v>44984</v>
      </c>
      <c r="X2698" s="13" t="n">
        <v>12</v>
      </c>
      <c r="Y2698" s="12" t="n">
        <v>44992</v>
      </c>
      <c r="Z2698" t="n">
        <v>19</v>
      </c>
      <c r="AA2698" s="14" t="inlineStr">
        <is>
          <t>SI</t>
        </is>
      </c>
    </row>
    <row r="2699">
      <c r="B2699" t="inlineStr">
        <is>
          <t>Venta Local</t>
        </is>
      </c>
      <c r="C2699" t="n">
        <v>40364992</v>
      </c>
      <c r="D2699" t="inlineStr">
        <is>
          <t>AGRO MEXICO</t>
        </is>
      </c>
      <c r="E2699" t="n">
        <v>1011127</v>
      </c>
      <c r="F2699" t="inlineStr">
        <is>
          <t>agro mexico1011127</t>
        </is>
      </c>
      <c r="G2699" s="12" t="n">
        <v>44981</v>
      </c>
      <c r="H2699" s="10" t="n">
        <v>21600</v>
      </c>
      <c r="I2699" s="10" t="n"/>
      <c r="J2699" s="10" t="n"/>
      <c r="K2699" s="10" t="n"/>
      <c r="L2699" s="13" t="n">
        <v>5.449612403100775</v>
      </c>
      <c r="M2699" s="12" t="n">
        <v>44986</v>
      </c>
      <c r="N2699" s="13" t="n">
        <v>10</v>
      </c>
      <c r="O2699" s="12" t="n">
        <v>44996</v>
      </c>
      <c r="P2699" t="n">
        <v>15</v>
      </c>
      <c r="Q2699" s="14" t="inlineStr">
        <is>
          <t>SI</t>
        </is>
      </c>
      <c r="R2699" s="10" t="n">
        <v>21600</v>
      </c>
      <c r="S2699" s="10" t="n"/>
      <c r="T2699" s="10" t="n"/>
      <c r="U2699" s="10" t="n"/>
      <c r="V2699" s="13" t="n">
        <v>7.449612403100775</v>
      </c>
      <c r="W2699" s="12" t="n">
        <v>44988</v>
      </c>
      <c r="X2699" s="13" t="n">
        <v>12</v>
      </c>
      <c r="Y2699" s="12" t="n">
        <v>44996</v>
      </c>
      <c r="Z2699" t="n">
        <v>15</v>
      </c>
      <c r="AA2699" s="14" t="inlineStr">
        <is>
          <t>SI</t>
        </is>
      </c>
    </row>
    <row r="2700">
      <c r="B2700" t="inlineStr">
        <is>
          <t>Venta Local</t>
        </is>
      </c>
      <c r="C2700" t="n">
        <v>40364991</v>
      </c>
      <c r="D2700" t="inlineStr">
        <is>
          <t>AGRO MEXICO</t>
        </is>
      </c>
      <c r="E2700" t="n">
        <v>1011127</v>
      </c>
      <c r="F2700" t="inlineStr">
        <is>
          <t>agro mexico1011127</t>
        </is>
      </c>
      <c r="G2700" s="12" t="n">
        <v>44984</v>
      </c>
      <c r="H2700" s="10" t="n">
        <v>21600</v>
      </c>
      <c r="I2700" s="10" t="n"/>
      <c r="J2700" s="10" t="n"/>
      <c r="K2700" s="10" t="n"/>
      <c r="L2700" s="13" t="n">
        <v>5.449612403100775</v>
      </c>
      <c r="M2700" s="12" t="n">
        <v>44989</v>
      </c>
      <c r="N2700" s="13" t="n">
        <v>10</v>
      </c>
      <c r="O2700" s="12" t="n">
        <v>44999</v>
      </c>
      <c r="P2700" t="n">
        <v>13</v>
      </c>
      <c r="Q2700" s="14" t="inlineStr">
        <is>
          <t>SI</t>
        </is>
      </c>
      <c r="R2700" s="10" t="n">
        <v>21600</v>
      </c>
      <c r="S2700" s="10" t="n"/>
      <c r="T2700" s="10" t="n"/>
      <c r="U2700" s="10" t="n"/>
      <c r="V2700" s="13" t="n">
        <v>7.449612403100775</v>
      </c>
      <c r="W2700" s="12" t="n">
        <v>44991</v>
      </c>
      <c r="X2700" s="13" t="n">
        <v>12</v>
      </c>
      <c r="Y2700" s="12" t="n">
        <v>44999</v>
      </c>
      <c r="Z2700" t="n">
        <v>13</v>
      </c>
      <c r="AA2700" s="14" t="inlineStr">
        <is>
          <t>SI</t>
        </is>
      </c>
    </row>
    <row r="2701">
      <c r="B2701" t="inlineStr">
        <is>
          <t>Venta Local</t>
        </is>
      </c>
      <c r="C2701" t="n">
        <v>40364988</v>
      </c>
      <c r="D2701" t="inlineStr">
        <is>
          <t>AGRO MEXICO</t>
        </is>
      </c>
      <c r="E2701" t="n">
        <v>1030658</v>
      </c>
      <c r="F2701" t="inlineStr">
        <is>
          <t>agro mexico1030658</t>
        </is>
      </c>
      <c r="G2701" s="12" t="n">
        <v>44984</v>
      </c>
      <c r="H2701" s="10" t="n">
        <v>24017.36</v>
      </c>
      <c r="I2701" s="10" t="n"/>
      <c r="J2701" s="10" t="n"/>
      <c r="K2701" s="10" t="n"/>
      <c r="L2701" s="13" t="n">
        <v>5.449612403100775</v>
      </c>
      <c r="M2701" s="12" t="n">
        <v>44989</v>
      </c>
      <c r="N2701" s="13" t="n">
        <v>10</v>
      </c>
      <c r="O2701" s="12" t="n">
        <v>44999</v>
      </c>
      <c r="P2701" t="n">
        <v>13</v>
      </c>
      <c r="Q2701" s="14" t="inlineStr">
        <is>
          <t>SI</t>
        </is>
      </c>
      <c r="R2701" s="10" t="n">
        <v>24017.36</v>
      </c>
      <c r="S2701" s="10" t="n"/>
      <c r="T2701" s="10" t="n"/>
      <c r="U2701" s="10" t="n"/>
      <c r="V2701" s="13" t="n">
        <v>7.449612403100775</v>
      </c>
      <c r="W2701" s="12" t="n">
        <v>44991</v>
      </c>
      <c r="X2701" s="13" t="n">
        <v>12</v>
      </c>
      <c r="Y2701" s="12" t="n">
        <v>44999</v>
      </c>
      <c r="Z2701" t="n">
        <v>13</v>
      </c>
      <c r="AA2701" s="14" t="inlineStr">
        <is>
          <t>SI</t>
        </is>
      </c>
    </row>
    <row r="2702">
      <c r="B2702" t="inlineStr">
        <is>
          <t>Venta Local</t>
        </is>
      </c>
      <c r="C2702" t="n">
        <v>40364987</v>
      </c>
      <c r="D2702" t="inlineStr">
        <is>
          <t>AGRO MEXICO</t>
        </is>
      </c>
      <c r="E2702" t="n">
        <v>1030658</v>
      </c>
      <c r="F2702" t="inlineStr">
        <is>
          <t>agro mexico1030658</t>
        </is>
      </c>
      <c r="G2702" s="12" t="n">
        <v>44974</v>
      </c>
      <c r="H2702" s="10" t="n">
        <v>24017.36</v>
      </c>
      <c r="I2702" s="10" t="n"/>
      <c r="J2702" s="10" t="n"/>
      <c r="K2702" s="10" t="n"/>
      <c r="L2702" s="13" t="n">
        <v>5.449612403100775</v>
      </c>
      <c r="M2702" s="12" t="n">
        <v>44979</v>
      </c>
      <c r="N2702" s="13" t="n">
        <v>10</v>
      </c>
      <c r="O2702" s="12" t="n">
        <v>44989</v>
      </c>
      <c r="P2702" t="n">
        <v>21</v>
      </c>
      <c r="Q2702" s="14" t="inlineStr">
        <is>
          <t>SI</t>
        </is>
      </c>
      <c r="R2702" s="10" t="n">
        <v>24017.36</v>
      </c>
      <c r="S2702" s="10" t="n"/>
      <c r="T2702" s="10" t="n"/>
      <c r="U2702" s="10" t="n"/>
      <c r="V2702" s="13" t="n">
        <v>7.449612403100775</v>
      </c>
      <c r="W2702" s="12" t="n">
        <v>44981</v>
      </c>
      <c r="X2702" s="13" t="n">
        <v>12</v>
      </c>
      <c r="Y2702" s="12" t="n">
        <v>44989</v>
      </c>
      <c r="Z2702" t="n">
        <v>21</v>
      </c>
      <c r="AA2702" s="14" t="inlineStr">
        <is>
          <t>SI</t>
        </is>
      </c>
    </row>
    <row r="2703">
      <c r="B2703" t="inlineStr">
        <is>
          <t>Venta Local</t>
        </is>
      </c>
      <c r="C2703" t="n">
        <v>40364400</v>
      </c>
      <c r="D2703" t="inlineStr">
        <is>
          <t>AGROSUPER SHANGHAI</t>
        </is>
      </c>
      <c r="E2703" t="n">
        <v>1030506</v>
      </c>
      <c r="F2703" t="inlineStr">
        <is>
          <t>agrosuper shanghai1030506</t>
        </is>
      </c>
      <c r="G2703" s="12" t="n">
        <v>45007</v>
      </c>
      <c r="H2703" s="10" t="inlineStr"/>
      <c r="I2703" s="10" t="n">
        <v>24000</v>
      </c>
      <c r="J2703" s="10" t="n"/>
      <c r="K2703" s="10" t="n"/>
      <c r="L2703" s="13" t="n">
        <v>5.574109245612703</v>
      </c>
      <c r="M2703" s="12" t="n">
        <v>45012</v>
      </c>
      <c r="N2703" s="13" t="n">
        <v>5.5</v>
      </c>
      <c r="O2703" s="12" t="n">
        <v>45017</v>
      </c>
      <c r="P2703" t="n">
        <v>23</v>
      </c>
      <c r="Q2703" s="14" t="inlineStr">
        <is>
          <t>SI</t>
        </is>
      </c>
      <c r="R2703" s="10" t="n"/>
      <c r="S2703" s="10" t="n">
        <v>24000</v>
      </c>
      <c r="T2703" s="10" t="n"/>
      <c r="U2703" s="10" t="n"/>
      <c r="V2703" s="13" t="n">
        <v>7.574109245612703</v>
      </c>
      <c r="W2703" s="12" t="n">
        <v>45014</v>
      </c>
      <c r="X2703" s="13" t="n">
        <v>7.5</v>
      </c>
      <c r="Y2703" s="12" t="n">
        <v>45017</v>
      </c>
      <c r="Z2703" t="n">
        <v>23</v>
      </c>
      <c r="AA2703" s="14" t="inlineStr">
        <is>
          <t>SI</t>
        </is>
      </c>
    </row>
    <row r="2704">
      <c r="B2704" t="inlineStr">
        <is>
          <t>Venta Local</t>
        </is>
      </c>
      <c r="C2704" t="n">
        <v>40364398</v>
      </c>
      <c r="D2704" t="inlineStr">
        <is>
          <t>AGROSUPER SHANGHAI</t>
        </is>
      </c>
      <c r="E2704" t="n">
        <v>1012503</v>
      </c>
      <c r="F2704" t="inlineStr">
        <is>
          <t>agrosuper shanghai1012503</t>
        </is>
      </c>
      <c r="G2704" s="12" t="n">
        <v>44996</v>
      </c>
      <c r="H2704" s="10" t="n">
        <v>24000</v>
      </c>
      <c r="I2704" s="10" t="n"/>
      <c r="J2704" s="10" t="n"/>
      <c r="K2704" s="10" t="n"/>
      <c r="L2704" s="13" t="n">
        <v>5.574109245612703</v>
      </c>
      <c r="M2704" s="12" t="n">
        <v>45001</v>
      </c>
      <c r="N2704" s="13" t="n">
        <v>5.5</v>
      </c>
      <c r="O2704" s="12" t="n">
        <v>45006</v>
      </c>
      <c r="P2704" t="n">
        <v>9</v>
      </c>
      <c r="Q2704" s="14" t="inlineStr">
        <is>
          <t>SI</t>
        </is>
      </c>
      <c r="R2704" s="10" t="n">
        <v>24000</v>
      </c>
      <c r="S2704" s="10" t="n"/>
      <c r="T2704" s="10" t="n"/>
      <c r="U2704" s="10" t="n"/>
      <c r="V2704" s="13" t="n">
        <v>7.574109245612703</v>
      </c>
      <c r="W2704" s="12" t="n">
        <v>45003</v>
      </c>
      <c r="X2704" s="13" t="n">
        <v>7.5</v>
      </c>
      <c r="Y2704" s="12" t="n">
        <v>45006</v>
      </c>
      <c r="Z2704" t="n">
        <v>9</v>
      </c>
      <c r="AA2704" s="14" t="inlineStr">
        <is>
          <t>SI</t>
        </is>
      </c>
    </row>
    <row r="2705">
      <c r="B2705" t="inlineStr">
        <is>
          <t>Venta Local</t>
        </is>
      </c>
      <c r="C2705" t="n">
        <v>40364397</v>
      </c>
      <c r="D2705" t="inlineStr">
        <is>
          <t>AGROSUPER SHANGHAI</t>
        </is>
      </c>
      <c r="E2705" t="n">
        <v>1012503</v>
      </c>
      <c r="F2705" t="inlineStr">
        <is>
          <t>agrosuper shanghai1012503</t>
        </is>
      </c>
      <c r="G2705" s="12" t="n">
        <v>44992</v>
      </c>
      <c r="H2705" s="10" t="n">
        <v>24000</v>
      </c>
      <c r="I2705" s="10" t="n"/>
      <c r="J2705" s="10" t="n"/>
      <c r="K2705" s="10" t="n"/>
      <c r="L2705" s="13" t="n">
        <v>5.574109245612703</v>
      </c>
      <c r="M2705" s="12" t="n">
        <v>44997</v>
      </c>
      <c r="N2705" s="13" t="n">
        <v>5.5</v>
      </c>
      <c r="O2705" s="12" t="n">
        <v>45002</v>
      </c>
      <c r="P2705" t="n">
        <v>12</v>
      </c>
      <c r="Q2705" s="14" t="inlineStr">
        <is>
          <t>SI</t>
        </is>
      </c>
      <c r="R2705" s="10" t="n">
        <v>24000</v>
      </c>
      <c r="S2705" s="10" t="n"/>
      <c r="T2705" s="10" t="n"/>
      <c r="U2705" s="10" t="n"/>
      <c r="V2705" s="13" t="n">
        <v>7.574109245612703</v>
      </c>
      <c r="W2705" s="12" t="n">
        <v>44999</v>
      </c>
      <c r="X2705" s="13" t="n">
        <v>7.5</v>
      </c>
      <c r="Y2705" s="12" t="n">
        <v>45002</v>
      </c>
      <c r="Z2705" t="n">
        <v>12</v>
      </c>
      <c r="AA2705" s="14" t="inlineStr">
        <is>
          <t>SI</t>
        </is>
      </c>
    </row>
    <row r="2706">
      <c r="B2706" t="inlineStr">
        <is>
          <t>Venta Local</t>
        </is>
      </c>
      <c r="C2706" t="n">
        <v>40364396</v>
      </c>
      <c r="D2706" t="inlineStr">
        <is>
          <t>AGROSUPER SHANGHAI</t>
        </is>
      </c>
      <c r="E2706" t="n">
        <v>1012503</v>
      </c>
      <c r="F2706" t="inlineStr">
        <is>
          <t>agrosuper shanghai1012503</t>
        </is>
      </c>
      <c r="G2706" s="12" t="n">
        <v>44992</v>
      </c>
      <c r="H2706" s="10" t="n">
        <v>24000</v>
      </c>
      <c r="I2706" s="10" t="n"/>
      <c r="J2706" s="10" t="n"/>
      <c r="K2706" s="10" t="n"/>
      <c r="L2706" s="13" t="n">
        <v>5.574109245612703</v>
      </c>
      <c r="M2706" s="12" t="n">
        <v>44997</v>
      </c>
      <c r="N2706" s="13" t="n">
        <v>5.5</v>
      </c>
      <c r="O2706" s="12" t="n">
        <v>45002</v>
      </c>
      <c r="P2706" t="n">
        <v>12</v>
      </c>
      <c r="Q2706" s="14" t="inlineStr">
        <is>
          <t>SI</t>
        </is>
      </c>
      <c r="R2706" s="10" t="n">
        <v>24000</v>
      </c>
      <c r="S2706" s="10" t="n"/>
      <c r="T2706" s="10" t="n"/>
      <c r="U2706" s="10" t="n"/>
      <c r="V2706" s="13" t="n">
        <v>7.574109245612703</v>
      </c>
      <c r="W2706" s="12" t="n">
        <v>44999</v>
      </c>
      <c r="X2706" s="13" t="n">
        <v>7.5</v>
      </c>
      <c r="Y2706" s="12" t="n">
        <v>45002</v>
      </c>
      <c r="Z2706" t="n">
        <v>12</v>
      </c>
      <c r="AA2706" s="14" t="inlineStr">
        <is>
          <t>SI</t>
        </is>
      </c>
    </row>
    <row r="2707">
      <c r="B2707" t="inlineStr">
        <is>
          <t>Venta Local</t>
        </is>
      </c>
      <c r="C2707" t="n">
        <v>40364395</v>
      </c>
      <c r="D2707" t="inlineStr">
        <is>
          <t>AGROSUPER SHANGHAI</t>
        </is>
      </c>
      <c r="E2707" t="n">
        <v>1012503</v>
      </c>
      <c r="F2707" t="inlineStr">
        <is>
          <t>agrosuper shanghai1012503</t>
        </is>
      </c>
      <c r="G2707" s="12" t="n">
        <v>44992</v>
      </c>
      <c r="H2707" s="10" t="n">
        <v>24000</v>
      </c>
      <c r="I2707" s="10" t="n"/>
      <c r="J2707" s="10" t="n"/>
      <c r="K2707" s="10" t="n"/>
      <c r="L2707" s="13" t="n">
        <v>5.574109245612703</v>
      </c>
      <c r="M2707" s="12" t="n">
        <v>44997</v>
      </c>
      <c r="N2707" s="13" t="n">
        <v>5.5</v>
      </c>
      <c r="O2707" s="12" t="n">
        <v>45002</v>
      </c>
      <c r="P2707" t="n">
        <v>12</v>
      </c>
      <c r="Q2707" s="14" t="inlineStr">
        <is>
          <t>SI</t>
        </is>
      </c>
      <c r="R2707" s="10" t="n">
        <v>24000</v>
      </c>
      <c r="S2707" s="10" t="n"/>
      <c r="T2707" s="10" t="n"/>
      <c r="U2707" s="10" t="n"/>
      <c r="V2707" s="13" t="n">
        <v>7.574109245612703</v>
      </c>
      <c r="W2707" s="12" t="n">
        <v>44999</v>
      </c>
      <c r="X2707" s="13" t="n">
        <v>7.5</v>
      </c>
      <c r="Y2707" s="12" t="n">
        <v>45002</v>
      </c>
      <c r="Z2707" t="n">
        <v>12</v>
      </c>
      <c r="AA2707" s="14" t="inlineStr">
        <is>
          <t>SI</t>
        </is>
      </c>
    </row>
    <row r="2708">
      <c r="B2708" t="inlineStr">
        <is>
          <t>Venta Local</t>
        </is>
      </c>
      <c r="C2708" t="n">
        <v>40364246</v>
      </c>
      <c r="D2708" t="inlineStr">
        <is>
          <t>AGROSUPER SHANGHAI</t>
        </is>
      </c>
      <c r="E2708" t="n">
        <v>1022414</v>
      </c>
      <c r="F2708" t="inlineStr">
        <is>
          <t>agrosuper shanghai1022414</t>
        </is>
      </c>
      <c r="G2708" s="12" t="n">
        <v>45007</v>
      </c>
      <c r="H2708" s="10" t="inlineStr"/>
      <c r="I2708" s="10" t="n">
        <v>24110</v>
      </c>
      <c r="J2708" s="10" t="n"/>
      <c r="K2708" s="10" t="n"/>
      <c r="L2708" s="13" t="n">
        <v>5.574109245612703</v>
      </c>
      <c r="M2708" s="12" t="n">
        <v>45012</v>
      </c>
      <c r="N2708" s="13" t="n">
        <v>5.5</v>
      </c>
      <c r="O2708" s="12" t="n">
        <v>45017</v>
      </c>
      <c r="P2708" t="n">
        <v>23</v>
      </c>
      <c r="Q2708" s="14" t="inlineStr">
        <is>
          <t>SI</t>
        </is>
      </c>
      <c r="R2708" s="10" t="n"/>
      <c r="S2708" s="10" t="n">
        <v>24110</v>
      </c>
      <c r="T2708" s="10" t="n"/>
      <c r="U2708" s="10" t="n"/>
      <c r="V2708" s="13" t="n">
        <v>7.574109245612703</v>
      </c>
      <c r="W2708" s="12" t="n">
        <v>45014</v>
      </c>
      <c r="X2708" s="13" t="n">
        <v>7.5</v>
      </c>
      <c r="Y2708" s="12" t="n">
        <v>45017</v>
      </c>
      <c r="Z2708" t="n">
        <v>23</v>
      </c>
      <c r="AA2708" s="14" t="inlineStr">
        <is>
          <t>SI</t>
        </is>
      </c>
    </row>
    <row r="2709">
      <c r="B2709" t="inlineStr">
        <is>
          <t>Venta Local</t>
        </is>
      </c>
      <c r="C2709" t="n">
        <v>40364241</v>
      </c>
      <c r="D2709" t="inlineStr">
        <is>
          <t>AGROSUPER SHANGHAI</t>
        </is>
      </c>
      <c r="E2709" t="n">
        <v>1022099</v>
      </c>
      <c r="F2709" t="inlineStr">
        <is>
          <t>agrosuper shanghai1022099</t>
        </is>
      </c>
      <c r="G2709" s="12" t="n">
        <v>45007</v>
      </c>
      <c r="H2709" s="10" t="inlineStr"/>
      <c r="I2709" s="10" t="n">
        <v>24282</v>
      </c>
      <c r="J2709" s="10" t="n"/>
      <c r="K2709" s="10" t="n"/>
      <c r="L2709" s="13" t="n">
        <v>5.574109245612703</v>
      </c>
      <c r="M2709" s="12" t="n">
        <v>45012</v>
      </c>
      <c r="N2709" s="13" t="n">
        <v>5.5</v>
      </c>
      <c r="O2709" s="12" t="n">
        <v>45017</v>
      </c>
      <c r="P2709" t="n">
        <v>23</v>
      </c>
      <c r="Q2709" s="14" t="inlineStr">
        <is>
          <t>SI</t>
        </is>
      </c>
      <c r="R2709" s="10" t="n"/>
      <c r="S2709" s="10" t="n">
        <v>24282</v>
      </c>
      <c r="T2709" s="10" t="n"/>
      <c r="U2709" s="10" t="n"/>
      <c r="V2709" s="13" t="n">
        <v>7.574109245612703</v>
      </c>
      <c r="W2709" s="12" t="n">
        <v>45014</v>
      </c>
      <c r="X2709" s="13" t="n">
        <v>7.5</v>
      </c>
      <c r="Y2709" s="12" t="n">
        <v>45017</v>
      </c>
      <c r="Z2709" t="n">
        <v>23</v>
      </c>
      <c r="AA2709" s="14" t="inlineStr">
        <is>
          <t>SI</t>
        </is>
      </c>
    </row>
    <row r="2710">
      <c r="B2710" t="inlineStr">
        <is>
          <t>Venta Local</t>
        </is>
      </c>
      <c r="C2710" t="n">
        <v>40364239</v>
      </c>
      <c r="D2710" t="inlineStr">
        <is>
          <t>AGROSUPER SHANGHAI</t>
        </is>
      </c>
      <c r="E2710" t="n">
        <v>1012452</v>
      </c>
      <c r="F2710" t="inlineStr">
        <is>
          <t>agrosuper shanghai1012452</t>
        </is>
      </c>
      <c r="G2710" s="12" t="n">
        <v>45007</v>
      </c>
      <c r="H2710" s="10" t="inlineStr"/>
      <c r="I2710" s="10" t="n">
        <v>19976</v>
      </c>
      <c r="J2710" s="10" t="n"/>
      <c r="K2710" s="10" t="n"/>
      <c r="L2710" s="13" t="n">
        <v>5.574109245612703</v>
      </c>
      <c r="M2710" s="12" t="n">
        <v>45012</v>
      </c>
      <c r="N2710" s="13" t="n">
        <v>5.5</v>
      </c>
      <c r="O2710" s="12" t="n">
        <v>45017</v>
      </c>
      <c r="P2710" t="n">
        <v>23</v>
      </c>
      <c r="Q2710" s="14" t="inlineStr">
        <is>
          <t>SI</t>
        </is>
      </c>
      <c r="R2710" s="10" t="n"/>
      <c r="S2710" s="10" t="n">
        <v>19976</v>
      </c>
      <c r="T2710" s="10" t="n"/>
      <c r="U2710" s="10" t="n"/>
      <c r="V2710" s="13" t="n">
        <v>7.574109245612703</v>
      </c>
      <c r="W2710" s="12" t="n">
        <v>45014</v>
      </c>
      <c r="X2710" s="13" t="n">
        <v>7.5</v>
      </c>
      <c r="Y2710" s="12" t="n">
        <v>45017</v>
      </c>
      <c r="Z2710" t="n">
        <v>23</v>
      </c>
      <c r="AA2710" s="14" t="inlineStr">
        <is>
          <t>SI</t>
        </is>
      </c>
    </row>
    <row r="2711">
      <c r="B2711" t="inlineStr">
        <is>
          <t>Venta Local</t>
        </is>
      </c>
      <c r="C2711" t="n">
        <v>40364217</v>
      </c>
      <c r="D2711" t="inlineStr">
        <is>
          <t>AGRO EUROPA</t>
        </is>
      </c>
      <c r="E2711" t="n">
        <v>1012730</v>
      </c>
      <c r="F2711" t="inlineStr">
        <is>
          <t>agro europa1012730</t>
        </is>
      </c>
      <c r="G2711" s="12" t="n">
        <v>44990</v>
      </c>
      <c r="H2711" s="10" t="n">
        <v>21727.345</v>
      </c>
      <c r="I2711" s="10" t="n"/>
      <c r="J2711" s="10" t="n"/>
      <c r="K2711" s="10" t="n"/>
      <c r="L2711" s="13" t="n">
        <v>5.142011834319526</v>
      </c>
      <c r="M2711" s="12" t="n">
        <v>44995</v>
      </c>
      <c r="N2711" s="13" t="n">
        <v>7.5</v>
      </c>
      <c r="O2711" s="12" t="n">
        <v>45002</v>
      </c>
      <c r="P2711" t="n">
        <v>12</v>
      </c>
      <c r="Q2711" s="14" t="inlineStr">
        <is>
          <t>SI</t>
        </is>
      </c>
      <c r="R2711" s="10" t="n">
        <v>21727.345</v>
      </c>
      <c r="S2711" s="10" t="n"/>
      <c r="T2711" s="10" t="n"/>
      <c r="U2711" s="10" t="n"/>
      <c r="V2711" s="13" t="n">
        <v>7.142011834319526</v>
      </c>
      <c r="W2711" s="12" t="n">
        <v>44997</v>
      </c>
      <c r="X2711" s="13" t="n">
        <v>9.5</v>
      </c>
      <c r="Y2711" s="12" t="n">
        <v>45002</v>
      </c>
      <c r="Z2711" t="n">
        <v>12</v>
      </c>
      <c r="AA2711" s="14" t="inlineStr">
        <is>
          <t>SI</t>
        </is>
      </c>
    </row>
    <row r="2712">
      <c r="B2712" t="inlineStr">
        <is>
          <t>Venta Local</t>
        </is>
      </c>
      <c r="C2712" t="n">
        <v>40364212</v>
      </c>
      <c r="D2712" t="inlineStr">
        <is>
          <t>AGRO AMERICA</t>
        </is>
      </c>
      <c r="E2712" t="n">
        <v>1021538</v>
      </c>
      <c r="F2712" t="inlineStr">
        <is>
          <t>agro america1021538</t>
        </is>
      </c>
      <c r="G2712" s="12" t="n">
        <v>44999</v>
      </c>
      <c r="H2712" s="10" t="n">
        <v>23998.19194</v>
      </c>
      <c r="I2712" s="10" t="n"/>
      <c r="J2712" s="10" t="n"/>
      <c r="K2712" s="10" t="n"/>
      <c r="L2712" s="13" t="n">
        <v>7.5</v>
      </c>
      <c r="M2712" s="12" t="n">
        <v>45006</v>
      </c>
      <c r="N2712" s="13" t="n">
        <v>9.5</v>
      </c>
      <c r="O2712" s="12" t="n">
        <v>45015</v>
      </c>
      <c r="P2712" t="n">
        <v>1</v>
      </c>
      <c r="Q2712" s="14" t="inlineStr">
        <is>
          <t>Mes 4</t>
        </is>
      </c>
      <c r="R2712" s="10" t="n">
        <v>23998.19194</v>
      </c>
      <c r="S2712" s="10" t="n"/>
      <c r="T2712" s="10" t="n"/>
      <c r="U2712" s="10" t="n"/>
      <c r="V2712" s="13" t="n">
        <v>9.5</v>
      </c>
      <c r="W2712" s="12" t="n">
        <v>45008</v>
      </c>
      <c r="X2712" s="13" t="n">
        <v>11.5</v>
      </c>
      <c r="Y2712" s="12" t="n">
        <v>45015</v>
      </c>
      <c r="Z2712" t="n">
        <v>1</v>
      </c>
      <c r="AA2712" s="14" t="inlineStr">
        <is>
          <t>Mes 4</t>
        </is>
      </c>
    </row>
    <row r="2713">
      <c r="B2713" t="inlineStr">
        <is>
          <t>Venta Directa</t>
        </is>
      </c>
      <c r="C2713" t="n">
        <v>40364013</v>
      </c>
      <c r="D2713" t="inlineStr">
        <is>
          <t>AGRO SUDAMERICA</t>
        </is>
      </c>
      <c r="E2713" t="n">
        <v>1022709</v>
      </c>
      <c r="F2713" t="inlineStr">
        <is>
          <t>agro sudamerica1022709</t>
        </is>
      </c>
      <c r="G2713" s="12" t="n">
        <v>44981</v>
      </c>
      <c r="H2713" s="10" t="inlineStr"/>
      <c r="I2713" s="10" t="n"/>
      <c r="J2713" s="10" t="n"/>
      <c r="K2713" s="10" t="n"/>
      <c r="L2713" s="13" t="n"/>
      <c r="N2713" s="13" t="n"/>
      <c r="Q2713" s="14" t="n"/>
      <c r="R2713" s="10" t="n"/>
      <c r="S2713" s="10" t="n"/>
      <c r="T2713" s="10" t="n"/>
      <c r="U2713" s="10" t="n"/>
      <c r="V2713" s="13" t="n"/>
      <c r="X2713" s="13" t="n"/>
      <c r="AA2713" s="14" t="n"/>
    </row>
    <row r="2714">
      <c r="B2714" t="inlineStr">
        <is>
          <t>Venta Directa</t>
        </is>
      </c>
      <c r="C2714" t="n">
        <v>40364013</v>
      </c>
      <c r="D2714" t="inlineStr">
        <is>
          <t>AGRO SUDAMERICA</t>
        </is>
      </c>
      <c r="E2714" t="n">
        <v>1022709</v>
      </c>
      <c r="F2714" t="inlineStr">
        <is>
          <t>agro sudamerica1022709</t>
        </is>
      </c>
      <c r="G2714" s="12" t="n">
        <v>44981</v>
      </c>
      <c r="H2714" s="10" t="inlineStr"/>
      <c r="I2714" s="10" t="n"/>
      <c r="J2714" s="10" t="n"/>
      <c r="K2714" s="10" t="n"/>
      <c r="L2714" s="13" t="n"/>
      <c r="N2714" s="13" t="n"/>
      <c r="Q2714" s="14" t="n"/>
      <c r="R2714" s="10" t="n"/>
      <c r="S2714" s="10" t="n"/>
      <c r="T2714" s="10" t="n"/>
      <c r="U2714" s="10" t="n"/>
      <c r="V2714" s="13" t="n"/>
      <c r="X2714" s="13" t="n"/>
      <c r="AA2714" s="14" t="n"/>
    </row>
    <row r="2715">
      <c r="B2715" t="inlineStr">
        <is>
          <t>Venta Directa</t>
        </is>
      </c>
      <c r="C2715" t="n">
        <v>40364004</v>
      </c>
      <c r="D2715" t="inlineStr">
        <is>
          <t>AGRO SUDAMERICA</t>
        </is>
      </c>
      <c r="E2715" t="n">
        <v>1022389</v>
      </c>
      <c r="F2715" t="inlineStr">
        <is>
          <t>agro sudamerica1022389</t>
        </is>
      </c>
      <c r="G2715" s="12" t="n">
        <v>44969</v>
      </c>
      <c r="H2715" s="10" t="inlineStr"/>
      <c r="I2715" s="10" t="n"/>
      <c r="J2715" s="10" t="n"/>
      <c r="K2715" s="10" t="n"/>
      <c r="L2715" s="13" t="n"/>
      <c r="N2715" s="13" t="n"/>
      <c r="Q2715" s="14" t="n"/>
      <c r="R2715" s="10" t="n"/>
      <c r="S2715" s="10" t="n"/>
      <c r="T2715" s="10" t="n"/>
      <c r="U2715" s="10" t="n"/>
      <c r="V2715" s="13" t="n"/>
      <c r="X2715" s="13" t="n"/>
      <c r="AA2715" s="14" t="n"/>
    </row>
    <row r="2716">
      <c r="B2716" t="inlineStr">
        <is>
          <t>Venta Directa</t>
        </is>
      </c>
      <c r="C2716" t="n">
        <v>40364004</v>
      </c>
      <c r="D2716" t="inlineStr">
        <is>
          <t>AGRO SUDAMERICA</t>
        </is>
      </c>
      <c r="E2716" t="n">
        <v>1020352</v>
      </c>
      <c r="F2716" t="inlineStr">
        <is>
          <t>agro sudamerica1020352</t>
        </is>
      </c>
      <c r="G2716" s="12" t="n">
        <v>44969</v>
      </c>
      <c r="H2716" s="10" t="inlineStr"/>
      <c r="I2716" s="10" t="n"/>
      <c r="J2716" s="10" t="n"/>
      <c r="K2716" s="10" t="n"/>
      <c r="L2716" s="13" t="n"/>
      <c r="N2716" s="13" t="n"/>
      <c r="Q2716" s="14" t="n"/>
      <c r="R2716" s="10" t="n"/>
      <c r="S2716" s="10" t="n"/>
      <c r="T2716" s="10" t="n"/>
      <c r="U2716" s="10" t="n"/>
      <c r="V2716" s="13" t="n"/>
      <c r="X2716" s="13" t="n"/>
      <c r="AA2716" s="14" t="n"/>
    </row>
    <row r="2717">
      <c r="B2717" t="inlineStr">
        <is>
          <t>Venta Directa</t>
        </is>
      </c>
      <c r="C2717" t="n">
        <v>40364004</v>
      </c>
      <c r="D2717" t="inlineStr">
        <is>
          <t>AGRO SUDAMERICA</t>
        </is>
      </c>
      <c r="E2717" t="n">
        <v>1021187</v>
      </c>
      <c r="F2717" t="inlineStr">
        <is>
          <t>agro sudamerica1021187</t>
        </is>
      </c>
      <c r="G2717" s="12" t="n">
        <v>44969</v>
      </c>
      <c r="H2717" s="10" t="inlineStr"/>
      <c r="I2717" s="10" t="n"/>
      <c r="J2717" s="10" t="n"/>
      <c r="K2717" s="10" t="n"/>
      <c r="L2717" s="13" t="n"/>
      <c r="N2717" s="13" t="n"/>
      <c r="Q2717" s="14" t="n"/>
      <c r="R2717" s="10" t="n"/>
      <c r="S2717" s="10" t="n"/>
      <c r="T2717" s="10" t="n"/>
      <c r="U2717" s="10" t="n"/>
      <c r="V2717" s="13" t="n"/>
      <c r="X2717" s="13" t="n"/>
      <c r="AA2717" s="14" t="n"/>
    </row>
    <row r="2718">
      <c r="B2718" t="inlineStr">
        <is>
          <t>Venta Directa</t>
        </is>
      </c>
      <c r="C2718" t="n">
        <v>40364004</v>
      </c>
      <c r="D2718" t="inlineStr">
        <is>
          <t>AGRO SUDAMERICA</t>
        </is>
      </c>
      <c r="E2718" t="n">
        <v>1020352</v>
      </c>
      <c r="F2718" t="inlineStr">
        <is>
          <t>agro sudamerica1020352</t>
        </is>
      </c>
      <c r="G2718" s="12" t="n">
        <v>44969</v>
      </c>
      <c r="H2718" s="10" t="inlineStr"/>
      <c r="I2718" s="10" t="n"/>
      <c r="J2718" s="10" t="n"/>
      <c r="K2718" s="10" t="n"/>
      <c r="L2718" s="13" t="n"/>
      <c r="N2718" s="13" t="n"/>
      <c r="Q2718" s="14" t="n"/>
      <c r="R2718" s="10" t="n"/>
      <c r="S2718" s="10" t="n"/>
      <c r="T2718" s="10" t="n"/>
      <c r="U2718" s="10" t="n"/>
      <c r="V2718" s="13" t="n"/>
      <c r="X2718" s="13" t="n"/>
      <c r="AA2718" s="14" t="n"/>
    </row>
    <row r="2719">
      <c r="B2719" t="inlineStr">
        <is>
          <t>Venta Local</t>
        </is>
      </c>
      <c r="C2719" t="n">
        <v>40363905</v>
      </c>
      <c r="D2719" t="inlineStr">
        <is>
          <t>ANDES ASIA</t>
        </is>
      </c>
      <c r="E2719" t="n">
        <v>1021931</v>
      </c>
      <c r="F2719" t="inlineStr">
        <is>
          <t>andes asia1021931</t>
        </is>
      </c>
      <c r="G2719" s="12" t="n">
        <v>44998</v>
      </c>
      <c r="H2719" s="10" t="inlineStr"/>
      <c r="I2719" s="10" t="n">
        <v>1990.16</v>
      </c>
      <c r="J2719" s="10" t="n"/>
      <c r="K2719" s="10" t="n"/>
      <c r="L2719" s="13" t="n">
        <v>4.830303030303031</v>
      </c>
      <c r="M2719" s="12" t="n">
        <v>45002</v>
      </c>
      <c r="N2719" s="13" t="n">
        <v>15</v>
      </c>
      <c r="O2719" s="12" t="n">
        <v>45017</v>
      </c>
      <c r="P2719" t="n">
        <v>24</v>
      </c>
      <c r="Q2719" s="14" t="inlineStr">
        <is>
          <t>SI</t>
        </is>
      </c>
      <c r="R2719" s="10" t="n"/>
      <c r="S2719" s="10" t="n">
        <v>1990.16</v>
      </c>
      <c r="T2719" s="10" t="n"/>
      <c r="U2719" s="10" t="n"/>
      <c r="V2719" s="13" t="n">
        <v>6.830303030303031</v>
      </c>
      <c r="W2719" s="12" t="n">
        <v>45004</v>
      </c>
      <c r="X2719" s="13" t="n">
        <v>17</v>
      </c>
      <c r="Y2719" s="12" t="n">
        <v>45017</v>
      </c>
      <c r="Z2719" t="n">
        <v>24</v>
      </c>
      <c r="AA2719" s="14" t="inlineStr">
        <is>
          <t>SI</t>
        </is>
      </c>
    </row>
    <row r="2720">
      <c r="B2720" t="inlineStr">
        <is>
          <t>Venta Local</t>
        </is>
      </c>
      <c r="C2720" t="n">
        <v>40363904</v>
      </c>
      <c r="D2720" t="inlineStr">
        <is>
          <t>ANDES ASIA</t>
        </is>
      </c>
      <c r="E2720" t="n">
        <v>1022866</v>
      </c>
      <c r="F2720" t="inlineStr">
        <is>
          <t>andes asia1022866</t>
        </is>
      </c>
      <c r="G2720" s="12" t="n">
        <v>44998</v>
      </c>
      <c r="H2720" s="10" t="inlineStr"/>
      <c r="I2720" s="10" t="n">
        <v>2006.51</v>
      </c>
      <c r="J2720" s="10" t="n"/>
      <c r="K2720" s="10" t="n"/>
      <c r="L2720" s="13" t="n">
        <v>4.830303030303031</v>
      </c>
      <c r="M2720" s="12" t="n">
        <v>45002</v>
      </c>
      <c r="N2720" s="13" t="n">
        <v>15</v>
      </c>
      <c r="O2720" s="12" t="n">
        <v>45017</v>
      </c>
      <c r="P2720" t="n">
        <v>24</v>
      </c>
      <c r="Q2720" s="14" t="inlineStr">
        <is>
          <t>SI</t>
        </is>
      </c>
      <c r="R2720" s="10" t="n"/>
      <c r="S2720" s="10" t="n">
        <v>2006.51</v>
      </c>
      <c r="T2720" s="10" t="n"/>
      <c r="U2720" s="10" t="n"/>
      <c r="V2720" s="13" t="n">
        <v>6.830303030303031</v>
      </c>
      <c r="W2720" s="12" t="n">
        <v>45004</v>
      </c>
      <c r="X2720" s="13" t="n">
        <v>17</v>
      </c>
      <c r="Y2720" s="12" t="n">
        <v>45017</v>
      </c>
      <c r="Z2720" t="n">
        <v>24</v>
      </c>
      <c r="AA2720" s="14" t="inlineStr">
        <is>
          <t>SI</t>
        </is>
      </c>
    </row>
    <row r="2721">
      <c r="B2721" t="inlineStr">
        <is>
          <t>Venta Local</t>
        </is>
      </c>
      <c r="C2721" t="n">
        <v>40363904</v>
      </c>
      <c r="D2721" t="inlineStr">
        <is>
          <t>ANDES ASIA</t>
        </is>
      </c>
      <c r="E2721" t="n">
        <v>1022865</v>
      </c>
      <c r="F2721" t="inlineStr">
        <is>
          <t>andes asia1022865</t>
        </is>
      </c>
      <c r="G2721" s="12" t="n">
        <v>44998</v>
      </c>
      <c r="H2721" s="10" t="inlineStr"/>
      <c r="I2721" s="10" t="n">
        <v>7999.63</v>
      </c>
      <c r="J2721" s="10" t="n"/>
      <c r="K2721" s="10" t="n"/>
      <c r="L2721" s="13" t="n">
        <v>4.830303030303031</v>
      </c>
      <c r="M2721" s="12" t="n">
        <v>45002</v>
      </c>
      <c r="N2721" s="13" t="n">
        <v>15</v>
      </c>
      <c r="O2721" s="12" t="n">
        <v>45017</v>
      </c>
      <c r="P2721" t="n">
        <v>24</v>
      </c>
      <c r="Q2721" s="14" t="inlineStr">
        <is>
          <t>SI</t>
        </is>
      </c>
      <c r="R2721" s="10" t="n"/>
      <c r="S2721" s="10" t="n">
        <v>7999.63</v>
      </c>
      <c r="T2721" s="10" t="n"/>
      <c r="U2721" s="10" t="n"/>
      <c r="V2721" s="13" t="n">
        <v>6.830303030303031</v>
      </c>
      <c r="W2721" s="12" t="n">
        <v>45004</v>
      </c>
      <c r="X2721" s="13" t="n">
        <v>17</v>
      </c>
      <c r="Y2721" s="12" t="n">
        <v>45017</v>
      </c>
      <c r="Z2721" t="n">
        <v>24</v>
      </c>
      <c r="AA2721" s="14" t="inlineStr">
        <is>
          <t>SI</t>
        </is>
      </c>
    </row>
    <row r="2722">
      <c r="B2722" t="inlineStr">
        <is>
          <t>Venta Local</t>
        </is>
      </c>
      <c r="C2722" t="n">
        <v>40363904</v>
      </c>
      <c r="D2722" t="inlineStr">
        <is>
          <t>ANDES ASIA</t>
        </is>
      </c>
      <c r="E2722" t="n">
        <v>1022398</v>
      </c>
      <c r="F2722" t="inlineStr">
        <is>
          <t>andes asia1022398</t>
        </is>
      </c>
      <c r="G2722" s="12" t="n">
        <v>44998</v>
      </c>
      <c r="H2722" s="10" t="inlineStr"/>
      <c r="I2722" s="10" t="n">
        <v>12014.31</v>
      </c>
      <c r="J2722" s="10" t="n"/>
      <c r="K2722" s="10" t="n"/>
      <c r="L2722" s="13" t="n">
        <v>4.830303030303031</v>
      </c>
      <c r="M2722" s="12" t="n">
        <v>45002</v>
      </c>
      <c r="N2722" s="13" t="n">
        <v>15</v>
      </c>
      <c r="O2722" s="12" t="n">
        <v>45017</v>
      </c>
      <c r="P2722" t="n">
        <v>24</v>
      </c>
      <c r="Q2722" s="14" t="inlineStr">
        <is>
          <t>SI</t>
        </is>
      </c>
      <c r="R2722" s="10" t="n"/>
      <c r="S2722" s="10" t="n">
        <v>12014.31</v>
      </c>
      <c r="T2722" s="10" t="n"/>
      <c r="U2722" s="10" t="n"/>
      <c r="V2722" s="13" t="n">
        <v>6.830303030303031</v>
      </c>
      <c r="W2722" s="12" t="n">
        <v>45004</v>
      </c>
      <c r="X2722" s="13" t="n">
        <v>17</v>
      </c>
      <c r="Y2722" s="12" t="n">
        <v>45017</v>
      </c>
      <c r="Z2722" t="n">
        <v>24</v>
      </c>
      <c r="AA2722" s="14" t="inlineStr">
        <is>
          <t>SI</t>
        </is>
      </c>
    </row>
    <row r="2723">
      <c r="B2723" t="inlineStr">
        <is>
          <t>Venta Local</t>
        </is>
      </c>
      <c r="C2723" t="n">
        <v>40363611</v>
      </c>
      <c r="D2723" t="inlineStr">
        <is>
          <t>AGROSUPER SHANGHAI</t>
        </is>
      </c>
      <c r="E2723" t="n">
        <v>1022414</v>
      </c>
      <c r="F2723" t="inlineStr">
        <is>
          <t>agrosuper shanghai1022414</t>
        </is>
      </c>
      <c r="G2723" s="12" t="n">
        <v>44996</v>
      </c>
      <c r="H2723" s="10" t="n">
        <v>24310</v>
      </c>
      <c r="I2723" s="10" t="n"/>
      <c r="J2723" s="10" t="n"/>
      <c r="K2723" s="10" t="n"/>
      <c r="L2723" s="13" t="n">
        <v>5.574109245612703</v>
      </c>
      <c r="M2723" s="12" t="n">
        <v>45001</v>
      </c>
      <c r="N2723" s="13" t="n">
        <v>5.5</v>
      </c>
      <c r="O2723" s="12" t="n">
        <v>45006</v>
      </c>
      <c r="P2723" t="n">
        <v>9</v>
      </c>
      <c r="Q2723" s="14" t="inlineStr">
        <is>
          <t>SI</t>
        </is>
      </c>
      <c r="R2723" s="10" t="n">
        <v>24310</v>
      </c>
      <c r="S2723" s="10" t="n"/>
      <c r="T2723" s="10" t="n"/>
      <c r="U2723" s="10" t="n"/>
      <c r="V2723" s="13" t="n">
        <v>7.574109245612703</v>
      </c>
      <c r="W2723" s="12" t="n">
        <v>45003</v>
      </c>
      <c r="X2723" s="13" t="n">
        <v>7.5</v>
      </c>
      <c r="Y2723" s="12" t="n">
        <v>45006</v>
      </c>
      <c r="Z2723" t="n">
        <v>9</v>
      </c>
      <c r="AA2723" s="14" t="inlineStr">
        <is>
          <t>SI</t>
        </is>
      </c>
    </row>
    <row r="2724">
      <c r="B2724" t="inlineStr">
        <is>
          <t>Venta Local</t>
        </is>
      </c>
      <c r="C2724" t="n">
        <v>40363610</v>
      </c>
      <c r="D2724" t="inlineStr">
        <is>
          <t>AGROSUPER SHANGHAI</t>
        </is>
      </c>
      <c r="E2724" t="n">
        <v>1022414</v>
      </c>
      <c r="F2724" t="inlineStr">
        <is>
          <t>agrosuper shanghai1022414</t>
        </is>
      </c>
      <c r="G2724" s="12" t="n">
        <v>44996</v>
      </c>
      <c r="H2724" s="10" t="n">
        <v>24170</v>
      </c>
      <c r="I2724" s="10" t="n"/>
      <c r="J2724" s="10" t="n"/>
      <c r="K2724" s="10" t="n"/>
      <c r="L2724" s="13" t="n">
        <v>5.574109245612703</v>
      </c>
      <c r="M2724" s="12" t="n">
        <v>45001</v>
      </c>
      <c r="N2724" s="13" t="n">
        <v>5.5</v>
      </c>
      <c r="O2724" s="12" t="n">
        <v>45006</v>
      </c>
      <c r="P2724" t="n">
        <v>9</v>
      </c>
      <c r="Q2724" s="14" t="inlineStr">
        <is>
          <t>SI</t>
        </is>
      </c>
      <c r="R2724" s="10" t="n">
        <v>24170</v>
      </c>
      <c r="S2724" s="10" t="n"/>
      <c r="T2724" s="10" t="n"/>
      <c r="U2724" s="10" t="n"/>
      <c r="V2724" s="13" t="n">
        <v>7.574109245612703</v>
      </c>
      <c r="W2724" s="12" t="n">
        <v>45003</v>
      </c>
      <c r="X2724" s="13" t="n">
        <v>7.5</v>
      </c>
      <c r="Y2724" s="12" t="n">
        <v>45006</v>
      </c>
      <c r="Z2724" t="n">
        <v>9</v>
      </c>
      <c r="AA2724" s="14" t="inlineStr">
        <is>
          <t>SI</t>
        </is>
      </c>
    </row>
    <row r="2725">
      <c r="B2725" t="inlineStr">
        <is>
          <t>Venta Local</t>
        </is>
      </c>
      <c r="C2725" t="n">
        <v>40363606</v>
      </c>
      <c r="D2725" t="inlineStr">
        <is>
          <t>AGROSUPER SHANGHAI</t>
        </is>
      </c>
      <c r="E2725" t="n">
        <v>1021733</v>
      </c>
      <c r="F2725" t="inlineStr">
        <is>
          <t>agrosuper shanghai1021733</t>
        </is>
      </c>
      <c r="G2725" s="12" t="n">
        <v>45007</v>
      </c>
      <c r="H2725" s="10" t="inlineStr"/>
      <c r="I2725" s="10" t="n">
        <v>24361.07</v>
      </c>
      <c r="J2725" s="10" t="n"/>
      <c r="K2725" s="10" t="n"/>
      <c r="L2725" s="13" t="n">
        <v>5.574109245612703</v>
      </c>
      <c r="M2725" s="12" t="n">
        <v>45012</v>
      </c>
      <c r="N2725" s="13" t="n">
        <v>5.5</v>
      </c>
      <c r="O2725" s="12" t="n">
        <v>45017</v>
      </c>
      <c r="P2725" t="n">
        <v>23</v>
      </c>
      <c r="Q2725" s="14" t="inlineStr">
        <is>
          <t>SI</t>
        </is>
      </c>
      <c r="R2725" s="10" t="n"/>
      <c r="S2725" s="10" t="n">
        <v>24361.07</v>
      </c>
      <c r="T2725" s="10" t="n"/>
      <c r="U2725" s="10" t="n"/>
      <c r="V2725" s="13" t="n">
        <v>7.574109245612703</v>
      </c>
      <c r="W2725" s="12" t="n">
        <v>45014</v>
      </c>
      <c r="X2725" s="13" t="n">
        <v>7.5</v>
      </c>
      <c r="Y2725" s="12" t="n">
        <v>45017</v>
      </c>
      <c r="Z2725" t="n">
        <v>23</v>
      </c>
      <c r="AA2725" s="14" t="inlineStr">
        <is>
          <t>SI</t>
        </is>
      </c>
    </row>
    <row r="2726">
      <c r="B2726" t="inlineStr">
        <is>
          <t>Venta Local</t>
        </is>
      </c>
      <c r="C2726" t="n">
        <v>40363605</v>
      </c>
      <c r="D2726" t="inlineStr">
        <is>
          <t>AGROSUPER SHANGHAI</t>
        </is>
      </c>
      <c r="E2726" t="n">
        <v>1021733</v>
      </c>
      <c r="F2726" t="inlineStr">
        <is>
          <t>agrosuper shanghai1021733</t>
        </is>
      </c>
      <c r="G2726" s="12" t="n">
        <v>45007</v>
      </c>
      <c r="H2726" s="10" t="inlineStr"/>
      <c r="I2726" s="10" t="n">
        <v>24014.21</v>
      </c>
      <c r="J2726" s="10" t="n"/>
      <c r="K2726" s="10" t="n"/>
      <c r="L2726" s="13" t="n">
        <v>5.574109245612703</v>
      </c>
      <c r="M2726" s="12" t="n">
        <v>45012</v>
      </c>
      <c r="N2726" s="13" t="n">
        <v>5.5</v>
      </c>
      <c r="O2726" s="12" t="n">
        <v>45017</v>
      </c>
      <c r="P2726" t="n">
        <v>23</v>
      </c>
      <c r="Q2726" s="14" t="inlineStr">
        <is>
          <t>SI</t>
        </is>
      </c>
      <c r="R2726" s="10" t="n"/>
      <c r="S2726" s="10" t="n">
        <v>24014.21</v>
      </c>
      <c r="T2726" s="10" t="n"/>
      <c r="U2726" s="10" t="n"/>
      <c r="V2726" s="13" t="n">
        <v>7.574109245612703</v>
      </c>
      <c r="W2726" s="12" t="n">
        <v>45014</v>
      </c>
      <c r="X2726" s="13" t="n">
        <v>7.5</v>
      </c>
      <c r="Y2726" s="12" t="n">
        <v>45017</v>
      </c>
      <c r="Z2726" t="n">
        <v>23</v>
      </c>
      <c r="AA2726" s="14" t="inlineStr">
        <is>
          <t>SI</t>
        </is>
      </c>
    </row>
    <row r="2727">
      <c r="B2727" t="inlineStr">
        <is>
          <t>Venta Local</t>
        </is>
      </c>
      <c r="C2727" t="n">
        <v>40363594</v>
      </c>
      <c r="D2727" t="inlineStr">
        <is>
          <t>ANDES ASIA</t>
        </is>
      </c>
      <c r="E2727" t="n">
        <v>1021204</v>
      </c>
      <c r="F2727" t="inlineStr">
        <is>
          <t>andes asia1021204</t>
        </is>
      </c>
      <c r="G2727" s="12" t="n">
        <v>44998</v>
      </c>
      <c r="H2727" s="10" t="inlineStr"/>
      <c r="I2727" s="10" t="n">
        <v>24000</v>
      </c>
      <c r="J2727" s="10" t="n"/>
      <c r="K2727" s="10" t="n"/>
      <c r="L2727" s="13" t="n">
        <v>4.830303030303031</v>
      </c>
      <c r="M2727" s="12" t="n">
        <v>45002</v>
      </c>
      <c r="N2727" s="13" t="n">
        <v>15</v>
      </c>
      <c r="O2727" s="12" t="n">
        <v>45017</v>
      </c>
      <c r="P2727" t="n">
        <v>24</v>
      </c>
      <c r="Q2727" s="14" t="inlineStr">
        <is>
          <t>SI</t>
        </is>
      </c>
      <c r="R2727" s="10" t="n"/>
      <c r="S2727" s="10" t="n">
        <v>24000</v>
      </c>
      <c r="T2727" s="10" t="n"/>
      <c r="U2727" s="10" t="n"/>
      <c r="V2727" s="13" t="n">
        <v>6.830303030303031</v>
      </c>
      <c r="W2727" s="12" t="n">
        <v>45004</v>
      </c>
      <c r="X2727" s="13" t="n">
        <v>17</v>
      </c>
      <c r="Y2727" s="12" t="n">
        <v>45017</v>
      </c>
      <c r="Z2727" t="n">
        <v>24</v>
      </c>
      <c r="AA2727" s="14" t="inlineStr">
        <is>
          <t>SI</t>
        </is>
      </c>
    </row>
    <row r="2728">
      <c r="B2728" t="inlineStr">
        <is>
          <t>Venta Directa</t>
        </is>
      </c>
      <c r="C2728" t="n">
        <v>40363572</v>
      </c>
      <c r="D2728" t="inlineStr">
        <is>
          <t>AGRO SUDAMERICA</t>
        </is>
      </c>
      <c r="E2728" t="n">
        <v>1012556</v>
      </c>
      <c r="F2728" t="inlineStr">
        <is>
          <t>agro sudamerica1012556</t>
        </is>
      </c>
      <c r="G2728" s="12" t="n">
        <v>44976</v>
      </c>
      <c r="H2728" s="10" t="inlineStr"/>
      <c r="I2728" s="10" t="n"/>
      <c r="J2728" s="10" t="n"/>
      <c r="K2728" s="10" t="n"/>
      <c r="L2728" s="13" t="n"/>
      <c r="N2728" s="13" t="n"/>
      <c r="Q2728" s="14" t="n"/>
      <c r="R2728" s="10" t="n"/>
      <c r="S2728" s="10" t="n"/>
      <c r="T2728" s="10" t="n"/>
      <c r="U2728" s="10" t="n"/>
      <c r="V2728" s="13" t="n"/>
      <c r="X2728" s="13" t="n"/>
      <c r="AA2728" s="14" t="n"/>
    </row>
    <row r="2729">
      <c r="B2729" t="inlineStr">
        <is>
          <t>Venta Directa</t>
        </is>
      </c>
      <c r="C2729" t="n">
        <v>40363571</v>
      </c>
      <c r="D2729" t="inlineStr">
        <is>
          <t>AGRO SUDAMERICA</t>
        </is>
      </c>
      <c r="E2729" t="n">
        <v>1012556</v>
      </c>
      <c r="F2729" t="inlineStr">
        <is>
          <t>agro sudamerica1012556</t>
        </is>
      </c>
      <c r="G2729" s="12" t="n">
        <v>44974</v>
      </c>
      <c r="H2729" s="10" t="inlineStr"/>
      <c r="I2729" s="10" t="n"/>
      <c r="J2729" s="10" t="n"/>
      <c r="K2729" s="10" t="n"/>
      <c r="L2729" s="13" t="n"/>
      <c r="N2729" s="13" t="n"/>
      <c r="Q2729" s="14" t="n"/>
      <c r="R2729" s="10" t="n"/>
      <c r="S2729" s="10" t="n"/>
      <c r="T2729" s="10" t="n"/>
      <c r="U2729" s="10" t="n"/>
      <c r="V2729" s="13" t="n"/>
      <c r="X2729" s="13" t="n"/>
      <c r="AA2729" s="14" t="n"/>
    </row>
    <row r="2730">
      <c r="B2730" t="inlineStr">
        <is>
          <t>Venta Directa</t>
        </is>
      </c>
      <c r="C2730" t="n">
        <v>40363542</v>
      </c>
      <c r="D2730" t="inlineStr">
        <is>
          <t>AGRO SUDAMERICA</t>
        </is>
      </c>
      <c r="E2730" t="n">
        <v>1020412</v>
      </c>
      <c r="F2730" t="inlineStr">
        <is>
          <t>agro sudamerica1020412</t>
        </is>
      </c>
      <c r="G2730" s="12" t="n">
        <v>44970</v>
      </c>
      <c r="H2730" s="10" t="inlineStr"/>
      <c r="I2730" s="10" t="n"/>
      <c r="J2730" s="10" t="n"/>
      <c r="K2730" s="10" t="n"/>
      <c r="L2730" s="13" t="n"/>
      <c r="N2730" s="13" t="n"/>
      <c r="Q2730" s="14" t="n"/>
      <c r="R2730" s="10" t="n"/>
      <c r="S2730" s="10" t="n"/>
      <c r="T2730" s="10" t="n"/>
      <c r="U2730" s="10" t="n"/>
      <c r="V2730" s="13" t="n"/>
      <c r="X2730" s="13" t="n"/>
      <c r="AA2730" s="14" t="n"/>
    </row>
    <row r="2731">
      <c r="B2731" t="inlineStr">
        <is>
          <t>Venta Local</t>
        </is>
      </c>
      <c r="C2731" t="n">
        <v>40363326</v>
      </c>
      <c r="D2731" t="inlineStr">
        <is>
          <t>AGRO MEXICO</t>
        </is>
      </c>
      <c r="E2731" t="n">
        <v>1030802</v>
      </c>
      <c r="F2731" t="inlineStr">
        <is>
          <t>agro mexico1030802</t>
        </is>
      </c>
      <c r="G2731" s="12" t="n">
        <v>44977</v>
      </c>
      <c r="H2731" s="10" t="n">
        <v>23999.986</v>
      </c>
      <c r="I2731" s="10" t="n"/>
      <c r="J2731" s="10" t="n"/>
      <c r="K2731" s="10" t="n"/>
      <c r="L2731" s="13" t="n">
        <v>5.449612403100775</v>
      </c>
      <c r="M2731" s="12" t="n">
        <v>44982</v>
      </c>
      <c r="N2731" s="13" t="n">
        <v>10</v>
      </c>
      <c r="O2731" s="12" t="n">
        <v>44992</v>
      </c>
      <c r="P2731" t="n">
        <v>19</v>
      </c>
      <c r="Q2731" s="14" t="inlineStr">
        <is>
          <t>SI</t>
        </is>
      </c>
      <c r="R2731" s="10" t="n">
        <v>23999.986</v>
      </c>
      <c r="S2731" s="10" t="n"/>
      <c r="T2731" s="10" t="n"/>
      <c r="U2731" s="10" t="n"/>
      <c r="V2731" s="13" t="n">
        <v>7.449612403100775</v>
      </c>
      <c r="W2731" s="12" t="n">
        <v>44984</v>
      </c>
      <c r="X2731" s="13" t="n">
        <v>12</v>
      </c>
      <c r="Y2731" s="12" t="n">
        <v>44992</v>
      </c>
      <c r="Z2731" t="n">
        <v>19</v>
      </c>
      <c r="AA2731" s="14" t="inlineStr">
        <is>
          <t>SI</t>
        </is>
      </c>
    </row>
    <row r="2732">
      <c r="B2732" t="inlineStr">
        <is>
          <t>Venta Local</t>
        </is>
      </c>
      <c r="C2732" t="n">
        <v>40363323</v>
      </c>
      <c r="D2732" t="inlineStr">
        <is>
          <t>AGRO MEXICO</t>
        </is>
      </c>
      <c r="E2732" t="n">
        <v>1030802</v>
      </c>
      <c r="F2732" t="inlineStr">
        <is>
          <t>agro mexico1030802</t>
        </is>
      </c>
      <c r="G2732" s="12" t="n">
        <v>44977</v>
      </c>
      <c r="H2732" s="10" t="n">
        <v>23996.677</v>
      </c>
      <c r="I2732" s="10" t="n"/>
      <c r="J2732" s="10" t="n"/>
      <c r="K2732" s="10" t="n"/>
      <c r="L2732" s="13" t="n">
        <v>5.449612403100775</v>
      </c>
      <c r="M2732" s="12" t="n">
        <v>44982</v>
      </c>
      <c r="N2732" s="13" t="n">
        <v>10</v>
      </c>
      <c r="O2732" s="12" t="n">
        <v>44992</v>
      </c>
      <c r="P2732" t="n">
        <v>19</v>
      </c>
      <c r="Q2732" s="14" t="inlineStr">
        <is>
          <t>SI</t>
        </is>
      </c>
      <c r="R2732" s="10" t="n">
        <v>23996.677</v>
      </c>
      <c r="S2732" s="10" t="n"/>
      <c r="T2732" s="10" t="n"/>
      <c r="U2732" s="10" t="n"/>
      <c r="V2732" s="13" t="n">
        <v>7.449612403100775</v>
      </c>
      <c r="W2732" s="12" t="n">
        <v>44984</v>
      </c>
      <c r="X2732" s="13" t="n">
        <v>12</v>
      </c>
      <c r="Y2732" s="12" t="n">
        <v>44992</v>
      </c>
      <c r="Z2732" t="n">
        <v>19</v>
      </c>
      <c r="AA2732" s="14" t="inlineStr">
        <is>
          <t>SI</t>
        </is>
      </c>
    </row>
    <row r="2733">
      <c r="B2733" t="inlineStr">
        <is>
          <t>Venta Local</t>
        </is>
      </c>
      <c r="C2733" t="n">
        <v>40363242</v>
      </c>
      <c r="D2733" t="inlineStr">
        <is>
          <t>AGRO EUROPA</t>
        </is>
      </c>
      <c r="E2733" t="n">
        <v>1030355</v>
      </c>
      <c r="F2733" t="inlineStr">
        <is>
          <t>agro europa1030355</t>
        </is>
      </c>
      <c r="G2733" s="12" t="n">
        <v>45017</v>
      </c>
      <c r="H2733" s="10" t="inlineStr"/>
      <c r="I2733" s="10" t="n">
        <v>24000</v>
      </c>
      <c r="J2733" s="10" t="n"/>
      <c r="K2733" s="10" t="n"/>
      <c r="L2733" s="13" t="n">
        <v>5.142011834319526</v>
      </c>
      <c r="M2733" s="12" t="n">
        <v>45022</v>
      </c>
      <c r="N2733" s="13" t="n">
        <v>7.5</v>
      </c>
      <c r="O2733" s="12" t="n">
        <v>45029</v>
      </c>
      <c r="P2733" t="n">
        <v>13</v>
      </c>
      <c r="Q2733" s="14" t="inlineStr">
        <is>
          <t>SI</t>
        </is>
      </c>
      <c r="R2733" s="10" t="n"/>
      <c r="S2733" s="10" t="n">
        <v>24000</v>
      </c>
      <c r="T2733" s="10" t="n"/>
      <c r="U2733" s="10" t="n"/>
      <c r="V2733" s="13" t="n">
        <v>7.142011834319526</v>
      </c>
      <c r="W2733" s="12" t="n">
        <v>45024</v>
      </c>
      <c r="X2733" s="13" t="n">
        <v>9.5</v>
      </c>
      <c r="Y2733" s="12" t="n">
        <v>45029</v>
      </c>
      <c r="Z2733" t="n">
        <v>13</v>
      </c>
      <c r="AA2733" s="14" t="inlineStr">
        <is>
          <t>SI</t>
        </is>
      </c>
    </row>
    <row r="2734">
      <c r="B2734" t="inlineStr">
        <is>
          <t>Venta Directa</t>
        </is>
      </c>
      <c r="C2734" t="n">
        <v>40363175</v>
      </c>
      <c r="D2734" t="inlineStr">
        <is>
          <t>AGROSUPER ASIA</t>
        </is>
      </c>
      <c r="E2734" t="n">
        <v>1023037</v>
      </c>
      <c r="F2734" t="inlineStr">
        <is>
          <t>agrosuper asia1023037</t>
        </is>
      </c>
      <c r="G2734" s="12" t="n">
        <v>45001</v>
      </c>
      <c r="H2734" s="10" t="n">
        <v>22002.97</v>
      </c>
      <c r="I2734" s="10" t="n"/>
      <c r="J2734" s="10" t="n"/>
      <c r="K2734" s="10" t="n"/>
      <c r="L2734" s="13" t="n"/>
      <c r="N2734" s="13" t="n"/>
      <c r="Q2734" s="14" t="n"/>
      <c r="R2734" s="10" t="n">
        <v>22002.97</v>
      </c>
      <c r="S2734" s="10" t="n"/>
      <c r="T2734" s="10" t="n"/>
      <c r="U2734" s="10" t="n"/>
      <c r="V2734" s="13" t="n"/>
      <c r="X2734" s="13" t="n"/>
      <c r="AA2734" s="14" t="n"/>
    </row>
    <row r="2735">
      <c r="B2735" t="inlineStr">
        <is>
          <t>Venta Directa</t>
        </is>
      </c>
      <c r="C2735" t="n">
        <v>40363169</v>
      </c>
      <c r="D2735" t="inlineStr">
        <is>
          <t>AGROSUPER ASIA</t>
        </is>
      </c>
      <c r="E2735" t="n">
        <v>1023037</v>
      </c>
      <c r="F2735" t="inlineStr">
        <is>
          <t>agrosuper asia1023037</t>
        </is>
      </c>
      <c r="G2735" s="12" t="n">
        <v>45001</v>
      </c>
      <c r="H2735" s="10" t="n">
        <v>22015.69</v>
      </c>
      <c r="I2735" s="10" t="n"/>
      <c r="J2735" s="10" t="n"/>
      <c r="K2735" s="10" t="n"/>
      <c r="L2735" s="13" t="n"/>
      <c r="N2735" s="13" t="n"/>
      <c r="Q2735" s="14" t="n"/>
      <c r="R2735" s="10" t="n">
        <v>22015.69</v>
      </c>
      <c r="S2735" s="10" t="n"/>
      <c r="T2735" s="10" t="n"/>
      <c r="U2735" s="10" t="n"/>
      <c r="V2735" s="13" t="n"/>
      <c r="X2735" s="13" t="n"/>
      <c r="AA2735" s="14" t="n"/>
    </row>
    <row r="2736">
      <c r="B2736" t="inlineStr">
        <is>
          <t>Venta Directa</t>
        </is>
      </c>
      <c r="C2736" t="n">
        <v>40363168</v>
      </c>
      <c r="D2736" t="inlineStr">
        <is>
          <t>AGROSUPER ASIA</t>
        </is>
      </c>
      <c r="E2736" t="n">
        <v>1023037</v>
      </c>
      <c r="F2736" t="inlineStr">
        <is>
          <t>agrosuper asia1023037</t>
        </is>
      </c>
      <c r="G2736" s="12" t="n">
        <v>45001</v>
      </c>
      <c r="H2736" s="10" t="n">
        <v>22015</v>
      </c>
      <c r="I2736" s="10" t="n"/>
      <c r="J2736" s="10" t="n"/>
      <c r="K2736" s="10" t="n"/>
      <c r="L2736" s="13" t="n"/>
      <c r="N2736" s="13" t="n"/>
      <c r="Q2736" s="14" t="n"/>
      <c r="R2736" s="10" t="n">
        <v>22015</v>
      </c>
      <c r="S2736" s="10" t="n"/>
      <c r="T2736" s="10" t="n"/>
      <c r="U2736" s="10" t="n"/>
      <c r="V2736" s="13" t="n"/>
      <c r="X2736" s="13" t="n"/>
      <c r="AA2736" s="14" t="n"/>
    </row>
    <row r="2737">
      <c r="B2737" t="inlineStr">
        <is>
          <t>Venta Directa</t>
        </is>
      </c>
      <c r="C2737" t="n">
        <v>40363159</v>
      </c>
      <c r="D2737" t="inlineStr">
        <is>
          <t>AGROSUPER ASIA</t>
        </is>
      </c>
      <c r="E2737" t="n">
        <v>1020861</v>
      </c>
      <c r="F2737" t="inlineStr">
        <is>
          <t>agrosuper asia1020861</t>
        </is>
      </c>
      <c r="G2737" s="12" t="n">
        <v>45001</v>
      </c>
      <c r="H2737" s="10" t="n">
        <v>22007.45</v>
      </c>
      <c r="I2737" s="10" t="n"/>
      <c r="J2737" s="10" t="n"/>
      <c r="K2737" s="10" t="n"/>
      <c r="L2737" s="13" t="n"/>
      <c r="N2737" s="13" t="n"/>
      <c r="Q2737" s="14" t="n"/>
      <c r="R2737" s="10" t="n">
        <v>22007.45</v>
      </c>
      <c r="S2737" s="10" t="n"/>
      <c r="T2737" s="10" t="n"/>
      <c r="U2737" s="10" t="n"/>
      <c r="V2737" s="13" t="n"/>
      <c r="X2737" s="13" t="n"/>
      <c r="AA2737" s="14" t="n"/>
    </row>
    <row r="2738">
      <c r="B2738" t="inlineStr">
        <is>
          <t>Venta Directa</t>
        </is>
      </c>
      <c r="C2738" t="n">
        <v>40363133</v>
      </c>
      <c r="D2738" t="inlineStr">
        <is>
          <t>AGROSUPER ASIA</t>
        </is>
      </c>
      <c r="E2738" t="n">
        <v>1022182</v>
      </c>
      <c r="F2738" t="inlineStr">
        <is>
          <t>agrosuper asia1022182</t>
        </is>
      </c>
      <c r="G2738" s="12" t="n">
        <v>45001</v>
      </c>
      <c r="H2738" s="10" t="n">
        <v>19200</v>
      </c>
      <c r="I2738" s="10" t="n"/>
      <c r="J2738" s="10" t="n"/>
      <c r="K2738" s="10" t="n"/>
      <c r="L2738" s="13" t="n"/>
      <c r="N2738" s="13" t="n"/>
      <c r="Q2738" s="14" t="n"/>
      <c r="R2738" s="10" t="n">
        <v>19200</v>
      </c>
      <c r="S2738" s="10" t="n"/>
      <c r="T2738" s="10" t="n"/>
      <c r="U2738" s="10" t="n"/>
      <c r="V2738" s="13" t="n"/>
      <c r="X2738" s="13" t="n"/>
      <c r="AA2738" s="14" t="n"/>
    </row>
    <row r="2739">
      <c r="B2739" t="inlineStr">
        <is>
          <t>Venta Directa</t>
        </is>
      </c>
      <c r="C2739" t="n">
        <v>40363133</v>
      </c>
      <c r="D2739" t="inlineStr">
        <is>
          <t>AGROSUPER ASIA</t>
        </is>
      </c>
      <c r="E2739" t="n">
        <v>1022182</v>
      </c>
      <c r="F2739" t="inlineStr">
        <is>
          <t>agrosuper asia1022182</t>
        </is>
      </c>
      <c r="G2739" s="12" t="n">
        <v>45001</v>
      </c>
      <c r="H2739" s="10" t="n">
        <v>22000</v>
      </c>
      <c r="I2739" s="10" t="n"/>
      <c r="J2739" s="10" t="n"/>
      <c r="K2739" s="10" t="n"/>
      <c r="L2739" s="13" t="n"/>
      <c r="N2739" s="13" t="n"/>
      <c r="Q2739" s="14" t="n"/>
      <c r="R2739" s="10" t="n">
        <v>22000</v>
      </c>
      <c r="S2739" s="10" t="n"/>
      <c r="T2739" s="10" t="n"/>
      <c r="U2739" s="10" t="n"/>
      <c r="V2739" s="13" t="n"/>
      <c r="X2739" s="13" t="n"/>
      <c r="AA2739" s="14" t="n"/>
    </row>
    <row r="2740">
      <c r="B2740" t="inlineStr">
        <is>
          <t>Venta Directa</t>
        </is>
      </c>
      <c r="C2740" t="n">
        <v>40363127</v>
      </c>
      <c r="D2740" t="inlineStr">
        <is>
          <t>AGROSUPER ASIA</t>
        </is>
      </c>
      <c r="E2740" t="n">
        <v>1020860</v>
      </c>
      <c r="F2740" t="inlineStr">
        <is>
          <t>agrosuper asia1020860</t>
        </is>
      </c>
      <c r="G2740" s="12" t="n">
        <v>45001</v>
      </c>
      <c r="H2740" s="10" t="n">
        <v>18498.57</v>
      </c>
      <c r="I2740" s="10" t="n"/>
      <c r="J2740" s="10" t="n"/>
      <c r="K2740" s="10" t="n"/>
      <c r="L2740" s="13" t="n"/>
      <c r="N2740" s="13" t="n"/>
      <c r="Q2740" s="14" t="n"/>
      <c r="R2740" s="10" t="n">
        <v>18498.57</v>
      </c>
      <c r="S2740" s="10" t="n"/>
      <c r="T2740" s="10" t="n"/>
      <c r="U2740" s="10" t="n"/>
      <c r="V2740" s="13" t="n"/>
      <c r="X2740" s="13" t="n"/>
      <c r="AA2740" s="14" t="n"/>
    </row>
    <row r="2741">
      <c r="B2741" t="inlineStr">
        <is>
          <t>Venta Directa</t>
        </is>
      </c>
      <c r="C2741" t="n">
        <v>40363127</v>
      </c>
      <c r="D2741" t="inlineStr">
        <is>
          <t>AGROSUPER ASIA</t>
        </is>
      </c>
      <c r="E2741" t="n">
        <v>1020860</v>
      </c>
      <c r="F2741" t="inlineStr">
        <is>
          <t>agrosuper asia1020860</t>
        </is>
      </c>
      <c r="G2741" s="12" t="n">
        <v>45001</v>
      </c>
      <c r="H2741" s="10" t="n">
        <v>22002.24</v>
      </c>
      <c r="I2741" s="10" t="n"/>
      <c r="J2741" s="10" t="n"/>
      <c r="K2741" s="10" t="n"/>
      <c r="L2741" s="13" t="n"/>
      <c r="N2741" s="13" t="n"/>
      <c r="Q2741" s="14" t="n"/>
      <c r="R2741" s="10" t="n">
        <v>22002.24</v>
      </c>
      <c r="S2741" s="10" t="n"/>
      <c r="T2741" s="10" t="n"/>
      <c r="U2741" s="10" t="n"/>
      <c r="V2741" s="13" t="n"/>
      <c r="X2741" s="13" t="n"/>
      <c r="AA2741" s="14" t="n"/>
    </row>
    <row r="2742">
      <c r="B2742" t="inlineStr">
        <is>
          <t>Venta Directa</t>
        </is>
      </c>
      <c r="C2742" t="n">
        <v>40363122</v>
      </c>
      <c r="D2742" t="inlineStr">
        <is>
          <t>AGROSUPER ASIA</t>
        </is>
      </c>
      <c r="E2742" t="n">
        <v>1022887</v>
      </c>
      <c r="F2742" t="inlineStr">
        <is>
          <t>agrosuper asia1022887</t>
        </is>
      </c>
      <c r="G2742" s="12" t="n">
        <v>45001</v>
      </c>
      <c r="H2742" s="10" t="n">
        <v>22000.1</v>
      </c>
      <c r="I2742" s="10" t="n"/>
      <c r="J2742" s="10" t="n"/>
      <c r="K2742" s="10" t="n"/>
      <c r="L2742" s="13" t="n"/>
      <c r="N2742" s="13" t="n"/>
      <c r="Q2742" s="14" t="n"/>
      <c r="R2742" s="10" t="n">
        <v>22000.1</v>
      </c>
      <c r="S2742" s="10" t="n"/>
      <c r="T2742" s="10" t="n"/>
      <c r="U2742" s="10" t="n"/>
      <c r="V2742" s="13" t="n"/>
      <c r="X2742" s="13" t="n"/>
      <c r="AA2742" s="14" t="n"/>
    </row>
    <row r="2743">
      <c r="B2743" t="inlineStr">
        <is>
          <t>Venta Directa</t>
        </is>
      </c>
      <c r="C2743" t="n">
        <v>40363121</v>
      </c>
      <c r="D2743" t="inlineStr">
        <is>
          <t>AGROSUPER ASIA</t>
        </is>
      </c>
      <c r="E2743" t="n">
        <v>1022887</v>
      </c>
      <c r="F2743" t="inlineStr">
        <is>
          <t>agrosuper asia1022887</t>
        </is>
      </c>
      <c r="G2743" s="12" t="n">
        <v>45001</v>
      </c>
      <c r="H2743" s="10" t="n">
        <v>22004.4</v>
      </c>
      <c r="I2743" s="10" t="n"/>
      <c r="J2743" s="10" t="n"/>
      <c r="K2743" s="10" t="n"/>
      <c r="L2743" s="13" t="n"/>
      <c r="N2743" s="13" t="n"/>
      <c r="Q2743" s="14" t="n"/>
      <c r="R2743" s="10" t="n">
        <v>22004.4</v>
      </c>
      <c r="S2743" s="10" t="n"/>
      <c r="T2743" s="10" t="n"/>
      <c r="U2743" s="10" t="n"/>
      <c r="V2743" s="13" t="n"/>
      <c r="X2743" s="13" t="n"/>
      <c r="AA2743" s="14" t="n"/>
    </row>
    <row r="2744">
      <c r="B2744" t="inlineStr">
        <is>
          <t>Venta Directa</t>
        </is>
      </c>
      <c r="C2744" t="n">
        <v>40363120</v>
      </c>
      <c r="D2744" t="inlineStr">
        <is>
          <t>AGROSUPER ASIA</t>
        </is>
      </c>
      <c r="E2744" t="n">
        <v>1022887</v>
      </c>
      <c r="F2744" t="inlineStr">
        <is>
          <t>agrosuper asia1022887</t>
        </is>
      </c>
      <c r="G2744" s="12" t="n">
        <v>45001</v>
      </c>
      <c r="H2744" s="10" t="n">
        <v>22012.23</v>
      </c>
      <c r="I2744" s="10" t="n"/>
      <c r="J2744" s="10" t="n"/>
      <c r="K2744" s="10" t="n"/>
      <c r="L2744" s="13" t="n"/>
      <c r="N2744" s="13" t="n"/>
      <c r="Q2744" s="14" t="n"/>
      <c r="R2744" s="10" t="n">
        <v>22012.23</v>
      </c>
      <c r="S2744" s="10" t="n"/>
      <c r="T2744" s="10" t="n"/>
      <c r="U2744" s="10" t="n"/>
      <c r="V2744" s="13" t="n"/>
      <c r="X2744" s="13" t="n"/>
      <c r="AA2744" s="14" t="n"/>
    </row>
    <row r="2745">
      <c r="B2745" t="inlineStr">
        <is>
          <t>Venta Directa</t>
        </is>
      </c>
      <c r="C2745" t="n">
        <v>40363119</v>
      </c>
      <c r="D2745" t="inlineStr">
        <is>
          <t>AGROSUPER ASIA</t>
        </is>
      </c>
      <c r="E2745" t="n">
        <v>1022887</v>
      </c>
      <c r="F2745" t="inlineStr">
        <is>
          <t>agrosuper asia1022887</t>
        </is>
      </c>
      <c r="G2745" s="12" t="n">
        <v>45001</v>
      </c>
      <c r="H2745" s="10" t="n">
        <v>22000.54</v>
      </c>
      <c r="I2745" s="10" t="n"/>
      <c r="J2745" s="10" t="n"/>
      <c r="K2745" s="10" t="n"/>
      <c r="L2745" s="13" t="n"/>
      <c r="N2745" s="13" t="n"/>
      <c r="Q2745" s="14" t="n"/>
      <c r="R2745" s="10" t="n">
        <v>22000.54</v>
      </c>
      <c r="S2745" s="10" t="n"/>
      <c r="T2745" s="10" t="n"/>
      <c r="U2745" s="10" t="n"/>
      <c r="V2745" s="13" t="n"/>
      <c r="X2745" s="13" t="n"/>
      <c r="AA2745" s="14" t="n"/>
    </row>
    <row r="2746">
      <c r="B2746" t="inlineStr">
        <is>
          <t>Venta Directa</t>
        </is>
      </c>
      <c r="C2746" t="n">
        <v>40363118</v>
      </c>
      <c r="D2746" t="inlineStr">
        <is>
          <t>AGROSUPER ASIA</t>
        </is>
      </c>
      <c r="E2746" t="n">
        <v>1022887</v>
      </c>
      <c r="F2746" t="inlineStr">
        <is>
          <t>agrosuper asia1022887</t>
        </is>
      </c>
      <c r="G2746" s="12" t="n">
        <v>45001</v>
      </c>
      <c r="H2746" s="10" t="n">
        <v>22011.3</v>
      </c>
      <c r="I2746" s="10" t="n"/>
      <c r="J2746" s="10" t="n"/>
      <c r="K2746" s="10" t="n"/>
      <c r="L2746" s="13" t="n"/>
      <c r="N2746" s="13" t="n"/>
      <c r="Q2746" s="14" t="n"/>
      <c r="R2746" s="10" t="n">
        <v>22011.3</v>
      </c>
      <c r="S2746" s="10" t="n"/>
      <c r="T2746" s="10" t="n"/>
      <c r="U2746" s="10" t="n"/>
      <c r="V2746" s="13" t="n"/>
      <c r="X2746" s="13" t="n"/>
      <c r="AA2746" s="14" t="n"/>
    </row>
    <row r="2747">
      <c r="B2747" t="inlineStr">
        <is>
          <t>Venta Directa</t>
        </is>
      </c>
      <c r="C2747" t="n">
        <v>40363081</v>
      </c>
      <c r="D2747" t="inlineStr">
        <is>
          <t>AGRO SUDAMERICA</t>
        </is>
      </c>
      <c r="E2747" t="n">
        <v>1021976</v>
      </c>
      <c r="F2747" t="inlineStr">
        <is>
          <t>agro sudamerica1021976</t>
        </is>
      </c>
      <c r="G2747" s="12" t="n">
        <v>44966</v>
      </c>
      <c r="H2747" s="10" t="inlineStr"/>
      <c r="I2747" s="10" t="n"/>
      <c r="J2747" s="10" t="n"/>
      <c r="K2747" s="10" t="n"/>
      <c r="L2747" s="13" t="n"/>
      <c r="N2747" s="13" t="n"/>
      <c r="Q2747" s="14" t="n"/>
      <c r="R2747" s="10" t="n"/>
      <c r="S2747" s="10" t="n"/>
      <c r="T2747" s="10" t="n"/>
      <c r="U2747" s="10" t="n"/>
      <c r="V2747" s="13" t="n"/>
      <c r="X2747" s="13" t="n"/>
      <c r="AA2747" s="14" t="n"/>
    </row>
    <row r="2748">
      <c r="B2748" t="inlineStr">
        <is>
          <t>Venta Directa</t>
        </is>
      </c>
      <c r="C2748" t="n">
        <v>40363080</v>
      </c>
      <c r="D2748" t="inlineStr">
        <is>
          <t>AGRO SUDAMERICA</t>
        </is>
      </c>
      <c r="E2748" t="n">
        <v>1021976</v>
      </c>
      <c r="F2748" t="inlineStr">
        <is>
          <t>agro sudamerica1021976</t>
        </is>
      </c>
      <c r="G2748" s="12" t="n">
        <v>44966</v>
      </c>
      <c r="H2748" s="10" t="inlineStr"/>
      <c r="I2748" s="10" t="n"/>
      <c r="J2748" s="10" t="n"/>
      <c r="K2748" s="10" t="n"/>
      <c r="L2748" s="13" t="n"/>
      <c r="N2748" s="13" t="n"/>
      <c r="Q2748" s="14" t="n"/>
      <c r="R2748" s="10" t="n"/>
      <c r="S2748" s="10" t="n"/>
      <c r="T2748" s="10" t="n"/>
      <c r="U2748" s="10" t="n"/>
      <c r="V2748" s="13" t="n"/>
      <c r="X2748" s="13" t="n"/>
      <c r="AA2748" s="14" t="n"/>
    </row>
    <row r="2749">
      <c r="B2749" t="inlineStr">
        <is>
          <t>Venta Directa</t>
        </is>
      </c>
      <c r="C2749" t="n">
        <v>40363027</v>
      </c>
      <c r="D2749" t="inlineStr">
        <is>
          <t>AGRO SUDAMERICA</t>
        </is>
      </c>
      <c r="E2749" t="n">
        <v>1011042</v>
      </c>
      <c r="F2749" t="inlineStr">
        <is>
          <t>agro sudamerica1011042</t>
        </is>
      </c>
      <c r="G2749" s="12" t="n">
        <v>44969</v>
      </c>
      <c r="H2749" s="10" t="inlineStr"/>
      <c r="I2749" s="10" t="n"/>
      <c r="J2749" s="10" t="n"/>
      <c r="K2749" s="10" t="n"/>
      <c r="L2749" s="13" t="n"/>
      <c r="N2749" s="13" t="n"/>
      <c r="Q2749" s="14" t="n"/>
      <c r="R2749" s="10" t="n"/>
      <c r="S2749" s="10" t="n"/>
      <c r="T2749" s="10" t="n"/>
      <c r="U2749" s="10" t="n"/>
      <c r="V2749" s="13" t="n"/>
      <c r="X2749" s="13" t="n"/>
      <c r="AA2749" s="14" t="n"/>
    </row>
    <row r="2750">
      <c r="B2750" t="inlineStr">
        <is>
          <t>Venta Local</t>
        </is>
      </c>
      <c r="C2750" t="n">
        <v>40362927</v>
      </c>
      <c r="D2750" t="inlineStr">
        <is>
          <t>AGRO MEXICO</t>
        </is>
      </c>
      <c r="E2750" t="n">
        <v>1023324</v>
      </c>
      <c r="F2750" t="inlineStr">
        <is>
          <t>agro mexico1023324</t>
        </is>
      </c>
      <c r="G2750" s="12" t="n">
        <v>44974</v>
      </c>
      <c r="H2750" s="10" t="n">
        <v>24013.75</v>
      </c>
      <c r="I2750" s="10" t="n"/>
      <c r="J2750" s="10" t="n"/>
      <c r="K2750" s="10" t="n"/>
      <c r="L2750" s="13" t="n">
        <v>5.449612403100775</v>
      </c>
      <c r="M2750" s="12" t="n">
        <v>44979</v>
      </c>
      <c r="N2750" s="13" t="n">
        <v>10</v>
      </c>
      <c r="O2750" s="12" t="n">
        <v>44989</v>
      </c>
      <c r="P2750" t="n">
        <v>21</v>
      </c>
      <c r="Q2750" s="14" t="inlineStr">
        <is>
          <t>SI</t>
        </is>
      </c>
      <c r="R2750" s="10" t="n">
        <v>24013.75</v>
      </c>
      <c r="S2750" s="10" t="n"/>
      <c r="T2750" s="10" t="n"/>
      <c r="U2750" s="10" t="n"/>
      <c r="V2750" s="13" t="n">
        <v>7.449612403100775</v>
      </c>
      <c r="W2750" s="12" t="n">
        <v>44981</v>
      </c>
      <c r="X2750" s="13" t="n">
        <v>12</v>
      </c>
      <c r="Y2750" s="12" t="n">
        <v>44989</v>
      </c>
      <c r="Z2750" t="n">
        <v>21</v>
      </c>
      <c r="AA2750" s="14" t="inlineStr">
        <is>
          <t>SI</t>
        </is>
      </c>
    </row>
    <row r="2751">
      <c r="B2751" t="inlineStr">
        <is>
          <t>Venta Local</t>
        </is>
      </c>
      <c r="C2751" t="n">
        <v>40362919</v>
      </c>
      <c r="D2751" t="inlineStr">
        <is>
          <t>AGRO MEXICO</t>
        </is>
      </c>
      <c r="E2751" t="n">
        <v>1012796</v>
      </c>
      <c r="F2751" t="inlineStr">
        <is>
          <t>agro mexico1012796</t>
        </is>
      </c>
      <c r="G2751" s="12" t="n">
        <v>44974</v>
      </c>
      <c r="H2751" s="10" t="n">
        <v>19992.92</v>
      </c>
      <c r="I2751" s="10" t="n"/>
      <c r="J2751" s="10" t="n"/>
      <c r="K2751" s="10" t="n"/>
      <c r="L2751" s="13" t="n">
        <v>5.449612403100775</v>
      </c>
      <c r="M2751" s="12" t="n">
        <v>44979</v>
      </c>
      <c r="N2751" s="13" t="n">
        <v>10</v>
      </c>
      <c r="O2751" s="12" t="n">
        <v>44989</v>
      </c>
      <c r="P2751" t="n">
        <v>21</v>
      </c>
      <c r="Q2751" s="14" t="inlineStr">
        <is>
          <t>SI</t>
        </is>
      </c>
      <c r="R2751" s="10" t="n">
        <v>19992.92</v>
      </c>
      <c r="S2751" s="10" t="n"/>
      <c r="T2751" s="10" t="n"/>
      <c r="U2751" s="10" t="n"/>
      <c r="V2751" s="13" t="n">
        <v>7.449612403100775</v>
      </c>
      <c r="W2751" s="12" t="n">
        <v>44981</v>
      </c>
      <c r="X2751" s="13" t="n">
        <v>12</v>
      </c>
      <c r="Y2751" s="12" t="n">
        <v>44989</v>
      </c>
      <c r="Z2751" t="n">
        <v>21</v>
      </c>
      <c r="AA2751" s="14" t="inlineStr">
        <is>
          <t>SI</t>
        </is>
      </c>
    </row>
    <row r="2752">
      <c r="B2752" t="inlineStr">
        <is>
          <t>Venta Local</t>
        </is>
      </c>
      <c r="C2752" t="n">
        <v>40362918</v>
      </c>
      <c r="D2752" t="inlineStr">
        <is>
          <t>AGRO MEXICO</t>
        </is>
      </c>
      <c r="E2752" t="n">
        <v>1012534</v>
      </c>
      <c r="F2752" t="inlineStr">
        <is>
          <t>agro mexico1012534</t>
        </is>
      </c>
      <c r="G2752" s="12" t="n">
        <v>44984</v>
      </c>
      <c r="H2752" s="10" t="n">
        <v>19987.76</v>
      </c>
      <c r="I2752" s="10" t="n"/>
      <c r="J2752" s="10" t="n"/>
      <c r="K2752" s="10" t="n"/>
      <c r="L2752" s="13" t="n">
        <v>5.449612403100775</v>
      </c>
      <c r="M2752" s="12" t="n">
        <v>44989</v>
      </c>
      <c r="N2752" s="13" t="n">
        <v>10</v>
      </c>
      <c r="O2752" s="12" t="n">
        <v>44999</v>
      </c>
      <c r="P2752" t="n">
        <v>13</v>
      </c>
      <c r="Q2752" s="14" t="inlineStr">
        <is>
          <t>SI</t>
        </is>
      </c>
      <c r="R2752" s="10" t="n">
        <v>19987.76</v>
      </c>
      <c r="S2752" s="10" t="n"/>
      <c r="T2752" s="10" t="n"/>
      <c r="U2752" s="10" t="n"/>
      <c r="V2752" s="13" t="n">
        <v>7.449612403100775</v>
      </c>
      <c r="W2752" s="12" t="n">
        <v>44991</v>
      </c>
      <c r="X2752" s="13" t="n">
        <v>12</v>
      </c>
      <c r="Y2752" s="12" t="n">
        <v>44999</v>
      </c>
      <c r="Z2752" t="n">
        <v>13</v>
      </c>
      <c r="AA2752" s="14" t="inlineStr">
        <is>
          <t>SI</t>
        </is>
      </c>
    </row>
    <row r="2753">
      <c r="B2753" t="inlineStr">
        <is>
          <t>Venta Local</t>
        </is>
      </c>
      <c r="C2753" t="n">
        <v>40362917</v>
      </c>
      <c r="D2753" t="inlineStr">
        <is>
          <t>AGRO MEXICO</t>
        </is>
      </c>
      <c r="E2753" t="n">
        <v>1012534</v>
      </c>
      <c r="F2753" t="inlineStr">
        <is>
          <t>agro mexico1012534</t>
        </is>
      </c>
      <c r="G2753" s="12" t="n">
        <v>44984</v>
      </c>
      <c r="H2753" s="10" t="n">
        <v>19996.72</v>
      </c>
      <c r="I2753" s="10" t="n"/>
      <c r="J2753" s="10" t="n"/>
      <c r="K2753" s="10" t="n"/>
      <c r="L2753" s="13" t="n">
        <v>5.449612403100775</v>
      </c>
      <c r="M2753" s="12" t="n">
        <v>44989</v>
      </c>
      <c r="N2753" s="13" t="n">
        <v>10</v>
      </c>
      <c r="O2753" s="12" t="n">
        <v>44999</v>
      </c>
      <c r="P2753" t="n">
        <v>13</v>
      </c>
      <c r="Q2753" s="14" t="inlineStr">
        <is>
          <t>SI</t>
        </is>
      </c>
      <c r="R2753" s="10" t="n">
        <v>19996.72</v>
      </c>
      <c r="S2753" s="10" t="n"/>
      <c r="T2753" s="10" t="n"/>
      <c r="U2753" s="10" t="n"/>
      <c r="V2753" s="13" t="n">
        <v>7.449612403100775</v>
      </c>
      <c r="W2753" s="12" t="n">
        <v>44991</v>
      </c>
      <c r="X2753" s="13" t="n">
        <v>12</v>
      </c>
      <c r="Y2753" s="12" t="n">
        <v>44999</v>
      </c>
      <c r="Z2753" t="n">
        <v>13</v>
      </c>
      <c r="AA2753" s="14" t="inlineStr">
        <is>
          <t>SI</t>
        </is>
      </c>
    </row>
    <row r="2754">
      <c r="B2754" t="inlineStr">
        <is>
          <t>Venta Directa</t>
        </is>
      </c>
      <c r="C2754" t="n">
        <v>40362912</v>
      </c>
      <c r="D2754" t="inlineStr">
        <is>
          <t>AGRO SUDAMERICA</t>
        </is>
      </c>
      <c r="E2754" t="n">
        <v>1020944</v>
      </c>
      <c r="F2754" t="inlineStr">
        <is>
          <t>agro sudamerica1020944</t>
        </is>
      </c>
      <c r="G2754" s="12" t="n">
        <v>44983</v>
      </c>
      <c r="H2754" s="10" t="inlineStr"/>
      <c r="I2754" s="10" t="n"/>
      <c r="J2754" s="10" t="n"/>
      <c r="K2754" s="10" t="n"/>
      <c r="L2754" s="13" t="n"/>
      <c r="N2754" s="13" t="n"/>
      <c r="Q2754" s="14" t="n"/>
      <c r="R2754" s="10" t="n"/>
      <c r="S2754" s="10" t="n"/>
      <c r="T2754" s="10" t="n"/>
      <c r="U2754" s="10" t="n"/>
      <c r="V2754" s="13" t="n"/>
      <c r="X2754" s="13" t="n"/>
      <c r="AA2754" s="14" t="n"/>
    </row>
    <row r="2755">
      <c r="B2755" t="inlineStr">
        <is>
          <t>Venta Directa</t>
        </is>
      </c>
      <c r="C2755" t="n">
        <v>40362910</v>
      </c>
      <c r="D2755" t="inlineStr">
        <is>
          <t>AGRO SUDAMERICA</t>
        </is>
      </c>
      <c r="E2755" t="n">
        <v>1020944</v>
      </c>
      <c r="F2755" t="inlineStr">
        <is>
          <t>agro sudamerica1020944</t>
        </is>
      </c>
      <c r="G2755" s="12" t="n">
        <v>44966</v>
      </c>
      <c r="H2755" s="10" t="inlineStr"/>
      <c r="I2755" s="10" t="n"/>
      <c r="J2755" s="10" t="n"/>
      <c r="K2755" s="10" t="n"/>
      <c r="L2755" s="13" t="n"/>
      <c r="N2755" s="13" t="n"/>
      <c r="Q2755" s="14" t="n"/>
      <c r="R2755" s="10" t="n"/>
      <c r="S2755" s="10" t="n"/>
      <c r="T2755" s="10" t="n"/>
      <c r="U2755" s="10" t="n"/>
      <c r="V2755" s="13" t="n"/>
      <c r="X2755" s="13" t="n"/>
      <c r="AA2755" s="14" t="n"/>
    </row>
    <row r="2756">
      <c r="B2756" t="inlineStr">
        <is>
          <t>Venta Directa</t>
        </is>
      </c>
      <c r="C2756" t="n">
        <v>40362904</v>
      </c>
      <c r="D2756" t="inlineStr">
        <is>
          <t>AGRO SUDAMERICA</t>
        </is>
      </c>
      <c r="E2756" t="n">
        <v>1021976</v>
      </c>
      <c r="F2756" t="inlineStr">
        <is>
          <t>agro sudamerica1021976</t>
        </is>
      </c>
      <c r="G2756" s="12" t="n">
        <v>44980</v>
      </c>
      <c r="H2756" s="10" t="inlineStr"/>
      <c r="I2756" s="10" t="n"/>
      <c r="J2756" s="10" t="n"/>
      <c r="K2756" s="10" t="n"/>
      <c r="L2756" s="13" t="n"/>
      <c r="N2756" s="13" t="n"/>
      <c r="Q2756" s="14" t="n"/>
      <c r="R2756" s="10" t="n"/>
      <c r="S2756" s="10" t="n"/>
      <c r="T2756" s="10" t="n"/>
      <c r="U2756" s="10" t="n"/>
      <c r="V2756" s="13" t="n"/>
      <c r="X2756" s="13" t="n"/>
      <c r="AA2756" s="14" t="n"/>
    </row>
    <row r="2757">
      <c r="B2757" t="inlineStr">
        <is>
          <t>Venta Local</t>
        </is>
      </c>
      <c r="C2757" t="n">
        <v>40362625</v>
      </c>
      <c r="D2757" t="inlineStr">
        <is>
          <t>AGRO AMERICA</t>
        </is>
      </c>
      <c r="E2757" t="n">
        <v>1030379</v>
      </c>
      <c r="F2757" t="inlineStr">
        <is>
          <t>agro america1030379</t>
        </is>
      </c>
      <c r="G2757" s="12" t="n">
        <v>44991</v>
      </c>
      <c r="H2757" s="10" t="n">
        <v>24004.08864</v>
      </c>
      <c r="I2757" s="10" t="n"/>
      <c r="J2757" s="10" t="n"/>
      <c r="K2757" s="10" t="n"/>
      <c r="L2757" s="13" t="n">
        <v>7.5</v>
      </c>
      <c r="M2757" s="12" t="n">
        <v>44998</v>
      </c>
      <c r="N2757" s="13" t="n">
        <v>9.5</v>
      </c>
      <c r="O2757" s="12" t="n">
        <v>45007</v>
      </c>
      <c r="P2757" t="n">
        <v>8</v>
      </c>
      <c r="Q2757" s="14" t="inlineStr">
        <is>
          <t>SI</t>
        </is>
      </c>
      <c r="R2757" s="10" t="n">
        <v>24004.08864</v>
      </c>
      <c r="S2757" s="10" t="n"/>
      <c r="T2757" s="10" t="n"/>
      <c r="U2757" s="10" t="n"/>
      <c r="V2757" s="13" t="n">
        <v>9.5</v>
      </c>
      <c r="W2757" s="12" t="n">
        <v>45000</v>
      </c>
      <c r="X2757" s="13" t="n">
        <v>11.5</v>
      </c>
      <c r="Y2757" s="12" t="n">
        <v>45007</v>
      </c>
      <c r="Z2757" t="n">
        <v>8</v>
      </c>
      <c r="AA2757" s="14" t="inlineStr">
        <is>
          <t>SI</t>
        </is>
      </c>
    </row>
    <row r="2758">
      <c r="B2758" t="inlineStr">
        <is>
          <t>Venta Local</t>
        </is>
      </c>
      <c r="C2758" t="n">
        <v>40362623</v>
      </c>
      <c r="D2758" t="inlineStr">
        <is>
          <t>AGRO AMERICA</t>
        </is>
      </c>
      <c r="E2758" t="n">
        <v>1030379</v>
      </c>
      <c r="F2758" t="inlineStr">
        <is>
          <t>agro america1030379</t>
        </is>
      </c>
      <c r="G2758" s="12" t="n">
        <v>44992</v>
      </c>
      <c r="H2758" s="10" t="n">
        <v>23985.94496</v>
      </c>
      <c r="I2758" s="10" t="n"/>
      <c r="J2758" s="10" t="n"/>
      <c r="K2758" s="10" t="n"/>
      <c r="L2758" s="13" t="n">
        <v>7.5</v>
      </c>
      <c r="M2758" s="12" t="n">
        <v>44999</v>
      </c>
      <c r="N2758" s="13" t="n">
        <v>9.5</v>
      </c>
      <c r="O2758" s="12" t="n">
        <v>45008</v>
      </c>
      <c r="P2758" t="n">
        <v>7</v>
      </c>
      <c r="Q2758" s="14" t="inlineStr">
        <is>
          <t>SI</t>
        </is>
      </c>
      <c r="R2758" s="10" t="n">
        <v>23985.94496</v>
      </c>
      <c r="S2758" s="10" t="n"/>
      <c r="T2758" s="10" t="n"/>
      <c r="U2758" s="10" t="n"/>
      <c r="V2758" s="13" t="n">
        <v>9.5</v>
      </c>
      <c r="W2758" s="12" t="n">
        <v>45001</v>
      </c>
      <c r="X2758" s="13" t="n">
        <v>11.5</v>
      </c>
      <c r="Y2758" s="12" t="n">
        <v>45008</v>
      </c>
      <c r="Z2758" t="n">
        <v>7</v>
      </c>
      <c r="AA2758" s="14" t="inlineStr">
        <is>
          <t>SI</t>
        </is>
      </c>
    </row>
    <row r="2759">
      <c r="B2759" t="inlineStr">
        <is>
          <t>Venta Local</t>
        </is>
      </c>
      <c r="C2759" t="n">
        <v>40362622</v>
      </c>
      <c r="D2759" t="inlineStr">
        <is>
          <t>AGRO AMERICA</t>
        </is>
      </c>
      <c r="E2759" t="n">
        <v>1030379</v>
      </c>
      <c r="F2759" t="inlineStr">
        <is>
          <t>agro america1030379</t>
        </is>
      </c>
      <c r="G2759" s="12" t="n">
        <v>44992</v>
      </c>
      <c r="H2759" s="10" t="n">
        <v>24004.08864</v>
      </c>
      <c r="I2759" s="10" t="n"/>
      <c r="J2759" s="10" t="n"/>
      <c r="K2759" s="10" t="n"/>
      <c r="L2759" s="13" t="n">
        <v>7.5</v>
      </c>
      <c r="M2759" s="12" t="n">
        <v>44999</v>
      </c>
      <c r="N2759" s="13" t="n">
        <v>9.5</v>
      </c>
      <c r="O2759" s="12" t="n">
        <v>45008</v>
      </c>
      <c r="P2759" t="n">
        <v>7</v>
      </c>
      <c r="Q2759" s="14" t="inlineStr">
        <is>
          <t>SI</t>
        </is>
      </c>
      <c r="R2759" s="10" t="n">
        <v>24004.08864</v>
      </c>
      <c r="S2759" s="10" t="n"/>
      <c r="T2759" s="10" t="n"/>
      <c r="U2759" s="10" t="n"/>
      <c r="V2759" s="13" t="n">
        <v>9.5</v>
      </c>
      <c r="W2759" s="12" t="n">
        <v>45001</v>
      </c>
      <c r="X2759" s="13" t="n">
        <v>11.5</v>
      </c>
      <c r="Y2759" s="12" t="n">
        <v>45008</v>
      </c>
      <c r="Z2759" t="n">
        <v>7</v>
      </c>
      <c r="AA2759" s="14" t="inlineStr">
        <is>
          <t>SI</t>
        </is>
      </c>
    </row>
    <row r="2760">
      <c r="B2760" t="inlineStr">
        <is>
          <t>Venta Local</t>
        </is>
      </c>
      <c r="C2760" t="n">
        <v>40362576</v>
      </c>
      <c r="D2760" t="inlineStr">
        <is>
          <t>AGRO AMERICA</t>
        </is>
      </c>
      <c r="E2760" t="n">
        <v>1012109</v>
      </c>
      <c r="F2760" t="inlineStr">
        <is>
          <t>agro america1012109</t>
        </is>
      </c>
      <c r="G2760" s="12" t="n">
        <v>44990</v>
      </c>
      <c r="H2760" s="10" t="n">
        <v>19958.048</v>
      </c>
      <c r="I2760" s="10" t="n"/>
      <c r="J2760" s="10" t="n"/>
      <c r="K2760" s="10" t="n"/>
      <c r="L2760" s="13" t="n">
        <v>7.5</v>
      </c>
      <c r="M2760" s="12" t="n">
        <v>44997</v>
      </c>
      <c r="N2760" s="13" t="n">
        <v>9.5</v>
      </c>
      <c r="O2760" s="12" t="n">
        <v>45006</v>
      </c>
      <c r="P2760" t="n">
        <v>9</v>
      </c>
      <c r="Q2760" s="14" t="inlineStr">
        <is>
          <t>SI</t>
        </is>
      </c>
      <c r="R2760" s="10" t="n">
        <v>19958.048</v>
      </c>
      <c r="S2760" s="10" t="n"/>
      <c r="T2760" s="10" t="n"/>
      <c r="U2760" s="10" t="n"/>
      <c r="V2760" s="13" t="n">
        <v>9.5</v>
      </c>
      <c r="W2760" s="12" t="n">
        <v>44999</v>
      </c>
      <c r="X2760" s="13" t="n">
        <v>11.5</v>
      </c>
      <c r="Y2760" s="12" t="n">
        <v>45006</v>
      </c>
      <c r="Z2760" t="n">
        <v>9</v>
      </c>
      <c r="AA2760" s="14" t="inlineStr">
        <is>
          <t>SI</t>
        </is>
      </c>
    </row>
    <row r="2761">
      <c r="B2761" t="inlineStr">
        <is>
          <t>Venta Local</t>
        </is>
      </c>
      <c r="C2761" t="n">
        <v>40362572</v>
      </c>
      <c r="D2761" t="inlineStr">
        <is>
          <t>AGRO AMERICA</t>
        </is>
      </c>
      <c r="E2761" t="n">
        <v>1012109</v>
      </c>
      <c r="F2761" t="inlineStr">
        <is>
          <t>agro america1012109</t>
        </is>
      </c>
      <c r="G2761" s="12" t="n">
        <v>44991</v>
      </c>
      <c r="H2761" s="10" t="n">
        <v>19958.048</v>
      </c>
      <c r="I2761" s="10" t="n"/>
      <c r="J2761" s="10" t="n"/>
      <c r="K2761" s="10" t="n"/>
      <c r="L2761" s="13" t="n">
        <v>7.5</v>
      </c>
      <c r="M2761" s="12" t="n">
        <v>44998</v>
      </c>
      <c r="N2761" s="13" t="n">
        <v>9.5</v>
      </c>
      <c r="O2761" s="12" t="n">
        <v>45007</v>
      </c>
      <c r="P2761" t="n">
        <v>8</v>
      </c>
      <c r="Q2761" s="14" t="inlineStr">
        <is>
          <t>SI</t>
        </is>
      </c>
      <c r="R2761" s="10" t="n">
        <v>19958.048</v>
      </c>
      <c r="S2761" s="10" t="n"/>
      <c r="T2761" s="10" t="n"/>
      <c r="U2761" s="10" t="n"/>
      <c r="V2761" s="13" t="n">
        <v>9.5</v>
      </c>
      <c r="W2761" s="12" t="n">
        <v>45000</v>
      </c>
      <c r="X2761" s="13" t="n">
        <v>11.5</v>
      </c>
      <c r="Y2761" s="12" t="n">
        <v>45007</v>
      </c>
      <c r="Z2761" t="n">
        <v>8</v>
      </c>
      <c r="AA2761" s="14" t="inlineStr">
        <is>
          <t>SI</t>
        </is>
      </c>
    </row>
    <row r="2762">
      <c r="B2762" t="inlineStr">
        <is>
          <t>Venta Local</t>
        </is>
      </c>
      <c r="C2762" t="n">
        <v>40362564</v>
      </c>
      <c r="D2762" t="inlineStr">
        <is>
          <t>AGRO AMERICA</t>
        </is>
      </c>
      <c r="E2762" t="n">
        <v>1012108</v>
      </c>
      <c r="F2762" t="inlineStr">
        <is>
          <t>agro america1012108</t>
        </is>
      </c>
      <c r="G2762" s="12" t="n">
        <v>44992</v>
      </c>
      <c r="H2762" s="10" t="n">
        <v>19958.048</v>
      </c>
      <c r="I2762" s="10" t="n"/>
      <c r="J2762" s="10" t="n"/>
      <c r="K2762" s="10" t="n"/>
      <c r="L2762" s="13" t="n">
        <v>7.5</v>
      </c>
      <c r="M2762" s="12" t="n">
        <v>44999</v>
      </c>
      <c r="N2762" s="13" t="n">
        <v>9.5</v>
      </c>
      <c r="O2762" s="12" t="n">
        <v>45008</v>
      </c>
      <c r="P2762" t="n">
        <v>7</v>
      </c>
      <c r="Q2762" s="14" t="inlineStr">
        <is>
          <t>SI</t>
        </is>
      </c>
      <c r="R2762" s="10" t="n">
        <v>19958.048</v>
      </c>
      <c r="S2762" s="10" t="n"/>
      <c r="T2762" s="10" t="n"/>
      <c r="U2762" s="10" t="n"/>
      <c r="V2762" s="13" t="n">
        <v>9.5</v>
      </c>
      <c r="W2762" s="12" t="n">
        <v>45001</v>
      </c>
      <c r="X2762" s="13" t="n">
        <v>11.5</v>
      </c>
      <c r="Y2762" s="12" t="n">
        <v>45008</v>
      </c>
      <c r="Z2762" t="n">
        <v>7</v>
      </c>
      <c r="AA2762" s="14" t="inlineStr">
        <is>
          <t>SI</t>
        </is>
      </c>
    </row>
    <row r="2763">
      <c r="B2763" t="inlineStr">
        <is>
          <t>Venta Local</t>
        </is>
      </c>
      <c r="C2763" t="n">
        <v>40362552</v>
      </c>
      <c r="D2763" t="inlineStr">
        <is>
          <t>AGRO AMERICA</t>
        </is>
      </c>
      <c r="E2763" t="n">
        <v>1012167</v>
      </c>
      <c r="F2763" t="inlineStr">
        <is>
          <t>agro america1012167</t>
        </is>
      </c>
      <c r="G2763" s="12" t="n">
        <v>45000</v>
      </c>
      <c r="H2763" s="10" t="n">
        <v>19958.048</v>
      </c>
      <c r="I2763" s="10" t="n"/>
      <c r="J2763" s="10" t="n"/>
      <c r="K2763" s="10" t="n"/>
      <c r="L2763" s="13" t="n">
        <v>7.5</v>
      </c>
      <c r="M2763" s="12" t="n">
        <v>45007</v>
      </c>
      <c r="N2763" s="13" t="n">
        <v>9.5</v>
      </c>
      <c r="O2763" s="12" t="n">
        <v>45016</v>
      </c>
      <c r="P2763" t="n">
        <v>0</v>
      </c>
      <c r="Q2763" s="14" t="inlineStr">
        <is>
          <t>Mes 4</t>
        </is>
      </c>
      <c r="R2763" s="10" t="n">
        <v>19958.048</v>
      </c>
      <c r="S2763" s="10" t="n"/>
      <c r="T2763" s="10" t="n"/>
      <c r="U2763" s="10" t="n"/>
      <c r="V2763" s="13" t="n">
        <v>9.5</v>
      </c>
      <c r="W2763" s="12" t="n">
        <v>45009</v>
      </c>
      <c r="X2763" s="13" t="n">
        <v>11.5</v>
      </c>
      <c r="Y2763" s="12" t="n">
        <v>45016</v>
      </c>
      <c r="Z2763" t="n">
        <v>0</v>
      </c>
      <c r="AA2763" s="14" t="inlineStr">
        <is>
          <t>Mes 4</t>
        </is>
      </c>
    </row>
    <row r="2764">
      <c r="B2764" t="inlineStr">
        <is>
          <t>Venta Local</t>
        </is>
      </c>
      <c r="C2764" t="n">
        <v>40362543</v>
      </c>
      <c r="D2764" t="inlineStr">
        <is>
          <t>AGRO AMERICA</t>
        </is>
      </c>
      <c r="E2764" t="n">
        <v>1011701</v>
      </c>
      <c r="F2764" t="inlineStr">
        <is>
          <t>agro america1011701</t>
        </is>
      </c>
      <c r="G2764" s="12" t="n">
        <v>44980</v>
      </c>
      <c r="H2764" s="10" t="n">
        <v>18137.13013</v>
      </c>
      <c r="I2764" s="10" t="n"/>
      <c r="J2764" s="10" t="n"/>
      <c r="K2764" s="10" t="n"/>
      <c r="L2764" s="13" t="n">
        <v>7.5</v>
      </c>
      <c r="M2764" s="12" t="n">
        <v>44987</v>
      </c>
      <c r="N2764" s="13" t="n">
        <v>9.5</v>
      </c>
      <c r="O2764" s="12" t="n">
        <v>44996</v>
      </c>
      <c r="P2764" t="n">
        <v>17</v>
      </c>
      <c r="Q2764" s="14" t="inlineStr">
        <is>
          <t>SI</t>
        </is>
      </c>
      <c r="R2764" s="10" t="n">
        <v>18137.13013</v>
      </c>
      <c r="S2764" s="10" t="n"/>
      <c r="T2764" s="10" t="n"/>
      <c r="U2764" s="10" t="n"/>
      <c r="V2764" s="13" t="n">
        <v>9.5</v>
      </c>
      <c r="W2764" s="12" t="n">
        <v>44989</v>
      </c>
      <c r="X2764" s="13" t="n">
        <v>11.5</v>
      </c>
      <c r="Y2764" s="12" t="n">
        <v>44996</v>
      </c>
      <c r="Z2764" t="n">
        <v>17</v>
      </c>
      <c r="AA2764" s="14" t="inlineStr">
        <is>
          <t>SI</t>
        </is>
      </c>
    </row>
    <row r="2765">
      <c r="B2765" t="inlineStr">
        <is>
          <t>Venta Local</t>
        </is>
      </c>
      <c r="C2765" t="n">
        <v>40362538</v>
      </c>
      <c r="D2765" t="inlineStr">
        <is>
          <t>AGRO AMERICA</t>
        </is>
      </c>
      <c r="E2765" t="n">
        <v>1012518</v>
      </c>
      <c r="F2765" t="inlineStr">
        <is>
          <t>agro america1012518</t>
        </is>
      </c>
      <c r="G2765" s="12" t="n">
        <v>44982</v>
      </c>
      <c r="H2765" s="10" t="n">
        <v>18143.68</v>
      </c>
      <c r="I2765" s="10" t="n"/>
      <c r="J2765" s="10" t="n"/>
      <c r="K2765" s="10" t="n"/>
      <c r="L2765" s="13" t="n">
        <v>7.5</v>
      </c>
      <c r="M2765" s="12" t="n">
        <v>44989</v>
      </c>
      <c r="N2765" s="13" t="n">
        <v>9.5</v>
      </c>
      <c r="O2765" s="12" t="n">
        <v>44998</v>
      </c>
      <c r="P2765" t="n">
        <v>16</v>
      </c>
      <c r="Q2765" s="14" t="inlineStr">
        <is>
          <t>SI</t>
        </is>
      </c>
      <c r="R2765" s="10" t="n">
        <v>18143.68</v>
      </c>
      <c r="S2765" s="10" t="n"/>
      <c r="T2765" s="10" t="n"/>
      <c r="U2765" s="10" t="n"/>
      <c r="V2765" s="13" t="n">
        <v>9.5</v>
      </c>
      <c r="W2765" s="12" t="n">
        <v>44991</v>
      </c>
      <c r="X2765" s="13" t="n">
        <v>11.5</v>
      </c>
      <c r="Y2765" s="12" t="n">
        <v>44998</v>
      </c>
      <c r="Z2765" t="n">
        <v>16</v>
      </c>
      <c r="AA2765" s="14" t="inlineStr">
        <is>
          <t>SI</t>
        </is>
      </c>
    </row>
    <row r="2766">
      <c r="B2766" t="inlineStr">
        <is>
          <t>Venta Local</t>
        </is>
      </c>
      <c r="C2766" t="n">
        <v>40362528</v>
      </c>
      <c r="D2766" t="inlineStr">
        <is>
          <t>AGRO AMERICA</t>
        </is>
      </c>
      <c r="E2766" t="n">
        <v>1012163</v>
      </c>
      <c r="F2766" t="inlineStr">
        <is>
          <t>agro america1012163</t>
        </is>
      </c>
      <c r="G2766" s="12" t="n">
        <v>44989</v>
      </c>
      <c r="H2766" s="10" t="n">
        <v>19958.048</v>
      </c>
      <c r="I2766" s="10" t="n"/>
      <c r="J2766" s="10" t="n"/>
      <c r="K2766" s="10" t="n"/>
      <c r="L2766" s="13" t="n">
        <v>7.5</v>
      </c>
      <c r="M2766" s="12" t="n">
        <v>44996</v>
      </c>
      <c r="N2766" s="13" t="n">
        <v>9.5</v>
      </c>
      <c r="O2766" s="12" t="n">
        <v>45005</v>
      </c>
      <c r="P2766" t="n">
        <v>10</v>
      </c>
      <c r="Q2766" s="14" t="inlineStr">
        <is>
          <t>SI</t>
        </is>
      </c>
      <c r="R2766" s="10" t="n">
        <v>19958.048</v>
      </c>
      <c r="S2766" s="10" t="n"/>
      <c r="T2766" s="10" t="n"/>
      <c r="U2766" s="10" t="n"/>
      <c r="V2766" s="13" t="n">
        <v>9.5</v>
      </c>
      <c r="W2766" s="12" t="n">
        <v>44998</v>
      </c>
      <c r="X2766" s="13" t="n">
        <v>11.5</v>
      </c>
      <c r="Y2766" s="12" t="n">
        <v>45005</v>
      </c>
      <c r="Z2766" t="n">
        <v>10</v>
      </c>
      <c r="AA2766" s="14" t="inlineStr">
        <is>
          <t>SI</t>
        </is>
      </c>
    </row>
    <row r="2767">
      <c r="B2767" t="inlineStr">
        <is>
          <t>Venta Local</t>
        </is>
      </c>
      <c r="C2767" t="n">
        <v>40362527</v>
      </c>
      <c r="D2767" t="inlineStr">
        <is>
          <t>AGRO AMERICA</t>
        </is>
      </c>
      <c r="E2767" t="n">
        <v>1012163</v>
      </c>
      <c r="F2767" t="inlineStr">
        <is>
          <t>agro america1012163</t>
        </is>
      </c>
      <c r="G2767" s="12" t="n">
        <v>44992</v>
      </c>
      <c r="H2767" s="10" t="n">
        <v>19958.048</v>
      </c>
      <c r="I2767" s="10" t="n"/>
      <c r="J2767" s="10" t="n"/>
      <c r="K2767" s="10" t="n"/>
      <c r="L2767" s="13" t="n">
        <v>7.5</v>
      </c>
      <c r="M2767" s="12" t="n">
        <v>44999</v>
      </c>
      <c r="N2767" s="13" t="n">
        <v>9.5</v>
      </c>
      <c r="O2767" s="12" t="n">
        <v>45008</v>
      </c>
      <c r="P2767" t="n">
        <v>7</v>
      </c>
      <c r="Q2767" s="14" t="inlineStr">
        <is>
          <t>SI</t>
        </is>
      </c>
      <c r="R2767" s="10" t="n">
        <v>19958.048</v>
      </c>
      <c r="S2767" s="10" t="n"/>
      <c r="T2767" s="10" t="n"/>
      <c r="U2767" s="10" t="n"/>
      <c r="V2767" s="13" t="n">
        <v>9.5</v>
      </c>
      <c r="W2767" s="12" t="n">
        <v>45001</v>
      </c>
      <c r="X2767" s="13" t="n">
        <v>11.5</v>
      </c>
      <c r="Y2767" s="12" t="n">
        <v>45008</v>
      </c>
      <c r="Z2767" t="n">
        <v>7</v>
      </c>
      <c r="AA2767" s="14" t="inlineStr">
        <is>
          <t>SI</t>
        </is>
      </c>
    </row>
    <row r="2768">
      <c r="B2768" t="inlineStr">
        <is>
          <t>Venta Local</t>
        </is>
      </c>
      <c r="C2768" t="n">
        <v>40362522</v>
      </c>
      <c r="D2768" t="inlineStr">
        <is>
          <t>AGRO AMERICA</t>
        </is>
      </c>
      <c r="E2768" t="n">
        <v>1012158</v>
      </c>
      <c r="F2768" t="inlineStr">
        <is>
          <t>agro america1012158</t>
        </is>
      </c>
      <c r="G2768" s="12" t="n">
        <v>44993</v>
      </c>
      <c r="H2768" s="10" t="n">
        <v>19958.048</v>
      </c>
      <c r="I2768" s="10" t="n"/>
      <c r="J2768" s="10" t="n"/>
      <c r="K2768" s="10" t="n"/>
      <c r="L2768" s="13" t="n">
        <v>7.5</v>
      </c>
      <c r="M2768" s="12" t="n">
        <v>45000</v>
      </c>
      <c r="N2768" s="13" t="n">
        <v>9.5</v>
      </c>
      <c r="O2768" s="12" t="n">
        <v>45009</v>
      </c>
      <c r="P2768" t="n">
        <v>6</v>
      </c>
      <c r="Q2768" s="14" t="inlineStr">
        <is>
          <t>SI</t>
        </is>
      </c>
      <c r="R2768" s="10" t="n">
        <v>19958.048</v>
      </c>
      <c r="S2768" s="10" t="n"/>
      <c r="T2768" s="10" t="n"/>
      <c r="U2768" s="10" t="n"/>
      <c r="V2768" s="13" t="n">
        <v>9.5</v>
      </c>
      <c r="W2768" s="12" t="n">
        <v>45002</v>
      </c>
      <c r="X2768" s="13" t="n">
        <v>11.5</v>
      </c>
      <c r="Y2768" s="12" t="n">
        <v>45009</v>
      </c>
      <c r="Z2768" t="n">
        <v>6</v>
      </c>
      <c r="AA2768" s="14" t="inlineStr">
        <is>
          <t>SI</t>
        </is>
      </c>
    </row>
    <row r="2769">
      <c r="B2769" t="inlineStr">
        <is>
          <t>Venta Local</t>
        </is>
      </c>
      <c r="C2769" t="n">
        <v>40362521</v>
      </c>
      <c r="D2769" t="inlineStr">
        <is>
          <t>AGRO AMERICA</t>
        </is>
      </c>
      <c r="E2769" t="n">
        <v>1012158</v>
      </c>
      <c r="F2769" t="inlineStr">
        <is>
          <t>agro america1012158</t>
        </is>
      </c>
      <c r="G2769" s="12" t="n">
        <v>44982</v>
      </c>
      <c r="H2769" s="10" t="n">
        <v>19958.048</v>
      </c>
      <c r="I2769" s="10" t="n"/>
      <c r="J2769" s="10" t="n"/>
      <c r="K2769" s="10" t="n"/>
      <c r="L2769" s="13" t="n">
        <v>7.5</v>
      </c>
      <c r="M2769" s="12" t="n">
        <v>44989</v>
      </c>
      <c r="N2769" s="13" t="n">
        <v>9.5</v>
      </c>
      <c r="O2769" s="12" t="n">
        <v>44998</v>
      </c>
      <c r="P2769" t="n">
        <v>16</v>
      </c>
      <c r="Q2769" s="14" t="inlineStr">
        <is>
          <t>SI</t>
        </is>
      </c>
      <c r="R2769" s="10" t="n">
        <v>19958.048</v>
      </c>
      <c r="S2769" s="10" t="n"/>
      <c r="T2769" s="10" t="n"/>
      <c r="U2769" s="10" t="n"/>
      <c r="V2769" s="13" t="n">
        <v>9.5</v>
      </c>
      <c r="W2769" s="12" t="n">
        <v>44991</v>
      </c>
      <c r="X2769" s="13" t="n">
        <v>11.5</v>
      </c>
      <c r="Y2769" s="12" t="n">
        <v>44998</v>
      </c>
      <c r="Z2769" t="n">
        <v>16</v>
      </c>
      <c r="AA2769" s="14" t="inlineStr">
        <is>
          <t>SI</t>
        </is>
      </c>
    </row>
    <row r="2770">
      <c r="B2770" t="inlineStr">
        <is>
          <t>Venta Local</t>
        </is>
      </c>
      <c r="C2770" t="n">
        <v>40362520</v>
      </c>
      <c r="D2770" t="inlineStr">
        <is>
          <t>AGRO AMERICA</t>
        </is>
      </c>
      <c r="E2770" t="n">
        <v>1012158</v>
      </c>
      <c r="F2770" t="inlineStr">
        <is>
          <t>agro america1012158</t>
        </is>
      </c>
      <c r="G2770" s="12" t="n">
        <v>44992</v>
      </c>
      <c r="H2770" s="10" t="n">
        <v>19958.048</v>
      </c>
      <c r="I2770" s="10" t="n"/>
      <c r="J2770" s="10" t="n"/>
      <c r="K2770" s="10" t="n"/>
      <c r="L2770" s="13" t="n">
        <v>7.5</v>
      </c>
      <c r="M2770" s="12" t="n">
        <v>44999</v>
      </c>
      <c r="N2770" s="13" t="n">
        <v>9.5</v>
      </c>
      <c r="O2770" s="12" t="n">
        <v>45008</v>
      </c>
      <c r="P2770" t="n">
        <v>7</v>
      </c>
      <c r="Q2770" s="14" t="inlineStr">
        <is>
          <t>SI</t>
        </is>
      </c>
      <c r="R2770" s="10" t="n">
        <v>19958.048</v>
      </c>
      <c r="S2770" s="10" t="n"/>
      <c r="T2770" s="10" t="n"/>
      <c r="U2770" s="10" t="n"/>
      <c r="V2770" s="13" t="n">
        <v>9.5</v>
      </c>
      <c r="W2770" s="12" t="n">
        <v>45001</v>
      </c>
      <c r="X2770" s="13" t="n">
        <v>11.5</v>
      </c>
      <c r="Y2770" s="12" t="n">
        <v>45008</v>
      </c>
      <c r="Z2770" t="n">
        <v>7</v>
      </c>
      <c r="AA2770" s="14" t="inlineStr">
        <is>
          <t>SI</t>
        </is>
      </c>
    </row>
    <row r="2771">
      <c r="B2771" t="inlineStr">
        <is>
          <t>Venta Local</t>
        </is>
      </c>
      <c r="C2771" t="n">
        <v>40362518</v>
      </c>
      <c r="D2771" t="inlineStr">
        <is>
          <t>AGRO AMERICA</t>
        </is>
      </c>
      <c r="E2771" t="n">
        <v>1012147</v>
      </c>
      <c r="F2771" t="inlineStr">
        <is>
          <t>agro america1012147</t>
        </is>
      </c>
      <c r="G2771" s="12" t="n">
        <v>45000</v>
      </c>
      <c r="H2771" s="10" t="n">
        <v>18660.77488</v>
      </c>
      <c r="I2771" s="10" t="n"/>
      <c r="J2771" s="10" t="n"/>
      <c r="K2771" s="10" t="n"/>
      <c r="L2771" s="13" t="n">
        <v>7.5</v>
      </c>
      <c r="M2771" s="12" t="n">
        <v>45007</v>
      </c>
      <c r="N2771" s="13" t="n">
        <v>9.5</v>
      </c>
      <c r="O2771" s="12" t="n">
        <v>45016</v>
      </c>
      <c r="P2771" t="n">
        <v>0</v>
      </c>
      <c r="Q2771" s="14" t="inlineStr">
        <is>
          <t>Mes 4</t>
        </is>
      </c>
      <c r="R2771" s="10" t="n">
        <v>18660.77488</v>
      </c>
      <c r="S2771" s="10" t="n"/>
      <c r="T2771" s="10" t="n"/>
      <c r="U2771" s="10" t="n"/>
      <c r="V2771" s="13" t="n">
        <v>9.5</v>
      </c>
      <c r="W2771" s="12" t="n">
        <v>45009</v>
      </c>
      <c r="X2771" s="13" t="n">
        <v>11.5</v>
      </c>
      <c r="Y2771" s="12" t="n">
        <v>45016</v>
      </c>
      <c r="Z2771" t="n">
        <v>0</v>
      </c>
      <c r="AA2771" s="14" t="inlineStr">
        <is>
          <t>Mes 4</t>
        </is>
      </c>
    </row>
    <row r="2772">
      <c r="B2772" t="inlineStr">
        <is>
          <t>Venta Local</t>
        </is>
      </c>
      <c r="C2772" t="n">
        <v>40362515</v>
      </c>
      <c r="D2772" t="inlineStr">
        <is>
          <t>AGRO AMERICA</t>
        </is>
      </c>
      <c r="E2772" t="n">
        <v>1012483</v>
      </c>
      <c r="F2772" t="inlineStr">
        <is>
          <t>agro america1012483</t>
        </is>
      </c>
      <c r="G2772" s="12" t="n">
        <v>44992</v>
      </c>
      <c r="H2772" s="10" t="n">
        <v>19958.048</v>
      </c>
      <c r="I2772" s="10" t="n"/>
      <c r="J2772" s="10" t="n"/>
      <c r="K2772" s="10" t="n"/>
      <c r="L2772" s="13" t="n">
        <v>7.5</v>
      </c>
      <c r="M2772" s="12" t="n">
        <v>44999</v>
      </c>
      <c r="N2772" s="13" t="n">
        <v>9.5</v>
      </c>
      <c r="O2772" s="12" t="n">
        <v>45008</v>
      </c>
      <c r="P2772" t="n">
        <v>7</v>
      </c>
      <c r="Q2772" s="14" t="inlineStr">
        <is>
          <t>SI</t>
        </is>
      </c>
      <c r="R2772" s="10" t="n">
        <v>19958.048</v>
      </c>
      <c r="S2772" s="10" t="n"/>
      <c r="T2772" s="10" t="n"/>
      <c r="U2772" s="10" t="n"/>
      <c r="V2772" s="13" t="n">
        <v>9.5</v>
      </c>
      <c r="W2772" s="12" t="n">
        <v>45001</v>
      </c>
      <c r="X2772" s="13" t="n">
        <v>11.5</v>
      </c>
      <c r="Y2772" s="12" t="n">
        <v>45008</v>
      </c>
      <c r="Z2772" t="n">
        <v>7</v>
      </c>
      <c r="AA2772" s="14" t="inlineStr">
        <is>
          <t>SI</t>
        </is>
      </c>
    </row>
    <row r="2773">
      <c r="B2773" t="inlineStr">
        <is>
          <t>Venta Local</t>
        </is>
      </c>
      <c r="C2773" t="n">
        <v>40362514</v>
      </c>
      <c r="D2773" t="inlineStr">
        <is>
          <t>AGRO AMERICA</t>
        </is>
      </c>
      <c r="E2773" t="n">
        <v>1012483</v>
      </c>
      <c r="F2773" t="inlineStr">
        <is>
          <t>agro america1012483</t>
        </is>
      </c>
      <c r="G2773" s="12" t="n">
        <v>44982</v>
      </c>
      <c r="H2773" s="10" t="n">
        <v>19958.048</v>
      </c>
      <c r="I2773" s="10" t="n"/>
      <c r="J2773" s="10" t="n"/>
      <c r="K2773" s="10" t="n"/>
      <c r="L2773" s="13" t="n">
        <v>7.5</v>
      </c>
      <c r="M2773" s="12" t="n">
        <v>44989</v>
      </c>
      <c r="N2773" s="13" t="n">
        <v>9.5</v>
      </c>
      <c r="O2773" s="12" t="n">
        <v>44998</v>
      </c>
      <c r="P2773" t="n">
        <v>16</v>
      </c>
      <c r="Q2773" s="14" t="inlineStr">
        <is>
          <t>SI</t>
        </is>
      </c>
      <c r="R2773" s="10" t="n">
        <v>19958.048</v>
      </c>
      <c r="S2773" s="10" t="n"/>
      <c r="T2773" s="10" t="n"/>
      <c r="U2773" s="10" t="n"/>
      <c r="V2773" s="13" t="n">
        <v>9.5</v>
      </c>
      <c r="W2773" s="12" t="n">
        <v>44991</v>
      </c>
      <c r="X2773" s="13" t="n">
        <v>11.5</v>
      </c>
      <c r="Y2773" s="12" t="n">
        <v>44998</v>
      </c>
      <c r="Z2773" t="n">
        <v>16</v>
      </c>
      <c r="AA2773" s="14" t="inlineStr">
        <is>
          <t>SI</t>
        </is>
      </c>
    </row>
    <row r="2774">
      <c r="B2774" t="inlineStr">
        <is>
          <t>Venta Local</t>
        </is>
      </c>
      <c r="C2774" t="n">
        <v>40362513</v>
      </c>
      <c r="D2774" t="inlineStr">
        <is>
          <t>AGRO AMERICA</t>
        </is>
      </c>
      <c r="E2774" t="n">
        <v>1012483</v>
      </c>
      <c r="F2774" t="inlineStr">
        <is>
          <t>agro america1012483</t>
        </is>
      </c>
      <c r="G2774" s="12" t="n">
        <v>44991</v>
      </c>
      <c r="H2774" s="10" t="n">
        <v>19958.048</v>
      </c>
      <c r="I2774" s="10" t="n"/>
      <c r="J2774" s="10" t="n"/>
      <c r="K2774" s="10" t="n"/>
      <c r="L2774" s="13" t="n">
        <v>7.5</v>
      </c>
      <c r="M2774" s="12" t="n">
        <v>44998</v>
      </c>
      <c r="N2774" s="13" t="n">
        <v>9.5</v>
      </c>
      <c r="O2774" s="12" t="n">
        <v>45007</v>
      </c>
      <c r="P2774" t="n">
        <v>8</v>
      </c>
      <c r="Q2774" s="14" t="inlineStr">
        <is>
          <t>SI</t>
        </is>
      </c>
      <c r="R2774" s="10" t="n">
        <v>19958.048</v>
      </c>
      <c r="S2774" s="10" t="n"/>
      <c r="T2774" s="10" t="n"/>
      <c r="U2774" s="10" t="n"/>
      <c r="V2774" s="13" t="n">
        <v>9.5</v>
      </c>
      <c r="W2774" s="12" t="n">
        <v>45000</v>
      </c>
      <c r="X2774" s="13" t="n">
        <v>11.5</v>
      </c>
      <c r="Y2774" s="12" t="n">
        <v>45007</v>
      </c>
      <c r="Z2774" t="n">
        <v>8</v>
      </c>
      <c r="AA2774" s="14" t="inlineStr">
        <is>
          <t>SI</t>
        </is>
      </c>
    </row>
    <row r="2775">
      <c r="B2775" t="inlineStr">
        <is>
          <t>Venta Local</t>
        </is>
      </c>
      <c r="C2775" t="n">
        <v>40362505</v>
      </c>
      <c r="D2775" t="inlineStr">
        <is>
          <t>AGRO AMERICA</t>
        </is>
      </c>
      <c r="E2775" t="n">
        <v>1012165</v>
      </c>
      <c r="F2775" t="inlineStr">
        <is>
          <t>agro america1012165</t>
        </is>
      </c>
      <c r="G2775" s="12" t="n">
        <v>44992</v>
      </c>
      <c r="H2775" s="10" t="n">
        <v>19958.048</v>
      </c>
      <c r="I2775" s="10" t="n"/>
      <c r="J2775" s="10" t="n"/>
      <c r="K2775" s="10" t="n"/>
      <c r="L2775" s="13" t="n">
        <v>7.5</v>
      </c>
      <c r="M2775" s="12" t="n">
        <v>44999</v>
      </c>
      <c r="N2775" s="13" t="n">
        <v>9.5</v>
      </c>
      <c r="O2775" s="12" t="n">
        <v>45008</v>
      </c>
      <c r="P2775" t="n">
        <v>7</v>
      </c>
      <c r="Q2775" s="14" t="inlineStr">
        <is>
          <t>SI</t>
        </is>
      </c>
      <c r="R2775" s="10" t="n">
        <v>19958.048</v>
      </c>
      <c r="S2775" s="10" t="n"/>
      <c r="T2775" s="10" t="n"/>
      <c r="U2775" s="10" t="n"/>
      <c r="V2775" s="13" t="n">
        <v>9.5</v>
      </c>
      <c r="W2775" s="12" t="n">
        <v>45001</v>
      </c>
      <c r="X2775" s="13" t="n">
        <v>11.5</v>
      </c>
      <c r="Y2775" s="12" t="n">
        <v>45008</v>
      </c>
      <c r="Z2775" t="n">
        <v>7</v>
      </c>
      <c r="AA2775" s="14" t="inlineStr">
        <is>
          <t>SI</t>
        </is>
      </c>
    </row>
    <row r="2776">
      <c r="B2776" t="inlineStr">
        <is>
          <t>Venta Local</t>
        </is>
      </c>
      <c r="C2776" t="n">
        <v>40362503</v>
      </c>
      <c r="D2776" t="inlineStr">
        <is>
          <t>AGRO AMERICA</t>
        </is>
      </c>
      <c r="E2776" t="n">
        <v>1012165</v>
      </c>
      <c r="F2776" t="inlineStr">
        <is>
          <t>agro america1012165</t>
        </is>
      </c>
      <c r="G2776" s="12" t="n">
        <v>45000</v>
      </c>
      <c r="H2776" s="10" t="n">
        <v>11067.6448</v>
      </c>
      <c r="I2776" s="10" t="n"/>
      <c r="J2776" s="10" t="n"/>
      <c r="K2776" s="10" t="n"/>
      <c r="L2776" s="13" t="n">
        <v>7.5</v>
      </c>
      <c r="M2776" s="12" t="n">
        <v>45007</v>
      </c>
      <c r="N2776" s="13" t="n">
        <v>9.5</v>
      </c>
      <c r="O2776" s="12" t="n">
        <v>45016</v>
      </c>
      <c r="P2776" t="n">
        <v>0</v>
      </c>
      <c r="Q2776" s="14" t="inlineStr">
        <is>
          <t>Mes 4</t>
        </is>
      </c>
      <c r="R2776" s="10" t="n">
        <v>11067.6448</v>
      </c>
      <c r="S2776" s="10" t="n"/>
      <c r="T2776" s="10" t="n"/>
      <c r="U2776" s="10" t="n"/>
      <c r="V2776" s="13" t="n">
        <v>9.5</v>
      </c>
      <c r="W2776" s="12" t="n">
        <v>45009</v>
      </c>
      <c r="X2776" s="13" t="n">
        <v>11.5</v>
      </c>
      <c r="Y2776" s="12" t="n">
        <v>45016</v>
      </c>
      <c r="Z2776" t="n">
        <v>0</v>
      </c>
      <c r="AA2776" s="14" t="inlineStr">
        <is>
          <t>Mes 4</t>
        </is>
      </c>
    </row>
    <row r="2777">
      <c r="B2777" t="inlineStr">
        <is>
          <t>Venta Local</t>
        </is>
      </c>
      <c r="C2777" t="n">
        <v>40362503</v>
      </c>
      <c r="D2777" t="inlineStr">
        <is>
          <t>AGRO AMERICA</t>
        </is>
      </c>
      <c r="E2777" t="n">
        <v>1012165</v>
      </c>
      <c r="F2777" t="inlineStr">
        <is>
          <t>agro america1012165</t>
        </is>
      </c>
      <c r="G2777" s="12" t="n">
        <v>45000</v>
      </c>
      <c r="H2777" s="10" t="n">
        <v>19976.19168</v>
      </c>
      <c r="I2777" s="10" t="n"/>
      <c r="J2777" s="10" t="n"/>
      <c r="K2777" s="10" t="n"/>
      <c r="L2777" s="13" t="n">
        <v>7.5</v>
      </c>
      <c r="M2777" s="12" t="n">
        <v>45007</v>
      </c>
      <c r="N2777" s="13" t="n">
        <v>9.5</v>
      </c>
      <c r="O2777" s="12" t="n">
        <v>45016</v>
      </c>
      <c r="P2777" t="n">
        <v>0</v>
      </c>
      <c r="Q2777" s="14" t="inlineStr">
        <is>
          <t>Mes 4</t>
        </is>
      </c>
      <c r="R2777" s="10" t="n">
        <v>19976.19168</v>
      </c>
      <c r="S2777" s="10" t="n"/>
      <c r="T2777" s="10" t="n"/>
      <c r="U2777" s="10" t="n"/>
      <c r="V2777" s="13" t="n">
        <v>9.5</v>
      </c>
      <c r="W2777" s="12" t="n">
        <v>45009</v>
      </c>
      <c r="X2777" s="13" t="n">
        <v>11.5</v>
      </c>
      <c r="Y2777" s="12" t="n">
        <v>45016</v>
      </c>
      <c r="Z2777" t="n">
        <v>0</v>
      </c>
      <c r="AA2777" s="14" t="inlineStr">
        <is>
          <t>Mes 4</t>
        </is>
      </c>
    </row>
    <row r="2778">
      <c r="B2778" t="inlineStr">
        <is>
          <t>Venta Local</t>
        </is>
      </c>
      <c r="C2778" t="n">
        <v>40362500</v>
      </c>
      <c r="D2778" t="inlineStr">
        <is>
          <t>AGRO AMERICA</t>
        </is>
      </c>
      <c r="E2778" t="n">
        <v>1012165</v>
      </c>
      <c r="F2778" t="inlineStr">
        <is>
          <t>agro america1012165</t>
        </is>
      </c>
      <c r="G2778" s="12" t="n">
        <v>44991</v>
      </c>
      <c r="H2778" s="10" t="n">
        <v>19958.048</v>
      </c>
      <c r="I2778" s="10" t="n"/>
      <c r="J2778" s="10" t="n"/>
      <c r="K2778" s="10" t="n"/>
      <c r="L2778" s="13" t="n">
        <v>7.5</v>
      </c>
      <c r="M2778" s="12" t="n">
        <v>44998</v>
      </c>
      <c r="N2778" s="13" t="n">
        <v>9.5</v>
      </c>
      <c r="O2778" s="12" t="n">
        <v>45007</v>
      </c>
      <c r="P2778" t="n">
        <v>8</v>
      </c>
      <c r="Q2778" s="14" t="inlineStr">
        <is>
          <t>SI</t>
        </is>
      </c>
      <c r="R2778" s="10" t="n">
        <v>19958.048</v>
      </c>
      <c r="S2778" s="10" t="n"/>
      <c r="T2778" s="10" t="n"/>
      <c r="U2778" s="10" t="n"/>
      <c r="V2778" s="13" t="n">
        <v>9.5</v>
      </c>
      <c r="W2778" s="12" t="n">
        <v>45000</v>
      </c>
      <c r="X2778" s="13" t="n">
        <v>11.5</v>
      </c>
      <c r="Y2778" s="12" t="n">
        <v>45007</v>
      </c>
      <c r="Z2778" t="n">
        <v>8</v>
      </c>
      <c r="AA2778" s="14" t="inlineStr">
        <is>
          <t>SI</t>
        </is>
      </c>
    </row>
    <row r="2779">
      <c r="B2779" t="inlineStr">
        <is>
          <t>Venta Local</t>
        </is>
      </c>
      <c r="C2779" t="n">
        <v>40362486</v>
      </c>
      <c r="D2779" t="inlineStr">
        <is>
          <t>ANDES ASIA</t>
        </is>
      </c>
      <c r="E2779" t="n">
        <v>1022918</v>
      </c>
      <c r="F2779" t="inlineStr">
        <is>
          <t>andes asia1022918</t>
        </is>
      </c>
      <c r="G2779" s="12" t="n">
        <v>45005</v>
      </c>
      <c r="H2779" s="10" t="inlineStr"/>
      <c r="I2779" s="10" t="n">
        <v>23740</v>
      </c>
      <c r="J2779" s="10" t="n"/>
      <c r="K2779" s="10" t="n"/>
      <c r="L2779" s="13" t="n">
        <v>4.830303030303031</v>
      </c>
      <c r="M2779" s="12" t="n">
        <v>45009</v>
      </c>
      <c r="N2779" s="13" t="n">
        <v>15</v>
      </c>
      <c r="O2779" s="12" t="n">
        <v>45024</v>
      </c>
      <c r="P2779" t="n">
        <v>18</v>
      </c>
      <c r="Q2779" s="14" t="inlineStr">
        <is>
          <t>SI</t>
        </is>
      </c>
      <c r="R2779" s="10" t="n"/>
      <c r="S2779" s="10" t="n">
        <v>23740</v>
      </c>
      <c r="T2779" s="10" t="n"/>
      <c r="U2779" s="10" t="n"/>
      <c r="V2779" s="13" t="n">
        <v>6.830303030303031</v>
      </c>
      <c r="W2779" s="12" t="n">
        <v>45011</v>
      </c>
      <c r="X2779" s="13" t="n">
        <v>17</v>
      </c>
      <c r="Y2779" s="12" t="n">
        <v>45024</v>
      </c>
      <c r="Z2779" t="n">
        <v>18</v>
      </c>
      <c r="AA2779" s="14" t="inlineStr">
        <is>
          <t>SI</t>
        </is>
      </c>
    </row>
    <row r="2780">
      <c r="B2780" t="inlineStr">
        <is>
          <t>Venta Local</t>
        </is>
      </c>
      <c r="C2780" t="n">
        <v>40362485</v>
      </c>
      <c r="D2780" t="inlineStr">
        <is>
          <t>ANDES ASIA</t>
        </is>
      </c>
      <c r="E2780" t="n">
        <v>1022918</v>
      </c>
      <c r="F2780" t="inlineStr">
        <is>
          <t>andes asia1022918</t>
        </is>
      </c>
      <c r="G2780" s="12" t="n">
        <v>44998</v>
      </c>
      <c r="H2780" s="10" t="inlineStr"/>
      <c r="I2780" s="10" t="n">
        <v>24000</v>
      </c>
      <c r="J2780" s="10" t="n"/>
      <c r="K2780" s="10" t="n"/>
      <c r="L2780" s="13" t="n">
        <v>4.830303030303031</v>
      </c>
      <c r="M2780" s="12" t="n">
        <v>45002</v>
      </c>
      <c r="N2780" s="13" t="n">
        <v>15</v>
      </c>
      <c r="O2780" s="12" t="n">
        <v>45017</v>
      </c>
      <c r="P2780" t="n">
        <v>24</v>
      </c>
      <c r="Q2780" s="14" t="inlineStr">
        <is>
          <t>SI</t>
        </is>
      </c>
      <c r="R2780" s="10" t="n"/>
      <c r="S2780" s="10" t="n">
        <v>24000</v>
      </c>
      <c r="T2780" s="10" t="n"/>
      <c r="U2780" s="10" t="n"/>
      <c r="V2780" s="13" t="n">
        <v>6.830303030303031</v>
      </c>
      <c r="W2780" s="12" t="n">
        <v>45004</v>
      </c>
      <c r="X2780" s="13" t="n">
        <v>17</v>
      </c>
      <c r="Y2780" s="12" t="n">
        <v>45017</v>
      </c>
      <c r="Z2780" t="n">
        <v>24</v>
      </c>
      <c r="AA2780" s="14" t="inlineStr">
        <is>
          <t>SI</t>
        </is>
      </c>
    </row>
    <row r="2781">
      <c r="B2781" t="inlineStr">
        <is>
          <t>Venta Local</t>
        </is>
      </c>
      <c r="C2781" t="n">
        <v>40362480</v>
      </c>
      <c r="D2781" t="inlineStr">
        <is>
          <t>ANDES ASIA</t>
        </is>
      </c>
      <c r="E2781" t="n">
        <v>1021936</v>
      </c>
      <c r="F2781" t="inlineStr">
        <is>
          <t>andes asia1021936</t>
        </is>
      </c>
      <c r="G2781" s="12" t="n">
        <v>44998</v>
      </c>
      <c r="H2781" s="10" t="inlineStr"/>
      <c r="I2781" s="10" t="n">
        <v>24000</v>
      </c>
      <c r="J2781" s="10" t="n"/>
      <c r="K2781" s="10" t="n"/>
      <c r="L2781" s="13" t="n">
        <v>4.830303030303031</v>
      </c>
      <c r="M2781" s="12" t="n">
        <v>45002</v>
      </c>
      <c r="N2781" s="13" t="n">
        <v>15</v>
      </c>
      <c r="O2781" s="12" t="n">
        <v>45017</v>
      </c>
      <c r="P2781" t="n">
        <v>24</v>
      </c>
      <c r="Q2781" s="14" t="inlineStr">
        <is>
          <t>SI</t>
        </is>
      </c>
      <c r="R2781" s="10" t="n"/>
      <c r="S2781" s="10" t="n">
        <v>24000</v>
      </c>
      <c r="T2781" s="10" t="n"/>
      <c r="U2781" s="10" t="n"/>
      <c r="V2781" s="13" t="n">
        <v>6.830303030303031</v>
      </c>
      <c r="W2781" s="12" t="n">
        <v>45004</v>
      </c>
      <c r="X2781" s="13" t="n">
        <v>17</v>
      </c>
      <c r="Y2781" s="12" t="n">
        <v>45017</v>
      </c>
      <c r="Z2781" t="n">
        <v>24</v>
      </c>
      <c r="AA2781" s="14" t="inlineStr">
        <is>
          <t>SI</t>
        </is>
      </c>
    </row>
    <row r="2782">
      <c r="B2782" t="inlineStr">
        <is>
          <t>Venta Local</t>
        </is>
      </c>
      <c r="C2782" t="n">
        <v>40362479</v>
      </c>
      <c r="D2782" t="inlineStr">
        <is>
          <t>ANDES ASIA</t>
        </is>
      </c>
      <c r="E2782" t="n">
        <v>1021936</v>
      </c>
      <c r="F2782" t="inlineStr">
        <is>
          <t>andes asia1021936</t>
        </is>
      </c>
      <c r="G2782" s="12" t="n">
        <v>45015</v>
      </c>
      <c r="H2782" s="10" t="inlineStr"/>
      <c r="I2782" s="10" t="n">
        <v>24000</v>
      </c>
      <c r="J2782" s="10" t="n"/>
      <c r="K2782" s="10" t="n"/>
      <c r="L2782" s="13" t="n">
        <v>4.830303030303031</v>
      </c>
      <c r="M2782" s="12" t="n">
        <v>45019</v>
      </c>
      <c r="N2782" s="13" t="n">
        <v>15</v>
      </c>
      <c r="O2782" s="12" t="n">
        <v>45034</v>
      </c>
      <c r="P2782" t="n">
        <v>10</v>
      </c>
      <c r="Q2782" s="14" t="inlineStr">
        <is>
          <t>SI</t>
        </is>
      </c>
      <c r="R2782" s="10" t="n"/>
      <c r="S2782" s="10" t="n">
        <v>24000</v>
      </c>
      <c r="T2782" s="10" t="n"/>
      <c r="U2782" s="10" t="n"/>
      <c r="V2782" s="13" t="n">
        <v>6.830303030303031</v>
      </c>
      <c r="W2782" s="12" t="n">
        <v>45021</v>
      </c>
      <c r="X2782" s="13" t="n">
        <v>17</v>
      </c>
      <c r="Y2782" s="12" t="n">
        <v>45034</v>
      </c>
      <c r="Z2782" t="n">
        <v>10</v>
      </c>
      <c r="AA2782" s="14" t="inlineStr">
        <is>
          <t>SI</t>
        </is>
      </c>
    </row>
    <row r="2783">
      <c r="B2783" t="inlineStr">
        <is>
          <t>Venta Local</t>
        </is>
      </c>
      <c r="C2783" t="n">
        <v>40362478</v>
      </c>
      <c r="D2783" t="inlineStr">
        <is>
          <t>ANDES ASIA</t>
        </is>
      </c>
      <c r="E2783" t="n">
        <v>1021936</v>
      </c>
      <c r="F2783" t="inlineStr">
        <is>
          <t>andes asia1021936</t>
        </is>
      </c>
      <c r="G2783" s="12" t="n">
        <v>45015</v>
      </c>
      <c r="H2783" s="10" t="inlineStr"/>
      <c r="I2783" s="10" t="n">
        <v>24000</v>
      </c>
      <c r="J2783" s="10" t="n"/>
      <c r="K2783" s="10" t="n"/>
      <c r="L2783" s="13" t="n">
        <v>4.830303030303031</v>
      </c>
      <c r="M2783" s="12" t="n">
        <v>45019</v>
      </c>
      <c r="N2783" s="13" t="n">
        <v>15</v>
      </c>
      <c r="O2783" s="12" t="n">
        <v>45034</v>
      </c>
      <c r="P2783" t="n">
        <v>10</v>
      </c>
      <c r="Q2783" s="14" t="inlineStr">
        <is>
          <t>SI</t>
        </is>
      </c>
      <c r="R2783" s="10" t="n"/>
      <c r="S2783" s="10" t="n">
        <v>24000</v>
      </c>
      <c r="T2783" s="10" t="n"/>
      <c r="U2783" s="10" t="n"/>
      <c r="V2783" s="13" t="n">
        <v>6.830303030303031</v>
      </c>
      <c r="W2783" s="12" t="n">
        <v>45021</v>
      </c>
      <c r="X2783" s="13" t="n">
        <v>17</v>
      </c>
      <c r="Y2783" s="12" t="n">
        <v>45034</v>
      </c>
      <c r="Z2783" t="n">
        <v>10</v>
      </c>
      <c r="AA2783" s="14" t="inlineStr">
        <is>
          <t>SI</t>
        </is>
      </c>
    </row>
    <row r="2784">
      <c r="B2784" t="inlineStr">
        <is>
          <t>Venta Local</t>
        </is>
      </c>
      <c r="C2784" t="n">
        <v>40362477</v>
      </c>
      <c r="D2784" t="inlineStr">
        <is>
          <t>ANDES ASIA</t>
        </is>
      </c>
      <c r="E2784" t="n">
        <v>1021936</v>
      </c>
      <c r="F2784" t="inlineStr">
        <is>
          <t>andes asia1021936</t>
        </is>
      </c>
      <c r="G2784" s="12" t="n">
        <v>44998</v>
      </c>
      <c r="H2784" s="10" t="inlineStr"/>
      <c r="I2784" s="10" t="n">
        <v>24000</v>
      </c>
      <c r="J2784" s="10" t="n"/>
      <c r="K2784" s="10" t="n"/>
      <c r="L2784" s="13" t="n">
        <v>4.830303030303031</v>
      </c>
      <c r="M2784" s="12" t="n">
        <v>45002</v>
      </c>
      <c r="N2784" s="13" t="n">
        <v>15</v>
      </c>
      <c r="O2784" s="12" t="n">
        <v>45017</v>
      </c>
      <c r="P2784" t="n">
        <v>24</v>
      </c>
      <c r="Q2784" s="14" t="inlineStr">
        <is>
          <t>SI</t>
        </is>
      </c>
      <c r="R2784" s="10" t="n"/>
      <c r="S2784" s="10" t="n">
        <v>24000</v>
      </c>
      <c r="T2784" s="10" t="n"/>
      <c r="U2784" s="10" t="n"/>
      <c r="V2784" s="13" t="n">
        <v>6.830303030303031</v>
      </c>
      <c r="W2784" s="12" t="n">
        <v>45004</v>
      </c>
      <c r="X2784" s="13" t="n">
        <v>17</v>
      </c>
      <c r="Y2784" s="12" t="n">
        <v>45017</v>
      </c>
      <c r="Z2784" t="n">
        <v>24</v>
      </c>
      <c r="AA2784" s="14" t="inlineStr">
        <is>
          <t>SI</t>
        </is>
      </c>
    </row>
    <row r="2785">
      <c r="B2785" t="inlineStr">
        <is>
          <t>Venta Local</t>
        </is>
      </c>
      <c r="C2785" t="n">
        <v>40362476</v>
      </c>
      <c r="D2785" t="inlineStr">
        <is>
          <t>ANDES ASIA</t>
        </is>
      </c>
      <c r="E2785" t="n">
        <v>1021936</v>
      </c>
      <c r="F2785" t="inlineStr">
        <is>
          <t>andes asia1021936</t>
        </is>
      </c>
      <c r="G2785" s="12" t="n">
        <v>44998</v>
      </c>
      <c r="H2785" s="10" t="inlineStr"/>
      <c r="I2785" s="10" t="n">
        <v>24000</v>
      </c>
      <c r="J2785" s="10" t="n"/>
      <c r="K2785" s="10" t="n"/>
      <c r="L2785" s="13" t="n">
        <v>4.830303030303031</v>
      </c>
      <c r="M2785" s="12" t="n">
        <v>45002</v>
      </c>
      <c r="N2785" s="13" t="n">
        <v>15</v>
      </c>
      <c r="O2785" s="12" t="n">
        <v>45017</v>
      </c>
      <c r="P2785" t="n">
        <v>24</v>
      </c>
      <c r="Q2785" s="14" t="inlineStr">
        <is>
          <t>SI</t>
        </is>
      </c>
      <c r="R2785" s="10" t="n"/>
      <c r="S2785" s="10" t="n">
        <v>24000</v>
      </c>
      <c r="T2785" s="10" t="n"/>
      <c r="U2785" s="10" t="n"/>
      <c r="V2785" s="13" t="n">
        <v>6.830303030303031</v>
      </c>
      <c r="W2785" s="12" t="n">
        <v>45004</v>
      </c>
      <c r="X2785" s="13" t="n">
        <v>17</v>
      </c>
      <c r="Y2785" s="12" t="n">
        <v>45017</v>
      </c>
      <c r="Z2785" t="n">
        <v>24</v>
      </c>
      <c r="AA2785" s="14" t="inlineStr">
        <is>
          <t>SI</t>
        </is>
      </c>
    </row>
    <row r="2786">
      <c r="B2786" t="inlineStr">
        <is>
          <t>Venta Local</t>
        </is>
      </c>
      <c r="C2786" t="n">
        <v>40362460</v>
      </c>
      <c r="D2786" t="inlineStr">
        <is>
          <t>AGRO AMERICA</t>
        </is>
      </c>
      <c r="E2786" t="n">
        <v>1021260</v>
      </c>
      <c r="F2786" t="inlineStr">
        <is>
          <t>agro america1021260</t>
        </is>
      </c>
      <c r="G2786" s="12" t="n">
        <v>44985</v>
      </c>
      <c r="H2786" s="10" t="n">
        <v>24007.32729</v>
      </c>
      <c r="I2786" s="10" t="n"/>
      <c r="J2786" s="10" t="n"/>
      <c r="K2786" s="10" t="n"/>
      <c r="L2786" s="13" t="n">
        <v>7.5</v>
      </c>
      <c r="M2786" s="12" t="n">
        <v>44992</v>
      </c>
      <c r="N2786" s="13" t="n">
        <v>9.5</v>
      </c>
      <c r="O2786" s="12" t="n">
        <v>45001</v>
      </c>
      <c r="P2786" t="n">
        <v>13</v>
      </c>
      <c r="Q2786" s="14" t="inlineStr">
        <is>
          <t>SI</t>
        </is>
      </c>
      <c r="R2786" s="10" t="n">
        <v>24007.32729</v>
      </c>
      <c r="S2786" s="10" t="n"/>
      <c r="T2786" s="10" t="n"/>
      <c r="U2786" s="10" t="n"/>
      <c r="V2786" s="13" t="n">
        <v>9.5</v>
      </c>
      <c r="W2786" s="12" t="n">
        <v>44994</v>
      </c>
      <c r="X2786" s="13" t="n">
        <v>11.5</v>
      </c>
      <c r="Y2786" s="12" t="n">
        <v>45001</v>
      </c>
      <c r="Z2786" t="n">
        <v>13</v>
      </c>
      <c r="AA2786" s="14" t="inlineStr">
        <is>
          <t>SI</t>
        </is>
      </c>
    </row>
    <row r="2787">
      <c r="B2787" t="inlineStr">
        <is>
          <t>Venta Local</t>
        </is>
      </c>
      <c r="C2787" t="n">
        <v>40362458</v>
      </c>
      <c r="D2787" t="inlineStr">
        <is>
          <t>AGRO AMERICA</t>
        </is>
      </c>
      <c r="E2787" t="n">
        <v>1021140</v>
      </c>
      <c r="F2787" t="inlineStr">
        <is>
          <t>agro america1021140</t>
        </is>
      </c>
      <c r="G2787" s="12" t="n">
        <v>44985</v>
      </c>
      <c r="H2787" s="10" t="n">
        <v>24009.9309</v>
      </c>
      <c r="I2787" s="10" t="n"/>
      <c r="J2787" s="10" t="n"/>
      <c r="K2787" s="10" t="n"/>
      <c r="L2787" s="13" t="n">
        <v>7.5</v>
      </c>
      <c r="M2787" s="12" t="n">
        <v>44992</v>
      </c>
      <c r="N2787" s="13" t="n">
        <v>9.5</v>
      </c>
      <c r="O2787" s="12" t="n">
        <v>45001</v>
      </c>
      <c r="P2787" t="n">
        <v>13</v>
      </c>
      <c r="Q2787" s="14" t="inlineStr">
        <is>
          <t>SI</t>
        </is>
      </c>
      <c r="R2787" s="10" t="n">
        <v>24009.9309</v>
      </c>
      <c r="S2787" s="10" t="n"/>
      <c r="T2787" s="10" t="n"/>
      <c r="U2787" s="10" t="n"/>
      <c r="V2787" s="13" t="n">
        <v>9.5</v>
      </c>
      <c r="W2787" s="12" t="n">
        <v>44994</v>
      </c>
      <c r="X2787" s="13" t="n">
        <v>11.5</v>
      </c>
      <c r="Y2787" s="12" t="n">
        <v>45001</v>
      </c>
      <c r="Z2787" t="n">
        <v>13</v>
      </c>
      <c r="AA2787" s="14" t="inlineStr">
        <is>
          <t>SI</t>
        </is>
      </c>
    </row>
    <row r="2788">
      <c r="B2788" t="inlineStr">
        <is>
          <t>Venta Local</t>
        </is>
      </c>
      <c r="C2788" t="n">
        <v>40362417</v>
      </c>
      <c r="D2788" t="inlineStr">
        <is>
          <t>AGRO AMERICA</t>
        </is>
      </c>
      <c r="E2788" t="n">
        <v>1012167</v>
      </c>
      <c r="F2788" t="inlineStr">
        <is>
          <t>agro america1012167</t>
        </is>
      </c>
      <c r="G2788" s="12" t="n">
        <v>44985</v>
      </c>
      <c r="H2788" s="10" t="n">
        <v>19958.048</v>
      </c>
      <c r="I2788" s="10" t="n"/>
      <c r="J2788" s="10" t="n"/>
      <c r="K2788" s="10" t="n"/>
      <c r="L2788" s="13" t="n">
        <v>7.5</v>
      </c>
      <c r="M2788" s="12" t="n">
        <v>44992</v>
      </c>
      <c r="N2788" s="13" t="n">
        <v>9.5</v>
      </c>
      <c r="O2788" s="12" t="n">
        <v>45001</v>
      </c>
      <c r="P2788" t="n">
        <v>13</v>
      </c>
      <c r="Q2788" s="14" t="inlineStr">
        <is>
          <t>SI</t>
        </is>
      </c>
      <c r="R2788" s="10" t="n">
        <v>19958.048</v>
      </c>
      <c r="S2788" s="10" t="n"/>
      <c r="T2788" s="10" t="n"/>
      <c r="U2788" s="10" t="n"/>
      <c r="V2788" s="13" t="n">
        <v>9.5</v>
      </c>
      <c r="W2788" s="12" t="n">
        <v>44994</v>
      </c>
      <c r="X2788" s="13" t="n">
        <v>11.5</v>
      </c>
      <c r="Y2788" s="12" t="n">
        <v>45001</v>
      </c>
      <c r="Z2788" t="n">
        <v>13</v>
      </c>
      <c r="AA2788" s="14" t="inlineStr">
        <is>
          <t>SI</t>
        </is>
      </c>
    </row>
    <row r="2789">
      <c r="B2789" t="inlineStr">
        <is>
          <t>Venta Local</t>
        </is>
      </c>
      <c r="C2789" t="n">
        <v>40362416</v>
      </c>
      <c r="D2789" t="inlineStr">
        <is>
          <t>AGRO AMERICA</t>
        </is>
      </c>
      <c r="E2789" t="n">
        <v>1012167</v>
      </c>
      <c r="F2789" t="inlineStr">
        <is>
          <t>agro america1012167</t>
        </is>
      </c>
      <c r="G2789" s="12" t="n">
        <v>44992</v>
      </c>
      <c r="H2789" s="10" t="n">
        <v>16964.3408</v>
      </c>
      <c r="I2789" s="10" t="n"/>
      <c r="J2789" s="10" t="n"/>
      <c r="K2789" s="10" t="n"/>
      <c r="L2789" s="13" t="n">
        <v>7.5</v>
      </c>
      <c r="M2789" s="12" t="n">
        <v>44999</v>
      </c>
      <c r="N2789" s="13" t="n">
        <v>9.5</v>
      </c>
      <c r="O2789" s="12" t="n">
        <v>45008</v>
      </c>
      <c r="P2789" t="n">
        <v>7</v>
      </c>
      <c r="Q2789" s="14" t="inlineStr">
        <is>
          <t>SI</t>
        </is>
      </c>
      <c r="R2789" s="10" t="n">
        <v>16964.3408</v>
      </c>
      <c r="S2789" s="10" t="n"/>
      <c r="T2789" s="10" t="n"/>
      <c r="U2789" s="10" t="n"/>
      <c r="V2789" s="13" t="n">
        <v>9.5</v>
      </c>
      <c r="W2789" s="12" t="n">
        <v>45001</v>
      </c>
      <c r="X2789" s="13" t="n">
        <v>11.5</v>
      </c>
      <c r="Y2789" s="12" t="n">
        <v>45008</v>
      </c>
      <c r="Z2789" t="n">
        <v>7</v>
      </c>
      <c r="AA2789" s="14" t="inlineStr">
        <is>
          <t>SI</t>
        </is>
      </c>
    </row>
    <row r="2790">
      <c r="B2790" t="inlineStr">
        <is>
          <t>Venta Local</t>
        </is>
      </c>
      <c r="C2790" t="n">
        <v>40362413</v>
      </c>
      <c r="D2790" t="inlineStr">
        <is>
          <t>AGRO AMERICA</t>
        </is>
      </c>
      <c r="E2790" t="n">
        <v>1012167</v>
      </c>
      <c r="F2790" t="inlineStr">
        <is>
          <t>agro america1012167</t>
        </is>
      </c>
      <c r="G2790" s="12" t="n">
        <v>44984</v>
      </c>
      <c r="H2790" s="10" t="n">
        <v>19958.048</v>
      </c>
      <c r="I2790" s="10" t="n"/>
      <c r="J2790" s="10" t="n"/>
      <c r="K2790" s="10" t="n"/>
      <c r="L2790" s="13" t="n">
        <v>7.5</v>
      </c>
      <c r="M2790" s="12" t="n">
        <v>44991</v>
      </c>
      <c r="N2790" s="13" t="n">
        <v>9.5</v>
      </c>
      <c r="O2790" s="12" t="n">
        <v>45000</v>
      </c>
      <c r="P2790" t="n">
        <v>14</v>
      </c>
      <c r="Q2790" s="14" t="inlineStr">
        <is>
          <t>SI</t>
        </is>
      </c>
      <c r="R2790" s="10" t="n">
        <v>19958.048</v>
      </c>
      <c r="S2790" s="10" t="n"/>
      <c r="T2790" s="10" t="n"/>
      <c r="U2790" s="10" t="n"/>
      <c r="V2790" s="13" t="n">
        <v>9.5</v>
      </c>
      <c r="W2790" s="12" t="n">
        <v>44993</v>
      </c>
      <c r="X2790" s="13" t="n">
        <v>11.5</v>
      </c>
      <c r="Y2790" s="12" t="n">
        <v>45000</v>
      </c>
      <c r="Z2790" t="n">
        <v>14</v>
      </c>
      <c r="AA2790" s="14" t="inlineStr">
        <is>
          <t>SI</t>
        </is>
      </c>
    </row>
    <row r="2791">
      <c r="B2791" t="inlineStr">
        <is>
          <t>Venta Local</t>
        </is>
      </c>
      <c r="C2791" t="n">
        <v>40362412</v>
      </c>
      <c r="D2791" t="inlineStr">
        <is>
          <t>AGRO AMERICA</t>
        </is>
      </c>
      <c r="E2791" t="n">
        <v>1012167</v>
      </c>
      <c r="F2791" t="inlineStr">
        <is>
          <t>agro america1012167</t>
        </is>
      </c>
      <c r="G2791" s="12" t="n">
        <v>44984</v>
      </c>
      <c r="H2791" s="10" t="n">
        <v>19958.048</v>
      </c>
      <c r="I2791" s="10" t="n"/>
      <c r="J2791" s="10" t="n"/>
      <c r="K2791" s="10" t="n"/>
      <c r="L2791" s="13" t="n">
        <v>7.5</v>
      </c>
      <c r="M2791" s="12" t="n">
        <v>44991</v>
      </c>
      <c r="N2791" s="13" t="n">
        <v>9.5</v>
      </c>
      <c r="O2791" s="12" t="n">
        <v>45000</v>
      </c>
      <c r="P2791" t="n">
        <v>14</v>
      </c>
      <c r="Q2791" s="14" t="inlineStr">
        <is>
          <t>SI</t>
        </is>
      </c>
      <c r="R2791" s="10" t="n">
        <v>19958.048</v>
      </c>
      <c r="S2791" s="10" t="n"/>
      <c r="T2791" s="10" t="n"/>
      <c r="U2791" s="10" t="n"/>
      <c r="V2791" s="13" t="n">
        <v>9.5</v>
      </c>
      <c r="W2791" s="12" t="n">
        <v>44993</v>
      </c>
      <c r="X2791" s="13" t="n">
        <v>11.5</v>
      </c>
      <c r="Y2791" s="12" t="n">
        <v>45000</v>
      </c>
      <c r="Z2791" t="n">
        <v>14</v>
      </c>
      <c r="AA2791" s="14" t="inlineStr">
        <is>
          <t>SI</t>
        </is>
      </c>
    </row>
    <row r="2792">
      <c r="B2792" t="inlineStr">
        <is>
          <t>Venta Local</t>
        </is>
      </c>
      <c r="C2792" t="n">
        <v>40362411</v>
      </c>
      <c r="D2792" t="inlineStr">
        <is>
          <t>AGRO AMERICA</t>
        </is>
      </c>
      <c r="E2792" t="n">
        <v>1012167</v>
      </c>
      <c r="F2792" t="inlineStr">
        <is>
          <t>agro america1012167</t>
        </is>
      </c>
      <c r="G2792" s="12" t="n">
        <v>44984</v>
      </c>
      <c r="H2792" s="10" t="n">
        <v>19958.048</v>
      </c>
      <c r="I2792" s="10" t="n"/>
      <c r="J2792" s="10" t="n"/>
      <c r="K2792" s="10" t="n"/>
      <c r="L2792" s="13" t="n">
        <v>7.5</v>
      </c>
      <c r="M2792" s="12" t="n">
        <v>44991</v>
      </c>
      <c r="N2792" s="13" t="n">
        <v>9.5</v>
      </c>
      <c r="O2792" s="12" t="n">
        <v>45000</v>
      </c>
      <c r="P2792" t="n">
        <v>14</v>
      </c>
      <c r="Q2792" s="14" t="inlineStr">
        <is>
          <t>SI</t>
        </is>
      </c>
      <c r="R2792" s="10" t="n">
        <v>19958.048</v>
      </c>
      <c r="S2792" s="10" t="n"/>
      <c r="T2792" s="10" t="n"/>
      <c r="U2792" s="10" t="n"/>
      <c r="V2792" s="13" t="n">
        <v>9.5</v>
      </c>
      <c r="W2792" s="12" t="n">
        <v>44993</v>
      </c>
      <c r="X2792" s="13" t="n">
        <v>11.5</v>
      </c>
      <c r="Y2792" s="12" t="n">
        <v>45000</v>
      </c>
      <c r="Z2792" t="n">
        <v>14</v>
      </c>
      <c r="AA2792" s="14" t="inlineStr">
        <is>
          <t>SI</t>
        </is>
      </c>
    </row>
    <row r="2793">
      <c r="B2793" t="inlineStr">
        <is>
          <t>Venta Local</t>
        </is>
      </c>
      <c r="C2793" t="n">
        <v>40362410</v>
      </c>
      <c r="D2793" t="inlineStr">
        <is>
          <t>AGRO AMERICA</t>
        </is>
      </c>
      <c r="E2793" t="n">
        <v>1012167</v>
      </c>
      <c r="F2793" t="inlineStr">
        <is>
          <t>agro america1012167</t>
        </is>
      </c>
      <c r="G2793" s="12" t="n">
        <v>44984</v>
      </c>
      <c r="H2793" s="10" t="n">
        <v>19958.048</v>
      </c>
      <c r="I2793" s="10" t="n"/>
      <c r="J2793" s="10" t="n"/>
      <c r="K2793" s="10" t="n"/>
      <c r="L2793" s="13" t="n">
        <v>7.5</v>
      </c>
      <c r="M2793" s="12" t="n">
        <v>44991</v>
      </c>
      <c r="N2793" s="13" t="n">
        <v>9.5</v>
      </c>
      <c r="O2793" s="12" t="n">
        <v>45000</v>
      </c>
      <c r="P2793" t="n">
        <v>14</v>
      </c>
      <c r="Q2793" s="14" t="inlineStr">
        <is>
          <t>SI</t>
        </is>
      </c>
      <c r="R2793" s="10" t="n">
        <v>19958.048</v>
      </c>
      <c r="S2793" s="10" t="n"/>
      <c r="T2793" s="10" t="n"/>
      <c r="U2793" s="10" t="n"/>
      <c r="V2793" s="13" t="n">
        <v>9.5</v>
      </c>
      <c r="W2793" s="12" t="n">
        <v>44993</v>
      </c>
      <c r="X2793" s="13" t="n">
        <v>11.5</v>
      </c>
      <c r="Y2793" s="12" t="n">
        <v>45000</v>
      </c>
      <c r="Z2793" t="n">
        <v>14</v>
      </c>
      <c r="AA2793" s="14" t="inlineStr">
        <is>
          <t>SI</t>
        </is>
      </c>
    </row>
    <row r="2794">
      <c r="B2794" t="inlineStr">
        <is>
          <t>Venta Local</t>
        </is>
      </c>
      <c r="C2794" t="n">
        <v>40362399</v>
      </c>
      <c r="D2794" t="inlineStr">
        <is>
          <t>AGRO AMERICA</t>
        </is>
      </c>
      <c r="E2794" t="n">
        <v>1012145</v>
      </c>
      <c r="F2794" t="inlineStr">
        <is>
          <t>agro america1012145</t>
        </is>
      </c>
      <c r="G2794" s="12" t="n">
        <v>44985</v>
      </c>
      <c r="H2794" s="10" t="n">
        <v>19758.46752</v>
      </c>
      <c r="I2794" s="10" t="n"/>
      <c r="J2794" s="10" t="n"/>
      <c r="K2794" s="10" t="n"/>
      <c r="L2794" s="13" t="n">
        <v>7.5</v>
      </c>
      <c r="M2794" s="12" t="n">
        <v>44992</v>
      </c>
      <c r="N2794" s="13" t="n">
        <v>9.5</v>
      </c>
      <c r="O2794" s="12" t="n">
        <v>45001</v>
      </c>
      <c r="P2794" t="n">
        <v>13</v>
      </c>
      <c r="Q2794" s="14" t="inlineStr">
        <is>
          <t>SI</t>
        </is>
      </c>
      <c r="R2794" s="10" t="n">
        <v>19758.46752</v>
      </c>
      <c r="S2794" s="10" t="n"/>
      <c r="T2794" s="10" t="n"/>
      <c r="U2794" s="10" t="n"/>
      <c r="V2794" s="13" t="n">
        <v>9.5</v>
      </c>
      <c r="W2794" s="12" t="n">
        <v>44994</v>
      </c>
      <c r="X2794" s="13" t="n">
        <v>11.5</v>
      </c>
      <c r="Y2794" s="12" t="n">
        <v>45001</v>
      </c>
      <c r="Z2794" t="n">
        <v>13</v>
      </c>
      <c r="AA2794" s="14" t="inlineStr">
        <is>
          <t>SI</t>
        </is>
      </c>
    </row>
    <row r="2795">
      <c r="B2795" t="inlineStr">
        <is>
          <t>Venta Directa</t>
        </is>
      </c>
      <c r="C2795" t="n">
        <v>40362339</v>
      </c>
      <c r="D2795" t="inlineStr">
        <is>
          <t>AGRO SUDAMERICA</t>
        </is>
      </c>
      <c r="E2795" t="n">
        <v>1020944</v>
      </c>
      <c r="F2795" t="inlineStr">
        <is>
          <t>agro sudamerica1020944</t>
        </is>
      </c>
      <c r="G2795" s="12" t="n">
        <v>44974</v>
      </c>
      <c r="H2795" s="10" t="inlineStr"/>
      <c r="I2795" s="10" t="n"/>
      <c r="J2795" s="10" t="n"/>
      <c r="K2795" s="10" t="n"/>
      <c r="L2795" s="13" t="n"/>
      <c r="N2795" s="13" t="n"/>
      <c r="Q2795" s="14" t="n"/>
      <c r="R2795" s="10" t="n"/>
      <c r="S2795" s="10" t="n"/>
      <c r="T2795" s="10" t="n"/>
      <c r="U2795" s="10" t="n"/>
      <c r="V2795" s="13" t="n"/>
      <c r="X2795" s="13" t="n"/>
      <c r="AA2795" s="14" t="n"/>
    </row>
    <row r="2796">
      <c r="B2796" t="inlineStr">
        <is>
          <t>Venta Local</t>
        </is>
      </c>
      <c r="C2796" t="n">
        <v>40362317</v>
      </c>
      <c r="D2796" t="inlineStr">
        <is>
          <t>AGROSUPER SHANGHAI</t>
        </is>
      </c>
      <c r="E2796" t="n">
        <v>1021766</v>
      </c>
      <c r="F2796" t="inlineStr">
        <is>
          <t>agrosuper shanghai1021766</t>
        </is>
      </c>
      <c r="G2796" s="12" t="n">
        <v>45001</v>
      </c>
      <c r="H2796" s="10" t="n">
        <v>24030</v>
      </c>
      <c r="I2796" s="10" t="n"/>
      <c r="J2796" s="10" t="n"/>
      <c r="K2796" s="10" t="n"/>
      <c r="L2796" s="13" t="n">
        <v>5.574109245612703</v>
      </c>
      <c r="M2796" s="12" t="n">
        <v>45006</v>
      </c>
      <c r="N2796" s="13" t="n">
        <v>5.5</v>
      </c>
      <c r="O2796" s="12" t="n">
        <v>45011</v>
      </c>
      <c r="P2796" t="n">
        <v>5</v>
      </c>
      <c r="Q2796" s="14" t="inlineStr">
        <is>
          <t>SI</t>
        </is>
      </c>
      <c r="R2796" s="10" t="n">
        <v>24030</v>
      </c>
      <c r="S2796" s="10" t="n"/>
      <c r="T2796" s="10" t="n"/>
      <c r="U2796" s="10" t="n"/>
      <c r="V2796" s="13" t="n">
        <v>7.574109245612703</v>
      </c>
      <c r="W2796" s="12" t="n">
        <v>45008</v>
      </c>
      <c r="X2796" s="13" t="n">
        <v>7.5</v>
      </c>
      <c r="Y2796" s="12" t="n">
        <v>45011</v>
      </c>
      <c r="Z2796" t="n">
        <v>5</v>
      </c>
      <c r="AA2796" s="14" t="inlineStr">
        <is>
          <t>SI</t>
        </is>
      </c>
    </row>
    <row r="2797">
      <c r="B2797" t="inlineStr">
        <is>
          <t>Venta Local</t>
        </is>
      </c>
      <c r="C2797" t="n">
        <v>40362315</v>
      </c>
      <c r="D2797" t="inlineStr">
        <is>
          <t>AGROSUPER SHANGHAI</t>
        </is>
      </c>
      <c r="E2797" t="n">
        <v>1022639</v>
      </c>
      <c r="F2797" t="inlineStr">
        <is>
          <t>agrosuper shanghai1022639</t>
        </is>
      </c>
      <c r="G2797" s="12" t="n">
        <v>45011</v>
      </c>
      <c r="H2797" s="10" t="inlineStr"/>
      <c r="I2797" s="10" t="n">
        <v>22169.9</v>
      </c>
      <c r="J2797" s="10" t="n"/>
      <c r="K2797" s="10" t="n"/>
      <c r="L2797" s="13" t="n">
        <v>5.574109245612703</v>
      </c>
      <c r="M2797" s="12" t="n">
        <v>45016</v>
      </c>
      <c r="N2797" s="13" t="n">
        <v>5.5</v>
      </c>
      <c r="O2797" s="12" t="n">
        <v>45021</v>
      </c>
      <c r="P2797" t="n">
        <v>21</v>
      </c>
      <c r="Q2797" s="14" t="inlineStr">
        <is>
          <t>SI</t>
        </is>
      </c>
      <c r="R2797" s="10" t="n"/>
      <c r="S2797" s="10" t="n">
        <v>22169.9</v>
      </c>
      <c r="T2797" s="10" t="n"/>
      <c r="U2797" s="10" t="n"/>
      <c r="V2797" s="13" t="n">
        <v>7.574109245612703</v>
      </c>
      <c r="W2797" s="12" t="n">
        <v>45018</v>
      </c>
      <c r="X2797" s="13" t="n">
        <v>7.5</v>
      </c>
      <c r="Y2797" s="12" t="n">
        <v>45021</v>
      </c>
      <c r="Z2797" t="n">
        <v>21</v>
      </c>
      <c r="AA2797" s="14" t="inlineStr">
        <is>
          <t>SI</t>
        </is>
      </c>
    </row>
    <row r="2798">
      <c r="B2798" t="inlineStr">
        <is>
          <t>Venta Local</t>
        </is>
      </c>
      <c r="C2798" t="n">
        <v>40362275</v>
      </c>
      <c r="D2798" t="inlineStr">
        <is>
          <t>AGROSUPER SHANGHAI</t>
        </is>
      </c>
      <c r="E2798" t="n">
        <v>1030506</v>
      </c>
      <c r="F2798" t="inlineStr">
        <is>
          <t>agrosuper shanghai1030506</t>
        </is>
      </c>
      <c r="G2798" s="12" t="n">
        <v>45041</v>
      </c>
      <c r="H2798" s="10" t="inlineStr"/>
      <c r="I2798" s="10" t="n"/>
      <c r="J2798" s="10" t="n">
        <v>24000</v>
      </c>
      <c r="K2798" s="10" t="n"/>
      <c r="L2798" s="13" t="n">
        <v>5.574109245612703</v>
      </c>
      <c r="M2798" s="12" t="n">
        <v>45046</v>
      </c>
      <c r="N2798" s="13" t="n">
        <v>5.5</v>
      </c>
      <c r="O2798" s="12" t="n">
        <v>45051</v>
      </c>
      <c r="P2798" t="n">
        <v>22</v>
      </c>
      <c r="Q2798" s="14" t="inlineStr">
        <is>
          <t>SI</t>
        </is>
      </c>
      <c r="R2798" s="10" t="n"/>
      <c r="S2798" s="10" t="n"/>
      <c r="T2798" s="10" t="n">
        <v>24000</v>
      </c>
      <c r="U2798" s="10" t="n"/>
      <c r="V2798" s="13" t="n">
        <v>7.574109245612703</v>
      </c>
      <c r="W2798" s="12" t="n">
        <v>45048</v>
      </c>
      <c r="X2798" s="13" t="n">
        <v>7.5</v>
      </c>
      <c r="Y2798" s="12" t="n">
        <v>45051</v>
      </c>
      <c r="Z2798" t="n">
        <v>22</v>
      </c>
      <c r="AA2798" s="14" t="inlineStr">
        <is>
          <t>SI</t>
        </is>
      </c>
    </row>
    <row r="2799">
      <c r="B2799" t="inlineStr">
        <is>
          <t>Venta Local</t>
        </is>
      </c>
      <c r="C2799" t="n">
        <v>40362264</v>
      </c>
      <c r="D2799" t="inlineStr">
        <is>
          <t>AGROSUPER SHANGHAI</t>
        </is>
      </c>
      <c r="E2799" t="n">
        <v>1030686</v>
      </c>
      <c r="F2799" t="inlineStr">
        <is>
          <t>agrosuper shanghai1030686</t>
        </is>
      </c>
      <c r="G2799" s="12" t="n">
        <v>44996</v>
      </c>
      <c r="H2799" s="10" t="n">
        <v>24000</v>
      </c>
      <c r="I2799" s="10" t="n"/>
      <c r="J2799" s="10" t="n"/>
      <c r="K2799" s="10" t="n"/>
      <c r="L2799" s="13" t="n">
        <v>5.574109245612703</v>
      </c>
      <c r="M2799" s="12" t="n">
        <v>45001</v>
      </c>
      <c r="N2799" s="13" t="n">
        <v>5.5</v>
      </c>
      <c r="O2799" s="12" t="n">
        <v>45006</v>
      </c>
      <c r="P2799" t="n">
        <v>9</v>
      </c>
      <c r="Q2799" s="14" t="inlineStr">
        <is>
          <t>SI</t>
        </is>
      </c>
      <c r="R2799" s="10" t="n">
        <v>24000</v>
      </c>
      <c r="S2799" s="10" t="n"/>
      <c r="T2799" s="10" t="n"/>
      <c r="U2799" s="10" t="n"/>
      <c r="V2799" s="13" t="n">
        <v>7.574109245612703</v>
      </c>
      <c r="W2799" s="12" t="n">
        <v>45003</v>
      </c>
      <c r="X2799" s="13" t="n">
        <v>7.5</v>
      </c>
      <c r="Y2799" s="12" t="n">
        <v>45006</v>
      </c>
      <c r="Z2799" t="n">
        <v>9</v>
      </c>
      <c r="AA2799" s="14" t="inlineStr">
        <is>
          <t>SI</t>
        </is>
      </c>
    </row>
    <row r="2800">
      <c r="B2800" t="inlineStr">
        <is>
          <t>Venta Local</t>
        </is>
      </c>
      <c r="C2800" t="n">
        <v>40362259</v>
      </c>
      <c r="D2800" t="inlineStr">
        <is>
          <t>AGROSUPER SHANGHAI</t>
        </is>
      </c>
      <c r="E2800" t="n">
        <v>1030683</v>
      </c>
      <c r="F2800" t="inlineStr">
        <is>
          <t>agrosuper shanghai1030683</t>
        </is>
      </c>
      <c r="G2800" s="12" t="n">
        <v>44996</v>
      </c>
      <c r="H2800" s="10" t="n">
        <v>24000</v>
      </c>
      <c r="I2800" s="10" t="n"/>
      <c r="J2800" s="10" t="n"/>
      <c r="K2800" s="10" t="n"/>
      <c r="L2800" s="13" t="n">
        <v>5.574109245612703</v>
      </c>
      <c r="M2800" s="12" t="n">
        <v>45001</v>
      </c>
      <c r="N2800" s="13" t="n">
        <v>5.5</v>
      </c>
      <c r="O2800" s="12" t="n">
        <v>45006</v>
      </c>
      <c r="P2800" t="n">
        <v>9</v>
      </c>
      <c r="Q2800" s="14" t="inlineStr">
        <is>
          <t>SI</t>
        </is>
      </c>
      <c r="R2800" s="10" t="n">
        <v>24000</v>
      </c>
      <c r="S2800" s="10" t="n"/>
      <c r="T2800" s="10" t="n"/>
      <c r="U2800" s="10" t="n"/>
      <c r="V2800" s="13" t="n">
        <v>7.574109245612703</v>
      </c>
      <c r="W2800" s="12" t="n">
        <v>45003</v>
      </c>
      <c r="X2800" s="13" t="n">
        <v>7.5</v>
      </c>
      <c r="Y2800" s="12" t="n">
        <v>45006</v>
      </c>
      <c r="Z2800" t="n">
        <v>9</v>
      </c>
      <c r="AA2800" s="14" t="inlineStr">
        <is>
          <t>SI</t>
        </is>
      </c>
    </row>
    <row r="2801">
      <c r="B2801" t="inlineStr">
        <is>
          <t>Venta Local</t>
        </is>
      </c>
      <c r="C2801" t="n">
        <v>40362258</v>
      </c>
      <c r="D2801" t="inlineStr">
        <is>
          <t>AGROSUPER SHANGHAI</t>
        </is>
      </c>
      <c r="E2801" t="n">
        <v>1030683</v>
      </c>
      <c r="F2801" t="inlineStr">
        <is>
          <t>agrosuper shanghai1030683</t>
        </is>
      </c>
      <c r="G2801" s="12" t="n">
        <v>44996</v>
      </c>
      <c r="H2801" s="10" t="n">
        <v>24000</v>
      </c>
      <c r="I2801" s="10" t="n"/>
      <c r="J2801" s="10" t="n"/>
      <c r="K2801" s="10" t="n"/>
      <c r="L2801" s="13" t="n">
        <v>5.574109245612703</v>
      </c>
      <c r="M2801" s="12" t="n">
        <v>45001</v>
      </c>
      <c r="N2801" s="13" t="n">
        <v>5.5</v>
      </c>
      <c r="O2801" s="12" t="n">
        <v>45006</v>
      </c>
      <c r="P2801" t="n">
        <v>9</v>
      </c>
      <c r="Q2801" s="14" t="inlineStr">
        <is>
          <t>SI</t>
        </is>
      </c>
      <c r="R2801" s="10" t="n">
        <v>24000</v>
      </c>
      <c r="S2801" s="10" t="n"/>
      <c r="T2801" s="10" t="n"/>
      <c r="U2801" s="10" t="n"/>
      <c r="V2801" s="13" t="n">
        <v>7.574109245612703</v>
      </c>
      <c r="W2801" s="12" t="n">
        <v>45003</v>
      </c>
      <c r="X2801" s="13" t="n">
        <v>7.5</v>
      </c>
      <c r="Y2801" s="12" t="n">
        <v>45006</v>
      </c>
      <c r="Z2801" t="n">
        <v>9</v>
      </c>
      <c r="AA2801" s="14" t="inlineStr">
        <is>
          <t>SI</t>
        </is>
      </c>
    </row>
    <row r="2802">
      <c r="B2802" t="inlineStr">
        <is>
          <t>Venta Local</t>
        </is>
      </c>
      <c r="C2802" t="n">
        <v>40362255</v>
      </c>
      <c r="D2802" t="inlineStr">
        <is>
          <t>AGROSUPER SHANGHAI</t>
        </is>
      </c>
      <c r="E2802" t="n">
        <v>1030685</v>
      </c>
      <c r="F2802" t="inlineStr">
        <is>
          <t>agrosuper shanghai1030685</t>
        </is>
      </c>
      <c r="G2802" s="12" t="n">
        <v>44996</v>
      </c>
      <c r="H2802" s="10" t="n">
        <v>24000</v>
      </c>
      <c r="I2802" s="10" t="n"/>
      <c r="J2802" s="10" t="n"/>
      <c r="K2802" s="10" t="n"/>
      <c r="L2802" s="13" t="n">
        <v>5.574109245612703</v>
      </c>
      <c r="M2802" s="12" t="n">
        <v>45001</v>
      </c>
      <c r="N2802" s="13" t="n">
        <v>5.5</v>
      </c>
      <c r="O2802" s="12" t="n">
        <v>45006</v>
      </c>
      <c r="P2802" t="n">
        <v>9</v>
      </c>
      <c r="Q2802" s="14" t="inlineStr">
        <is>
          <t>SI</t>
        </is>
      </c>
      <c r="R2802" s="10" t="n">
        <v>24000</v>
      </c>
      <c r="S2802" s="10" t="n"/>
      <c r="T2802" s="10" t="n"/>
      <c r="U2802" s="10" t="n"/>
      <c r="V2802" s="13" t="n">
        <v>7.574109245612703</v>
      </c>
      <c r="W2802" s="12" t="n">
        <v>45003</v>
      </c>
      <c r="X2802" s="13" t="n">
        <v>7.5</v>
      </c>
      <c r="Y2802" s="12" t="n">
        <v>45006</v>
      </c>
      <c r="Z2802" t="n">
        <v>9</v>
      </c>
      <c r="AA2802" s="14" t="inlineStr">
        <is>
          <t>SI</t>
        </is>
      </c>
    </row>
    <row r="2803">
      <c r="B2803" t="inlineStr">
        <is>
          <t>Venta Local</t>
        </is>
      </c>
      <c r="C2803" t="n">
        <v>40362254</v>
      </c>
      <c r="D2803" t="inlineStr">
        <is>
          <t>AGROSUPER SHANGHAI</t>
        </is>
      </c>
      <c r="E2803" t="n">
        <v>1030685</v>
      </c>
      <c r="F2803" t="inlineStr">
        <is>
          <t>agrosuper shanghai1030685</t>
        </is>
      </c>
      <c r="G2803" s="12" t="n">
        <v>44996</v>
      </c>
      <c r="H2803" s="10" t="n">
        <v>24000</v>
      </c>
      <c r="I2803" s="10" t="n"/>
      <c r="J2803" s="10" t="n"/>
      <c r="K2803" s="10" t="n"/>
      <c r="L2803" s="13" t="n">
        <v>5.574109245612703</v>
      </c>
      <c r="M2803" s="12" t="n">
        <v>45001</v>
      </c>
      <c r="N2803" s="13" t="n">
        <v>5.5</v>
      </c>
      <c r="O2803" s="12" t="n">
        <v>45006</v>
      </c>
      <c r="P2803" t="n">
        <v>9</v>
      </c>
      <c r="Q2803" s="14" t="inlineStr">
        <is>
          <t>SI</t>
        </is>
      </c>
      <c r="R2803" s="10" t="n">
        <v>24000</v>
      </c>
      <c r="S2803" s="10" t="n"/>
      <c r="T2803" s="10" t="n"/>
      <c r="U2803" s="10" t="n"/>
      <c r="V2803" s="13" t="n">
        <v>7.574109245612703</v>
      </c>
      <c r="W2803" s="12" t="n">
        <v>45003</v>
      </c>
      <c r="X2803" s="13" t="n">
        <v>7.5</v>
      </c>
      <c r="Y2803" s="12" t="n">
        <v>45006</v>
      </c>
      <c r="Z2803" t="n">
        <v>9</v>
      </c>
      <c r="AA2803" s="14" t="inlineStr">
        <is>
          <t>SI</t>
        </is>
      </c>
    </row>
    <row r="2804">
      <c r="B2804" t="inlineStr">
        <is>
          <t>Venta Local</t>
        </is>
      </c>
      <c r="C2804" t="n">
        <v>40362248</v>
      </c>
      <c r="D2804" t="inlineStr">
        <is>
          <t>AGROSUPER SHANGHAI</t>
        </is>
      </c>
      <c r="E2804" t="n">
        <v>1022378</v>
      </c>
      <c r="F2804" t="inlineStr">
        <is>
          <t>agrosuper shanghai1022378</t>
        </is>
      </c>
      <c r="G2804" s="12" t="n">
        <v>44992</v>
      </c>
      <c r="H2804" s="10" t="n">
        <v>14300</v>
      </c>
      <c r="I2804" s="10" t="n"/>
      <c r="J2804" s="10" t="n"/>
      <c r="K2804" s="10" t="n"/>
      <c r="L2804" s="13" t="n">
        <v>5.574109245612703</v>
      </c>
      <c r="M2804" s="12" t="n">
        <v>44997</v>
      </c>
      <c r="N2804" s="13" t="n">
        <v>5.5</v>
      </c>
      <c r="O2804" s="12" t="n">
        <v>45002</v>
      </c>
      <c r="P2804" t="n">
        <v>12</v>
      </c>
      <c r="Q2804" s="14" t="inlineStr">
        <is>
          <t>SI</t>
        </is>
      </c>
      <c r="R2804" s="10" t="n">
        <v>14300</v>
      </c>
      <c r="S2804" s="10" t="n"/>
      <c r="T2804" s="10" t="n"/>
      <c r="U2804" s="10" t="n"/>
      <c r="V2804" s="13" t="n">
        <v>7.574109245612703</v>
      </c>
      <c r="W2804" s="12" t="n">
        <v>44999</v>
      </c>
      <c r="X2804" s="13" t="n">
        <v>7.5</v>
      </c>
      <c r="Y2804" s="12" t="n">
        <v>45002</v>
      </c>
      <c r="Z2804" t="n">
        <v>12</v>
      </c>
      <c r="AA2804" s="14" t="inlineStr">
        <is>
          <t>SI</t>
        </is>
      </c>
    </row>
    <row r="2805">
      <c r="B2805" t="inlineStr">
        <is>
          <t>Venta Local</t>
        </is>
      </c>
      <c r="C2805" t="n">
        <v>40362248</v>
      </c>
      <c r="D2805" t="inlineStr">
        <is>
          <t>AGROSUPER SHANGHAI</t>
        </is>
      </c>
      <c r="E2805" t="n">
        <v>1022378</v>
      </c>
      <c r="F2805" t="inlineStr">
        <is>
          <t>agrosuper shanghai1022378</t>
        </is>
      </c>
      <c r="G2805" s="12" t="n">
        <v>44992</v>
      </c>
      <c r="H2805" s="10" t="n">
        <v>24000</v>
      </c>
      <c r="I2805" s="10" t="n"/>
      <c r="J2805" s="10" t="n"/>
      <c r="K2805" s="10" t="n"/>
      <c r="L2805" s="13" t="n">
        <v>5.574109245612703</v>
      </c>
      <c r="M2805" s="12" t="n">
        <v>44997</v>
      </c>
      <c r="N2805" s="13" t="n">
        <v>5.5</v>
      </c>
      <c r="O2805" s="12" t="n">
        <v>45002</v>
      </c>
      <c r="P2805" t="n">
        <v>12</v>
      </c>
      <c r="Q2805" s="14" t="inlineStr">
        <is>
          <t>SI</t>
        </is>
      </c>
      <c r="R2805" s="10" t="n">
        <v>24000</v>
      </c>
      <c r="S2805" s="10" t="n"/>
      <c r="T2805" s="10" t="n"/>
      <c r="U2805" s="10" t="n"/>
      <c r="V2805" s="13" t="n">
        <v>7.574109245612703</v>
      </c>
      <c r="W2805" s="12" t="n">
        <v>44999</v>
      </c>
      <c r="X2805" s="13" t="n">
        <v>7.5</v>
      </c>
      <c r="Y2805" s="12" t="n">
        <v>45002</v>
      </c>
      <c r="Z2805" t="n">
        <v>12</v>
      </c>
      <c r="AA2805" s="14" t="inlineStr">
        <is>
          <t>SI</t>
        </is>
      </c>
    </row>
    <row r="2806">
      <c r="B2806" t="inlineStr">
        <is>
          <t>Venta Local</t>
        </is>
      </c>
      <c r="C2806" t="n">
        <v>40362245</v>
      </c>
      <c r="D2806" t="inlineStr">
        <is>
          <t>AGROSUPER SHANGHAI</t>
        </is>
      </c>
      <c r="E2806" t="n">
        <v>1022291</v>
      </c>
      <c r="F2806" t="inlineStr">
        <is>
          <t>agrosuper shanghai1022291</t>
        </is>
      </c>
      <c r="G2806" s="12" t="n">
        <v>44996</v>
      </c>
      <c r="H2806" s="10" t="n">
        <v>15969.37</v>
      </c>
      <c r="I2806" s="10" t="n"/>
      <c r="J2806" s="10" t="n"/>
      <c r="K2806" s="10" t="n"/>
      <c r="L2806" s="13" t="n">
        <v>5.574109245612703</v>
      </c>
      <c r="M2806" s="12" t="n">
        <v>45001</v>
      </c>
      <c r="N2806" s="13" t="n">
        <v>5.5</v>
      </c>
      <c r="O2806" s="12" t="n">
        <v>45006</v>
      </c>
      <c r="P2806" t="n">
        <v>9</v>
      </c>
      <c r="Q2806" s="14" t="inlineStr">
        <is>
          <t>SI</t>
        </is>
      </c>
      <c r="R2806" s="10" t="n">
        <v>15969.37</v>
      </c>
      <c r="S2806" s="10" t="n"/>
      <c r="T2806" s="10" t="n"/>
      <c r="U2806" s="10" t="n"/>
      <c r="V2806" s="13" t="n">
        <v>7.574109245612703</v>
      </c>
      <c r="W2806" s="12" t="n">
        <v>45003</v>
      </c>
      <c r="X2806" s="13" t="n">
        <v>7.5</v>
      </c>
      <c r="Y2806" s="12" t="n">
        <v>45006</v>
      </c>
      <c r="Z2806" t="n">
        <v>9</v>
      </c>
      <c r="AA2806" s="14" t="inlineStr">
        <is>
          <t>SI</t>
        </is>
      </c>
    </row>
    <row r="2807">
      <c r="B2807" t="inlineStr">
        <is>
          <t>Venta Local</t>
        </is>
      </c>
      <c r="C2807" t="n">
        <v>40362245</v>
      </c>
      <c r="D2807" t="inlineStr">
        <is>
          <t>AGROSUPER SHANGHAI</t>
        </is>
      </c>
      <c r="E2807" t="n">
        <v>1022291</v>
      </c>
      <c r="F2807" t="inlineStr">
        <is>
          <t>agrosuper shanghai1022291</t>
        </is>
      </c>
      <c r="G2807" s="12" t="n">
        <v>44996</v>
      </c>
      <c r="H2807" s="10" t="n">
        <v>24103.63</v>
      </c>
      <c r="I2807" s="10" t="n"/>
      <c r="J2807" s="10" t="n"/>
      <c r="K2807" s="10" t="n"/>
      <c r="L2807" s="13" t="n">
        <v>5.574109245612703</v>
      </c>
      <c r="M2807" s="12" t="n">
        <v>45001</v>
      </c>
      <c r="N2807" s="13" t="n">
        <v>5.5</v>
      </c>
      <c r="O2807" s="12" t="n">
        <v>45006</v>
      </c>
      <c r="P2807" t="n">
        <v>9</v>
      </c>
      <c r="Q2807" s="14" t="inlineStr">
        <is>
          <t>SI</t>
        </is>
      </c>
      <c r="R2807" s="10" t="n">
        <v>24103.63</v>
      </c>
      <c r="S2807" s="10" t="n"/>
      <c r="T2807" s="10" t="n"/>
      <c r="U2807" s="10" t="n"/>
      <c r="V2807" s="13" t="n">
        <v>7.574109245612703</v>
      </c>
      <c r="W2807" s="12" t="n">
        <v>45003</v>
      </c>
      <c r="X2807" s="13" t="n">
        <v>7.5</v>
      </c>
      <c r="Y2807" s="12" t="n">
        <v>45006</v>
      </c>
      <c r="Z2807" t="n">
        <v>9</v>
      </c>
      <c r="AA2807" s="14" t="inlineStr">
        <is>
          <t>SI</t>
        </is>
      </c>
    </row>
    <row r="2808">
      <c r="B2808" t="inlineStr">
        <is>
          <t>Venta Local</t>
        </is>
      </c>
      <c r="C2808" t="n">
        <v>40362240</v>
      </c>
      <c r="D2808" t="inlineStr">
        <is>
          <t>AGROSUPER SHANGHAI</t>
        </is>
      </c>
      <c r="E2808" t="n">
        <v>1022639</v>
      </c>
      <c r="F2808" t="inlineStr">
        <is>
          <t>agrosuper shanghai1022639</t>
        </is>
      </c>
      <c r="G2808" s="12" t="n">
        <v>45011</v>
      </c>
      <c r="H2808" s="10" t="inlineStr"/>
      <c r="I2808" s="10" t="n">
        <v>22395.56</v>
      </c>
      <c r="J2808" s="10" t="n"/>
      <c r="K2808" s="10" t="n"/>
      <c r="L2808" s="13" t="n">
        <v>5.574109245612703</v>
      </c>
      <c r="M2808" s="12" t="n">
        <v>45016</v>
      </c>
      <c r="N2808" s="13" t="n">
        <v>5.5</v>
      </c>
      <c r="O2808" s="12" t="n">
        <v>45021</v>
      </c>
      <c r="P2808" t="n">
        <v>21</v>
      </c>
      <c r="Q2808" s="14" t="inlineStr">
        <is>
          <t>SI</t>
        </is>
      </c>
      <c r="R2808" s="10" t="n"/>
      <c r="S2808" s="10" t="n">
        <v>22395.56</v>
      </c>
      <c r="T2808" s="10" t="n"/>
      <c r="U2808" s="10" t="n"/>
      <c r="V2808" s="13" t="n">
        <v>7.574109245612703</v>
      </c>
      <c r="W2808" s="12" t="n">
        <v>45018</v>
      </c>
      <c r="X2808" s="13" t="n">
        <v>7.5</v>
      </c>
      <c r="Y2808" s="12" t="n">
        <v>45021</v>
      </c>
      <c r="Z2808" t="n">
        <v>21</v>
      </c>
      <c r="AA2808" s="14" t="inlineStr">
        <is>
          <t>SI</t>
        </is>
      </c>
    </row>
    <row r="2809">
      <c r="B2809" t="inlineStr">
        <is>
          <t>Venta Local</t>
        </is>
      </c>
      <c r="C2809" t="n">
        <v>40362239</v>
      </c>
      <c r="D2809" t="inlineStr">
        <is>
          <t>AGROSUPER SHANGHAI</t>
        </is>
      </c>
      <c r="E2809" t="n">
        <v>1022639</v>
      </c>
      <c r="F2809" t="inlineStr">
        <is>
          <t>agrosuper shanghai1022639</t>
        </is>
      </c>
      <c r="G2809" s="12" t="n">
        <v>45011</v>
      </c>
      <c r="H2809" s="10" t="inlineStr"/>
      <c r="I2809" s="10" t="n">
        <v>22015.88</v>
      </c>
      <c r="J2809" s="10" t="n"/>
      <c r="K2809" s="10" t="n"/>
      <c r="L2809" s="13" t="n">
        <v>5.574109245612703</v>
      </c>
      <c r="M2809" s="12" t="n">
        <v>45016</v>
      </c>
      <c r="N2809" s="13" t="n">
        <v>5.5</v>
      </c>
      <c r="O2809" s="12" t="n">
        <v>45021</v>
      </c>
      <c r="P2809" t="n">
        <v>21</v>
      </c>
      <c r="Q2809" s="14" t="inlineStr">
        <is>
          <t>SI</t>
        </is>
      </c>
      <c r="R2809" s="10" t="n"/>
      <c r="S2809" s="10" t="n">
        <v>22015.88</v>
      </c>
      <c r="T2809" s="10" t="n"/>
      <c r="U2809" s="10" t="n"/>
      <c r="V2809" s="13" t="n">
        <v>7.574109245612703</v>
      </c>
      <c r="W2809" s="12" t="n">
        <v>45018</v>
      </c>
      <c r="X2809" s="13" t="n">
        <v>7.5</v>
      </c>
      <c r="Y2809" s="12" t="n">
        <v>45021</v>
      </c>
      <c r="Z2809" t="n">
        <v>21</v>
      </c>
      <c r="AA2809" s="14" t="inlineStr">
        <is>
          <t>SI</t>
        </is>
      </c>
    </row>
    <row r="2810">
      <c r="B2810" t="inlineStr">
        <is>
          <t>Venta Local</t>
        </is>
      </c>
      <c r="C2810" t="n">
        <v>40362238</v>
      </c>
      <c r="D2810" t="inlineStr">
        <is>
          <t>AGROSUPER SHANGHAI</t>
        </is>
      </c>
      <c r="E2810" t="n">
        <v>1022639</v>
      </c>
      <c r="F2810" t="inlineStr">
        <is>
          <t>agrosuper shanghai1022639</t>
        </is>
      </c>
      <c r="G2810" s="12" t="n">
        <v>45011</v>
      </c>
      <c r="H2810" s="10" t="inlineStr"/>
      <c r="I2810" s="10" t="n">
        <v>22166.57</v>
      </c>
      <c r="J2810" s="10" t="n"/>
      <c r="K2810" s="10" t="n"/>
      <c r="L2810" s="13" t="n">
        <v>5.574109245612703</v>
      </c>
      <c r="M2810" s="12" t="n">
        <v>45016</v>
      </c>
      <c r="N2810" s="13" t="n">
        <v>5.5</v>
      </c>
      <c r="O2810" s="12" t="n">
        <v>45021</v>
      </c>
      <c r="P2810" t="n">
        <v>21</v>
      </c>
      <c r="Q2810" s="14" t="inlineStr">
        <is>
          <t>SI</t>
        </is>
      </c>
      <c r="R2810" s="10" t="n"/>
      <c r="S2810" s="10" t="n">
        <v>22166.57</v>
      </c>
      <c r="T2810" s="10" t="n"/>
      <c r="U2810" s="10" t="n"/>
      <c r="V2810" s="13" t="n">
        <v>7.574109245612703</v>
      </c>
      <c r="W2810" s="12" t="n">
        <v>45018</v>
      </c>
      <c r="X2810" s="13" t="n">
        <v>7.5</v>
      </c>
      <c r="Y2810" s="12" t="n">
        <v>45021</v>
      </c>
      <c r="Z2810" t="n">
        <v>21</v>
      </c>
      <c r="AA2810" s="14" t="inlineStr">
        <is>
          <t>SI</t>
        </is>
      </c>
    </row>
    <row r="2811">
      <c r="B2811" t="inlineStr">
        <is>
          <t>Venta Local</t>
        </is>
      </c>
      <c r="C2811" t="n">
        <v>40362237</v>
      </c>
      <c r="D2811" t="inlineStr">
        <is>
          <t>AGROSUPER SHANGHAI</t>
        </is>
      </c>
      <c r="E2811" t="n">
        <v>1022639</v>
      </c>
      <c r="F2811" t="inlineStr">
        <is>
          <t>agrosuper shanghai1022639</t>
        </is>
      </c>
      <c r="G2811" s="12" t="n">
        <v>45011</v>
      </c>
      <c r="H2811" s="10" t="inlineStr"/>
      <c r="I2811" s="10" t="n">
        <v>22417.21</v>
      </c>
      <c r="J2811" s="10" t="n"/>
      <c r="K2811" s="10" t="n"/>
      <c r="L2811" s="13" t="n">
        <v>5.574109245612703</v>
      </c>
      <c r="M2811" s="12" t="n">
        <v>45016</v>
      </c>
      <c r="N2811" s="13" t="n">
        <v>5.5</v>
      </c>
      <c r="O2811" s="12" t="n">
        <v>45021</v>
      </c>
      <c r="P2811" t="n">
        <v>21</v>
      </c>
      <c r="Q2811" s="14" t="inlineStr">
        <is>
          <t>SI</t>
        </is>
      </c>
      <c r="R2811" s="10" t="n"/>
      <c r="S2811" s="10" t="n">
        <v>22417.21</v>
      </c>
      <c r="T2811" s="10" t="n"/>
      <c r="U2811" s="10" t="n"/>
      <c r="V2811" s="13" t="n">
        <v>7.574109245612703</v>
      </c>
      <c r="W2811" s="12" t="n">
        <v>45018</v>
      </c>
      <c r="X2811" s="13" t="n">
        <v>7.5</v>
      </c>
      <c r="Y2811" s="12" t="n">
        <v>45021</v>
      </c>
      <c r="Z2811" t="n">
        <v>21</v>
      </c>
      <c r="AA2811" s="14" t="inlineStr">
        <is>
          <t>SI</t>
        </is>
      </c>
    </row>
    <row r="2812">
      <c r="B2812" t="inlineStr">
        <is>
          <t>Venta Local</t>
        </is>
      </c>
      <c r="C2812" t="n">
        <v>40362236</v>
      </c>
      <c r="D2812" t="inlineStr">
        <is>
          <t>AGROSUPER SHANGHAI</t>
        </is>
      </c>
      <c r="E2812" t="n">
        <v>1022639</v>
      </c>
      <c r="F2812" t="inlineStr">
        <is>
          <t>agrosuper shanghai1022639</t>
        </is>
      </c>
      <c r="G2812" s="12" t="n">
        <v>45011</v>
      </c>
      <c r="H2812" s="10" t="inlineStr"/>
      <c r="I2812" s="10" t="n">
        <v>22504.23</v>
      </c>
      <c r="J2812" s="10" t="n"/>
      <c r="K2812" s="10" t="n"/>
      <c r="L2812" s="13" t="n">
        <v>5.574109245612703</v>
      </c>
      <c r="M2812" s="12" t="n">
        <v>45016</v>
      </c>
      <c r="N2812" s="13" t="n">
        <v>5.5</v>
      </c>
      <c r="O2812" s="12" t="n">
        <v>45021</v>
      </c>
      <c r="P2812" t="n">
        <v>21</v>
      </c>
      <c r="Q2812" s="14" t="inlineStr">
        <is>
          <t>SI</t>
        </is>
      </c>
      <c r="R2812" s="10" t="n"/>
      <c r="S2812" s="10" t="n">
        <v>22504.23</v>
      </c>
      <c r="T2812" s="10" t="n"/>
      <c r="U2812" s="10" t="n"/>
      <c r="V2812" s="13" t="n">
        <v>7.574109245612703</v>
      </c>
      <c r="W2812" s="12" t="n">
        <v>45018</v>
      </c>
      <c r="X2812" s="13" t="n">
        <v>7.5</v>
      </c>
      <c r="Y2812" s="12" t="n">
        <v>45021</v>
      </c>
      <c r="Z2812" t="n">
        <v>21</v>
      </c>
      <c r="AA2812" s="14" t="inlineStr">
        <is>
          <t>SI</t>
        </is>
      </c>
    </row>
    <row r="2813">
      <c r="B2813" t="inlineStr">
        <is>
          <t>Venta Local</t>
        </is>
      </c>
      <c r="C2813" t="n">
        <v>40362235</v>
      </c>
      <c r="D2813" t="inlineStr">
        <is>
          <t>AGROSUPER SHANGHAI</t>
        </is>
      </c>
      <c r="E2813" t="n">
        <v>1022639</v>
      </c>
      <c r="F2813" t="inlineStr">
        <is>
          <t>agrosuper shanghai1022639</t>
        </is>
      </c>
      <c r="G2813" s="12" t="n">
        <v>45011</v>
      </c>
      <c r="H2813" s="10" t="inlineStr"/>
      <c r="I2813" s="10" t="n">
        <v>22231.64</v>
      </c>
      <c r="J2813" s="10" t="n"/>
      <c r="K2813" s="10" t="n"/>
      <c r="L2813" s="13" t="n">
        <v>5.574109245612703</v>
      </c>
      <c r="M2813" s="12" t="n">
        <v>45016</v>
      </c>
      <c r="N2813" s="13" t="n">
        <v>5.5</v>
      </c>
      <c r="O2813" s="12" t="n">
        <v>45021</v>
      </c>
      <c r="P2813" t="n">
        <v>21</v>
      </c>
      <c r="Q2813" s="14" t="inlineStr">
        <is>
          <t>SI</t>
        </is>
      </c>
      <c r="R2813" s="10" t="n"/>
      <c r="S2813" s="10" t="n">
        <v>22231.64</v>
      </c>
      <c r="T2813" s="10" t="n"/>
      <c r="U2813" s="10" t="n"/>
      <c r="V2813" s="13" t="n">
        <v>7.574109245612703</v>
      </c>
      <c r="W2813" s="12" t="n">
        <v>45018</v>
      </c>
      <c r="X2813" s="13" t="n">
        <v>7.5</v>
      </c>
      <c r="Y2813" s="12" t="n">
        <v>45021</v>
      </c>
      <c r="Z2813" t="n">
        <v>21</v>
      </c>
      <c r="AA2813" s="14" t="inlineStr">
        <is>
          <t>SI</t>
        </is>
      </c>
    </row>
    <row r="2814">
      <c r="B2814" t="inlineStr">
        <is>
          <t>Venta Local</t>
        </is>
      </c>
      <c r="C2814" t="n">
        <v>40362230</v>
      </c>
      <c r="D2814" t="inlineStr">
        <is>
          <t>AGROSUPER SHANGHAI</t>
        </is>
      </c>
      <c r="E2814" t="n">
        <v>1022639</v>
      </c>
      <c r="F2814" t="inlineStr">
        <is>
          <t>agrosuper shanghai1022639</t>
        </is>
      </c>
      <c r="G2814" s="12" t="n">
        <v>45005</v>
      </c>
      <c r="H2814" s="10" t="n">
        <v>22594.2</v>
      </c>
      <c r="I2814" s="10" t="n"/>
      <c r="J2814" s="10" t="n"/>
      <c r="K2814" s="10" t="n"/>
      <c r="L2814" s="13" t="n">
        <v>5.574109245612703</v>
      </c>
      <c r="M2814" s="12" t="n">
        <v>45010</v>
      </c>
      <c r="N2814" s="13" t="n">
        <v>5.5</v>
      </c>
      <c r="O2814" s="12" t="n">
        <v>45015</v>
      </c>
      <c r="P2814" t="n">
        <v>1</v>
      </c>
      <c r="Q2814" s="14" t="inlineStr">
        <is>
          <t>Mes 4</t>
        </is>
      </c>
      <c r="R2814" s="10" t="n">
        <v>22594.2</v>
      </c>
      <c r="S2814" s="10" t="n"/>
      <c r="T2814" s="10" t="n"/>
      <c r="U2814" s="10" t="n"/>
      <c r="V2814" s="13" t="n">
        <v>7.574109245612703</v>
      </c>
      <c r="W2814" s="12" t="n">
        <v>45012</v>
      </c>
      <c r="X2814" s="13" t="n">
        <v>7.5</v>
      </c>
      <c r="Y2814" s="12" t="n">
        <v>45015</v>
      </c>
      <c r="Z2814" t="n">
        <v>1</v>
      </c>
      <c r="AA2814" s="14" t="inlineStr">
        <is>
          <t>Mes 4</t>
        </is>
      </c>
    </row>
    <row r="2815">
      <c r="B2815" t="inlineStr">
        <is>
          <t>Venta Local</t>
        </is>
      </c>
      <c r="C2815" t="n">
        <v>40362222</v>
      </c>
      <c r="D2815" t="inlineStr">
        <is>
          <t>AGROSUPER SHANGHAI</t>
        </is>
      </c>
      <c r="E2815" t="n">
        <v>1022639</v>
      </c>
      <c r="F2815" t="inlineStr">
        <is>
          <t>agrosuper shanghai1022639</t>
        </is>
      </c>
      <c r="G2815" s="12" t="n">
        <v>45007</v>
      </c>
      <c r="H2815" s="10" t="inlineStr"/>
      <c r="I2815" s="10" t="n">
        <v>22237.3</v>
      </c>
      <c r="J2815" s="10" t="n"/>
      <c r="K2815" s="10" t="n"/>
      <c r="L2815" s="13" t="n">
        <v>5.574109245612703</v>
      </c>
      <c r="M2815" s="12" t="n">
        <v>45012</v>
      </c>
      <c r="N2815" s="13" t="n">
        <v>5.5</v>
      </c>
      <c r="O2815" s="12" t="n">
        <v>45017</v>
      </c>
      <c r="P2815" t="n">
        <v>23</v>
      </c>
      <c r="Q2815" s="14" t="inlineStr">
        <is>
          <t>SI</t>
        </is>
      </c>
      <c r="R2815" s="10" t="n"/>
      <c r="S2815" s="10" t="n">
        <v>22237.3</v>
      </c>
      <c r="T2815" s="10" t="n"/>
      <c r="U2815" s="10" t="n"/>
      <c r="V2815" s="13" t="n">
        <v>7.574109245612703</v>
      </c>
      <c r="W2815" s="12" t="n">
        <v>45014</v>
      </c>
      <c r="X2815" s="13" t="n">
        <v>7.5</v>
      </c>
      <c r="Y2815" s="12" t="n">
        <v>45017</v>
      </c>
      <c r="Z2815" t="n">
        <v>23</v>
      </c>
      <c r="AA2815" s="14" t="inlineStr">
        <is>
          <t>SI</t>
        </is>
      </c>
    </row>
    <row r="2816">
      <c r="B2816" t="inlineStr">
        <is>
          <t>Venta Local</t>
        </is>
      </c>
      <c r="C2816" t="n">
        <v>40362221</v>
      </c>
      <c r="D2816" t="inlineStr">
        <is>
          <t>AGROSUPER SHANGHAI</t>
        </is>
      </c>
      <c r="E2816" t="n">
        <v>1022639</v>
      </c>
      <c r="F2816" t="inlineStr">
        <is>
          <t>agrosuper shanghai1022639</t>
        </is>
      </c>
      <c r="G2816" s="12" t="n">
        <v>44998</v>
      </c>
      <c r="H2816" s="10" t="n">
        <v>22125.28</v>
      </c>
      <c r="I2816" s="10" t="n"/>
      <c r="J2816" s="10" t="n"/>
      <c r="K2816" s="10" t="n"/>
      <c r="L2816" s="13" t="n">
        <v>5.574109245612703</v>
      </c>
      <c r="M2816" s="12" t="n">
        <v>45003</v>
      </c>
      <c r="N2816" s="13" t="n">
        <v>5.5</v>
      </c>
      <c r="O2816" s="12" t="n">
        <v>45008</v>
      </c>
      <c r="P2816" t="n">
        <v>7</v>
      </c>
      <c r="Q2816" s="14" t="inlineStr">
        <is>
          <t>SI</t>
        </is>
      </c>
      <c r="R2816" s="10" t="n">
        <v>22125.28</v>
      </c>
      <c r="S2816" s="10" t="n"/>
      <c r="T2816" s="10" t="n"/>
      <c r="U2816" s="10" t="n"/>
      <c r="V2816" s="13" t="n">
        <v>7.574109245612703</v>
      </c>
      <c r="W2816" s="12" t="n">
        <v>45005</v>
      </c>
      <c r="X2816" s="13" t="n">
        <v>7.5</v>
      </c>
      <c r="Y2816" s="12" t="n">
        <v>45008</v>
      </c>
      <c r="Z2816" t="n">
        <v>7</v>
      </c>
      <c r="AA2816" s="14" t="inlineStr">
        <is>
          <t>SI</t>
        </is>
      </c>
    </row>
    <row r="2817">
      <c r="B2817" t="inlineStr">
        <is>
          <t>Venta Local</t>
        </is>
      </c>
      <c r="C2817" t="n">
        <v>40362196</v>
      </c>
      <c r="D2817" t="inlineStr">
        <is>
          <t>AGROSUPER SHANGHAI</t>
        </is>
      </c>
      <c r="E2817" t="n">
        <v>1022212</v>
      </c>
      <c r="F2817" t="inlineStr">
        <is>
          <t>agrosuper shanghai1022212</t>
        </is>
      </c>
      <c r="G2817" s="12" t="n">
        <v>45007</v>
      </c>
      <c r="H2817" s="10" t="inlineStr"/>
      <c r="I2817" s="10" t="n">
        <v>24036.38</v>
      </c>
      <c r="J2817" s="10" t="n"/>
      <c r="K2817" s="10" t="n"/>
      <c r="L2817" s="13" t="n">
        <v>5.574109245612703</v>
      </c>
      <c r="M2817" s="12" t="n">
        <v>45012</v>
      </c>
      <c r="N2817" s="13" t="n">
        <v>5.5</v>
      </c>
      <c r="O2817" s="12" t="n">
        <v>45017</v>
      </c>
      <c r="P2817" t="n">
        <v>23</v>
      </c>
      <c r="Q2817" s="14" t="inlineStr">
        <is>
          <t>SI</t>
        </is>
      </c>
      <c r="R2817" s="10" t="n"/>
      <c r="S2817" s="10" t="n">
        <v>24036.38</v>
      </c>
      <c r="T2817" s="10" t="n"/>
      <c r="U2817" s="10" t="n"/>
      <c r="V2817" s="13" t="n">
        <v>7.574109245612703</v>
      </c>
      <c r="W2817" s="12" t="n">
        <v>45014</v>
      </c>
      <c r="X2817" s="13" t="n">
        <v>7.5</v>
      </c>
      <c r="Y2817" s="12" t="n">
        <v>45017</v>
      </c>
      <c r="Z2817" t="n">
        <v>23</v>
      </c>
      <c r="AA2817" s="14" t="inlineStr">
        <is>
          <t>SI</t>
        </is>
      </c>
    </row>
    <row r="2818">
      <c r="B2818" t="inlineStr">
        <is>
          <t>Venta Local</t>
        </is>
      </c>
      <c r="C2818" t="n">
        <v>40362195</v>
      </c>
      <c r="D2818" t="inlineStr">
        <is>
          <t>AGROSUPER SHANGHAI</t>
        </is>
      </c>
      <c r="E2818" t="n">
        <v>1022212</v>
      </c>
      <c r="F2818" t="inlineStr">
        <is>
          <t>agrosuper shanghai1022212</t>
        </is>
      </c>
      <c r="G2818" s="12" t="n">
        <v>45007</v>
      </c>
      <c r="H2818" s="10" t="inlineStr"/>
      <c r="I2818" s="10" t="n">
        <v>23901.13</v>
      </c>
      <c r="J2818" s="10" t="n"/>
      <c r="K2818" s="10" t="n"/>
      <c r="L2818" s="13" t="n">
        <v>5.574109245612703</v>
      </c>
      <c r="M2818" s="12" t="n">
        <v>45012</v>
      </c>
      <c r="N2818" s="13" t="n">
        <v>5.5</v>
      </c>
      <c r="O2818" s="12" t="n">
        <v>45017</v>
      </c>
      <c r="P2818" t="n">
        <v>23</v>
      </c>
      <c r="Q2818" s="14" t="inlineStr">
        <is>
          <t>SI</t>
        </is>
      </c>
      <c r="R2818" s="10" t="n"/>
      <c r="S2818" s="10" t="n">
        <v>23901.13</v>
      </c>
      <c r="T2818" s="10" t="n"/>
      <c r="U2818" s="10" t="n"/>
      <c r="V2818" s="13" t="n">
        <v>7.574109245612703</v>
      </c>
      <c r="W2818" s="12" t="n">
        <v>45014</v>
      </c>
      <c r="X2818" s="13" t="n">
        <v>7.5</v>
      </c>
      <c r="Y2818" s="12" t="n">
        <v>45017</v>
      </c>
      <c r="Z2818" t="n">
        <v>23</v>
      </c>
      <c r="AA2818" s="14" t="inlineStr">
        <is>
          <t>SI</t>
        </is>
      </c>
    </row>
    <row r="2819">
      <c r="B2819" t="inlineStr">
        <is>
          <t>Venta Local</t>
        </is>
      </c>
      <c r="C2819" t="n">
        <v>40362194</v>
      </c>
      <c r="D2819" t="inlineStr">
        <is>
          <t>AGROSUPER SHANGHAI</t>
        </is>
      </c>
      <c r="E2819" t="n">
        <v>1022212</v>
      </c>
      <c r="F2819" t="inlineStr">
        <is>
          <t>agrosuper shanghai1022212</t>
        </is>
      </c>
      <c r="G2819" s="12" t="n">
        <v>44996</v>
      </c>
      <c r="H2819" s="10" t="n">
        <v>24570.46</v>
      </c>
      <c r="I2819" s="10" t="n"/>
      <c r="J2819" s="10" t="n"/>
      <c r="K2819" s="10" t="n"/>
      <c r="L2819" s="13" t="n">
        <v>5.574109245612703</v>
      </c>
      <c r="M2819" s="12" t="n">
        <v>45001</v>
      </c>
      <c r="N2819" s="13" t="n">
        <v>5.5</v>
      </c>
      <c r="O2819" s="12" t="n">
        <v>45006</v>
      </c>
      <c r="P2819" t="n">
        <v>9</v>
      </c>
      <c r="Q2819" s="14" t="inlineStr">
        <is>
          <t>SI</t>
        </is>
      </c>
      <c r="R2819" s="10" t="n">
        <v>24570.46</v>
      </c>
      <c r="S2819" s="10" t="n"/>
      <c r="T2819" s="10" t="n"/>
      <c r="U2819" s="10" t="n"/>
      <c r="V2819" s="13" t="n">
        <v>7.574109245612703</v>
      </c>
      <c r="W2819" s="12" t="n">
        <v>45003</v>
      </c>
      <c r="X2819" s="13" t="n">
        <v>7.5</v>
      </c>
      <c r="Y2819" s="12" t="n">
        <v>45006</v>
      </c>
      <c r="Z2819" t="n">
        <v>9</v>
      </c>
      <c r="AA2819" s="14" t="inlineStr">
        <is>
          <t>SI</t>
        </is>
      </c>
    </row>
    <row r="2820">
      <c r="B2820" t="inlineStr">
        <is>
          <t>Venta Local</t>
        </is>
      </c>
      <c r="C2820" t="n">
        <v>40362193</v>
      </c>
      <c r="D2820" t="inlineStr">
        <is>
          <t>AGROSUPER SHANGHAI</t>
        </is>
      </c>
      <c r="E2820" t="n">
        <v>1022212</v>
      </c>
      <c r="F2820" t="inlineStr">
        <is>
          <t>agrosuper shanghai1022212</t>
        </is>
      </c>
      <c r="G2820" s="12" t="n">
        <v>44996</v>
      </c>
      <c r="H2820" s="10" t="n">
        <v>23987.85</v>
      </c>
      <c r="I2820" s="10" t="n"/>
      <c r="J2820" s="10" t="n"/>
      <c r="K2820" s="10" t="n"/>
      <c r="L2820" s="13" t="n">
        <v>5.574109245612703</v>
      </c>
      <c r="M2820" s="12" t="n">
        <v>45001</v>
      </c>
      <c r="N2820" s="13" t="n">
        <v>5.5</v>
      </c>
      <c r="O2820" s="12" t="n">
        <v>45006</v>
      </c>
      <c r="P2820" t="n">
        <v>9</v>
      </c>
      <c r="Q2820" s="14" t="inlineStr">
        <is>
          <t>SI</t>
        </is>
      </c>
      <c r="R2820" s="10" t="n">
        <v>23987.85</v>
      </c>
      <c r="S2820" s="10" t="n"/>
      <c r="T2820" s="10" t="n"/>
      <c r="U2820" s="10" t="n"/>
      <c r="V2820" s="13" t="n">
        <v>7.574109245612703</v>
      </c>
      <c r="W2820" s="12" t="n">
        <v>45003</v>
      </c>
      <c r="X2820" s="13" t="n">
        <v>7.5</v>
      </c>
      <c r="Y2820" s="12" t="n">
        <v>45006</v>
      </c>
      <c r="Z2820" t="n">
        <v>9</v>
      </c>
      <c r="AA2820" s="14" t="inlineStr">
        <is>
          <t>SI</t>
        </is>
      </c>
    </row>
    <row r="2821">
      <c r="B2821" t="inlineStr">
        <is>
          <t>Venta Local</t>
        </is>
      </c>
      <c r="C2821" t="n">
        <v>40362190</v>
      </c>
      <c r="D2821" t="inlineStr">
        <is>
          <t>AGROSUPER SHANGHAI</t>
        </is>
      </c>
      <c r="E2821" t="n">
        <v>1022212</v>
      </c>
      <c r="F2821" t="inlineStr">
        <is>
          <t>agrosuper shanghai1022212</t>
        </is>
      </c>
      <c r="G2821" s="12" t="n">
        <v>45007</v>
      </c>
      <c r="H2821" s="10" t="inlineStr"/>
      <c r="I2821" s="10" t="n">
        <v>24031.03</v>
      </c>
      <c r="J2821" s="10" t="n"/>
      <c r="K2821" s="10" t="n"/>
      <c r="L2821" s="13" t="n">
        <v>5.574109245612703</v>
      </c>
      <c r="M2821" s="12" t="n">
        <v>45012</v>
      </c>
      <c r="N2821" s="13" t="n">
        <v>5.5</v>
      </c>
      <c r="O2821" s="12" t="n">
        <v>45017</v>
      </c>
      <c r="P2821" t="n">
        <v>23</v>
      </c>
      <c r="Q2821" s="14" t="inlineStr">
        <is>
          <t>SI</t>
        </is>
      </c>
      <c r="R2821" s="10" t="n"/>
      <c r="S2821" s="10" t="n">
        <v>24031.03</v>
      </c>
      <c r="T2821" s="10" t="n"/>
      <c r="U2821" s="10" t="n"/>
      <c r="V2821" s="13" t="n">
        <v>7.574109245612703</v>
      </c>
      <c r="W2821" s="12" t="n">
        <v>45014</v>
      </c>
      <c r="X2821" s="13" t="n">
        <v>7.5</v>
      </c>
      <c r="Y2821" s="12" t="n">
        <v>45017</v>
      </c>
      <c r="Z2821" t="n">
        <v>23</v>
      </c>
      <c r="AA2821" s="14" t="inlineStr">
        <is>
          <t>SI</t>
        </is>
      </c>
    </row>
    <row r="2822">
      <c r="B2822" t="inlineStr">
        <is>
          <t>Venta Local</t>
        </is>
      </c>
      <c r="C2822" t="n">
        <v>40362188</v>
      </c>
      <c r="D2822" t="inlineStr">
        <is>
          <t>AGROSUPER SHANGHAI</t>
        </is>
      </c>
      <c r="E2822" t="n">
        <v>1022212</v>
      </c>
      <c r="F2822" t="inlineStr">
        <is>
          <t>agrosuper shanghai1022212</t>
        </is>
      </c>
      <c r="G2822" s="12" t="n">
        <v>45005</v>
      </c>
      <c r="H2822" s="10" t="n">
        <v>23960.64</v>
      </c>
      <c r="I2822" s="10" t="n"/>
      <c r="J2822" s="10" t="n"/>
      <c r="K2822" s="10" t="n"/>
      <c r="L2822" s="13" t="n">
        <v>5.574109245612703</v>
      </c>
      <c r="M2822" s="12" t="n">
        <v>45010</v>
      </c>
      <c r="N2822" s="13" t="n">
        <v>5.5</v>
      </c>
      <c r="O2822" s="12" t="n">
        <v>45015</v>
      </c>
      <c r="P2822" t="n">
        <v>1</v>
      </c>
      <c r="Q2822" s="14" t="inlineStr">
        <is>
          <t>Mes 4</t>
        </is>
      </c>
      <c r="R2822" s="10" t="n">
        <v>23960.64</v>
      </c>
      <c r="S2822" s="10" t="n"/>
      <c r="T2822" s="10" t="n"/>
      <c r="U2822" s="10" t="n"/>
      <c r="V2822" s="13" t="n">
        <v>7.574109245612703</v>
      </c>
      <c r="W2822" s="12" t="n">
        <v>45012</v>
      </c>
      <c r="X2822" s="13" t="n">
        <v>7.5</v>
      </c>
      <c r="Y2822" s="12" t="n">
        <v>45015</v>
      </c>
      <c r="Z2822" t="n">
        <v>1</v>
      </c>
      <c r="AA2822" s="14" t="inlineStr">
        <is>
          <t>Mes 4</t>
        </is>
      </c>
    </row>
    <row r="2823">
      <c r="B2823" t="inlineStr">
        <is>
          <t>Venta Local</t>
        </is>
      </c>
      <c r="C2823" t="n">
        <v>40362183</v>
      </c>
      <c r="D2823" t="inlineStr">
        <is>
          <t>AGROSUPER SHANGHAI</t>
        </is>
      </c>
      <c r="E2823" t="n">
        <v>1022212</v>
      </c>
      <c r="F2823" t="inlineStr">
        <is>
          <t>agrosuper shanghai1022212</t>
        </is>
      </c>
      <c r="G2823" s="12" t="n">
        <v>44992</v>
      </c>
      <c r="H2823" s="10" t="n">
        <v>23566.69</v>
      </c>
      <c r="I2823" s="10" t="n"/>
      <c r="J2823" s="10" t="n"/>
      <c r="K2823" s="10" t="n"/>
      <c r="L2823" s="13" t="n">
        <v>5.574109245612703</v>
      </c>
      <c r="M2823" s="12" t="n">
        <v>44997</v>
      </c>
      <c r="N2823" s="13" t="n">
        <v>5.5</v>
      </c>
      <c r="O2823" s="12" t="n">
        <v>45002</v>
      </c>
      <c r="P2823" t="n">
        <v>12</v>
      </c>
      <c r="Q2823" s="14" t="inlineStr">
        <is>
          <t>SI</t>
        </is>
      </c>
      <c r="R2823" s="10" t="n">
        <v>23566.69</v>
      </c>
      <c r="S2823" s="10" t="n"/>
      <c r="T2823" s="10" t="n"/>
      <c r="U2823" s="10" t="n"/>
      <c r="V2823" s="13" t="n">
        <v>7.574109245612703</v>
      </c>
      <c r="W2823" s="12" t="n">
        <v>44999</v>
      </c>
      <c r="X2823" s="13" t="n">
        <v>7.5</v>
      </c>
      <c r="Y2823" s="12" t="n">
        <v>45002</v>
      </c>
      <c r="Z2823" t="n">
        <v>12</v>
      </c>
      <c r="AA2823" s="14" t="inlineStr">
        <is>
          <t>SI</t>
        </is>
      </c>
    </row>
    <row r="2824">
      <c r="B2824" t="inlineStr">
        <is>
          <t>Venta Local</t>
        </is>
      </c>
      <c r="C2824" t="n">
        <v>40362169</v>
      </c>
      <c r="D2824" t="inlineStr">
        <is>
          <t>AGROSUPER SHANGHAI</t>
        </is>
      </c>
      <c r="E2824" t="n">
        <v>1022169</v>
      </c>
      <c r="F2824" t="inlineStr">
        <is>
          <t>agrosuper shanghai1022169</t>
        </is>
      </c>
      <c r="G2824" s="12" t="n">
        <v>44996</v>
      </c>
      <c r="H2824" s="10" t="n">
        <v>24310</v>
      </c>
      <c r="I2824" s="10" t="n"/>
      <c r="J2824" s="10" t="n"/>
      <c r="K2824" s="10" t="n"/>
      <c r="L2824" s="13" t="n">
        <v>5.574109245612703</v>
      </c>
      <c r="M2824" s="12" t="n">
        <v>45001</v>
      </c>
      <c r="N2824" s="13" t="n">
        <v>5.5</v>
      </c>
      <c r="O2824" s="12" t="n">
        <v>45006</v>
      </c>
      <c r="P2824" t="n">
        <v>9</v>
      </c>
      <c r="Q2824" s="14" t="inlineStr">
        <is>
          <t>SI</t>
        </is>
      </c>
      <c r="R2824" s="10" t="n">
        <v>24310</v>
      </c>
      <c r="S2824" s="10" t="n"/>
      <c r="T2824" s="10" t="n"/>
      <c r="U2824" s="10" t="n"/>
      <c r="V2824" s="13" t="n">
        <v>7.574109245612703</v>
      </c>
      <c r="W2824" s="12" t="n">
        <v>45003</v>
      </c>
      <c r="X2824" s="13" t="n">
        <v>7.5</v>
      </c>
      <c r="Y2824" s="12" t="n">
        <v>45006</v>
      </c>
      <c r="Z2824" t="n">
        <v>9</v>
      </c>
      <c r="AA2824" s="14" t="inlineStr">
        <is>
          <t>SI</t>
        </is>
      </c>
    </row>
    <row r="2825">
      <c r="B2825" t="inlineStr">
        <is>
          <t>Venta Local</t>
        </is>
      </c>
      <c r="C2825" t="n">
        <v>40362168</v>
      </c>
      <c r="D2825" t="inlineStr">
        <is>
          <t>AGROSUPER SHANGHAI</t>
        </is>
      </c>
      <c r="E2825" t="n">
        <v>1022414</v>
      </c>
      <c r="F2825" t="inlineStr">
        <is>
          <t>agrosuper shanghai1022414</t>
        </is>
      </c>
      <c r="G2825" s="12" t="n">
        <v>45007</v>
      </c>
      <c r="H2825" s="10" t="inlineStr"/>
      <c r="I2825" s="10" t="n">
        <v>24240</v>
      </c>
      <c r="J2825" s="10" t="n"/>
      <c r="K2825" s="10" t="n"/>
      <c r="L2825" s="13" t="n">
        <v>5.574109245612703</v>
      </c>
      <c r="M2825" s="12" t="n">
        <v>45012</v>
      </c>
      <c r="N2825" s="13" t="n">
        <v>5.5</v>
      </c>
      <c r="O2825" s="12" t="n">
        <v>45017</v>
      </c>
      <c r="P2825" t="n">
        <v>23</v>
      </c>
      <c r="Q2825" s="14" t="inlineStr">
        <is>
          <t>SI</t>
        </is>
      </c>
      <c r="R2825" s="10" t="n"/>
      <c r="S2825" s="10" t="n">
        <v>24240</v>
      </c>
      <c r="T2825" s="10" t="n"/>
      <c r="U2825" s="10" t="n"/>
      <c r="V2825" s="13" t="n">
        <v>7.574109245612703</v>
      </c>
      <c r="W2825" s="12" t="n">
        <v>45014</v>
      </c>
      <c r="X2825" s="13" t="n">
        <v>7.5</v>
      </c>
      <c r="Y2825" s="12" t="n">
        <v>45017</v>
      </c>
      <c r="Z2825" t="n">
        <v>23</v>
      </c>
      <c r="AA2825" s="14" t="inlineStr">
        <is>
          <t>SI</t>
        </is>
      </c>
    </row>
    <row r="2826">
      <c r="B2826" t="inlineStr">
        <is>
          <t>Venta Local</t>
        </is>
      </c>
      <c r="C2826" t="n">
        <v>40362161</v>
      </c>
      <c r="D2826" t="inlineStr">
        <is>
          <t>AGROSUPER SHANGHAI</t>
        </is>
      </c>
      <c r="E2826" t="n">
        <v>1022080</v>
      </c>
      <c r="F2826" t="inlineStr">
        <is>
          <t>agrosuper shanghai1022080</t>
        </is>
      </c>
      <c r="G2826" s="12" t="n">
        <v>45007</v>
      </c>
      <c r="H2826" s="10" t="inlineStr"/>
      <c r="I2826" s="10" t="n">
        <v>23540</v>
      </c>
      <c r="J2826" s="10" t="n"/>
      <c r="K2826" s="10" t="n"/>
      <c r="L2826" s="13" t="n">
        <v>5.574109245612703</v>
      </c>
      <c r="M2826" s="12" t="n">
        <v>45012</v>
      </c>
      <c r="N2826" s="13" t="n">
        <v>5.5</v>
      </c>
      <c r="O2826" s="12" t="n">
        <v>45017</v>
      </c>
      <c r="P2826" t="n">
        <v>23</v>
      </c>
      <c r="Q2826" s="14" t="inlineStr">
        <is>
          <t>SI</t>
        </is>
      </c>
      <c r="R2826" s="10" t="n"/>
      <c r="S2826" s="10" t="n">
        <v>23540</v>
      </c>
      <c r="T2826" s="10" t="n"/>
      <c r="U2826" s="10" t="n"/>
      <c r="V2826" s="13" t="n">
        <v>7.574109245612703</v>
      </c>
      <c r="W2826" s="12" t="n">
        <v>45014</v>
      </c>
      <c r="X2826" s="13" t="n">
        <v>7.5</v>
      </c>
      <c r="Y2826" s="12" t="n">
        <v>45017</v>
      </c>
      <c r="Z2826" t="n">
        <v>23</v>
      </c>
      <c r="AA2826" s="14" t="inlineStr">
        <is>
          <t>SI</t>
        </is>
      </c>
    </row>
    <row r="2827">
      <c r="B2827" t="inlineStr">
        <is>
          <t>Venta Local</t>
        </is>
      </c>
      <c r="C2827" t="n">
        <v>40362157</v>
      </c>
      <c r="D2827" t="inlineStr">
        <is>
          <t>AGROSUPER SHANGHAI</t>
        </is>
      </c>
      <c r="E2827" t="n">
        <v>1022637</v>
      </c>
      <c r="F2827" t="inlineStr">
        <is>
          <t>agrosuper shanghai1022637</t>
        </is>
      </c>
      <c r="G2827" s="12" t="n">
        <v>45015</v>
      </c>
      <c r="H2827" s="10" t="inlineStr"/>
      <c r="I2827" s="10" t="n">
        <v>21690</v>
      </c>
      <c r="J2827" s="10" t="n"/>
      <c r="K2827" s="10" t="n"/>
      <c r="L2827" s="13" t="n">
        <v>5.574109245612703</v>
      </c>
      <c r="M2827" s="12" t="n">
        <v>45020</v>
      </c>
      <c r="N2827" s="13" t="n">
        <v>5.5</v>
      </c>
      <c r="O2827" s="12" t="n">
        <v>45025</v>
      </c>
      <c r="P2827" t="n">
        <v>18</v>
      </c>
      <c r="Q2827" s="14" t="inlineStr">
        <is>
          <t>SI</t>
        </is>
      </c>
      <c r="R2827" s="10" t="n"/>
      <c r="S2827" s="10" t="n">
        <v>21690</v>
      </c>
      <c r="T2827" s="10" t="n"/>
      <c r="U2827" s="10" t="n"/>
      <c r="V2827" s="13" t="n">
        <v>7.574109245612703</v>
      </c>
      <c r="W2827" s="12" t="n">
        <v>45022</v>
      </c>
      <c r="X2827" s="13" t="n">
        <v>7.5</v>
      </c>
      <c r="Y2827" s="12" t="n">
        <v>45025</v>
      </c>
      <c r="Z2827" t="n">
        <v>18</v>
      </c>
      <c r="AA2827" s="14" t="inlineStr">
        <is>
          <t>SI</t>
        </is>
      </c>
    </row>
    <row r="2828">
      <c r="B2828" t="inlineStr">
        <is>
          <t>Venta Local</t>
        </is>
      </c>
      <c r="C2828" t="n">
        <v>40362156</v>
      </c>
      <c r="D2828" t="inlineStr">
        <is>
          <t>AGROSUPER SHANGHAI</t>
        </is>
      </c>
      <c r="E2828" t="n">
        <v>1022637</v>
      </c>
      <c r="F2828" t="inlineStr">
        <is>
          <t>agrosuper shanghai1022637</t>
        </is>
      </c>
      <c r="G2828" s="12" t="n">
        <v>45015</v>
      </c>
      <c r="H2828" s="10" t="inlineStr"/>
      <c r="I2828" s="10" t="n">
        <v>5040</v>
      </c>
      <c r="J2828" s="10" t="n"/>
      <c r="K2828" s="10" t="n"/>
      <c r="L2828" s="13" t="n">
        <v>5.574109245612703</v>
      </c>
      <c r="M2828" s="12" t="n">
        <v>45020</v>
      </c>
      <c r="N2828" s="13" t="n">
        <v>5.5</v>
      </c>
      <c r="O2828" s="12" t="n">
        <v>45025</v>
      </c>
      <c r="P2828" t="n">
        <v>18</v>
      </c>
      <c r="Q2828" s="14" t="inlineStr">
        <is>
          <t>SI</t>
        </is>
      </c>
      <c r="R2828" s="10" t="n"/>
      <c r="S2828" s="10" t="n">
        <v>5040</v>
      </c>
      <c r="T2828" s="10" t="n"/>
      <c r="U2828" s="10" t="n"/>
      <c r="V2828" s="13" t="n">
        <v>7.574109245612703</v>
      </c>
      <c r="W2828" s="12" t="n">
        <v>45022</v>
      </c>
      <c r="X2828" s="13" t="n">
        <v>7.5</v>
      </c>
      <c r="Y2828" s="12" t="n">
        <v>45025</v>
      </c>
      <c r="Z2828" t="n">
        <v>18</v>
      </c>
      <c r="AA2828" s="14" t="inlineStr">
        <is>
          <t>SI</t>
        </is>
      </c>
    </row>
    <row r="2829">
      <c r="B2829" t="inlineStr">
        <is>
          <t>Venta Local</t>
        </is>
      </c>
      <c r="C2829" t="n">
        <v>40362156</v>
      </c>
      <c r="D2829" t="inlineStr">
        <is>
          <t>AGROSUPER SHANGHAI</t>
        </is>
      </c>
      <c r="E2829" t="n">
        <v>1022637</v>
      </c>
      <c r="F2829" t="inlineStr">
        <is>
          <t>agrosuper shanghai1022637</t>
        </is>
      </c>
      <c r="G2829" s="12" t="n">
        <v>45015</v>
      </c>
      <c r="H2829" s="10" t="inlineStr"/>
      <c r="I2829" s="10" t="n">
        <v>22065</v>
      </c>
      <c r="J2829" s="10" t="n"/>
      <c r="K2829" s="10" t="n"/>
      <c r="L2829" s="13" t="n">
        <v>5.574109245612703</v>
      </c>
      <c r="M2829" s="12" t="n">
        <v>45020</v>
      </c>
      <c r="N2829" s="13" t="n">
        <v>5.5</v>
      </c>
      <c r="O2829" s="12" t="n">
        <v>45025</v>
      </c>
      <c r="P2829" t="n">
        <v>18</v>
      </c>
      <c r="Q2829" s="14" t="inlineStr">
        <is>
          <t>SI</t>
        </is>
      </c>
      <c r="R2829" s="10" t="n"/>
      <c r="S2829" s="10" t="n">
        <v>22065</v>
      </c>
      <c r="T2829" s="10" t="n"/>
      <c r="U2829" s="10" t="n"/>
      <c r="V2829" s="13" t="n">
        <v>7.574109245612703</v>
      </c>
      <c r="W2829" s="12" t="n">
        <v>45022</v>
      </c>
      <c r="X2829" s="13" t="n">
        <v>7.5</v>
      </c>
      <c r="Y2829" s="12" t="n">
        <v>45025</v>
      </c>
      <c r="Z2829" t="n">
        <v>18</v>
      </c>
      <c r="AA2829" s="14" t="inlineStr">
        <is>
          <t>SI</t>
        </is>
      </c>
    </row>
    <row r="2830">
      <c r="B2830" t="inlineStr">
        <is>
          <t>Venta Local</t>
        </is>
      </c>
      <c r="C2830" t="n">
        <v>40362153</v>
      </c>
      <c r="D2830" t="inlineStr">
        <is>
          <t>AGROSUPER SHANGHAI</t>
        </is>
      </c>
      <c r="E2830" t="n">
        <v>1022096</v>
      </c>
      <c r="F2830" t="inlineStr">
        <is>
          <t>agrosuper shanghai1022096</t>
        </is>
      </c>
      <c r="G2830" s="12" t="n">
        <v>44996</v>
      </c>
      <c r="H2830" s="10" t="n">
        <v>24250</v>
      </c>
      <c r="I2830" s="10" t="n"/>
      <c r="J2830" s="10" t="n"/>
      <c r="K2830" s="10" t="n"/>
      <c r="L2830" s="13" t="n">
        <v>5.574109245612703</v>
      </c>
      <c r="M2830" s="12" t="n">
        <v>45001</v>
      </c>
      <c r="N2830" s="13" t="n">
        <v>5.5</v>
      </c>
      <c r="O2830" s="12" t="n">
        <v>45006</v>
      </c>
      <c r="P2830" t="n">
        <v>9</v>
      </c>
      <c r="Q2830" s="14" t="inlineStr">
        <is>
          <t>SI</t>
        </is>
      </c>
      <c r="R2830" s="10" t="n">
        <v>24250</v>
      </c>
      <c r="S2830" s="10" t="n"/>
      <c r="T2830" s="10" t="n"/>
      <c r="U2830" s="10" t="n"/>
      <c r="V2830" s="13" t="n">
        <v>7.574109245612703</v>
      </c>
      <c r="W2830" s="12" t="n">
        <v>45003</v>
      </c>
      <c r="X2830" s="13" t="n">
        <v>7.5</v>
      </c>
      <c r="Y2830" s="12" t="n">
        <v>45006</v>
      </c>
      <c r="Z2830" t="n">
        <v>9</v>
      </c>
      <c r="AA2830" s="14" t="inlineStr">
        <is>
          <t>SI</t>
        </is>
      </c>
    </row>
    <row r="2831">
      <c r="B2831" t="inlineStr">
        <is>
          <t>Venta Local</t>
        </is>
      </c>
      <c r="C2831" t="n">
        <v>40362149</v>
      </c>
      <c r="D2831" t="inlineStr">
        <is>
          <t>AGROSUPER SHANGHAI</t>
        </is>
      </c>
      <c r="E2831" t="n">
        <v>1022939</v>
      </c>
      <c r="F2831" t="inlineStr">
        <is>
          <t>agrosuper shanghai1022939</t>
        </is>
      </c>
      <c r="G2831" s="12" t="n">
        <v>45007</v>
      </c>
      <c r="H2831" s="10" t="inlineStr"/>
      <c r="I2831" s="10" t="n">
        <v>20360</v>
      </c>
      <c r="J2831" s="10" t="n"/>
      <c r="K2831" s="10" t="n"/>
      <c r="L2831" s="13" t="n">
        <v>5.574109245612703</v>
      </c>
      <c r="M2831" s="12" t="n">
        <v>45012</v>
      </c>
      <c r="N2831" s="13" t="n">
        <v>5.5</v>
      </c>
      <c r="O2831" s="12" t="n">
        <v>45017</v>
      </c>
      <c r="P2831" t="n">
        <v>23</v>
      </c>
      <c r="Q2831" s="14" t="inlineStr">
        <is>
          <t>SI</t>
        </is>
      </c>
      <c r="R2831" s="10" t="n"/>
      <c r="S2831" s="10" t="n">
        <v>20360</v>
      </c>
      <c r="T2831" s="10" t="n"/>
      <c r="U2831" s="10" t="n"/>
      <c r="V2831" s="13" t="n">
        <v>7.574109245612703</v>
      </c>
      <c r="W2831" s="12" t="n">
        <v>45014</v>
      </c>
      <c r="X2831" s="13" t="n">
        <v>7.5</v>
      </c>
      <c r="Y2831" s="12" t="n">
        <v>45017</v>
      </c>
      <c r="Z2831" t="n">
        <v>23</v>
      </c>
      <c r="AA2831" s="14" t="inlineStr">
        <is>
          <t>SI</t>
        </is>
      </c>
    </row>
    <row r="2832">
      <c r="B2832" t="inlineStr">
        <is>
          <t>Venta Local</t>
        </is>
      </c>
      <c r="C2832" t="n">
        <v>40362149</v>
      </c>
      <c r="D2832" t="inlineStr">
        <is>
          <t>AGROSUPER SHANGHAI</t>
        </is>
      </c>
      <c r="E2832" t="n">
        <v>1022939</v>
      </c>
      <c r="F2832" t="inlineStr">
        <is>
          <t>agrosuper shanghai1022939</t>
        </is>
      </c>
      <c r="G2832" s="12" t="n">
        <v>45007</v>
      </c>
      <c r="H2832" s="10" t="inlineStr"/>
      <c r="I2832" s="10" t="n">
        <v>25000</v>
      </c>
      <c r="J2832" s="10" t="n"/>
      <c r="K2832" s="10" t="n"/>
      <c r="L2832" s="13" t="n">
        <v>5.574109245612703</v>
      </c>
      <c r="M2832" s="12" t="n">
        <v>45012</v>
      </c>
      <c r="N2832" s="13" t="n">
        <v>5.5</v>
      </c>
      <c r="O2832" s="12" t="n">
        <v>45017</v>
      </c>
      <c r="P2832" t="n">
        <v>23</v>
      </c>
      <c r="Q2832" s="14" t="inlineStr">
        <is>
          <t>SI</t>
        </is>
      </c>
      <c r="R2832" s="10" t="n"/>
      <c r="S2832" s="10" t="n">
        <v>25000</v>
      </c>
      <c r="T2832" s="10" t="n"/>
      <c r="U2832" s="10" t="n"/>
      <c r="V2832" s="13" t="n">
        <v>7.574109245612703</v>
      </c>
      <c r="W2832" s="12" t="n">
        <v>45014</v>
      </c>
      <c r="X2832" s="13" t="n">
        <v>7.5</v>
      </c>
      <c r="Y2832" s="12" t="n">
        <v>45017</v>
      </c>
      <c r="Z2832" t="n">
        <v>23</v>
      </c>
      <c r="AA2832" s="14" t="inlineStr">
        <is>
          <t>SI</t>
        </is>
      </c>
    </row>
    <row r="2833">
      <c r="B2833" t="inlineStr">
        <is>
          <t>Venta Local</t>
        </is>
      </c>
      <c r="C2833" t="n">
        <v>40362146</v>
      </c>
      <c r="D2833" t="inlineStr">
        <is>
          <t>AGROSUPER SHANGHAI</t>
        </is>
      </c>
      <c r="E2833" t="n">
        <v>1021766</v>
      </c>
      <c r="F2833" t="inlineStr">
        <is>
          <t>agrosuper shanghai1021766</t>
        </is>
      </c>
      <c r="G2833" s="12" t="n">
        <v>45011</v>
      </c>
      <c r="H2833" s="10" t="inlineStr"/>
      <c r="I2833" s="10" t="n">
        <v>23400</v>
      </c>
      <c r="J2833" s="10" t="n"/>
      <c r="K2833" s="10" t="n"/>
      <c r="L2833" s="13" t="n">
        <v>5.574109245612703</v>
      </c>
      <c r="M2833" s="12" t="n">
        <v>45016</v>
      </c>
      <c r="N2833" s="13" t="n">
        <v>5.5</v>
      </c>
      <c r="O2833" s="12" t="n">
        <v>45021</v>
      </c>
      <c r="P2833" t="n">
        <v>21</v>
      </c>
      <c r="Q2833" s="14" t="inlineStr">
        <is>
          <t>SI</t>
        </is>
      </c>
      <c r="R2833" s="10" t="n"/>
      <c r="S2833" s="10" t="n">
        <v>23400</v>
      </c>
      <c r="T2833" s="10" t="n"/>
      <c r="U2833" s="10" t="n"/>
      <c r="V2833" s="13" t="n">
        <v>7.574109245612703</v>
      </c>
      <c r="W2833" s="12" t="n">
        <v>45018</v>
      </c>
      <c r="X2833" s="13" t="n">
        <v>7.5</v>
      </c>
      <c r="Y2833" s="12" t="n">
        <v>45021</v>
      </c>
      <c r="Z2833" t="n">
        <v>21</v>
      </c>
      <c r="AA2833" s="14" t="inlineStr">
        <is>
          <t>SI</t>
        </is>
      </c>
    </row>
    <row r="2834">
      <c r="B2834" t="inlineStr">
        <is>
          <t>Venta Local</t>
        </is>
      </c>
      <c r="C2834" t="n">
        <v>40362145</v>
      </c>
      <c r="D2834" t="inlineStr">
        <is>
          <t>AGROSUPER SHANGHAI</t>
        </is>
      </c>
      <c r="E2834" t="n">
        <v>1021766</v>
      </c>
      <c r="F2834" t="inlineStr">
        <is>
          <t>agrosuper shanghai1021766</t>
        </is>
      </c>
      <c r="G2834" s="12" t="n">
        <v>45011</v>
      </c>
      <c r="H2834" s="10" t="inlineStr"/>
      <c r="I2834" s="10" t="n">
        <v>24012</v>
      </c>
      <c r="J2834" s="10" t="n"/>
      <c r="K2834" s="10" t="n"/>
      <c r="L2834" s="13" t="n">
        <v>5.574109245612703</v>
      </c>
      <c r="M2834" s="12" t="n">
        <v>45016</v>
      </c>
      <c r="N2834" s="13" t="n">
        <v>5.5</v>
      </c>
      <c r="O2834" s="12" t="n">
        <v>45021</v>
      </c>
      <c r="P2834" t="n">
        <v>21</v>
      </c>
      <c r="Q2834" s="14" t="inlineStr">
        <is>
          <t>SI</t>
        </is>
      </c>
      <c r="R2834" s="10" t="n"/>
      <c r="S2834" s="10" t="n">
        <v>24012</v>
      </c>
      <c r="T2834" s="10" t="n"/>
      <c r="U2834" s="10" t="n"/>
      <c r="V2834" s="13" t="n">
        <v>7.574109245612703</v>
      </c>
      <c r="W2834" s="12" t="n">
        <v>45018</v>
      </c>
      <c r="X2834" s="13" t="n">
        <v>7.5</v>
      </c>
      <c r="Y2834" s="12" t="n">
        <v>45021</v>
      </c>
      <c r="Z2834" t="n">
        <v>21</v>
      </c>
      <c r="AA2834" s="14" t="inlineStr">
        <is>
          <t>SI</t>
        </is>
      </c>
    </row>
    <row r="2835">
      <c r="B2835" t="inlineStr">
        <is>
          <t>Venta Local</t>
        </is>
      </c>
      <c r="C2835" t="n">
        <v>40362144</v>
      </c>
      <c r="D2835" t="inlineStr">
        <is>
          <t>AGROSUPER SHANGHAI</t>
        </is>
      </c>
      <c r="E2835" t="n">
        <v>1021766</v>
      </c>
      <c r="F2835" t="inlineStr">
        <is>
          <t>agrosuper shanghai1021766</t>
        </is>
      </c>
      <c r="G2835" s="12" t="n">
        <v>45011</v>
      </c>
      <c r="H2835" s="10" t="inlineStr"/>
      <c r="I2835" s="10" t="n">
        <v>23436</v>
      </c>
      <c r="J2835" s="10" t="n"/>
      <c r="K2835" s="10" t="n"/>
      <c r="L2835" s="13" t="n">
        <v>5.574109245612703</v>
      </c>
      <c r="M2835" s="12" t="n">
        <v>45016</v>
      </c>
      <c r="N2835" s="13" t="n">
        <v>5.5</v>
      </c>
      <c r="O2835" s="12" t="n">
        <v>45021</v>
      </c>
      <c r="P2835" t="n">
        <v>21</v>
      </c>
      <c r="Q2835" s="14" t="inlineStr">
        <is>
          <t>SI</t>
        </is>
      </c>
      <c r="R2835" s="10" t="n"/>
      <c r="S2835" s="10" t="n">
        <v>23436</v>
      </c>
      <c r="T2835" s="10" t="n"/>
      <c r="U2835" s="10" t="n"/>
      <c r="V2835" s="13" t="n">
        <v>7.574109245612703</v>
      </c>
      <c r="W2835" s="12" t="n">
        <v>45018</v>
      </c>
      <c r="X2835" s="13" t="n">
        <v>7.5</v>
      </c>
      <c r="Y2835" s="12" t="n">
        <v>45021</v>
      </c>
      <c r="Z2835" t="n">
        <v>21</v>
      </c>
      <c r="AA2835" s="14" t="inlineStr">
        <is>
          <t>SI</t>
        </is>
      </c>
    </row>
    <row r="2836">
      <c r="B2836" t="inlineStr">
        <is>
          <t>Venta Local</t>
        </is>
      </c>
      <c r="C2836" t="n">
        <v>40362143</v>
      </c>
      <c r="D2836" t="inlineStr">
        <is>
          <t>AGROSUPER SHANGHAI</t>
        </is>
      </c>
      <c r="E2836" t="n">
        <v>1021766</v>
      </c>
      <c r="F2836" t="inlineStr">
        <is>
          <t>agrosuper shanghai1021766</t>
        </is>
      </c>
      <c r="G2836" s="12" t="n">
        <v>45018</v>
      </c>
      <c r="H2836" s="10" t="inlineStr"/>
      <c r="I2836" s="10" t="n">
        <v>23940</v>
      </c>
      <c r="J2836" s="10" t="n"/>
      <c r="K2836" s="10" t="n"/>
      <c r="L2836" s="13" t="n">
        <v>5.574109245612703</v>
      </c>
      <c r="M2836" s="12" t="n">
        <v>45023</v>
      </c>
      <c r="N2836" s="13" t="n">
        <v>5.5</v>
      </c>
      <c r="O2836" s="12" t="n">
        <v>45028</v>
      </c>
      <c r="P2836" t="n">
        <v>15</v>
      </c>
      <c r="Q2836" s="14" t="inlineStr">
        <is>
          <t>SI</t>
        </is>
      </c>
      <c r="R2836" s="10" t="n"/>
      <c r="S2836" s="10" t="n">
        <v>23940</v>
      </c>
      <c r="T2836" s="10" t="n"/>
      <c r="U2836" s="10" t="n"/>
      <c r="V2836" s="13" t="n">
        <v>7.574109245612703</v>
      </c>
      <c r="W2836" s="12" t="n">
        <v>45025</v>
      </c>
      <c r="X2836" s="13" t="n">
        <v>7.5</v>
      </c>
      <c r="Y2836" s="12" t="n">
        <v>45028</v>
      </c>
      <c r="Z2836" t="n">
        <v>15</v>
      </c>
      <c r="AA2836" s="14" t="inlineStr">
        <is>
          <t>SI</t>
        </is>
      </c>
    </row>
    <row r="2837">
      <c r="B2837" t="inlineStr">
        <is>
          <t>Venta Local</t>
        </is>
      </c>
      <c r="C2837" t="n">
        <v>40362140</v>
      </c>
      <c r="D2837" t="inlineStr">
        <is>
          <t>AGROSUPER SHANGHAI</t>
        </is>
      </c>
      <c r="E2837" t="n">
        <v>1021766</v>
      </c>
      <c r="F2837" t="inlineStr">
        <is>
          <t>agrosuper shanghai1021766</t>
        </is>
      </c>
      <c r="G2837" s="12" t="n">
        <v>45011</v>
      </c>
      <c r="H2837" s="10" t="inlineStr"/>
      <c r="I2837" s="10" t="n">
        <v>24678</v>
      </c>
      <c r="J2837" s="10" t="n"/>
      <c r="K2837" s="10" t="n"/>
      <c r="L2837" s="13" t="n">
        <v>5.574109245612703</v>
      </c>
      <c r="M2837" s="12" t="n">
        <v>45016</v>
      </c>
      <c r="N2837" s="13" t="n">
        <v>5.5</v>
      </c>
      <c r="O2837" s="12" t="n">
        <v>45021</v>
      </c>
      <c r="P2837" t="n">
        <v>21</v>
      </c>
      <c r="Q2837" s="14" t="inlineStr">
        <is>
          <t>SI</t>
        </is>
      </c>
      <c r="R2837" s="10" t="n"/>
      <c r="S2837" s="10" t="n">
        <v>24678</v>
      </c>
      <c r="T2837" s="10" t="n"/>
      <c r="U2837" s="10" t="n"/>
      <c r="V2837" s="13" t="n">
        <v>7.574109245612703</v>
      </c>
      <c r="W2837" s="12" t="n">
        <v>45018</v>
      </c>
      <c r="X2837" s="13" t="n">
        <v>7.5</v>
      </c>
      <c r="Y2837" s="12" t="n">
        <v>45021</v>
      </c>
      <c r="Z2837" t="n">
        <v>21</v>
      </c>
      <c r="AA2837" s="14" t="inlineStr">
        <is>
          <t>SI</t>
        </is>
      </c>
    </row>
    <row r="2838">
      <c r="B2838" t="inlineStr">
        <is>
          <t>Venta Local</t>
        </is>
      </c>
      <c r="C2838" t="n">
        <v>40362139</v>
      </c>
      <c r="D2838" t="inlineStr">
        <is>
          <t>AGROSUPER SHANGHAI</t>
        </is>
      </c>
      <c r="E2838" t="n">
        <v>1021766</v>
      </c>
      <c r="F2838" t="inlineStr">
        <is>
          <t>agrosuper shanghai1021766</t>
        </is>
      </c>
      <c r="G2838" s="12" t="n">
        <v>45011</v>
      </c>
      <c r="H2838" s="10" t="inlineStr"/>
      <c r="I2838" s="10" t="n">
        <v>23400</v>
      </c>
      <c r="J2838" s="10" t="n"/>
      <c r="K2838" s="10" t="n"/>
      <c r="L2838" s="13" t="n">
        <v>5.574109245612703</v>
      </c>
      <c r="M2838" s="12" t="n">
        <v>45016</v>
      </c>
      <c r="N2838" s="13" t="n">
        <v>5.5</v>
      </c>
      <c r="O2838" s="12" t="n">
        <v>45021</v>
      </c>
      <c r="P2838" t="n">
        <v>21</v>
      </c>
      <c r="Q2838" s="14" t="inlineStr">
        <is>
          <t>SI</t>
        </is>
      </c>
      <c r="R2838" s="10" t="n"/>
      <c r="S2838" s="10" t="n">
        <v>23400</v>
      </c>
      <c r="T2838" s="10" t="n"/>
      <c r="U2838" s="10" t="n"/>
      <c r="V2838" s="13" t="n">
        <v>7.574109245612703</v>
      </c>
      <c r="W2838" s="12" t="n">
        <v>45018</v>
      </c>
      <c r="X2838" s="13" t="n">
        <v>7.5</v>
      </c>
      <c r="Y2838" s="12" t="n">
        <v>45021</v>
      </c>
      <c r="Z2838" t="n">
        <v>21</v>
      </c>
      <c r="AA2838" s="14" t="inlineStr">
        <is>
          <t>SI</t>
        </is>
      </c>
    </row>
    <row r="2839">
      <c r="B2839" t="inlineStr">
        <is>
          <t>Venta Local</t>
        </is>
      </c>
      <c r="C2839" t="n">
        <v>40362123</v>
      </c>
      <c r="D2839" t="inlineStr">
        <is>
          <t>AGROSUPER SHANGHAI</t>
        </is>
      </c>
      <c r="E2839" t="n">
        <v>1023306</v>
      </c>
      <c r="F2839" t="inlineStr">
        <is>
          <t>agrosuper shanghai1023306</t>
        </is>
      </c>
      <c r="G2839" s="12" t="n">
        <v>45007</v>
      </c>
      <c r="H2839" s="10" t="inlineStr"/>
      <c r="I2839" s="10" t="n">
        <v>24300</v>
      </c>
      <c r="J2839" s="10" t="n"/>
      <c r="K2839" s="10" t="n"/>
      <c r="L2839" s="13" t="n">
        <v>5.574109245612703</v>
      </c>
      <c r="M2839" s="12" t="n">
        <v>45012</v>
      </c>
      <c r="N2839" s="13" t="n">
        <v>5.5</v>
      </c>
      <c r="O2839" s="12" t="n">
        <v>45017</v>
      </c>
      <c r="P2839" t="n">
        <v>23</v>
      </c>
      <c r="Q2839" s="14" t="inlineStr">
        <is>
          <t>SI</t>
        </is>
      </c>
      <c r="R2839" s="10" t="n"/>
      <c r="S2839" s="10" t="n">
        <v>24300</v>
      </c>
      <c r="T2839" s="10" t="n"/>
      <c r="U2839" s="10" t="n"/>
      <c r="V2839" s="13" t="n">
        <v>7.574109245612703</v>
      </c>
      <c r="W2839" s="12" t="n">
        <v>45014</v>
      </c>
      <c r="X2839" s="13" t="n">
        <v>7.5</v>
      </c>
      <c r="Y2839" s="12" t="n">
        <v>45017</v>
      </c>
      <c r="Z2839" t="n">
        <v>23</v>
      </c>
      <c r="AA2839" s="14" t="inlineStr">
        <is>
          <t>SI</t>
        </is>
      </c>
    </row>
    <row r="2840">
      <c r="B2840" t="inlineStr">
        <is>
          <t>Venta Local</t>
        </is>
      </c>
      <c r="C2840" t="n">
        <v>40362122</v>
      </c>
      <c r="D2840" t="inlineStr">
        <is>
          <t>AGROSUPER SHANGHAI</t>
        </is>
      </c>
      <c r="E2840" t="n">
        <v>1023306</v>
      </c>
      <c r="F2840" t="inlineStr">
        <is>
          <t>agrosuper shanghai1023306</t>
        </is>
      </c>
      <c r="G2840" s="12" t="n">
        <v>44998</v>
      </c>
      <c r="H2840" s="10" t="n">
        <v>4800</v>
      </c>
      <c r="I2840" s="10" t="n"/>
      <c r="J2840" s="10" t="n"/>
      <c r="K2840" s="10" t="n"/>
      <c r="L2840" s="13" t="n">
        <v>5.574109245612703</v>
      </c>
      <c r="M2840" s="12" t="n">
        <v>45003</v>
      </c>
      <c r="N2840" s="13" t="n">
        <v>5.5</v>
      </c>
      <c r="O2840" s="12" t="n">
        <v>45008</v>
      </c>
      <c r="P2840" t="n">
        <v>7</v>
      </c>
      <c r="Q2840" s="14" t="inlineStr">
        <is>
          <t>SI</t>
        </is>
      </c>
      <c r="R2840" s="10" t="n">
        <v>4800</v>
      </c>
      <c r="S2840" s="10" t="n"/>
      <c r="T2840" s="10" t="n"/>
      <c r="U2840" s="10" t="n"/>
      <c r="V2840" s="13" t="n">
        <v>7.574109245612703</v>
      </c>
      <c r="W2840" s="12" t="n">
        <v>45005</v>
      </c>
      <c r="X2840" s="13" t="n">
        <v>7.5</v>
      </c>
      <c r="Y2840" s="12" t="n">
        <v>45008</v>
      </c>
      <c r="Z2840" t="n">
        <v>7</v>
      </c>
      <c r="AA2840" s="14" t="inlineStr">
        <is>
          <t>SI</t>
        </is>
      </c>
    </row>
    <row r="2841">
      <c r="B2841" t="inlineStr">
        <is>
          <t>Venta Local</t>
        </is>
      </c>
      <c r="C2841" t="n">
        <v>40362122</v>
      </c>
      <c r="D2841" t="inlineStr">
        <is>
          <t>AGROSUPER SHANGHAI</t>
        </is>
      </c>
      <c r="E2841" t="n">
        <v>1023306</v>
      </c>
      <c r="F2841" t="inlineStr">
        <is>
          <t>agrosuper shanghai1023306</t>
        </is>
      </c>
      <c r="G2841" s="12" t="n">
        <v>44998</v>
      </c>
      <c r="H2841" s="10" t="n">
        <v>24360</v>
      </c>
      <c r="I2841" s="10" t="n"/>
      <c r="J2841" s="10" t="n"/>
      <c r="K2841" s="10" t="n"/>
      <c r="L2841" s="13" t="n">
        <v>5.574109245612703</v>
      </c>
      <c r="M2841" s="12" t="n">
        <v>45003</v>
      </c>
      <c r="N2841" s="13" t="n">
        <v>5.5</v>
      </c>
      <c r="O2841" s="12" t="n">
        <v>45008</v>
      </c>
      <c r="P2841" t="n">
        <v>7</v>
      </c>
      <c r="Q2841" s="14" t="inlineStr">
        <is>
          <t>SI</t>
        </is>
      </c>
      <c r="R2841" s="10" t="n">
        <v>24360</v>
      </c>
      <c r="S2841" s="10" t="n"/>
      <c r="T2841" s="10" t="n"/>
      <c r="U2841" s="10" t="n"/>
      <c r="V2841" s="13" t="n">
        <v>7.574109245612703</v>
      </c>
      <c r="W2841" s="12" t="n">
        <v>45005</v>
      </c>
      <c r="X2841" s="13" t="n">
        <v>7.5</v>
      </c>
      <c r="Y2841" s="12" t="n">
        <v>45008</v>
      </c>
      <c r="Z2841" t="n">
        <v>7</v>
      </c>
      <c r="AA2841" s="14" t="inlineStr">
        <is>
          <t>SI</t>
        </is>
      </c>
    </row>
    <row r="2842">
      <c r="B2842" t="inlineStr">
        <is>
          <t>Venta Local</t>
        </is>
      </c>
      <c r="C2842" t="n">
        <v>40362120</v>
      </c>
      <c r="D2842" t="inlineStr">
        <is>
          <t>AGROSUPER SHANGHAI</t>
        </is>
      </c>
      <c r="E2842" t="n">
        <v>1023306</v>
      </c>
      <c r="F2842" t="inlineStr">
        <is>
          <t>agrosuper shanghai1023306</t>
        </is>
      </c>
      <c r="G2842" s="12" t="n">
        <v>45005</v>
      </c>
      <c r="H2842" s="10" t="n">
        <v>24260</v>
      </c>
      <c r="I2842" s="10" t="n"/>
      <c r="J2842" s="10" t="n"/>
      <c r="K2842" s="10" t="n"/>
      <c r="L2842" s="13" t="n">
        <v>5.574109245612703</v>
      </c>
      <c r="M2842" s="12" t="n">
        <v>45010</v>
      </c>
      <c r="N2842" s="13" t="n">
        <v>5.5</v>
      </c>
      <c r="O2842" s="12" t="n">
        <v>45015</v>
      </c>
      <c r="P2842" t="n">
        <v>1</v>
      </c>
      <c r="Q2842" s="14" t="inlineStr">
        <is>
          <t>Mes 4</t>
        </is>
      </c>
      <c r="R2842" s="10" t="n">
        <v>24260</v>
      </c>
      <c r="S2842" s="10" t="n"/>
      <c r="T2842" s="10" t="n"/>
      <c r="U2842" s="10" t="n"/>
      <c r="V2842" s="13" t="n">
        <v>7.574109245612703</v>
      </c>
      <c r="W2842" s="12" t="n">
        <v>45012</v>
      </c>
      <c r="X2842" s="13" t="n">
        <v>7.5</v>
      </c>
      <c r="Y2842" s="12" t="n">
        <v>45015</v>
      </c>
      <c r="Z2842" t="n">
        <v>1</v>
      </c>
      <c r="AA2842" s="14" t="inlineStr">
        <is>
          <t>Mes 4</t>
        </is>
      </c>
    </row>
    <row r="2843">
      <c r="B2843" t="inlineStr">
        <is>
          <t>Venta Local</t>
        </is>
      </c>
      <c r="C2843" t="n">
        <v>40362119</v>
      </c>
      <c r="D2843" t="inlineStr">
        <is>
          <t>AGROSUPER SHANGHAI</t>
        </is>
      </c>
      <c r="E2843" t="n">
        <v>1023306</v>
      </c>
      <c r="F2843" t="inlineStr">
        <is>
          <t>agrosuper shanghai1023306</t>
        </is>
      </c>
      <c r="G2843" s="12" t="n">
        <v>44996</v>
      </c>
      <c r="H2843" s="10" t="n">
        <v>12000</v>
      </c>
      <c r="I2843" s="10" t="n"/>
      <c r="J2843" s="10" t="n"/>
      <c r="K2843" s="10" t="n"/>
      <c r="L2843" s="13" t="n">
        <v>5.574109245612703</v>
      </c>
      <c r="M2843" s="12" t="n">
        <v>45001</v>
      </c>
      <c r="N2843" s="13" t="n">
        <v>5.5</v>
      </c>
      <c r="O2843" s="12" t="n">
        <v>45006</v>
      </c>
      <c r="P2843" t="n">
        <v>9</v>
      </c>
      <c r="Q2843" s="14" t="inlineStr">
        <is>
          <t>SI</t>
        </is>
      </c>
      <c r="R2843" s="10" t="n">
        <v>12000</v>
      </c>
      <c r="S2843" s="10" t="n"/>
      <c r="T2843" s="10" t="n"/>
      <c r="U2843" s="10" t="n"/>
      <c r="V2843" s="13" t="n">
        <v>7.574109245612703</v>
      </c>
      <c r="W2843" s="12" t="n">
        <v>45003</v>
      </c>
      <c r="X2843" s="13" t="n">
        <v>7.5</v>
      </c>
      <c r="Y2843" s="12" t="n">
        <v>45006</v>
      </c>
      <c r="Z2843" t="n">
        <v>9</v>
      </c>
      <c r="AA2843" s="14" t="inlineStr">
        <is>
          <t>SI</t>
        </is>
      </c>
    </row>
    <row r="2844">
      <c r="B2844" t="inlineStr">
        <is>
          <t>Venta Local</t>
        </is>
      </c>
      <c r="C2844" t="n">
        <v>40362119</v>
      </c>
      <c r="D2844" t="inlineStr">
        <is>
          <t>AGROSUPER SHANGHAI</t>
        </is>
      </c>
      <c r="E2844" t="n">
        <v>1023306</v>
      </c>
      <c r="F2844" t="inlineStr">
        <is>
          <t>agrosuper shanghai1023306</t>
        </is>
      </c>
      <c r="G2844" s="12" t="n">
        <v>44996</v>
      </c>
      <c r="H2844" s="10" t="n">
        <v>24000</v>
      </c>
      <c r="I2844" s="10" t="n"/>
      <c r="J2844" s="10" t="n"/>
      <c r="K2844" s="10" t="n"/>
      <c r="L2844" s="13" t="n">
        <v>5.574109245612703</v>
      </c>
      <c r="M2844" s="12" t="n">
        <v>45001</v>
      </c>
      <c r="N2844" s="13" t="n">
        <v>5.5</v>
      </c>
      <c r="O2844" s="12" t="n">
        <v>45006</v>
      </c>
      <c r="P2844" t="n">
        <v>9</v>
      </c>
      <c r="Q2844" s="14" t="inlineStr">
        <is>
          <t>SI</t>
        </is>
      </c>
      <c r="R2844" s="10" t="n">
        <v>24000</v>
      </c>
      <c r="S2844" s="10" t="n"/>
      <c r="T2844" s="10" t="n"/>
      <c r="U2844" s="10" t="n"/>
      <c r="V2844" s="13" t="n">
        <v>7.574109245612703</v>
      </c>
      <c r="W2844" s="12" t="n">
        <v>45003</v>
      </c>
      <c r="X2844" s="13" t="n">
        <v>7.5</v>
      </c>
      <c r="Y2844" s="12" t="n">
        <v>45006</v>
      </c>
      <c r="Z2844" t="n">
        <v>9</v>
      </c>
      <c r="AA2844" s="14" t="inlineStr">
        <is>
          <t>SI</t>
        </is>
      </c>
    </row>
    <row r="2845">
      <c r="B2845" t="inlineStr">
        <is>
          <t>Venta Local</t>
        </is>
      </c>
      <c r="C2845" t="n">
        <v>40362117</v>
      </c>
      <c r="D2845" t="inlineStr">
        <is>
          <t>AGROSUPER SHANGHAI</t>
        </is>
      </c>
      <c r="E2845" t="n">
        <v>1022388</v>
      </c>
      <c r="F2845" t="inlineStr">
        <is>
          <t>agrosuper shanghai1022388</t>
        </is>
      </c>
      <c r="G2845" s="12" t="n">
        <v>45001</v>
      </c>
      <c r="H2845" s="10" t="n">
        <v>24070</v>
      </c>
      <c r="I2845" s="10" t="n"/>
      <c r="J2845" s="10" t="n"/>
      <c r="K2845" s="10" t="n"/>
      <c r="L2845" s="13" t="n">
        <v>5.574109245612703</v>
      </c>
      <c r="M2845" s="12" t="n">
        <v>45006</v>
      </c>
      <c r="N2845" s="13" t="n">
        <v>5.5</v>
      </c>
      <c r="O2845" s="12" t="n">
        <v>45011</v>
      </c>
      <c r="P2845" t="n">
        <v>5</v>
      </c>
      <c r="Q2845" s="14" t="inlineStr">
        <is>
          <t>SI</t>
        </is>
      </c>
      <c r="R2845" s="10" t="n">
        <v>24070</v>
      </c>
      <c r="S2845" s="10" t="n"/>
      <c r="T2845" s="10" t="n"/>
      <c r="U2845" s="10" t="n"/>
      <c r="V2845" s="13" t="n">
        <v>7.574109245612703</v>
      </c>
      <c r="W2845" s="12" t="n">
        <v>45008</v>
      </c>
      <c r="X2845" s="13" t="n">
        <v>7.5</v>
      </c>
      <c r="Y2845" s="12" t="n">
        <v>45011</v>
      </c>
      <c r="Z2845" t="n">
        <v>5</v>
      </c>
      <c r="AA2845" s="14" t="inlineStr">
        <is>
          <t>SI</t>
        </is>
      </c>
    </row>
    <row r="2846">
      <c r="B2846" t="inlineStr">
        <is>
          <t>Venta Local</t>
        </is>
      </c>
      <c r="C2846" t="n">
        <v>40362116</v>
      </c>
      <c r="D2846" t="inlineStr">
        <is>
          <t>AGROSUPER SHANGHAI</t>
        </is>
      </c>
      <c r="E2846" t="n">
        <v>1022388</v>
      </c>
      <c r="F2846" t="inlineStr">
        <is>
          <t>agrosuper shanghai1022388</t>
        </is>
      </c>
      <c r="G2846" s="12" t="n">
        <v>45001</v>
      </c>
      <c r="H2846" s="10" t="n">
        <v>24030</v>
      </c>
      <c r="I2846" s="10" t="n"/>
      <c r="J2846" s="10" t="n"/>
      <c r="K2846" s="10" t="n"/>
      <c r="L2846" s="13" t="n">
        <v>5.574109245612703</v>
      </c>
      <c r="M2846" s="12" t="n">
        <v>45006</v>
      </c>
      <c r="N2846" s="13" t="n">
        <v>5.5</v>
      </c>
      <c r="O2846" s="12" t="n">
        <v>45011</v>
      </c>
      <c r="P2846" t="n">
        <v>5</v>
      </c>
      <c r="Q2846" s="14" t="inlineStr">
        <is>
          <t>SI</t>
        </is>
      </c>
      <c r="R2846" s="10" t="n">
        <v>24030</v>
      </c>
      <c r="S2846" s="10" t="n"/>
      <c r="T2846" s="10" t="n"/>
      <c r="U2846" s="10" t="n"/>
      <c r="V2846" s="13" t="n">
        <v>7.574109245612703</v>
      </c>
      <c r="W2846" s="12" t="n">
        <v>45008</v>
      </c>
      <c r="X2846" s="13" t="n">
        <v>7.5</v>
      </c>
      <c r="Y2846" s="12" t="n">
        <v>45011</v>
      </c>
      <c r="Z2846" t="n">
        <v>5</v>
      </c>
      <c r="AA2846" s="14" t="inlineStr">
        <is>
          <t>SI</t>
        </is>
      </c>
    </row>
    <row r="2847">
      <c r="B2847" t="inlineStr">
        <is>
          <t>Venta Local</t>
        </is>
      </c>
      <c r="C2847" t="n">
        <v>40362114</v>
      </c>
      <c r="D2847" t="inlineStr">
        <is>
          <t>AGROSUPER SHANGHAI</t>
        </is>
      </c>
      <c r="E2847" t="n">
        <v>1022388</v>
      </c>
      <c r="F2847" t="inlineStr">
        <is>
          <t>agrosuper shanghai1022388</t>
        </is>
      </c>
      <c r="G2847" s="12" t="n">
        <v>44992</v>
      </c>
      <c r="H2847" s="10" t="n">
        <v>24000</v>
      </c>
      <c r="I2847" s="10" t="n"/>
      <c r="J2847" s="10" t="n"/>
      <c r="K2847" s="10" t="n"/>
      <c r="L2847" s="13" t="n">
        <v>5.574109245612703</v>
      </c>
      <c r="M2847" s="12" t="n">
        <v>44997</v>
      </c>
      <c r="N2847" s="13" t="n">
        <v>5.5</v>
      </c>
      <c r="O2847" s="12" t="n">
        <v>45002</v>
      </c>
      <c r="P2847" t="n">
        <v>12</v>
      </c>
      <c r="Q2847" s="14" t="inlineStr">
        <is>
          <t>SI</t>
        </is>
      </c>
      <c r="R2847" s="10" t="n">
        <v>24000</v>
      </c>
      <c r="S2847" s="10" t="n"/>
      <c r="T2847" s="10" t="n"/>
      <c r="U2847" s="10" t="n"/>
      <c r="V2847" s="13" t="n">
        <v>7.574109245612703</v>
      </c>
      <c r="W2847" s="12" t="n">
        <v>44999</v>
      </c>
      <c r="X2847" s="13" t="n">
        <v>7.5</v>
      </c>
      <c r="Y2847" s="12" t="n">
        <v>45002</v>
      </c>
      <c r="Z2847" t="n">
        <v>12</v>
      </c>
      <c r="AA2847" s="14" t="inlineStr">
        <is>
          <t>SI</t>
        </is>
      </c>
    </row>
    <row r="2848">
      <c r="B2848" t="inlineStr">
        <is>
          <t>Venta Local</t>
        </is>
      </c>
      <c r="C2848" t="n">
        <v>40362107</v>
      </c>
      <c r="D2848" t="inlineStr">
        <is>
          <t>AGROSUPER SHANGHAI</t>
        </is>
      </c>
      <c r="E2848" t="n">
        <v>1022125</v>
      </c>
      <c r="F2848" t="inlineStr">
        <is>
          <t>agrosuper shanghai1022125</t>
        </is>
      </c>
      <c r="G2848" s="12" t="n">
        <v>44998</v>
      </c>
      <c r="H2848" s="10" t="n">
        <v>25000.94</v>
      </c>
      <c r="I2848" s="10" t="n"/>
      <c r="J2848" s="10" t="n"/>
      <c r="K2848" s="10" t="n"/>
      <c r="L2848" s="13" t="n">
        <v>5.574109245612703</v>
      </c>
      <c r="M2848" s="12" t="n">
        <v>45003</v>
      </c>
      <c r="N2848" s="13" t="n">
        <v>5.5</v>
      </c>
      <c r="O2848" s="12" t="n">
        <v>45008</v>
      </c>
      <c r="P2848" t="n">
        <v>7</v>
      </c>
      <c r="Q2848" s="14" t="inlineStr">
        <is>
          <t>SI</t>
        </is>
      </c>
      <c r="R2848" s="10" t="n">
        <v>25000.94</v>
      </c>
      <c r="S2848" s="10" t="n"/>
      <c r="T2848" s="10" t="n"/>
      <c r="U2848" s="10" t="n"/>
      <c r="V2848" s="13" t="n">
        <v>7.574109245612703</v>
      </c>
      <c r="W2848" s="12" t="n">
        <v>45005</v>
      </c>
      <c r="X2848" s="13" t="n">
        <v>7.5</v>
      </c>
      <c r="Y2848" s="12" t="n">
        <v>45008</v>
      </c>
      <c r="Z2848" t="n">
        <v>7</v>
      </c>
      <c r="AA2848" s="14" t="inlineStr">
        <is>
          <t>SI</t>
        </is>
      </c>
    </row>
    <row r="2849">
      <c r="B2849" t="inlineStr">
        <is>
          <t>Venta Local</t>
        </is>
      </c>
      <c r="C2849" t="n">
        <v>40362106</v>
      </c>
      <c r="D2849" t="inlineStr">
        <is>
          <t>AGROSUPER SHANGHAI</t>
        </is>
      </c>
      <c r="E2849" t="n">
        <v>1022125</v>
      </c>
      <c r="F2849" t="inlineStr">
        <is>
          <t>agrosuper shanghai1022125</t>
        </is>
      </c>
      <c r="G2849" s="12" t="n">
        <v>45007</v>
      </c>
      <c r="H2849" s="10" t="inlineStr"/>
      <c r="I2849" s="10" t="n">
        <v>25001.89</v>
      </c>
      <c r="J2849" s="10" t="n"/>
      <c r="K2849" s="10" t="n"/>
      <c r="L2849" s="13" t="n">
        <v>5.574109245612703</v>
      </c>
      <c r="M2849" s="12" t="n">
        <v>45012</v>
      </c>
      <c r="N2849" s="13" t="n">
        <v>5.5</v>
      </c>
      <c r="O2849" s="12" t="n">
        <v>45017</v>
      </c>
      <c r="P2849" t="n">
        <v>23</v>
      </c>
      <c r="Q2849" s="14" t="inlineStr">
        <is>
          <t>SI</t>
        </is>
      </c>
      <c r="R2849" s="10" t="n"/>
      <c r="S2849" s="10" t="n">
        <v>25001.89</v>
      </c>
      <c r="T2849" s="10" t="n"/>
      <c r="U2849" s="10" t="n"/>
      <c r="V2849" s="13" t="n">
        <v>7.574109245612703</v>
      </c>
      <c r="W2849" s="12" t="n">
        <v>45014</v>
      </c>
      <c r="X2849" s="13" t="n">
        <v>7.5</v>
      </c>
      <c r="Y2849" s="12" t="n">
        <v>45017</v>
      </c>
      <c r="Z2849" t="n">
        <v>23</v>
      </c>
      <c r="AA2849" s="14" t="inlineStr">
        <is>
          <t>SI</t>
        </is>
      </c>
    </row>
    <row r="2850">
      <c r="B2850" t="inlineStr">
        <is>
          <t>Venta Local</t>
        </is>
      </c>
      <c r="C2850" t="n">
        <v>40362101</v>
      </c>
      <c r="D2850" t="inlineStr">
        <is>
          <t>AGROSUPER SHANGHAI</t>
        </is>
      </c>
      <c r="E2850" t="n">
        <v>1022125</v>
      </c>
      <c r="F2850" t="inlineStr">
        <is>
          <t>agrosuper shanghai1022125</t>
        </is>
      </c>
      <c r="G2850" s="12" t="n">
        <v>44992</v>
      </c>
      <c r="H2850" s="10" t="n">
        <v>24039.76</v>
      </c>
      <c r="I2850" s="10" t="n"/>
      <c r="J2850" s="10" t="n"/>
      <c r="K2850" s="10" t="n"/>
      <c r="L2850" s="13" t="n">
        <v>5.574109245612703</v>
      </c>
      <c r="M2850" s="12" t="n">
        <v>44997</v>
      </c>
      <c r="N2850" s="13" t="n">
        <v>5.5</v>
      </c>
      <c r="O2850" s="12" t="n">
        <v>45002</v>
      </c>
      <c r="P2850" t="n">
        <v>12</v>
      </c>
      <c r="Q2850" s="14" t="inlineStr">
        <is>
          <t>SI</t>
        </is>
      </c>
      <c r="R2850" s="10" t="n">
        <v>24039.76</v>
      </c>
      <c r="S2850" s="10" t="n"/>
      <c r="T2850" s="10" t="n"/>
      <c r="U2850" s="10" t="n"/>
      <c r="V2850" s="13" t="n">
        <v>7.574109245612703</v>
      </c>
      <c r="W2850" s="12" t="n">
        <v>44999</v>
      </c>
      <c r="X2850" s="13" t="n">
        <v>7.5</v>
      </c>
      <c r="Y2850" s="12" t="n">
        <v>45002</v>
      </c>
      <c r="Z2850" t="n">
        <v>12</v>
      </c>
      <c r="AA2850" s="14" t="inlineStr">
        <is>
          <t>SI</t>
        </is>
      </c>
    </row>
    <row r="2851">
      <c r="B2851" t="inlineStr">
        <is>
          <t>Venta Local</t>
        </is>
      </c>
      <c r="C2851" t="n">
        <v>40362095</v>
      </c>
      <c r="D2851" t="inlineStr">
        <is>
          <t>AGROSUPER SHANGHAI</t>
        </is>
      </c>
      <c r="E2851" t="n">
        <v>1023411</v>
      </c>
      <c r="F2851" t="inlineStr">
        <is>
          <t>agrosuper shanghai1023411</t>
        </is>
      </c>
      <c r="G2851" s="12" t="n">
        <v>45005</v>
      </c>
      <c r="H2851" s="10" t="n">
        <v>24304.86</v>
      </c>
      <c r="I2851" s="10" t="n"/>
      <c r="J2851" s="10" t="n"/>
      <c r="K2851" s="10" t="n"/>
      <c r="L2851" s="13" t="n">
        <v>5.574109245612703</v>
      </c>
      <c r="M2851" s="12" t="n">
        <v>45010</v>
      </c>
      <c r="N2851" s="13" t="n">
        <v>5.5</v>
      </c>
      <c r="O2851" s="12" t="n">
        <v>45015</v>
      </c>
      <c r="P2851" t="n">
        <v>1</v>
      </c>
      <c r="Q2851" s="14" t="inlineStr">
        <is>
          <t>Mes 4</t>
        </is>
      </c>
      <c r="R2851" s="10" t="n">
        <v>24304.86</v>
      </c>
      <c r="S2851" s="10" t="n"/>
      <c r="T2851" s="10" t="n"/>
      <c r="U2851" s="10" t="n"/>
      <c r="V2851" s="13" t="n">
        <v>7.574109245612703</v>
      </c>
      <c r="W2851" s="12" t="n">
        <v>45012</v>
      </c>
      <c r="X2851" s="13" t="n">
        <v>7.5</v>
      </c>
      <c r="Y2851" s="12" t="n">
        <v>45015</v>
      </c>
      <c r="Z2851" t="n">
        <v>1</v>
      </c>
      <c r="AA2851" s="14" t="inlineStr">
        <is>
          <t>Mes 4</t>
        </is>
      </c>
    </row>
    <row r="2852">
      <c r="B2852" t="inlineStr">
        <is>
          <t>Venta Local</t>
        </is>
      </c>
      <c r="C2852" t="n">
        <v>40362090</v>
      </c>
      <c r="D2852" t="inlineStr">
        <is>
          <t>AGROSUPER SHANGHAI</t>
        </is>
      </c>
      <c r="E2852" t="n">
        <v>1023412</v>
      </c>
      <c r="F2852" t="inlineStr">
        <is>
          <t>agrosuper shanghai1023412</t>
        </is>
      </c>
      <c r="G2852" s="12" t="n">
        <v>45005</v>
      </c>
      <c r="H2852" s="10" t="n">
        <v>23958.12</v>
      </c>
      <c r="I2852" s="10" t="n"/>
      <c r="J2852" s="10" t="n"/>
      <c r="K2852" s="10" t="n"/>
      <c r="L2852" s="13" t="n">
        <v>5.574109245612703</v>
      </c>
      <c r="M2852" s="12" t="n">
        <v>45010</v>
      </c>
      <c r="N2852" s="13" t="n">
        <v>5.5</v>
      </c>
      <c r="O2852" s="12" t="n">
        <v>45015</v>
      </c>
      <c r="P2852" t="n">
        <v>1</v>
      </c>
      <c r="Q2852" s="14" t="inlineStr">
        <is>
          <t>Mes 4</t>
        </is>
      </c>
      <c r="R2852" s="10" t="n">
        <v>23958.12</v>
      </c>
      <c r="S2852" s="10" t="n"/>
      <c r="T2852" s="10" t="n"/>
      <c r="U2852" s="10" t="n"/>
      <c r="V2852" s="13" t="n">
        <v>7.574109245612703</v>
      </c>
      <c r="W2852" s="12" t="n">
        <v>45012</v>
      </c>
      <c r="X2852" s="13" t="n">
        <v>7.5</v>
      </c>
      <c r="Y2852" s="12" t="n">
        <v>45015</v>
      </c>
      <c r="Z2852" t="n">
        <v>1</v>
      </c>
      <c r="AA2852" s="14" t="inlineStr">
        <is>
          <t>Mes 4</t>
        </is>
      </c>
    </row>
    <row r="2853">
      <c r="B2853" t="inlineStr">
        <is>
          <t>Venta Local</t>
        </is>
      </c>
      <c r="C2853" t="n">
        <v>40362070</v>
      </c>
      <c r="D2853" t="inlineStr">
        <is>
          <t>AGROSUPER SHANGHAI</t>
        </is>
      </c>
      <c r="E2853" t="n">
        <v>1021733</v>
      </c>
      <c r="F2853" t="inlineStr">
        <is>
          <t>agrosuper shanghai1021733</t>
        </is>
      </c>
      <c r="G2853" s="12" t="n">
        <v>45011</v>
      </c>
      <c r="H2853" s="10" t="inlineStr"/>
      <c r="I2853" s="10" t="n">
        <v>24007.21</v>
      </c>
      <c r="J2853" s="10" t="n"/>
      <c r="K2853" s="10" t="n"/>
      <c r="L2853" s="13" t="n">
        <v>5.574109245612703</v>
      </c>
      <c r="M2853" s="12" t="n">
        <v>45016</v>
      </c>
      <c r="N2853" s="13" t="n">
        <v>5.5</v>
      </c>
      <c r="O2853" s="12" t="n">
        <v>45021</v>
      </c>
      <c r="P2853" t="n">
        <v>21</v>
      </c>
      <c r="Q2853" s="14" t="inlineStr">
        <is>
          <t>SI</t>
        </is>
      </c>
      <c r="R2853" s="10" t="n"/>
      <c r="S2853" s="10" t="n">
        <v>24007.21</v>
      </c>
      <c r="T2853" s="10" t="n"/>
      <c r="U2853" s="10" t="n"/>
      <c r="V2853" s="13" t="n">
        <v>7.574109245612703</v>
      </c>
      <c r="W2853" s="12" t="n">
        <v>45018</v>
      </c>
      <c r="X2853" s="13" t="n">
        <v>7.5</v>
      </c>
      <c r="Y2853" s="12" t="n">
        <v>45021</v>
      </c>
      <c r="Z2853" t="n">
        <v>21</v>
      </c>
      <c r="AA2853" s="14" t="inlineStr">
        <is>
          <t>SI</t>
        </is>
      </c>
    </row>
    <row r="2854">
      <c r="B2854" t="inlineStr">
        <is>
          <t>Venta Local</t>
        </is>
      </c>
      <c r="C2854" t="n">
        <v>40362069</v>
      </c>
      <c r="D2854" t="inlineStr">
        <is>
          <t>AGROSUPER SHANGHAI</t>
        </is>
      </c>
      <c r="E2854" t="n">
        <v>1021733</v>
      </c>
      <c r="F2854" t="inlineStr">
        <is>
          <t>agrosuper shanghai1021733</t>
        </is>
      </c>
      <c r="G2854" s="12" t="n">
        <v>45011</v>
      </c>
      <c r="H2854" s="10" t="inlineStr"/>
      <c r="I2854" s="10" t="n">
        <v>12260.77</v>
      </c>
      <c r="J2854" s="10" t="n"/>
      <c r="K2854" s="10" t="n"/>
      <c r="L2854" s="13" t="n">
        <v>5.574109245612703</v>
      </c>
      <c r="M2854" s="12" t="n">
        <v>45016</v>
      </c>
      <c r="N2854" s="13" t="n">
        <v>5.5</v>
      </c>
      <c r="O2854" s="12" t="n">
        <v>45021</v>
      </c>
      <c r="P2854" t="n">
        <v>21</v>
      </c>
      <c r="Q2854" s="14" t="inlineStr">
        <is>
          <t>SI</t>
        </is>
      </c>
      <c r="R2854" s="10" t="n"/>
      <c r="S2854" s="10" t="n">
        <v>12260.77</v>
      </c>
      <c r="T2854" s="10" t="n"/>
      <c r="U2854" s="10" t="n"/>
      <c r="V2854" s="13" t="n">
        <v>7.574109245612703</v>
      </c>
      <c r="W2854" s="12" t="n">
        <v>45018</v>
      </c>
      <c r="X2854" s="13" t="n">
        <v>7.5</v>
      </c>
      <c r="Y2854" s="12" t="n">
        <v>45021</v>
      </c>
      <c r="Z2854" t="n">
        <v>21</v>
      </c>
      <c r="AA2854" s="14" t="inlineStr">
        <is>
          <t>SI</t>
        </is>
      </c>
    </row>
    <row r="2855">
      <c r="B2855" t="inlineStr">
        <is>
          <t>Venta Local</t>
        </is>
      </c>
      <c r="C2855" t="n">
        <v>40362069</v>
      </c>
      <c r="D2855" t="inlineStr">
        <is>
          <t>AGROSUPER SHANGHAI</t>
        </is>
      </c>
      <c r="E2855" t="n">
        <v>1021733</v>
      </c>
      <c r="F2855" t="inlineStr">
        <is>
          <t>agrosuper shanghai1021733</t>
        </is>
      </c>
      <c r="G2855" s="12" t="n">
        <v>45011</v>
      </c>
      <c r="H2855" s="10" t="inlineStr"/>
      <c r="I2855" s="10" t="n">
        <v>24080.13</v>
      </c>
      <c r="J2855" s="10" t="n"/>
      <c r="K2855" s="10" t="n"/>
      <c r="L2855" s="13" t="n">
        <v>5.574109245612703</v>
      </c>
      <c r="M2855" s="12" t="n">
        <v>45016</v>
      </c>
      <c r="N2855" s="13" t="n">
        <v>5.5</v>
      </c>
      <c r="O2855" s="12" t="n">
        <v>45021</v>
      </c>
      <c r="P2855" t="n">
        <v>21</v>
      </c>
      <c r="Q2855" s="14" t="inlineStr">
        <is>
          <t>SI</t>
        </is>
      </c>
      <c r="R2855" s="10" t="n"/>
      <c r="S2855" s="10" t="n">
        <v>24080.13</v>
      </c>
      <c r="T2855" s="10" t="n"/>
      <c r="U2855" s="10" t="n"/>
      <c r="V2855" s="13" t="n">
        <v>7.574109245612703</v>
      </c>
      <c r="W2855" s="12" t="n">
        <v>45018</v>
      </c>
      <c r="X2855" s="13" t="n">
        <v>7.5</v>
      </c>
      <c r="Y2855" s="12" t="n">
        <v>45021</v>
      </c>
      <c r="Z2855" t="n">
        <v>21</v>
      </c>
      <c r="AA2855" s="14" t="inlineStr">
        <is>
          <t>SI</t>
        </is>
      </c>
    </row>
    <row r="2856">
      <c r="B2856" t="inlineStr">
        <is>
          <t>Venta Local</t>
        </is>
      </c>
      <c r="C2856" t="n">
        <v>40362045</v>
      </c>
      <c r="D2856" t="inlineStr">
        <is>
          <t>AGROSUPER SHANGHAI</t>
        </is>
      </c>
      <c r="E2856" t="n">
        <v>1021733</v>
      </c>
      <c r="F2856" t="inlineStr">
        <is>
          <t>agrosuper shanghai1021733</t>
        </is>
      </c>
      <c r="G2856" s="12" t="n">
        <v>44992</v>
      </c>
      <c r="H2856" s="10" t="n">
        <v>24381.07</v>
      </c>
      <c r="I2856" s="10" t="n"/>
      <c r="J2856" s="10" t="n"/>
      <c r="K2856" s="10" t="n"/>
      <c r="L2856" s="13" t="n">
        <v>5.574109245612703</v>
      </c>
      <c r="M2856" s="12" t="n">
        <v>44997</v>
      </c>
      <c r="N2856" s="13" t="n">
        <v>5.5</v>
      </c>
      <c r="O2856" s="12" t="n">
        <v>45002</v>
      </c>
      <c r="P2856" t="n">
        <v>12</v>
      </c>
      <c r="Q2856" s="14" t="inlineStr">
        <is>
          <t>SI</t>
        </is>
      </c>
      <c r="R2856" s="10" t="n">
        <v>24381.07</v>
      </c>
      <c r="S2856" s="10" t="n"/>
      <c r="T2856" s="10" t="n"/>
      <c r="U2856" s="10" t="n"/>
      <c r="V2856" s="13" t="n">
        <v>7.574109245612703</v>
      </c>
      <c r="W2856" s="12" t="n">
        <v>44999</v>
      </c>
      <c r="X2856" s="13" t="n">
        <v>7.5</v>
      </c>
      <c r="Y2856" s="12" t="n">
        <v>45002</v>
      </c>
      <c r="Z2856" t="n">
        <v>12</v>
      </c>
      <c r="AA2856" s="14" t="inlineStr">
        <is>
          <t>SI</t>
        </is>
      </c>
    </row>
    <row r="2857">
      <c r="B2857" t="inlineStr">
        <is>
          <t>Venta Local</t>
        </is>
      </c>
      <c r="C2857" t="n">
        <v>40362037</v>
      </c>
      <c r="D2857" t="inlineStr">
        <is>
          <t>AGROSUPER SHANGHAI</t>
        </is>
      </c>
      <c r="E2857" t="n">
        <v>1021774</v>
      </c>
      <c r="F2857" t="inlineStr">
        <is>
          <t>agrosuper shanghai1021774</t>
        </is>
      </c>
      <c r="G2857" s="12" t="n">
        <v>44992</v>
      </c>
      <c r="H2857" s="10" t="n">
        <v>24400</v>
      </c>
      <c r="I2857" s="10" t="n"/>
      <c r="J2857" s="10" t="n"/>
      <c r="K2857" s="10" t="n"/>
      <c r="L2857" s="13" t="n">
        <v>5.574109245612703</v>
      </c>
      <c r="M2857" s="12" t="n">
        <v>44997</v>
      </c>
      <c r="N2857" s="13" t="n">
        <v>5.5</v>
      </c>
      <c r="O2857" s="12" t="n">
        <v>45002</v>
      </c>
      <c r="P2857" t="n">
        <v>12</v>
      </c>
      <c r="Q2857" s="14" t="inlineStr">
        <is>
          <t>SI</t>
        </is>
      </c>
      <c r="R2857" s="10" t="n">
        <v>24400</v>
      </c>
      <c r="S2857" s="10" t="n"/>
      <c r="T2857" s="10" t="n"/>
      <c r="U2857" s="10" t="n"/>
      <c r="V2857" s="13" t="n">
        <v>7.574109245612703</v>
      </c>
      <c r="W2857" s="12" t="n">
        <v>44999</v>
      </c>
      <c r="X2857" s="13" t="n">
        <v>7.5</v>
      </c>
      <c r="Y2857" s="12" t="n">
        <v>45002</v>
      </c>
      <c r="Z2857" t="n">
        <v>12</v>
      </c>
      <c r="AA2857" s="14" t="inlineStr">
        <is>
          <t>SI</t>
        </is>
      </c>
    </row>
    <row r="2858">
      <c r="B2858" t="inlineStr">
        <is>
          <t>Venta Local</t>
        </is>
      </c>
      <c r="C2858" t="n">
        <v>40362033</v>
      </c>
      <c r="D2858" t="inlineStr">
        <is>
          <t>AGROSUPER SHANGHAI</t>
        </is>
      </c>
      <c r="E2858" t="n">
        <v>1022636</v>
      </c>
      <c r="F2858" t="inlineStr">
        <is>
          <t>agrosuper shanghai1022636</t>
        </is>
      </c>
      <c r="G2858" s="12" t="n">
        <v>45015</v>
      </c>
      <c r="H2858" s="10" t="inlineStr"/>
      <c r="I2858" s="10" t="n">
        <v>21510</v>
      </c>
      <c r="J2858" s="10" t="n"/>
      <c r="K2858" s="10" t="n"/>
      <c r="L2858" s="13" t="n">
        <v>5.574109245612703</v>
      </c>
      <c r="M2858" s="12" t="n">
        <v>45020</v>
      </c>
      <c r="N2858" s="13" t="n">
        <v>5.5</v>
      </c>
      <c r="O2858" s="12" t="n">
        <v>45025</v>
      </c>
      <c r="P2858" t="n">
        <v>18</v>
      </c>
      <c r="Q2858" s="14" t="inlineStr">
        <is>
          <t>SI</t>
        </is>
      </c>
      <c r="R2858" s="10" t="n"/>
      <c r="S2858" s="10" t="n">
        <v>21510</v>
      </c>
      <c r="T2858" s="10" t="n"/>
      <c r="U2858" s="10" t="n"/>
      <c r="V2858" s="13" t="n">
        <v>7.574109245612703</v>
      </c>
      <c r="W2858" s="12" t="n">
        <v>45022</v>
      </c>
      <c r="X2858" s="13" t="n">
        <v>7.5</v>
      </c>
      <c r="Y2858" s="12" t="n">
        <v>45025</v>
      </c>
      <c r="Z2858" t="n">
        <v>18</v>
      </c>
      <c r="AA2858" s="14" t="inlineStr">
        <is>
          <t>SI</t>
        </is>
      </c>
    </row>
    <row r="2859">
      <c r="B2859" t="inlineStr">
        <is>
          <t>Venta Local</t>
        </is>
      </c>
      <c r="C2859" t="n">
        <v>40362030</v>
      </c>
      <c r="D2859" t="inlineStr">
        <is>
          <t>AGROSUPER SHANGHAI</t>
        </is>
      </c>
      <c r="E2859" t="n">
        <v>1022183</v>
      </c>
      <c r="F2859" t="inlineStr">
        <is>
          <t>agrosuper shanghai1022183</t>
        </is>
      </c>
      <c r="G2859" s="12" t="n">
        <v>45007</v>
      </c>
      <c r="H2859" s="10" t="inlineStr"/>
      <c r="I2859" s="10" t="n">
        <v>24660.99</v>
      </c>
      <c r="J2859" s="10" t="n"/>
      <c r="K2859" s="10" t="n"/>
      <c r="L2859" s="13" t="n">
        <v>5.574109245612703</v>
      </c>
      <c r="M2859" s="12" t="n">
        <v>45012</v>
      </c>
      <c r="N2859" s="13" t="n">
        <v>5.5</v>
      </c>
      <c r="O2859" s="12" t="n">
        <v>45017</v>
      </c>
      <c r="P2859" t="n">
        <v>23</v>
      </c>
      <c r="Q2859" s="14" t="inlineStr">
        <is>
          <t>SI</t>
        </is>
      </c>
      <c r="R2859" s="10" t="n"/>
      <c r="S2859" s="10" t="n">
        <v>24660.99</v>
      </c>
      <c r="T2859" s="10" t="n"/>
      <c r="U2859" s="10" t="n"/>
      <c r="V2859" s="13" t="n">
        <v>7.574109245612703</v>
      </c>
      <c r="W2859" s="12" t="n">
        <v>45014</v>
      </c>
      <c r="X2859" s="13" t="n">
        <v>7.5</v>
      </c>
      <c r="Y2859" s="12" t="n">
        <v>45017</v>
      </c>
      <c r="Z2859" t="n">
        <v>23</v>
      </c>
      <c r="AA2859" s="14" t="inlineStr">
        <is>
          <t>SI</t>
        </is>
      </c>
    </row>
    <row r="2860">
      <c r="B2860" t="inlineStr">
        <is>
          <t>Venta Local</t>
        </is>
      </c>
      <c r="C2860" t="n">
        <v>40362028</v>
      </c>
      <c r="D2860" t="inlineStr">
        <is>
          <t>AGROSUPER SHANGHAI</t>
        </is>
      </c>
      <c r="E2860" t="n">
        <v>1022183</v>
      </c>
      <c r="F2860" t="inlineStr">
        <is>
          <t>agrosuper shanghai1022183</t>
        </is>
      </c>
      <c r="G2860" s="12" t="n">
        <v>44998</v>
      </c>
      <c r="H2860" s="10" t="n">
        <v>25000.75</v>
      </c>
      <c r="I2860" s="10" t="n"/>
      <c r="J2860" s="10" t="n"/>
      <c r="K2860" s="10" t="n"/>
      <c r="L2860" s="13" t="n">
        <v>5.574109245612703</v>
      </c>
      <c r="M2860" s="12" t="n">
        <v>45003</v>
      </c>
      <c r="N2860" s="13" t="n">
        <v>5.5</v>
      </c>
      <c r="O2860" s="12" t="n">
        <v>45008</v>
      </c>
      <c r="P2860" t="n">
        <v>7</v>
      </c>
      <c r="Q2860" s="14" t="inlineStr">
        <is>
          <t>SI</t>
        </is>
      </c>
      <c r="R2860" s="10" t="n">
        <v>25000.75</v>
      </c>
      <c r="S2860" s="10" t="n"/>
      <c r="T2860" s="10" t="n"/>
      <c r="U2860" s="10" t="n"/>
      <c r="V2860" s="13" t="n">
        <v>7.574109245612703</v>
      </c>
      <c r="W2860" s="12" t="n">
        <v>45005</v>
      </c>
      <c r="X2860" s="13" t="n">
        <v>7.5</v>
      </c>
      <c r="Y2860" s="12" t="n">
        <v>45008</v>
      </c>
      <c r="Z2860" t="n">
        <v>7</v>
      </c>
      <c r="AA2860" s="14" t="inlineStr">
        <is>
          <t>SI</t>
        </is>
      </c>
    </row>
    <row r="2861">
      <c r="B2861" t="inlineStr">
        <is>
          <t>Venta Local</t>
        </is>
      </c>
      <c r="C2861" t="n">
        <v>40362024</v>
      </c>
      <c r="D2861" t="inlineStr">
        <is>
          <t>AGROSUPER SHANGHAI</t>
        </is>
      </c>
      <c r="E2861" t="n">
        <v>1022183</v>
      </c>
      <c r="F2861" t="inlineStr">
        <is>
          <t>agrosuper shanghai1022183</t>
        </is>
      </c>
      <c r="G2861" s="12" t="n">
        <v>44996</v>
      </c>
      <c r="H2861" s="10" t="n">
        <v>24787.79</v>
      </c>
      <c r="I2861" s="10" t="n"/>
      <c r="J2861" s="10" t="n"/>
      <c r="K2861" s="10" t="n"/>
      <c r="L2861" s="13" t="n">
        <v>5.574109245612703</v>
      </c>
      <c r="M2861" s="12" t="n">
        <v>45001</v>
      </c>
      <c r="N2861" s="13" t="n">
        <v>5.5</v>
      </c>
      <c r="O2861" s="12" t="n">
        <v>45006</v>
      </c>
      <c r="P2861" t="n">
        <v>9</v>
      </c>
      <c r="Q2861" s="14" t="inlineStr">
        <is>
          <t>SI</t>
        </is>
      </c>
      <c r="R2861" s="10" t="n">
        <v>24787.79</v>
      </c>
      <c r="S2861" s="10" t="n"/>
      <c r="T2861" s="10" t="n"/>
      <c r="U2861" s="10" t="n"/>
      <c r="V2861" s="13" t="n">
        <v>7.574109245612703</v>
      </c>
      <c r="W2861" s="12" t="n">
        <v>45003</v>
      </c>
      <c r="X2861" s="13" t="n">
        <v>7.5</v>
      </c>
      <c r="Y2861" s="12" t="n">
        <v>45006</v>
      </c>
      <c r="Z2861" t="n">
        <v>9</v>
      </c>
      <c r="AA2861" s="14" t="inlineStr">
        <is>
          <t>SI</t>
        </is>
      </c>
    </row>
    <row r="2862">
      <c r="B2862" t="inlineStr">
        <is>
          <t>Venta Local</t>
        </is>
      </c>
      <c r="C2862" t="n">
        <v>40362022</v>
      </c>
      <c r="D2862" t="inlineStr">
        <is>
          <t>AGROSUPER SHANGHAI</t>
        </is>
      </c>
      <c r="E2862" t="n">
        <v>1022183</v>
      </c>
      <c r="F2862" t="inlineStr">
        <is>
          <t>agrosuper shanghai1022183</t>
        </is>
      </c>
      <c r="G2862" s="12" t="n">
        <v>45007</v>
      </c>
      <c r="H2862" s="10" t="inlineStr"/>
      <c r="I2862" s="10" t="n">
        <v>25057.85</v>
      </c>
      <c r="J2862" s="10" t="n"/>
      <c r="K2862" s="10" t="n"/>
      <c r="L2862" s="13" t="n">
        <v>5.574109245612703</v>
      </c>
      <c r="M2862" s="12" t="n">
        <v>45012</v>
      </c>
      <c r="N2862" s="13" t="n">
        <v>5.5</v>
      </c>
      <c r="O2862" s="12" t="n">
        <v>45017</v>
      </c>
      <c r="P2862" t="n">
        <v>23</v>
      </c>
      <c r="Q2862" s="14" t="inlineStr">
        <is>
          <t>SI</t>
        </is>
      </c>
      <c r="R2862" s="10" t="n"/>
      <c r="S2862" s="10" t="n">
        <v>25057.85</v>
      </c>
      <c r="T2862" s="10" t="n"/>
      <c r="U2862" s="10" t="n"/>
      <c r="V2862" s="13" t="n">
        <v>7.574109245612703</v>
      </c>
      <c r="W2862" s="12" t="n">
        <v>45014</v>
      </c>
      <c r="X2862" s="13" t="n">
        <v>7.5</v>
      </c>
      <c r="Y2862" s="12" t="n">
        <v>45017</v>
      </c>
      <c r="Z2862" t="n">
        <v>23</v>
      </c>
      <c r="AA2862" s="14" t="inlineStr">
        <is>
          <t>SI</t>
        </is>
      </c>
    </row>
    <row r="2863">
      <c r="B2863" t="inlineStr">
        <is>
          <t>Venta Local</t>
        </is>
      </c>
      <c r="C2863" t="n">
        <v>40362019</v>
      </c>
      <c r="D2863" t="inlineStr">
        <is>
          <t>AGROSUPER SHANGHAI</t>
        </is>
      </c>
      <c r="E2863" t="n">
        <v>1022183</v>
      </c>
      <c r="F2863" t="inlineStr">
        <is>
          <t>agrosuper shanghai1022183</t>
        </is>
      </c>
      <c r="G2863" s="12" t="n">
        <v>45001</v>
      </c>
      <c r="H2863" s="10" t="n">
        <v>24098.86</v>
      </c>
      <c r="I2863" s="10" t="n"/>
      <c r="J2863" s="10" t="n"/>
      <c r="K2863" s="10" t="n"/>
      <c r="L2863" s="13" t="n">
        <v>5.574109245612703</v>
      </c>
      <c r="M2863" s="12" t="n">
        <v>45006</v>
      </c>
      <c r="N2863" s="13" t="n">
        <v>5.5</v>
      </c>
      <c r="O2863" s="12" t="n">
        <v>45011</v>
      </c>
      <c r="P2863" t="n">
        <v>5</v>
      </c>
      <c r="Q2863" s="14" t="inlineStr">
        <is>
          <t>SI</t>
        </is>
      </c>
      <c r="R2863" s="10" t="n">
        <v>24098.86</v>
      </c>
      <c r="S2863" s="10" t="n"/>
      <c r="T2863" s="10" t="n"/>
      <c r="U2863" s="10" t="n"/>
      <c r="V2863" s="13" t="n">
        <v>7.574109245612703</v>
      </c>
      <c r="W2863" s="12" t="n">
        <v>45008</v>
      </c>
      <c r="X2863" s="13" t="n">
        <v>7.5</v>
      </c>
      <c r="Y2863" s="12" t="n">
        <v>45011</v>
      </c>
      <c r="Z2863" t="n">
        <v>5</v>
      </c>
      <c r="AA2863" s="14" t="inlineStr">
        <is>
          <t>SI</t>
        </is>
      </c>
    </row>
    <row r="2864">
      <c r="B2864" t="inlineStr">
        <is>
          <t>Venta Local</t>
        </is>
      </c>
      <c r="C2864" t="n">
        <v>40362018</v>
      </c>
      <c r="D2864" t="inlineStr">
        <is>
          <t>AGROSUPER SHANGHAI</t>
        </is>
      </c>
      <c r="E2864" t="n">
        <v>1022183</v>
      </c>
      <c r="F2864" t="inlineStr">
        <is>
          <t>agrosuper shanghai1022183</t>
        </is>
      </c>
      <c r="G2864" s="12" t="n">
        <v>44992</v>
      </c>
      <c r="H2864" s="10" t="n">
        <v>23941.63</v>
      </c>
      <c r="I2864" s="10" t="n"/>
      <c r="J2864" s="10" t="n"/>
      <c r="K2864" s="10" t="n"/>
      <c r="L2864" s="13" t="n">
        <v>5.574109245612703</v>
      </c>
      <c r="M2864" s="12" t="n">
        <v>44997</v>
      </c>
      <c r="N2864" s="13" t="n">
        <v>5.5</v>
      </c>
      <c r="O2864" s="12" t="n">
        <v>45002</v>
      </c>
      <c r="P2864" t="n">
        <v>12</v>
      </c>
      <c r="Q2864" s="14" t="inlineStr">
        <is>
          <t>SI</t>
        </is>
      </c>
      <c r="R2864" s="10" t="n">
        <v>23941.63</v>
      </c>
      <c r="S2864" s="10" t="n"/>
      <c r="T2864" s="10" t="n"/>
      <c r="U2864" s="10" t="n"/>
      <c r="V2864" s="13" t="n">
        <v>7.574109245612703</v>
      </c>
      <c r="W2864" s="12" t="n">
        <v>44999</v>
      </c>
      <c r="X2864" s="13" t="n">
        <v>7.5</v>
      </c>
      <c r="Y2864" s="12" t="n">
        <v>45002</v>
      </c>
      <c r="Z2864" t="n">
        <v>12</v>
      </c>
      <c r="AA2864" s="14" t="inlineStr">
        <is>
          <t>SI</t>
        </is>
      </c>
    </row>
    <row r="2865">
      <c r="B2865" t="inlineStr">
        <is>
          <t>Venta Local</t>
        </is>
      </c>
      <c r="C2865" t="n">
        <v>40362017</v>
      </c>
      <c r="D2865" t="inlineStr">
        <is>
          <t>AGROSUPER SHANGHAI</t>
        </is>
      </c>
      <c r="E2865" t="n">
        <v>1022183</v>
      </c>
      <c r="F2865" t="inlineStr">
        <is>
          <t>agrosuper shanghai1022183</t>
        </is>
      </c>
      <c r="G2865" s="12" t="n">
        <v>45001</v>
      </c>
      <c r="H2865" s="10" t="n">
        <v>24840.29</v>
      </c>
      <c r="I2865" s="10" t="n"/>
      <c r="J2865" s="10" t="n"/>
      <c r="K2865" s="10" t="n"/>
      <c r="L2865" s="13" t="n">
        <v>5.574109245612703</v>
      </c>
      <c r="M2865" s="12" t="n">
        <v>45006</v>
      </c>
      <c r="N2865" s="13" t="n">
        <v>5.5</v>
      </c>
      <c r="O2865" s="12" t="n">
        <v>45011</v>
      </c>
      <c r="P2865" t="n">
        <v>5</v>
      </c>
      <c r="Q2865" s="14" t="inlineStr">
        <is>
          <t>SI</t>
        </is>
      </c>
      <c r="R2865" s="10" t="n">
        <v>24840.29</v>
      </c>
      <c r="S2865" s="10" t="n"/>
      <c r="T2865" s="10" t="n"/>
      <c r="U2865" s="10" t="n"/>
      <c r="V2865" s="13" t="n">
        <v>7.574109245612703</v>
      </c>
      <c r="W2865" s="12" t="n">
        <v>45008</v>
      </c>
      <c r="X2865" s="13" t="n">
        <v>7.5</v>
      </c>
      <c r="Y2865" s="12" t="n">
        <v>45011</v>
      </c>
      <c r="Z2865" t="n">
        <v>5</v>
      </c>
      <c r="AA2865" s="14" t="inlineStr">
        <is>
          <t>SI</t>
        </is>
      </c>
    </row>
    <row r="2866">
      <c r="B2866" t="inlineStr">
        <is>
          <t>Venta Local</t>
        </is>
      </c>
      <c r="C2866" t="n">
        <v>40362010</v>
      </c>
      <c r="D2866" t="inlineStr">
        <is>
          <t>AGROSUPER SHANGHAI</t>
        </is>
      </c>
      <c r="E2866" t="n">
        <v>1022183</v>
      </c>
      <c r="F2866" t="inlineStr">
        <is>
          <t>agrosuper shanghai1022183</t>
        </is>
      </c>
      <c r="G2866" s="12" t="n">
        <v>44992</v>
      </c>
      <c r="H2866" s="10" t="n">
        <v>24510.12</v>
      </c>
      <c r="I2866" s="10" t="n"/>
      <c r="J2866" s="10" t="n"/>
      <c r="K2866" s="10" t="n"/>
      <c r="L2866" s="13" t="n">
        <v>5.574109245612703</v>
      </c>
      <c r="M2866" s="12" t="n">
        <v>44997</v>
      </c>
      <c r="N2866" s="13" t="n">
        <v>5.5</v>
      </c>
      <c r="O2866" s="12" t="n">
        <v>45002</v>
      </c>
      <c r="P2866" t="n">
        <v>12</v>
      </c>
      <c r="Q2866" s="14" t="inlineStr">
        <is>
          <t>SI</t>
        </is>
      </c>
      <c r="R2866" s="10" t="n">
        <v>24510.12</v>
      </c>
      <c r="S2866" s="10" t="n"/>
      <c r="T2866" s="10" t="n"/>
      <c r="U2866" s="10" t="n"/>
      <c r="V2866" s="13" t="n">
        <v>7.574109245612703</v>
      </c>
      <c r="W2866" s="12" t="n">
        <v>44999</v>
      </c>
      <c r="X2866" s="13" t="n">
        <v>7.5</v>
      </c>
      <c r="Y2866" s="12" t="n">
        <v>45002</v>
      </c>
      <c r="Z2866" t="n">
        <v>12</v>
      </c>
      <c r="AA2866" s="14" t="inlineStr">
        <is>
          <t>SI</t>
        </is>
      </c>
    </row>
    <row r="2867">
      <c r="B2867" t="inlineStr">
        <is>
          <t>Venta Local</t>
        </is>
      </c>
      <c r="C2867" t="n">
        <v>40362007</v>
      </c>
      <c r="D2867" t="inlineStr">
        <is>
          <t>AGROSUPER SHANGHAI</t>
        </is>
      </c>
      <c r="E2867" t="n">
        <v>1022183</v>
      </c>
      <c r="F2867" t="inlineStr">
        <is>
          <t>agrosuper shanghai1022183</t>
        </is>
      </c>
      <c r="G2867" s="12" t="n">
        <v>44996</v>
      </c>
      <c r="H2867" s="10" t="n">
        <v>13616.64</v>
      </c>
      <c r="I2867" s="10" t="n"/>
      <c r="J2867" s="10" t="n"/>
      <c r="K2867" s="10" t="n"/>
      <c r="L2867" s="13" t="n">
        <v>5.574109245612703</v>
      </c>
      <c r="M2867" s="12" t="n">
        <v>45001</v>
      </c>
      <c r="N2867" s="13" t="n">
        <v>5.5</v>
      </c>
      <c r="O2867" s="12" t="n">
        <v>45006</v>
      </c>
      <c r="P2867" t="n">
        <v>9</v>
      </c>
      <c r="Q2867" s="14" t="inlineStr">
        <is>
          <t>SI</t>
        </is>
      </c>
      <c r="R2867" s="10" t="n">
        <v>13616.64</v>
      </c>
      <c r="S2867" s="10" t="n"/>
      <c r="T2867" s="10" t="n"/>
      <c r="U2867" s="10" t="n"/>
      <c r="V2867" s="13" t="n">
        <v>7.574109245612703</v>
      </c>
      <c r="W2867" s="12" t="n">
        <v>45003</v>
      </c>
      <c r="X2867" s="13" t="n">
        <v>7.5</v>
      </c>
      <c r="Y2867" s="12" t="n">
        <v>45006</v>
      </c>
      <c r="Z2867" t="n">
        <v>9</v>
      </c>
      <c r="AA2867" s="14" t="inlineStr">
        <is>
          <t>SI</t>
        </is>
      </c>
    </row>
    <row r="2868">
      <c r="B2868" t="inlineStr">
        <is>
          <t>Venta Local</t>
        </is>
      </c>
      <c r="C2868" t="n">
        <v>40362007</v>
      </c>
      <c r="D2868" t="inlineStr">
        <is>
          <t>AGROSUPER SHANGHAI</t>
        </is>
      </c>
      <c r="E2868" t="n">
        <v>1022183</v>
      </c>
      <c r="F2868" t="inlineStr">
        <is>
          <t>agrosuper shanghai1022183</t>
        </is>
      </c>
      <c r="G2868" s="12" t="n">
        <v>44996</v>
      </c>
      <c r="H2868" s="10" t="n">
        <v>24844.84</v>
      </c>
      <c r="I2868" s="10" t="n"/>
      <c r="J2868" s="10" t="n"/>
      <c r="K2868" s="10" t="n"/>
      <c r="L2868" s="13" t="n">
        <v>5.574109245612703</v>
      </c>
      <c r="M2868" s="12" t="n">
        <v>45001</v>
      </c>
      <c r="N2868" s="13" t="n">
        <v>5.5</v>
      </c>
      <c r="O2868" s="12" t="n">
        <v>45006</v>
      </c>
      <c r="P2868" t="n">
        <v>9</v>
      </c>
      <c r="Q2868" s="14" t="inlineStr">
        <is>
          <t>SI</t>
        </is>
      </c>
      <c r="R2868" s="10" t="n">
        <v>24844.84</v>
      </c>
      <c r="S2868" s="10" t="n"/>
      <c r="T2868" s="10" t="n"/>
      <c r="U2868" s="10" t="n"/>
      <c r="V2868" s="13" t="n">
        <v>7.574109245612703</v>
      </c>
      <c r="W2868" s="12" t="n">
        <v>45003</v>
      </c>
      <c r="X2868" s="13" t="n">
        <v>7.5</v>
      </c>
      <c r="Y2868" s="12" t="n">
        <v>45006</v>
      </c>
      <c r="Z2868" t="n">
        <v>9</v>
      </c>
      <c r="AA2868" s="14" t="inlineStr">
        <is>
          <t>SI</t>
        </is>
      </c>
    </row>
    <row r="2869">
      <c r="B2869" t="inlineStr">
        <is>
          <t>Venta Local</t>
        </is>
      </c>
      <c r="C2869" t="n">
        <v>40362000</v>
      </c>
      <c r="D2869" t="inlineStr">
        <is>
          <t>AGROSUPER SHANGHAI</t>
        </is>
      </c>
      <c r="E2869" t="n">
        <v>1021738</v>
      </c>
      <c r="F2869" t="inlineStr">
        <is>
          <t>agrosuper shanghai1021738</t>
        </is>
      </c>
      <c r="G2869" s="12" t="n">
        <v>45007</v>
      </c>
      <c r="H2869" s="10" t="inlineStr"/>
      <c r="I2869" s="10" t="n">
        <v>24060</v>
      </c>
      <c r="J2869" s="10" t="n"/>
      <c r="K2869" s="10" t="n"/>
      <c r="L2869" s="13" t="n">
        <v>5.574109245612703</v>
      </c>
      <c r="M2869" s="12" t="n">
        <v>45012</v>
      </c>
      <c r="N2869" s="13" t="n">
        <v>5.5</v>
      </c>
      <c r="O2869" s="12" t="n">
        <v>45017</v>
      </c>
      <c r="P2869" t="n">
        <v>23</v>
      </c>
      <c r="Q2869" s="14" t="inlineStr">
        <is>
          <t>SI</t>
        </is>
      </c>
      <c r="R2869" s="10" t="n"/>
      <c r="S2869" s="10" t="n">
        <v>24060</v>
      </c>
      <c r="T2869" s="10" t="n"/>
      <c r="U2869" s="10" t="n"/>
      <c r="V2869" s="13" t="n">
        <v>7.574109245612703</v>
      </c>
      <c r="W2869" s="12" t="n">
        <v>45014</v>
      </c>
      <c r="X2869" s="13" t="n">
        <v>7.5</v>
      </c>
      <c r="Y2869" s="12" t="n">
        <v>45017</v>
      </c>
      <c r="Z2869" t="n">
        <v>23</v>
      </c>
      <c r="AA2869" s="14" t="inlineStr">
        <is>
          <t>SI</t>
        </is>
      </c>
    </row>
    <row r="2870">
      <c r="B2870" t="inlineStr">
        <is>
          <t>Venta Local</t>
        </is>
      </c>
      <c r="C2870" t="n">
        <v>40361992</v>
      </c>
      <c r="D2870" t="inlineStr">
        <is>
          <t>AGROSUPER SHANGHAI</t>
        </is>
      </c>
      <c r="E2870" t="n">
        <v>1021735</v>
      </c>
      <c r="F2870" t="inlineStr">
        <is>
          <t>agrosuper shanghai1021735</t>
        </is>
      </c>
      <c r="G2870" s="12" t="n">
        <v>44996</v>
      </c>
      <c r="H2870" s="10" t="n">
        <v>20140</v>
      </c>
      <c r="I2870" s="10" t="n"/>
      <c r="J2870" s="10" t="n"/>
      <c r="K2870" s="10" t="n"/>
      <c r="L2870" s="13" t="n">
        <v>5.574109245612703</v>
      </c>
      <c r="M2870" s="12" t="n">
        <v>45001</v>
      </c>
      <c r="N2870" s="13" t="n">
        <v>5.5</v>
      </c>
      <c r="O2870" s="12" t="n">
        <v>45006</v>
      </c>
      <c r="P2870" t="n">
        <v>9</v>
      </c>
      <c r="Q2870" s="14" t="inlineStr">
        <is>
          <t>SI</t>
        </is>
      </c>
      <c r="R2870" s="10" t="n">
        <v>20140</v>
      </c>
      <c r="S2870" s="10" t="n"/>
      <c r="T2870" s="10" t="n"/>
      <c r="U2870" s="10" t="n"/>
      <c r="V2870" s="13" t="n">
        <v>7.574109245612703</v>
      </c>
      <c r="W2870" s="12" t="n">
        <v>45003</v>
      </c>
      <c r="X2870" s="13" t="n">
        <v>7.5</v>
      </c>
      <c r="Y2870" s="12" t="n">
        <v>45006</v>
      </c>
      <c r="Z2870" t="n">
        <v>9</v>
      </c>
      <c r="AA2870" s="14" t="inlineStr">
        <is>
          <t>SI</t>
        </is>
      </c>
    </row>
    <row r="2871">
      <c r="B2871" t="inlineStr">
        <is>
          <t>Venta Local</t>
        </is>
      </c>
      <c r="C2871" t="n">
        <v>40361992</v>
      </c>
      <c r="D2871" t="inlineStr">
        <is>
          <t>AGROSUPER SHANGHAI</t>
        </is>
      </c>
      <c r="E2871" t="n">
        <v>1021735</v>
      </c>
      <c r="F2871" t="inlineStr">
        <is>
          <t>agrosuper shanghai1021735</t>
        </is>
      </c>
      <c r="G2871" s="12" t="n">
        <v>44996</v>
      </c>
      <c r="H2871" s="10" t="n">
        <v>25140</v>
      </c>
      <c r="I2871" s="10" t="n"/>
      <c r="J2871" s="10" t="n"/>
      <c r="K2871" s="10" t="n"/>
      <c r="L2871" s="13" t="n">
        <v>5.574109245612703</v>
      </c>
      <c r="M2871" s="12" t="n">
        <v>45001</v>
      </c>
      <c r="N2871" s="13" t="n">
        <v>5.5</v>
      </c>
      <c r="O2871" s="12" t="n">
        <v>45006</v>
      </c>
      <c r="P2871" t="n">
        <v>9</v>
      </c>
      <c r="Q2871" s="14" t="inlineStr">
        <is>
          <t>SI</t>
        </is>
      </c>
      <c r="R2871" s="10" t="n">
        <v>25140</v>
      </c>
      <c r="S2871" s="10" t="n"/>
      <c r="T2871" s="10" t="n"/>
      <c r="U2871" s="10" t="n"/>
      <c r="V2871" s="13" t="n">
        <v>7.574109245612703</v>
      </c>
      <c r="W2871" s="12" t="n">
        <v>45003</v>
      </c>
      <c r="X2871" s="13" t="n">
        <v>7.5</v>
      </c>
      <c r="Y2871" s="12" t="n">
        <v>45006</v>
      </c>
      <c r="Z2871" t="n">
        <v>9</v>
      </c>
      <c r="AA2871" s="14" t="inlineStr">
        <is>
          <t>SI</t>
        </is>
      </c>
    </row>
    <row r="2872">
      <c r="B2872" t="inlineStr">
        <is>
          <t>Venta Local</t>
        </is>
      </c>
      <c r="C2872" t="n">
        <v>40361991</v>
      </c>
      <c r="D2872" t="inlineStr">
        <is>
          <t>AGROSUPER SHANGHAI</t>
        </is>
      </c>
      <c r="E2872" t="n">
        <v>1021735</v>
      </c>
      <c r="F2872" t="inlineStr">
        <is>
          <t>agrosuper shanghai1021735</t>
        </is>
      </c>
      <c r="G2872" s="12" t="n">
        <v>45001</v>
      </c>
      <c r="H2872" s="10" t="n">
        <v>17800</v>
      </c>
      <c r="I2872" s="10" t="n"/>
      <c r="J2872" s="10" t="n"/>
      <c r="K2872" s="10" t="n"/>
      <c r="L2872" s="13" t="n">
        <v>5.574109245612703</v>
      </c>
      <c r="M2872" s="12" t="n">
        <v>45006</v>
      </c>
      <c r="N2872" s="13" t="n">
        <v>5.5</v>
      </c>
      <c r="O2872" s="12" t="n">
        <v>45011</v>
      </c>
      <c r="P2872" t="n">
        <v>5</v>
      </c>
      <c r="Q2872" s="14" t="inlineStr">
        <is>
          <t>SI</t>
        </is>
      </c>
      <c r="R2872" s="10" t="n">
        <v>17800</v>
      </c>
      <c r="S2872" s="10" t="n"/>
      <c r="T2872" s="10" t="n"/>
      <c r="U2872" s="10" t="n"/>
      <c r="V2872" s="13" t="n">
        <v>7.574109245612703</v>
      </c>
      <c r="W2872" s="12" t="n">
        <v>45008</v>
      </c>
      <c r="X2872" s="13" t="n">
        <v>7.5</v>
      </c>
      <c r="Y2872" s="12" t="n">
        <v>45011</v>
      </c>
      <c r="Z2872" t="n">
        <v>5</v>
      </c>
      <c r="AA2872" s="14" t="inlineStr">
        <is>
          <t>SI</t>
        </is>
      </c>
    </row>
    <row r="2873">
      <c r="B2873" t="inlineStr">
        <is>
          <t>Venta Local</t>
        </is>
      </c>
      <c r="C2873" t="n">
        <v>40361991</v>
      </c>
      <c r="D2873" t="inlineStr">
        <is>
          <t>AGROSUPER SHANGHAI</t>
        </is>
      </c>
      <c r="E2873" t="n">
        <v>1021735</v>
      </c>
      <c r="F2873" t="inlineStr">
        <is>
          <t>agrosuper shanghai1021735</t>
        </is>
      </c>
      <c r="G2873" s="12" t="n">
        <v>45001</v>
      </c>
      <c r="H2873" s="10" t="n">
        <v>24400</v>
      </c>
      <c r="I2873" s="10" t="n"/>
      <c r="J2873" s="10" t="n"/>
      <c r="K2873" s="10" t="n"/>
      <c r="L2873" s="13" t="n">
        <v>5.574109245612703</v>
      </c>
      <c r="M2873" s="12" t="n">
        <v>45006</v>
      </c>
      <c r="N2873" s="13" t="n">
        <v>5.5</v>
      </c>
      <c r="O2873" s="12" t="n">
        <v>45011</v>
      </c>
      <c r="P2873" t="n">
        <v>5</v>
      </c>
      <c r="Q2873" s="14" t="inlineStr">
        <is>
          <t>SI</t>
        </is>
      </c>
      <c r="R2873" s="10" t="n">
        <v>24400</v>
      </c>
      <c r="S2873" s="10" t="n"/>
      <c r="T2873" s="10" t="n"/>
      <c r="U2873" s="10" t="n"/>
      <c r="V2873" s="13" t="n">
        <v>7.574109245612703</v>
      </c>
      <c r="W2873" s="12" t="n">
        <v>45008</v>
      </c>
      <c r="X2873" s="13" t="n">
        <v>7.5</v>
      </c>
      <c r="Y2873" s="12" t="n">
        <v>45011</v>
      </c>
      <c r="Z2873" t="n">
        <v>5</v>
      </c>
      <c r="AA2873" s="14" t="inlineStr">
        <is>
          <t>SI</t>
        </is>
      </c>
    </row>
    <row r="2874">
      <c r="B2874" t="inlineStr">
        <is>
          <t>Venta Local</t>
        </is>
      </c>
      <c r="C2874" t="n">
        <v>40361973</v>
      </c>
      <c r="D2874" t="inlineStr">
        <is>
          <t>AGROSUPER SHANGHAI</t>
        </is>
      </c>
      <c r="E2874" t="n">
        <v>1022099</v>
      </c>
      <c r="F2874" t="inlineStr">
        <is>
          <t>agrosuper shanghai1022099</t>
        </is>
      </c>
      <c r="G2874" s="12" t="n">
        <v>44992</v>
      </c>
      <c r="H2874" s="10" t="n">
        <v>9594</v>
      </c>
      <c r="I2874" s="10" t="n"/>
      <c r="J2874" s="10" t="n"/>
      <c r="K2874" s="10" t="n"/>
      <c r="L2874" s="13" t="n">
        <v>5.574109245612703</v>
      </c>
      <c r="M2874" s="12" t="n">
        <v>44997</v>
      </c>
      <c r="N2874" s="13" t="n">
        <v>5.5</v>
      </c>
      <c r="O2874" s="12" t="n">
        <v>45002</v>
      </c>
      <c r="P2874" t="n">
        <v>12</v>
      </c>
      <c r="Q2874" s="14" t="inlineStr">
        <is>
          <t>SI</t>
        </is>
      </c>
      <c r="R2874" s="10" t="n">
        <v>9594</v>
      </c>
      <c r="S2874" s="10" t="n"/>
      <c r="T2874" s="10" t="n"/>
      <c r="U2874" s="10" t="n"/>
      <c r="V2874" s="13" t="n">
        <v>7.574109245612703</v>
      </c>
      <c r="W2874" s="12" t="n">
        <v>44999</v>
      </c>
      <c r="X2874" s="13" t="n">
        <v>7.5</v>
      </c>
      <c r="Y2874" s="12" t="n">
        <v>45002</v>
      </c>
      <c r="Z2874" t="n">
        <v>12</v>
      </c>
      <c r="AA2874" s="14" t="inlineStr">
        <is>
          <t>SI</t>
        </is>
      </c>
    </row>
    <row r="2875">
      <c r="B2875" t="inlineStr">
        <is>
          <t>Venta Local</t>
        </is>
      </c>
      <c r="C2875" t="n">
        <v>40361973</v>
      </c>
      <c r="D2875" t="inlineStr">
        <is>
          <t>AGROSUPER SHANGHAI</t>
        </is>
      </c>
      <c r="E2875" t="n">
        <v>1022099</v>
      </c>
      <c r="F2875" t="inlineStr">
        <is>
          <t>agrosuper shanghai1022099</t>
        </is>
      </c>
      <c r="G2875" s="12" t="n">
        <v>44992</v>
      </c>
      <c r="H2875" s="10" t="n">
        <v>23994</v>
      </c>
      <c r="I2875" s="10" t="n"/>
      <c r="J2875" s="10" t="n"/>
      <c r="K2875" s="10" t="n"/>
      <c r="L2875" s="13" t="n">
        <v>5.574109245612703</v>
      </c>
      <c r="M2875" s="12" t="n">
        <v>44997</v>
      </c>
      <c r="N2875" s="13" t="n">
        <v>5.5</v>
      </c>
      <c r="O2875" s="12" t="n">
        <v>45002</v>
      </c>
      <c r="P2875" t="n">
        <v>12</v>
      </c>
      <c r="Q2875" s="14" t="inlineStr">
        <is>
          <t>SI</t>
        </is>
      </c>
      <c r="R2875" s="10" t="n">
        <v>23994</v>
      </c>
      <c r="S2875" s="10" t="n"/>
      <c r="T2875" s="10" t="n"/>
      <c r="U2875" s="10" t="n"/>
      <c r="V2875" s="13" t="n">
        <v>7.574109245612703</v>
      </c>
      <c r="W2875" s="12" t="n">
        <v>44999</v>
      </c>
      <c r="X2875" s="13" t="n">
        <v>7.5</v>
      </c>
      <c r="Y2875" s="12" t="n">
        <v>45002</v>
      </c>
      <c r="Z2875" t="n">
        <v>12</v>
      </c>
      <c r="AA2875" s="14" t="inlineStr">
        <is>
          <t>SI</t>
        </is>
      </c>
    </row>
    <row r="2876">
      <c r="B2876" t="inlineStr">
        <is>
          <t>Venta Local</t>
        </is>
      </c>
      <c r="C2876" t="n">
        <v>40361971</v>
      </c>
      <c r="D2876" t="inlineStr">
        <is>
          <t>AGROSUPER SHANGHAI</t>
        </is>
      </c>
      <c r="E2876" t="n">
        <v>1021732</v>
      </c>
      <c r="F2876" t="inlineStr">
        <is>
          <t>agrosuper shanghai1021732</t>
        </is>
      </c>
      <c r="G2876" s="12" t="n">
        <v>45011</v>
      </c>
      <c r="H2876" s="10" t="inlineStr"/>
      <c r="I2876" s="10" t="n">
        <v>25000</v>
      </c>
      <c r="J2876" s="10" t="n"/>
      <c r="K2876" s="10" t="n"/>
      <c r="L2876" s="13" t="n">
        <v>5.574109245612703</v>
      </c>
      <c r="M2876" s="12" t="n">
        <v>45016</v>
      </c>
      <c r="N2876" s="13" t="n">
        <v>5.5</v>
      </c>
      <c r="O2876" s="12" t="n">
        <v>45021</v>
      </c>
      <c r="P2876" t="n">
        <v>21</v>
      </c>
      <c r="Q2876" s="14" t="inlineStr">
        <is>
          <t>SI</t>
        </is>
      </c>
      <c r="R2876" s="10" t="n"/>
      <c r="S2876" s="10" t="n">
        <v>25000</v>
      </c>
      <c r="T2876" s="10" t="n"/>
      <c r="U2876" s="10" t="n"/>
      <c r="V2876" s="13" t="n">
        <v>7.574109245612703</v>
      </c>
      <c r="W2876" s="12" t="n">
        <v>45018</v>
      </c>
      <c r="X2876" s="13" t="n">
        <v>7.5</v>
      </c>
      <c r="Y2876" s="12" t="n">
        <v>45021</v>
      </c>
      <c r="Z2876" t="n">
        <v>21</v>
      </c>
      <c r="AA2876" s="14" t="inlineStr">
        <is>
          <t>SI</t>
        </is>
      </c>
    </row>
    <row r="2877">
      <c r="B2877" t="inlineStr">
        <is>
          <t>Venta Local</t>
        </is>
      </c>
      <c r="C2877" t="n">
        <v>40361970</v>
      </c>
      <c r="D2877" t="inlineStr">
        <is>
          <t>AGROSUPER SHANGHAI</t>
        </is>
      </c>
      <c r="E2877" t="n">
        <v>1021732</v>
      </c>
      <c r="F2877" t="inlineStr">
        <is>
          <t>agrosuper shanghai1021732</t>
        </is>
      </c>
      <c r="G2877" s="12" t="n">
        <v>45011</v>
      </c>
      <c r="H2877" s="10" t="inlineStr"/>
      <c r="I2877" s="10" t="n">
        <v>23800</v>
      </c>
      <c r="J2877" s="10" t="n"/>
      <c r="K2877" s="10" t="n"/>
      <c r="L2877" s="13" t="n">
        <v>5.574109245612703</v>
      </c>
      <c r="M2877" s="12" t="n">
        <v>45016</v>
      </c>
      <c r="N2877" s="13" t="n">
        <v>5.5</v>
      </c>
      <c r="O2877" s="12" t="n">
        <v>45021</v>
      </c>
      <c r="P2877" t="n">
        <v>21</v>
      </c>
      <c r="Q2877" s="14" t="inlineStr">
        <is>
          <t>SI</t>
        </is>
      </c>
      <c r="R2877" s="10" t="n"/>
      <c r="S2877" s="10" t="n">
        <v>23800</v>
      </c>
      <c r="T2877" s="10" t="n"/>
      <c r="U2877" s="10" t="n"/>
      <c r="V2877" s="13" t="n">
        <v>7.574109245612703</v>
      </c>
      <c r="W2877" s="12" t="n">
        <v>45018</v>
      </c>
      <c r="X2877" s="13" t="n">
        <v>7.5</v>
      </c>
      <c r="Y2877" s="12" t="n">
        <v>45021</v>
      </c>
      <c r="Z2877" t="n">
        <v>21</v>
      </c>
      <c r="AA2877" s="14" t="inlineStr">
        <is>
          <t>SI</t>
        </is>
      </c>
    </row>
    <row r="2878">
      <c r="B2878" t="inlineStr">
        <is>
          <t>Venta Local</t>
        </is>
      </c>
      <c r="C2878" t="n">
        <v>40361969</v>
      </c>
      <c r="D2878" t="inlineStr">
        <is>
          <t>AGROSUPER SHANGHAI</t>
        </is>
      </c>
      <c r="E2878" t="n">
        <v>1021732</v>
      </c>
      <c r="F2878" t="inlineStr">
        <is>
          <t>agrosuper shanghai1021732</t>
        </is>
      </c>
      <c r="G2878" s="12" t="n">
        <v>45011</v>
      </c>
      <c r="H2878" s="10" t="inlineStr"/>
      <c r="I2878" s="10" t="n">
        <v>9900</v>
      </c>
      <c r="J2878" s="10" t="n"/>
      <c r="K2878" s="10" t="n"/>
      <c r="L2878" s="13" t="n">
        <v>5.574109245612703</v>
      </c>
      <c r="M2878" s="12" t="n">
        <v>45016</v>
      </c>
      <c r="N2878" s="13" t="n">
        <v>5.5</v>
      </c>
      <c r="O2878" s="12" t="n">
        <v>45021</v>
      </c>
      <c r="P2878" t="n">
        <v>21</v>
      </c>
      <c r="Q2878" s="14" t="inlineStr">
        <is>
          <t>SI</t>
        </is>
      </c>
      <c r="R2878" s="10" t="n"/>
      <c r="S2878" s="10" t="n">
        <v>9900</v>
      </c>
      <c r="T2878" s="10" t="n"/>
      <c r="U2878" s="10" t="n"/>
      <c r="V2878" s="13" t="n">
        <v>7.574109245612703</v>
      </c>
      <c r="W2878" s="12" t="n">
        <v>45018</v>
      </c>
      <c r="X2878" s="13" t="n">
        <v>7.5</v>
      </c>
      <c r="Y2878" s="12" t="n">
        <v>45021</v>
      </c>
      <c r="Z2878" t="n">
        <v>21</v>
      </c>
      <c r="AA2878" s="14" t="inlineStr">
        <is>
          <t>SI</t>
        </is>
      </c>
    </row>
    <row r="2879">
      <c r="B2879" t="inlineStr">
        <is>
          <t>Venta Local</t>
        </is>
      </c>
      <c r="C2879" t="n">
        <v>40361969</v>
      </c>
      <c r="D2879" t="inlineStr">
        <is>
          <t>AGROSUPER SHANGHAI</t>
        </is>
      </c>
      <c r="E2879" t="n">
        <v>1021732</v>
      </c>
      <c r="F2879" t="inlineStr">
        <is>
          <t>agrosuper shanghai1021732</t>
        </is>
      </c>
      <c r="G2879" s="12" t="n">
        <v>45011</v>
      </c>
      <c r="H2879" s="10" t="inlineStr"/>
      <c r="I2879" s="10" t="n">
        <v>25000</v>
      </c>
      <c r="J2879" s="10" t="n"/>
      <c r="K2879" s="10" t="n"/>
      <c r="L2879" s="13" t="n">
        <v>5.574109245612703</v>
      </c>
      <c r="M2879" s="12" t="n">
        <v>45016</v>
      </c>
      <c r="N2879" s="13" t="n">
        <v>5.5</v>
      </c>
      <c r="O2879" s="12" t="n">
        <v>45021</v>
      </c>
      <c r="P2879" t="n">
        <v>21</v>
      </c>
      <c r="Q2879" s="14" t="inlineStr">
        <is>
          <t>SI</t>
        </is>
      </c>
      <c r="R2879" s="10" t="n"/>
      <c r="S2879" s="10" t="n">
        <v>25000</v>
      </c>
      <c r="T2879" s="10" t="n"/>
      <c r="U2879" s="10" t="n"/>
      <c r="V2879" s="13" t="n">
        <v>7.574109245612703</v>
      </c>
      <c r="W2879" s="12" t="n">
        <v>45018</v>
      </c>
      <c r="X2879" s="13" t="n">
        <v>7.5</v>
      </c>
      <c r="Y2879" s="12" t="n">
        <v>45021</v>
      </c>
      <c r="Z2879" t="n">
        <v>21</v>
      </c>
      <c r="AA2879" s="14" t="inlineStr">
        <is>
          <t>SI</t>
        </is>
      </c>
    </row>
    <row r="2880">
      <c r="B2880" t="inlineStr">
        <is>
          <t>Venta Local</t>
        </is>
      </c>
      <c r="C2880" t="n">
        <v>40361968</v>
      </c>
      <c r="D2880" t="inlineStr">
        <is>
          <t>AGROSUPER SHANGHAI</t>
        </is>
      </c>
      <c r="E2880" t="n">
        <v>1021732</v>
      </c>
      <c r="F2880" t="inlineStr">
        <is>
          <t>agrosuper shanghai1021732</t>
        </is>
      </c>
      <c r="G2880" s="12" t="n">
        <v>45011</v>
      </c>
      <c r="H2880" s="10" t="inlineStr"/>
      <c r="I2880" s="10" t="n">
        <v>24020</v>
      </c>
      <c r="J2880" s="10" t="n"/>
      <c r="K2880" s="10" t="n"/>
      <c r="L2880" s="13" t="n">
        <v>5.574109245612703</v>
      </c>
      <c r="M2880" s="12" t="n">
        <v>45016</v>
      </c>
      <c r="N2880" s="13" t="n">
        <v>5.5</v>
      </c>
      <c r="O2880" s="12" t="n">
        <v>45021</v>
      </c>
      <c r="P2880" t="n">
        <v>21</v>
      </c>
      <c r="Q2880" s="14" t="inlineStr">
        <is>
          <t>SI</t>
        </is>
      </c>
      <c r="R2880" s="10" t="n"/>
      <c r="S2880" s="10" t="n">
        <v>24020</v>
      </c>
      <c r="T2880" s="10" t="n"/>
      <c r="U2880" s="10" t="n"/>
      <c r="V2880" s="13" t="n">
        <v>7.574109245612703</v>
      </c>
      <c r="W2880" s="12" t="n">
        <v>45018</v>
      </c>
      <c r="X2880" s="13" t="n">
        <v>7.5</v>
      </c>
      <c r="Y2880" s="12" t="n">
        <v>45021</v>
      </c>
      <c r="Z2880" t="n">
        <v>21</v>
      </c>
      <c r="AA2880" s="14" t="inlineStr">
        <is>
          <t>SI</t>
        </is>
      </c>
    </row>
    <row r="2881">
      <c r="B2881" t="inlineStr">
        <is>
          <t>Venta Local</t>
        </is>
      </c>
      <c r="C2881" t="n">
        <v>40361967</v>
      </c>
      <c r="D2881" t="inlineStr">
        <is>
          <t>AGROSUPER SHANGHAI</t>
        </is>
      </c>
      <c r="E2881" t="n">
        <v>1021732</v>
      </c>
      <c r="F2881" t="inlineStr">
        <is>
          <t>agrosuper shanghai1021732</t>
        </is>
      </c>
      <c r="G2881" s="12" t="n">
        <v>45011</v>
      </c>
      <c r="H2881" s="10" t="inlineStr"/>
      <c r="I2881" s="10" t="n">
        <v>12340</v>
      </c>
      <c r="J2881" s="10" t="n"/>
      <c r="K2881" s="10" t="n"/>
      <c r="L2881" s="13" t="n">
        <v>5.574109245612703</v>
      </c>
      <c r="M2881" s="12" t="n">
        <v>45016</v>
      </c>
      <c r="N2881" s="13" t="n">
        <v>5.5</v>
      </c>
      <c r="O2881" s="12" t="n">
        <v>45021</v>
      </c>
      <c r="P2881" t="n">
        <v>21</v>
      </c>
      <c r="Q2881" s="14" t="inlineStr">
        <is>
          <t>SI</t>
        </is>
      </c>
      <c r="R2881" s="10" t="n"/>
      <c r="S2881" s="10" t="n">
        <v>12340</v>
      </c>
      <c r="T2881" s="10" t="n"/>
      <c r="U2881" s="10" t="n"/>
      <c r="V2881" s="13" t="n">
        <v>7.574109245612703</v>
      </c>
      <c r="W2881" s="12" t="n">
        <v>45018</v>
      </c>
      <c r="X2881" s="13" t="n">
        <v>7.5</v>
      </c>
      <c r="Y2881" s="12" t="n">
        <v>45021</v>
      </c>
      <c r="Z2881" t="n">
        <v>21</v>
      </c>
      <c r="AA2881" s="14" t="inlineStr">
        <is>
          <t>SI</t>
        </is>
      </c>
    </row>
    <row r="2882">
      <c r="B2882" t="inlineStr">
        <is>
          <t>Venta Local</t>
        </is>
      </c>
      <c r="C2882" t="n">
        <v>40361967</v>
      </c>
      <c r="D2882" t="inlineStr">
        <is>
          <t>AGROSUPER SHANGHAI</t>
        </is>
      </c>
      <c r="E2882" t="n">
        <v>1021732</v>
      </c>
      <c r="F2882" t="inlineStr">
        <is>
          <t>agrosuper shanghai1021732</t>
        </is>
      </c>
      <c r="G2882" s="12" t="n">
        <v>45011</v>
      </c>
      <c r="H2882" s="10" t="inlineStr"/>
      <c r="I2882" s="10" t="n">
        <v>24100</v>
      </c>
      <c r="J2882" s="10" t="n"/>
      <c r="K2882" s="10" t="n"/>
      <c r="L2882" s="13" t="n">
        <v>5.574109245612703</v>
      </c>
      <c r="M2882" s="12" t="n">
        <v>45016</v>
      </c>
      <c r="N2882" s="13" t="n">
        <v>5.5</v>
      </c>
      <c r="O2882" s="12" t="n">
        <v>45021</v>
      </c>
      <c r="P2882" t="n">
        <v>21</v>
      </c>
      <c r="Q2882" s="14" t="inlineStr">
        <is>
          <t>SI</t>
        </is>
      </c>
      <c r="R2882" s="10" t="n"/>
      <c r="S2882" s="10" t="n">
        <v>24100</v>
      </c>
      <c r="T2882" s="10" t="n"/>
      <c r="U2882" s="10" t="n"/>
      <c r="V2882" s="13" t="n">
        <v>7.574109245612703</v>
      </c>
      <c r="W2882" s="12" t="n">
        <v>45018</v>
      </c>
      <c r="X2882" s="13" t="n">
        <v>7.5</v>
      </c>
      <c r="Y2882" s="12" t="n">
        <v>45021</v>
      </c>
      <c r="Z2882" t="n">
        <v>21</v>
      </c>
      <c r="AA2882" s="14" t="inlineStr">
        <is>
          <t>SI</t>
        </is>
      </c>
    </row>
    <row r="2883">
      <c r="B2883" t="inlineStr">
        <is>
          <t>Venta Local</t>
        </is>
      </c>
      <c r="C2883" t="n">
        <v>40361965</v>
      </c>
      <c r="D2883" t="inlineStr">
        <is>
          <t>AGROSUPER SHANGHAI</t>
        </is>
      </c>
      <c r="E2883" t="n">
        <v>1021732</v>
      </c>
      <c r="F2883" t="inlineStr">
        <is>
          <t>agrosuper shanghai1021732</t>
        </is>
      </c>
      <c r="G2883" s="12" t="n">
        <v>45011</v>
      </c>
      <c r="H2883" s="10" t="inlineStr"/>
      <c r="I2883" s="10" t="n">
        <v>25000</v>
      </c>
      <c r="J2883" s="10" t="n"/>
      <c r="K2883" s="10" t="n"/>
      <c r="L2883" s="13" t="n">
        <v>5.574109245612703</v>
      </c>
      <c r="M2883" s="12" t="n">
        <v>45016</v>
      </c>
      <c r="N2883" s="13" t="n">
        <v>5.5</v>
      </c>
      <c r="O2883" s="12" t="n">
        <v>45021</v>
      </c>
      <c r="P2883" t="n">
        <v>21</v>
      </c>
      <c r="Q2883" s="14" t="inlineStr">
        <is>
          <t>SI</t>
        </is>
      </c>
      <c r="R2883" s="10" t="n"/>
      <c r="S2883" s="10" t="n">
        <v>25000</v>
      </c>
      <c r="T2883" s="10" t="n"/>
      <c r="U2883" s="10" t="n"/>
      <c r="V2883" s="13" t="n">
        <v>7.574109245612703</v>
      </c>
      <c r="W2883" s="12" t="n">
        <v>45018</v>
      </c>
      <c r="X2883" s="13" t="n">
        <v>7.5</v>
      </c>
      <c r="Y2883" s="12" t="n">
        <v>45021</v>
      </c>
      <c r="Z2883" t="n">
        <v>21</v>
      </c>
      <c r="AA2883" s="14" t="inlineStr">
        <is>
          <t>SI</t>
        </is>
      </c>
    </row>
    <row r="2884">
      <c r="B2884" t="inlineStr">
        <is>
          <t>Venta Local</t>
        </is>
      </c>
      <c r="C2884" t="n">
        <v>40361959</v>
      </c>
      <c r="D2884" t="inlineStr">
        <is>
          <t>AGROSUPER SHANGHAI</t>
        </is>
      </c>
      <c r="E2884" t="n">
        <v>1021732</v>
      </c>
      <c r="F2884" t="inlineStr">
        <is>
          <t>agrosuper shanghai1021732</t>
        </is>
      </c>
      <c r="G2884" s="12" t="n">
        <v>44996</v>
      </c>
      <c r="H2884" s="10" t="n">
        <v>24680</v>
      </c>
      <c r="I2884" s="10" t="n"/>
      <c r="J2884" s="10" t="n"/>
      <c r="K2884" s="10" t="n"/>
      <c r="L2884" s="13" t="n">
        <v>5.574109245612703</v>
      </c>
      <c r="M2884" s="12" t="n">
        <v>45001</v>
      </c>
      <c r="N2884" s="13" t="n">
        <v>5.5</v>
      </c>
      <c r="O2884" s="12" t="n">
        <v>45006</v>
      </c>
      <c r="P2884" t="n">
        <v>9</v>
      </c>
      <c r="Q2884" s="14" t="inlineStr">
        <is>
          <t>SI</t>
        </is>
      </c>
      <c r="R2884" s="10" t="n">
        <v>24680</v>
      </c>
      <c r="S2884" s="10" t="n"/>
      <c r="T2884" s="10" t="n"/>
      <c r="U2884" s="10" t="n"/>
      <c r="V2884" s="13" t="n">
        <v>7.574109245612703</v>
      </c>
      <c r="W2884" s="12" t="n">
        <v>45003</v>
      </c>
      <c r="X2884" s="13" t="n">
        <v>7.5</v>
      </c>
      <c r="Y2884" s="12" t="n">
        <v>45006</v>
      </c>
      <c r="Z2884" t="n">
        <v>9</v>
      </c>
      <c r="AA2884" s="14" t="inlineStr">
        <is>
          <t>SI</t>
        </is>
      </c>
    </row>
    <row r="2885">
      <c r="B2885" t="inlineStr">
        <is>
          <t>Venta Local</t>
        </is>
      </c>
      <c r="C2885" t="n">
        <v>40361953</v>
      </c>
      <c r="D2885" t="inlineStr">
        <is>
          <t>AGROSUPER SHANGHAI</t>
        </is>
      </c>
      <c r="E2885" t="n">
        <v>1022541</v>
      </c>
      <c r="F2885" t="inlineStr">
        <is>
          <t>agrosuper shanghai1022541</t>
        </is>
      </c>
      <c r="G2885" s="12" t="n">
        <v>45007</v>
      </c>
      <c r="H2885" s="10" t="inlineStr"/>
      <c r="I2885" s="10" t="n">
        <v>24211.16</v>
      </c>
      <c r="J2885" s="10" t="n"/>
      <c r="K2885" s="10" t="n"/>
      <c r="L2885" s="13" t="n">
        <v>5.574109245612703</v>
      </c>
      <c r="M2885" s="12" t="n">
        <v>45012</v>
      </c>
      <c r="N2885" s="13" t="n">
        <v>5.5</v>
      </c>
      <c r="O2885" s="12" t="n">
        <v>45017</v>
      </c>
      <c r="P2885" t="n">
        <v>23</v>
      </c>
      <c r="Q2885" s="14" t="inlineStr">
        <is>
          <t>SI</t>
        </is>
      </c>
      <c r="R2885" s="10" t="n"/>
      <c r="S2885" s="10" t="n">
        <v>24211.16</v>
      </c>
      <c r="T2885" s="10" t="n"/>
      <c r="U2885" s="10" t="n"/>
      <c r="V2885" s="13" t="n">
        <v>7.574109245612703</v>
      </c>
      <c r="W2885" s="12" t="n">
        <v>45014</v>
      </c>
      <c r="X2885" s="13" t="n">
        <v>7.5</v>
      </c>
      <c r="Y2885" s="12" t="n">
        <v>45017</v>
      </c>
      <c r="Z2885" t="n">
        <v>23</v>
      </c>
      <c r="AA2885" s="14" t="inlineStr">
        <is>
          <t>SI</t>
        </is>
      </c>
    </row>
    <row r="2886">
      <c r="B2886" t="inlineStr">
        <is>
          <t>Venta Local</t>
        </is>
      </c>
      <c r="C2886" t="n">
        <v>40361950</v>
      </c>
      <c r="D2886" t="inlineStr">
        <is>
          <t>AGROSUPER SHANGHAI</t>
        </is>
      </c>
      <c r="E2886" t="n">
        <v>1022541</v>
      </c>
      <c r="F2886" t="inlineStr">
        <is>
          <t>agrosuper shanghai1022541</t>
        </is>
      </c>
      <c r="G2886" s="12" t="n">
        <v>45005</v>
      </c>
      <c r="H2886" s="10" t="n">
        <v>20571.45</v>
      </c>
      <c r="I2886" s="10" t="n"/>
      <c r="J2886" s="10" t="n"/>
      <c r="K2886" s="10" t="n"/>
      <c r="L2886" s="13" t="n">
        <v>5.574109245612703</v>
      </c>
      <c r="M2886" s="12" t="n">
        <v>45010</v>
      </c>
      <c r="N2886" s="13" t="n">
        <v>5.5</v>
      </c>
      <c r="O2886" s="12" t="n">
        <v>45015</v>
      </c>
      <c r="P2886" t="n">
        <v>1</v>
      </c>
      <c r="Q2886" s="14" t="inlineStr">
        <is>
          <t>Mes 4</t>
        </is>
      </c>
      <c r="R2886" s="10" t="n">
        <v>20571.45</v>
      </c>
      <c r="S2886" s="10" t="n"/>
      <c r="T2886" s="10" t="n"/>
      <c r="U2886" s="10" t="n"/>
      <c r="V2886" s="13" t="n">
        <v>7.574109245612703</v>
      </c>
      <c r="W2886" s="12" t="n">
        <v>45012</v>
      </c>
      <c r="X2886" s="13" t="n">
        <v>7.5</v>
      </c>
      <c r="Y2886" s="12" t="n">
        <v>45015</v>
      </c>
      <c r="Z2886" t="n">
        <v>1</v>
      </c>
      <c r="AA2886" s="14" t="inlineStr">
        <is>
          <t>Mes 4</t>
        </is>
      </c>
    </row>
    <row r="2887">
      <c r="B2887" t="inlineStr">
        <is>
          <t>Venta Local</t>
        </is>
      </c>
      <c r="C2887" t="n">
        <v>40361950</v>
      </c>
      <c r="D2887" t="inlineStr">
        <is>
          <t>AGROSUPER SHANGHAI</t>
        </is>
      </c>
      <c r="E2887" t="n">
        <v>1022541</v>
      </c>
      <c r="F2887" t="inlineStr">
        <is>
          <t>agrosuper shanghai1022541</t>
        </is>
      </c>
      <c r="G2887" s="12" t="n">
        <v>45005</v>
      </c>
      <c r="H2887" s="10" t="n">
        <v>24606.72</v>
      </c>
      <c r="I2887" s="10" t="n"/>
      <c r="J2887" s="10" t="n"/>
      <c r="K2887" s="10" t="n"/>
      <c r="L2887" s="13" t="n">
        <v>5.574109245612703</v>
      </c>
      <c r="M2887" s="12" t="n">
        <v>45010</v>
      </c>
      <c r="N2887" s="13" t="n">
        <v>5.5</v>
      </c>
      <c r="O2887" s="12" t="n">
        <v>45015</v>
      </c>
      <c r="P2887" t="n">
        <v>1</v>
      </c>
      <c r="Q2887" s="14" t="inlineStr">
        <is>
          <t>Mes 4</t>
        </is>
      </c>
      <c r="R2887" s="10" t="n">
        <v>24606.72</v>
      </c>
      <c r="S2887" s="10" t="n"/>
      <c r="T2887" s="10" t="n"/>
      <c r="U2887" s="10" t="n"/>
      <c r="V2887" s="13" t="n">
        <v>7.574109245612703</v>
      </c>
      <c r="W2887" s="12" t="n">
        <v>45012</v>
      </c>
      <c r="X2887" s="13" t="n">
        <v>7.5</v>
      </c>
      <c r="Y2887" s="12" t="n">
        <v>45015</v>
      </c>
      <c r="Z2887" t="n">
        <v>1</v>
      </c>
      <c r="AA2887" s="14" t="inlineStr">
        <is>
          <t>Mes 4</t>
        </is>
      </c>
    </row>
    <row r="2888">
      <c r="B2888" t="inlineStr">
        <is>
          <t>Venta Local</t>
        </is>
      </c>
      <c r="C2888" t="n">
        <v>40361949</v>
      </c>
      <c r="D2888" t="inlineStr">
        <is>
          <t>AGROSUPER SHANGHAI</t>
        </is>
      </c>
      <c r="E2888" t="n">
        <v>1022541</v>
      </c>
      <c r="F2888" t="inlineStr">
        <is>
          <t>agrosuper shanghai1022541</t>
        </is>
      </c>
      <c r="G2888" s="12" t="n">
        <v>44996</v>
      </c>
      <c r="H2888" s="10" t="n">
        <v>25005.7</v>
      </c>
      <c r="I2888" s="10" t="n"/>
      <c r="J2888" s="10" t="n"/>
      <c r="K2888" s="10" t="n"/>
      <c r="L2888" s="13" t="n">
        <v>5.574109245612703</v>
      </c>
      <c r="M2888" s="12" t="n">
        <v>45001</v>
      </c>
      <c r="N2888" s="13" t="n">
        <v>5.5</v>
      </c>
      <c r="O2888" s="12" t="n">
        <v>45006</v>
      </c>
      <c r="P2888" t="n">
        <v>9</v>
      </c>
      <c r="Q2888" s="14" t="inlineStr">
        <is>
          <t>SI</t>
        </is>
      </c>
      <c r="R2888" s="10" t="n">
        <v>25005.7</v>
      </c>
      <c r="S2888" s="10" t="n"/>
      <c r="T2888" s="10" t="n"/>
      <c r="U2888" s="10" t="n"/>
      <c r="V2888" s="13" t="n">
        <v>7.574109245612703</v>
      </c>
      <c r="W2888" s="12" t="n">
        <v>45003</v>
      </c>
      <c r="X2888" s="13" t="n">
        <v>7.5</v>
      </c>
      <c r="Y2888" s="12" t="n">
        <v>45006</v>
      </c>
      <c r="Z2888" t="n">
        <v>9</v>
      </c>
      <c r="AA2888" s="14" t="inlineStr">
        <is>
          <t>SI</t>
        </is>
      </c>
    </row>
    <row r="2889">
      <c r="B2889" t="inlineStr">
        <is>
          <t>Venta Local</t>
        </is>
      </c>
      <c r="C2889" t="n">
        <v>40361936</v>
      </c>
      <c r="D2889" t="inlineStr">
        <is>
          <t>AGROSUPER SHANGHAI</t>
        </is>
      </c>
      <c r="E2889" t="n">
        <v>1021971</v>
      </c>
      <c r="F2889" t="inlineStr">
        <is>
          <t>agrosuper shanghai1021971</t>
        </is>
      </c>
      <c r="G2889" s="12" t="n">
        <v>44996</v>
      </c>
      <c r="H2889" s="10" t="n">
        <v>25000</v>
      </c>
      <c r="I2889" s="10" t="n"/>
      <c r="J2889" s="10" t="n"/>
      <c r="K2889" s="10" t="n"/>
      <c r="L2889" s="13" t="n">
        <v>5.574109245612703</v>
      </c>
      <c r="M2889" s="12" t="n">
        <v>45001</v>
      </c>
      <c r="N2889" s="13" t="n">
        <v>5.5</v>
      </c>
      <c r="O2889" s="12" t="n">
        <v>45006</v>
      </c>
      <c r="P2889" t="n">
        <v>9</v>
      </c>
      <c r="Q2889" s="14" t="inlineStr">
        <is>
          <t>SI</t>
        </is>
      </c>
      <c r="R2889" s="10" t="n">
        <v>25000</v>
      </c>
      <c r="S2889" s="10" t="n"/>
      <c r="T2889" s="10" t="n"/>
      <c r="U2889" s="10" t="n"/>
      <c r="V2889" s="13" t="n">
        <v>7.574109245612703</v>
      </c>
      <c r="W2889" s="12" t="n">
        <v>45003</v>
      </c>
      <c r="X2889" s="13" t="n">
        <v>7.5</v>
      </c>
      <c r="Y2889" s="12" t="n">
        <v>45006</v>
      </c>
      <c r="Z2889" t="n">
        <v>9</v>
      </c>
      <c r="AA2889" s="14" t="inlineStr">
        <is>
          <t>SI</t>
        </is>
      </c>
    </row>
    <row r="2890">
      <c r="B2890" t="inlineStr">
        <is>
          <t>Venta Local</t>
        </is>
      </c>
      <c r="C2890" t="n">
        <v>40361935</v>
      </c>
      <c r="D2890" t="inlineStr">
        <is>
          <t>AGROSUPER SHANGHAI</t>
        </is>
      </c>
      <c r="E2890" t="n">
        <v>1021992</v>
      </c>
      <c r="F2890" t="inlineStr">
        <is>
          <t>agrosuper shanghai1021992</t>
        </is>
      </c>
      <c r="G2890" s="12" t="n">
        <v>44996</v>
      </c>
      <c r="H2890" s="10" t="n">
        <v>22760</v>
      </c>
      <c r="I2890" s="10" t="n"/>
      <c r="J2890" s="10" t="n"/>
      <c r="K2890" s="10" t="n"/>
      <c r="L2890" s="13" t="n">
        <v>5.574109245612703</v>
      </c>
      <c r="M2890" s="12" t="n">
        <v>45001</v>
      </c>
      <c r="N2890" s="13" t="n">
        <v>5.5</v>
      </c>
      <c r="O2890" s="12" t="n">
        <v>45006</v>
      </c>
      <c r="P2890" t="n">
        <v>9</v>
      </c>
      <c r="Q2890" s="14" t="inlineStr">
        <is>
          <t>SI</t>
        </is>
      </c>
      <c r="R2890" s="10" t="n">
        <v>22760</v>
      </c>
      <c r="S2890" s="10" t="n"/>
      <c r="T2890" s="10" t="n"/>
      <c r="U2890" s="10" t="n"/>
      <c r="V2890" s="13" t="n">
        <v>7.574109245612703</v>
      </c>
      <c r="W2890" s="12" t="n">
        <v>45003</v>
      </c>
      <c r="X2890" s="13" t="n">
        <v>7.5</v>
      </c>
      <c r="Y2890" s="12" t="n">
        <v>45006</v>
      </c>
      <c r="Z2890" t="n">
        <v>9</v>
      </c>
      <c r="AA2890" s="14" t="inlineStr">
        <is>
          <t>SI</t>
        </is>
      </c>
    </row>
    <row r="2891">
      <c r="B2891" t="inlineStr">
        <is>
          <t>Venta Local</t>
        </is>
      </c>
      <c r="C2891" t="n">
        <v>40361935</v>
      </c>
      <c r="D2891" t="inlineStr">
        <is>
          <t>AGROSUPER SHANGHAI</t>
        </is>
      </c>
      <c r="E2891" t="n">
        <v>1021992</v>
      </c>
      <c r="F2891" t="inlineStr">
        <is>
          <t>agrosuper shanghai1021992</t>
        </is>
      </c>
      <c r="G2891" s="12" t="n">
        <v>44996</v>
      </c>
      <c r="H2891" s="10" t="n">
        <v>23660</v>
      </c>
      <c r="I2891" s="10" t="n"/>
      <c r="J2891" s="10" t="n"/>
      <c r="K2891" s="10" t="n"/>
      <c r="L2891" s="13" t="n">
        <v>5.574109245612703</v>
      </c>
      <c r="M2891" s="12" t="n">
        <v>45001</v>
      </c>
      <c r="N2891" s="13" t="n">
        <v>5.5</v>
      </c>
      <c r="O2891" s="12" t="n">
        <v>45006</v>
      </c>
      <c r="P2891" t="n">
        <v>9</v>
      </c>
      <c r="Q2891" s="14" t="inlineStr">
        <is>
          <t>SI</t>
        </is>
      </c>
      <c r="R2891" s="10" t="n">
        <v>23660</v>
      </c>
      <c r="S2891" s="10" t="n"/>
      <c r="T2891" s="10" t="n"/>
      <c r="U2891" s="10" t="n"/>
      <c r="V2891" s="13" t="n">
        <v>7.574109245612703</v>
      </c>
      <c r="W2891" s="12" t="n">
        <v>45003</v>
      </c>
      <c r="X2891" s="13" t="n">
        <v>7.5</v>
      </c>
      <c r="Y2891" s="12" t="n">
        <v>45006</v>
      </c>
      <c r="Z2891" t="n">
        <v>9</v>
      </c>
      <c r="AA2891" s="14" t="inlineStr">
        <is>
          <t>SI</t>
        </is>
      </c>
    </row>
    <row r="2892">
      <c r="B2892" t="inlineStr">
        <is>
          <t>Venta Local</t>
        </is>
      </c>
      <c r="C2892" t="n">
        <v>40361928</v>
      </c>
      <c r="D2892" t="inlineStr">
        <is>
          <t>AGROSUPER SHANGHAI</t>
        </is>
      </c>
      <c r="E2892" t="n">
        <v>1021767</v>
      </c>
      <c r="F2892" t="inlineStr">
        <is>
          <t>agrosuper shanghai1021767</t>
        </is>
      </c>
      <c r="G2892" s="12" t="n">
        <v>45011</v>
      </c>
      <c r="H2892" s="10" t="inlineStr"/>
      <c r="I2892" s="10" t="n">
        <v>25002</v>
      </c>
      <c r="J2892" s="10" t="n"/>
      <c r="K2892" s="10" t="n"/>
      <c r="L2892" s="13" t="n">
        <v>5.574109245612703</v>
      </c>
      <c r="M2892" s="12" t="n">
        <v>45016</v>
      </c>
      <c r="N2892" s="13" t="n">
        <v>5.5</v>
      </c>
      <c r="O2892" s="12" t="n">
        <v>45021</v>
      </c>
      <c r="P2892" t="n">
        <v>21</v>
      </c>
      <c r="Q2892" s="14" t="inlineStr">
        <is>
          <t>SI</t>
        </is>
      </c>
      <c r="R2892" s="10" t="n"/>
      <c r="S2892" s="10" t="n">
        <v>25002</v>
      </c>
      <c r="T2892" s="10" t="n"/>
      <c r="U2892" s="10" t="n"/>
      <c r="V2892" s="13" t="n">
        <v>7.574109245612703</v>
      </c>
      <c r="W2892" s="12" t="n">
        <v>45018</v>
      </c>
      <c r="X2892" s="13" t="n">
        <v>7.5</v>
      </c>
      <c r="Y2892" s="12" t="n">
        <v>45021</v>
      </c>
      <c r="Z2892" t="n">
        <v>21</v>
      </c>
      <c r="AA2892" s="14" t="inlineStr">
        <is>
          <t>SI</t>
        </is>
      </c>
    </row>
    <row r="2893">
      <c r="B2893" t="inlineStr">
        <is>
          <t>Venta Local</t>
        </is>
      </c>
      <c r="C2893" t="n">
        <v>40361922</v>
      </c>
      <c r="D2893" t="inlineStr">
        <is>
          <t>AGROSUPER SHANGHAI</t>
        </is>
      </c>
      <c r="E2893" t="n">
        <v>1021767</v>
      </c>
      <c r="F2893" t="inlineStr">
        <is>
          <t>agrosuper shanghai1021767</t>
        </is>
      </c>
      <c r="G2893" s="12" t="n">
        <v>45011</v>
      </c>
      <c r="H2893" s="10" t="inlineStr"/>
      <c r="I2893" s="10" t="n">
        <v>23904</v>
      </c>
      <c r="J2893" s="10" t="n"/>
      <c r="K2893" s="10" t="n"/>
      <c r="L2893" s="13" t="n">
        <v>5.574109245612703</v>
      </c>
      <c r="M2893" s="12" t="n">
        <v>45016</v>
      </c>
      <c r="N2893" s="13" t="n">
        <v>5.5</v>
      </c>
      <c r="O2893" s="12" t="n">
        <v>45021</v>
      </c>
      <c r="P2893" t="n">
        <v>21</v>
      </c>
      <c r="Q2893" s="14" t="inlineStr">
        <is>
          <t>SI</t>
        </is>
      </c>
      <c r="R2893" s="10" t="n"/>
      <c r="S2893" s="10" t="n">
        <v>23904</v>
      </c>
      <c r="T2893" s="10" t="n"/>
      <c r="U2893" s="10" t="n"/>
      <c r="V2893" s="13" t="n">
        <v>7.574109245612703</v>
      </c>
      <c r="W2893" s="12" t="n">
        <v>45018</v>
      </c>
      <c r="X2893" s="13" t="n">
        <v>7.5</v>
      </c>
      <c r="Y2893" s="12" t="n">
        <v>45021</v>
      </c>
      <c r="Z2893" t="n">
        <v>21</v>
      </c>
      <c r="AA2893" s="14" t="inlineStr">
        <is>
          <t>SI</t>
        </is>
      </c>
    </row>
    <row r="2894">
      <c r="B2894" t="inlineStr">
        <is>
          <t>Venta Local</t>
        </is>
      </c>
      <c r="C2894" t="n">
        <v>40361921</v>
      </c>
      <c r="D2894" t="inlineStr">
        <is>
          <t>AGROSUPER SHANGHAI</t>
        </is>
      </c>
      <c r="E2894" t="n">
        <v>1021767</v>
      </c>
      <c r="F2894" t="inlineStr">
        <is>
          <t>agrosuper shanghai1021767</t>
        </is>
      </c>
      <c r="G2894" s="12" t="n">
        <v>45011</v>
      </c>
      <c r="H2894" s="10" t="inlineStr"/>
      <c r="I2894" s="10" t="n">
        <v>24390</v>
      </c>
      <c r="J2894" s="10" t="n"/>
      <c r="K2894" s="10" t="n"/>
      <c r="L2894" s="13" t="n">
        <v>5.574109245612703</v>
      </c>
      <c r="M2894" s="12" t="n">
        <v>45016</v>
      </c>
      <c r="N2894" s="13" t="n">
        <v>5.5</v>
      </c>
      <c r="O2894" s="12" t="n">
        <v>45021</v>
      </c>
      <c r="P2894" t="n">
        <v>21</v>
      </c>
      <c r="Q2894" s="14" t="inlineStr">
        <is>
          <t>SI</t>
        </is>
      </c>
      <c r="R2894" s="10" t="n"/>
      <c r="S2894" s="10" t="n">
        <v>24390</v>
      </c>
      <c r="T2894" s="10" t="n"/>
      <c r="U2894" s="10" t="n"/>
      <c r="V2894" s="13" t="n">
        <v>7.574109245612703</v>
      </c>
      <c r="W2894" s="12" t="n">
        <v>45018</v>
      </c>
      <c r="X2894" s="13" t="n">
        <v>7.5</v>
      </c>
      <c r="Y2894" s="12" t="n">
        <v>45021</v>
      </c>
      <c r="Z2894" t="n">
        <v>21</v>
      </c>
      <c r="AA2894" s="14" t="inlineStr">
        <is>
          <t>SI</t>
        </is>
      </c>
    </row>
    <row r="2895">
      <c r="B2895" t="inlineStr">
        <is>
          <t>Venta Local</t>
        </is>
      </c>
      <c r="C2895" t="n">
        <v>40361920</v>
      </c>
      <c r="D2895" t="inlineStr">
        <is>
          <t>AGROSUPER SHANGHAI</t>
        </is>
      </c>
      <c r="E2895" t="n">
        <v>1021767</v>
      </c>
      <c r="F2895" t="inlineStr">
        <is>
          <t>agrosuper shanghai1021767</t>
        </is>
      </c>
      <c r="G2895" s="12" t="n">
        <v>44996</v>
      </c>
      <c r="H2895" s="10" t="n">
        <v>4032</v>
      </c>
      <c r="I2895" s="10" t="n"/>
      <c r="J2895" s="10" t="n"/>
      <c r="K2895" s="10" t="n"/>
      <c r="L2895" s="13" t="n">
        <v>5.574109245612703</v>
      </c>
      <c r="M2895" s="12" t="n">
        <v>45001</v>
      </c>
      <c r="N2895" s="13" t="n">
        <v>5.5</v>
      </c>
      <c r="O2895" s="12" t="n">
        <v>45006</v>
      </c>
      <c r="P2895" t="n">
        <v>9</v>
      </c>
      <c r="Q2895" s="14" t="inlineStr">
        <is>
          <t>SI</t>
        </is>
      </c>
      <c r="R2895" s="10" t="n">
        <v>4032</v>
      </c>
      <c r="S2895" s="10" t="n"/>
      <c r="T2895" s="10" t="n"/>
      <c r="U2895" s="10" t="n"/>
      <c r="V2895" s="13" t="n">
        <v>7.574109245612703</v>
      </c>
      <c r="W2895" s="12" t="n">
        <v>45003</v>
      </c>
      <c r="X2895" s="13" t="n">
        <v>7.5</v>
      </c>
      <c r="Y2895" s="12" t="n">
        <v>45006</v>
      </c>
      <c r="Z2895" t="n">
        <v>9</v>
      </c>
      <c r="AA2895" s="14" t="inlineStr">
        <is>
          <t>SI</t>
        </is>
      </c>
    </row>
    <row r="2896">
      <c r="B2896" t="inlineStr">
        <is>
          <t>Venta Local</t>
        </is>
      </c>
      <c r="C2896" t="n">
        <v>40361920</v>
      </c>
      <c r="D2896" t="inlineStr">
        <is>
          <t>AGROSUPER SHANGHAI</t>
        </is>
      </c>
      <c r="E2896" t="n">
        <v>1021767</v>
      </c>
      <c r="F2896" t="inlineStr">
        <is>
          <t>agrosuper shanghai1021767</t>
        </is>
      </c>
      <c r="G2896" s="12" t="n">
        <v>44996</v>
      </c>
      <c r="H2896" s="10" t="n">
        <v>23652</v>
      </c>
      <c r="I2896" s="10" t="n"/>
      <c r="J2896" s="10" t="n"/>
      <c r="K2896" s="10" t="n"/>
      <c r="L2896" s="13" t="n">
        <v>5.574109245612703</v>
      </c>
      <c r="M2896" s="12" t="n">
        <v>45001</v>
      </c>
      <c r="N2896" s="13" t="n">
        <v>5.5</v>
      </c>
      <c r="O2896" s="12" t="n">
        <v>45006</v>
      </c>
      <c r="P2896" t="n">
        <v>9</v>
      </c>
      <c r="Q2896" s="14" t="inlineStr">
        <is>
          <t>SI</t>
        </is>
      </c>
      <c r="R2896" s="10" t="n">
        <v>23652</v>
      </c>
      <c r="S2896" s="10" t="n"/>
      <c r="T2896" s="10" t="n"/>
      <c r="U2896" s="10" t="n"/>
      <c r="V2896" s="13" t="n">
        <v>7.574109245612703</v>
      </c>
      <c r="W2896" s="12" t="n">
        <v>45003</v>
      </c>
      <c r="X2896" s="13" t="n">
        <v>7.5</v>
      </c>
      <c r="Y2896" s="12" t="n">
        <v>45006</v>
      </c>
      <c r="Z2896" t="n">
        <v>9</v>
      </c>
      <c r="AA2896" s="14" t="inlineStr">
        <is>
          <t>SI</t>
        </is>
      </c>
    </row>
    <row r="2897">
      <c r="B2897" t="inlineStr">
        <is>
          <t>Venta Local</t>
        </is>
      </c>
      <c r="C2897" t="n">
        <v>40361913</v>
      </c>
      <c r="D2897" t="inlineStr">
        <is>
          <t>AGROSUPER SHANGHAI</t>
        </is>
      </c>
      <c r="E2897" t="n">
        <v>1012527</v>
      </c>
      <c r="F2897" t="inlineStr">
        <is>
          <t>agrosuper shanghai1012527</t>
        </is>
      </c>
      <c r="G2897" s="12" t="n">
        <v>44996</v>
      </c>
      <c r="H2897" s="10" t="n">
        <v>24000</v>
      </c>
      <c r="I2897" s="10" t="n"/>
      <c r="J2897" s="10" t="n"/>
      <c r="K2897" s="10" t="n"/>
      <c r="L2897" s="13" t="n">
        <v>5.574109245612703</v>
      </c>
      <c r="M2897" s="12" t="n">
        <v>45001</v>
      </c>
      <c r="N2897" s="13" t="n">
        <v>5.5</v>
      </c>
      <c r="O2897" s="12" t="n">
        <v>45006</v>
      </c>
      <c r="P2897" t="n">
        <v>9</v>
      </c>
      <c r="Q2897" s="14" t="inlineStr">
        <is>
          <t>SI</t>
        </is>
      </c>
      <c r="R2897" s="10" t="n">
        <v>24000</v>
      </c>
      <c r="S2897" s="10" t="n"/>
      <c r="T2897" s="10" t="n"/>
      <c r="U2897" s="10" t="n"/>
      <c r="V2897" s="13" t="n">
        <v>7.574109245612703</v>
      </c>
      <c r="W2897" s="12" t="n">
        <v>45003</v>
      </c>
      <c r="X2897" s="13" t="n">
        <v>7.5</v>
      </c>
      <c r="Y2897" s="12" t="n">
        <v>45006</v>
      </c>
      <c r="Z2897" t="n">
        <v>9</v>
      </c>
      <c r="AA2897" s="14" t="inlineStr">
        <is>
          <t>SI</t>
        </is>
      </c>
    </row>
    <row r="2898">
      <c r="B2898" t="inlineStr">
        <is>
          <t>Venta Local</t>
        </is>
      </c>
      <c r="C2898" t="n">
        <v>40361905</v>
      </c>
      <c r="D2898" t="inlineStr">
        <is>
          <t>AGROSUPER SHANGHAI</t>
        </is>
      </c>
      <c r="E2898" t="n">
        <v>1012448</v>
      </c>
      <c r="F2898" t="inlineStr">
        <is>
          <t>agrosuper shanghai1012448</t>
        </is>
      </c>
      <c r="G2898" s="12" t="n">
        <v>44996</v>
      </c>
      <c r="H2898" s="10" t="n">
        <v>24000</v>
      </c>
      <c r="I2898" s="10" t="n"/>
      <c r="J2898" s="10" t="n"/>
      <c r="K2898" s="10" t="n"/>
      <c r="L2898" s="13" t="n">
        <v>5.574109245612703</v>
      </c>
      <c r="M2898" s="12" t="n">
        <v>45001</v>
      </c>
      <c r="N2898" s="13" t="n">
        <v>5.5</v>
      </c>
      <c r="O2898" s="12" t="n">
        <v>45006</v>
      </c>
      <c r="P2898" t="n">
        <v>9</v>
      </c>
      <c r="Q2898" s="14" t="inlineStr">
        <is>
          <t>SI</t>
        </is>
      </c>
      <c r="R2898" s="10" t="n">
        <v>24000</v>
      </c>
      <c r="S2898" s="10" t="n"/>
      <c r="T2898" s="10" t="n"/>
      <c r="U2898" s="10" t="n"/>
      <c r="V2898" s="13" t="n">
        <v>7.574109245612703</v>
      </c>
      <c r="W2898" s="12" t="n">
        <v>45003</v>
      </c>
      <c r="X2898" s="13" t="n">
        <v>7.5</v>
      </c>
      <c r="Y2898" s="12" t="n">
        <v>45006</v>
      </c>
      <c r="Z2898" t="n">
        <v>9</v>
      </c>
      <c r="AA2898" s="14" t="inlineStr">
        <is>
          <t>SI</t>
        </is>
      </c>
    </row>
    <row r="2899">
      <c r="B2899" t="inlineStr">
        <is>
          <t>Venta Local</t>
        </is>
      </c>
      <c r="C2899" t="n">
        <v>40361894</v>
      </c>
      <c r="D2899" t="inlineStr">
        <is>
          <t>AGROSUPER SHANGHAI</t>
        </is>
      </c>
      <c r="E2899" t="n">
        <v>1011969</v>
      </c>
      <c r="F2899" t="inlineStr">
        <is>
          <t>agrosuper shanghai1011969</t>
        </is>
      </c>
      <c r="G2899" s="12" t="n">
        <v>45001</v>
      </c>
      <c r="H2899" s="10" t="n">
        <v>24000</v>
      </c>
      <c r="I2899" s="10" t="n"/>
      <c r="J2899" s="10" t="n"/>
      <c r="K2899" s="10" t="n"/>
      <c r="L2899" s="13" t="n">
        <v>5.574109245612703</v>
      </c>
      <c r="M2899" s="12" t="n">
        <v>45006</v>
      </c>
      <c r="N2899" s="13" t="n">
        <v>5.5</v>
      </c>
      <c r="O2899" s="12" t="n">
        <v>45011</v>
      </c>
      <c r="P2899" t="n">
        <v>5</v>
      </c>
      <c r="Q2899" s="14" t="inlineStr">
        <is>
          <t>SI</t>
        </is>
      </c>
      <c r="R2899" s="10" t="n">
        <v>24000</v>
      </c>
      <c r="S2899" s="10" t="n"/>
      <c r="T2899" s="10" t="n"/>
      <c r="U2899" s="10" t="n"/>
      <c r="V2899" s="13" t="n">
        <v>7.574109245612703</v>
      </c>
      <c r="W2899" s="12" t="n">
        <v>45008</v>
      </c>
      <c r="X2899" s="13" t="n">
        <v>7.5</v>
      </c>
      <c r="Y2899" s="12" t="n">
        <v>45011</v>
      </c>
      <c r="Z2899" t="n">
        <v>5</v>
      </c>
      <c r="AA2899" s="14" t="inlineStr">
        <is>
          <t>SI</t>
        </is>
      </c>
    </row>
    <row r="2900">
      <c r="B2900" t="inlineStr">
        <is>
          <t>Venta Local</t>
        </is>
      </c>
      <c r="C2900" t="n">
        <v>40361893</v>
      </c>
      <c r="D2900" t="inlineStr">
        <is>
          <t>AGROSUPER SHANGHAI</t>
        </is>
      </c>
      <c r="E2900" t="n">
        <v>1011969</v>
      </c>
      <c r="F2900" t="inlineStr">
        <is>
          <t>agrosuper shanghai1011969</t>
        </is>
      </c>
      <c r="G2900" s="12" t="n">
        <v>44992</v>
      </c>
      <c r="H2900" s="10" t="n">
        <v>24000</v>
      </c>
      <c r="I2900" s="10" t="n"/>
      <c r="J2900" s="10" t="n"/>
      <c r="K2900" s="10" t="n"/>
      <c r="L2900" s="13" t="n">
        <v>5.574109245612703</v>
      </c>
      <c r="M2900" s="12" t="n">
        <v>44997</v>
      </c>
      <c r="N2900" s="13" t="n">
        <v>5.5</v>
      </c>
      <c r="O2900" s="12" t="n">
        <v>45002</v>
      </c>
      <c r="P2900" t="n">
        <v>12</v>
      </c>
      <c r="Q2900" s="14" t="inlineStr">
        <is>
          <t>SI</t>
        </is>
      </c>
      <c r="R2900" s="10" t="n">
        <v>24000</v>
      </c>
      <c r="S2900" s="10" t="n"/>
      <c r="T2900" s="10" t="n"/>
      <c r="U2900" s="10" t="n"/>
      <c r="V2900" s="13" t="n">
        <v>7.574109245612703</v>
      </c>
      <c r="W2900" s="12" t="n">
        <v>44999</v>
      </c>
      <c r="X2900" s="13" t="n">
        <v>7.5</v>
      </c>
      <c r="Y2900" s="12" t="n">
        <v>45002</v>
      </c>
      <c r="Z2900" t="n">
        <v>12</v>
      </c>
      <c r="AA2900" s="14" t="inlineStr">
        <is>
          <t>SI</t>
        </is>
      </c>
    </row>
    <row r="2901">
      <c r="B2901" t="inlineStr">
        <is>
          <t>Venta Local</t>
        </is>
      </c>
      <c r="C2901" t="n">
        <v>40361892</v>
      </c>
      <c r="D2901" t="inlineStr">
        <is>
          <t>AGROSUPER SHANGHAI</t>
        </is>
      </c>
      <c r="E2901" t="n">
        <v>1011969</v>
      </c>
      <c r="F2901" t="inlineStr">
        <is>
          <t>agrosuper shanghai1011969</t>
        </is>
      </c>
      <c r="G2901" s="12" t="n">
        <v>45001</v>
      </c>
      <c r="H2901" s="10" t="n">
        <v>24000</v>
      </c>
      <c r="I2901" s="10" t="n"/>
      <c r="J2901" s="10" t="n"/>
      <c r="K2901" s="10" t="n"/>
      <c r="L2901" s="13" t="n">
        <v>5.574109245612703</v>
      </c>
      <c r="M2901" s="12" t="n">
        <v>45006</v>
      </c>
      <c r="N2901" s="13" t="n">
        <v>5.5</v>
      </c>
      <c r="O2901" s="12" t="n">
        <v>45011</v>
      </c>
      <c r="P2901" t="n">
        <v>5</v>
      </c>
      <c r="Q2901" s="14" t="inlineStr">
        <is>
          <t>SI</t>
        </is>
      </c>
      <c r="R2901" s="10" t="n">
        <v>24000</v>
      </c>
      <c r="S2901" s="10" t="n"/>
      <c r="T2901" s="10" t="n"/>
      <c r="U2901" s="10" t="n"/>
      <c r="V2901" s="13" t="n">
        <v>7.574109245612703</v>
      </c>
      <c r="W2901" s="12" t="n">
        <v>45008</v>
      </c>
      <c r="X2901" s="13" t="n">
        <v>7.5</v>
      </c>
      <c r="Y2901" s="12" t="n">
        <v>45011</v>
      </c>
      <c r="Z2901" t="n">
        <v>5</v>
      </c>
      <c r="AA2901" s="14" t="inlineStr">
        <is>
          <t>SI</t>
        </is>
      </c>
    </row>
    <row r="2902">
      <c r="B2902" t="inlineStr">
        <is>
          <t>Venta Local</t>
        </is>
      </c>
      <c r="C2902" t="n">
        <v>40361888</v>
      </c>
      <c r="D2902" t="inlineStr">
        <is>
          <t>AGROSUPER SHANGHAI</t>
        </is>
      </c>
      <c r="E2902" t="n">
        <v>1012526</v>
      </c>
      <c r="F2902" t="inlineStr">
        <is>
          <t>agrosuper shanghai1012526</t>
        </is>
      </c>
      <c r="G2902" s="12" t="n">
        <v>45001</v>
      </c>
      <c r="H2902" s="10" t="n">
        <v>9600</v>
      </c>
      <c r="I2902" s="10" t="n"/>
      <c r="J2902" s="10" t="n"/>
      <c r="K2902" s="10" t="n"/>
      <c r="L2902" s="13" t="n">
        <v>5.574109245612703</v>
      </c>
      <c r="M2902" s="12" t="n">
        <v>45006</v>
      </c>
      <c r="N2902" s="13" t="n">
        <v>5.5</v>
      </c>
      <c r="O2902" s="12" t="n">
        <v>45011</v>
      </c>
      <c r="P2902" t="n">
        <v>5</v>
      </c>
      <c r="Q2902" s="14" t="inlineStr">
        <is>
          <t>SI</t>
        </is>
      </c>
      <c r="R2902" s="10" t="n">
        <v>9600</v>
      </c>
      <c r="S2902" s="10" t="n"/>
      <c r="T2902" s="10" t="n"/>
      <c r="U2902" s="10" t="n"/>
      <c r="V2902" s="13" t="n">
        <v>7.574109245612703</v>
      </c>
      <c r="W2902" s="12" t="n">
        <v>45008</v>
      </c>
      <c r="X2902" s="13" t="n">
        <v>7.5</v>
      </c>
      <c r="Y2902" s="12" t="n">
        <v>45011</v>
      </c>
      <c r="Z2902" t="n">
        <v>5</v>
      </c>
      <c r="AA2902" s="14" t="inlineStr">
        <is>
          <t>SI</t>
        </is>
      </c>
    </row>
    <row r="2903">
      <c r="B2903" t="inlineStr">
        <is>
          <t>Venta Local</t>
        </is>
      </c>
      <c r="C2903" t="n">
        <v>40361888</v>
      </c>
      <c r="D2903" t="inlineStr">
        <is>
          <t>AGROSUPER SHANGHAI</t>
        </is>
      </c>
      <c r="E2903" t="n">
        <v>1011968</v>
      </c>
      <c r="F2903" t="inlineStr">
        <is>
          <t>agrosuper shanghai1011968</t>
        </is>
      </c>
      <c r="G2903" s="12" t="n">
        <v>45001</v>
      </c>
      <c r="H2903" s="10" t="n">
        <v>14260</v>
      </c>
      <c r="I2903" s="10" t="n"/>
      <c r="J2903" s="10" t="n"/>
      <c r="K2903" s="10" t="n"/>
      <c r="L2903" s="13" t="n">
        <v>5.574109245612703</v>
      </c>
      <c r="M2903" s="12" t="n">
        <v>45006</v>
      </c>
      <c r="N2903" s="13" t="n">
        <v>5.5</v>
      </c>
      <c r="O2903" s="12" t="n">
        <v>45011</v>
      </c>
      <c r="P2903" t="n">
        <v>5</v>
      </c>
      <c r="Q2903" s="14" t="inlineStr">
        <is>
          <t>SI</t>
        </is>
      </c>
      <c r="R2903" s="10" t="n">
        <v>14260</v>
      </c>
      <c r="S2903" s="10" t="n"/>
      <c r="T2903" s="10" t="n"/>
      <c r="U2903" s="10" t="n"/>
      <c r="V2903" s="13" t="n">
        <v>7.574109245612703</v>
      </c>
      <c r="W2903" s="12" t="n">
        <v>45008</v>
      </c>
      <c r="X2903" s="13" t="n">
        <v>7.5</v>
      </c>
      <c r="Y2903" s="12" t="n">
        <v>45011</v>
      </c>
      <c r="Z2903" t="n">
        <v>5</v>
      </c>
      <c r="AA2903" s="14" t="inlineStr">
        <is>
          <t>SI</t>
        </is>
      </c>
    </row>
    <row r="2904">
      <c r="B2904" t="inlineStr">
        <is>
          <t>Venta Local</t>
        </is>
      </c>
      <c r="C2904" t="n">
        <v>40361887</v>
      </c>
      <c r="D2904" t="inlineStr">
        <is>
          <t>AGROSUPER SHANGHAI</t>
        </is>
      </c>
      <c r="E2904" t="n">
        <v>1011967</v>
      </c>
      <c r="F2904" t="inlineStr">
        <is>
          <t>agrosuper shanghai1011967</t>
        </is>
      </c>
      <c r="G2904" s="12" t="n">
        <v>45007</v>
      </c>
      <c r="H2904" s="10" t="inlineStr"/>
      <c r="I2904" s="10" t="n">
        <v>24000</v>
      </c>
      <c r="J2904" s="10" t="n"/>
      <c r="K2904" s="10" t="n"/>
      <c r="L2904" s="13" t="n">
        <v>5.574109245612703</v>
      </c>
      <c r="M2904" s="12" t="n">
        <v>45012</v>
      </c>
      <c r="N2904" s="13" t="n">
        <v>5.5</v>
      </c>
      <c r="O2904" s="12" t="n">
        <v>45017</v>
      </c>
      <c r="P2904" t="n">
        <v>23</v>
      </c>
      <c r="Q2904" s="14" t="inlineStr">
        <is>
          <t>SI</t>
        </is>
      </c>
      <c r="R2904" s="10" t="n"/>
      <c r="S2904" s="10" t="n">
        <v>24000</v>
      </c>
      <c r="T2904" s="10" t="n"/>
      <c r="U2904" s="10" t="n"/>
      <c r="V2904" s="13" t="n">
        <v>7.574109245612703</v>
      </c>
      <c r="W2904" s="12" t="n">
        <v>45014</v>
      </c>
      <c r="X2904" s="13" t="n">
        <v>7.5</v>
      </c>
      <c r="Y2904" s="12" t="n">
        <v>45017</v>
      </c>
      <c r="Z2904" t="n">
        <v>23</v>
      </c>
      <c r="AA2904" s="14" t="inlineStr">
        <is>
          <t>SI</t>
        </is>
      </c>
    </row>
    <row r="2905">
      <c r="B2905" t="inlineStr">
        <is>
          <t>Venta Local</t>
        </is>
      </c>
      <c r="C2905" t="n">
        <v>40361886</v>
      </c>
      <c r="D2905" t="inlineStr">
        <is>
          <t>AGROSUPER SHANGHAI</t>
        </is>
      </c>
      <c r="E2905" t="n">
        <v>1011967</v>
      </c>
      <c r="F2905" t="inlineStr">
        <is>
          <t>agrosuper shanghai1011967</t>
        </is>
      </c>
      <c r="G2905" s="12" t="n">
        <v>44996</v>
      </c>
      <c r="H2905" s="10" t="n">
        <v>24000</v>
      </c>
      <c r="I2905" s="10" t="n"/>
      <c r="J2905" s="10" t="n"/>
      <c r="K2905" s="10" t="n"/>
      <c r="L2905" s="13" t="n">
        <v>5.574109245612703</v>
      </c>
      <c r="M2905" s="12" t="n">
        <v>45001</v>
      </c>
      <c r="N2905" s="13" t="n">
        <v>5.5</v>
      </c>
      <c r="O2905" s="12" t="n">
        <v>45006</v>
      </c>
      <c r="P2905" t="n">
        <v>9</v>
      </c>
      <c r="Q2905" s="14" t="inlineStr">
        <is>
          <t>SI</t>
        </is>
      </c>
      <c r="R2905" s="10" t="n">
        <v>24000</v>
      </c>
      <c r="S2905" s="10" t="n"/>
      <c r="T2905" s="10" t="n"/>
      <c r="U2905" s="10" t="n"/>
      <c r="V2905" s="13" t="n">
        <v>7.574109245612703</v>
      </c>
      <c r="W2905" s="12" t="n">
        <v>45003</v>
      </c>
      <c r="X2905" s="13" t="n">
        <v>7.5</v>
      </c>
      <c r="Y2905" s="12" t="n">
        <v>45006</v>
      </c>
      <c r="Z2905" t="n">
        <v>9</v>
      </c>
      <c r="AA2905" s="14" t="inlineStr">
        <is>
          <t>SI</t>
        </is>
      </c>
    </row>
    <row r="2906">
      <c r="B2906" t="inlineStr">
        <is>
          <t>Venta Local</t>
        </is>
      </c>
      <c r="C2906" t="n">
        <v>40361878</v>
      </c>
      <c r="D2906" t="inlineStr">
        <is>
          <t>AGROSUPER SHANGHAI</t>
        </is>
      </c>
      <c r="E2906" t="n">
        <v>1011586</v>
      </c>
      <c r="F2906" t="inlineStr">
        <is>
          <t>agrosuper shanghai1011586</t>
        </is>
      </c>
      <c r="G2906" s="12" t="n">
        <v>45005</v>
      </c>
      <c r="H2906" s="10" t="n">
        <v>19954</v>
      </c>
      <c r="I2906" s="10" t="n"/>
      <c r="J2906" s="10" t="n"/>
      <c r="K2906" s="10" t="n"/>
      <c r="L2906" s="13" t="n">
        <v>5.574109245612703</v>
      </c>
      <c r="M2906" s="12" t="n">
        <v>45010</v>
      </c>
      <c r="N2906" s="13" t="n">
        <v>5.5</v>
      </c>
      <c r="O2906" s="12" t="n">
        <v>45015</v>
      </c>
      <c r="P2906" t="n">
        <v>1</v>
      </c>
      <c r="Q2906" s="14" t="inlineStr">
        <is>
          <t>Mes 4</t>
        </is>
      </c>
      <c r="R2906" s="10" t="n">
        <v>19954</v>
      </c>
      <c r="S2906" s="10" t="n"/>
      <c r="T2906" s="10" t="n"/>
      <c r="U2906" s="10" t="n"/>
      <c r="V2906" s="13" t="n">
        <v>7.574109245612703</v>
      </c>
      <c r="W2906" s="12" t="n">
        <v>45012</v>
      </c>
      <c r="X2906" s="13" t="n">
        <v>7.5</v>
      </c>
      <c r="Y2906" s="12" t="n">
        <v>45015</v>
      </c>
      <c r="Z2906" t="n">
        <v>1</v>
      </c>
      <c r="AA2906" s="14" t="inlineStr">
        <is>
          <t>Mes 4</t>
        </is>
      </c>
    </row>
    <row r="2907">
      <c r="B2907" t="inlineStr">
        <is>
          <t>Venta Local</t>
        </is>
      </c>
      <c r="C2907" t="n">
        <v>40361873</v>
      </c>
      <c r="D2907" t="inlineStr">
        <is>
          <t>AGROSUPER SHANGHAI</t>
        </is>
      </c>
      <c r="E2907" t="n">
        <v>1011586</v>
      </c>
      <c r="F2907" t="inlineStr">
        <is>
          <t>agrosuper shanghai1011586</t>
        </is>
      </c>
      <c r="G2907" s="12" t="n">
        <v>45007</v>
      </c>
      <c r="H2907" s="10" t="inlineStr"/>
      <c r="I2907" s="10" t="n">
        <v>9977</v>
      </c>
      <c r="J2907" s="10" t="n"/>
      <c r="K2907" s="10" t="n"/>
      <c r="L2907" s="13" t="n">
        <v>5.574109245612703</v>
      </c>
      <c r="M2907" s="12" t="n">
        <v>45012</v>
      </c>
      <c r="N2907" s="13" t="n">
        <v>5.5</v>
      </c>
      <c r="O2907" s="12" t="n">
        <v>45017</v>
      </c>
      <c r="P2907" t="n">
        <v>23</v>
      </c>
      <c r="Q2907" s="14" t="inlineStr">
        <is>
          <t>SI</t>
        </is>
      </c>
      <c r="R2907" s="10" t="n"/>
      <c r="S2907" s="10" t="n">
        <v>9977</v>
      </c>
      <c r="T2907" s="10" t="n"/>
      <c r="U2907" s="10" t="n"/>
      <c r="V2907" s="13" t="n">
        <v>7.574109245612703</v>
      </c>
      <c r="W2907" s="12" t="n">
        <v>45014</v>
      </c>
      <c r="X2907" s="13" t="n">
        <v>7.5</v>
      </c>
      <c r="Y2907" s="12" t="n">
        <v>45017</v>
      </c>
      <c r="Z2907" t="n">
        <v>23</v>
      </c>
      <c r="AA2907" s="14" t="inlineStr">
        <is>
          <t>SI</t>
        </is>
      </c>
    </row>
    <row r="2908">
      <c r="B2908" t="inlineStr">
        <is>
          <t>Venta Local</t>
        </is>
      </c>
      <c r="C2908" t="n">
        <v>40361873</v>
      </c>
      <c r="D2908" t="inlineStr">
        <is>
          <t>AGROSUPER SHANGHAI</t>
        </is>
      </c>
      <c r="E2908" t="n">
        <v>1011417</v>
      </c>
      <c r="F2908" t="inlineStr">
        <is>
          <t>agrosuper shanghai1011417</t>
        </is>
      </c>
      <c r="G2908" s="12" t="n">
        <v>45007</v>
      </c>
      <c r="H2908" s="10" t="inlineStr"/>
      <c r="I2908" s="10" t="n">
        <v>9900</v>
      </c>
      <c r="J2908" s="10" t="n"/>
      <c r="K2908" s="10" t="n"/>
      <c r="L2908" s="13" t="n">
        <v>5.574109245612703</v>
      </c>
      <c r="M2908" s="12" t="n">
        <v>45012</v>
      </c>
      <c r="N2908" s="13" t="n">
        <v>5.5</v>
      </c>
      <c r="O2908" s="12" t="n">
        <v>45017</v>
      </c>
      <c r="P2908" t="n">
        <v>23</v>
      </c>
      <c r="Q2908" s="14" t="inlineStr">
        <is>
          <t>SI</t>
        </is>
      </c>
      <c r="R2908" s="10" t="n"/>
      <c r="S2908" s="10" t="n">
        <v>9900</v>
      </c>
      <c r="T2908" s="10" t="n"/>
      <c r="U2908" s="10" t="n"/>
      <c r="V2908" s="13" t="n">
        <v>7.574109245612703</v>
      </c>
      <c r="W2908" s="12" t="n">
        <v>45014</v>
      </c>
      <c r="X2908" s="13" t="n">
        <v>7.5</v>
      </c>
      <c r="Y2908" s="12" t="n">
        <v>45017</v>
      </c>
      <c r="Z2908" t="n">
        <v>23</v>
      </c>
      <c r="AA2908" s="14" t="inlineStr">
        <is>
          <t>SI</t>
        </is>
      </c>
    </row>
    <row r="2909">
      <c r="B2909" t="inlineStr">
        <is>
          <t>Venta Local</t>
        </is>
      </c>
      <c r="C2909" t="n">
        <v>40361871</v>
      </c>
      <c r="D2909" t="inlineStr">
        <is>
          <t>AGROSUPER SHANGHAI</t>
        </is>
      </c>
      <c r="E2909" t="n">
        <v>1011417</v>
      </c>
      <c r="F2909" t="inlineStr">
        <is>
          <t>agrosuper shanghai1011417</t>
        </is>
      </c>
      <c r="G2909" s="12" t="n">
        <v>44996</v>
      </c>
      <c r="H2909" s="10" t="n">
        <v>19800</v>
      </c>
      <c r="I2909" s="10" t="n"/>
      <c r="J2909" s="10" t="n"/>
      <c r="K2909" s="10" t="n"/>
      <c r="L2909" s="13" t="n">
        <v>5.574109245612703</v>
      </c>
      <c r="M2909" s="12" t="n">
        <v>45001</v>
      </c>
      <c r="N2909" s="13" t="n">
        <v>5.5</v>
      </c>
      <c r="O2909" s="12" t="n">
        <v>45006</v>
      </c>
      <c r="P2909" t="n">
        <v>9</v>
      </c>
      <c r="Q2909" s="14" t="inlineStr">
        <is>
          <t>SI</t>
        </is>
      </c>
      <c r="R2909" s="10" t="n">
        <v>19800</v>
      </c>
      <c r="S2909" s="10" t="n"/>
      <c r="T2909" s="10" t="n"/>
      <c r="U2909" s="10" t="n"/>
      <c r="V2909" s="13" t="n">
        <v>7.574109245612703</v>
      </c>
      <c r="W2909" s="12" t="n">
        <v>45003</v>
      </c>
      <c r="X2909" s="13" t="n">
        <v>7.5</v>
      </c>
      <c r="Y2909" s="12" t="n">
        <v>45006</v>
      </c>
      <c r="Z2909" t="n">
        <v>9</v>
      </c>
      <c r="AA2909" s="14" t="inlineStr">
        <is>
          <t>SI</t>
        </is>
      </c>
    </row>
    <row r="2910">
      <c r="B2910" t="inlineStr">
        <is>
          <t>Venta Local</t>
        </is>
      </c>
      <c r="C2910" t="n">
        <v>40361864</v>
      </c>
      <c r="D2910" t="inlineStr">
        <is>
          <t>AGROSUPER SHANGHAI</t>
        </is>
      </c>
      <c r="E2910" t="n">
        <v>1012218</v>
      </c>
      <c r="F2910" t="inlineStr">
        <is>
          <t>agrosuper shanghai1012218</t>
        </is>
      </c>
      <c r="G2910" s="12" t="n">
        <v>45005</v>
      </c>
      <c r="H2910" s="10" t="n">
        <v>21000</v>
      </c>
      <c r="I2910" s="10" t="n"/>
      <c r="J2910" s="10" t="n"/>
      <c r="K2910" s="10" t="n"/>
      <c r="L2910" s="13" t="n">
        <v>5.574109245612703</v>
      </c>
      <c r="M2910" s="12" t="n">
        <v>45010</v>
      </c>
      <c r="N2910" s="13" t="n">
        <v>5.5</v>
      </c>
      <c r="O2910" s="12" t="n">
        <v>45015</v>
      </c>
      <c r="P2910" t="n">
        <v>1</v>
      </c>
      <c r="Q2910" s="14" t="inlineStr">
        <is>
          <t>Mes 4</t>
        </is>
      </c>
      <c r="R2910" s="10" t="n">
        <v>21000</v>
      </c>
      <c r="S2910" s="10" t="n"/>
      <c r="T2910" s="10" t="n"/>
      <c r="U2910" s="10" t="n"/>
      <c r="V2910" s="13" t="n">
        <v>7.574109245612703</v>
      </c>
      <c r="W2910" s="12" t="n">
        <v>45012</v>
      </c>
      <c r="X2910" s="13" t="n">
        <v>7.5</v>
      </c>
      <c r="Y2910" s="12" t="n">
        <v>45015</v>
      </c>
      <c r="Z2910" t="n">
        <v>1</v>
      </c>
      <c r="AA2910" s="14" t="inlineStr">
        <is>
          <t>Mes 4</t>
        </is>
      </c>
    </row>
    <row r="2911">
      <c r="B2911" t="inlineStr">
        <is>
          <t>Venta Local</t>
        </is>
      </c>
      <c r="C2911" t="n">
        <v>40361838</v>
      </c>
      <c r="D2911" t="inlineStr">
        <is>
          <t>AGRO MEXICO</t>
        </is>
      </c>
      <c r="E2911" t="n">
        <v>1030658</v>
      </c>
      <c r="F2911" t="inlineStr">
        <is>
          <t>agro mexico1030658</t>
        </is>
      </c>
      <c r="G2911" s="12" t="n">
        <v>44977</v>
      </c>
      <c r="H2911" s="10" t="n">
        <v>24017.36</v>
      </c>
      <c r="I2911" s="10" t="n"/>
      <c r="J2911" s="10" t="n"/>
      <c r="K2911" s="10" t="n"/>
      <c r="L2911" s="13" t="n">
        <v>5.449612403100775</v>
      </c>
      <c r="M2911" s="12" t="n">
        <v>44982</v>
      </c>
      <c r="N2911" s="13" t="n">
        <v>10</v>
      </c>
      <c r="O2911" s="12" t="n">
        <v>44992</v>
      </c>
      <c r="P2911" t="n">
        <v>19</v>
      </c>
      <c r="Q2911" s="14" t="inlineStr">
        <is>
          <t>SI</t>
        </is>
      </c>
      <c r="R2911" s="10" t="n">
        <v>24017.36</v>
      </c>
      <c r="S2911" s="10" t="n"/>
      <c r="T2911" s="10" t="n"/>
      <c r="U2911" s="10" t="n"/>
      <c r="V2911" s="13" t="n">
        <v>7.449612403100775</v>
      </c>
      <c r="W2911" s="12" t="n">
        <v>44984</v>
      </c>
      <c r="X2911" s="13" t="n">
        <v>12</v>
      </c>
      <c r="Y2911" s="12" t="n">
        <v>44992</v>
      </c>
      <c r="Z2911" t="n">
        <v>19</v>
      </c>
      <c r="AA2911" s="14" t="inlineStr">
        <is>
          <t>SI</t>
        </is>
      </c>
    </row>
    <row r="2912">
      <c r="B2912" t="inlineStr">
        <is>
          <t>Venta Local</t>
        </is>
      </c>
      <c r="C2912" t="n">
        <v>40361836</v>
      </c>
      <c r="D2912" t="inlineStr">
        <is>
          <t>AGRO MEXICO</t>
        </is>
      </c>
      <c r="E2912" t="n">
        <v>1030658</v>
      </c>
      <c r="F2912" t="inlineStr">
        <is>
          <t>agro mexico1030658</t>
        </is>
      </c>
      <c r="G2912" s="12" t="n">
        <v>44977</v>
      </c>
      <c r="H2912" s="10" t="n">
        <v>24017.36</v>
      </c>
      <c r="I2912" s="10" t="n"/>
      <c r="J2912" s="10" t="n"/>
      <c r="K2912" s="10" t="n"/>
      <c r="L2912" s="13" t="n">
        <v>5.449612403100775</v>
      </c>
      <c r="M2912" s="12" t="n">
        <v>44982</v>
      </c>
      <c r="N2912" s="13" t="n">
        <v>10</v>
      </c>
      <c r="O2912" s="12" t="n">
        <v>44992</v>
      </c>
      <c r="P2912" t="n">
        <v>19</v>
      </c>
      <c r="Q2912" s="14" t="inlineStr">
        <is>
          <t>SI</t>
        </is>
      </c>
      <c r="R2912" s="10" t="n">
        <v>24017.36</v>
      </c>
      <c r="S2912" s="10" t="n"/>
      <c r="T2912" s="10" t="n"/>
      <c r="U2912" s="10" t="n"/>
      <c r="V2912" s="13" t="n">
        <v>7.449612403100775</v>
      </c>
      <c r="W2912" s="12" t="n">
        <v>44984</v>
      </c>
      <c r="X2912" s="13" t="n">
        <v>12</v>
      </c>
      <c r="Y2912" s="12" t="n">
        <v>44992</v>
      </c>
      <c r="Z2912" t="n">
        <v>19</v>
      </c>
      <c r="AA2912" s="14" t="inlineStr">
        <is>
          <t>SI</t>
        </is>
      </c>
    </row>
    <row r="2913">
      <c r="B2913" t="inlineStr">
        <is>
          <t>Venta Local</t>
        </is>
      </c>
      <c r="C2913" t="n">
        <v>40361835</v>
      </c>
      <c r="D2913" t="inlineStr">
        <is>
          <t>AGRO MEXICO</t>
        </is>
      </c>
      <c r="E2913" t="n">
        <v>1030658</v>
      </c>
      <c r="F2913" t="inlineStr">
        <is>
          <t>agro mexico1030658</t>
        </is>
      </c>
      <c r="G2913" s="12" t="n">
        <v>44977</v>
      </c>
      <c r="H2913" s="10" t="n">
        <v>24017.36</v>
      </c>
      <c r="I2913" s="10" t="n"/>
      <c r="J2913" s="10" t="n"/>
      <c r="K2913" s="10" t="n"/>
      <c r="L2913" s="13" t="n">
        <v>5.449612403100775</v>
      </c>
      <c r="M2913" s="12" t="n">
        <v>44982</v>
      </c>
      <c r="N2913" s="13" t="n">
        <v>10</v>
      </c>
      <c r="O2913" s="12" t="n">
        <v>44992</v>
      </c>
      <c r="P2913" t="n">
        <v>19</v>
      </c>
      <c r="Q2913" s="14" t="inlineStr">
        <is>
          <t>SI</t>
        </is>
      </c>
      <c r="R2913" s="10" t="n">
        <v>24017.36</v>
      </c>
      <c r="S2913" s="10" t="n"/>
      <c r="T2913" s="10" t="n"/>
      <c r="U2913" s="10" t="n"/>
      <c r="V2913" s="13" t="n">
        <v>7.449612403100775</v>
      </c>
      <c r="W2913" s="12" t="n">
        <v>44984</v>
      </c>
      <c r="X2913" s="13" t="n">
        <v>12</v>
      </c>
      <c r="Y2913" s="12" t="n">
        <v>44992</v>
      </c>
      <c r="Z2913" t="n">
        <v>19</v>
      </c>
      <c r="AA2913" s="14" t="inlineStr">
        <is>
          <t>SI</t>
        </is>
      </c>
    </row>
    <row r="2914">
      <c r="B2914" t="inlineStr">
        <is>
          <t>Venta Local</t>
        </is>
      </c>
      <c r="C2914" t="n">
        <v>40361833</v>
      </c>
      <c r="D2914" t="inlineStr">
        <is>
          <t>AGRO MEXICO</t>
        </is>
      </c>
      <c r="E2914" t="n">
        <v>1030658</v>
      </c>
      <c r="F2914" t="inlineStr">
        <is>
          <t>agro mexico1030658</t>
        </is>
      </c>
      <c r="G2914" s="12" t="n">
        <v>44977</v>
      </c>
      <c r="H2914" s="10" t="n">
        <v>24017.36</v>
      </c>
      <c r="I2914" s="10" t="n"/>
      <c r="J2914" s="10" t="n"/>
      <c r="K2914" s="10" t="n"/>
      <c r="L2914" s="13" t="n">
        <v>5.449612403100775</v>
      </c>
      <c r="M2914" s="12" t="n">
        <v>44982</v>
      </c>
      <c r="N2914" s="13" t="n">
        <v>10</v>
      </c>
      <c r="O2914" s="12" t="n">
        <v>44992</v>
      </c>
      <c r="P2914" t="n">
        <v>19</v>
      </c>
      <c r="Q2914" s="14" t="inlineStr">
        <is>
          <t>SI</t>
        </is>
      </c>
      <c r="R2914" s="10" t="n">
        <v>24017.36</v>
      </c>
      <c r="S2914" s="10" t="n"/>
      <c r="T2914" s="10" t="n"/>
      <c r="U2914" s="10" t="n"/>
      <c r="V2914" s="13" t="n">
        <v>7.449612403100775</v>
      </c>
      <c r="W2914" s="12" t="n">
        <v>44984</v>
      </c>
      <c r="X2914" s="13" t="n">
        <v>12</v>
      </c>
      <c r="Y2914" s="12" t="n">
        <v>44992</v>
      </c>
      <c r="Z2914" t="n">
        <v>19</v>
      </c>
      <c r="AA2914" s="14" t="inlineStr">
        <is>
          <t>SI</t>
        </is>
      </c>
    </row>
    <row r="2915">
      <c r="B2915" t="inlineStr">
        <is>
          <t>Venta Local</t>
        </is>
      </c>
      <c r="C2915" t="n">
        <v>40361832</v>
      </c>
      <c r="D2915" t="inlineStr">
        <is>
          <t>AGRO MEXICO</t>
        </is>
      </c>
      <c r="E2915" t="n">
        <v>1021874</v>
      </c>
      <c r="F2915" t="inlineStr">
        <is>
          <t>agro mexico1021874</t>
        </is>
      </c>
      <c r="G2915" s="12" t="n">
        <v>44974</v>
      </c>
      <c r="H2915" s="10" t="n">
        <v>23988.74</v>
      </c>
      <c r="I2915" s="10" t="n"/>
      <c r="J2915" s="10" t="n"/>
      <c r="K2915" s="10" t="n"/>
      <c r="L2915" s="13" t="n">
        <v>5.449612403100775</v>
      </c>
      <c r="M2915" s="12" t="n">
        <v>44979</v>
      </c>
      <c r="N2915" s="13" t="n">
        <v>10</v>
      </c>
      <c r="O2915" s="12" t="n">
        <v>44989</v>
      </c>
      <c r="P2915" t="n">
        <v>21</v>
      </c>
      <c r="Q2915" s="14" t="inlineStr">
        <is>
          <t>SI</t>
        </is>
      </c>
      <c r="R2915" s="10" t="n">
        <v>23988.74</v>
      </c>
      <c r="S2915" s="10" t="n"/>
      <c r="T2915" s="10" t="n"/>
      <c r="U2915" s="10" t="n"/>
      <c r="V2915" s="13" t="n">
        <v>7.449612403100775</v>
      </c>
      <c r="W2915" s="12" t="n">
        <v>44981</v>
      </c>
      <c r="X2915" s="13" t="n">
        <v>12</v>
      </c>
      <c r="Y2915" s="12" t="n">
        <v>44989</v>
      </c>
      <c r="Z2915" t="n">
        <v>21</v>
      </c>
      <c r="AA2915" s="14" t="inlineStr">
        <is>
          <t>SI</t>
        </is>
      </c>
    </row>
    <row r="2916">
      <c r="B2916" t="inlineStr">
        <is>
          <t>Venta Local</t>
        </is>
      </c>
      <c r="C2916" t="n">
        <v>40361828</v>
      </c>
      <c r="D2916" t="inlineStr">
        <is>
          <t>AGRO MEXICO</t>
        </is>
      </c>
      <c r="E2916" t="n">
        <v>1021874</v>
      </c>
      <c r="F2916" t="inlineStr">
        <is>
          <t>agro mexico1021874</t>
        </is>
      </c>
      <c r="G2916" s="12" t="n">
        <v>44984</v>
      </c>
      <c r="H2916" s="10" t="n">
        <v>24146.41</v>
      </c>
      <c r="I2916" s="10" t="n"/>
      <c r="J2916" s="10" t="n"/>
      <c r="K2916" s="10" t="n"/>
      <c r="L2916" s="13" t="n">
        <v>5.449612403100775</v>
      </c>
      <c r="M2916" s="12" t="n">
        <v>44989</v>
      </c>
      <c r="N2916" s="13" t="n">
        <v>10</v>
      </c>
      <c r="O2916" s="12" t="n">
        <v>44999</v>
      </c>
      <c r="P2916" t="n">
        <v>13</v>
      </c>
      <c r="Q2916" s="14" t="inlineStr">
        <is>
          <t>SI</t>
        </is>
      </c>
      <c r="R2916" s="10" t="n">
        <v>24146.41</v>
      </c>
      <c r="S2916" s="10" t="n"/>
      <c r="T2916" s="10" t="n"/>
      <c r="U2916" s="10" t="n"/>
      <c r="V2916" s="13" t="n">
        <v>7.449612403100775</v>
      </c>
      <c r="W2916" s="12" t="n">
        <v>44991</v>
      </c>
      <c r="X2916" s="13" t="n">
        <v>12</v>
      </c>
      <c r="Y2916" s="12" t="n">
        <v>44999</v>
      </c>
      <c r="Z2916" t="n">
        <v>13</v>
      </c>
      <c r="AA2916" s="14" t="inlineStr">
        <is>
          <t>SI</t>
        </is>
      </c>
    </row>
    <row r="2917">
      <c r="B2917" t="inlineStr">
        <is>
          <t>Venta Local</t>
        </is>
      </c>
      <c r="C2917" t="n">
        <v>40361827</v>
      </c>
      <c r="D2917" t="inlineStr">
        <is>
          <t>AGRO MEXICO</t>
        </is>
      </c>
      <c r="E2917" t="n">
        <v>1030658</v>
      </c>
      <c r="F2917" t="inlineStr">
        <is>
          <t>agro mexico1030658</t>
        </is>
      </c>
      <c r="G2917" s="12" t="n">
        <v>44977</v>
      </c>
      <c r="H2917" s="10" t="n">
        <v>24017.36</v>
      </c>
      <c r="I2917" s="10" t="n"/>
      <c r="J2917" s="10" t="n"/>
      <c r="K2917" s="10" t="n"/>
      <c r="L2917" s="13" t="n">
        <v>5.449612403100775</v>
      </c>
      <c r="M2917" s="12" t="n">
        <v>44982</v>
      </c>
      <c r="N2917" s="13" t="n">
        <v>10</v>
      </c>
      <c r="O2917" s="12" t="n">
        <v>44992</v>
      </c>
      <c r="P2917" t="n">
        <v>19</v>
      </c>
      <c r="Q2917" s="14" t="inlineStr">
        <is>
          <t>SI</t>
        </is>
      </c>
      <c r="R2917" s="10" t="n">
        <v>24017.36</v>
      </c>
      <c r="S2917" s="10" t="n"/>
      <c r="T2917" s="10" t="n"/>
      <c r="U2917" s="10" t="n"/>
      <c r="V2917" s="13" t="n">
        <v>7.449612403100775</v>
      </c>
      <c r="W2917" s="12" t="n">
        <v>44984</v>
      </c>
      <c r="X2917" s="13" t="n">
        <v>12</v>
      </c>
      <c r="Y2917" s="12" t="n">
        <v>44992</v>
      </c>
      <c r="Z2917" t="n">
        <v>19</v>
      </c>
      <c r="AA2917" s="14" t="inlineStr">
        <is>
          <t>SI</t>
        </is>
      </c>
    </row>
    <row r="2918">
      <c r="B2918" t="inlineStr">
        <is>
          <t>Venta Local</t>
        </is>
      </c>
      <c r="C2918" t="n">
        <v>40361826</v>
      </c>
      <c r="D2918" t="inlineStr">
        <is>
          <t>AGRO MEXICO</t>
        </is>
      </c>
      <c r="E2918" t="n">
        <v>1021874</v>
      </c>
      <c r="F2918" t="inlineStr">
        <is>
          <t>agro mexico1021874</t>
        </is>
      </c>
      <c r="G2918" s="12" t="n">
        <v>44977</v>
      </c>
      <c r="H2918" s="10" t="n">
        <v>23898.02</v>
      </c>
      <c r="I2918" s="10" t="n"/>
      <c r="J2918" s="10" t="n"/>
      <c r="K2918" s="10" t="n"/>
      <c r="L2918" s="13" t="n">
        <v>5.449612403100775</v>
      </c>
      <c r="M2918" s="12" t="n">
        <v>44982</v>
      </c>
      <c r="N2918" s="13" t="n">
        <v>10</v>
      </c>
      <c r="O2918" s="12" t="n">
        <v>44992</v>
      </c>
      <c r="P2918" t="n">
        <v>19</v>
      </c>
      <c r="Q2918" s="14" t="inlineStr">
        <is>
          <t>SI</t>
        </is>
      </c>
      <c r="R2918" s="10" t="n">
        <v>23898.02</v>
      </c>
      <c r="S2918" s="10" t="n"/>
      <c r="T2918" s="10" t="n"/>
      <c r="U2918" s="10" t="n"/>
      <c r="V2918" s="13" t="n">
        <v>7.449612403100775</v>
      </c>
      <c r="W2918" s="12" t="n">
        <v>44984</v>
      </c>
      <c r="X2918" s="13" t="n">
        <v>12</v>
      </c>
      <c r="Y2918" s="12" t="n">
        <v>44992</v>
      </c>
      <c r="Z2918" t="n">
        <v>19</v>
      </c>
      <c r="AA2918" s="14" t="inlineStr">
        <is>
          <t>SI</t>
        </is>
      </c>
    </row>
    <row r="2919">
      <c r="B2919" t="inlineStr">
        <is>
          <t>Venta Local</t>
        </is>
      </c>
      <c r="C2919" t="n">
        <v>40361824</v>
      </c>
      <c r="D2919" t="inlineStr">
        <is>
          <t>AGRO MEXICO</t>
        </is>
      </c>
      <c r="E2919" t="n">
        <v>1021874</v>
      </c>
      <c r="F2919" t="inlineStr">
        <is>
          <t>agro mexico1021874</t>
        </is>
      </c>
      <c r="G2919" s="12" t="n">
        <v>44977</v>
      </c>
      <c r="H2919" s="10" t="n">
        <v>23985.99</v>
      </c>
      <c r="I2919" s="10" t="n"/>
      <c r="J2919" s="10" t="n"/>
      <c r="K2919" s="10" t="n"/>
      <c r="L2919" s="13" t="n">
        <v>5.449612403100775</v>
      </c>
      <c r="M2919" s="12" t="n">
        <v>44982</v>
      </c>
      <c r="N2919" s="13" t="n">
        <v>10</v>
      </c>
      <c r="O2919" s="12" t="n">
        <v>44992</v>
      </c>
      <c r="P2919" t="n">
        <v>19</v>
      </c>
      <c r="Q2919" s="14" t="inlineStr">
        <is>
          <t>SI</t>
        </is>
      </c>
      <c r="R2919" s="10" t="n">
        <v>23985.99</v>
      </c>
      <c r="S2919" s="10" t="n"/>
      <c r="T2919" s="10" t="n"/>
      <c r="U2919" s="10" t="n"/>
      <c r="V2919" s="13" t="n">
        <v>7.449612403100775</v>
      </c>
      <c r="W2919" s="12" t="n">
        <v>44984</v>
      </c>
      <c r="X2919" s="13" t="n">
        <v>12</v>
      </c>
      <c r="Y2919" s="12" t="n">
        <v>44992</v>
      </c>
      <c r="Z2919" t="n">
        <v>19</v>
      </c>
      <c r="AA2919" s="14" t="inlineStr">
        <is>
          <t>SI</t>
        </is>
      </c>
    </row>
    <row r="2920">
      <c r="B2920" t="inlineStr">
        <is>
          <t>Venta Local</t>
        </is>
      </c>
      <c r="C2920" t="n">
        <v>40361821</v>
      </c>
      <c r="D2920" t="inlineStr">
        <is>
          <t>AGRO MEXICO</t>
        </is>
      </c>
      <c r="E2920" t="n">
        <v>1021874</v>
      </c>
      <c r="F2920" t="inlineStr">
        <is>
          <t>agro mexico1021874</t>
        </is>
      </c>
      <c r="G2920" s="12" t="n">
        <v>44984</v>
      </c>
      <c r="H2920" s="10" t="n">
        <v>24000.28</v>
      </c>
      <c r="I2920" s="10" t="n"/>
      <c r="J2920" s="10" t="n"/>
      <c r="K2920" s="10" t="n"/>
      <c r="L2920" s="13" t="n">
        <v>5.449612403100775</v>
      </c>
      <c r="M2920" s="12" t="n">
        <v>44989</v>
      </c>
      <c r="N2920" s="13" t="n">
        <v>10</v>
      </c>
      <c r="O2920" s="12" t="n">
        <v>44999</v>
      </c>
      <c r="P2920" t="n">
        <v>13</v>
      </c>
      <c r="Q2920" s="14" t="inlineStr">
        <is>
          <t>SI</t>
        </is>
      </c>
      <c r="R2920" s="10" t="n">
        <v>24000.28</v>
      </c>
      <c r="S2920" s="10" t="n"/>
      <c r="T2920" s="10" t="n"/>
      <c r="U2920" s="10" t="n"/>
      <c r="V2920" s="13" t="n">
        <v>7.449612403100775</v>
      </c>
      <c r="W2920" s="12" t="n">
        <v>44991</v>
      </c>
      <c r="X2920" s="13" t="n">
        <v>12</v>
      </c>
      <c r="Y2920" s="12" t="n">
        <v>44999</v>
      </c>
      <c r="Z2920" t="n">
        <v>13</v>
      </c>
      <c r="AA2920" s="14" t="inlineStr">
        <is>
          <t>SI</t>
        </is>
      </c>
    </row>
    <row r="2921">
      <c r="B2921" t="inlineStr">
        <is>
          <t>Venta Local</t>
        </is>
      </c>
      <c r="C2921" t="n">
        <v>40361819</v>
      </c>
      <c r="D2921" t="inlineStr">
        <is>
          <t>AGRO MEXICO</t>
        </is>
      </c>
      <c r="E2921" t="n">
        <v>1021874</v>
      </c>
      <c r="F2921" t="inlineStr">
        <is>
          <t>agro mexico1021874</t>
        </is>
      </c>
      <c r="G2921" s="12" t="n">
        <v>44974</v>
      </c>
      <c r="H2921" s="10" t="n">
        <v>24007.76</v>
      </c>
      <c r="I2921" s="10" t="n"/>
      <c r="J2921" s="10" t="n"/>
      <c r="K2921" s="10" t="n"/>
      <c r="L2921" s="13" t="n">
        <v>5.449612403100775</v>
      </c>
      <c r="M2921" s="12" t="n">
        <v>44979</v>
      </c>
      <c r="N2921" s="13" t="n">
        <v>10</v>
      </c>
      <c r="O2921" s="12" t="n">
        <v>44989</v>
      </c>
      <c r="P2921" t="n">
        <v>21</v>
      </c>
      <c r="Q2921" s="14" t="inlineStr">
        <is>
          <t>SI</t>
        </is>
      </c>
      <c r="R2921" s="10" t="n">
        <v>24007.76</v>
      </c>
      <c r="S2921" s="10" t="n"/>
      <c r="T2921" s="10" t="n"/>
      <c r="U2921" s="10" t="n"/>
      <c r="V2921" s="13" t="n">
        <v>7.449612403100775</v>
      </c>
      <c r="W2921" s="12" t="n">
        <v>44981</v>
      </c>
      <c r="X2921" s="13" t="n">
        <v>12</v>
      </c>
      <c r="Y2921" s="12" t="n">
        <v>44989</v>
      </c>
      <c r="Z2921" t="n">
        <v>21</v>
      </c>
      <c r="AA2921" s="14" t="inlineStr">
        <is>
          <t>SI</t>
        </is>
      </c>
    </row>
    <row r="2922">
      <c r="B2922" t="inlineStr">
        <is>
          <t>Venta Local</t>
        </is>
      </c>
      <c r="C2922" t="n">
        <v>40361816</v>
      </c>
      <c r="D2922" t="inlineStr">
        <is>
          <t>AGRO MEXICO</t>
        </is>
      </c>
      <c r="E2922" t="n">
        <v>1021555</v>
      </c>
      <c r="F2922" t="inlineStr">
        <is>
          <t>agro mexico1021555</t>
        </is>
      </c>
      <c r="G2922" s="12" t="n">
        <v>44987</v>
      </c>
      <c r="H2922" s="10" t="n">
        <v>23847.16</v>
      </c>
      <c r="I2922" s="10" t="n"/>
      <c r="J2922" s="10" t="n"/>
      <c r="K2922" s="10" t="n"/>
      <c r="L2922" s="13" t="n">
        <v>5.449612403100775</v>
      </c>
      <c r="M2922" s="12" t="n">
        <v>44992</v>
      </c>
      <c r="N2922" s="13" t="n">
        <v>10</v>
      </c>
      <c r="O2922" s="12" t="n">
        <v>45002</v>
      </c>
      <c r="P2922" t="n">
        <v>10</v>
      </c>
      <c r="Q2922" s="14" t="inlineStr">
        <is>
          <t>SI</t>
        </is>
      </c>
      <c r="R2922" s="10" t="n">
        <v>23847.16</v>
      </c>
      <c r="S2922" s="10" t="n"/>
      <c r="T2922" s="10" t="n"/>
      <c r="U2922" s="10" t="n"/>
      <c r="V2922" s="13" t="n">
        <v>7.449612403100775</v>
      </c>
      <c r="W2922" s="12" t="n">
        <v>44994</v>
      </c>
      <c r="X2922" s="13" t="n">
        <v>12</v>
      </c>
      <c r="Y2922" s="12" t="n">
        <v>45002</v>
      </c>
      <c r="Z2922" t="n">
        <v>10</v>
      </c>
      <c r="AA2922" s="14" t="inlineStr">
        <is>
          <t>SI</t>
        </is>
      </c>
    </row>
    <row r="2923">
      <c r="B2923" t="inlineStr">
        <is>
          <t>Venta Local</t>
        </is>
      </c>
      <c r="C2923" t="n">
        <v>40361813</v>
      </c>
      <c r="D2923" t="inlineStr">
        <is>
          <t>AGRO MEXICO</t>
        </is>
      </c>
      <c r="E2923" t="n">
        <v>1021555</v>
      </c>
      <c r="F2923" t="inlineStr">
        <is>
          <t>agro mexico1021555</t>
        </is>
      </c>
      <c r="G2923" s="12" t="n">
        <v>44987</v>
      </c>
      <c r="H2923" s="10" t="n">
        <v>21397.63</v>
      </c>
      <c r="I2923" s="10" t="n"/>
      <c r="J2923" s="10" t="n"/>
      <c r="K2923" s="10" t="n"/>
      <c r="L2923" s="13" t="n">
        <v>5.449612403100775</v>
      </c>
      <c r="M2923" s="12" t="n">
        <v>44992</v>
      </c>
      <c r="N2923" s="13" t="n">
        <v>10</v>
      </c>
      <c r="O2923" s="12" t="n">
        <v>45002</v>
      </c>
      <c r="P2923" t="n">
        <v>10</v>
      </c>
      <c r="Q2923" s="14" t="inlineStr">
        <is>
          <t>SI</t>
        </is>
      </c>
      <c r="R2923" s="10" t="n">
        <v>21397.63</v>
      </c>
      <c r="S2923" s="10" t="n"/>
      <c r="T2923" s="10" t="n"/>
      <c r="U2923" s="10" t="n"/>
      <c r="V2923" s="13" t="n">
        <v>7.449612403100775</v>
      </c>
      <c r="W2923" s="12" t="n">
        <v>44994</v>
      </c>
      <c r="X2923" s="13" t="n">
        <v>12</v>
      </c>
      <c r="Y2923" s="12" t="n">
        <v>45002</v>
      </c>
      <c r="Z2923" t="n">
        <v>10</v>
      </c>
      <c r="AA2923" s="14" t="inlineStr">
        <is>
          <t>SI</t>
        </is>
      </c>
    </row>
    <row r="2924">
      <c r="B2924" t="inlineStr">
        <is>
          <t>Venta Local</t>
        </is>
      </c>
      <c r="C2924" t="n">
        <v>40361813</v>
      </c>
      <c r="D2924" t="inlineStr">
        <is>
          <t>AGRO MEXICO</t>
        </is>
      </c>
      <c r="E2924" t="n">
        <v>1021555</v>
      </c>
      <c r="F2924" t="inlineStr">
        <is>
          <t>agro mexico1021555</t>
        </is>
      </c>
      <c r="G2924" s="12" t="n">
        <v>44987</v>
      </c>
      <c r="H2924" s="10" t="n">
        <v>24014.9</v>
      </c>
      <c r="I2924" s="10" t="n"/>
      <c r="J2924" s="10" t="n"/>
      <c r="K2924" s="10" t="n"/>
      <c r="L2924" s="13" t="n">
        <v>5.449612403100775</v>
      </c>
      <c r="M2924" s="12" t="n">
        <v>44992</v>
      </c>
      <c r="N2924" s="13" t="n">
        <v>10</v>
      </c>
      <c r="O2924" s="12" t="n">
        <v>45002</v>
      </c>
      <c r="P2924" t="n">
        <v>10</v>
      </c>
      <c r="Q2924" s="14" t="inlineStr">
        <is>
          <t>SI</t>
        </is>
      </c>
      <c r="R2924" s="10" t="n">
        <v>24014.9</v>
      </c>
      <c r="S2924" s="10" t="n"/>
      <c r="T2924" s="10" t="n"/>
      <c r="U2924" s="10" t="n"/>
      <c r="V2924" s="13" t="n">
        <v>7.449612403100775</v>
      </c>
      <c r="W2924" s="12" t="n">
        <v>44994</v>
      </c>
      <c r="X2924" s="13" t="n">
        <v>12</v>
      </c>
      <c r="Y2924" s="12" t="n">
        <v>45002</v>
      </c>
      <c r="Z2924" t="n">
        <v>10</v>
      </c>
      <c r="AA2924" s="14" t="inlineStr">
        <is>
          <t>SI</t>
        </is>
      </c>
    </row>
    <row r="2925">
      <c r="B2925" t="inlineStr">
        <is>
          <t>Venta Local</t>
        </is>
      </c>
      <c r="C2925" t="n">
        <v>40361808</v>
      </c>
      <c r="D2925" t="inlineStr">
        <is>
          <t>AGRO MEXICO</t>
        </is>
      </c>
      <c r="E2925" t="n">
        <v>1021272</v>
      </c>
      <c r="F2925" t="inlineStr">
        <is>
          <t>agro mexico1021272</t>
        </is>
      </c>
      <c r="G2925" s="12" t="n">
        <v>44984</v>
      </c>
      <c r="H2925" s="10" t="n">
        <v>24010.26</v>
      </c>
      <c r="I2925" s="10" t="n"/>
      <c r="J2925" s="10" t="n"/>
      <c r="K2925" s="10" t="n"/>
      <c r="L2925" s="13" t="n">
        <v>5.449612403100775</v>
      </c>
      <c r="M2925" s="12" t="n">
        <v>44989</v>
      </c>
      <c r="N2925" s="13" t="n">
        <v>10</v>
      </c>
      <c r="O2925" s="12" t="n">
        <v>44999</v>
      </c>
      <c r="P2925" t="n">
        <v>13</v>
      </c>
      <c r="Q2925" s="14" t="inlineStr">
        <is>
          <t>SI</t>
        </is>
      </c>
      <c r="R2925" s="10" t="n">
        <v>24010.26</v>
      </c>
      <c r="S2925" s="10" t="n"/>
      <c r="T2925" s="10" t="n"/>
      <c r="U2925" s="10" t="n"/>
      <c r="V2925" s="13" t="n">
        <v>7.449612403100775</v>
      </c>
      <c r="W2925" s="12" t="n">
        <v>44991</v>
      </c>
      <c r="X2925" s="13" t="n">
        <v>12</v>
      </c>
      <c r="Y2925" s="12" t="n">
        <v>44999</v>
      </c>
      <c r="Z2925" t="n">
        <v>13</v>
      </c>
      <c r="AA2925" s="14" t="inlineStr">
        <is>
          <t>SI</t>
        </is>
      </c>
    </row>
    <row r="2926">
      <c r="B2926" t="inlineStr">
        <is>
          <t>Venta Local</t>
        </is>
      </c>
      <c r="C2926" t="n">
        <v>40361807</v>
      </c>
      <c r="D2926" t="inlineStr">
        <is>
          <t>AGRO MEXICO</t>
        </is>
      </c>
      <c r="E2926" t="n">
        <v>1021272</v>
      </c>
      <c r="F2926" t="inlineStr">
        <is>
          <t>agro mexico1021272</t>
        </is>
      </c>
      <c r="G2926" s="12" t="n">
        <v>44977</v>
      </c>
      <c r="H2926" s="10" t="n">
        <v>24006.44</v>
      </c>
      <c r="I2926" s="10" t="n"/>
      <c r="J2926" s="10" t="n"/>
      <c r="K2926" s="10" t="n"/>
      <c r="L2926" s="13" t="n">
        <v>5.449612403100775</v>
      </c>
      <c r="M2926" s="12" t="n">
        <v>44982</v>
      </c>
      <c r="N2926" s="13" t="n">
        <v>10</v>
      </c>
      <c r="O2926" s="12" t="n">
        <v>44992</v>
      </c>
      <c r="P2926" t="n">
        <v>19</v>
      </c>
      <c r="Q2926" s="14" t="inlineStr">
        <is>
          <t>SI</t>
        </is>
      </c>
      <c r="R2926" s="10" t="n">
        <v>24006.44</v>
      </c>
      <c r="S2926" s="10" t="n"/>
      <c r="T2926" s="10" t="n"/>
      <c r="U2926" s="10" t="n"/>
      <c r="V2926" s="13" t="n">
        <v>7.449612403100775</v>
      </c>
      <c r="W2926" s="12" t="n">
        <v>44984</v>
      </c>
      <c r="X2926" s="13" t="n">
        <v>12</v>
      </c>
      <c r="Y2926" s="12" t="n">
        <v>44992</v>
      </c>
      <c r="Z2926" t="n">
        <v>19</v>
      </c>
      <c r="AA2926" s="14" t="inlineStr">
        <is>
          <t>SI</t>
        </is>
      </c>
    </row>
    <row r="2927">
      <c r="B2927" t="inlineStr">
        <is>
          <t>Venta Local</t>
        </is>
      </c>
      <c r="C2927" t="n">
        <v>40361805</v>
      </c>
      <c r="D2927" t="inlineStr">
        <is>
          <t>AGRO MEXICO</t>
        </is>
      </c>
      <c r="E2927" t="n">
        <v>1021272</v>
      </c>
      <c r="F2927" t="inlineStr">
        <is>
          <t>agro mexico1021272</t>
        </is>
      </c>
      <c r="G2927" s="12" t="n">
        <v>44984</v>
      </c>
      <c r="H2927" s="10" t="n">
        <v>24120.68</v>
      </c>
      <c r="I2927" s="10" t="n"/>
      <c r="J2927" s="10" t="n"/>
      <c r="K2927" s="10" t="n"/>
      <c r="L2927" s="13" t="n">
        <v>5.449612403100775</v>
      </c>
      <c r="M2927" s="12" t="n">
        <v>44989</v>
      </c>
      <c r="N2927" s="13" t="n">
        <v>10</v>
      </c>
      <c r="O2927" s="12" t="n">
        <v>44999</v>
      </c>
      <c r="P2927" t="n">
        <v>13</v>
      </c>
      <c r="Q2927" s="14" t="inlineStr">
        <is>
          <t>SI</t>
        </is>
      </c>
      <c r="R2927" s="10" t="n">
        <v>24120.68</v>
      </c>
      <c r="S2927" s="10" t="n"/>
      <c r="T2927" s="10" t="n"/>
      <c r="U2927" s="10" t="n"/>
      <c r="V2927" s="13" t="n">
        <v>7.449612403100775</v>
      </c>
      <c r="W2927" s="12" t="n">
        <v>44991</v>
      </c>
      <c r="X2927" s="13" t="n">
        <v>12</v>
      </c>
      <c r="Y2927" s="12" t="n">
        <v>44999</v>
      </c>
      <c r="Z2927" t="n">
        <v>13</v>
      </c>
      <c r="AA2927" s="14" t="inlineStr">
        <is>
          <t>SI</t>
        </is>
      </c>
    </row>
    <row r="2928">
      <c r="B2928" t="inlineStr">
        <is>
          <t>Venta Local</t>
        </is>
      </c>
      <c r="C2928" t="n">
        <v>40361798</v>
      </c>
      <c r="D2928" t="inlineStr">
        <is>
          <t>AGRO MEXICO</t>
        </is>
      </c>
      <c r="E2928" t="n">
        <v>1023324</v>
      </c>
      <c r="F2928" t="inlineStr">
        <is>
          <t>agro mexico1023324</t>
        </is>
      </c>
      <c r="G2928" s="12" t="n">
        <v>44977</v>
      </c>
      <c r="H2928" s="10" t="n">
        <v>24048.6</v>
      </c>
      <c r="I2928" s="10" t="n"/>
      <c r="J2928" s="10" t="n"/>
      <c r="K2928" s="10" t="n"/>
      <c r="L2928" s="13" t="n">
        <v>5.449612403100775</v>
      </c>
      <c r="M2928" s="12" t="n">
        <v>44982</v>
      </c>
      <c r="N2928" s="13" t="n">
        <v>10</v>
      </c>
      <c r="O2928" s="12" t="n">
        <v>44992</v>
      </c>
      <c r="P2928" t="n">
        <v>19</v>
      </c>
      <c r="Q2928" s="14" t="inlineStr">
        <is>
          <t>SI</t>
        </is>
      </c>
      <c r="R2928" s="10" t="n">
        <v>24048.6</v>
      </c>
      <c r="S2928" s="10" t="n"/>
      <c r="T2928" s="10" t="n"/>
      <c r="U2928" s="10" t="n"/>
      <c r="V2928" s="13" t="n">
        <v>7.449612403100775</v>
      </c>
      <c r="W2928" s="12" t="n">
        <v>44984</v>
      </c>
      <c r="X2928" s="13" t="n">
        <v>12</v>
      </c>
      <c r="Y2928" s="12" t="n">
        <v>44992</v>
      </c>
      <c r="Z2928" t="n">
        <v>19</v>
      </c>
      <c r="AA2928" s="14" t="inlineStr">
        <is>
          <t>SI</t>
        </is>
      </c>
    </row>
    <row r="2929">
      <c r="B2929" t="inlineStr">
        <is>
          <t>Venta Local</t>
        </is>
      </c>
      <c r="C2929" t="n">
        <v>40361797</v>
      </c>
      <c r="D2929" t="inlineStr">
        <is>
          <t>AGRO MEXICO</t>
        </is>
      </c>
      <c r="E2929" t="n">
        <v>1023302</v>
      </c>
      <c r="F2929" t="inlineStr">
        <is>
          <t>agro mexico1023302</t>
        </is>
      </c>
      <c r="G2929" s="12" t="n">
        <v>44984</v>
      </c>
      <c r="H2929" s="10" t="n">
        <v>10040</v>
      </c>
      <c r="I2929" s="10" t="n"/>
      <c r="J2929" s="10" t="n"/>
      <c r="K2929" s="10" t="n"/>
      <c r="L2929" s="13" t="n">
        <v>5.449612403100775</v>
      </c>
      <c r="M2929" s="12" t="n">
        <v>44989</v>
      </c>
      <c r="N2929" s="13" t="n">
        <v>10</v>
      </c>
      <c r="O2929" s="12" t="n">
        <v>44999</v>
      </c>
      <c r="P2929" t="n">
        <v>13</v>
      </c>
      <c r="Q2929" s="14" t="inlineStr">
        <is>
          <t>SI</t>
        </is>
      </c>
      <c r="R2929" s="10" t="n">
        <v>10040</v>
      </c>
      <c r="S2929" s="10" t="n"/>
      <c r="T2929" s="10" t="n"/>
      <c r="U2929" s="10" t="n"/>
      <c r="V2929" s="13" t="n">
        <v>7.449612403100775</v>
      </c>
      <c r="W2929" s="12" t="n">
        <v>44991</v>
      </c>
      <c r="X2929" s="13" t="n">
        <v>12</v>
      </c>
      <c r="Y2929" s="12" t="n">
        <v>44999</v>
      </c>
      <c r="Z2929" t="n">
        <v>13</v>
      </c>
      <c r="AA2929" s="14" t="inlineStr">
        <is>
          <t>SI</t>
        </is>
      </c>
    </row>
    <row r="2930">
      <c r="B2930" t="inlineStr">
        <is>
          <t>Venta Local</t>
        </is>
      </c>
      <c r="C2930" t="n">
        <v>40361797</v>
      </c>
      <c r="D2930" t="inlineStr">
        <is>
          <t>AGRO MEXICO</t>
        </is>
      </c>
      <c r="E2930" t="n">
        <v>1023302</v>
      </c>
      <c r="F2930" t="inlineStr">
        <is>
          <t>agro mexico1023302</t>
        </is>
      </c>
      <c r="G2930" s="12" t="n">
        <v>44984</v>
      </c>
      <c r="H2930" s="10" t="n">
        <v>24020</v>
      </c>
      <c r="I2930" s="10" t="n"/>
      <c r="J2930" s="10" t="n"/>
      <c r="K2930" s="10" t="n"/>
      <c r="L2930" s="13" t="n">
        <v>5.449612403100775</v>
      </c>
      <c r="M2930" s="12" t="n">
        <v>44989</v>
      </c>
      <c r="N2930" s="13" t="n">
        <v>10</v>
      </c>
      <c r="O2930" s="12" t="n">
        <v>44999</v>
      </c>
      <c r="P2930" t="n">
        <v>13</v>
      </c>
      <c r="Q2930" s="14" t="inlineStr">
        <is>
          <t>SI</t>
        </is>
      </c>
      <c r="R2930" s="10" t="n">
        <v>24020</v>
      </c>
      <c r="S2930" s="10" t="n"/>
      <c r="T2930" s="10" t="n"/>
      <c r="U2930" s="10" t="n"/>
      <c r="V2930" s="13" t="n">
        <v>7.449612403100775</v>
      </c>
      <c r="W2930" s="12" t="n">
        <v>44991</v>
      </c>
      <c r="X2930" s="13" t="n">
        <v>12</v>
      </c>
      <c r="Y2930" s="12" t="n">
        <v>44999</v>
      </c>
      <c r="Z2930" t="n">
        <v>13</v>
      </c>
      <c r="AA2930" s="14" t="inlineStr">
        <is>
          <t>SI</t>
        </is>
      </c>
    </row>
    <row r="2931">
      <c r="B2931" t="inlineStr">
        <is>
          <t>Venta Local</t>
        </is>
      </c>
      <c r="C2931" t="n">
        <v>40361796</v>
      </c>
      <c r="D2931" t="inlineStr">
        <is>
          <t>AGRO MEXICO</t>
        </is>
      </c>
      <c r="E2931" t="n">
        <v>1023302</v>
      </c>
      <c r="F2931" t="inlineStr">
        <is>
          <t>agro mexico1023302</t>
        </is>
      </c>
      <c r="G2931" s="12" t="n">
        <v>44977</v>
      </c>
      <c r="H2931" s="10" t="n">
        <v>5200</v>
      </c>
      <c r="I2931" s="10" t="n"/>
      <c r="J2931" s="10" t="n"/>
      <c r="K2931" s="10" t="n"/>
      <c r="L2931" s="13" t="n">
        <v>5.449612403100775</v>
      </c>
      <c r="M2931" s="12" t="n">
        <v>44982</v>
      </c>
      <c r="N2931" s="13" t="n">
        <v>10</v>
      </c>
      <c r="O2931" s="12" t="n">
        <v>44992</v>
      </c>
      <c r="P2931" t="n">
        <v>19</v>
      </c>
      <c r="Q2931" s="14" t="inlineStr">
        <is>
          <t>SI</t>
        </is>
      </c>
      <c r="R2931" s="10" t="n">
        <v>5200</v>
      </c>
      <c r="S2931" s="10" t="n"/>
      <c r="T2931" s="10" t="n"/>
      <c r="U2931" s="10" t="n"/>
      <c r="V2931" s="13" t="n">
        <v>7.449612403100775</v>
      </c>
      <c r="W2931" s="12" t="n">
        <v>44984</v>
      </c>
      <c r="X2931" s="13" t="n">
        <v>12</v>
      </c>
      <c r="Y2931" s="12" t="n">
        <v>44992</v>
      </c>
      <c r="Z2931" t="n">
        <v>19</v>
      </c>
      <c r="AA2931" s="14" t="inlineStr">
        <is>
          <t>SI</t>
        </is>
      </c>
    </row>
    <row r="2932">
      <c r="B2932" t="inlineStr">
        <is>
          <t>Venta Local</t>
        </is>
      </c>
      <c r="C2932" t="n">
        <v>40361796</v>
      </c>
      <c r="D2932" t="inlineStr">
        <is>
          <t>AGRO MEXICO</t>
        </is>
      </c>
      <c r="E2932" t="n">
        <v>1023302</v>
      </c>
      <c r="F2932" t="inlineStr">
        <is>
          <t>agro mexico1023302</t>
        </is>
      </c>
      <c r="G2932" s="12" t="n">
        <v>44977</v>
      </c>
      <c r="H2932" s="10" t="n">
        <v>24200</v>
      </c>
      <c r="I2932" s="10" t="n"/>
      <c r="J2932" s="10" t="n"/>
      <c r="K2932" s="10" t="n"/>
      <c r="L2932" s="13" t="n">
        <v>5.449612403100775</v>
      </c>
      <c r="M2932" s="12" t="n">
        <v>44982</v>
      </c>
      <c r="N2932" s="13" t="n">
        <v>10</v>
      </c>
      <c r="O2932" s="12" t="n">
        <v>44992</v>
      </c>
      <c r="P2932" t="n">
        <v>19</v>
      </c>
      <c r="Q2932" s="14" t="inlineStr">
        <is>
          <t>SI</t>
        </is>
      </c>
      <c r="R2932" s="10" t="n">
        <v>24200</v>
      </c>
      <c r="S2932" s="10" t="n"/>
      <c r="T2932" s="10" t="n"/>
      <c r="U2932" s="10" t="n"/>
      <c r="V2932" s="13" t="n">
        <v>7.449612403100775</v>
      </c>
      <c r="W2932" s="12" t="n">
        <v>44984</v>
      </c>
      <c r="X2932" s="13" t="n">
        <v>12</v>
      </c>
      <c r="Y2932" s="12" t="n">
        <v>44992</v>
      </c>
      <c r="Z2932" t="n">
        <v>19</v>
      </c>
      <c r="AA2932" s="14" t="inlineStr">
        <is>
          <t>SI</t>
        </is>
      </c>
    </row>
    <row r="2933">
      <c r="B2933" t="inlineStr">
        <is>
          <t>Venta Local</t>
        </is>
      </c>
      <c r="C2933" t="n">
        <v>40361794</v>
      </c>
      <c r="D2933" t="inlineStr">
        <is>
          <t>AGRO MEXICO</t>
        </is>
      </c>
      <c r="E2933" t="n">
        <v>1021272</v>
      </c>
      <c r="F2933" t="inlineStr">
        <is>
          <t>agro mexico1021272</t>
        </is>
      </c>
      <c r="G2933" s="12" t="n">
        <v>44977</v>
      </c>
      <c r="H2933" s="10" t="n">
        <v>24002.38</v>
      </c>
      <c r="I2933" s="10" t="n"/>
      <c r="J2933" s="10" t="n"/>
      <c r="K2933" s="10" t="n"/>
      <c r="L2933" s="13" t="n">
        <v>5.449612403100775</v>
      </c>
      <c r="M2933" s="12" t="n">
        <v>44982</v>
      </c>
      <c r="N2933" s="13" t="n">
        <v>10</v>
      </c>
      <c r="O2933" s="12" t="n">
        <v>44992</v>
      </c>
      <c r="P2933" t="n">
        <v>19</v>
      </c>
      <c r="Q2933" s="14" t="inlineStr">
        <is>
          <t>SI</t>
        </is>
      </c>
      <c r="R2933" s="10" t="n">
        <v>24002.38</v>
      </c>
      <c r="S2933" s="10" t="n"/>
      <c r="T2933" s="10" t="n"/>
      <c r="U2933" s="10" t="n"/>
      <c r="V2933" s="13" t="n">
        <v>7.449612403100775</v>
      </c>
      <c r="W2933" s="12" t="n">
        <v>44984</v>
      </c>
      <c r="X2933" s="13" t="n">
        <v>12</v>
      </c>
      <c r="Y2933" s="12" t="n">
        <v>44992</v>
      </c>
      <c r="Z2933" t="n">
        <v>19</v>
      </c>
      <c r="AA2933" s="14" t="inlineStr">
        <is>
          <t>SI</t>
        </is>
      </c>
    </row>
    <row r="2934">
      <c r="B2934" t="inlineStr">
        <is>
          <t>Venta Local</t>
        </is>
      </c>
      <c r="C2934" t="n">
        <v>40361791</v>
      </c>
      <c r="D2934" t="inlineStr">
        <is>
          <t>AGRO MEXICO</t>
        </is>
      </c>
      <c r="E2934" t="n">
        <v>1021272</v>
      </c>
      <c r="F2934" t="inlineStr">
        <is>
          <t>agro mexico1021272</t>
        </is>
      </c>
      <c r="G2934" s="12" t="n">
        <v>44977</v>
      </c>
      <c r="H2934" s="10" t="n">
        <v>24018.45</v>
      </c>
      <c r="I2934" s="10" t="n"/>
      <c r="J2934" s="10" t="n"/>
      <c r="K2934" s="10" t="n"/>
      <c r="L2934" s="13" t="n">
        <v>5.449612403100775</v>
      </c>
      <c r="M2934" s="12" t="n">
        <v>44982</v>
      </c>
      <c r="N2934" s="13" t="n">
        <v>10</v>
      </c>
      <c r="O2934" s="12" t="n">
        <v>44992</v>
      </c>
      <c r="P2934" t="n">
        <v>19</v>
      </c>
      <c r="Q2934" s="14" t="inlineStr">
        <is>
          <t>SI</t>
        </is>
      </c>
      <c r="R2934" s="10" t="n">
        <v>24018.45</v>
      </c>
      <c r="S2934" s="10" t="n"/>
      <c r="T2934" s="10" t="n"/>
      <c r="U2934" s="10" t="n"/>
      <c r="V2934" s="13" t="n">
        <v>7.449612403100775</v>
      </c>
      <c r="W2934" s="12" t="n">
        <v>44984</v>
      </c>
      <c r="X2934" s="13" t="n">
        <v>12</v>
      </c>
      <c r="Y2934" s="12" t="n">
        <v>44992</v>
      </c>
      <c r="Z2934" t="n">
        <v>19</v>
      </c>
      <c r="AA2934" s="14" t="inlineStr">
        <is>
          <t>SI</t>
        </is>
      </c>
    </row>
    <row r="2935">
      <c r="B2935" t="inlineStr">
        <is>
          <t>Venta Local</t>
        </is>
      </c>
      <c r="C2935" t="n">
        <v>40361787</v>
      </c>
      <c r="D2935" t="inlineStr">
        <is>
          <t>AGRO MEXICO</t>
        </is>
      </c>
      <c r="E2935" t="n">
        <v>1021270</v>
      </c>
      <c r="F2935" t="inlineStr">
        <is>
          <t>agro mexico1021270</t>
        </is>
      </c>
      <c r="G2935" s="12" t="n">
        <v>44987</v>
      </c>
      <c r="H2935" s="10" t="n">
        <v>24004.16</v>
      </c>
      <c r="I2935" s="10" t="n"/>
      <c r="J2935" s="10" t="n"/>
      <c r="K2935" s="10" t="n"/>
      <c r="L2935" s="13" t="n">
        <v>5.449612403100775</v>
      </c>
      <c r="M2935" s="12" t="n">
        <v>44992</v>
      </c>
      <c r="N2935" s="13" t="n">
        <v>10</v>
      </c>
      <c r="O2935" s="12" t="n">
        <v>45002</v>
      </c>
      <c r="P2935" t="n">
        <v>10</v>
      </c>
      <c r="Q2935" s="14" t="inlineStr">
        <is>
          <t>SI</t>
        </is>
      </c>
      <c r="R2935" s="10" t="n">
        <v>24004.16</v>
      </c>
      <c r="S2935" s="10" t="n"/>
      <c r="T2935" s="10" t="n"/>
      <c r="U2935" s="10" t="n"/>
      <c r="V2935" s="13" t="n">
        <v>7.449612403100775</v>
      </c>
      <c r="W2935" s="12" t="n">
        <v>44994</v>
      </c>
      <c r="X2935" s="13" t="n">
        <v>12</v>
      </c>
      <c r="Y2935" s="12" t="n">
        <v>45002</v>
      </c>
      <c r="Z2935" t="n">
        <v>10</v>
      </c>
      <c r="AA2935" s="14" t="inlineStr">
        <is>
          <t>SI</t>
        </is>
      </c>
    </row>
    <row r="2936">
      <c r="B2936" t="inlineStr">
        <is>
          <t>Venta Local</t>
        </is>
      </c>
      <c r="C2936" t="n">
        <v>40361783</v>
      </c>
      <c r="D2936" t="inlineStr">
        <is>
          <t>AGRO MEXICO</t>
        </is>
      </c>
      <c r="E2936" t="n">
        <v>1021874</v>
      </c>
      <c r="F2936" t="inlineStr">
        <is>
          <t>agro mexico1021874</t>
        </is>
      </c>
      <c r="G2936" s="12" t="n">
        <v>44977</v>
      </c>
      <c r="H2936" s="10" t="n">
        <v>24019.8</v>
      </c>
      <c r="I2936" s="10" t="n"/>
      <c r="J2936" s="10" t="n"/>
      <c r="K2936" s="10" t="n"/>
      <c r="L2936" s="13" t="n">
        <v>5.449612403100775</v>
      </c>
      <c r="M2936" s="12" t="n">
        <v>44982</v>
      </c>
      <c r="N2936" s="13" t="n">
        <v>10</v>
      </c>
      <c r="O2936" s="12" t="n">
        <v>44992</v>
      </c>
      <c r="P2936" t="n">
        <v>19</v>
      </c>
      <c r="Q2936" s="14" t="inlineStr">
        <is>
          <t>SI</t>
        </is>
      </c>
      <c r="R2936" s="10" t="n">
        <v>24019.8</v>
      </c>
      <c r="S2936" s="10" t="n"/>
      <c r="T2936" s="10" t="n"/>
      <c r="U2936" s="10" t="n"/>
      <c r="V2936" s="13" t="n">
        <v>7.449612403100775</v>
      </c>
      <c r="W2936" s="12" t="n">
        <v>44984</v>
      </c>
      <c r="X2936" s="13" t="n">
        <v>12</v>
      </c>
      <c r="Y2936" s="12" t="n">
        <v>44992</v>
      </c>
      <c r="Z2936" t="n">
        <v>19</v>
      </c>
      <c r="AA2936" s="14" t="inlineStr">
        <is>
          <t>SI</t>
        </is>
      </c>
    </row>
    <row r="2937">
      <c r="B2937" t="inlineStr">
        <is>
          <t>Venta Local</t>
        </is>
      </c>
      <c r="C2937" t="n">
        <v>40361782</v>
      </c>
      <c r="D2937" t="inlineStr">
        <is>
          <t>AGRO MEXICO</t>
        </is>
      </c>
      <c r="E2937" t="n">
        <v>1021874</v>
      </c>
      <c r="F2937" t="inlineStr">
        <is>
          <t>agro mexico1021874</t>
        </is>
      </c>
      <c r="G2937" s="12" t="n">
        <v>44977</v>
      </c>
      <c r="H2937" s="10" t="n">
        <v>23999.44</v>
      </c>
      <c r="I2937" s="10" t="n"/>
      <c r="J2937" s="10" t="n"/>
      <c r="K2937" s="10" t="n"/>
      <c r="L2937" s="13" t="n">
        <v>5.449612403100775</v>
      </c>
      <c r="M2937" s="12" t="n">
        <v>44982</v>
      </c>
      <c r="N2937" s="13" t="n">
        <v>10</v>
      </c>
      <c r="O2937" s="12" t="n">
        <v>44992</v>
      </c>
      <c r="P2937" t="n">
        <v>19</v>
      </c>
      <c r="Q2937" s="14" t="inlineStr">
        <is>
          <t>SI</t>
        </is>
      </c>
      <c r="R2937" s="10" t="n">
        <v>23999.44</v>
      </c>
      <c r="S2937" s="10" t="n"/>
      <c r="T2937" s="10" t="n"/>
      <c r="U2937" s="10" t="n"/>
      <c r="V2937" s="13" t="n">
        <v>7.449612403100775</v>
      </c>
      <c r="W2937" s="12" t="n">
        <v>44984</v>
      </c>
      <c r="X2937" s="13" t="n">
        <v>12</v>
      </c>
      <c r="Y2937" s="12" t="n">
        <v>44992</v>
      </c>
      <c r="Z2937" t="n">
        <v>19</v>
      </c>
      <c r="AA2937" s="14" t="inlineStr">
        <is>
          <t>SI</t>
        </is>
      </c>
    </row>
    <row r="2938">
      <c r="B2938" t="inlineStr">
        <is>
          <t>Venta Local</t>
        </is>
      </c>
      <c r="C2938" t="n">
        <v>40361781</v>
      </c>
      <c r="D2938" t="inlineStr">
        <is>
          <t>AGRO MEXICO</t>
        </is>
      </c>
      <c r="E2938" t="n">
        <v>1021874</v>
      </c>
      <c r="F2938" t="inlineStr">
        <is>
          <t>agro mexico1021874</t>
        </is>
      </c>
      <c r="G2938" s="12" t="n">
        <v>44984</v>
      </c>
      <c r="H2938" s="10" t="n">
        <v>24004.91</v>
      </c>
      <c r="I2938" s="10" t="n"/>
      <c r="J2938" s="10" t="n"/>
      <c r="K2938" s="10" t="n"/>
      <c r="L2938" s="13" t="n">
        <v>5.449612403100775</v>
      </c>
      <c r="M2938" s="12" t="n">
        <v>44989</v>
      </c>
      <c r="N2938" s="13" t="n">
        <v>10</v>
      </c>
      <c r="O2938" s="12" t="n">
        <v>44999</v>
      </c>
      <c r="P2938" t="n">
        <v>13</v>
      </c>
      <c r="Q2938" s="14" t="inlineStr">
        <is>
          <t>SI</t>
        </is>
      </c>
      <c r="R2938" s="10" t="n">
        <v>24004.91</v>
      </c>
      <c r="S2938" s="10" t="n"/>
      <c r="T2938" s="10" t="n"/>
      <c r="U2938" s="10" t="n"/>
      <c r="V2938" s="13" t="n">
        <v>7.449612403100775</v>
      </c>
      <c r="W2938" s="12" t="n">
        <v>44991</v>
      </c>
      <c r="X2938" s="13" t="n">
        <v>12</v>
      </c>
      <c r="Y2938" s="12" t="n">
        <v>44999</v>
      </c>
      <c r="Z2938" t="n">
        <v>13</v>
      </c>
      <c r="AA2938" s="14" t="inlineStr">
        <is>
          <t>SI</t>
        </is>
      </c>
    </row>
    <row r="2939">
      <c r="B2939" t="inlineStr">
        <is>
          <t>Venta Local</t>
        </is>
      </c>
      <c r="C2939" t="n">
        <v>40361777</v>
      </c>
      <c r="D2939" t="inlineStr">
        <is>
          <t>AGRO MEXICO</t>
        </is>
      </c>
      <c r="E2939" t="n">
        <v>1021270</v>
      </c>
      <c r="F2939" t="inlineStr">
        <is>
          <t>agro mexico1021270</t>
        </is>
      </c>
      <c r="G2939" s="12" t="n">
        <v>44994</v>
      </c>
      <c r="H2939" s="10" t="n">
        <v>24140.47</v>
      </c>
      <c r="I2939" s="10" t="n"/>
      <c r="J2939" s="10" t="n"/>
      <c r="K2939" s="10" t="n"/>
      <c r="L2939" s="13" t="n">
        <v>5.449612403100775</v>
      </c>
      <c r="M2939" s="12" t="n">
        <v>44999</v>
      </c>
      <c r="N2939" s="13" t="n">
        <v>10</v>
      </c>
      <c r="O2939" s="12" t="n">
        <v>45009</v>
      </c>
      <c r="P2939" t="n">
        <v>6</v>
      </c>
      <c r="Q2939" s="14" t="inlineStr">
        <is>
          <t>SI</t>
        </is>
      </c>
      <c r="R2939" s="10" t="n">
        <v>24140.47</v>
      </c>
      <c r="S2939" s="10" t="n"/>
      <c r="T2939" s="10" t="n"/>
      <c r="U2939" s="10" t="n"/>
      <c r="V2939" s="13" t="n">
        <v>7.449612403100775</v>
      </c>
      <c r="W2939" s="12" t="n">
        <v>45001</v>
      </c>
      <c r="X2939" s="13" t="n">
        <v>12</v>
      </c>
      <c r="Y2939" s="12" t="n">
        <v>45009</v>
      </c>
      <c r="Z2939" t="n">
        <v>6</v>
      </c>
      <c r="AA2939" s="14" t="inlineStr">
        <is>
          <t>SI</t>
        </is>
      </c>
    </row>
    <row r="2940">
      <c r="B2940" t="inlineStr">
        <is>
          <t>Venta Local</t>
        </is>
      </c>
      <c r="C2940" t="n">
        <v>40361776</v>
      </c>
      <c r="D2940" t="inlineStr">
        <is>
          <t>AGRO MEXICO</t>
        </is>
      </c>
      <c r="E2940" t="n">
        <v>1023302</v>
      </c>
      <c r="F2940" t="inlineStr">
        <is>
          <t>agro mexico1023302</t>
        </is>
      </c>
      <c r="G2940" s="12" t="n">
        <v>44974</v>
      </c>
      <c r="H2940" s="10" t="n">
        <v>23920</v>
      </c>
      <c r="I2940" s="10" t="n"/>
      <c r="J2940" s="10" t="n"/>
      <c r="K2940" s="10" t="n"/>
      <c r="L2940" s="13" t="n">
        <v>5.449612403100775</v>
      </c>
      <c r="M2940" s="12" t="n">
        <v>44979</v>
      </c>
      <c r="N2940" s="13" t="n">
        <v>10</v>
      </c>
      <c r="O2940" s="12" t="n">
        <v>44989</v>
      </c>
      <c r="P2940" t="n">
        <v>21</v>
      </c>
      <c r="Q2940" s="14" t="inlineStr">
        <is>
          <t>SI</t>
        </is>
      </c>
      <c r="R2940" s="10" t="n">
        <v>23920</v>
      </c>
      <c r="S2940" s="10" t="n"/>
      <c r="T2940" s="10" t="n"/>
      <c r="U2940" s="10" t="n"/>
      <c r="V2940" s="13" t="n">
        <v>7.449612403100775</v>
      </c>
      <c r="W2940" s="12" t="n">
        <v>44981</v>
      </c>
      <c r="X2940" s="13" t="n">
        <v>12</v>
      </c>
      <c r="Y2940" s="12" t="n">
        <v>44989</v>
      </c>
      <c r="Z2940" t="n">
        <v>21</v>
      </c>
      <c r="AA2940" s="14" t="inlineStr">
        <is>
          <t>SI</t>
        </is>
      </c>
    </row>
    <row r="2941">
      <c r="B2941" t="inlineStr">
        <is>
          <t>Venta Local</t>
        </is>
      </c>
      <c r="C2941" t="n">
        <v>40361775</v>
      </c>
      <c r="D2941" t="inlineStr">
        <is>
          <t>AGRO MEXICO</t>
        </is>
      </c>
      <c r="E2941" t="n">
        <v>1021270</v>
      </c>
      <c r="F2941" t="inlineStr">
        <is>
          <t>agro mexico1021270</t>
        </is>
      </c>
      <c r="G2941" s="12" t="n">
        <v>44987</v>
      </c>
      <c r="H2941" s="10" t="n">
        <v>8999.52</v>
      </c>
      <c r="I2941" s="10" t="n"/>
      <c r="J2941" s="10" t="n"/>
      <c r="K2941" s="10" t="n"/>
      <c r="L2941" s="13" t="n">
        <v>5.449612403100775</v>
      </c>
      <c r="M2941" s="12" t="n">
        <v>44992</v>
      </c>
      <c r="N2941" s="13" t="n">
        <v>10</v>
      </c>
      <c r="O2941" s="12" t="n">
        <v>45002</v>
      </c>
      <c r="P2941" t="n">
        <v>10</v>
      </c>
      <c r="Q2941" s="14" t="inlineStr">
        <is>
          <t>SI</t>
        </is>
      </c>
      <c r="R2941" s="10" t="n">
        <v>8999.52</v>
      </c>
      <c r="S2941" s="10" t="n"/>
      <c r="T2941" s="10" t="n"/>
      <c r="U2941" s="10" t="n"/>
      <c r="V2941" s="13" t="n">
        <v>7.449612403100775</v>
      </c>
      <c r="W2941" s="12" t="n">
        <v>44994</v>
      </c>
      <c r="X2941" s="13" t="n">
        <v>12</v>
      </c>
      <c r="Y2941" s="12" t="n">
        <v>45002</v>
      </c>
      <c r="Z2941" t="n">
        <v>10</v>
      </c>
      <c r="AA2941" s="14" t="inlineStr">
        <is>
          <t>SI</t>
        </is>
      </c>
    </row>
    <row r="2942">
      <c r="B2942" t="inlineStr">
        <is>
          <t>Venta Local</t>
        </is>
      </c>
      <c r="C2942" t="n">
        <v>40361775</v>
      </c>
      <c r="D2942" t="inlineStr">
        <is>
          <t>AGRO MEXICO</t>
        </is>
      </c>
      <c r="E2942" t="n">
        <v>1021270</v>
      </c>
      <c r="F2942" t="inlineStr">
        <is>
          <t>agro mexico1021270</t>
        </is>
      </c>
      <c r="G2942" s="12" t="n">
        <v>44987</v>
      </c>
      <c r="H2942" s="10" t="n">
        <v>24020.17</v>
      </c>
      <c r="I2942" s="10" t="n"/>
      <c r="J2942" s="10" t="n"/>
      <c r="K2942" s="10" t="n"/>
      <c r="L2942" s="13" t="n">
        <v>5.449612403100775</v>
      </c>
      <c r="M2942" s="12" t="n">
        <v>44992</v>
      </c>
      <c r="N2942" s="13" t="n">
        <v>10</v>
      </c>
      <c r="O2942" s="12" t="n">
        <v>45002</v>
      </c>
      <c r="P2942" t="n">
        <v>10</v>
      </c>
      <c r="Q2942" s="14" t="inlineStr">
        <is>
          <t>SI</t>
        </is>
      </c>
      <c r="R2942" s="10" t="n">
        <v>24020.17</v>
      </c>
      <c r="S2942" s="10" t="n"/>
      <c r="T2942" s="10" t="n"/>
      <c r="U2942" s="10" t="n"/>
      <c r="V2942" s="13" t="n">
        <v>7.449612403100775</v>
      </c>
      <c r="W2942" s="12" t="n">
        <v>44994</v>
      </c>
      <c r="X2942" s="13" t="n">
        <v>12</v>
      </c>
      <c r="Y2942" s="12" t="n">
        <v>45002</v>
      </c>
      <c r="Z2942" t="n">
        <v>10</v>
      </c>
      <c r="AA2942" s="14" t="inlineStr">
        <is>
          <t>SI</t>
        </is>
      </c>
    </row>
    <row r="2943">
      <c r="B2943" t="inlineStr">
        <is>
          <t>Venta Local</t>
        </is>
      </c>
      <c r="C2943" t="n">
        <v>40361774</v>
      </c>
      <c r="D2943" t="inlineStr">
        <is>
          <t>AGRO MEXICO</t>
        </is>
      </c>
      <c r="E2943" t="n">
        <v>1023302</v>
      </c>
      <c r="F2943" t="inlineStr">
        <is>
          <t>agro mexico1023302</t>
        </is>
      </c>
      <c r="G2943" s="12" t="n">
        <v>44981</v>
      </c>
      <c r="H2943" s="10" t="n">
        <v>23940</v>
      </c>
      <c r="I2943" s="10" t="n"/>
      <c r="J2943" s="10" t="n"/>
      <c r="K2943" s="10" t="n"/>
      <c r="L2943" s="13" t="n">
        <v>5.449612403100775</v>
      </c>
      <c r="M2943" s="12" t="n">
        <v>44986</v>
      </c>
      <c r="N2943" s="13" t="n">
        <v>10</v>
      </c>
      <c r="O2943" s="12" t="n">
        <v>44996</v>
      </c>
      <c r="P2943" t="n">
        <v>15</v>
      </c>
      <c r="Q2943" s="14" t="inlineStr">
        <is>
          <t>SI</t>
        </is>
      </c>
      <c r="R2943" s="10" t="n">
        <v>23940</v>
      </c>
      <c r="S2943" s="10" t="n"/>
      <c r="T2943" s="10" t="n"/>
      <c r="U2943" s="10" t="n"/>
      <c r="V2943" s="13" t="n">
        <v>7.449612403100775</v>
      </c>
      <c r="W2943" s="12" t="n">
        <v>44988</v>
      </c>
      <c r="X2943" s="13" t="n">
        <v>12</v>
      </c>
      <c r="Y2943" s="12" t="n">
        <v>44996</v>
      </c>
      <c r="Z2943" t="n">
        <v>15</v>
      </c>
      <c r="AA2943" s="14" t="inlineStr">
        <is>
          <t>SI</t>
        </is>
      </c>
    </row>
    <row r="2944">
      <c r="B2944" t="inlineStr">
        <is>
          <t>Venta Local</t>
        </is>
      </c>
      <c r="C2944" t="n">
        <v>40361770</v>
      </c>
      <c r="D2944" t="inlineStr">
        <is>
          <t>AGRO MEXICO</t>
        </is>
      </c>
      <c r="E2944" t="n">
        <v>1023302</v>
      </c>
      <c r="F2944" t="inlineStr">
        <is>
          <t>agro mexico1023302</t>
        </is>
      </c>
      <c r="G2944" s="12" t="n">
        <v>44977</v>
      </c>
      <c r="H2944" s="10" t="n">
        <v>24000</v>
      </c>
      <c r="I2944" s="10" t="n"/>
      <c r="J2944" s="10" t="n"/>
      <c r="K2944" s="10" t="n"/>
      <c r="L2944" s="13" t="n">
        <v>5.449612403100775</v>
      </c>
      <c r="M2944" s="12" t="n">
        <v>44982</v>
      </c>
      <c r="N2944" s="13" t="n">
        <v>10</v>
      </c>
      <c r="O2944" s="12" t="n">
        <v>44992</v>
      </c>
      <c r="P2944" t="n">
        <v>19</v>
      </c>
      <c r="Q2944" s="14" t="inlineStr">
        <is>
          <t>SI</t>
        </is>
      </c>
      <c r="R2944" s="10" t="n">
        <v>24000</v>
      </c>
      <c r="S2944" s="10" t="n"/>
      <c r="T2944" s="10" t="n"/>
      <c r="U2944" s="10" t="n"/>
      <c r="V2944" s="13" t="n">
        <v>7.449612403100775</v>
      </c>
      <c r="W2944" s="12" t="n">
        <v>44984</v>
      </c>
      <c r="X2944" s="13" t="n">
        <v>12</v>
      </c>
      <c r="Y2944" s="12" t="n">
        <v>44992</v>
      </c>
      <c r="Z2944" t="n">
        <v>19</v>
      </c>
      <c r="AA2944" s="14" t="inlineStr">
        <is>
          <t>SI</t>
        </is>
      </c>
    </row>
    <row r="2945">
      <c r="B2945" t="inlineStr">
        <is>
          <t>Venta Local</t>
        </is>
      </c>
      <c r="C2945" t="n">
        <v>40361769</v>
      </c>
      <c r="D2945" t="inlineStr">
        <is>
          <t>AGRO MEXICO</t>
        </is>
      </c>
      <c r="E2945" t="n">
        <v>1021270</v>
      </c>
      <c r="F2945" t="inlineStr">
        <is>
          <t>agro mexico1021270</t>
        </is>
      </c>
      <c r="G2945" s="12" t="n">
        <v>44987</v>
      </c>
      <c r="H2945" s="10" t="n">
        <v>8837.48</v>
      </c>
      <c r="I2945" s="10" t="n"/>
      <c r="J2945" s="10" t="n"/>
      <c r="K2945" s="10" t="n"/>
      <c r="L2945" s="13" t="n">
        <v>5.449612403100775</v>
      </c>
      <c r="M2945" s="12" t="n">
        <v>44992</v>
      </c>
      <c r="N2945" s="13" t="n">
        <v>10</v>
      </c>
      <c r="O2945" s="12" t="n">
        <v>45002</v>
      </c>
      <c r="P2945" t="n">
        <v>10</v>
      </c>
      <c r="Q2945" s="14" t="inlineStr">
        <is>
          <t>SI</t>
        </is>
      </c>
      <c r="R2945" s="10" t="n">
        <v>8837.48</v>
      </c>
      <c r="S2945" s="10" t="n"/>
      <c r="T2945" s="10" t="n"/>
      <c r="U2945" s="10" t="n"/>
      <c r="V2945" s="13" t="n">
        <v>7.449612403100775</v>
      </c>
      <c r="W2945" s="12" t="n">
        <v>44994</v>
      </c>
      <c r="X2945" s="13" t="n">
        <v>12</v>
      </c>
      <c r="Y2945" s="12" t="n">
        <v>45002</v>
      </c>
      <c r="Z2945" t="n">
        <v>10</v>
      </c>
      <c r="AA2945" s="14" t="inlineStr">
        <is>
          <t>SI</t>
        </is>
      </c>
    </row>
    <row r="2946">
      <c r="B2946" t="inlineStr">
        <is>
          <t>Venta Local</t>
        </is>
      </c>
      <c r="C2946" t="n">
        <v>40361769</v>
      </c>
      <c r="D2946" t="inlineStr">
        <is>
          <t>AGRO MEXICO</t>
        </is>
      </c>
      <c r="E2946" t="n">
        <v>1021270</v>
      </c>
      <c r="F2946" t="inlineStr">
        <is>
          <t>agro mexico1021270</t>
        </is>
      </c>
      <c r="G2946" s="12" t="n">
        <v>44987</v>
      </c>
      <c r="H2946" s="10" t="n">
        <v>24008.5</v>
      </c>
      <c r="I2946" s="10" t="n"/>
      <c r="J2946" s="10" t="n"/>
      <c r="K2946" s="10" t="n"/>
      <c r="L2946" s="13" t="n">
        <v>5.449612403100775</v>
      </c>
      <c r="M2946" s="12" t="n">
        <v>44992</v>
      </c>
      <c r="N2946" s="13" t="n">
        <v>10</v>
      </c>
      <c r="O2946" s="12" t="n">
        <v>45002</v>
      </c>
      <c r="P2946" t="n">
        <v>10</v>
      </c>
      <c r="Q2946" s="14" t="inlineStr">
        <is>
          <t>SI</t>
        </is>
      </c>
      <c r="R2946" s="10" t="n">
        <v>24008.5</v>
      </c>
      <c r="S2946" s="10" t="n"/>
      <c r="T2946" s="10" t="n"/>
      <c r="U2946" s="10" t="n"/>
      <c r="V2946" s="13" t="n">
        <v>7.449612403100775</v>
      </c>
      <c r="W2946" s="12" t="n">
        <v>44994</v>
      </c>
      <c r="X2946" s="13" t="n">
        <v>12</v>
      </c>
      <c r="Y2946" s="12" t="n">
        <v>45002</v>
      </c>
      <c r="Z2946" t="n">
        <v>10</v>
      </c>
      <c r="AA2946" s="14" t="inlineStr">
        <is>
          <t>SI</t>
        </is>
      </c>
    </row>
    <row r="2947">
      <c r="B2947" t="inlineStr">
        <is>
          <t>Venta Local</t>
        </is>
      </c>
      <c r="C2947" t="n">
        <v>40361753</v>
      </c>
      <c r="D2947" t="inlineStr">
        <is>
          <t>AGRO MEXICO</t>
        </is>
      </c>
      <c r="E2947" t="n">
        <v>1011614</v>
      </c>
      <c r="F2947" t="inlineStr">
        <is>
          <t>agro mexico1011614</t>
        </is>
      </c>
      <c r="G2947" s="12" t="n">
        <v>44977</v>
      </c>
      <c r="H2947" s="10" t="n">
        <v>19954</v>
      </c>
      <c r="I2947" s="10" t="n"/>
      <c r="J2947" s="10" t="n"/>
      <c r="K2947" s="10" t="n"/>
      <c r="L2947" s="13" t="n">
        <v>5.449612403100775</v>
      </c>
      <c r="M2947" s="12" t="n">
        <v>44982</v>
      </c>
      <c r="N2947" s="13" t="n">
        <v>10</v>
      </c>
      <c r="O2947" s="12" t="n">
        <v>44992</v>
      </c>
      <c r="P2947" t="n">
        <v>19</v>
      </c>
      <c r="Q2947" s="14" t="inlineStr">
        <is>
          <t>SI</t>
        </is>
      </c>
      <c r="R2947" s="10" t="n">
        <v>19954</v>
      </c>
      <c r="S2947" s="10" t="n"/>
      <c r="T2947" s="10" t="n"/>
      <c r="U2947" s="10" t="n"/>
      <c r="V2947" s="13" t="n">
        <v>7.449612403100775</v>
      </c>
      <c r="W2947" s="12" t="n">
        <v>44984</v>
      </c>
      <c r="X2947" s="13" t="n">
        <v>12</v>
      </c>
      <c r="Y2947" s="12" t="n">
        <v>44992</v>
      </c>
      <c r="Z2947" t="n">
        <v>19</v>
      </c>
      <c r="AA2947" s="14" t="inlineStr">
        <is>
          <t>SI</t>
        </is>
      </c>
    </row>
    <row r="2948">
      <c r="B2948" t="inlineStr">
        <is>
          <t>Venta Local</t>
        </is>
      </c>
      <c r="C2948" t="n">
        <v>40361751</v>
      </c>
      <c r="D2948" t="inlineStr">
        <is>
          <t>AGRO MEXICO</t>
        </is>
      </c>
      <c r="E2948" t="n">
        <v>1011127</v>
      </c>
      <c r="F2948" t="inlineStr">
        <is>
          <t>agro mexico1011127</t>
        </is>
      </c>
      <c r="G2948" s="12" t="n">
        <v>44977</v>
      </c>
      <c r="H2948" s="10" t="n">
        <v>21600</v>
      </c>
      <c r="I2948" s="10" t="n"/>
      <c r="J2948" s="10" t="n"/>
      <c r="K2948" s="10" t="n"/>
      <c r="L2948" s="13" t="n">
        <v>5.449612403100775</v>
      </c>
      <c r="M2948" s="12" t="n">
        <v>44982</v>
      </c>
      <c r="N2948" s="13" t="n">
        <v>10</v>
      </c>
      <c r="O2948" s="12" t="n">
        <v>44992</v>
      </c>
      <c r="P2948" t="n">
        <v>19</v>
      </c>
      <c r="Q2948" s="14" t="inlineStr">
        <is>
          <t>SI</t>
        </is>
      </c>
      <c r="R2948" s="10" t="n">
        <v>21600</v>
      </c>
      <c r="S2948" s="10" t="n"/>
      <c r="T2948" s="10" t="n"/>
      <c r="U2948" s="10" t="n"/>
      <c r="V2948" s="13" t="n">
        <v>7.449612403100775</v>
      </c>
      <c r="W2948" s="12" t="n">
        <v>44984</v>
      </c>
      <c r="X2948" s="13" t="n">
        <v>12</v>
      </c>
      <c r="Y2948" s="12" t="n">
        <v>44992</v>
      </c>
      <c r="Z2948" t="n">
        <v>19</v>
      </c>
      <c r="AA2948" s="14" t="inlineStr">
        <is>
          <t>SI</t>
        </is>
      </c>
    </row>
    <row r="2949">
      <c r="B2949" t="inlineStr">
        <is>
          <t>Venta Local</t>
        </is>
      </c>
      <c r="C2949" t="n">
        <v>40361749</v>
      </c>
      <c r="D2949" t="inlineStr">
        <is>
          <t>AGRO MEXICO</t>
        </is>
      </c>
      <c r="E2949" t="n">
        <v>1011127</v>
      </c>
      <c r="F2949" t="inlineStr">
        <is>
          <t>agro mexico1011127</t>
        </is>
      </c>
      <c r="G2949" s="12" t="n">
        <v>44981</v>
      </c>
      <c r="H2949" s="10" t="n">
        <v>20400</v>
      </c>
      <c r="I2949" s="10" t="n"/>
      <c r="J2949" s="10" t="n"/>
      <c r="K2949" s="10" t="n"/>
      <c r="L2949" s="13" t="n">
        <v>5.449612403100775</v>
      </c>
      <c r="M2949" s="12" t="n">
        <v>44986</v>
      </c>
      <c r="N2949" s="13" t="n">
        <v>10</v>
      </c>
      <c r="O2949" s="12" t="n">
        <v>44996</v>
      </c>
      <c r="P2949" t="n">
        <v>15</v>
      </c>
      <c r="Q2949" s="14" t="inlineStr">
        <is>
          <t>SI</t>
        </is>
      </c>
      <c r="R2949" s="10" t="n">
        <v>20400</v>
      </c>
      <c r="S2949" s="10" t="n"/>
      <c r="T2949" s="10" t="n"/>
      <c r="U2949" s="10" t="n"/>
      <c r="V2949" s="13" t="n">
        <v>7.449612403100775</v>
      </c>
      <c r="W2949" s="12" t="n">
        <v>44988</v>
      </c>
      <c r="X2949" s="13" t="n">
        <v>12</v>
      </c>
      <c r="Y2949" s="12" t="n">
        <v>44996</v>
      </c>
      <c r="Z2949" t="n">
        <v>15</v>
      </c>
      <c r="AA2949" s="14" t="inlineStr">
        <is>
          <t>SI</t>
        </is>
      </c>
    </row>
    <row r="2950">
      <c r="B2950" t="inlineStr">
        <is>
          <t>Venta Local</t>
        </is>
      </c>
      <c r="C2950" t="n">
        <v>40361748</v>
      </c>
      <c r="D2950" t="inlineStr">
        <is>
          <t>AGRO MEXICO</t>
        </is>
      </c>
      <c r="E2950" t="n">
        <v>1011127</v>
      </c>
      <c r="F2950" t="inlineStr">
        <is>
          <t>agro mexico1011127</t>
        </is>
      </c>
      <c r="G2950" s="12" t="n">
        <v>44977</v>
      </c>
      <c r="H2950" s="10" t="n">
        <v>21600</v>
      </c>
      <c r="I2950" s="10" t="n"/>
      <c r="J2950" s="10" t="n"/>
      <c r="K2950" s="10" t="n"/>
      <c r="L2950" s="13" t="n">
        <v>5.449612403100775</v>
      </c>
      <c r="M2950" s="12" t="n">
        <v>44982</v>
      </c>
      <c r="N2950" s="13" t="n">
        <v>10</v>
      </c>
      <c r="O2950" s="12" t="n">
        <v>44992</v>
      </c>
      <c r="P2950" t="n">
        <v>19</v>
      </c>
      <c r="Q2950" s="14" t="inlineStr">
        <is>
          <t>SI</t>
        </is>
      </c>
      <c r="R2950" s="10" t="n">
        <v>21600</v>
      </c>
      <c r="S2950" s="10" t="n"/>
      <c r="T2950" s="10" t="n"/>
      <c r="U2950" s="10" t="n"/>
      <c r="V2950" s="13" t="n">
        <v>7.449612403100775</v>
      </c>
      <c r="W2950" s="12" t="n">
        <v>44984</v>
      </c>
      <c r="X2950" s="13" t="n">
        <v>12</v>
      </c>
      <c r="Y2950" s="12" t="n">
        <v>44992</v>
      </c>
      <c r="Z2950" t="n">
        <v>19</v>
      </c>
      <c r="AA2950" s="14" t="inlineStr">
        <is>
          <t>SI</t>
        </is>
      </c>
    </row>
    <row r="2951">
      <c r="B2951" t="inlineStr">
        <is>
          <t>Venta Local</t>
        </is>
      </c>
      <c r="C2951" t="n">
        <v>40361745</v>
      </c>
      <c r="D2951" t="inlineStr">
        <is>
          <t>AGRO MEXICO</t>
        </is>
      </c>
      <c r="E2951" t="n">
        <v>1011127</v>
      </c>
      <c r="F2951" t="inlineStr">
        <is>
          <t>agro mexico1011127</t>
        </is>
      </c>
      <c r="G2951" s="12" t="n">
        <v>44977</v>
      </c>
      <c r="H2951" s="10" t="n">
        <v>21600</v>
      </c>
      <c r="I2951" s="10" t="n"/>
      <c r="J2951" s="10" t="n"/>
      <c r="K2951" s="10" t="n"/>
      <c r="L2951" s="13" t="n">
        <v>5.449612403100775</v>
      </c>
      <c r="M2951" s="12" t="n">
        <v>44982</v>
      </c>
      <c r="N2951" s="13" t="n">
        <v>10</v>
      </c>
      <c r="O2951" s="12" t="n">
        <v>44992</v>
      </c>
      <c r="P2951" t="n">
        <v>19</v>
      </c>
      <c r="Q2951" s="14" t="inlineStr">
        <is>
          <t>SI</t>
        </is>
      </c>
      <c r="R2951" s="10" t="n">
        <v>21600</v>
      </c>
      <c r="S2951" s="10" t="n"/>
      <c r="T2951" s="10" t="n"/>
      <c r="U2951" s="10" t="n"/>
      <c r="V2951" s="13" t="n">
        <v>7.449612403100775</v>
      </c>
      <c r="W2951" s="12" t="n">
        <v>44984</v>
      </c>
      <c r="X2951" s="13" t="n">
        <v>12</v>
      </c>
      <c r="Y2951" s="12" t="n">
        <v>44992</v>
      </c>
      <c r="Z2951" t="n">
        <v>19</v>
      </c>
      <c r="AA2951" s="14" t="inlineStr">
        <is>
          <t>SI</t>
        </is>
      </c>
    </row>
    <row r="2952">
      <c r="B2952" t="inlineStr">
        <is>
          <t>Venta Local</t>
        </is>
      </c>
      <c r="C2952" t="n">
        <v>40361742</v>
      </c>
      <c r="D2952" t="inlineStr">
        <is>
          <t>AGRO MEXICO</t>
        </is>
      </c>
      <c r="E2952" t="n">
        <v>1011127</v>
      </c>
      <c r="F2952" t="inlineStr">
        <is>
          <t>agro mexico1011127</t>
        </is>
      </c>
      <c r="G2952" s="12" t="n">
        <v>44977</v>
      </c>
      <c r="H2952" s="10" t="n">
        <v>21600</v>
      </c>
      <c r="I2952" s="10" t="n"/>
      <c r="J2952" s="10" t="n"/>
      <c r="K2952" s="10" t="n"/>
      <c r="L2952" s="13" t="n">
        <v>5.449612403100775</v>
      </c>
      <c r="M2952" s="12" t="n">
        <v>44982</v>
      </c>
      <c r="N2952" s="13" t="n">
        <v>10</v>
      </c>
      <c r="O2952" s="12" t="n">
        <v>44992</v>
      </c>
      <c r="P2952" t="n">
        <v>19</v>
      </c>
      <c r="Q2952" s="14" t="inlineStr">
        <is>
          <t>SI</t>
        </is>
      </c>
      <c r="R2952" s="10" t="n">
        <v>21600</v>
      </c>
      <c r="S2952" s="10" t="n"/>
      <c r="T2952" s="10" t="n"/>
      <c r="U2952" s="10" t="n"/>
      <c r="V2952" s="13" t="n">
        <v>7.449612403100775</v>
      </c>
      <c r="W2952" s="12" t="n">
        <v>44984</v>
      </c>
      <c r="X2952" s="13" t="n">
        <v>12</v>
      </c>
      <c r="Y2952" s="12" t="n">
        <v>44992</v>
      </c>
      <c r="Z2952" t="n">
        <v>19</v>
      </c>
      <c r="AA2952" s="14" t="inlineStr">
        <is>
          <t>SI</t>
        </is>
      </c>
    </row>
    <row r="2953">
      <c r="B2953" t="inlineStr">
        <is>
          <t>Venta Local</t>
        </is>
      </c>
      <c r="C2953" t="n">
        <v>40361739</v>
      </c>
      <c r="D2953" t="inlineStr">
        <is>
          <t>AGRO MEXICO</t>
        </is>
      </c>
      <c r="E2953" t="n">
        <v>1011127</v>
      </c>
      <c r="F2953" t="inlineStr">
        <is>
          <t>agro mexico1011127</t>
        </is>
      </c>
      <c r="G2953" s="12" t="n">
        <v>44977</v>
      </c>
      <c r="H2953" s="10" t="n">
        <v>21600</v>
      </c>
      <c r="I2953" s="10" t="n"/>
      <c r="J2953" s="10" t="n"/>
      <c r="K2953" s="10" t="n"/>
      <c r="L2953" s="13" t="n">
        <v>5.449612403100775</v>
      </c>
      <c r="M2953" s="12" t="n">
        <v>44982</v>
      </c>
      <c r="N2953" s="13" t="n">
        <v>10</v>
      </c>
      <c r="O2953" s="12" t="n">
        <v>44992</v>
      </c>
      <c r="P2953" t="n">
        <v>19</v>
      </c>
      <c r="Q2953" s="14" t="inlineStr">
        <is>
          <t>SI</t>
        </is>
      </c>
      <c r="R2953" s="10" t="n">
        <v>21600</v>
      </c>
      <c r="S2953" s="10" t="n"/>
      <c r="T2953" s="10" t="n"/>
      <c r="U2953" s="10" t="n"/>
      <c r="V2953" s="13" t="n">
        <v>7.449612403100775</v>
      </c>
      <c r="W2953" s="12" t="n">
        <v>44984</v>
      </c>
      <c r="X2953" s="13" t="n">
        <v>12</v>
      </c>
      <c r="Y2953" s="12" t="n">
        <v>44992</v>
      </c>
      <c r="Z2953" t="n">
        <v>19</v>
      </c>
      <c r="AA2953" s="14" t="inlineStr">
        <is>
          <t>SI</t>
        </is>
      </c>
    </row>
    <row r="2954">
      <c r="B2954" t="inlineStr">
        <is>
          <t>Venta Local</t>
        </is>
      </c>
      <c r="C2954" t="n">
        <v>40361736</v>
      </c>
      <c r="D2954" t="inlineStr">
        <is>
          <t>AGRO MEXICO</t>
        </is>
      </c>
      <c r="E2954" t="n">
        <v>1011127</v>
      </c>
      <c r="F2954" t="inlineStr">
        <is>
          <t>agro mexico1011127</t>
        </is>
      </c>
      <c r="G2954" s="12" t="n">
        <v>44977</v>
      </c>
      <c r="H2954" s="10" t="n">
        <v>21600</v>
      </c>
      <c r="I2954" s="10" t="n"/>
      <c r="J2954" s="10" t="n"/>
      <c r="K2954" s="10" t="n"/>
      <c r="L2954" s="13" t="n">
        <v>5.449612403100775</v>
      </c>
      <c r="M2954" s="12" t="n">
        <v>44982</v>
      </c>
      <c r="N2954" s="13" t="n">
        <v>10</v>
      </c>
      <c r="O2954" s="12" t="n">
        <v>44992</v>
      </c>
      <c r="P2954" t="n">
        <v>19</v>
      </c>
      <c r="Q2954" s="14" t="inlineStr">
        <is>
          <t>SI</t>
        </is>
      </c>
      <c r="R2954" s="10" t="n">
        <v>21600</v>
      </c>
      <c r="S2954" s="10" t="n"/>
      <c r="T2954" s="10" t="n"/>
      <c r="U2954" s="10" t="n"/>
      <c r="V2954" s="13" t="n">
        <v>7.449612403100775</v>
      </c>
      <c r="W2954" s="12" t="n">
        <v>44984</v>
      </c>
      <c r="X2954" s="13" t="n">
        <v>12</v>
      </c>
      <c r="Y2954" s="12" t="n">
        <v>44992</v>
      </c>
      <c r="Z2954" t="n">
        <v>19</v>
      </c>
      <c r="AA2954" s="14" t="inlineStr">
        <is>
          <t>SI</t>
        </is>
      </c>
    </row>
    <row r="2955">
      <c r="B2955" t="inlineStr">
        <is>
          <t>Venta Local</t>
        </is>
      </c>
      <c r="C2955" t="n">
        <v>40361733</v>
      </c>
      <c r="D2955" t="inlineStr">
        <is>
          <t>AGRO MEXICO</t>
        </is>
      </c>
      <c r="E2955" t="n">
        <v>1011127</v>
      </c>
      <c r="F2955" t="inlineStr">
        <is>
          <t>agro mexico1011127</t>
        </is>
      </c>
      <c r="G2955" s="12" t="n">
        <v>44977</v>
      </c>
      <c r="H2955" s="10" t="n">
        <v>20400</v>
      </c>
      <c r="I2955" s="10" t="n"/>
      <c r="J2955" s="10" t="n"/>
      <c r="K2955" s="10" t="n"/>
      <c r="L2955" s="13" t="n">
        <v>5.449612403100775</v>
      </c>
      <c r="M2955" s="12" t="n">
        <v>44982</v>
      </c>
      <c r="N2955" s="13" t="n">
        <v>10</v>
      </c>
      <c r="O2955" s="12" t="n">
        <v>44992</v>
      </c>
      <c r="P2955" t="n">
        <v>19</v>
      </c>
      <c r="Q2955" s="14" t="inlineStr">
        <is>
          <t>SI</t>
        </is>
      </c>
      <c r="R2955" s="10" t="n">
        <v>20400</v>
      </c>
      <c r="S2955" s="10" t="n"/>
      <c r="T2955" s="10" t="n"/>
      <c r="U2955" s="10" t="n"/>
      <c r="V2955" s="13" t="n">
        <v>7.449612403100775</v>
      </c>
      <c r="W2955" s="12" t="n">
        <v>44984</v>
      </c>
      <c r="X2955" s="13" t="n">
        <v>12</v>
      </c>
      <c r="Y2955" s="12" t="n">
        <v>44992</v>
      </c>
      <c r="Z2955" t="n">
        <v>19</v>
      </c>
      <c r="AA2955" s="14" t="inlineStr">
        <is>
          <t>SI</t>
        </is>
      </c>
    </row>
    <row r="2956">
      <c r="B2956" t="inlineStr">
        <is>
          <t>Venta Local</t>
        </is>
      </c>
      <c r="C2956" t="n">
        <v>40361732</v>
      </c>
      <c r="D2956" t="inlineStr">
        <is>
          <t>AGRO MEXICO</t>
        </is>
      </c>
      <c r="E2956" t="n">
        <v>1011127</v>
      </c>
      <c r="F2956" t="inlineStr">
        <is>
          <t>agro mexico1011127</t>
        </is>
      </c>
      <c r="G2956" s="12" t="n">
        <v>44977</v>
      </c>
      <c r="H2956" s="10" t="n">
        <v>21600</v>
      </c>
      <c r="I2956" s="10" t="n"/>
      <c r="J2956" s="10" t="n"/>
      <c r="K2956" s="10" t="n"/>
      <c r="L2956" s="13" t="n">
        <v>5.449612403100775</v>
      </c>
      <c r="M2956" s="12" t="n">
        <v>44982</v>
      </c>
      <c r="N2956" s="13" t="n">
        <v>10</v>
      </c>
      <c r="O2956" s="12" t="n">
        <v>44992</v>
      </c>
      <c r="P2956" t="n">
        <v>19</v>
      </c>
      <c r="Q2956" s="14" t="inlineStr">
        <is>
          <t>SI</t>
        </is>
      </c>
      <c r="R2956" s="10" t="n">
        <v>21600</v>
      </c>
      <c r="S2956" s="10" t="n"/>
      <c r="T2956" s="10" t="n"/>
      <c r="U2956" s="10" t="n"/>
      <c r="V2956" s="13" t="n">
        <v>7.449612403100775</v>
      </c>
      <c r="W2956" s="12" t="n">
        <v>44984</v>
      </c>
      <c r="X2956" s="13" t="n">
        <v>12</v>
      </c>
      <c r="Y2956" s="12" t="n">
        <v>44992</v>
      </c>
      <c r="Z2956" t="n">
        <v>19</v>
      </c>
      <c r="AA2956" s="14" t="inlineStr">
        <is>
          <t>SI</t>
        </is>
      </c>
    </row>
    <row r="2957">
      <c r="B2957" t="inlineStr">
        <is>
          <t>Venta Local</t>
        </is>
      </c>
      <c r="C2957" t="n">
        <v>40361730</v>
      </c>
      <c r="D2957" t="inlineStr">
        <is>
          <t>AGRO MEXICO</t>
        </is>
      </c>
      <c r="E2957" t="n">
        <v>1011127</v>
      </c>
      <c r="F2957" t="inlineStr">
        <is>
          <t>agro mexico1011127</t>
        </is>
      </c>
      <c r="G2957" s="12" t="n">
        <v>44977</v>
      </c>
      <c r="H2957" s="10" t="n">
        <v>21600</v>
      </c>
      <c r="I2957" s="10" t="n"/>
      <c r="J2957" s="10" t="n"/>
      <c r="K2957" s="10" t="n"/>
      <c r="L2957" s="13" t="n">
        <v>5.449612403100775</v>
      </c>
      <c r="M2957" s="12" t="n">
        <v>44982</v>
      </c>
      <c r="N2957" s="13" t="n">
        <v>10</v>
      </c>
      <c r="O2957" s="12" t="n">
        <v>44992</v>
      </c>
      <c r="P2957" t="n">
        <v>19</v>
      </c>
      <c r="Q2957" s="14" t="inlineStr">
        <is>
          <t>SI</t>
        </is>
      </c>
      <c r="R2957" s="10" t="n">
        <v>21600</v>
      </c>
      <c r="S2957" s="10" t="n"/>
      <c r="T2957" s="10" t="n"/>
      <c r="U2957" s="10" t="n"/>
      <c r="V2957" s="13" t="n">
        <v>7.449612403100775</v>
      </c>
      <c r="W2957" s="12" t="n">
        <v>44984</v>
      </c>
      <c r="X2957" s="13" t="n">
        <v>12</v>
      </c>
      <c r="Y2957" s="12" t="n">
        <v>44992</v>
      </c>
      <c r="Z2957" t="n">
        <v>19</v>
      </c>
      <c r="AA2957" s="14" t="inlineStr">
        <is>
          <t>SI</t>
        </is>
      </c>
    </row>
    <row r="2958">
      <c r="B2958" t="inlineStr">
        <is>
          <t>Venta Local</t>
        </is>
      </c>
      <c r="C2958" t="n">
        <v>40361727</v>
      </c>
      <c r="D2958" t="inlineStr">
        <is>
          <t>AGRO MEXICO</t>
        </is>
      </c>
      <c r="E2958" t="n">
        <v>1011127</v>
      </c>
      <c r="F2958" t="inlineStr">
        <is>
          <t>agro mexico1011127</t>
        </is>
      </c>
      <c r="G2958" s="12" t="n">
        <v>44977</v>
      </c>
      <c r="H2958" s="10" t="n">
        <v>21600</v>
      </c>
      <c r="I2958" s="10" t="n"/>
      <c r="J2958" s="10" t="n"/>
      <c r="K2958" s="10" t="n"/>
      <c r="L2958" s="13" t="n">
        <v>5.449612403100775</v>
      </c>
      <c r="M2958" s="12" t="n">
        <v>44982</v>
      </c>
      <c r="N2958" s="13" t="n">
        <v>10</v>
      </c>
      <c r="O2958" s="12" t="n">
        <v>44992</v>
      </c>
      <c r="P2958" t="n">
        <v>19</v>
      </c>
      <c r="Q2958" s="14" t="inlineStr">
        <is>
          <t>SI</t>
        </is>
      </c>
      <c r="R2958" s="10" t="n">
        <v>21600</v>
      </c>
      <c r="S2958" s="10" t="n"/>
      <c r="T2958" s="10" t="n"/>
      <c r="U2958" s="10" t="n"/>
      <c r="V2958" s="13" t="n">
        <v>7.449612403100775</v>
      </c>
      <c r="W2958" s="12" t="n">
        <v>44984</v>
      </c>
      <c r="X2958" s="13" t="n">
        <v>12</v>
      </c>
      <c r="Y2958" s="12" t="n">
        <v>44992</v>
      </c>
      <c r="Z2958" t="n">
        <v>19</v>
      </c>
      <c r="AA2958" s="14" t="inlineStr">
        <is>
          <t>SI</t>
        </is>
      </c>
    </row>
    <row r="2959">
      <c r="B2959" t="inlineStr">
        <is>
          <t>Venta Local</t>
        </is>
      </c>
      <c r="C2959" t="n">
        <v>40361726</v>
      </c>
      <c r="D2959" t="inlineStr">
        <is>
          <t>AGRO MEXICO</t>
        </is>
      </c>
      <c r="E2959" t="n">
        <v>1011127</v>
      </c>
      <c r="F2959" t="inlineStr">
        <is>
          <t>agro mexico1011127</t>
        </is>
      </c>
      <c r="G2959" s="12" t="n">
        <v>44977</v>
      </c>
      <c r="H2959" s="10" t="n">
        <v>20400</v>
      </c>
      <c r="I2959" s="10" t="n"/>
      <c r="J2959" s="10" t="n"/>
      <c r="K2959" s="10" t="n"/>
      <c r="L2959" s="13" t="n">
        <v>5.449612403100775</v>
      </c>
      <c r="M2959" s="12" t="n">
        <v>44982</v>
      </c>
      <c r="N2959" s="13" t="n">
        <v>10</v>
      </c>
      <c r="O2959" s="12" t="n">
        <v>44992</v>
      </c>
      <c r="P2959" t="n">
        <v>19</v>
      </c>
      <c r="Q2959" s="14" t="inlineStr">
        <is>
          <t>SI</t>
        </is>
      </c>
      <c r="R2959" s="10" t="n">
        <v>20400</v>
      </c>
      <c r="S2959" s="10" t="n"/>
      <c r="T2959" s="10" t="n"/>
      <c r="U2959" s="10" t="n"/>
      <c r="V2959" s="13" t="n">
        <v>7.449612403100775</v>
      </c>
      <c r="W2959" s="12" t="n">
        <v>44984</v>
      </c>
      <c r="X2959" s="13" t="n">
        <v>12</v>
      </c>
      <c r="Y2959" s="12" t="n">
        <v>44992</v>
      </c>
      <c r="Z2959" t="n">
        <v>19</v>
      </c>
      <c r="AA2959" s="14" t="inlineStr">
        <is>
          <t>SI</t>
        </is>
      </c>
    </row>
    <row r="2960">
      <c r="B2960" t="inlineStr">
        <is>
          <t>Venta Local</t>
        </is>
      </c>
      <c r="C2960" t="n">
        <v>40361724</v>
      </c>
      <c r="D2960" t="inlineStr">
        <is>
          <t>AGRO MEXICO</t>
        </is>
      </c>
      <c r="E2960" t="n">
        <v>1011127</v>
      </c>
      <c r="F2960" t="inlineStr">
        <is>
          <t>agro mexico1011127</t>
        </is>
      </c>
      <c r="G2960" s="12" t="n">
        <v>44977</v>
      </c>
      <c r="H2960" s="10" t="n">
        <v>21600</v>
      </c>
      <c r="I2960" s="10" t="n"/>
      <c r="J2960" s="10" t="n"/>
      <c r="K2960" s="10" t="n"/>
      <c r="L2960" s="13" t="n">
        <v>5.449612403100775</v>
      </c>
      <c r="M2960" s="12" t="n">
        <v>44982</v>
      </c>
      <c r="N2960" s="13" t="n">
        <v>10</v>
      </c>
      <c r="O2960" s="12" t="n">
        <v>44992</v>
      </c>
      <c r="P2960" t="n">
        <v>19</v>
      </c>
      <c r="Q2960" s="14" t="inlineStr">
        <is>
          <t>SI</t>
        </is>
      </c>
      <c r="R2960" s="10" t="n">
        <v>21600</v>
      </c>
      <c r="S2960" s="10" t="n"/>
      <c r="T2960" s="10" t="n"/>
      <c r="U2960" s="10" t="n"/>
      <c r="V2960" s="13" t="n">
        <v>7.449612403100775</v>
      </c>
      <c r="W2960" s="12" t="n">
        <v>44984</v>
      </c>
      <c r="X2960" s="13" t="n">
        <v>12</v>
      </c>
      <c r="Y2960" s="12" t="n">
        <v>44992</v>
      </c>
      <c r="Z2960" t="n">
        <v>19</v>
      </c>
      <c r="AA2960" s="14" t="inlineStr">
        <is>
          <t>SI</t>
        </is>
      </c>
    </row>
    <row r="2961">
      <c r="B2961" t="inlineStr">
        <is>
          <t>Venta Local</t>
        </is>
      </c>
      <c r="C2961" t="n">
        <v>40361721</v>
      </c>
      <c r="D2961" t="inlineStr">
        <is>
          <t>AGRO MEXICO</t>
        </is>
      </c>
      <c r="E2961" t="n">
        <v>1011127</v>
      </c>
      <c r="F2961" t="inlineStr">
        <is>
          <t>agro mexico1011127</t>
        </is>
      </c>
      <c r="G2961" s="12" t="n">
        <v>44977</v>
      </c>
      <c r="H2961" s="10" t="n">
        <v>21600</v>
      </c>
      <c r="I2961" s="10" t="n"/>
      <c r="J2961" s="10" t="n"/>
      <c r="K2961" s="10" t="n"/>
      <c r="L2961" s="13" t="n">
        <v>5.449612403100775</v>
      </c>
      <c r="M2961" s="12" t="n">
        <v>44982</v>
      </c>
      <c r="N2961" s="13" t="n">
        <v>10</v>
      </c>
      <c r="O2961" s="12" t="n">
        <v>44992</v>
      </c>
      <c r="P2961" t="n">
        <v>19</v>
      </c>
      <c r="Q2961" s="14" t="inlineStr">
        <is>
          <t>SI</t>
        </is>
      </c>
      <c r="R2961" s="10" t="n">
        <v>21600</v>
      </c>
      <c r="S2961" s="10" t="n"/>
      <c r="T2961" s="10" t="n"/>
      <c r="U2961" s="10" t="n"/>
      <c r="V2961" s="13" t="n">
        <v>7.449612403100775</v>
      </c>
      <c r="W2961" s="12" t="n">
        <v>44984</v>
      </c>
      <c r="X2961" s="13" t="n">
        <v>12</v>
      </c>
      <c r="Y2961" s="12" t="n">
        <v>44992</v>
      </c>
      <c r="Z2961" t="n">
        <v>19</v>
      </c>
      <c r="AA2961" s="14" t="inlineStr">
        <is>
          <t>SI</t>
        </is>
      </c>
    </row>
    <row r="2962">
      <c r="B2962" t="inlineStr">
        <is>
          <t>Venta Local</t>
        </is>
      </c>
      <c r="C2962" t="n">
        <v>40361718</v>
      </c>
      <c r="D2962" t="inlineStr">
        <is>
          <t>AGRO MEXICO</t>
        </is>
      </c>
      <c r="E2962" t="n">
        <v>1011127</v>
      </c>
      <c r="F2962" t="inlineStr">
        <is>
          <t>agro mexico1011127</t>
        </is>
      </c>
      <c r="G2962" s="12" t="n">
        <v>44977</v>
      </c>
      <c r="H2962" s="10" t="n">
        <v>21600</v>
      </c>
      <c r="I2962" s="10" t="n"/>
      <c r="J2962" s="10" t="n"/>
      <c r="K2962" s="10" t="n"/>
      <c r="L2962" s="13" t="n">
        <v>5.449612403100775</v>
      </c>
      <c r="M2962" s="12" t="n">
        <v>44982</v>
      </c>
      <c r="N2962" s="13" t="n">
        <v>10</v>
      </c>
      <c r="O2962" s="12" t="n">
        <v>44992</v>
      </c>
      <c r="P2962" t="n">
        <v>19</v>
      </c>
      <c r="Q2962" s="14" t="inlineStr">
        <is>
          <t>SI</t>
        </is>
      </c>
      <c r="R2962" s="10" t="n">
        <v>21600</v>
      </c>
      <c r="S2962" s="10" t="n"/>
      <c r="T2962" s="10" t="n"/>
      <c r="U2962" s="10" t="n"/>
      <c r="V2962" s="13" t="n">
        <v>7.449612403100775</v>
      </c>
      <c r="W2962" s="12" t="n">
        <v>44984</v>
      </c>
      <c r="X2962" s="13" t="n">
        <v>12</v>
      </c>
      <c r="Y2962" s="12" t="n">
        <v>44992</v>
      </c>
      <c r="Z2962" t="n">
        <v>19</v>
      </c>
      <c r="AA2962" s="14" t="inlineStr">
        <is>
          <t>SI</t>
        </is>
      </c>
    </row>
    <row r="2963">
      <c r="B2963" t="inlineStr">
        <is>
          <t>Venta Local</t>
        </is>
      </c>
      <c r="C2963" t="n">
        <v>40361717</v>
      </c>
      <c r="D2963" t="inlineStr">
        <is>
          <t>AGRO MEXICO</t>
        </is>
      </c>
      <c r="E2963" t="n">
        <v>1011127</v>
      </c>
      <c r="F2963" t="inlineStr">
        <is>
          <t>agro mexico1011127</t>
        </is>
      </c>
      <c r="G2963" s="12" t="n">
        <v>44981</v>
      </c>
      <c r="H2963" s="10" t="n">
        <v>21600</v>
      </c>
      <c r="I2963" s="10" t="n"/>
      <c r="J2963" s="10" t="n"/>
      <c r="K2963" s="10" t="n"/>
      <c r="L2963" s="13" t="n">
        <v>5.449612403100775</v>
      </c>
      <c r="M2963" s="12" t="n">
        <v>44986</v>
      </c>
      <c r="N2963" s="13" t="n">
        <v>10</v>
      </c>
      <c r="O2963" s="12" t="n">
        <v>44996</v>
      </c>
      <c r="P2963" t="n">
        <v>15</v>
      </c>
      <c r="Q2963" s="14" t="inlineStr">
        <is>
          <t>SI</t>
        </is>
      </c>
      <c r="R2963" s="10" t="n">
        <v>21600</v>
      </c>
      <c r="S2963" s="10" t="n"/>
      <c r="T2963" s="10" t="n"/>
      <c r="U2963" s="10" t="n"/>
      <c r="V2963" s="13" t="n">
        <v>7.449612403100775</v>
      </c>
      <c r="W2963" s="12" t="n">
        <v>44988</v>
      </c>
      <c r="X2963" s="13" t="n">
        <v>12</v>
      </c>
      <c r="Y2963" s="12" t="n">
        <v>44996</v>
      </c>
      <c r="Z2963" t="n">
        <v>15</v>
      </c>
      <c r="AA2963" s="14" t="inlineStr">
        <is>
          <t>SI</t>
        </is>
      </c>
    </row>
    <row r="2964">
      <c r="B2964" t="inlineStr">
        <is>
          <t>Venta Local</t>
        </is>
      </c>
      <c r="C2964" t="n">
        <v>40361715</v>
      </c>
      <c r="D2964" t="inlineStr">
        <is>
          <t>AGRO MEXICO</t>
        </is>
      </c>
      <c r="E2964" t="n">
        <v>1011127</v>
      </c>
      <c r="F2964" t="inlineStr">
        <is>
          <t>agro mexico1011127</t>
        </is>
      </c>
      <c r="G2964" s="12" t="n">
        <v>44977</v>
      </c>
      <c r="H2964" s="10" t="n">
        <v>21600</v>
      </c>
      <c r="I2964" s="10" t="n"/>
      <c r="J2964" s="10" t="n"/>
      <c r="K2964" s="10" t="n"/>
      <c r="L2964" s="13" t="n">
        <v>5.449612403100775</v>
      </c>
      <c r="M2964" s="12" t="n">
        <v>44982</v>
      </c>
      <c r="N2964" s="13" t="n">
        <v>10</v>
      </c>
      <c r="O2964" s="12" t="n">
        <v>44992</v>
      </c>
      <c r="P2964" t="n">
        <v>19</v>
      </c>
      <c r="Q2964" s="14" t="inlineStr">
        <is>
          <t>SI</t>
        </is>
      </c>
      <c r="R2964" s="10" t="n">
        <v>21600</v>
      </c>
      <c r="S2964" s="10" t="n"/>
      <c r="T2964" s="10" t="n"/>
      <c r="U2964" s="10" t="n"/>
      <c r="V2964" s="13" t="n">
        <v>7.449612403100775</v>
      </c>
      <c r="W2964" s="12" t="n">
        <v>44984</v>
      </c>
      <c r="X2964" s="13" t="n">
        <v>12</v>
      </c>
      <c r="Y2964" s="12" t="n">
        <v>44992</v>
      </c>
      <c r="Z2964" t="n">
        <v>19</v>
      </c>
      <c r="AA2964" s="14" t="inlineStr">
        <is>
          <t>SI</t>
        </is>
      </c>
    </row>
    <row r="2965">
      <c r="B2965" t="inlineStr">
        <is>
          <t>Venta Local</t>
        </is>
      </c>
      <c r="C2965" t="n">
        <v>40361712</v>
      </c>
      <c r="D2965" t="inlineStr">
        <is>
          <t>AGRO MEXICO</t>
        </is>
      </c>
      <c r="E2965" t="n">
        <v>1011127</v>
      </c>
      <c r="F2965" t="inlineStr">
        <is>
          <t>agro mexico1011127</t>
        </is>
      </c>
      <c r="G2965" s="12" t="n">
        <v>44977</v>
      </c>
      <c r="H2965" s="10" t="n">
        <v>20400</v>
      </c>
      <c r="I2965" s="10" t="n"/>
      <c r="J2965" s="10" t="n"/>
      <c r="K2965" s="10" t="n"/>
      <c r="L2965" s="13" t="n">
        <v>5.449612403100775</v>
      </c>
      <c r="M2965" s="12" t="n">
        <v>44982</v>
      </c>
      <c r="N2965" s="13" t="n">
        <v>10</v>
      </c>
      <c r="O2965" s="12" t="n">
        <v>44992</v>
      </c>
      <c r="P2965" t="n">
        <v>19</v>
      </c>
      <c r="Q2965" s="14" t="inlineStr">
        <is>
          <t>SI</t>
        </is>
      </c>
      <c r="R2965" s="10" t="n">
        <v>20400</v>
      </c>
      <c r="S2965" s="10" t="n"/>
      <c r="T2965" s="10" t="n"/>
      <c r="U2965" s="10" t="n"/>
      <c r="V2965" s="13" t="n">
        <v>7.449612403100775</v>
      </c>
      <c r="W2965" s="12" t="n">
        <v>44984</v>
      </c>
      <c r="X2965" s="13" t="n">
        <v>12</v>
      </c>
      <c r="Y2965" s="12" t="n">
        <v>44992</v>
      </c>
      <c r="Z2965" t="n">
        <v>19</v>
      </c>
      <c r="AA2965" s="14" t="inlineStr">
        <is>
          <t>SI</t>
        </is>
      </c>
    </row>
    <row r="2966">
      <c r="B2966" t="inlineStr">
        <is>
          <t>Venta Local</t>
        </is>
      </c>
      <c r="C2966" t="n">
        <v>40361704</v>
      </c>
      <c r="D2966" t="inlineStr">
        <is>
          <t>AGRO MEXICO</t>
        </is>
      </c>
      <c r="E2966" t="n">
        <v>1011151</v>
      </c>
      <c r="F2966" t="inlineStr">
        <is>
          <t>agro mexico1011151</t>
        </is>
      </c>
      <c r="G2966" s="12" t="n">
        <v>44977</v>
      </c>
      <c r="H2966" s="10" t="n">
        <v>20007</v>
      </c>
      <c r="I2966" s="10" t="n"/>
      <c r="J2966" s="10" t="n"/>
      <c r="K2966" s="10" t="n"/>
      <c r="L2966" s="13" t="n">
        <v>5.449612403100775</v>
      </c>
      <c r="M2966" s="12" t="n">
        <v>44982</v>
      </c>
      <c r="N2966" s="13" t="n">
        <v>10</v>
      </c>
      <c r="O2966" s="12" t="n">
        <v>44992</v>
      </c>
      <c r="P2966" t="n">
        <v>19</v>
      </c>
      <c r="Q2966" s="14" t="inlineStr">
        <is>
          <t>SI</t>
        </is>
      </c>
      <c r="R2966" s="10" t="n">
        <v>20007</v>
      </c>
      <c r="S2966" s="10" t="n"/>
      <c r="T2966" s="10" t="n"/>
      <c r="U2966" s="10" t="n"/>
      <c r="V2966" s="13" t="n">
        <v>7.449612403100775</v>
      </c>
      <c r="W2966" s="12" t="n">
        <v>44984</v>
      </c>
      <c r="X2966" s="13" t="n">
        <v>12</v>
      </c>
      <c r="Y2966" s="12" t="n">
        <v>44992</v>
      </c>
      <c r="Z2966" t="n">
        <v>19</v>
      </c>
      <c r="AA2966" s="14" t="inlineStr">
        <is>
          <t>SI</t>
        </is>
      </c>
    </row>
    <row r="2967">
      <c r="B2967" t="inlineStr">
        <is>
          <t>Venta Local</t>
        </is>
      </c>
      <c r="C2967" t="n">
        <v>40361633</v>
      </c>
      <c r="D2967" t="inlineStr">
        <is>
          <t>AGRO MEXICO</t>
        </is>
      </c>
      <c r="E2967" t="n">
        <v>1011150</v>
      </c>
      <c r="F2967" t="inlineStr">
        <is>
          <t>agro mexico1011150</t>
        </is>
      </c>
      <c r="G2967" s="12" t="n">
        <v>44977</v>
      </c>
      <c r="H2967" s="10" t="n">
        <v>20007</v>
      </c>
      <c r="I2967" s="10" t="n"/>
      <c r="J2967" s="10" t="n"/>
      <c r="K2967" s="10" t="n"/>
      <c r="L2967" s="13" t="n">
        <v>5.449612403100775</v>
      </c>
      <c r="M2967" s="12" t="n">
        <v>44982</v>
      </c>
      <c r="N2967" s="13" t="n">
        <v>10</v>
      </c>
      <c r="O2967" s="12" t="n">
        <v>44992</v>
      </c>
      <c r="P2967" t="n">
        <v>19</v>
      </c>
      <c r="Q2967" s="14" t="inlineStr">
        <is>
          <t>SI</t>
        </is>
      </c>
      <c r="R2967" s="10" t="n">
        <v>20007</v>
      </c>
      <c r="S2967" s="10" t="n"/>
      <c r="T2967" s="10" t="n"/>
      <c r="U2967" s="10" t="n"/>
      <c r="V2967" s="13" t="n">
        <v>7.449612403100775</v>
      </c>
      <c r="W2967" s="12" t="n">
        <v>44984</v>
      </c>
      <c r="X2967" s="13" t="n">
        <v>12</v>
      </c>
      <c r="Y2967" s="12" t="n">
        <v>44992</v>
      </c>
      <c r="Z2967" t="n">
        <v>19</v>
      </c>
      <c r="AA2967" s="14" t="inlineStr">
        <is>
          <t>SI</t>
        </is>
      </c>
    </row>
    <row r="2968">
      <c r="B2968" t="inlineStr">
        <is>
          <t>Venta Local</t>
        </is>
      </c>
      <c r="C2968" t="n">
        <v>40361628</v>
      </c>
      <c r="D2968" t="inlineStr">
        <is>
          <t>AGRO MEXICO</t>
        </is>
      </c>
      <c r="E2968" t="n">
        <v>1012278</v>
      </c>
      <c r="F2968" t="inlineStr">
        <is>
          <t>agro mexico1012278</t>
        </is>
      </c>
      <c r="G2968" s="12" t="n">
        <v>44984</v>
      </c>
      <c r="H2968" s="10" t="n">
        <v>20007</v>
      </c>
      <c r="I2968" s="10" t="n"/>
      <c r="J2968" s="10" t="n"/>
      <c r="K2968" s="10" t="n"/>
      <c r="L2968" s="13" t="n">
        <v>5.449612403100775</v>
      </c>
      <c r="M2968" s="12" t="n">
        <v>44989</v>
      </c>
      <c r="N2968" s="13" t="n">
        <v>10</v>
      </c>
      <c r="O2968" s="12" t="n">
        <v>44999</v>
      </c>
      <c r="P2968" t="n">
        <v>13</v>
      </c>
      <c r="Q2968" s="14" t="inlineStr">
        <is>
          <t>SI</t>
        </is>
      </c>
      <c r="R2968" s="10" t="n">
        <v>20007</v>
      </c>
      <c r="S2968" s="10" t="n"/>
      <c r="T2968" s="10" t="n"/>
      <c r="U2968" s="10" t="n"/>
      <c r="V2968" s="13" t="n">
        <v>7.449612403100775</v>
      </c>
      <c r="W2968" s="12" t="n">
        <v>44991</v>
      </c>
      <c r="X2968" s="13" t="n">
        <v>12</v>
      </c>
      <c r="Y2968" s="12" t="n">
        <v>44999</v>
      </c>
      <c r="Z2968" t="n">
        <v>13</v>
      </c>
      <c r="AA2968" s="14" t="inlineStr">
        <is>
          <t>SI</t>
        </is>
      </c>
    </row>
    <row r="2969">
      <c r="B2969" t="inlineStr">
        <is>
          <t>Venta Local</t>
        </is>
      </c>
      <c r="C2969" t="n">
        <v>40361623</v>
      </c>
      <c r="D2969" t="inlineStr">
        <is>
          <t>AGRO MEXICO</t>
        </is>
      </c>
      <c r="E2969" t="n">
        <v>1012278</v>
      </c>
      <c r="F2969" t="inlineStr">
        <is>
          <t>agro mexico1012278</t>
        </is>
      </c>
      <c r="G2969" s="12" t="n">
        <v>44977</v>
      </c>
      <c r="H2969" s="10" t="n">
        <v>20007</v>
      </c>
      <c r="I2969" s="10" t="n"/>
      <c r="J2969" s="10" t="n"/>
      <c r="K2969" s="10" t="n"/>
      <c r="L2969" s="13" t="n">
        <v>5.449612403100775</v>
      </c>
      <c r="M2969" s="12" t="n">
        <v>44982</v>
      </c>
      <c r="N2969" s="13" t="n">
        <v>10</v>
      </c>
      <c r="O2969" s="12" t="n">
        <v>44992</v>
      </c>
      <c r="P2969" t="n">
        <v>19</v>
      </c>
      <c r="Q2969" s="14" t="inlineStr">
        <is>
          <t>SI</t>
        </is>
      </c>
      <c r="R2969" s="10" t="n">
        <v>20007</v>
      </c>
      <c r="S2969" s="10" t="n"/>
      <c r="T2969" s="10" t="n"/>
      <c r="U2969" s="10" t="n"/>
      <c r="V2969" s="13" t="n">
        <v>7.449612403100775</v>
      </c>
      <c r="W2969" s="12" t="n">
        <v>44984</v>
      </c>
      <c r="X2969" s="13" t="n">
        <v>12</v>
      </c>
      <c r="Y2969" s="12" t="n">
        <v>44992</v>
      </c>
      <c r="Z2969" t="n">
        <v>19</v>
      </c>
      <c r="AA2969" s="14" t="inlineStr">
        <is>
          <t>SI</t>
        </is>
      </c>
    </row>
    <row r="2970">
      <c r="B2970" t="inlineStr">
        <is>
          <t>Venta Local</t>
        </is>
      </c>
      <c r="C2970" t="n">
        <v>40361443</v>
      </c>
      <c r="D2970" t="inlineStr">
        <is>
          <t>AGRO EUROPA</t>
        </is>
      </c>
      <c r="E2970" t="n">
        <v>1020853</v>
      </c>
      <c r="F2970" t="inlineStr">
        <is>
          <t>agro europa1020853</t>
        </is>
      </c>
      <c r="G2970" s="12" t="n">
        <v>44990</v>
      </c>
      <c r="H2970" s="10" t="n">
        <v>6870</v>
      </c>
      <c r="I2970" s="10" t="n"/>
      <c r="J2970" s="10" t="n"/>
      <c r="K2970" s="10" t="n"/>
      <c r="L2970" s="13" t="n">
        <v>5.142011834319526</v>
      </c>
      <c r="M2970" s="12" t="n">
        <v>44995</v>
      </c>
      <c r="N2970" s="13" t="n">
        <v>7.5</v>
      </c>
      <c r="O2970" s="12" t="n">
        <v>45002</v>
      </c>
      <c r="P2970" t="n">
        <v>12</v>
      </c>
      <c r="Q2970" s="14" t="inlineStr">
        <is>
          <t>SI</t>
        </is>
      </c>
      <c r="R2970" s="10" t="n">
        <v>6870</v>
      </c>
      <c r="S2970" s="10" t="n"/>
      <c r="T2970" s="10" t="n"/>
      <c r="U2970" s="10" t="n"/>
      <c r="V2970" s="13" t="n">
        <v>7.142011834319526</v>
      </c>
      <c r="W2970" s="12" t="n">
        <v>44997</v>
      </c>
      <c r="X2970" s="13" t="n">
        <v>9.5</v>
      </c>
      <c r="Y2970" s="12" t="n">
        <v>45002</v>
      </c>
      <c r="Z2970" t="n">
        <v>12</v>
      </c>
      <c r="AA2970" s="14" t="inlineStr">
        <is>
          <t>SI</t>
        </is>
      </c>
    </row>
    <row r="2971">
      <c r="B2971" t="inlineStr">
        <is>
          <t>Venta Local</t>
        </is>
      </c>
      <c r="C2971" t="n">
        <v>40361443</v>
      </c>
      <c r="D2971" t="inlineStr">
        <is>
          <t>AGRO EUROPA</t>
        </is>
      </c>
      <c r="E2971" t="n">
        <v>1020853</v>
      </c>
      <c r="F2971" t="inlineStr">
        <is>
          <t>agro europa1020853</t>
        </is>
      </c>
      <c r="G2971" s="12" t="n">
        <v>44990</v>
      </c>
      <c r="H2971" s="10" t="n">
        <v>20000</v>
      </c>
      <c r="I2971" s="10" t="n"/>
      <c r="J2971" s="10" t="n"/>
      <c r="K2971" s="10" t="n"/>
      <c r="L2971" s="13" t="n">
        <v>5.142011834319526</v>
      </c>
      <c r="M2971" s="12" t="n">
        <v>44995</v>
      </c>
      <c r="N2971" s="13" t="n">
        <v>7.5</v>
      </c>
      <c r="O2971" s="12" t="n">
        <v>45002</v>
      </c>
      <c r="P2971" t="n">
        <v>12</v>
      </c>
      <c r="Q2971" s="14" t="inlineStr">
        <is>
          <t>SI</t>
        </is>
      </c>
      <c r="R2971" s="10" t="n">
        <v>20000</v>
      </c>
      <c r="S2971" s="10" t="n"/>
      <c r="T2971" s="10" t="n"/>
      <c r="U2971" s="10" t="n"/>
      <c r="V2971" s="13" t="n">
        <v>7.142011834319526</v>
      </c>
      <c r="W2971" s="12" t="n">
        <v>44997</v>
      </c>
      <c r="X2971" s="13" t="n">
        <v>9.5</v>
      </c>
      <c r="Y2971" s="12" t="n">
        <v>45002</v>
      </c>
      <c r="Z2971" t="n">
        <v>12</v>
      </c>
      <c r="AA2971" s="14" t="inlineStr">
        <is>
          <t>SI</t>
        </is>
      </c>
    </row>
    <row r="2972">
      <c r="B2972" t="inlineStr">
        <is>
          <t>Venta Local</t>
        </is>
      </c>
      <c r="C2972" t="n">
        <v>40361442</v>
      </c>
      <c r="D2972" t="inlineStr">
        <is>
          <t>AGRO EUROPA</t>
        </is>
      </c>
      <c r="E2972" t="n">
        <v>1020853</v>
      </c>
      <c r="F2972" t="inlineStr">
        <is>
          <t>agro europa1020853</t>
        </is>
      </c>
      <c r="G2972" s="12" t="n">
        <v>44988</v>
      </c>
      <c r="H2972" s="10" t="n">
        <v>20000</v>
      </c>
      <c r="I2972" s="10" t="n"/>
      <c r="J2972" s="10" t="n"/>
      <c r="K2972" s="10" t="n"/>
      <c r="L2972" s="13" t="n">
        <v>5.142011834319526</v>
      </c>
      <c r="M2972" s="12" t="n">
        <v>44993</v>
      </c>
      <c r="N2972" s="13" t="n">
        <v>7.5</v>
      </c>
      <c r="O2972" s="12" t="n">
        <v>45000</v>
      </c>
      <c r="P2972" t="n">
        <v>14</v>
      </c>
      <c r="Q2972" s="14" t="inlineStr">
        <is>
          <t>SI</t>
        </is>
      </c>
      <c r="R2972" s="10" t="n">
        <v>20000</v>
      </c>
      <c r="S2972" s="10" t="n"/>
      <c r="T2972" s="10" t="n"/>
      <c r="U2972" s="10" t="n"/>
      <c r="V2972" s="13" t="n">
        <v>7.142011834319526</v>
      </c>
      <c r="W2972" s="12" t="n">
        <v>44995</v>
      </c>
      <c r="X2972" s="13" t="n">
        <v>9.5</v>
      </c>
      <c r="Y2972" s="12" t="n">
        <v>45000</v>
      </c>
      <c r="Z2972" t="n">
        <v>14</v>
      </c>
      <c r="AA2972" s="14" t="inlineStr">
        <is>
          <t>SI</t>
        </is>
      </c>
    </row>
    <row r="2973">
      <c r="B2973" t="inlineStr">
        <is>
          <t>Venta Local</t>
        </is>
      </c>
      <c r="C2973" t="n">
        <v>40361441</v>
      </c>
      <c r="D2973" t="inlineStr">
        <is>
          <t>AGRO EUROPA</t>
        </is>
      </c>
      <c r="E2973" t="n">
        <v>1020853</v>
      </c>
      <c r="F2973" t="inlineStr">
        <is>
          <t>agro europa1020853</t>
        </is>
      </c>
      <c r="G2973" s="12" t="n">
        <v>44995</v>
      </c>
      <c r="H2973" s="10" t="n">
        <v>3200</v>
      </c>
      <c r="I2973" s="10" t="n"/>
      <c r="J2973" s="10" t="n"/>
      <c r="K2973" s="10" t="n"/>
      <c r="L2973" s="13" t="n">
        <v>5.142011834319526</v>
      </c>
      <c r="M2973" s="12" t="n">
        <v>45000</v>
      </c>
      <c r="N2973" s="13" t="n">
        <v>7.5</v>
      </c>
      <c r="O2973" s="12" t="n">
        <v>45007</v>
      </c>
      <c r="P2973" t="n">
        <v>8</v>
      </c>
      <c r="Q2973" s="14" t="inlineStr">
        <is>
          <t>SI</t>
        </is>
      </c>
      <c r="R2973" s="10" t="n">
        <v>3200</v>
      </c>
      <c r="S2973" s="10" t="n"/>
      <c r="T2973" s="10" t="n"/>
      <c r="U2973" s="10" t="n"/>
      <c r="V2973" s="13" t="n">
        <v>7.142011834319526</v>
      </c>
      <c r="W2973" s="12" t="n">
        <v>45002</v>
      </c>
      <c r="X2973" s="13" t="n">
        <v>9.5</v>
      </c>
      <c r="Y2973" s="12" t="n">
        <v>45007</v>
      </c>
      <c r="Z2973" t="n">
        <v>8</v>
      </c>
      <c r="AA2973" s="14" t="inlineStr">
        <is>
          <t>SI</t>
        </is>
      </c>
    </row>
    <row r="2974">
      <c r="B2974" t="inlineStr">
        <is>
          <t>Venta Local</t>
        </is>
      </c>
      <c r="C2974" t="n">
        <v>40361441</v>
      </c>
      <c r="D2974" t="inlineStr">
        <is>
          <t>AGRO EUROPA</t>
        </is>
      </c>
      <c r="E2974" t="n">
        <v>1020853</v>
      </c>
      <c r="F2974" t="inlineStr">
        <is>
          <t>agro europa1020853</t>
        </is>
      </c>
      <c r="G2974" s="12" t="n">
        <v>44995</v>
      </c>
      <c r="H2974" s="10" t="n">
        <v>20000</v>
      </c>
      <c r="I2974" s="10" t="n"/>
      <c r="J2974" s="10" t="n"/>
      <c r="K2974" s="10" t="n"/>
      <c r="L2974" s="13" t="n">
        <v>5.142011834319526</v>
      </c>
      <c r="M2974" s="12" t="n">
        <v>45000</v>
      </c>
      <c r="N2974" s="13" t="n">
        <v>7.5</v>
      </c>
      <c r="O2974" s="12" t="n">
        <v>45007</v>
      </c>
      <c r="P2974" t="n">
        <v>8</v>
      </c>
      <c r="Q2974" s="14" t="inlineStr">
        <is>
          <t>SI</t>
        </is>
      </c>
      <c r="R2974" s="10" t="n">
        <v>20000</v>
      </c>
      <c r="S2974" s="10" t="n"/>
      <c r="T2974" s="10" t="n"/>
      <c r="U2974" s="10" t="n"/>
      <c r="V2974" s="13" t="n">
        <v>7.142011834319526</v>
      </c>
      <c r="W2974" s="12" t="n">
        <v>45002</v>
      </c>
      <c r="X2974" s="13" t="n">
        <v>9.5</v>
      </c>
      <c r="Y2974" s="12" t="n">
        <v>45007</v>
      </c>
      <c r="Z2974" t="n">
        <v>8</v>
      </c>
      <c r="AA2974" s="14" t="inlineStr">
        <is>
          <t>SI</t>
        </is>
      </c>
    </row>
    <row r="2975">
      <c r="B2975" t="inlineStr">
        <is>
          <t>Venta Local</t>
        </is>
      </c>
      <c r="C2975" t="n">
        <v>40361440</v>
      </c>
      <c r="D2975" t="inlineStr">
        <is>
          <t>AGRO EUROPA</t>
        </is>
      </c>
      <c r="E2975" t="n">
        <v>1020853</v>
      </c>
      <c r="F2975" t="inlineStr">
        <is>
          <t>agro europa1020853</t>
        </is>
      </c>
      <c r="G2975" s="12" t="n">
        <v>44995</v>
      </c>
      <c r="H2975" s="10" t="n">
        <v>20000</v>
      </c>
      <c r="I2975" s="10" t="n"/>
      <c r="J2975" s="10" t="n"/>
      <c r="K2975" s="10" t="n"/>
      <c r="L2975" s="13" t="n">
        <v>5.142011834319526</v>
      </c>
      <c r="M2975" s="12" t="n">
        <v>45000</v>
      </c>
      <c r="N2975" s="13" t="n">
        <v>7.5</v>
      </c>
      <c r="O2975" s="12" t="n">
        <v>45007</v>
      </c>
      <c r="P2975" t="n">
        <v>8</v>
      </c>
      <c r="Q2975" s="14" t="inlineStr">
        <is>
          <t>SI</t>
        </is>
      </c>
      <c r="R2975" s="10" t="n">
        <v>20000</v>
      </c>
      <c r="S2975" s="10" t="n"/>
      <c r="T2975" s="10" t="n"/>
      <c r="U2975" s="10" t="n"/>
      <c r="V2975" s="13" t="n">
        <v>7.142011834319526</v>
      </c>
      <c r="W2975" s="12" t="n">
        <v>45002</v>
      </c>
      <c r="X2975" s="13" t="n">
        <v>9.5</v>
      </c>
      <c r="Y2975" s="12" t="n">
        <v>45007</v>
      </c>
      <c r="Z2975" t="n">
        <v>8</v>
      </c>
      <c r="AA2975" s="14" t="inlineStr">
        <is>
          <t>SI</t>
        </is>
      </c>
    </row>
    <row r="2976">
      <c r="B2976" t="inlineStr">
        <is>
          <t>Venta Local</t>
        </is>
      </c>
      <c r="C2976" t="n">
        <v>40361248</v>
      </c>
      <c r="D2976" t="inlineStr">
        <is>
          <t>AGRO AMERICA</t>
        </is>
      </c>
      <c r="E2976" t="n">
        <v>1030379</v>
      </c>
      <c r="F2976" t="inlineStr">
        <is>
          <t>agro america1030379</t>
        </is>
      </c>
      <c r="G2976" s="12" t="n">
        <v>44983</v>
      </c>
      <c r="H2976" s="10" t="n">
        <v>24022.23232</v>
      </c>
      <c r="I2976" s="10" t="n"/>
      <c r="J2976" s="10" t="n"/>
      <c r="K2976" s="10" t="n"/>
      <c r="L2976" s="13" t="n">
        <v>7.5</v>
      </c>
      <c r="M2976" s="12" t="n">
        <v>44990</v>
      </c>
      <c r="N2976" s="13" t="n">
        <v>9.5</v>
      </c>
      <c r="O2976" s="12" t="n">
        <v>44999</v>
      </c>
      <c r="P2976" t="n">
        <v>15</v>
      </c>
      <c r="Q2976" s="14" t="inlineStr">
        <is>
          <t>SI</t>
        </is>
      </c>
      <c r="R2976" s="10" t="n">
        <v>24022.23232</v>
      </c>
      <c r="S2976" s="10" t="n"/>
      <c r="T2976" s="10" t="n"/>
      <c r="U2976" s="10" t="n"/>
      <c r="V2976" s="13" t="n">
        <v>9.5</v>
      </c>
      <c r="W2976" s="12" t="n">
        <v>44992</v>
      </c>
      <c r="X2976" s="13" t="n">
        <v>11.5</v>
      </c>
      <c r="Y2976" s="12" t="n">
        <v>44999</v>
      </c>
      <c r="Z2976" t="n">
        <v>15</v>
      </c>
      <c r="AA2976" s="14" t="inlineStr">
        <is>
          <t>SI</t>
        </is>
      </c>
    </row>
    <row r="2977">
      <c r="B2977" t="inlineStr">
        <is>
          <t>Venta Local</t>
        </is>
      </c>
      <c r="C2977" t="n">
        <v>40361245</v>
      </c>
      <c r="D2977" t="inlineStr">
        <is>
          <t>AGRO AMERICA</t>
        </is>
      </c>
      <c r="E2977" t="n">
        <v>1021538</v>
      </c>
      <c r="F2977" t="inlineStr">
        <is>
          <t>agro america1021538</t>
        </is>
      </c>
      <c r="G2977" s="12" t="n">
        <v>44983</v>
      </c>
      <c r="H2977" s="10" t="n">
        <v>24009.24598</v>
      </c>
      <c r="I2977" s="10" t="n"/>
      <c r="J2977" s="10" t="n"/>
      <c r="K2977" s="10" t="n"/>
      <c r="L2977" s="13" t="n">
        <v>7.5</v>
      </c>
      <c r="M2977" s="12" t="n">
        <v>44990</v>
      </c>
      <c r="N2977" s="13" t="n">
        <v>9.5</v>
      </c>
      <c r="O2977" s="12" t="n">
        <v>44999</v>
      </c>
      <c r="P2977" t="n">
        <v>15</v>
      </c>
      <c r="Q2977" s="14" t="inlineStr">
        <is>
          <t>SI</t>
        </is>
      </c>
      <c r="R2977" s="10" t="n">
        <v>24009.24598</v>
      </c>
      <c r="S2977" s="10" t="n"/>
      <c r="T2977" s="10" t="n"/>
      <c r="U2977" s="10" t="n"/>
      <c r="V2977" s="13" t="n">
        <v>9.5</v>
      </c>
      <c r="W2977" s="12" t="n">
        <v>44992</v>
      </c>
      <c r="X2977" s="13" t="n">
        <v>11.5</v>
      </c>
      <c r="Y2977" s="12" t="n">
        <v>44999</v>
      </c>
      <c r="Z2977" t="n">
        <v>15</v>
      </c>
      <c r="AA2977" s="14" t="inlineStr">
        <is>
          <t>SI</t>
        </is>
      </c>
    </row>
    <row r="2978">
      <c r="B2978" t="inlineStr">
        <is>
          <t>Venta Directa</t>
        </is>
      </c>
      <c r="C2978" t="n">
        <v>40361225</v>
      </c>
      <c r="D2978" t="inlineStr">
        <is>
          <t>AGRO SUDAMERICA</t>
        </is>
      </c>
      <c r="E2978" t="n">
        <v>1020848</v>
      </c>
      <c r="F2978" t="inlineStr">
        <is>
          <t>agro sudamerica1020848</t>
        </is>
      </c>
      <c r="G2978" s="12" t="n">
        <v>44976</v>
      </c>
      <c r="H2978" s="10" t="inlineStr"/>
      <c r="I2978" s="10" t="n"/>
      <c r="J2978" s="10" t="n"/>
      <c r="K2978" s="10" t="n"/>
      <c r="L2978" s="13" t="n"/>
      <c r="N2978" s="13" t="n"/>
      <c r="Q2978" s="14" t="n"/>
      <c r="R2978" s="10" t="n"/>
      <c r="S2978" s="10" t="n"/>
      <c r="T2978" s="10" t="n"/>
      <c r="U2978" s="10" t="n"/>
      <c r="V2978" s="13" t="n"/>
      <c r="X2978" s="13" t="n"/>
      <c r="AA2978" s="14" t="n"/>
    </row>
    <row r="2979">
      <c r="B2979" t="inlineStr">
        <is>
          <t>Venta Local</t>
        </is>
      </c>
      <c r="C2979" t="n">
        <v>40361206</v>
      </c>
      <c r="D2979" t="inlineStr">
        <is>
          <t>AGRO AMERICA</t>
        </is>
      </c>
      <c r="E2979" t="n">
        <v>1012161</v>
      </c>
      <c r="F2979" t="inlineStr">
        <is>
          <t>agro america1012161</t>
        </is>
      </c>
      <c r="G2979" s="12" t="n">
        <v>44983</v>
      </c>
      <c r="H2979" s="10" t="n">
        <v>19958.048</v>
      </c>
      <c r="I2979" s="10" t="n"/>
      <c r="J2979" s="10" t="n"/>
      <c r="K2979" s="10" t="n"/>
      <c r="L2979" s="13" t="n">
        <v>7.5</v>
      </c>
      <c r="M2979" s="12" t="n">
        <v>44990</v>
      </c>
      <c r="N2979" s="13" t="n">
        <v>9.5</v>
      </c>
      <c r="O2979" s="12" t="n">
        <v>44999</v>
      </c>
      <c r="P2979" t="n">
        <v>15</v>
      </c>
      <c r="Q2979" s="14" t="inlineStr">
        <is>
          <t>SI</t>
        </is>
      </c>
      <c r="R2979" s="10" t="n">
        <v>19958.048</v>
      </c>
      <c r="S2979" s="10" t="n"/>
      <c r="T2979" s="10" t="n"/>
      <c r="U2979" s="10" t="n"/>
      <c r="V2979" s="13" t="n">
        <v>9.5</v>
      </c>
      <c r="W2979" s="12" t="n">
        <v>44992</v>
      </c>
      <c r="X2979" s="13" t="n">
        <v>11.5</v>
      </c>
      <c r="Y2979" s="12" t="n">
        <v>44999</v>
      </c>
      <c r="Z2979" t="n">
        <v>15</v>
      </c>
      <c r="AA2979" s="14" t="inlineStr">
        <is>
          <t>SI</t>
        </is>
      </c>
    </row>
    <row r="2980">
      <c r="B2980" t="inlineStr">
        <is>
          <t>Venta Local</t>
        </is>
      </c>
      <c r="C2980" t="n">
        <v>40361204</v>
      </c>
      <c r="D2980" t="inlineStr">
        <is>
          <t>AGRO AMERICA</t>
        </is>
      </c>
      <c r="E2980" t="n">
        <v>1012160</v>
      </c>
      <c r="F2980" t="inlineStr">
        <is>
          <t>agro america1012160</t>
        </is>
      </c>
      <c r="G2980" s="12" t="n">
        <v>44991</v>
      </c>
      <c r="H2980" s="10" t="n">
        <v>8436.8112</v>
      </c>
      <c r="I2980" s="10" t="n"/>
      <c r="J2980" s="10" t="n"/>
      <c r="K2980" s="10" t="n"/>
      <c r="L2980" s="13" t="n">
        <v>7.5</v>
      </c>
      <c r="M2980" s="12" t="n">
        <v>44998</v>
      </c>
      <c r="N2980" s="13" t="n">
        <v>9.5</v>
      </c>
      <c r="O2980" s="12" t="n">
        <v>45007</v>
      </c>
      <c r="P2980" t="n">
        <v>8</v>
      </c>
      <c r="Q2980" s="14" t="inlineStr">
        <is>
          <t>SI</t>
        </is>
      </c>
      <c r="R2980" s="10" t="n">
        <v>8436.8112</v>
      </c>
      <c r="S2980" s="10" t="n"/>
      <c r="T2980" s="10" t="n"/>
      <c r="U2980" s="10" t="n"/>
      <c r="V2980" s="13" t="n">
        <v>9.5</v>
      </c>
      <c r="W2980" s="12" t="n">
        <v>45000</v>
      </c>
      <c r="X2980" s="13" t="n">
        <v>11.5</v>
      </c>
      <c r="Y2980" s="12" t="n">
        <v>45007</v>
      </c>
      <c r="Z2980" t="n">
        <v>8</v>
      </c>
      <c r="AA2980" s="14" t="inlineStr">
        <is>
          <t>SI</t>
        </is>
      </c>
    </row>
    <row r="2981">
      <c r="B2981" t="inlineStr">
        <is>
          <t>Venta Local</t>
        </is>
      </c>
      <c r="C2981" t="n">
        <v>40361204</v>
      </c>
      <c r="D2981" t="inlineStr">
        <is>
          <t>AGRO AMERICA</t>
        </is>
      </c>
      <c r="E2981" t="n">
        <v>1012160</v>
      </c>
      <c r="F2981" t="inlineStr">
        <is>
          <t>agro america1012160</t>
        </is>
      </c>
      <c r="G2981" s="12" t="n">
        <v>44991</v>
      </c>
      <c r="H2981" s="10" t="n">
        <v>18415.8352</v>
      </c>
      <c r="I2981" s="10" t="n"/>
      <c r="J2981" s="10" t="n"/>
      <c r="K2981" s="10" t="n"/>
      <c r="L2981" s="13" t="n">
        <v>7.5</v>
      </c>
      <c r="M2981" s="12" t="n">
        <v>44998</v>
      </c>
      <c r="N2981" s="13" t="n">
        <v>9.5</v>
      </c>
      <c r="O2981" s="12" t="n">
        <v>45007</v>
      </c>
      <c r="P2981" t="n">
        <v>8</v>
      </c>
      <c r="Q2981" s="14" t="inlineStr">
        <is>
          <t>SI</t>
        </is>
      </c>
      <c r="R2981" s="10" t="n">
        <v>18415.8352</v>
      </c>
      <c r="S2981" s="10" t="n"/>
      <c r="T2981" s="10" t="n"/>
      <c r="U2981" s="10" t="n"/>
      <c r="V2981" s="13" t="n">
        <v>9.5</v>
      </c>
      <c r="W2981" s="12" t="n">
        <v>45000</v>
      </c>
      <c r="X2981" s="13" t="n">
        <v>11.5</v>
      </c>
      <c r="Y2981" s="12" t="n">
        <v>45007</v>
      </c>
      <c r="Z2981" t="n">
        <v>8</v>
      </c>
      <c r="AA2981" s="14" t="inlineStr">
        <is>
          <t>SI</t>
        </is>
      </c>
    </row>
    <row r="2982">
      <c r="B2982" t="inlineStr">
        <is>
          <t>Venta Local</t>
        </is>
      </c>
      <c r="C2982" t="n">
        <v>40361195</v>
      </c>
      <c r="D2982" t="inlineStr">
        <is>
          <t>AGRO AMERICA</t>
        </is>
      </c>
      <c r="E2982" t="n">
        <v>1012157</v>
      </c>
      <c r="F2982" t="inlineStr">
        <is>
          <t>agro america1012157</t>
        </is>
      </c>
      <c r="G2982" s="12" t="n">
        <v>44982</v>
      </c>
      <c r="H2982" s="10" t="n">
        <v>19958.048</v>
      </c>
      <c r="I2982" s="10" t="n"/>
      <c r="J2982" s="10" t="n"/>
      <c r="K2982" s="10" t="n"/>
      <c r="L2982" s="13" t="n">
        <v>7.5</v>
      </c>
      <c r="M2982" s="12" t="n">
        <v>44989</v>
      </c>
      <c r="N2982" s="13" t="n">
        <v>9.5</v>
      </c>
      <c r="O2982" s="12" t="n">
        <v>44998</v>
      </c>
      <c r="P2982" t="n">
        <v>16</v>
      </c>
      <c r="Q2982" s="14" t="inlineStr">
        <is>
          <t>SI</t>
        </is>
      </c>
      <c r="R2982" s="10" t="n">
        <v>19958.048</v>
      </c>
      <c r="S2982" s="10" t="n"/>
      <c r="T2982" s="10" t="n"/>
      <c r="U2982" s="10" t="n"/>
      <c r="V2982" s="13" t="n">
        <v>9.5</v>
      </c>
      <c r="W2982" s="12" t="n">
        <v>44991</v>
      </c>
      <c r="X2982" s="13" t="n">
        <v>11.5</v>
      </c>
      <c r="Y2982" s="12" t="n">
        <v>44998</v>
      </c>
      <c r="Z2982" t="n">
        <v>16</v>
      </c>
      <c r="AA2982" s="14" t="inlineStr">
        <is>
          <t>SI</t>
        </is>
      </c>
    </row>
    <row r="2983">
      <c r="B2983" t="inlineStr">
        <is>
          <t>Venta Directa</t>
        </is>
      </c>
      <c r="C2983" t="n">
        <v>40361182</v>
      </c>
      <c r="D2983" t="inlineStr">
        <is>
          <t>AGRO SUDAMERICA</t>
        </is>
      </c>
      <c r="E2983" t="n">
        <v>1023433</v>
      </c>
      <c r="F2983" t="inlineStr">
        <is>
          <t>agro sudamerica1023433</t>
        </is>
      </c>
      <c r="G2983" s="12" t="n">
        <v>44976</v>
      </c>
      <c r="H2983" s="10" t="inlineStr"/>
      <c r="I2983" s="10" t="n"/>
      <c r="J2983" s="10" t="n"/>
      <c r="K2983" s="10" t="n"/>
      <c r="L2983" s="13" t="n"/>
      <c r="N2983" s="13" t="n"/>
      <c r="Q2983" s="14" t="n"/>
      <c r="R2983" s="10" t="n"/>
      <c r="S2983" s="10" t="n"/>
      <c r="T2983" s="10" t="n"/>
      <c r="U2983" s="10" t="n"/>
      <c r="V2983" s="13" t="n"/>
      <c r="X2983" s="13" t="n"/>
      <c r="AA2983" s="14" t="n"/>
    </row>
    <row r="2984">
      <c r="B2984" t="inlineStr">
        <is>
          <t>Venta Directa</t>
        </is>
      </c>
      <c r="C2984" t="n">
        <v>40361180</v>
      </c>
      <c r="D2984" t="inlineStr">
        <is>
          <t>AGRO SUDAMERICA</t>
        </is>
      </c>
      <c r="E2984" t="n">
        <v>1021976</v>
      </c>
      <c r="F2984" t="inlineStr">
        <is>
          <t>agro sudamerica1021976</t>
        </is>
      </c>
      <c r="G2984" s="12" t="n">
        <v>44975</v>
      </c>
      <c r="H2984" s="10" t="inlineStr"/>
      <c r="I2984" s="10" t="n"/>
      <c r="J2984" s="10" t="n"/>
      <c r="K2984" s="10" t="n"/>
      <c r="L2984" s="13" t="n"/>
      <c r="N2984" s="13" t="n"/>
      <c r="Q2984" s="14" t="n"/>
      <c r="R2984" s="10" t="n"/>
      <c r="S2984" s="10" t="n"/>
      <c r="T2984" s="10" t="n"/>
      <c r="U2984" s="10" t="n"/>
      <c r="V2984" s="13" t="n"/>
      <c r="X2984" s="13" t="n"/>
      <c r="AA2984" s="14" t="n"/>
    </row>
    <row r="2985">
      <c r="B2985" t="inlineStr">
        <is>
          <t>Venta Local</t>
        </is>
      </c>
      <c r="C2985" t="n">
        <v>40361149</v>
      </c>
      <c r="D2985" t="inlineStr">
        <is>
          <t>AGRO AMERICA</t>
        </is>
      </c>
      <c r="E2985" t="n">
        <v>1012110</v>
      </c>
      <c r="F2985" t="inlineStr">
        <is>
          <t>agro america1012110</t>
        </is>
      </c>
      <c r="G2985" s="12" t="n">
        <v>44993</v>
      </c>
      <c r="H2985" s="10" t="n">
        <v>10650.34016</v>
      </c>
      <c r="I2985" s="10" t="n"/>
      <c r="J2985" s="10" t="n"/>
      <c r="K2985" s="10" t="n"/>
      <c r="L2985" s="13" t="n">
        <v>7.5</v>
      </c>
      <c r="M2985" s="12" t="n">
        <v>45000</v>
      </c>
      <c r="N2985" s="13" t="n">
        <v>9.5</v>
      </c>
      <c r="O2985" s="12" t="n">
        <v>45009</v>
      </c>
      <c r="P2985" t="n">
        <v>6</v>
      </c>
      <c r="Q2985" s="14" t="inlineStr">
        <is>
          <t>SI</t>
        </is>
      </c>
      <c r="R2985" s="10" t="n">
        <v>10650.34016</v>
      </c>
      <c r="S2985" s="10" t="n"/>
      <c r="T2985" s="10" t="n"/>
      <c r="U2985" s="10" t="n"/>
      <c r="V2985" s="13" t="n">
        <v>9.5</v>
      </c>
      <c r="W2985" s="12" t="n">
        <v>45002</v>
      </c>
      <c r="X2985" s="13" t="n">
        <v>11.5</v>
      </c>
      <c r="Y2985" s="12" t="n">
        <v>45009</v>
      </c>
      <c r="Z2985" t="n">
        <v>6</v>
      </c>
      <c r="AA2985" s="14" t="inlineStr">
        <is>
          <t>SI</t>
        </is>
      </c>
    </row>
    <row r="2986">
      <c r="B2986" t="inlineStr">
        <is>
          <t>Venta Local</t>
        </is>
      </c>
      <c r="C2986" t="n">
        <v>40361149</v>
      </c>
      <c r="D2986" t="inlineStr">
        <is>
          <t>AGRO AMERICA</t>
        </is>
      </c>
      <c r="E2986" t="n">
        <v>1012107</v>
      </c>
      <c r="F2986" t="inlineStr">
        <is>
          <t>agro america1012107</t>
        </is>
      </c>
      <c r="G2986" s="12" t="n">
        <v>44993</v>
      </c>
      <c r="H2986" s="10" t="n">
        <v>9307.707839999999</v>
      </c>
      <c r="I2986" s="10" t="n"/>
      <c r="J2986" s="10" t="n"/>
      <c r="K2986" s="10" t="n"/>
      <c r="L2986" s="13" t="n">
        <v>7.5</v>
      </c>
      <c r="M2986" s="12" t="n">
        <v>45000</v>
      </c>
      <c r="N2986" s="13" t="n">
        <v>9.5</v>
      </c>
      <c r="O2986" s="12" t="n">
        <v>45009</v>
      </c>
      <c r="P2986" t="n">
        <v>6</v>
      </c>
      <c r="Q2986" s="14" t="inlineStr">
        <is>
          <t>SI</t>
        </is>
      </c>
      <c r="R2986" s="10" t="n">
        <v>9307.707839999999</v>
      </c>
      <c r="S2986" s="10" t="n"/>
      <c r="T2986" s="10" t="n"/>
      <c r="U2986" s="10" t="n"/>
      <c r="V2986" s="13" t="n">
        <v>9.5</v>
      </c>
      <c r="W2986" s="12" t="n">
        <v>45002</v>
      </c>
      <c r="X2986" s="13" t="n">
        <v>11.5</v>
      </c>
      <c r="Y2986" s="12" t="n">
        <v>45009</v>
      </c>
      <c r="Z2986" t="n">
        <v>6</v>
      </c>
      <c r="AA2986" s="14" t="inlineStr">
        <is>
          <t>SI</t>
        </is>
      </c>
    </row>
    <row r="2987">
      <c r="B2987" t="inlineStr">
        <is>
          <t>Venta Directa</t>
        </is>
      </c>
      <c r="C2987" t="n">
        <v>40361094</v>
      </c>
      <c r="D2987" t="inlineStr">
        <is>
          <t>AGRO SUDAMERICA</t>
        </is>
      </c>
      <c r="E2987" t="n">
        <v>1020944</v>
      </c>
      <c r="F2987" t="inlineStr">
        <is>
          <t>agro sudamerica1020944</t>
        </is>
      </c>
      <c r="G2987" s="12" t="n">
        <v>44976</v>
      </c>
      <c r="H2987" s="10" t="inlineStr"/>
      <c r="I2987" s="10" t="n"/>
      <c r="J2987" s="10" t="n"/>
      <c r="K2987" s="10" t="n"/>
      <c r="L2987" s="13" t="n"/>
      <c r="N2987" s="13" t="n"/>
      <c r="Q2987" s="14" t="n"/>
      <c r="R2987" s="10" t="n"/>
      <c r="S2987" s="10" t="n"/>
      <c r="T2987" s="10" t="n"/>
      <c r="U2987" s="10" t="n"/>
      <c r="V2987" s="13" t="n"/>
      <c r="X2987" s="13" t="n"/>
      <c r="AA2987" s="14" t="n"/>
    </row>
    <row r="2988">
      <c r="B2988" t="inlineStr">
        <is>
          <t>Venta Directa</t>
        </is>
      </c>
      <c r="C2988" t="n">
        <v>40361093</v>
      </c>
      <c r="D2988" t="inlineStr">
        <is>
          <t>AGRO SUDAMERICA</t>
        </is>
      </c>
      <c r="E2988" t="n">
        <v>1020944</v>
      </c>
      <c r="F2988" t="inlineStr">
        <is>
          <t>agro sudamerica1020944</t>
        </is>
      </c>
      <c r="G2988" s="12" t="n">
        <v>44974</v>
      </c>
      <c r="H2988" s="10" t="inlineStr"/>
      <c r="I2988" s="10" t="n"/>
      <c r="J2988" s="10" t="n"/>
      <c r="K2988" s="10" t="n"/>
      <c r="L2988" s="13" t="n"/>
      <c r="N2988" s="13" t="n"/>
      <c r="Q2988" s="14" t="n"/>
      <c r="R2988" s="10" t="n"/>
      <c r="S2988" s="10" t="n"/>
      <c r="T2988" s="10" t="n"/>
      <c r="U2988" s="10" t="n"/>
      <c r="V2988" s="13" t="n"/>
      <c r="X2988" s="13" t="n"/>
      <c r="AA2988" s="14" t="n"/>
    </row>
    <row r="2989">
      <c r="B2989" t="inlineStr">
        <is>
          <t>Venta Directa</t>
        </is>
      </c>
      <c r="C2989" t="n">
        <v>40360792</v>
      </c>
      <c r="D2989" t="inlineStr">
        <is>
          <t>AGRO SUDAMERICA</t>
        </is>
      </c>
      <c r="E2989" t="n">
        <v>1020944</v>
      </c>
      <c r="F2989" t="inlineStr">
        <is>
          <t>agro sudamerica1020944</t>
        </is>
      </c>
      <c r="G2989" s="12" t="n">
        <v>44970</v>
      </c>
      <c r="H2989" s="10" t="inlineStr"/>
      <c r="I2989" s="10" t="n"/>
      <c r="J2989" s="10" t="n"/>
      <c r="K2989" s="10" t="n"/>
      <c r="L2989" s="13" t="n"/>
      <c r="N2989" s="13" t="n"/>
      <c r="Q2989" s="14" t="n"/>
      <c r="R2989" s="10" t="n"/>
      <c r="S2989" s="10" t="n"/>
      <c r="T2989" s="10" t="n"/>
      <c r="U2989" s="10" t="n"/>
      <c r="V2989" s="13" t="n"/>
      <c r="X2989" s="13" t="n"/>
      <c r="AA2989" s="14" t="n"/>
    </row>
    <row r="2990">
      <c r="B2990" t="inlineStr">
        <is>
          <t>Venta Local</t>
        </is>
      </c>
      <c r="C2990" t="n">
        <v>40360758</v>
      </c>
      <c r="D2990" t="inlineStr">
        <is>
          <t>AGROSUPER SHANGHAI</t>
        </is>
      </c>
      <c r="E2990" t="n">
        <v>1022753</v>
      </c>
      <c r="F2990" t="inlineStr">
        <is>
          <t>agrosuper shanghai1022753</t>
        </is>
      </c>
      <c r="G2990" s="12" t="n">
        <v>45007</v>
      </c>
      <c r="H2990" s="10" t="inlineStr"/>
      <c r="I2990" s="10" t="n">
        <v>3040</v>
      </c>
      <c r="J2990" s="10" t="n"/>
      <c r="K2990" s="10" t="n"/>
      <c r="L2990" s="13" t="n">
        <v>5.574109245612703</v>
      </c>
      <c r="M2990" s="12" t="n">
        <v>45012</v>
      </c>
      <c r="N2990" s="13" t="n">
        <v>5.5</v>
      </c>
      <c r="O2990" s="12" t="n">
        <v>45017</v>
      </c>
      <c r="P2990" t="n">
        <v>23</v>
      </c>
      <c r="Q2990" s="14" t="inlineStr">
        <is>
          <t>SI</t>
        </is>
      </c>
      <c r="R2990" s="10" t="n"/>
      <c r="S2990" s="10" t="n">
        <v>3040</v>
      </c>
      <c r="T2990" s="10" t="n"/>
      <c r="U2990" s="10" t="n"/>
      <c r="V2990" s="13" t="n">
        <v>7.574109245612703</v>
      </c>
      <c r="W2990" s="12" t="n">
        <v>45014</v>
      </c>
      <c r="X2990" s="13" t="n">
        <v>7.5</v>
      </c>
      <c r="Y2990" s="12" t="n">
        <v>45017</v>
      </c>
      <c r="Z2990" t="n">
        <v>23</v>
      </c>
      <c r="AA2990" s="14" t="inlineStr">
        <is>
          <t>SI</t>
        </is>
      </c>
    </row>
    <row r="2991">
      <c r="B2991" t="inlineStr">
        <is>
          <t>Venta Local</t>
        </is>
      </c>
      <c r="C2991" t="n">
        <v>40360758</v>
      </c>
      <c r="D2991" t="inlineStr">
        <is>
          <t>AGROSUPER SHANGHAI</t>
        </is>
      </c>
      <c r="E2991" t="n">
        <v>1022753</v>
      </c>
      <c r="F2991" t="inlineStr">
        <is>
          <t>agrosuper shanghai1022753</t>
        </is>
      </c>
      <c r="G2991" s="12" t="n">
        <v>45007</v>
      </c>
      <c r="H2991" s="10" t="inlineStr"/>
      <c r="I2991" s="10" t="n">
        <v>25000</v>
      </c>
      <c r="J2991" s="10" t="n"/>
      <c r="K2991" s="10" t="n"/>
      <c r="L2991" s="13" t="n">
        <v>5.574109245612703</v>
      </c>
      <c r="M2991" s="12" t="n">
        <v>45012</v>
      </c>
      <c r="N2991" s="13" t="n">
        <v>5.5</v>
      </c>
      <c r="O2991" s="12" t="n">
        <v>45017</v>
      </c>
      <c r="P2991" t="n">
        <v>23</v>
      </c>
      <c r="Q2991" s="14" t="inlineStr">
        <is>
          <t>SI</t>
        </is>
      </c>
      <c r="R2991" s="10" t="n"/>
      <c r="S2991" s="10" t="n">
        <v>25000</v>
      </c>
      <c r="T2991" s="10" t="n"/>
      <c r="U2991" s="10" t="n"/>
      <c r="V2991" s="13" t="n">
        <v>7.574109245612703</v>
      </c>
      <c r="W2991" s="12" t="n">
        <v>45014</v>
      </c>
      <c r="X2991" s="13" t="n">
        <v>7.5</v>
      </c>
      <c r="Y2991" s="12" t="n">
        <v>45017</v>
      </c>
      <c r="Z2991" t="n">
        <v>23</v>
      </c>
      <c r="AA2991" s="14" t="inlineStr">
        <is>
          <t>SI</t>
        </is>
      </c>
    </row>
    <row r="2992">
      <c r="B2992" t="inlineStr">
        <is>
          <t>Venta Local</t>
        </is>
      </c>
      <c r="C2992" t="n">
        <v>40360757</v>
      </c>
      <c r="D2992" t="inlineStr">
        <is>
          <t>AGROSUPER SHANGHAI</t>
        </is>
      </c>
      <c r="E2992" t="n">
        <v>1022753</v>
      </c>
      <c r="F2992" t="inlineStr">
        <is>
          <t>agrosuper shanghai1022753</t>
        </is>
      </c>
      <c r="G2992" s="12" t="n">
        <v>45005</v>
      </c>
      <c r="H2992" s="10" t="n">
        <v>12000</v>
      </c>
      <c r="I2992" s="10" t="n"/>
      <c r="J2992" s="10" t="n"/>
      <c r="K2992" s="10" t="n"/>
      <c r="L2992" s="13" t="n">
        <v>5.574109245612703</v>
      </c>
      <c r="M2992" s="12" t="n">
        <v>45010</v>
      </c>
      <c r="N2992" s="13" t="n">
        <v>5.5</v>
      </c>
      <c r="O2992" s="12" t="n">
        <v>45015</v>
      </c>
      <c r="P2992" t="n">
        <v>1</v>
      </c>
      <c r="Q2992" s="14" t="inlineStr">
        <is>
          <t>Mes 4</t>
        </is>
      </c>
      <c r="R2992" s="10" t="n">
        <v>12000</v>
      </c>
      <c r="S2992" s="10" t="n"/>
      <c r="T2992" s="10" t="n"/>
      <c r="U2992" s="10" t="n"/>
      <c r="V2992" s="13" t="n">
        <v>7.574109245612703</v>
      </c>
      <c r="W2992" s="12" t="n">
        <v>45012</v>
      </c>
      <c r="X2992" s="13" t="n">
        <v>7.5</v>
      </c>
      <c r="Y2992" s="12" t="n">
        <v>45015</v>
      </c>
      <c r="Z2992" t="n">
        <v>1</v>
      </c>
      <c r="AA2992" s="14" t="inlineStr">
        <is>
          <t>Mes 4</t>
        </is>
      </c>
    </row>
    <row r="2993">
      <c r="B2993" t="inlineStr">
        <is>
          <t>Venta Local</t>
        </is>
      </c>
      <c r="C2993" t="n">
        <v>40360757</v>
      </c>
      <c r="D2993" t="inlineStr">
        <is>
          <t>AGROSUPER SHANGHAI</t>
        </is>
      </c>
      <c r="E2993" t="n">
        <v>1022753</v>
      </c>
      <c r="F2993" t="inlineStr">
        <is>
          <t>agrosuper shanghai1022753</t>
        </is>
      </c>
      <c r="G2993" s="12" t="n">
        <v>45005</v>
      </c>
      <c r="H2993" s="10" t="n">
        <v>24000</v>
      </c>
      <c r="I2993" s="10" t="n"/>
      <c r="J2993" s="10" t="n"/>
      <c r="K2993" s="10" t="n"/>
      <c r="L2993" s="13" t="n">
        <v>5.574109245612703</v>
      </c>
      <c r="M2993" s="12" t="n">
        <v>45010</v>
      </c>
      <c r="N2993" s="13" t="n">
        <v>5.5</v>
      </c>
      <c r="O2993" s="12" t="n">
        <v>45015</v>
      </c>
      <c r="P2993" t="n">
        <v>1</v>
      </c>
      <c r="Q2993" s="14" t="inlineStr">
        <is>
          <t>Mes 4</t>
        </is>
      </c>
      <c r="R2993" s="10" t="n">
        <v>24000</v>
      </c>
      <c r="S2993" s="10" t="n"/>
      <c r="T2993" s="10" t="n"/>
      <c r="U2993" s="10" t="n"/>
      <c r="V2993" s="13" t="n">
        <v>7.574109245612703</v>
      </c>
      <c r="W2993" s="12" t="n">
        <v>45012</v>
      </c>
      <c r="X2993" s="13" t="n">
        <v>7.5</v>
      </c>
      <c r="Y2993" s="12" t="n">
        <v>45015</v>
      </c>
      <c r="Z2993" t="n">
        <v>1</v>
      </c>
      <c r="AA2993" s="14" t="inlineStr">
        <is>
          <t>Mes 4</t>
        </is>
      </c>
    </row>
    <row r="2994">
      <c r="B2994" t="inlineStr">
        <is>
          <t>Venta Local</t>
        </is>
      </c>
      <c r="C2994" t="n">
        <v>40360756</v>
      </c>
      <c r="D2994" t="inlineStr">
        <is>
          <t>AGROSUPER SHANGHAI</t>
        </is>
      </c>
      <c r="E2994" t="n">
        <v>1022753</v>
      </c>
      <c r="F2994" t="inlineStr">
        <is>
          <t>agrosuper shanghai1022753</t>
        </is>
      </c>
      <c r="G2994" s="12" t="n">
        <v>45011</v>
      </c>
      <c r="H2994" s="10" t="inlineStr"/>
      <c r="I2994" s="10" t="n">
        <v>20600</v>
      </c>
      <c r="J2994" s="10" t="n"/>
      <c r="K2994" s="10" t="n"/>
      <c r="L2994" s="13" t="n">
        <v>5.574109245612703</v>
      </c>
      <c r="M2994" s="12" t="n">
        <v>45016</v>
      </c>
      <c r="N2994" s="13" t="n">
        <v>5.5</v>
      </c>
      <c r="O2994" s="12" t="n">
        <v>45021</v>
      </c>
      <c r="P2994" t="n">
        <v>21</v>
      </c>
      <c r="Q2994" s="14" t="inlineStr">
        <is>
          <t>SI</t>
        </is>
      </c>
      <c r="R2994" s="10" t="n"/>
      <c r="S2994" s="10" t="n">
        <v>20600</v>
      </c>
      <c r="T2994" s="10" t="n"/>
      <c r="U2994" s="10" t="n"/>
      <c r="V2994" s="13" t="n">
        <v>7.574109245612703</v>
      </c>
      <c r="W2994" s="12" t="n">
        <v>45018</v>
      </c>
      <c r="X2994" s="13" t="n">
        <v>7.5</v>
      </c>
      <c r="Y2994" s="12" t="n">
        <v>45021</v>
      </c>
      <c r="Z2994" t="n">
        <v>21</v>
      </c>
      <c r="AA2994" s="14" t="inlineStr">
        <is>
          <t>SI</t>
        </is>
      </c>
    </row>
    <row r="2995">
      <c r="B2995" t="inlineStr">
        <is>
          <t>Venta Local</t>
        </is>
      </c>
      <c r="C2995" t="n">
        <v>40360756</v>
      </c>
      <c r="D2995" t="inlineStr">
        <is>
          <t>AGROSUPER SHANGHAI</t>
        </is>
      </c>
      <c r="E2995" t="n">
        <v>1022753</v>
      </c>
      <c r="F2995" t="inlineStr">
        <is>
          <t>agrosuper shanghai1022753</t>
        </is>
      </c>
      <c r="G2995" s="12" t="n">
        <v>45011</v>
      </c>
      <c r="H2995" s="10" t="inlineStr"/>
      <c r="I2995" s="10" t="n">
        <v>25000</v>
      </c>
      <c r="J2995" s="10" t="n"/>
      <c r="K2995" s="10" t="n"/>
      <c r="L2995" s="13" t="n">
        <v>5.574109245612703</v>
      </c>
      <c r="M2995" s="12" t="n">
        <v>45016</v>
      </c>
      <c r="N2995" s="13" t="n">
        <v>5.5</v>
      </c>
      <c r="O2995" s="12" t="n">
        <v>45021</v>
      </c>
      <c r="P2995" t="n">
        <v>21</v>
      </c>
      <c r="Q2995" s="14" t="inlineStr">
        <is>
          <t>SI</t>
        </is>
      </c>
      <c r="R2995" s="10" t="n"/>
      <c r="S2995" s="10" t="n">
        <v>25000</v>
      </c>
      <c r="T2995" s="10" t="n"/>
      <c r="U2995" s="10" t="n"/>
      <c r="V2995" s="13" t="n">
        <v>7.574109245612703</v>
      </c>
      <c r="W2995" s="12" t="n">
        <v>45018</v>
      </c>
      <c r="X2995" s="13" t="n">
        <v>7.5</v>
      </c>
      <c r="Y2995" s="12" t="n">
        <v>45021</v>
      </c>
      <c r="Z2995" t="n">
        <v>21</v>
      </c>
      <c r="AA2995" s="14" t="inlineStr">
        <is>
          <t>SI</t>
        </is>
      </c>
    </row>
    <row r="2996">
      <c r="B2996" t="inlineStr">
        <is>
          <t>Venta Directa</t>
        </is>
      </c>
      <c r="C2996" t="n">
        <v>40360597</v>
      </c>
      <c r="D2996" t="inlineStr">
        <is>
          <t>AGRO SUDAMERICA</t>
        </is>
      </c>
      <c r="E2996" t="n">
        <v>1011558</v>
      </c>
      <c r="F2996" t="inlineStr">
        <is>
          <t>agro sudamerica1011558</t>
        </is>
      </c>
      <c r="G2996" s="12" t="n">
        <v>44981</v>
      </c>
      <c r="H2996" s="10" t="inlineStr"/>
      <c r="I2996" s="10" t="n"/>
      <c r="J2996" s="10" t="n"/>
      <c r="K2996" s="10" t="n"/>
      <c r="L2996" s="13" t="n"/>
      <c r="N2996" s="13" t="n"/>
      <c r="Q2996" s="14" t="n"/>
      <c r="R2996" s="10" t="n"/>
      <c r="S2996" s="10" t="n"/>
      <c r="T2996" s="10" t="n"/>
      <c r="U2996" s="10" t="n"/>
      <c r="V2996" s="13" t="n"/>
      <c r="X2996" s="13" t="n"/>
      <c r="AA2996" s="14" t="n"/>
    </row>
    <row r="2997">
      <c r="B2997" t="inlineStr">
        <is>
          <t>Venta Directa</t>
        </is>
      </c>
      <c r="C2997" t="n">
        <v>40360596</v>
      </c>
      <c r="D2997" t="inlineStr">
        <is>
          <t>AGRO SUDAMERICA</t>
        </is>
      </c>
      <c r="E2997" t="n">
        <v>1011558</v>
      </c>
      <c r="F2997" t="inlineStr">
        <is>
          <t>agro sudamerica1011558</t>
        </is>
      </c>
      <c r="G2997" s="12" t="n">
        <v>44981</v>
      </c>
      <c r="H2997" s="10" t="inlineStr"/>
      <c r="I2997" s="10" t="n"/>
      <c r="J2997" s="10" t="n"/>
      <c r="K2997" s="10" t="n"/>
      <c r="L2997" s="13" t="n"/>
      <c r="N2997" s="13" t="n"/>
      <c r="Q2997" s="14" t="n"/>
      <c r="R2997" s="10" t="n"/>
      <c r="S2997" s="10" t="n"/>
      <c r="T2997" s="10" t="n"/>
      <c r="U2997" s="10" t="n"/>
      <c r="V2997" s="13" t="n"/>
      <c r="X2997" s="13" t="n"/>
      <c r="AA2997" s="14" t="n"/>
    </row>
    <row r="2998">
      <c r="B2998" t="inlineStr">
        <is>
          <t>Venta Directa</t>
        </is>
      </c>
      <c r="C2998" t="n">
        <v>40360595</v>
      </c>
      <c r="D2998" t="inlineStr">
        <is>
          <t>AGRO SUDAMERICA</t>
        </is>
      </c>
      <c r="E2998" t="n">
        <v>1011558</v>
      </c>
      <c r="F2998" t="inlineStr">
        <is>
          <t>agro sudamerica1011558</t>
        </is>
      </c>
      <c r="G2998" s="12" t="n">
        <v>44980</v>
      </c>
      <c r="H2998" s="10" t="inlineStr"/>
      <c r="I2998" s="10" t="n"/>
      <c r="J2998" s="10" t="n"/>
      <c r="K2998" s="10" t="n"/>
      <c r="L2998" s="13" t="n"/>
      <c r="N2998" s="13" t="n"/>
      <c r="Q2998" s="14" t="n"/>
      <c r="R2998" s="10" t="n"/>
      <c r="S2998" s="10" t="n"/>
      <c r="T2998" s="10" t="n"/>
      <c r="U2998" s="10" t="n"/>
      <c r="V2998" s="13" t="n"/>
      <c r="X2998" s="13" t="n"/>
      <c r="AA2998" s="14" t="n"/>
    </row>
    <row r="2999">
      <c r="B2999" t="inlineStr">
        <is>
          <t>Venta Directa</t>
        </is>
      </c>
      <c r="C2999" t="n">
        <v>40360594</v>
      </c>
      <c r="D2999" t="inlineStr">
        <is>
          <t>AGRO SUDAMERICA</t>
        </is>
      </c>
      <c r="E2999" t="n">
        <v>1011558</v>
      </c>
      <c r="F2999" t="inlineStr">
        <is>
          <t>agro sudamerica1011558</t>
        </is>
      </c>
      <c r="G2999" s="12" t="n">
        <v>44980</v>
      </c>
      <c r="H2999" s="10" t="inlineStr"/>
      <c r="I2999" s="10" t="n"/>
      <c r="J2999" s="10" t="n"/>
      <c r="K2999" s="10" t="n"/>
      <c r="L2999" s="13" t="n"/>
      <c r="N2999" s="13" t="n"/>
      <c r="Q2999" s="14" t="n"/>
      <c r="R2999" s="10" t="n"/>
      <c r="S2999" s="10" t="n"/>
      <c r="T2999" s="10" t="n"/>
      <c r="U2999" s="10" t="n"/>
      <c r="V2999" s="13" t="n"/>
      <c r="X2999" s="13" t="n"/>
      <c r="AA2999" s="14" t="n"/>
    </row>
    <row r="3000">
      <c r="B3000" t="inlineStr">
        <is>
          <t>Venta Directa</t>
        </is>
      </c>
      <c r="C3000" t="n">
        <v>40360590</v>
      </c>
      <c r="D3000" t="inlineStr">
        <is>
          <t>AGRO SUDAMERICA</t>
        </is>
      </c>
      <c r="E3000" t="n">
        <v>1011558</v>
      </c>
      <c r="F3000" t="inlineStr">
        <is>
          <t>agro sudamerica1011558</t>
        </is>
      </c>
      <c r="G3000" s="12" t="n">
        <v>44980</v>
      </c>
      <c r="H3000" s="10" t="inlineStr"/>
      <c r="I3000" s="10" t="n"/>
      <c r="J3000" s="10" t="n"/>
      <c r="K3000" s="10" t="n"/>
      <c r="L3000" s="13" t="n"/>
      <c r="N3000" s="13" t="n"/>
      <c r="Q3000" s="14" t="n"/>
      <c r="R3000" s="10" t="n"/>
      <c r="S3000" s="10" t="n"/>
      <c r="T3000" s="10" t="n"/>
      <c r="U3000" s="10" t="n"/>
      <c r="V3000" s="13" t="n"/>
      <c r="X3000" s="13" t="n"/>
      <c r="AA3000" s="14" t="n"/>
    </row>
    <row r="3001">
      <c r="B3001" t="inlineStr">
        <is>
          <t>Venta Directa</t>
        </is>
      </c>
      <c r="C3001" t="n">
        <v>40360534</v>
      </c>
      <c r="D3001" t="inlineStr">
        <is>
          <t>AGRO SUDAMERICA</t>
        </is>
      </c>
      <c r="E3001" t="n">
        <v>1030817</v>
      </c>
      <c r="F3001" t="inlineStr">
        <is>
          <t>agro sudamerica1030817</t>
        </is>
      </c>
      <c r="G3001" s="12" t="n">
        <v>44970</v>
      </c>
      <c r="H3001" s="10" t="inlineStr"/>
      <c r="I3001" s="10" t="n"/>
      <c r="J3001" s="10" t="n"/>
      <c r="K3001" s="10" t="n"/>
      <c r="L3001" s="13" t="n"/>
      <c r="N3001" s="13" t="n"/>
      <c r="Q3001" s="14" t="n"/>
      <c r="R3001" s="10" t="n"/>
      <c r="S3001" s="10" t="n"/>
      <c r="T3001" s="10" t="n"/>
      <c r="U3001" s="10" t="n"/>
      <c r="V3001" s="13" t="n"/>
      <c r="X3001" s="13" t="n"/>
      <c r="AA3001" s="14" t="n"/>
    </row>
    <row r="3002">
      <c r="B3002" t="inlineStr">
        <is>
          <t>Venta Directa</t>
        </is>
      </c>
      <c r="C3002" t="n">
        <v>40360509</v>
      </c>
      <c r="D3002" t="inlineStr">
        <is>
          <t>AGRO SUDAMERICA</t>
        </is>
      </c>
      <c r="E3002" t="n">
        <v>1012432</v>
      </c>
      <c r="F3002" t="inlineStr">
        <is>
          <t>agro sudamerica1012432</t>
        </is>
      </c>
      <c r="G3002" s="12" t="n">
        <v>44966</v>
      </c>
      <c r="H3002" s="10" t="inlineStr"/>
      <c r="I3002" s="10" t="n"/>
      <c r="J3002" s="10" t="n"/>
      <c r="K3002" s="10" t="n"/>
      <c r="L3002" s="13" t="n"/>
      <c r="N3002" s="13" t="n"/>
      <c r="Q3002" s="14" t="n"/>
      <c r="R3002" s="10" t="n"/>
      <c r="S3002" s="10" t="n"/>
      <c r="T3002" s="10" t="n"/>
      <c r="U3002" s="10" t="n"/>
      <c r="V3002" s="13" t="n"/>
      <c r="X3002" s="13" t="n"/>
      <c r="AA3002" s="14" t="n"/>
    </row>
    <row r="3003">
      <c r="B3003" t="inlineStr">
        <is>
          <t>Venta Directa</t>
        </is>
      </c>
      <c r="C3003" t="n">
        <v>40360507</v>
      </c>
      <c r="D3003" t="inlineStr">
        <is>
          <t>AGRO SUDAMERICA</t>
        </is>
      </c>
      <c r="E3003" t="n">
        <v>1020944</v>
      </c>
      <c r="F3003" t="inlineStr">
        <is>
          <t>agro sudamerica1020944</t>
        </is>
      </c>
      <c r="G3003" s="12" t="n">
        <v>44980</v>
      </c>
      <c r="H3003" s="10" t="inlineStr"/>
      <c r="I3003" s="10" t="n"/>
      <c r="J3003" s="10" t="n"/>
      <c r="K3003" s="10" t="n"/>
      <c r="L3003" s="13" t="n"/>
      <c r="N3003" s="13" t="n"/>
      <c r="Q3003" s="14" t="n"/>
      <c r="R3003" s="10" t="n"/>
      <c r="S3003" s="10" t="n"/>
      <c r="T3003" s="10" t="n"/>
      <c r="U3003" s="10" t="n"/>
      <c r="V3003" s="13" t="n"/>
      <c r="X3003" s="13" t="n"/>
      <c r="AA3003" s="14" t="n"/>
    </row>
    <row r="3004">
      <c r="B3004" t="inlineStr">
        <is>
          <t>Venta Directa</t>
        </is>
      </c>
      <c r="C3004" t="n">
        <v>40359974</v>
      </c>
      <c r="D3004" t="inlineStr">
        <is>
          <t>AGRO SUDAMERICA</t>
        </is>
      </c>
      <c r="E3004" t="n">
        <v>1011421</v>
      </c>
      <c r="F3004" t="inlineStr">
        <is>
          <t>agro sudamerica1011421</t>
        </is>
      </c>
      <c r="G3004" s="12" t="n">
        <v>44975</v>
      </c>
      <c r="H3004" s="10" t="inlineStr"/>
      <c r="I3004" s="10" t="n"/>
      <c r="J3004" s="10" t="n"/>
      <c r="K3004" s="10" t="n"/>
      <c r="L3004" s="13" t="n"/>
      <c r="N3004" s="13" t="n"/>
      <c r="Q3004" s="14" t="n"/>
      <c r="R3004" s="10" t="n"/>
      <c r="S3004" s="10" t="n"/>
      <c r="T3004" s="10" t="n"/>
      <c r="U3004" s="10" t="n"/>
      <c r="V3004" s="13" t="n"/>
      <c r="X3004" s="13" t="n"/>
      <c r="AA3004" s="14" t="n"/>
    </row>
    <row r="3005">
      <c r="B3005" t="inlineStr">
        <is>
          <t>Venta Directa</t>
        </is>
      </c>
      <c r="C3005" t="n">
        <v>40359973</v>
      </c>
      <c r="D3005" t="inlineStr">
        <is>
          <t>AGRO SUDAMERICA</t>
        </is>
      </c>
      <c r="E3005" t="n">
        <v>1011421</v>
      </c>
      <c r="F3005" t="inlineStr">
        <is>
          <t>agro sudamerica1011421</t>
        </is>
      </c>
      <c r="G3005" s="12" t="n">
        <v>44976</v>
      </c>
      <c r="H3005" s="10" t="inlineStr"/>
      <c r="I3005" s="10" t="n"/>
      <c r="J3005" s="10" t="n"/>
      <c r="K3005" s="10" t="n"/>
      <c r="L3005" s="13" t="n"/>
      <c r="N3005" s="13" t="n"/>
      <c r="Q3005" s="14" t="n"/>
      <c r="R3005" s="10" t="n"/>
      <c r="S3005" s="10" t="n"/>
      <c r="T3005" s="10" t="n"/>
      <c r="U3005" s="10" t="n"/>
      <c r="V3005" s="13" t="n"/>
      <c r="X3005" s="13" t="n"/>
      <c r="AA3005" s="14" t="n"/>
    </row>
    <row r="3006">
      <c r="B3006" t="inlineStr">
        <is>
          <t>Venta Directa</t>
        </is>
      </c>
      <c r="C3006" t="n">
        <v>40359972</v>
      </c>
      <c r="D3006" t="inlineStr">
        <is>
          <t>AGRO SUDAMERICA</t>
        </is>
      </c>
      <c r="E3006" t="n">
        <v>1011421</v>
      </c>
      <c r="F3006" t="inlineStr">
        <is>
          <t>agro sudamerica1011421</t>
        </is>
      </c>
      <c r="G3006" s="12" t="n">
        <v>44976</v>
      </c>
      <c r="H3006" s="10" t="inlineStr"/>
      <c r="I3006" s="10" t="n"/>
      <c r="J3006" s="10" t="n"/>
      <c r="K3006" s="10" t="n"/>
      <c r="L3006" s="13" t="n"/>
      <c r="N3006" s="13" t="n"/>
      <c r="Q3006" s="14" t="n"/>
      <c r="R3006" s="10" t="n"/>
      <c r="S3006" s="10" t="n"/>
      <c r="T3006" s="10" t="n"/>
      <c r="U3006" s="10" t="n"/>
      <c r="V3006" s="13" t="n"/>
      <c r="X3006" s="13" t="n"/>
      <c r="AA3006" s="14" t="n"/>
    </row>
    <row r="3007">
      <c r="B3007" t="inlineStr">
        <is>
          <t>Venta Directa</t>
        </is>
      </c>
      <c r="C3007" t="n">
        <v>40359971</v>
      </c>
      <c r="D3007" t="inlineStr">
        <is>
          <t>AGRO SUDAMERICA</t>
        </is>
      </c>
      <c r="E3007" t="n">
        <v>1011421</v>
      </c>
      <c r="F3007" t="inlineStr">
        <is>
          <t>agro sudamerica1011421</t>
        </is>
      </c>
      <c r="G3007" s="12" t="n">
        <v>44976</v>
      </c>
      <c r="H3007" s="10" t="inlineStr"/>
      <c r="I3007" s="10" t="n"/>
      <c r="J3007" s="10" t="n"/>
      <c r="K3007" s="10" t="n"/>
      <c r="L3007" s="13" t="n"/>
      <c r="N3007" s="13" t="n"/>
      <c r="Q3007" s="14" t="n"/>
      <c r="R3007" s="10" t="n"/>
      <c r="S3007" s="10" t="n"/>
      <c r="T3007" s="10" t="n"/>
      <c r="U3007" s="10" t="n"/>
      <c r="V3007" s="13" t="n"/>
      <c r="X3007" s="13" t="n"/>
      <c r="AA3007" s="14" t="n"/>
    </row>
    <row r="3008">
      <c r="B3008" t="inlineStr">
        <is>
          <t>Venta Directa</t>
        </is>
      </c>
      <c r="C3008" t="n">
        <v>40359970</v>
      </c>
      <c r="D3008" t="inlineStr">
        <is>
          <t>AGRO SUDAMERICA</t>
        </is>
      </c>
      <c r="E3008" t="n">
        <v>1011421</v>
      </c>
      <c r="F3008" t="inlineStr">
        <is>
          <t>agro sudamerica1011421</t>
        </is>
      </c>
      <c r="G3008" s="12" t="n">
        <v>44976</v>
      </c>
      <c r="H3008" s="10" t="inlineStr"/>
      <c r="I3008" s="10" t="n"/>
      <c r="J3008" s="10" t="n"/>
      <c r="K3008" s="10" t="n"/>
      <c r="L3008" s="13" t="n"/>
      <c r="N3008" s="13" t="n"/>
      <c r="Q3008" s="14" t="n"/>
      <c r="R3008" s="10" t="n"/>
      <c r="S3008" s="10" t="n"/>
      <c r="T3008" s="10" t="n"/>
      <c r="U3008" s="10" t="n"/>
      <c r="V3008" s="13" t="n"/>
      <c r="X3008" s="13" t="n"/>
      <c r="AA3008" s="14" t="n"/>
    </row>
    <row r="3009">
      <c r="B3009" t="inlineStr">
        <is>
          <t>Venta Directa</t>
        </is>
      </c>
      <c r="C3009" t="n">
        <v>40359472</v>
      </c>
      <c r="D3009" t="inlineStr">
        <is>
          <t>AGRO SUDAMERICA</t>
        </is>
      </c>
      <c r="E3009" t="n">
        <v>1021385</v>
      </c>
      <c r="F3009" t="inlineStr">
        <is>
          <t>agro sudamerica1021385</t>
        </is>
      </c>
      <c r="G3009" s="12" t="n">
        <v>44969</v>
      </c>
      <c r="H3009" s="10" t="inlineStr"/>
      <c r="I3009" s="10" t="n"/>
      <c r="J3009" s="10" t="n"/>
      <c r="K3009" s="10" t="n"/>
      <c r="L3009" s="13" t="n"/>
      <c r="N3009" s="13" t="n"/>
      <c r="Q3009" s="14" t="n"/>
      <c r="R3009" s="10" t="n"/>
      <c r="S3009" s="10" t="n"/>
      <c r="T3009" s="10" t="n"/>
      <c r="U3009" s="10" t="n"/>
      <c r="V3009" s="13" t="n"/>
      <c r="X3009" s="13" t="n"/>
      <c r="AA3009" s="14" t="n"/>
    </row>
    <row r="3010">
      <c r="B3010" t="inlineStr">
        <is>
          <t>Venta Directa</t>
        </is>
      </c>
      <c r="C3010" t="n">
        <v>40359469</v>
      </c>
      <c r="D3010" t="inlineStr">
        <is>
          <t>AGRO SUDAMERICA</t>
        </is>
      </c>
      <c r="E3010" t="n">
        <v>1021078</v>
      </c>
      <c r="F3010" t="inlineStr">
        <is>
          <t>agro sudamerica1021078</t>
        </is>
      </c>
      <c r="G3010" s="12" t="n">
        <v>44977</v>
      </c>
      <c r="H3010" s="10" t="inlineStr"/>
      <c r="I3010" s="10" t="n"/>
      <c r="J3010" s="10" t="n"/>
      <c r="K3010" s="10" t="n"/>
      <c r="L3010" s="13" t="n"/>
      <c r="N3010" s="13" t="n"/>
      <c r="Q3010" s="14" t="n"/>
      <c r="R3010" s="10" t="n"/>
      <c r="S3010" s="10" t="n"/>
      <c r="T3010" s="10" t="n"/>
      <c r="U3010" s="10" t="n"/>
      <c r="V3010" s="13" t="n"/>
      <c r="X3010" s="13" t="n"/>
      <c r="AA3010" s="14" t="n"/>
    </row>
    <row r="3011">
      <c r="B3011" t="inlineStr">
        <is>
          <t>Venta Directa</t>
        </is>
      </c>
      <c r="C3011" t="n">
        <v>40359469</v>
      </c>
      <c r="D3011" t="inlineStr">
        <is>
          <t>AGRO SUDAMERICA</t>
        </is>
      </c>
      <c r="E3011" t="n">
        <v>1021078</v>
      </c>
      <c r="F3011" t="inlineStr">
        <is>
          <t>agro sudamerica1021078</t>
        </is>
      </c>
      <c r="G3011" s="12" t="n">
        <v>44977</v>
      </c>
      <c r="H3011" s="10" t="inlineStr"/>
      <c r="I3011" s="10" t="n"/>
      <c r="J3011" s="10" t="n"/>
      <c r="K3011" s="10" t="n"/>
      <c r="L3011" s="13" t="n"/>
      <c r="N3011" s="13" t="n"/>
      <c r="Q3011" s="14" t="n"/>
      <c r="R3011" s="10" t="n"/>
      <c r="S3011" s="10" t="n"/>
      <c r="T3011" s="10" t="n"/>
      <c r="U3011" s="10" t="n"/>
      <c r="V3011" s="13" t="n"/>
      <c r="X3011" s="13" t="n"/>
      <c r="AA3011" s="14" t="n"/>
    </row>
    <row r="3012">
      <c r="B3012" t="inlineStr">
        <is>
          <t>Venta Directa</t>
        </is>
      </c>
      <c r="C3012" t="n">
        <v>40359464</v>
      </c>
      <c r="D3012" t="inlineStr">
        <is>
          <t>AGRO SUDAMERICA</t>
        </is>
      </c>
      <c r="E3012" t="n">
        <v>1020367</v>
      </c>
      <c r="F3012" t="inlineStr">
        <is>
          <t>agro sudamerica1020367</t>
        </is>
      </c>
      <c r="G3012" s="12" t="n">
        <v>44976</v>
      </c>
      <c r="H3012" s="10" t="inlineStr"/>
      <c r="I3012" s="10" t="n"/>
      <c r="J3012" s="10" t="n"/>
      <c r="K3012" s="10" t="n"/>
      <c r="L3012" s="13" t="n"/>
      <c r="N3012" s="13" t="n"/>
      <c r="Q3012" s="14" t="n"/>
      <c r="R3012" s="10" t="n"/>
      <c r="S3012" s="10" t="n"/>
      <c r="T3012" s="10" t="n"/>
      <c r="U3012" s="10" t="n"/>
      <c r="V3012" s="13" t="n"/>
      <c r="X3012" s="13" t="n"/>
      <c r="AA3012" s="14" t="n"/>
    </row>
    <row r="3013">
      <c r="B3013" t="inlineStr">
        <is>
          <t>Venta Local</t>
        </is>
      </c>
      <c r="C3013" t="n">
        <v>40358652</v>
      </c>
      <c r="D3013" t="inlineStr">
        <is>
          <t>ANDES ASIA</t>
        </is>
      </c>
      <c r="E3013" t="n">
        <v>1023265</v>
      </c>
      <c r="F3013" t="inlineStr">
        <is>
          <t>andes asia1023265</t>
        </is>
      </c>
      <c r="G3013" s="12" t="n">
        <v>44998</v>
      </c>
      <c r="H3013" s="10" t="inlineStr"/>
      <c r="I3013" s="10" t="n">
        <v>2000.8</v>
      </c>
      <c r="J3013" s="10" t="n"/>
      <c r="K3013" s="10" t="n"/>
      <c r="L3013" s="13" t="n">
        <v>4.830303030303031</v>
      </c>
      <c r="M3013" s="12" t="n">
        <v>45002</v>
      </c>
      <c r="N3013" s="13" t="n">
        <v>15</v>
      </c>
      <c r="O3013" s="12" t="n">
        <v>45017</v>
      </c>
      <c r="P3013" t="n">
        <v>24</v>
      </c>
      <c r="Q3013" s="14" t="inlineStr">
        <is>
          <t>SI</t>
        </is>
      </c>
      <c r="R3013" s="10" t="n"/>
      <c r="S3013" s="10" t="n">
        <v>2000.8</v>
      </c>
      <c r="T3013" s="10" t="n"/>
      <c r="U3013" s="10" t="n"/>
      <c r="V3013" s="13" t="n">
        <v>6.830303030303031</v>
      </c>
      <c r="W3013" s="12" t="n">
        <v>45004</v>
      </c>
      <c r="X3013" s="13" t="n">
        <v>17</v>
      </c>
      <c r="Y3013" s="12" t="n">
        <v>45017</v>
      </c>
      <c r="Z3013" t="n">
        <v>24</v>
      </c>
      <c r="AA3013" s="14" t="inlineStr">
        <is>
          <t>SI</t>
        </is>
      </c>
    </row>
    <row r="3014">
      <c r="B3014" t="inlineStr">
        <is>
          <t>Venta Local</t>
        </is>
      </c>
      <c r="C3014" t="n">
        <v>40358652</v>
      </c>
      <c r="D3014" t="inlineStr">
        <is>
          <t>ANDES ASIA</t>
        </is>
      </c>
      <c r="E3014" t="n">
        <v>1021931</v>
      </c>
      <c r="F3014" t="inlineStr">
        <is>
          <t>andes asia1021931</t>
        </is>
      </c>
      <c r="G3014" s="12" t="n">
        <v>44998</v>
      </c>
      <c r="H3014" s="10" t="inlineStr"/>
      <c r="I3014" s="10" t="n">
        <v>2006.02</v>
      </c>
      <c r="J3014" s="10" t="n"/>
      <c r="K3014" s="10" t="n"/>
      <c r="L3014" s="13" t="n">
        <v>4.830303030303031</v>
      </c>
      <c r="M3014" s="12" t="n">
        <v>45002</v>
      </c>
      <c r="N3014" s="13" t="n">
        <v>15</v>
      </c>
      <c r="O3014" s="12" t="n">
        <v>45017</v>
      </c>
      <c r="P3014" t="n">
        <v>24</v>
      </c>
      <c r="Q3014" s="14" t="inlineStr">
        <is>
          <t>SI</t>
        </is>
      </c>
      <c r="R3014" s="10" t="n"/>
      <c r="S3014" s="10" t="n">
        <v>2006.02</v>
      </c>
      <c r="T3014" s="10" t="n"/>
      <c r="U3014" s="10" t="n"/>
      <c r="V3014" s="13" t="n">
        <v>6.830303030303031</v>
      </c>
      <c r="W3014" s="12" t="n">
        <v>45004</v>
      </c>
      <c r="X3014" s="13" t="n">
        <v>17</v>
      </c>
      <c r="Y3014" s="12" t="n">
        <v>45017</v>
      </c>
      <c r="Z3014" t="n">
        <v>24</v>
      </c>
      <c r="AA3014" s="14" t="inlineStr">
        <is>
          <t>SI</t>
        </is>
      </c>
    </row>
    <row r="3015">
      <c r="B3015" t="inlineStr">
        <is>
          <t>Venta Local</t>
        </is>
      </c>
      <c r="C3015" t="n">
        <v>40358651</v>
      </c>
      <c r="D3015" t="inlineStr">
        <is>
          <t>ANDES ASIA</t>
        </is>
      </c>
      <c r="E3015" t="n">
        <v>1022864</v>
      </c>
      <c r="F3015" t="inlineStr">
        <is>
          <t>andes asia1022864</t>
        </is>
      </c>
      <c r="G3015" s="12" t="n">
        <v>44998</v>
      </c>
      <c r="H3015" s="10" t="inlineStr"/>
      <c r="I3015" s="10" t="n">
        <v>1022.41</v>
      </c>
      <c r="J3015" s="10" t="n"/>
      <c r="K3015" s="10" t="n"/>
      <c r="L3015" s="13" t="n">
        <v>4.830303030303031</v>
      </c>
      <c r="M3015" s="12" t="n">
        <v>45002</v>
      </c>
      <c r="N3015" s="13" t="n">
        <v>15</v>
      </c>
      <c r="O3015" s="12" t="n">
        <v>45017</v>
      </c>
      <c r="P3015" t="n">
        <v>24</v>
      </c>
      <c r="Q3015" s="14" t="inlineStr">
        <is>
          <t>SI</t>
        </is>
      </c>
      <c r="R3015" s="10" t="n"/>
      <c r="S3015" s="10" t="n">
        <v>1022.41</v>
      </c>
      <c r="T3015" s="10" t="n"/>
      <c r="U3015" s="10" t="n"/>
      <c r="V3015" s="13" t="n">
        <v>6.830303030303031</v>
      </c>
      <c r="W3015" s="12" t="n">
        <v>45004</v>
      </c>
      <c r="X3015" s="13" t="n">
        <v>17</v>
      </c>
      <c r="Y3015" s="12" t="n">
        <v>45017</v>
      </c>
      <c r="Z3015" t="n">
        <v>24</v>
      </c>
      <c r="AA3015" s="14" t="inlineStr">
        <is>
          <t>SI</t>
        </is>
      </c>
    </row>
    <row r="3016">
      <c r="B3016" t="inlineStr">
        <is>
          <t>Venta Local</t>
        </is>
      </c>
      <c r="C3016" t="n">
        <v>40358651</v>
      </c>
      <c r="D3016" t="inlineStr">
        <is>
          <t>ANDES ASIA</t>
        </is>
      </c>
      <c r="E3016" t="n">
        <v>1022866</v>
      </c>
      <c r="F3016" t="inlineStr">
        <is>
          <t>andes asia1022866</t>
        </is>
      </c>
      <c r="G3016" s="12" t="n">
        <v>44998</v>
      </c>
      <c r="H3016" s="10" t="inlineStr"/>
      <c r="I3016" s="10" t="n">
        <v>4992.68</v>
      </c>
      <c r="J3016" s="10" t="n"/>
      <c r="K3016" s="10" t="n"/>
      <c r="L3016" s="13" t="n">
        <v>4.830303030303031</v>
      </c>
      <c r="M3016" s="12" t="n">
        <v>45002</v>
      </c>
      <c r="N3016" s="13" t="n">
        <v>15</v>
      </c>
      <c r="O3016" s="12" t="n">
        <v>45017</v>
      </c>
      <c r="P3016" t="n">
        <v>24</v>
      </c>
      <c r="Q3016" s="14" t="inlineStr">
        <is>
          <t>SI</t>
        </is>
      </c>
      <c r="R3016" s="10" t="n"/>
      <c r="S3016" s="10" t="n">
        <v>4992.68</v>
      </c>
      <c r="T3016" s="10" t="n"/>
      <c r="U3016" s="10" t="n"/>
      <c r="V3016" s="13" t="n">
        <v>6.830303030303031</v>
      </c>
      <c r="W3016" s="12" t="n">
        <v>45004</v>
      </c>
      <c r="X3016" s="13" t="n">
        <v>17</v>
      </c>
      <c r="Y3016" s="12" t="n">
        <v>45017</v>
      </c>
      <c r="Z3016" t="n">
        <v>24</v>
      </c>
      <c r="AA3016" s="14" t="inlineStr">
        <is>
          <t>SI</t>
        </is>
      </c>
    </row>
    <row r="3017">
      <c r="B3017" t="inlineStr">
        <is>
          <t>Venta Local</t>
        </is>
      </c>
      <c r="C3017" t="n">
        <v>40358651</v>
      </c>
      <c r="D3017" t="inlineStr">
        <is>
          <t>ANDES ASIA</t>
        </is>
      </c>
      <c r="E3017" t="n">
        <v>1022865</v>
      </c>
      <c r="F3017" t="inlineStr">
        <is>
          <t>andes asia1022865</t>
        </is>
      </c>
      <c r="G3017" s="12" t="n">
        <v>44998</v>
      </c>
      <c r="H3017" s="10" t="inlineStr"/>
      <c r="I3017" s="10" t="n">
        <v>5996.46</v>
      </c>
      <c r="J3017" s="10" t="n"/>
      <c r="K3017" s="10" t="n"/>
      <c r="L3017" s="13" t="n">
        <v>4.830303030303031</v>
      </c>
      <c r="M3017" s="12" t="n">
        <v>45002</v>
      </c>
      <c r="N3017" s="13" t="n">
        <v>15</v>
      </c>
      <c r="O3017" s="12" t="n">
        <v>45017</v>
      </c>
      <c r="P3017" t="n">
        <v>24</v>
      </c>
      <c r="Q3017" s="14" t="inlineStr">
        <is>
          <t>SI</t>
        </is>
      </c>
      <c r="R3017" s="10" t="n"/>
      <c r="S3017" s="10" t="n">
        <v>5996.46</v>
      </c>
      <c r="T3017" s="10" t="n"/>
      <c r="U3017" s="10" t="n"/>
      <c r="V3017" s="13" t="n">
        <v>6.830303030303031</v>
      </c>
      <c r="W3017" s="12" t="n">
        <v>45004</v>
      </c>
      <c r="X3017" s="13" t="n">
        <v>17</v>
      </c>
      <c r="Y3017" s="12" t="n">
        <v>45017</v>
      </c>
      <c r="Z3017" t="n">
        <v>24</v>
      </c>
      <c r="AA3017" s="14" t="inlineStr">
        <is>
          <t>SI</t>
        </is>
      </c>
    </row>
    <row r="3018">
      <c r="B3018" t="inlineStr">
        <is>
          <t>Venta Local</t>
        </is>
      </c>
      <c r="C3018" t="n">
        <v>40358651</v>
      </c>
      <c r="D3018" t="inlineStr">
        <is>
          <t>ANDES ASIA</t>
        </is>
      </c>
      <c r="E3018" t="n">
        <v>1022751</v>
      </c>
      <c r="F3018" t="inlineStr">
        <is>
          <t>andes asia1022751</t>
        </is>
      </c>
      <c r="G3018" s="12" t="n">
        <v>44998</v>
      </c>
      <c r="H3018" s="10" t="inlineStr"/>
      <c r="I3018" s="10" t="n">
        <v>7000</v>
      </c>
      <c r="J3018" s="10" t="n"/>
      <c r="K3018" s="10" t="n"/>
      <c r="L3018" s="13" t="n">
        <v>4.830303030303031</v>
      </c>
      <c r="M3018" s="12" t="n">
        <v>45002</v>
      </c>
      <c r="N3018" s="13" t="n">
        <v>15</v>
      </c>
      <c r="O3018" s="12" t="n">
        <v>45017</v>
      </c>
      <c r="P3018" t="n">
        <v>24</v>
      </c>
      <c r="Q3018" s="14" t="inlineStr">
        <is>
          <t>SI</t>
        </is>
      </c>
      <c r="R3018" s="10" t="n"/>
      <c r="S3018" s="10" t="n">
        <v>7000</v>
      </c>
      <c r="T3018" s="10" t="n"/>
      <c r="U3018" s="10" t="n"/>
      <c r="V3018" s="13" t="n">
        <v>6.830303030303031</v>
      </c>
      <c r="W3018" s="12" t="n">
        <v>45004</v>
      </c>
      <c r="X3018" s="13" t="n">
        <v>17</v>
      </c>
      <c r="Y3018" s="12" t="n">
        <v>45017</v>
      </c>
      <c r="Z3018" t="n">
        <v>24</v>
      </c>
      <c r="AA3018" s="14" t="inlineStr">
        <is>
          <t>SI</t>
        </is>
      </c>
    </row>
    <row r="3019">
      <c r="B3019" t="inlineStr">
        <is>
          <t>Venta Local</t>
        </is>
      </c>
      <c r="C3019" t="n">
        <v>40358651</v>
      </c>
      <c r="D3019" t="inlineStr">
        <is>
          <t>ANDES ASIA</t>
        </is>
      </c>
      <c r="E3019" t="n">
        <v>1022101</v>
      </c>
      <c r="F3019" t="inlineStr">
        <is>
          <t>andes asia1022101</t>
        </is>
      </c>
      <c r="G3019" s="12" t="n">
        <v>44998</v>
      </c>
      <c r="H3019" s="10" t="inlineStr"/>
      <c r="I3019" s="10" t="n">
        <v>827.4400000000001</v>
      </c>
      <c r="J3019" s="10" t="n"/>
      <c r="K3019" s="10" t="n"/>
      <c r="L3019" s="13" t="n">
        <v>4.830303030303031</v>
      </c>
      <c r="M3019" s="12" t="n">
        <v>45002</v>
      </c>
      <c r="N3019" s="13" t="n">
        <v>15</v>
      </c>
      <c r="O3019" s="12" t="n">
        <v>45017</v>
      </c>
      <c r="P3019" t="n">
        <v>24</v>
      </c>
      <c r="Q3019" s="14" t="inlineStr">
        <is>
          <t>SI</t>
        </is>
      </c>
      <c r="R3019" s="10" t="n"/>
      <c r="S3019" s="10" t="n">
        <v>827.4400000000001</v>
      </c>
      <c r="T3019" s="10" t="n"/>
      <c r="U3019" s="10" t="n"/>
      <c r="V3019" s="13" t="n">
        <v>6.830303030303031</v>
      </c>
      <c r="W3019" s="12" t="n">
        <v>45004</v>
      </c>
      <c r="X3019" s="13" t="n">
        <v>17</v>
      </c>
      <c r="Y3019" s="12" t="n">
        <v>45017</v>
      </c>
      <c r="Z3019" t="n">
        <v>24</v>
      </c>
      <c r="AA3019" s="14" t="inlineStr">
        <is>
          <t>SI</t>
        </is>
      </c>
    </row>
    <row r="3020">
      <c r="B3020" t="inlineStr">
        <is>
          <t>Venta Local</t>
        </is>
      </c>
      <c r="C3020" t="n">
        <v>40358630</v>
      </c>
      <c r="D3020" t="inlineStr">
        <is>
          <t>ANDES ASIA</t>
        </is>
      </c>
      <c r="E3020" t="n">
        <v>1022975</v>
      </c>
      <c r="F3020" t="inlineStr">
        <is>
          <t>andes asia1022975</t>
        </is>
      </c>
      <c r="G3020" s="12" t="n">
        <v>45015</v>
      </c>
      <c r="H3020" s="10" t="inlineStr"/>
      <c r="I3020" s="10" t="n">
        <v>4040</v>
      </c>
      <c r="J3020" s="10" t="n"/>
      <c r="K3020" s="10" t="n"/>
      <c r="L3020" s="13" t="n">
        <v>4.830303030303031</v>
      </c>
      <c r="M3020" s="12" t="n">
        <v>45019</v>
      </c>
      <c r="N3020" s="13" t="n">
        <v>15</v>
      </c>
      <c r="O3020" s="12" t="n">
        <v>45034</v>
      </c>
      <c r="P3020" t="n">
        <v>10</v>
      </c>
      <c r="Q3020" s="14" t="inlineStr">
        <is>
          <t>SI</t>
        </is>
      </c>
      <c r="R3020" s="10" t="n"/>
      <c r="S3020" s="10" t="n">
        <v>4040</v>
      </c>
      <c r="T3020" s="10" t="n"/>
      <c r="U3020" s="10" t="n"/>
      <c r="V3020" s="13" t="n">
        <v>6.830303030303031</v>
      </c>
      <c r="W3020" s="12" t="n">
        <v>45021</v>
      </c>
      <c r="X3020" s="13" t="n">
        <v>17</v>
      </c>
      <c r="Y3020" s="12" t="n">
        <v>45034</v>
      </c>
      <c r="Z3020" t="n">
        <v>10</v>
      </c>
      <c r="AA3020" s="14" t="inlineStr">
        <is>
          <t>SI</t>
        </is>
      </c>
    </row>
    <row r="3021">
      <c r="B3021" t="inlineStr">
        <is>
          <t>Venta Local</t>
        </is>
      </c>
      <c r="C3021" t="n">
        <v>40358630</v>
      </c>
      <c r="D3021" t="inlineStr">
        <is>
          <t>ANDES ASIA</t>
        </is>
      </c>
      <c r="E3021" t="n">
        <v>1022866</v>
      </c>
      <c r="F3021" t="inlineStr">
        <is>
          <t>andes asia1022866</t>
        </is>
      </c>
      <c r="G3021" s="12" t="n">
        <v>45015</v>
      </c>
      <c r="H3021" s="10" t="inlineStr"/>
      <c r="I3021" s="10" t="n">
        <v>4007.28</v>
      </c>
      <c r="J3021" s="10" t="n"/>
      <c r="K3021" s="10" t="n"/>
      <c r="L3021" s="13" t="n">
        <v>4.830303030303031</v>
      </c>
      <c r="M3021" s="12" t="n">
        <v>45019</v>
      </c>
      <c r="N3021" s="13" t="n">
        <v>15</v>
      </c>
      <c r="O3021" s="12" t="n">
        <v>45034</v>
      </c>
      <c r="P3021" t="n">
        <v>10</v>
      </c>
      <c r="Q3021" s="14" t="inlineStr">
        <is>
          <t>SI</t>
        </is>
      </c>
      <c r="R3021" s="10" t="n"/>
      <c r="S3021" s="10" t="n">
        <v>4007.28</v>
      </c>
      <c r="T3021" s="10" t="n"/>
      <c r="U3021" s="10" t="n"/>
      <c r="V3021" s="13" t="n">
        <v>6.830303030303031</v>
      </c>
      <c r="W3021" s="12" t="n">
        <v>45021</v>
      </c>
      <c r="X3021" s="13" t="n">
        <v>17</v>
      </c>
      <c r="Y3021" s="12" t="n">
        <v>45034</v>
      </c>
      <c r="Z3021" t="n">
        <v>10</v>
      </c>
      <c r="AA3021" s="14" t="inlineStr">
        <is>
          <t>SI</t>
        </is>
      </c>
    </row>
    <row r="3022">
      <c r="B3022" t="inlineStr">
        <is>
          <t>Venta Local</t>
        </is>
      </c>
      <c r="C3022" t="n">
        <v>40358630</v>
      </c>
      <c r="D3022" t="inlineStr">
        <is>
          <t>ANDES ASIA</t>
        </is>
      </c>
      <c r="E3022" t="n">
        <v>1022864</v>
      </c>
      <c r="F3022" t="inlineStr">
        <is>
          <t>andes asia1022864</t>
        </is>
      </c>
      <c r="G3022" s="12" t="n">
        <v>45015</v>
      </c>
      <c r="H3022" s="10" t="inlineStr"/>
      <c r="I3022" s="10" t="n">
        <v>5106.09</v>
      </c>
      <c r="J3022" s="10" t="n"/>
      <c r="K3022" s="10" t="n"/>
      <c r="L3022" s="13" t="n">
        <v>4.830303030303031</v>
      </c>
      <c r="M3022" s="12" t="n">
        <v>45019</v>
      </c>
      <c r="N3022" s="13" t="n">
        <v>15</v>
      </c>
      <c r="O3022" s="12" t="n">
        <v>45034</v>
      </c>
      <c r="P3022" t="n">
        <v>10</v>
      </c>
      <c r="Q3022" s="14" t="inlineStr">
        <is>
          <t>SI</t>
        </is>
      </c>
      <c r="R3022" s="10" t="n"/>
      <c r="S3022" s="10" t="n">
        <v>5106.09</v>
      </c>
      <c r="T3022" s="10" t="n"/>
      <c r="U3022" s="10" t="n"/>
      <c r="V3022" s="13" t="n">
        <v>6.830303030303031</v>
      </c>
      <c r="W3022" s="12" t="n">
        <v>45021</v>
      </c>
      <c r="X3022" s="13" t="n">
        <v>17</v>
      </c>
      <c r="Y3022" s="12" t="n">
        <v>45034</v>
      </c>
      <c r="Z3022" t="n">
        <v>10</v>
      </c>
      <c r="AA3022" s="14" t="inlineStr">
        <is>
          <t>SI</t>
        </is>
      </c>
    </row>
    <row r="3023">
      <c r="B3023" t="inlineStr">
        <is>
          <t>Venta Local</t>
        </is>
      </c>
      <c r="C3023" t="n">
        <v>40358630</v>
      </c>
      <c r="D3023" t="inlineStr">
        <is>
          <t>ANDES ASIA</t>
        </is>
      </c>
      <c r="E3023" t="n">
        <v>1022751</v>
      </c>
      <c r="F3023" t="inlineStr">
        <is>
          <t>andes asia1022751</t>
        </is>
      </c>
      <c r="G3023" s="12" t="n">
        <v>45015</v>
      </c>
      <c r="H3023" s="10" t="inlineStr"/>
      <c r="I3023" s="10" t="n">
        <v>3010</v>
      </c>
      <c r="J3023" s="10" t="n"/>
      <c r="K3023" s="10" t="n"/>
      <c r="L3023" s="13" t="n">
        <v>4.830303030303031</v>
      </c>
      <c r="M3023" s="12" t="n">
        <v>45019</v>
      </c>
      <c r="N3023" s="13" t="n">
        <v>15</v>
      </c>
      <c r="O3023" s="12" t="n">
        <v>45034</v>
      </c>
      <c r="P3023" t="n">
        <v>10</v>
      </c>
      <c r="Q3023" s="14" t="inlineStr">
        <is>
          <t>SI</t>
        </is>
      </c>
      <c r="R3023" s="10" t="n"/>
      <c r="S3023" s="10" t="n">
        <v>3010</v>
      </c>
      <c r="T3023" s="10" t="n"/>
      <c r="U3023" s="10" t="n"/>
      <c r="V3023" s="13" t="n">
        <v>6.830303030303031</v>
      </c>
      <c r="W3023" s="12" t="n">
        <v>45021</v>
      </c>
      <c r="X3023" s="13" t="n">
        <v>17</v>
      </c>
      <c r="Y3023" s="12" t="n">
        <v>45034</v>
      </c>
      <c r="Z3023" t="n">
        <v>10</v>
      </c>
      <c r="AA3023" s="14" t="inlineStr">
        <is>
          <t>SI</t>
        </is>
      </c>
    </row>
    <row r="3024">
      <c r="B3024" t="inlineStr">
        <is>
          <t>Venta Local</t>
        </is>
      </c>
      <c r="C3024" t="n">
        <v>40358630</v>
      </c>
      <c r="D3024" t="inlineStr">
        <is>
          <t>ANDES ASIA</t>
        </is>
      </c>
      <c r="E3024" t="n">
        <v>1022621</v>
      </c>
      <c r="F3024" t="inlineStr">
        <is>
          <t>andes asia1022621</t>
        </is>
      </c>
      <c r="G3024" s="12" t="n">
        <v>45015</v>
      </c>
      <c r="H3024" s="10" t="inlineStr"/>
      <c r="I3024" s="10" t="n">
        <v>8000.69</v>
      </c>
      <c r="J3024" s="10" t="n"/>
      <c r="K3024" s="10" t="n"/>
      <c r="L3024" s="13" t="n">
        <v>4.830303030303031</v>
      </c>
      <c r="M3024" s="12" t="n">
        <v>45019</v>
      </c>
      <c r="N3024" s="13" t="n">
        <v>15</v>
      </c>
      <c r="O3024" s="12" t="n">
        <v>45034</v>
      </c>
      <c r="P3024" t="n">
        <v>10</v>
      </c>
      <c r="Q3024" s="14" t="inlineStr">
        <is>
          <t>SI</t>
        </is>
      </c>
      <c r="R3024" s="10" t="n"/>
      <c r="S3024" s="10" t="n">
        <v>8000.69</v>
      </c>
      <c r="T3024" s="10" t="n"/>
      <c r="U3024" s="10" t="n"/>
      <c r="V3024" s="13" t="n">
        <v>6.830303030303031</v>
      </c>
      <c r="W3024" s="12" t="n">
        <v>45021</v>
      </c>
      <c r="X3024" s="13" t="n">
        <v>17</v>
      </c>
      <c r="Y3024" s="12" t="n">
        <v>45034</v>
      </c>
      <c r="Z3024" t="n">
        <v>10</v>
      </c>
      <c r="AA3024" s="14" t="inlineStr">
        <is>
          <t>SI</t>
        </is>
      </c>
    </row>
    <row r="3025">
      <c r="B3025" t="inlineStr">
        <is>
          <t>Venta Local</t>
        </is>
      </c>
      <c r="C3025" t="n">
        <v>40358104</v>
      </c>
      <c r="D3025" t="inlineStr">
        <is>
          <t>AGRO AMERICA</t>
        </is>
      </c>
      <c r="E3025" t="n">
        <v>1012532</v>
      </c>
      <c r="F3025" t="inlineStr">
        <is>
          <t>agro america1012532</t>
        </is>
      </c>
      <c r="G3025" s="12" t="n">
        <v>44992</v>
      </c>
      <c r="H3025" s="10" t="n">
        <v>417.30464</v>
      </c>
      <c r="I3025" s="10" t="n"/>
      <c r="J3025" s="10" t="n"/>
      <c r="K3025" s="10" t="n"/>
      <c r="L3025" s="13" t="n">
        <v>7.5</v>
      </c>
      <c r="M3025" s="12" t="n">
        <v>44999</v>
      </c>
      <c r="N3025" s="13" t="n">
        <v>9.5</v>
      </c>
      <c r="O3025" s="12" t="n">
        <v>45008</v>
      </c>
      <c r="P3025" t="n">
        <v>7</v>
      </c>
      <c r="Q3025" s="14" t="inlineStr">
        <is>
          <t>SI</t>
        </is>
      </c>
      <c r="R3025" s="10" t="n">
        <v>417.30464</v>
      </c>
      <c r="S3025" s="10" t="n"/>
      <c r="T3025" s="10" t="n"/>
      <c r="U3025" s="10" t="n"/>
      <c r="V3025" s="13" t="n">
        <v>9.5</v>
      </c>
      <c r="W3025" s="12" t="n">
        <v>45001</v>
      </c>
      <c r="X3025" s="13" t="n">
        <v>11.5</v>
      </c>
      <c r="Y3025" s="12" t="n">
        <v>45008</v>
      </c>
      <c r="Z3025" t="n">
        <v>7</v>
      </c>
      <c r="AA3025" s="14" t="inlineStr">
        <is>
          <t>SI</t>
        </is>
      </c>
    </row>
    <row r="3026">
      <c r="B3026" t="inlineStr">
        <is>
          <t>Venta Local</t>
        </is>
      </c>
      <c r="C3026" t="n">
        <v>40358104</v>
      </c>
      <c r="D3026" t="inlineStr">
        <is>
          <t>AGRO AMERICA</t>
        </is>
      </c>
      <c r="E3026" t="n">
        <v>1012532</v>
      </c>
      <c r="F3026" t="inlineStr">
        <is>
          <t>agro america1012532</t>
        </is>
      </c>
      <c r="G3026" s="12" t="n">
        <v>44992</v>
      </c>
      <c r="H3026" s="10" t="n">
        <v>3229.57504</v>
      </c>
      <c r="I3026" s="10" t="n"/>
      <c r="J3026" s="10" t="n"/>
      <c r="K3026" s="10" t="n"/>
      <c r="L3026" s="13" t="n">
        <v>7.5</v>
      </c>
      <c r="M3026" s="12" t="n">
        <v>44999</v>
      </c>
      <c r="N3026" s="13" t="n">
        <v>9.5</v>
      </c>
      <c r="O3026" s="12" t="n">
        <v>45008</v>
      </c>
      <c r="P3026" t="n">
        <v>7</v>
      </c>
      <c r="Q3026" s="14" t="inlineStr">
        <is>
          <t>SI</t>
        </is>
      </c>
      <c r="R3026" s="10" t="n">
        <v>3229.57504</v>
      </c>
      <c r="S3026" s="10" t="n"/>
      <c r="T3026" s="10" t="n"/>
      <c r="U3026" s="10" t="n"/>
      <c r="V3026" s="13" t="n">
        <v>9.5</v>
      </c>
      <c r="W3026" s="12" t="n">
        <v>45001</v>
      </c>
      <c r="X3026" s="13" t="n">
        <v>11.5</v>
      </c>
      <c r="Y3026" s="12" t="n">
        <v>45008</v>
      </c>
      <c r="Z3026" t="n">
        <v>7</v>
      </c>
      <c r="AA3026" s="14" t="inlineStr">
        <is>
          <t>SI</t>
        </is>
      </c>
    </row>
    <row r="3027">
      <c r="B3027" t="inlineStr">
        <is>
          <t>Venta Local</t>
        </is>
      </c>
      <c r="C3027" t="n">
        <v>40358054</v>
      </c>
      <c r="D3027" t="inlineStr">
        <is>
          <t>AGRO MEXICO</t>
        </is>
      </c>
      <c r="E3027" t="n">
        <v>1023218</v>
      </c>
      <c r="F3027" t="inlineStr">
        <is>
          <t>agro mexico1023218</t>
        </is>
      </c>
      <c r="G3027" s="12" t="n">
        <v>44977</v>
      </c>
      <c r="H3027" s="10" t="n">
        <v>15920</v>
      </c>
      <c r="I3027" s="10" t="n"/>
      <c r="J3027" s="10" t="n"/>
      <c r="K3027" s="10" t="n"/>
      <c r="L3027" s="13" t="n">
        <v>5.449612403100775</v>
      </c>
      <c r="M3027" s="12" t="n">
        <v>44982</v>
      </c>
      <c r="N3027" s="13" t="n">
        <v>10</v>
      </c>
      <c r="O3027" s="12" t="n">
        <v>44992</v>
      </c>
      <c r="P3027" t="n">
        <v>19</v>
      </c>
      <c r="Q3027" s="14" t="inlineStr">
        <is>
          <t>SI</t>
        </is>
      </c>
      <c r="R3027" s="10" t="n">
        <v>15920</v>
      </c>
      <c r="S3027" s="10" t="n"/>
      <c r="T3027" s="10" t="n"/>
      <c r="U3027" s="10" t="n"/>
      <c r="V3027" s="13" t="n">
        <v>7.449612403100775</v>
      </c>
      <c r="W3027" s="12" t="n">
        <v>44984</v>
      </c>
      <c r="X3027" s="13" t="n">
        <v>12</v>
      </c>
      <c r="Y3027" s="12" t="n">
        <v>44992</v>
      </c>
      <c r="Z3027" t="n">
        <v>19</v>
      </c>
      <c r="AA3027" s="14" t="inlineStr">
        <is>
          <t>SI</t>
        </is>
      </c>
    </row>
    <row r="3028">
      <c r="B3028" t="inlineStr">
        <is>
          <t>Venta Local</t>
        </is>
      </c>
      <c r="C3028" t="n">
        <v>40358054</v>
      </c>
      <c r="D3028" t="inlineStr">
        <is>
          <t>AGRO MEXICO</t>
        </is>
      </c>
      <c r="E3028" t="n">
        <v>1023218</v>
      </c>
      <c r="F3028" t="inlineStr">
        <is>
          <t>agro mexico1023218</t>
        </is>
      </c>
      <c r="G3028" s="12" t="n">
        <v>44977</v>
      </c>
      <c r="H3028" s="10" t="n">
        <v>24000</v>
      </c>
      <c r="I3028" s="10" t="n"/>
      <c r="J3028" s="10" t="n"/>
      <c r="K3028" s="10" t="n"/>
      <c r="L3028" s="13" t="n">
        <v>5.449612403100775</v>
      </c>
      <c r="M3028" s="12" t="n">
        <v>44982</v>
      </c>
      <c r="N3028" s="13" t="n">
        <v>10</v>
      </c>
      <c r="O3028" s="12" t="n">
        <v>44992</v>
      </c>
      <c r="P3028" t="n">
        <v>19</v>
      </c>
      <c r="Q3028" s="14" t="inlineStr">
        <is>
          <t>SI</t>
        </is>
      </c>
      <c r="R3028" s="10" t="n">
        <v>24000</v>
      </c>
      <c r="S3028" s="10" t="n"/>
      <c r="T3028" s="10" t="n"/>
      <c r="U3028" s="10" t="n"/>
      <c r="V3028" s="13" t="n">
        <v>7.449612403100775</v>
      </c>
      <c r="W3028" s="12" t="n">
        <v>44984</v>
      </c>
      <c r="X3028" s="13" t="n">
        <v>12</v>
      </c>
      <c r="Y3028" s="12" t="n">
        <v>44992</v>
      </c>
      <c r="Z3028" t="n">
        <v>19</v>
      </c>
      <c r="AA3028" s="14" t="inlineStr">
        <is>
          <t>SI</t>
        </is>
      </c>
    </row>
    <row r="3029">
      <c r="B3029" t="inlineStr">
        <is>
          <t>Venta Local</t>
        </is>
      </c>
      <c r="C3029" t="n">
        <v>40358047</v>
      </c>
      <c r="D3029" t="inlineStr">
        <is>
          <t>AGRO MEXICO</t>
        </is>
      </c>
      <c r="E3029" t="n">
        <v>1023319</v>
      </c>
      <c r="F3029" t="inlineStr">
        <is>
          <t>agro mexico1023319</t>
        </is>
      </c>
      <c r="G3029" s="12" t="n">
        <v>44977</v>
      </c>
      <c r="H3029" s="10" t="n">
        <v>13400</v>
      </c>
      <c r="I3029" s="10" t="n"/>
      <c r="J3029" s="10" t="n"/>
      <c r="K3029" s="10" t="n"/>
      <c r="L3029" s="13" t="n">
        <v>5.449612403100775</v>
      </c>
      <c r="M3029" s="12" t="n">
        <v>44982</v>
      </c>
      <c r="N3029" s="13" t="n">
        <v>10</v>
      </c>
      <c r="O3029" s="12" t="n">
        <v>44992</v>
      </c>
      <c r="P3029" t="n">
        <v>19</v>
      </c>
      <c r="Q3029" s="14" t="inlineStr">
        <is>
          <t>SI</t>
        </is>
      </c>
      <c r="R3029" s="10" t="n">
        <v>13400</v>
      </c>
      <c r="S3029" s="10" t="n"/>
      <c r="T3029" s="10" t="n"/>
      <c r="U3029" s="10" t="n"/>
      <c r="V3029" s="13" t="n">
        <v>7.449612403100775</v>
      </c>
      <c r="W3029" s="12" t="n">
        <v>44984</v>
      </c>
      <c r="X3029" s="13" t="n">
        <v>12</v>
      </c>
      <c r="Y3029" s="12" t="n">
        <v>44992</v>
      </c>
      <c r="Z3029" t="n">
        <v>19</v>
      </c>
      <c r="AA3029" s="14" t="inlineStr">
        <is>
          <t>SI</t>
        </is>
      </c>
    </row>
    <row r="3030">
      <c r="B3030" t="inlineStr">
        <is>
          <t>Venta Local</t>
        </is>
      </c>
      <c r="C3030" t="n">
        <v>40358047</v>
      </c>
      <c r="D3030" t="inlineStr">
        <is>
          <t>AGRO MEXICO</t>
        </is>
      </c>
      <c r="E3030" t="n">
        <v>1023319</v>
      </c>
      <c r="F3030" t="inlineStr">
        <is>
          <t>agro mexico1023319</t>
        </is>
      </c>
      <c r="G3030" s="12" t="n">
        <v>44977</v>
      </c>
      <c r="H3030" s="10" t="n">
        <v>23680</v>
      </c>
      <c r="I3030" s="10" t="n"/>
      <c r="J3030" s="10" t="n"/>
      <c r="K3030" s="10" t="n"/>
      <c r="L3030" s="13" t="n">
        <v>5.449612403100775</v>
      </c>
      <c r="M3030" s="12" t="n">
        <v>44982</v>
      </c>
      <c r="N3030" s="13" t="n">
        <v>10</v>
      </c>
      <c r="O3030" s="12" t="n">
        <v>44992</v>
      </c>
      <c r="P3030" t="n">
        <v>19</v>
      </c>
      <c r="Q3030" s="14" t="inlineStr">
        <is>
          <t>SI</t>
        </is>
      </c>
      <c r="R3030" s="10" t="n">
        <v>23680</v>
      </c>
      <c r="S3030" s="10" t="n"/>
      <c r="T3030" s="10" t="n"/>
      <c r="U3030" s="10" t="n"/>
      <c r="V3030" s="13" t="n">
        <v>7.449612403100775</v>
      </c>
      <c r="W3030" s="12" t="n">
        <v>44984</v>
      </c>
      <c r="X3030" s="13" t="n">
        <v>12</v>
      </c>
      <c r="Y3030" s="12" t="n">
        <v>44992</v>
      </c>
      <c r="Z3030" t="n">
        <v>19</v>
      </c>
      <c r="AA3030" s="14" t="inlineStr">
        <is>
          <t>SI</t>
        </is>
      </c>
    </row>
    <row r="3031">
      <c r="B3031" t="inlineStr">
        <is>
          <t>Venta Local</t>
        </is>
      </c>
      <c r="C3031" t="n">
        <v>40358046</v>
      </c>
      <c r="D3031" t="inlineStr">
        <is>
          <t>AGRO MEXICO</t>
        </is>
      </c>
      <c r="E3031" t="n">
        <v>1023318</v>
      </c>
      <c r="F3031" t="inlineStr">
        <is>
          <t>agro mexico1023318</t>
        </is>
      </c>
      <c r="G3031" s="12" t="n">
        <v>44974</v>
      </c>
      <c r="H3031" s="10" t="n">
        <v>12497.38</v>
      </c>
      <c r="I3031" s="10" t="n"/>
      <c r="J3031" s="10" t="n"/>
      <c r="K3031" s="10" t="n"/>
      <c r="L3031" s="13" t="n">
        <v>5.449612403100775</v>
      </c>
      <c r="M3031" s="12" t="n">
        <v>44979</v>
      </c>
      <c r="N3031" s="13" t="n">
        <v>10</v>
      </c>
      <c r="O3031" s="12" t="n">
        <v>44989</v>
      </c>
      <c r="P3031" t="n">
        <v>21</v>
      </c>
      <c r="Q3031" s="14" t="inlineStr">
        <is>
          <t>SI</t>
        </is>
      </c>
      <c r="R3031" s="10" t="n">
        <v>12497.38</v>
      </c>
      <c r="S3031" s="10" t="n"/>
      <c r="T3031" s="10" t="n"/>
      <c r="U3031" s="10" t="n"/>
      <c r="V3031" s="13" t="n">
        <v>7.449612403100775</v>
      </c>
      <c r="W3031" s="12" t="n">
        <v>44981</v>
      </c>
      <c r="X3031" s="13" t="n">
        <v>12</v>
      </c>
      <c r="Y3031" s="12" t="n">
        <v>44989</v>
      </c>
      <c r="Z3031" t="n">
        <v>21</v>
      </c>
      <c r="AA3031" s="14" t="inlineStr">
        <is>
          <t>SI</t>
        </is>
      </c>
    </row>
    <row r="3032">
      <c r="B3032" t="inlineStr">
        <is>
          <t>Venta Local</t>
        </is>
      </c>
      <c r="C3032" t="n">
        <v>40358046</v>
      </c>
      <c r="D3032" t="inlineStr">
        <is>
          <t>AGRO MEXICO</t>
        </is>
      </c>
      <c r="E3032" t="n">
        <v>1023318</v>
      </c>
      <c r="F3032" t="inlineStr">
        <is>
          <t>agro mexico1023318</t>
        </is>
      </c>
      <c r="G3032" s="12" t="n">
        <v>44974</v>
      </c>
      <c r="H3032" s="10" t="n">
        <v>24004.73</v>
      </c>
      <c r="I3032" s="10" t="n"/>
      <c r="J3032" s="10" t="n"/>
      <c r="K3032" s="10" t="n"/>
      <c r="L3032" s="13" t="n">
        <v>5.449612403100775</v>
      </c>
      <c r="M3032" s="12" t="n">
        <v>44979</v>
      </c>
      <c r="N3032" s="13" t="n">
        <v>10</v>
      </c>
      <c r="O3032" s="12" t="n">
        <v>44989</v>
      </c>
      <c r="P3032" t="n">
        <v>21</v>
      </c>
      <c r="Q3032" s="14" t="inlineStr">
        <is>
          <t>SI</t>
        </is>
      </c>
      <c r="R3032" s="10" t="n">
        <v>24004.73</v>
      </c>
      <c r="S3032" s="10" t="n"/>
      <c r="T3032" s="10" t="n"/>
      <c r="U3032" s="10" t="n"/>
      <c r="V3032" s="13" t="n">
        <v>7.449612403100775</v>
      </c>
      <c r="W3032" s="12" t="n">
        <v>44981</v>
      </c>
      <c r="X3032" s="13" t="n">
        <v>12</v>
      </c>
      <c r="Y3032" s="12" t="n">
        <v>44989</v>
      </c>
      <c r="Z3032" t="n">
        <v>21</v>
      </c>
      <c r="AA3032" s="14" t="inlineStr">
        <is>
          <t>SI</t>
        </is>
      </c>
    </row>
    <row r="3033">
      <c r="B3033" t="inlineStr">
        <is>
          <t>Venta Local</t>
        </is>
      </c>
      <c r="C3033" t="n">
        <v>40323947</v>
      </c>
      <c r="D3033" t="inlineStr">
        <is>
          <t>AGRO MEXICO</t>
        </is>
      </c>
      <c r="E3033" t="n">
        <v>1011127</v>
      </c>
      <c r="F3033" t="inlineStr">
        <is>
          <t>agro mexico1011127</t>
        </is>
      </c>
      <c r="G3033" s="12" t="n">
        <v>45284</v>
      </c>
      <c r="H3033" s="10" t="inlineStr"/>
      <c r="I3033" s="10" t="n"/>
      <c r="J3033" s="10" t="n"/>
      <c r="K3033" s="10" t="n"/>
      <c r="L3033" s="13" t="n">
        <v>5.449612403100775</v>
      </c>
      <c r="M3033" s="12" t="n">
        <v>45289</v>
      </c>
      <c r="N3033" s="13" t="n">
        <v>10</v>
      </c>
      <c r="O3033" s="12" t="n">
        <v>45299</v>
      </c>
      <c r="P3033" t="n">
        <v>20</v>
      </c>
      <c r="Q3033" s="14" t="inlineStr">
        <is>
          <t>SI</t>
        </is>
      </c>
      <c r="R3033" s="10" t="n"/>
      <c r="S3033" s="10" t="n"/>
      <c r="T3033" s="10" t="n"/>
      <c r="U3033" s="10" t="n"/>
      <c r="V3033" s="13" t="n">
        <v>7.449612403100775</v>
      </c>
      <c r="W3033" s="12" t="n">
        <v>45291</v>
      </c>
      <c r="X3033" s="13" t="n">
        <v>12</v>
      </c>
      <c r="Y3033" s="12" t="n">
        <v>45299</v>
      </c>
      <c r="Z3033" t="n">
        <v>20</v>
      </c>
      <c r="AA3033" s="14" t="inlineStr">
        <is>
          <t>SI</t>
        </is>
      </c>
    </row>
    <row r="3034">
      <c r="B3034" t="inlineStr">
        <is>
          <t>Venta Local</t>
        </is>
      </c>
      <c r="C3034" t="n">
        <v>40357924</v>
      </c>
      <c r="D3034" t="inlineStr">
        <is>
          <t>AGRO MEXICO</t>
        </is>
      </c>
      <c r="E3034" t="n">
        <v>1023450</v>
      </c>
      <c r="F3034" t="inlineStr">
        <is>
          <t>agro mexico1023450</t>
        </is>
      </c>
      <c r="G3034" s="12" t="n">
        <v>44981</v>
      </c>
      <c r="H3034" s="10" t="n">
        <v>17901.71</v>
      </c>
      <c r="I3034" s="10" t="n"/>
      <c r="J3034" s="10" t="n"/>
      <c r="K3034" s="10" t="n"/>
      <c r="L3034" s="13" t="n">
        <v>5.449612403100775</v>
      </c>
      <c r="M3034" s="12" t="n">
        <v>44986</v>
      </c>
      <c r="N3034" s="13" t="n">
        <v>10</v>
      </c>
      <c r="O3034" s="12" t="n">
        <v>44996</v>
      </c>
      <c r="P3034" t="n">
        <v>15</v>
      </c>
      <c r="Q3034" s="14" t="inlineStr">
        <is>
          <t>SI</t>
        </is>
      </c>
      <c r="R3034" s="10" t="n">
        <v>17901.71</v>
      </c>
      <c r="S3034" s="10" t="n"/>
      <c r="T3034" s="10" t="n"/>
      <c r="U3034" s="10" t="n"/>
      <c r="V3034" s="13" t="n">
        <v>7.449612403100775</v>
      </c>
      <c r="W3034" s="12" t="n">
        <v>44988</v>
      </c>
      <c r="X3034" s="13" t="n">
        <v>12</v>
      </c>
      <c r="Y3034" s="12" t="n">
        <v>44996</v>
      </c>
      <c r="Z3034" t="n">
        <v>15</v>
      </c>
      <c r="AA3034" s="14" t="inlineStr">
        <is>
          <t>SI</t>
        </is>
      </c>
    </row>
    <row r="3035">
      <c r="B3035" t="inlineStr">
        <is>
          <t>Venta Local</t>
        </is>
      </c>
      <c r="C3035" t="n">
        <v>40357924</v>
      </c>
      <c r="D3035" t="inlineStr">
        <is>
          <t>AGRO MEXICO</t>
        </is>
      </c>
      <c r="E3035" t="n">
        <v>1023450</v>
      </c>
      <c r="F3035" t="inlineStr">
        <is>
          <t>agro mexico1023450</t>
        </is>
      </c>
      <c r="G3035" s="12" t="n">
        <v>44981</v>
      </c>
      <c r="H3035" s="10" t="n">
        <v>23982.48</v>
      </c>
      <c r="I3035" s="10" t="n"/>
      <c r="J3035" s="10" t="n"/>
      <c r="K3035" s="10" t="n"/>
      <c r="L3035" s="13" t="n">
        <v>5.449612403100775</v>
      </c>
      <c r="M3035" s="12" t="n">
        <v>44986</v>
      </c>
      <c r="N3035" s="13" t="n">
        <v>10</v>
      </c>
      <c r="O3035" s="12" t="n">
        <v>44996</v>
      </c>
      <c r="P3035" t="n">
        <v>15</v>
      </c>
      <c r="Q3035" s="14" t="inlineStr">
        <is>
          <t>SI</t>
        </is>
      </c>
      <c r="R3035" s="10" t="n">
        <v>23982.48</v>
      </c>
      <c r="S3035" s="10" t="n"/>
      <c r="T3035" s="10" t="n"/>
      <c r="U3035" s="10" t="n"/>
      <c r="V3035" s="13" t="n">
        <v>7.449612403100775</v>
      </c>
      <c r="W3035" s="12" t="n">
        <v>44988</v>
      </c>
      <c r="X3035" s="13" t="n">
        <v>12</v>
      </c>
      <c r="Y3035" s="12" t="n">
        <v>44996</v>
      </c>
      <c r="Z3035" t="n">
        <v>15</v>
      </c>
      <c r="AA3035" s="14" t="inlineStr">
        <is>
          <t>SI</t>
        </is>
      </c>
    </row>
    <row r="3036">
      <c r="B3036" t="inlineStr">
        <is>
          <t>Venta Local</t>
        </is>
      </c>
      <c r="C3036" t="n">
        <v>40357900</v>
      </c>
      <c r="D3036" t="inlineStr">
        <is>
          <t>AGRO AMERICA</t>
        </is>
      </c>
      <c r="E3036" t="n">
        <v>1030461</v>
      </c>
      <c r="F3036" t="inlineStr">
        <is>
          <t>agro america1030461</t>
        </is>
      </c>
      <c r="G3036" s="12" t="n">
        <v>44992</v>
      </c>
      <c r="H3036" s="10" t="n">
        <v>7996.210075</v>
      </c>
      <c r="I3036" s="10" t="n"/>
      <c r="J3036" s="10" t="n"/>
      <c r="K3036" s="10" t="n"/>
      <c r="L3036" s="13" t="n">
        <v>7.5</v>
      </c>
      <c r="M3036" s="12" t="n">
        <v>44999</v>
      </c>
      <c r="N3036" s="13" t="n">
        <v>9.5</v>
      </c>
      <c r="O3036" s="12" t="n">
        <v>45008</v>
      </c>
      <c r="P3036" t="n">
        <v>7</v>
      </c>
      <c r="Q3036" s="14" t="inlineStr">
        <is>
          <t>SI</t>
        </is>
      </c>
      <c r="R3036" s="10" t="n">
        <v>7996.210075</v>
      </c>
      <c r="S3036" s="10" t="n"/>
      <c r="T3036" s="10" t="n"/>
      <c r="U3036" s="10" t="n"/>
      <c r="V3036" s="13" t="n">
        <v>9.5</v>
      </c>
      <c r="W3036" s="12" t="n">
        <v>45001</v>
      </c>
      <c r="X3036" s="13" t="n">
        <v>11.5</v>
      </c>
      <c r="Y3036" s="12" t="n">
        <v>45008</v>
      </c>
      <c r="Z3036" t="n">
        <v>7</v>
      </c>
      <c r="AA3036" s="14" t="inlineStr">
        <is>
          <t>SI</t>
        </is>
      </c>
    </row>
    <row r="3037">
      <c r="B3037" t="inlineStr">
        <is>
          <t>Venta Local</t>
        </is>
      </c>
      <c r="C3037" t="n">
        <v>40357900</v>
      </c>
      <c r="D3037" t="inlineStr">
        <is>
          <t>AGRO AMERICA</t>
        </is>
      </c>
      <c r="E3037" t="n">
        <v>1030452</v>
      </c>
      <c r="F3037" t="inlineStr">
        <is>
          <t>agro america1030452</t>
        </is>
      </c>
      <c r="G3037" s="12" t="n">
        <v>44992</v>
      </c>
      <c r="H3037" s="10" t="n">
        <v>12797.25913</v>
      </c>
      <c r="I3037" s="10" t="n"/>
      <c r="J3037" s="10" t="n"/>
      <c r="K3037" s="10" t="n"/>
      <c r="L3037" s="13" t="n">
        <v>7.5</v>
      </c>
      <c r="M3037" s="12" t="n">
        <v>44999</v>
      </c>
      <c r="N3037" s="13" t="n">
        <v>9.5</v>
      </c>
      <c r="O3037" s="12" t="n">
        <v>45008</v>
      </c>
      <c r="P3037" t="n">
        <v>7</v>
      </c>
      <c r="Q3037" s="14" t="inlineStr">
        <is>
          <t>SI</t>
        </is>
      </c>
      <c r="R3037" s="10" t="n">
        <v>12797.25913</v>
      </c>
      <c r="S3037" s="10" t="n"/>
      <c r="T3037" s="10" t="n"/>
      <c r="U3037" s="10" t="n"/>
      <c r="V3037" s="13" t="n">
        <v>9.5</v>
      </c>
      <c r="W3037" s="12" t="n">
        <v>45001</v>
      </c>
      <c r="X3037" s="13" t="n">
        <v>11.5</v>
      </c>
      <c r="Y3037" s="12" t="n">
        <v>45008</v>
      </c>
      <c r="Z3037" t="n">
        <v>7</v>
      </c>
      <c r="AA3037" s="14" t="inlineStr">
        <is>
          <t>SI</t>
        </is>
      </c>
    </row>
    <row r="3038">
      <c r="B3038" t="inlineStr">
        <is>
          <t>Venta Local</t>
        </is>
      </c>
      <c r="C3038" t="n">
        <v>40357632</v>
      </c>
      <c r="D3038" t="inlineStr">
        <is>
          <t>AGROSUPER SHANGHAI</t>
        </is>
      </c>
      <c r="E3038" t="n">
        <v>1030686</v>
      </c>
      <c r="F3038" t="inlineStr">
        <is>
          <t>agrosuper shanghai1030686</t>
        </is>
      </c>
      <c r="G3038" s="12" t="n">
        <v>45007</v>
      </c>
      <c r="H3038" s="10" t="inlineStr"/>
      <c r="I3038" s="10" t="n">
        <v>24000</v>
      </c>
      <c r="J3038" s="10" t="n"/>
      <c r="K3038" s="10" t="n"/>
      <c r="L3038" s="13" t="n">
        <v>5.574109245612703</v>
      </c>
      <c r="M3038" s="12" t="n">
        <v>45012</v>
      </c>
      <c r="N3038" s="13" t="n">
        <v>5.5</v>
      </c>
      <c r="O3038" s="12" t="n">
        <v>45017</v>
      </c>
      <c r="P3038" t="n">
        <v>23</v>
      </c>
      <c r="Q3038" s="14" t="inlineStr">
        <is>
          <t>SI</t>
        </is>
      </c>
      <c r="R3038" s="10" t="n"/>
      <c r="S3038" s="10" t="n">
        <v>24000</v>
      </c>
      <c r="T3038" s="10" t="n"/>
      <c r="U3038" s="10" t="n"/>
      <c r="V3038" s="13" t="n">
        <v>7.574109245612703</v>
      </c>
      <c r="W3038" s="12" t="n">
        <v>45014</v>
      </c>
      <c r="X3038" s="13" t="n">
        <v>7.5</v>
      </c>
      <c r="Y3038" s="12" t="n">
        <v>45017</v>
      </c>
      <c r="Z3038" t="n">
        <v>23</v>
      </c>
      <c r="AA3038" s="14" t="inlineStr">
        <is>
          <t>SI</t>
        </is>
      </c>
    </row>
    <row r="3039">
      <c r="B3039" t="inlineStr">
        <is>
          <t>Venta Local</t>
        </is>
      </c>
      <c r="C3039" t="n">
        <v>40357616</v>
      </c>
      <c r="D3039" t="inlineStr">
        <is>
          <t>AGROSUPER SHANGHAI</t>
        </is>
      </c>
      <c r="E3039" t="n">
        <v>1023291</v>
      </c>
      <c r="F3039" t="inlineStr">
        <is>
          <t>agrosuper shanghai1023291</t>
        </is>
      </c>
      <c r="G3039" s="12" t="n">
        <v>44992</v>
      </c>
      <c r="H3039" s="10" t="n">
        <v>24000</v>
      </c>
      <c r="I3039" s="10" t="n"/>
      <c r="J3039" s="10" t="n"/>
      <c r="K3039" s="10" t="n"/>
      <c r="L3039" s="13" t="n">
        <v>5.574109245612703</v>
      </c>
      <c r="M3039" s="12" t="n">
        <v>44997</v>
      </c>
      <c r="N3039" s="13" t="n">
        <v>5.5</v>
      </c>
      <c r="O3039" s="12" t="n">
        <v>45002</v>
      </c>
      <c r="P3039" t="n">
        <v>12</v>
      </c>
      <c r="Q3039" s="14" t="inlineStr">
        <is>
          <t>SI</t>
        </is>
      </c>
      <c r="R3039" s="10" t="n">
        <v>24000</v>
      </c>
      <c r="S3039" s="10" t="n"/>
      <c r="T3039" s="10" t="n"/>
      <c r="U3039" s="10" t="n"/>
      <c r="V3039" s="13" t="n">
        <v>7.574109245612703</v>
      </c>
      <c r="W3039" s="12" t="n">
        <v>44999</v>
      </c>
      <c r="X3039" s="13" t="n">
        <v>7.5</v>
      </c>
      <c r="Y3039" s="12" t="n">
        <v>45002</v>
      </c>
      <c r="Z3039" t="n">
        <v>12</v>
      </c>
      <c r="AA3039" s="14" t="inlineStr">
        <is>
          <t>SI</t>
        </is>
      </c>
    </row>
    <row r="3040">
      <c r="B3040" t="inlineStr">
        <is>
          <t>Venta Local</t>
        </is>
      </c>
      <c r="C3040" t="n">
        <v>40357574</v>
      </c>
      <c r="D3040" t="inlineStr">
        <is>
          <t>AGROSUPER SHANGHAI</t>
        </is>
      </c>
      <c r="E3040" t="n">
        <v>1022640</v>
      </c>
      <c r="F3040" t="inlineStr">
        <is>
          <t>agrosuper shanghai1022640</t>
        </is>
      </c>
      <c r="G3040" s="12" t="n">
        <v>45011</v>
      </c>
      <c r="H3040" s="10" t="inlineStr"/>
      <c r="I3040" s="10" t="n">
        <v>22113.51</v>
      </c>
      <c r="J3040" s="10" t="n"/>
      <c r="K3040" s="10" t="n"/>
      <c r="L3040" s="13" t="n">
        <v>5.574109245612703</v>
      </c>
      <c r="M3040" s="12" t="n">
        <v>45016</v>
      </c>
      <c r="N3040" s="13" t="n">
        <v>5.5</v>
      </c>
      <c r="O3040" s="12" t="n">
        <v>45021</v>
      </c>
      <c r="P3040" t="n">
        <v>21</v>
      </c>
      <c r="Q3040" s="14" t="inlineStr">
        <is>
          <t>SI</t>
        </is>
      </c>
      <c r="R3040" s="10" t="n"/>
      <c r="S3040" s="10" t="n">
        <v>22113.51</v>
      </c>
      <c r="T3040" s="10" t="n"/>
      <c r="U3040" s="10" t="n"/>
      <c r="V3040" s="13" t="n">
        <v>7.574109245612703</v>
      </c>
      <c r="W3040" s="12" t="n">
        <v>45018</v>
      </c>
      <c r="X3040" s="13" t="n">
        <v>7.5</v>
      </c>
      <c r="Y3040" s="12" t="n">
        <v>45021</v>
      </c>
      <c r="Z3040" t="n">
        <v>21</v>
      </c>
      <c r="AA3040" s="14" t="inlineStr">
        <is>
          <t>SI</t>
        </is>
      </c>
    </row>
    <row r="3041">
      <c r="B3041" t="inlineStr">
        <is>
          <t>Venta Local</t>
        </is>
      </c>
      <c r="C3041" t="n">
        <v>40357566</v>
      </c>
      <c r="D3041" t="inlineStr">
        <is>
          <t>AGROSUPER SHANGHAI</t>
        </is>
      </c>
      <c r="E3041" t="n">
        <v>1022169</v>
      </c>
      <c r="F3041" t="inlineStr">
        <is>
          <t>agrosuper shanghai1022169</t>
        </is>
      </c>
      <c r="G3041" s="12" t="n">
        <v>44996</v>
      </c>
      <c r="H3041" s="10" t="n">
        <v>23360</v>
      </c>
      <c r="I3041" s="10" t="n"/>
      <c r="J3041" s="10" t="n"/>
      <c r="K3041" s="10" t="n"/>
      <c r="L3041" s="13" t="n">
        <v>5.574109245612703</v>
      </c>
      <c r="M3041" s="12" t="n">
        <v>45001</v>
      </c>
      <c r="N3041" s="13" t="n">
        <v>5.5</v>
      </c>
      <c r="O3041" s="12" t="n">
        <v>45006</v>
      </c>
      <c r="P3041" t="n">
        <v>9</v>
      </c>
      <c r="Q3041" s="14" t="inlineStr">
        <is>
          <t>SI</t>
        </is>
      </c>
      <c r="R3041" s="10" t="n">
        <v>23360</v>
      </c>
      <c r="S3041" s="10" t="n"/>
      <c r="T3041" s="10" t="n"/>
      <c r="U3041" s="10" t="n"/>
      <c r="V3041" s="13" t="n">
        <v>7.574109245612703</v>
      </c>
      <c r="W3041" s="12" t="n">
        <v>45003</v>
      </c>
      <c r="X3041" s="13" t="n">
        <v>7.5</v>
      </c>
      <c r="Y3041" s="12" t="n">
        <v>45006</v>
      </c>
      <c r="Z3041" t="n">
        <v>9</v>
      </c>
      <c r="AA3041" s="14" t="inlineStr">
        <is>
          <t>SI</t>
        </is>
      </c>
    </row>
    <row r="3042">
      <c r="B3042" t="inlineStr">
        <is>
          <t>Venta Local</t>
        </is>
      </c>
      <c r="C3042" t="n">
        <v>40357566</v>
      </c>
      <c r="D3042" t="inlineStr">
        <is>
          <t>AGROSUPER SHANGHAI</t>
        </is>
      </c>
      <c r="E3042" t="n">
        <v>1022169</v>
      </c>
      <c r="F3042" t="inlineStr">
        <is>
          <t>agrosuper shanghai1022169</t>
        </is>
      </c>
      <c r="G3042" s="12" t="n">
        <v>44996</v>
      </c>
      <c r="H3042" s="10" t="n">
        <v>24000</v>
      </c>
      <c r="I3042" s="10" t="n"/>
      <c r="J3042" s="10" t="n"/>
      <c r="K3042" s="10" t="n"/>
      <c r="L3042" s="13" t="n">
        <v>5.574109245612703</v>
      </c>
      <c r="M3042" s="12" t="n">
        <v>45001</v>
      </c>
      <c r="N3042" s="13" t="n">
        <v>5.5</v>
      </c>
      <c r="O3042" s="12" t="n">
        <v>45006</v>
      </c>
      <c r="P3042" t="n">
        <v>9</v>
      </c>
      <c r="Q3042" s="14" t="inlineStr">
        <is>
          <t>SI</t>
        </is>
      </c>
      <c r="R3042" s="10" t="n">
        <v>24000</v>
      </c>
      <c r="S3042" s="10" t="n"/>
      <c r="T3042" s="10" t="n"/>
      <c r="U3042" s="10" t="n"/>
      <c r="V3042" s="13" t="n">
        <v>7.574109245612703</v>
      </c>
      <c r="W3042" s="12" t="n">
        <v>45003</v>
      </c>
      <c r="X3042" s="13" t="n">
        <v>7.5</v>
      </c>
      <c r="Y3042" s="12" t="n">
        <v>45006</v>
      </c>
      <c r="Z3042" t="n">
        <v>9</v>
      </c>
      <c r="AA3042" s="14" t="inlineStr">
        <is>
          <t>SI</t>
        </is>
      </c>
    </row>
    <row r="3043">
      <c r="B3043" t="inlineStr">
        <is>
          <t>Venta Local</t>
        </is>
      </c>
      <c r="C3043" t="n">
        <v>40357550</v>
      </c>
      <c r="D3043" t="inlineStr">
        <is>
          <t>AGROSUPER SHANGHAI</t>
        </is>
      </c>
      <c r="E3043" t="n">
        <v>1022414</v>
      </c>
      <c r="F3043" t="inlineStr">
        <is>
          <t>agrosuper shanghai1022414</t>
        </is>
      </c>
      <c r="G3043" s="12" t="n">
        <v>44998</v>
      </c>
      <c r="H3043" s="10" t="n">
        <v>24440</v>
      </c>
      <c r="I3043" s="10" t="n"/>
      <c r="J3043" s="10" t="n"/>
      <c r="K3043" s="10" t="n"/>
      <c r="L3043" s="13" t="n">
        <v>5.574109245612703</v>
      </c>
      <c r="M3043" s="12" t="n">
        <v>45003</v>
      </c>
      <c r="N3043" s="13" t="n">
        <v>5.5</v>
      </c>
      <c r="O3043" s="12" t="n">
        <v>45008</v>
      </c>
      <c r="P3043" t="n">
        <v>7</v>
      </c>
      <c r="Q3043" s="14" t="inlineStr">
        <is>
          <t>SI</t>
        </is>
      </c>
      <c r="R3043" s="10" t="n">
        <v>24440</v>
      </c>
      <c r="S3043" s="10" t="n"/>
      <c r="T3043" s="10" t="n"/>
      <c r="U3043" s="10" t="n"/>
      <c r="V3043" s="13" t="n">
        <v>7.574109245612703</v>
      </c>
      <c r="W3043" s="12" t="n">
        <v>45005</v>
      </c>
      <c r="X3043" s="13" t="n">
        <v>7.5</v>
      </c>
      <c r="Y3043" s="12" t="n">
        <v>45008</v>
      </c>
      <c r="Z3043" t="n">
        <v>7</v>
      </c>
      <c r="AA3043" s="14" t="inlineStr">
        <is>
          <t>SI</t>
        </is>
      </c>
    </row>
    <row r="3044">
      <c r="B3044" t="inlineStr">
        <is>
          <t>Venta Local</t>
        </is>
      </c>
      <c r="C3044" t="n">
        <v>40357542</v>
      </c>
      <c r="D3044" t="inlineStr">
        <is>
          <t>AGROSUPER SHANGHAI</t>
        </is>
      </c>
      <c r="E3044" t="n">
        <v>1022080</v>
      </c>
      <c r="F3044" t="inlineStr">
        <is>
          <t>agrosuper shanghai1022080</t>
        </is>
      </c>
      <c r="G3044" s="12" t="n">
        <v>45011</v>
      </c>
      <c r="H3044" s="10" t="inlineStr"/>
      <c r="I3044" s="10" t="n">
        <v>24060</v>
      </c>
      <c r="J3044" s="10" t="n"/>
      <c r="K3044" s="10" t="n"/>
      <c r="L3044" s="13" t="n">
        <v>5.574109245612703</v>
      </c>
      <c r="M3044" s="12" t="n">
        <v>45016</v>
      </c>
      <c r="N3044" s="13" t="n">
        <v>5.5</v>
      </c>
      <c r="O3044" s="12" t="n">
        <v>45021</v>
      </c>
      <c r="P3044" t="n">
        <v>21</v>
      </c>
      <c r="Q3044" s="14" t="inlineStr">
        <is>
          <t>SI</t>
        </is>
      </c>
      <c r="R3044" s="10" t="n"/>
      <c r="S3044" s="10" t="n">
        <v>24060</v>
      </c>
      <c r="T3044" s="10" t="n"/>
      <c r="U3044" s="10" t="n"/>
      <c r="V3044" s="13" t="n">
        <v>7.574109245612703</v>
      </c>
      <c r="W3044" s="12" t="n">
        <v>45018</v>
      </c>
      <c r="X3044" s="13" t="n">
        <v>7.5</v>
      </c>
      <c r="Y3044" s="12" t="n">
        <v>45021</v>
      </c>
      <c r="Z3044" t="n">
        <v>21</v>
      </c>
      <c r="AA3044" s="14" t="inlineStr">
        <is>
          <t>SI</t>
        </is>
      </c>
    </row>
    <row r="3045">
      <c r="B3045" t="inlineStr">
        <is>
          <t>Venta Local</t>
        </is>
      </c>
      <c r="C3045" t="n">
        <v>40357535</v>
      </c>
      <c r="D3045" t="inlineStr">
        <is>
          <t>AGROSUPER SHANGHAI</t>
        </is>
      </c>
      <c r="E3045" t="n">
        <v>1022096</v>
      </c>
      <c r="F3045" t="inlineStr">
        <is>
          <t>agrosuper shanghai1022096</t>
        </is>
      </c>
      <c r="G3045" s="12" t="n">
        <v>44992</v>
      </c>
      <c r="H3045" s="10" t="n">
        <v>23800</v>
      </c>
      <c r="I3045" s="10" t="n"/>
      <c r="J3045" s="10" t="n"/>
      <c r="K3045" s="10" t="n"/>
      <c r="L3045" s="13" t="n">
        <v>5.574109245612703</v>
      </c>
      <c r="M3045" s="12" t="n">
        <v>44997</v>
      </c>
      <c r="N3045" s="13" t="n">
        <v>5.5</v>
      </c>
      <c r="O3045" s="12" t="n">
        <v>45002</v>
      </c>
      <c r="P3045" t="n">
        <v>12</v>
      </c>
      <c r="Q3045" s="14" t="inlineStr">
        <is>
          <t>SI</t>
        </is>
      </c>
      <c r="R3045" s="10" t="n">
        <v>23800</v>
      </c>
      <c r="S3045" s="10" t="n"/>
      <c r="T3045" s="10" t="n"/>
      <c r="U3045" s="10" t="n"/>
      <c r="V3045" s="13" t="n">
        <v>7.574109245612703</v>
      </c>
      <c r="W3045" s="12" t="n">
        <v>44999</v>
      </c>
      <c r="X3045" s="13" t="n">
        <v>7.5</v>
      </c>
      <c r="Y3045" s="12" t="n">
        <v>45002</v>
      </c>
      <c r="Z3045" t="n">
        <v>12</v>
      </c>
      <c r="AA3045" s="14" t="inlineStr">
        <is>
          <t>SI</t>
        </is>
      </c>
    </row>
    <row r="3046">
      <c r="B3046" t="inlineStr">
        <is>
          <t>Venta Local</t>
        </is>
      </c>
      <c r="C3046" t="n">
        <v>40357534</v>
      </c>
      <c r="D3046" t="inlineStr">
        <is>
          <t>AGROSUPER SHANGHAI</t>
        </is>
      </c>
      <c r="E3046" t="n">
        <v>1022096</v>
      </c>
      <c r="F3046" t="inlineStr">
        <is>
          <t>agrosuper shanghai1022096</t>
        </is>
      </c>
      <c r="G3046" s="12" t="n">
        <v>44992</v>
      </c>
      <c r="H3046" s="10" t="n">
        <v>16340</v>
      </c>
      <c r="I3046" s="10" t="n"/>
      <c r="J3046" s="10" t="n"/>
      <c r="K3046" s="10" t="n"/>
      <c r="L3046" s="13" t="n">
        <v>5.574109245612703</v>
      </c>
      <c r="M3046" s="12" t="n">
        <v>44997</v>
      </c>
      <c r="N3046" s="13" t="n">
        <v>5.5</v>
      </c>
      <c r="O3046" s="12" t="n">
        <v>45002</v>
      </c>
      <c r="P3046" t="n">
        <v>12</v>
      </c>
      <c r="Q3046" s="14" t="inlineStr">
        <is>
          <t>SI</t>
        </is>
      </c>
      <c r="R3046" s="10" t="n">
        <v>16340</v>
      </c>
      <c r="S3046" s="10" t="n"/>
      <c r="T3046" s="10" t="n"/>
      <c r="U3046" s="10" t="n"/>
      <c r="V3046" s="13" t="n">
        <v>7.574109245612703</v>
      </c>
      <c r="W3046" s="12" t="n">
        <v>44999</v>
      </c>
      <c r="X3046" s="13" t="n">
        <v>7.5</v>
      </c>
      <c r="Y3046" s="12" t="n">
        <v>45002</v>
      </c>
      <c r="Z3046" t="n">
        <v>12</v>
      </c>
      <c r="AA3046" s="14" t="inlineStr">
        <is>
          <t>SI</t>
        </is>
      </c>
    </row>
    <row r="3047">
      <c r="B3047" t="inlineStr">
        <is>
          <t>Venta Local</t>
        </is>
      </c>
      <c r="C3047" t="n">
        <v>40357534</v>
      </c>
      <c r="D3047" t="inlineStr">
        <is>
          <t>AGROSUPER SHANGHAI</t>
        </is>
      </c>
      <c r="E3047" t="n">
        <v>1022096</v>
      </c>
      <c r="F3047" t="inlineStr">
        <is>
          <t>agrosuper shanghai1022096</t>
        </is>
      </c>
      <c r="G3047" s="12" t="n">
        <v>44992</v>
      </c>
      <c r="H3047" s="10" t="n">
        <v>24260</v>
      </c>
      <c r="I3047" s="10" t="n"/>
      <c r="J3047" s="10" t="n"/>
      <c r="K3047" s="10" t="n"/>
      <c r="L3047" s="13" t="n">
        <v>5.574109245612703</v>
      </c>
      <c r="M3047" s="12" t="n">
        <v>44997</v>
      </c>
      <c r="N3047" s="13" t="n">
        <v>5.5</v>
      </c>
      <c r="O3047" s="12" t="n">
        <v>45002</v>
      </c>
      <c r="P3047" t="n">
        <v>12</v>
      </c>
      <c r="Q3047" s="14" t="inlineStr">
        <is>
          <t>SI</t>
        </is>
      </c>
      <c r="R3047" s="10" t="n">
        <v>24260</v>
      </c>
      <c r="S3047" s="10" t="n"/>
      <c r="T3047" s="10" t="n"/>
      <c r="U3047" s="10" t="n"/>
      <c r="V3047" s="13" t="n">
        <v>7.574109245612703</v>
      </c>
      <c r="W3047" s="12" t="n">
        <v>44999</v>
      </c>
      <c r="X3047" s="13" t="n">
        <v>7.5</v>
      </c>
      <c r="Y3047" s="12" t="n">
        <v>45002</v>
      </c>
      <c r="Z3047" t="n">
        <v>12</v>
      </c>
      <c r="AA3047" s="14" t="inlineStr">
        <is>
          <t>SI</t>
        </is>
      </c>
    </row>
    <row r="3048">
      <c r="B3048" t="inlineStr">
        <is>
          <t>Venta Local</t>
        </is>
      </c>
      <c r="C3048" t="n">
        <v>40357447</v>
      </c>
      <c r="D3048" t="inlineStr">
        <is>
          <t>AGROSUPER SHANGHAI</t>
        </is>
      </c>
      <c r="E3048" t="n">
        <v>1022945</v>
      </c>
      <c r="F3048" t="inlineStr">
        <is>
          <t>agrosuper shanghai1022945</t>
        </is>
      </c>
      <c r="G3048" s="12" t="n">
        <v>45007</v>
      </c>
      <c r="H3048" s="10" t="inlineStr"/>
      <c r="I3048" s="10" t="n">
        <v>24940</v>
      </c>
      <c r="J3048" s="10" t="n"/>
      <c r="K3048" s="10" t="n"/>
      <c r="L3048" s="13" t="n">
        <v>5.574109245612703</v>
      </c>
      <c r="M3048" s="12" t="n">
        <v>45012</v>
      </c>
      <c r="N3048" s="13" t="n">
        <v>5.5</v>
      </c>
      <c r="O3048" s="12" t="n">
        <v>45017</v>
      </c>
      <c r="P3048" t="n">
        <v>23</v>
      </c>
      <c r="Q3048" s="14" t="inlineStr">
        <is>
          <t>SI</t>
        </is>
      </c>
      <c r="R3048" s="10" t="n"/>
      <c r="S3048" s="10" t="n">
        <v>24940</v>
      </c>
      <c r="T3048" s="10" t="n"/>
      <c r="U3048" s="10" t="n"/>
      <c r="V3048" s="13" t="n">
        <v>7.574109245612703</v>
      </c>
      <c r="W3048" s="12" t="n">
        <v>45014</v>
      </c>
      <c r="X3048" s="13" t="n">
        <v>7.5</v>
      </c>
      <c r="Y3048" s="12" t="n">
        <v>45017</v>
      </c>
      <c r="Z3048" t="n">
        <v>23</v>
      </c>
      <c r="AA3048" s="14" t="inlineStr">
        <is>
          <t>SI</t>
        </is>
      </c>
    </row>
    <row r="3049">
      <c r="B3049" t="inlineStr">
        <is>
          <t>Venta Local</t>
        </is>
      </c>
      <c r="C3049" t="n">
        <v>40357446</v>
      </c>
      <c r="D3049" t="inlineStr">
        <is>
          <t>AGROSUPER SHANGHAI</t>
        </is>
      </c>
      <c r="E3049" t="n">
        <v>1022945</v>
      </c>
      <c r="F3049" t="inlineStr">
        <is>
          <t>agrosuper shanghai1022945</t>
        </is>
      </c>
      <c r="G3049" s="12" t="n">
        <v>44998</v>
      </c>
      <c r="H3049" s="10" t="n">
        <v>23920</v>
      </c>
      <c r="I3049" s="10" t="n"/>
      <c r="J3049" s="10" t="n"/>
      <c r="K3049" s="10" t="n"/>
      <c r="L3049" s="13" t="n">
        <v>5.574109245612703</v>
      </c>
      <c r="M3049" s="12" t="n">
        <v>45003</v>
      </c>
      <c r="N3049" s="13" t="n">
        <v>5.5</v>
      </c>
      <c r="O3049" s="12" t="n">
        <v>45008</v>
      </c>
      <c r="P3049" t="n">
        <v>7</v>
      </c>
      <c r="Q3049" s="14" t="inlineStr">
        <is>
          <t>SI</t>
        </is>
      </c>
      <c r="R3049" s="10" t="n">
        <v>23920</v>
      </c>
      <c r="S3049" s="10" t="n"/>
      <c r="T3049" s="10" t="n"/>
      <c r="U3049" s="10" t="n"/>
      <c r="V3049" s="13" t="n">
        <v>7.574109245612703</v>
      </c>
      <c r="W3049" s="12" t="n">
        <v>45005</v>
      </c>
      <c r="X3049" s="13" t="n">
        <v>7.5</v>
      </c>
      <c r="Y3049" s="12" t="n">
        <v>45008</v>
      </c>
      <c r="Z3049" t="n">
        <v>7</v>
      </c>
      <c r="AA3049" s="14" t="inlineStr">
        <is>
          <t>SI</t>
        </is>
      </c>
    </row>
    <row r="3050">
      <c r="B3050" t="inlineStr">
        <is>
          <t>Venta Local</t>
        </is>
      </c>
      <c r="C3050" t="n">
        <v>40357444</v>
      </c>
      <c r="D3050" t="inlineStr">
        <is>
          <t>AGROSUPER SHANGHAI</t>
        </is>
      </c>
      <c r="E3050" t="n">
        <v>1022945</v>
      </c>
      <c r="F3050" t="inlineStr">
        <is>
          <t>agrosuper shanghai1022945</t>
        </is>
      </c>
      <c r="G3050" s="12" t="n">
        <v>45005</v>
      </c>
      <c r="H3050" s="10" t="n">
        <v>4000</v>
      </c>
      <c r="I3050" s="10" t="n"/>
      <c r="J3050" s="10" t="n"/>
      <c r="K3050" s="10" t="n"/>
      <c r="L3050" s="13" t="n">
        <v>5.574109245612703</v>
      </c>
      <c r="M3050" s="12" t="n">
        <v>45010</v>
      </c>
      <c r="N3050" s="13" t="n">
        <v>5.5</v>
      </c>
      <c r="O3050" s="12" t="n">
        <v>45015</v>
      </c>
      <c r="P3050" t="n">
        <v>1</v>
      </c>
      <c r="Q3050" s="14" t="inlineStr">
        <is>
          <t>Mes 4</t>
        </is>
      </c>
      <c r="R3050" s="10" t="n">
        <v>4000</v>
      </c>
      <c r="S3050" s="10" t="n"/>
      <c r="T3050" s="10" t="n"/>
      <c r="U3050" s="10" t="n"/>
      <c r="V3050" s="13" t="n">
        <v>7.574109245612703</v>
      </c>
      <c r="W3050" s="12" t="n">
        <v>45012</v>
      </c>
      <c r="X3050" s="13" t="n">
        <v>7.5</v>
      </c>
      <c r="Y3050" s="12" t="n">
        <v>45015</v>
      </c>
      <c r="Z3050" t="n">
        <v>1</v>
      </c>
      <c r="AA3050" s="14" t="inlineStr">
        <is>
          <t>Mes 4</t>
        </is>
      </c>
    </row>
    <row r="3051">
      <c r="B3051" t="inlineStr">
        <is>
          <t>Venta Local</t>
        </is>
      </c>
      <c r="C3051" t="n">
        <v>40357444</v>
      </c>
      <c r="D3051" t="inlineStr">
        <is>
          <t>AGROSUPER SHANGHAI</t>
        </is>
      </c>
      <c r="E3051" t="n">
        <v>1022945</v>
      </c>
      <c r="F3051" t="inlineStr">
        <is>
          <t>agrosuper shanghai1022945</t>
        </is>
      </c>
      <c r="G3051" s="12" t="n">
        <v>45005</v>
      </c>
      <c r="H3051" s="10" t="n">
        <v>24000</v>
      </c>
      <c r="I3051" s="10" t="n"/>
      <c r="J3051" s="10" t="n"/>
      <c r="K3051" s="10" t="n"/>
      <c r="L3051" s="13" t="n">
        <v>5.574109245612703</v>
      </c>
      <c r="M3051" s="12" t="n">
        <v>45010</v>
      </c>
      <c r="N3051" s="13" t="n">
        <v>5.5</v>
      </c>
      <c r="O3051" s="12" t="n">
        <v>45015</v>
      </c>
      <c r="P3051" t="n">
        <v>1</v>
      </c>
      <c r="Q3051" s="14" t="inlineStr">
        <is>
          <t>Mes 4</t>
        </is>
      </c>
      <c r="R3051" s="10" t="n">
        <v>24000</v>
      </c>
      <c r="S3051" s="10" t="n"/>
      <c r="T3051" s="10" t="n"/>
      <c r="U3051" s="10" t="n"/>
      <c r="V3051" s="13" t="n">
        <v>7.574109245612703</v>
      </c>
      <c r="W3051" s="12" t="n">
        <v>45012</v>
      </c>
      <c r="X3051" s="13" t="n">
        <v>7.5</v>
      </c>
      <c r="Y3051" s="12" t="n">
        <v>45015</v>
      </c>
      <c r="Z3051" t="n">
        <v>1</v>
      </c>
      <c r="AA3051" s="14" t="inlineStr">
        <is>
          <t>Mes 4</t>
        </is>
      </c>
    </row>
    <row r="3052">
      <c r="B3052" t="inlineStr">
        <is>
          <t>Venta Local</t>
        </is>
      </c>
      <c r="C3052" t="n">
        <v>40357371</v>
      </c>
      <c r="D3052" t="inlineStr">
        <is>
          <t>AGROSUPER SHANGHAI</t>
        </is>
      </c>
      <c r="E3052" t="n">
        <v>1022748</v>
      </c>
      <c r="F3052" t="inlineStr">
        <is>
          <t>agrosuper shanghai1022748</t>
        </is>
      </c>
      <c r="G3052" s="12" t="n">
        <v>45011</v>
      </c>
      <c r="H3052" s="10" t="inlineStr"/>
      <c r="I3052" s="10" t="n">
        <v>23890</v>
      </c>
      <c r="J3052" s="10" t="n"/>
      <c r="K3052" s="10" t="n"/>
      <c r="L3052" s="13" t="n">
        <v>5.574109245612703</v>
      </c>
      <c r="M3052" s="12" t="n">
        <v>45016</v>
      </c>
      <c r="N3052" s="13" t="n">
        <v>5.5</v>
      </c>
      <c r="O3052" s="12" t="n">
        <v>45021</v>
      </c>
      <c r="P3052" t="n">
        <v>21</v>
      </c>
      <c r="Q3052" s="14" t="inlineStr">
        <is>
          <t>SI</t>
        </is>
      </c>
      <c r="R3052" s="10" t="n"/>
      <c r="S3052" s="10" t="n">
        <v>23890</v>
      </c>
      <c r="T3052" s="10" t="n"/>
      <c r="U3052" s="10" t="n"/>
      <c r="V3052" s="13" t="n">
        <v>7.574109245612703</v>
      </c>
      <c r="W3052" s="12" t="n">
        <v>45018</v>
      </c>
      <c r="X3052" s="13" t="n">
        <v>7.5</v>
      </c>
      <c r="Y3052" s="12" t="n">
        <v>45021</v>
      </c>
      <c r="Z3052" t="n">
        <v>21</v>
      </c>
      <c r="AA3052" s="14" t="inlineStr">
        <is>
          <t>SI</t>
        </is>
      </c>
    </row>
    <row r="3053">
      <c r="B3053" t="inlineStr">
        <is>
          <t>Venta Local</t>
        </is>
      </c>
      <c r="C3053" t="n">
        <v>40357352</v>
      </c>
      <c r="D3053" t="inlineStr">
        <is>
          <t>AGROSUPER SHANGHAI</t>
        </is>
      </c>
      <c r="E3053" t="n">
        <v>1021731</v>
      </c>
      <c r="F3053" t="inlineStr">
        <is>
          <t>agrosuper shanghai1021731</t>
        </is>
      </c>
      <c r="G3053" s="12" t="n">
        <v>45011</v>
      </c>
      <c r="H3053" s="10" t="inlineStr"/>
      <c r="I3053" s="10" t="n">
        <v>10980</v>
      </c>
      <c r="J3053" s="10" t="n"/>
      <c r="K3053" s="10" t="n"/>
      <c r="L3053" s="13" t="n">
        <v>5.574109245612703</v>
      </c>
      <c r="M3053" s="12" t="n">
        <v>45016</v>
      </c>
      <c r="N3053" s="13" t="n">
        <v>5.5</v>
      </c>
      <c r="O3053" s="12" t="n">
        <v>45021</v>
      </c>
      <c r="P3053" t="n">
        <v>21</v>
      </c>
      <c r="Q3053" s="14" t="inlineStr">
        <is>
          <t>SI</t>
        </is>
      </c>
      <c r="R3053" s="10" t="n"/>
      <c r="S3053" s="10" t="n">
        <v>10980</v>
      </c>
      <c r="T3053" s="10" t="n"/>
      <c r="U3053" s="10" t="n"/>
      <c r="V3053" s="13" t="n">
        <v>7.574109245612703</v>
      </c>
      <c r="W3053" s="12" t="n">
        <v>45018</v>
      </c>
      <c r="X3053" s="13" t="n">
        <v>7.5</v>
      </c>
      <c r="Y3053" s="12" t="n">
        <v>45021</v>
      </c>
      <c r="Z3053" t="n">
        <v>21</v>
      </c>
      <c r="AA3053" s="14" t="inlineStr">
        <is>
          <t>SI</t>
        </is>
      </c>
    </row>
    <row r="3054">
      <c r="B3054" t="inlineStr">
        <is>
          <t>Venta Local</t>
        </is>
      </c>
      <c r="C3054" t="n">
        <v>40357352</v>
      </c>
      <c r="D3054" t="inlineStr">
        <is>
          <t>AGROSUPER SHANGHAI</t>
        </is>
      </c>
      <c r="E3054" t="n">
        <v>1021731</v>
      </c>
      <c r="F3054" t="inlineStr">
        <is>
          <t>agrosuper shanghai1021731</t>
        </is>
      </c>
      <c r="G3054" s="12" t="n">
        <v>45011</v>
      </c>
      <c r="H3054" s="10" t="inlineStr"/>
      <c r="I3054" s="10" t="n">
        <v>25020</v>
      </c>
      <c r="J3054" s="10" t="n"/>
      <c r="K3054" s="10" t="n"/>
      <c r="L3054" s="13" t="n">
        <v>5.574109245612703</v>
      </c>
      <c r="M3054" s="12" t="n">
        <v>45016</v>
      </c>
      <c r="N3054" s="13" t="n">
        <v>5.5</v>
      </c>
      <c r="O3054" s="12" t="n">
        <v>45021</v>
      </c>
      <c r="P3054" t="n">
        <v>21</v>
      </c>
      <c r="Q3054" s="14" t="inlineStr">
        <is>
          <t>SI</t>
        </is>
      </c>
      <c r="R3054" s="10" t="n"/>
      <c r="S3054" s="10" t="n">
        <v>25020</v>
      </c>
      <c r="T3054" s="10" t="n"/>
      <c r="U3054" s="10" t="n"/>
      <c r="V3054" s="13" t="n">
        <v>7.574109245612703</v>
      </c>
      <c r="W3054" s="12" t="n">
        <v>45018</v>
      </c>
      <c r="X3054" s="13" t="n">
        <v>7.5</v>
      </c>
      <c r="Y3054" s="12" t="n">
        <v>45021</v>
      </c>
      <c r="Z3054" t="n">
        <v>21</v>
      </c>
      <c r="AA3054" s="14" t="inlineStr">
        <is>
          <t>SI</t>
        </is>
      </c>
    </row>
    <row r="3055">
      <c r="B3055" t="inlineStr">
        <is>
          <t>Venta Local</t>
        </is>
      </c>
      <c r="C3055" t="n">
        <v>40357312</v>
      </c>
      <c r="D3055" t="inlineStr">
        <is>
          <t>AGROSUPER SHANGHAI</t>
        </is>
      </c>
      <c r="E3055" t="n">
        <v>1022381</v>
      </c>
      <c r="F3055" t="inlineStr">
        <is>
          <t>agrosuper shanghai1022381</t>
        </is>
      </c>
      <c r="G3055" s="12" t="n">
        <v>44996</v>
      </c>
      <c r="H3055" s="10" t="n">
        <v>24260</v>
      </c>
      <c r="I3055" s="10" t="n"/>
      <c r="J3055" s="10" t="n"/>
      <c r="K3055" s="10" t="n"/>
      <c r="L3055" s="13" t="n">
        <v>5.574109245612703</v>
      </c>
      <c r="M3055" s="12" t="n">
        <v>45001</v>
      </c>
      <c r="N3055" s="13" t="n">
        <v>5.5</v>
      </c>
      <c r="O3055" s="12" t="n">
        <v>45006</v>
      </c>
      <c r="P3055" t="n">
        <v>9</v>
      </c>
      <c r="Q3055" s="14" t="inlineStr">
        <is>
          <t>SI</t>
        </is>
      </c>
      <c r="R3055" s="10" t="n">
        <v>24260</v>
      </c>
      <c r="S3055" s="10" t="n"/>
      <c r="T3055" s="10" t="n"/>
      <c r="U3055" s="10" t="n"/>
      <c r="V3055" s="13" t="n">
        <v>7.574109245612703</v>
      </c>
      <c r="W3055" s="12" t="n">
        <v>45003</v>
      </c>
      <c r="X3055" s="13" t="n">
        <v>7.5</v>
      </c>
      <c r="Y3055" s="12" t="n">
        <v>45006</v>
      </c>
      <c r="Z3055" t="n">
        <v>9</v>
      </c>
      <c r="AA3055" s="14" t="inlineStr">
        <is>
          <t>SI</t>
        </is>
      </c>
    </row>
    <row r="3056">
      <c r="B3056" t="inlineStr">
        <is>
          <t>Venta Local</t>
        </is>
      </c>
      <c r="C3056" t="n">
        <v>40357232</v>
      </c>
      <c r="D3056" t="inlineStr">
        <is>
          <t>AGROSUPER SHANGHAI</t>
        </is>
      </c>
      <c r="E3056" t="n">
        <v>1012455</v>
      </c>
      <c r="F3056" t="inlineStr">
        <is>
          <t>agrosuper shanghai1012455</t>
        </is>
      </c>
      <c r="G3056" s="12" t="n">
        <v>45007</v>
      </c>
      <c r="H3056" s="10" t="inlineStr"/>
      <c r="I3056" s="10" t="n">
        <v>24000</v>
      </c>
      <c r="J3056" s="10" t="n"/>
      <c r="K3056" s="10" t="n"/>
      <c r="L3056" s="13" t="n">
        <v>5.574109245612703</v>
      </c>
      <c r="M3056" s="12" t="n">
        <v>45012</v>
      </c>
      <c r="N3056" s="13" t="n">
        <v>5.5</v>
      </c>
      <c r="O3056" s="12" t="n">
        <v>45017</v>
      </c>
      <c r="P3056" t="n">
        <v>23</v>
      </c>
      <c r="Q3056" s="14" t="inlineStr">
        <is>
          <t>SI</t>
        </is>
      </c>
      <c r="R3056" s="10" t="n"/>
      <c r="S3056" s="10" t="n">
        <v>24000</v>
      </c>
      <c r="T3056" s="10" t="n"/>
      <c r="U3056" s="10" t="n"/>
      <c r="V3056" s="13" t="n">
        <v>7.574109245612703</v>
      </c>
      <c r="W3056" s="12" t="n">
        <v>45014</v>
      </c>
      <c r="X3056" s="13" t="n">
        <v>7.5</v>
      </c>
      <c r="Y3056" s="12" t="n">
        <v>45017</v>
      </c>
      <c r="Z3056" t="n">
        <v>23</v>
      </c>
      <c r="AA3056" s="14" t="inlineStr">
        <is>
          <t>SI</t>
        </is>
      </c>
    </row>
    <row r="3057">
      <c r="B3057" t="inlineStr">
        <is>
          <t>Venta Local</t>
        </is>
      </c>
      <c r="C3057" t="n">
        <v>40357226</v>
      </c>
      <c r="D3057" t="inlineStr">
        <is>
          <t>AGROSUPER SHANGHAI</t>
        </is>
      </c>
      <c r="E3057" t="n">
        <v>1012448</v>
      </c>
      <c r="F3057" t="inlineStr">
        <is>
          <t>agrosuper shanghai1012448</t>
        </is>
      </c>
      <c r="G3057" s="12" t="n">
        <v>44992</v>
      </c>
      <c r="H3057" s="10" t="n">
        <v>24000</v>
      </c>
      <c r="I3057" s="10" t="n"/>
      <c r="J3057" s="10" t="n"/>
      <c r="K3057" s="10" t="n"/>
      <c r="L3057" s="13" t="n">
        <v>5.574109245612703</v>
      </c>
      <c r="M3057" s="12" t="n">
        <v>44997</v>
      </c>
      <c r="N3057" s="13" t="n">
        <v>5.5</v>
      </c>
      <c r="O3057" s="12" t="n">
        <v>45002</v>
      </c>
      <c r="P3057" t="n">
        <v>12</v>
      </c>
      <c r="Q3057" s="14" t="inlineStr">
        <is>
          <t>SI</t>
        </is>
      </c>
      <c r="R3057" s="10" t="n">
        <v>24000</v>
      </c>
      <c r="S3057" s="10" t="n"/>
      <c r="T3057" s="10" t="n"/>
      <c r="U3057" s="10" t="n"/>
      <c r="V3057" s="13" t="n">
        <v>7.574109245612703</v>
      </c>
      <c r="W3057" s="12" t="n">
        <v>44999</v>
      </c>
      <c r="X3057" s="13" t="n">
        <v>7.5</v>
      </c>
      <c r="Y3057" s="12" t="n">
        <v>45002</v>
      </c>
      <c r="Z3057" t="n">
        <v>12</v>
      </c>
      <c r="AA3057" s="14" t="inlineStr">
        <is>
          <t>SI</t>
        </is>
      </c>
    </row>
    <row r="3058">
      <c r="B3058" t="inlineStr">
        <is>
          <t>Venta Directa</t>
        </is>
      </c>
      <c r="C3058" t="n">
        <v>40357216</v>
      </c>
      <c r="D3058" t="inlineStr">
        <is>
          <t>AGROSUPER ASIA</t>
        </is>
      </c>
      <c r="E3058" t="n">
        <v>1021156</v>
      </c>
      <c r="F3058" t="inlineStr">
        <is>
          <t>agrosuper asia1021156</t>
        </is>
      </c>
      <c r="G3058" s="12" t="n">
        <v>45005</v>
      </c>
      <c r="H3058" s="10" t="n">
        <v>24000</v>
      </c>
      <c r="I3058" s="10" t="n"/>
      <c r="J3058" s="10" t="n"/>
      <c r="K3058" s="10" t="n"/>
      <c r="L3058" s="13" t="n"/>
      <c r="N3058" s="13" t="n"/>
      <c r="Q3058" s="14" t="n"/>
      <c r="R3058" s="10" t="n">
        <v>24000</v>
      </c>
      <c r="S3058" s="10" t="n"/>
      <c r="T3058" s="10" t="n"/>
      <c r="U3058" s="10" t="n"/>
      <c r="V3058" s="13" t="n"/>
      <c r="X3058" s="13" t="n"/>
      <c r="AA3058" s="14" t="n"/>
    </row>
    <row r="3059">
      <c r="B3059" t="inlineStr">
        <is>
          <t>Venta Directa</t>
        </is>
      </c>
      <c r="C3059" t="n">
        <v>40357134</v>
      </c>
      <c r="D3059" t="inlineStr">
        <is>
          <t>AGROSUPER ASIA</t>
        </is>
      </c>
      <c r="E3059" t="n">
        <v>1021664</v>
      </c>
      <c r="F3059" t="inlineStr">
        <is>
          <t>agrosuper asia1021664</t>
        </is>
      </c>
      <c r="G3059" s="12" t="n">
        <v>45001</v>
      </c>
      <c r="H3059" s="10" t="n">
        <v>21941.04</v>
      </c>
      <c r="I3059" s="10" t="n"/>
      <c r="J3059" s="10" t="n"/>
      <c r="K3059" s="10" t="n"/>
      <c r="L3059" s="13" t="n"/>
      <c r="N3059" s="13" t="n"/>
      <c r="Q3059" s="14" t="n"/>
      <c r="R3059" s="10" t="n">
        <v>21941.04</v>
      </c>
      <c r="S3059" s="10" t="n"/>
      <c r="T3059" s="10" t="n"/>
      <c r="U3059" s="10" t="n"/>
      <c r="V3059" s="13" t="n"/>
      <c r="X3059" s="13" t="n"/>
      <c r="AA3059" s="14" t="n"/>
    </row>
    <row r="3060">
      <c r="B3060" t="inlineStr">
        <is>
          <t>Venta Directa</t>
        </is>
      </c>
      <c r="C3060" t="n">
        <v>40357120</v>
      </c>
      <c r="D3060" t="inlineStr">
        <is>
          <t>AGROSUPER ASIA</t>
        </is>
      </c>
      <c r="E3060" t="n">
        <v>1021665</v>
      </c>
      <c r="F3060" t="inlineStr">
        <is>
          <t>agrosuper asia1021665</t>
        </is>
      </c>
      <c r="G3060" s="12" t="n">
        <v>45001</v>
      </c>
      <c r="H3060" s="10" t="n">
        <v>22420.26</v>
      </c>
      <c r="I3060" s="10" t="n"/>
      <c r="J3060" s="10" t="n"/>
      <c r="K3060" s="10" t="n"/>
      <c r="L3060" s="13" t="n"/>
      <c r="N3060" s="13" t="n"/>
      <c r="Q3060" s="14" t="n"/>
      <c r="R3060" s="10" t="n">
        <v>22420.26</v>
      </c>
      <c r="S3060" s="10" t="n"/>
      <c r="T3060" s="10" t="n"/>
      <c r="U3060" s="10" t="n"/>
      <c r="V3060" s="13" t="n"/>
      <c r="X3060" s="13" t="n"/>
      <c r="AA3060" s="14" t="n"/>
    </row>
    <row r="3061">
      <c r="B3061" t="inlineStr">
        <is>
          <t>Venta Directa</t>
        </is>
      </c>
      <c r="C3061" t="n">
        <v>40357119</v>
      </c>
      <c r="D3061" t="inlineStr">
        <is>
          <t>AGROSUPER ASIA</t>
        </is>
      </c>
      <c r="E3061" t="n">
        <v>1021665</v>
      </c>
      <c r="F3061" t="inlineStr">
        <is>
          <t>agrosuper asia1021665</t>
        </is>
      </c>
      <c r="G3061" s="12" t="n">
        <v>45001</v>
      </c>
      <c r="H3061" s="10" t="n">
        <v>21992.95</v>
      </c>
      <c r="I3061" s="10" t="n"/>
      <c r="J3061" s="10" t="n"/>
      <c r="K3061" s="10" t="n"/>
      <c r="L3061" s="13" t="n"/>
      <c r="N3061" s="13" t="n"/>
      <c r="Q3061" s="14" t="n"/>
      <c r="R3061" s="10" t="n">
        <v>21992.95</v>
      </c>
      <c r="S3061" s="10" t="n"/>
      <c r="T3061" s="10" t="n"/>
      <c r="U3061" s="10" t="n"/>
      <c r="V3061" s="13" t="n"/>
      <c r="X3061" s="13" t="n"/>
      <c r="AA3061" s="14" t="n"/>
    </row>
    <row r="3062">
      <c r="B3062" t="inlineStr">
        <is>
          <t>Venta Local</t>
        </is>
      </c>
      <c r="C3062" t="n">
        <v>40357091</v>
      </c>
      <c r="D3062" t="inlineStr">
        <is>
          <t>AGRO AMERICA</t>
        </is>
      </c>
      <c r="E3062" t="n">
        <v>1012110</v>
      </c>
      <c r="F3062" t="inlineStr">
        <is>
          <t>agro america1012110</t>
        </is>
      </c>
      <c r="G3062" s="12" t="n">
        <v>44984</v>
      </c>
      <c r="H3062" s="10" t="n">
        <v>18143.68</v>
      </c>
      <c r="I3062" s="10" t="n"/>
      <c r="J3062" s="10" t="n"/>
      <c r="K3062" s="10" t="n"/>
      <c r="L3062" s="13" t="n">
        <v>7.5</v>
      </c>
      <c r="M3062" s="12" t="n">
        <v>44991</v>
      </c>
      <c r="N3062" s="13" t="n">
        <v>9.5</v>
      </c>
      <c r="O3062" s="12" t="n">
        <v>45000</v>
      </c>
      <c r="P3062" t="n">
        <v>14</v>
      </c>
      <c r="Q3062" s="14" t="inlineStr">
        <is>
          <t>SI</t>
        </is>
      </c>
      <c r="R3062" s="10" t="n">
        <v>18143.68</v>
      </c>
      <c r="S3062" s="10" t="n"/>
      <c r="T3062" s="10" t="n"/>
      <c r="U3062" s="10" t="n"/>
      <c r="V3062" s="13" t="n">
        <v>9.5</v>
      </c>
      <c r="W3062" s="12" t="n">
        <v>44993</v>
      </c>
      <c r="X3062" s="13" t="n">
        <v>11.5</v>
      </c>
      <c r="Y3062" s="12" t="n">
        <v>45000</v>
      </c>
      <c r="Z3062" t="n">
        <v>14</v>
      </c>
      <c r="AA3062" s="14" t="inlineStr">
        <is>
          <t>SI</t>
        </is>
      </c>
    </row>
    <row r="3063">
      <c r="B3063" t="inlineStr">
        <is>
          <t>Venta Local</t>
        </is>
      </c>
      <c r="C3063" t="n">
        <v>40357089</v>
      </c>
      <c r="D3063" t="inlineStr">
        <is>
          <t>AGRO AMERICA</t>
        </is>
      </c>
      <c r="E3063" t="n">
        <v>1012107</v>
      </c>
      <c r="F3063" t="inlineStr">
        <is>
          <t>agro america1012107</t>
        </is>
      </c>
      <c r="G3063" s="12" t="n">
        <v>44983</v>
      </c>
      <c r="H3063" s="10" t="n">
        <v>8164.656</v>
      </c>
      <c r="I3063" s="10" t="n"/>
      <c r="J3063" s="10" t="n"/>
      <c r="K3063" s="10" t="n"/>
      <c r="L3063" s="13" t="n">
        <v>7.5</v>
      </c>
      <c r="M3063" s="12" t="n">
        <v>44990</v>
      </c>
      <c r="N3063" s="13" t="n">
        <v>9.5</v>
      </c>
      <c r="O3063" s="12" t="n">
        <v>44999</v>
      </c>
      <c r="P3063" t="n">
        <v>15</v>
      </c>
      <c r="Q3063" s="14" t="inlineStr">
        <is>
          <t>SI</t>
        </is>
      </c>
      <c r="R3063" s="10" t="n">
        <v>8164.656</v>
      </c>
      <c r="S3063" s="10" t="n"/>
      <c r="T3063" s="10" t="n"/>
      <c r="U3063" s="10" t="n"/>
      <c r="V3063" s="13" t="n">
        <v>9.5</v>
      </c>
      <c r="W3063" s="12" t="n">
        <v>44992</v>
      </c>
      <c r="X3063" s="13" t="n">
        <v>11.5</v>
      </c>
      <c r="Y3063" s="12" t="n">
        <v>44999</v>
      </c>
      <c r="Z3063" t="n">
        <v>15</v>
      </c>
      <c r="AA3063" s="14" t="inlineStr">
        <is>
          <t>SI</t>
        </is>
      </c>
    </row>
    <row r="3064">
      <c r="B3064" t="inlineStr">
        <is>
          <t>Venta Local</t>
        </is>
      </c>
      <c r="C3064" t="n">
        <v>40357089</v>
      </c>
      <c r="D3064" t="inlineStr">
        <is>
          <t>AGRO AMERICA</t>
        </is>
      </c>
      <c r="E3064" t="n">
        <v>1012110</v>
      </c>
      <c r="F3064" t="inlineStr">
        <is>
          <t>agro america1012110</t>
        </is>
      </c>
      <c r="G3064" s="12" t="n">
        <v>44983</v>
      </c>
      <c r="H3064" s="10" t="n">
        <v>11793.392</v>
      </c>
      <c r="I3064" s="10" t="n"/>
      <c r="J3064" s="10" t="n"/>
      <c r="K3064" s="10" t="n"/>
      <c r="L3064" s="13" t="n">
        <v>7.5</v>
      </c>
      <c r="M3064" s="12" t="n">
        <v>44990</v>
      </c>
      <c r="N3064" s="13" t="n">
        <v>9.5</v>
      </c>
      <c r="O3064" s="12" t="n">
        <v>44999</v>
      </c>
      <c r="P3064" t="n">
        <v>15</v>
      </c>
      <c r="Q3064" s="14" t="inlineStr">
        <is>
          <t>SI</t>
        </is>
      </c>
      <c r="R3064" s="10" t="n">
        <v>11793.392</v>
      </c>
      <c r="S3064" s="10" t="n"/>
      <c r="T3064" s="10" t="n"/>
      <c r="U3064" s="10" t="n"/>
      <c r="V3064" s="13" t="n">
        <v>9.5</v>
      </c>
      <c r="W3064" s="12" t="n">
        <v>44992</v>
      </c>
      <c r="X3064" s="13" t="n">
        <v>11.5</v>
      </c>
      <c r="Y3064" s="12" t="n">
        <v>44999</v>
      </c>
      <c r="Z3064" t="n">
        <v>15</v>
      </c>
      <c r="AA3064" s="14" t="inlineStr">
        <is>
          <t>SI</t>
        </is>
      </c>
    </row>
    <row r="3065">
      <c r="B3065" t="inlineStr">
        <is>
          <t>Venta Local</t>
        </is>
      </c>
      <c r="C3065" t="n">
        <v>40356947</v>
      </c>
      <c r="D3065" t="inlineStr">
        <is>
          <t>AGRO EUROPA</t>
        </is>
      </c>
      <c r="E3065" t="n">
        <v>1012432</v>
      </c>
      <c r="F3065" t="inlineStr">
        <is>
          <t>agro europa1012432</t>
        </is>
      </c>
      <c r="G3065" s="12" t="n">
        <v>44988</v>
      </c>
      <c r="H3065" s="10" t="n">
        <v>21600</v>
      </c>
      <c r="I3065" s="10" t="n"/>
      <c r="J3065" s="10" t="n"/>
      <c r="K3065" s="10" t="n"/>
      <c r="L3065" s="13" t="n">
        <v>5.142011834319526</v>
      </c>
      <c r="M3065" s="12" t="n">
        <v>44993</v>
      </c>
      <c r="N3065" s="13" t="n">
        <v>7.5</v>
      </c>
      <c r="O3065" s="12" t="n">
        <v>45000</v>
      </c>
      <c r="P3065" t="n">
        <v>14</v>
      </c>
      <c r="Q3065" s="14" t="inlineStr">
        <is>
          <t>SI</t>
        </is>
      </c>
      <c r="R3065" s="10" t="n">
        <v>21600</v>
      </c>
      <c r="S3065" s="10" t="n"/>
      <c r="T3065" s="10" t="n"/>
      <c r="U3065" s="10" t="n"/>
      <c r="V3065" s="13" t="n">
        <v>7.142011834319526</v>
      </c>
      <c r="W3065" s="12" t="n">
        <v>44995</v>
      </c>
      <c r="X3065" s="13" t="n">
        <v>9.5</v>
      </c>
      <c r="Y3065" s="12" t="n">
        <v>45000</v>
      </c>
      <c r="Z3065" t="n">
        <v>14</v>
      </c>
      <c r="AA3065" s="14" t="inlineStr">
        <is>
          <t>SI</t>
        </is>
      </c>
    </row>
    <row r="3066">
      <c r="B3066" t="inlineStr">
        <is>
          <t>Venta Local</t>
        </is>
      </c>
      <c r="C3066" t="n">
        <v>40356946</v>
      </c>
      <c r="D3066" t="inlineStr">
        <is>
          <t>AGRO EUROPA</t>
        </is>
      </c>
      <c r="E3066" t="n">
        <v>1012432</v>
      </c>
      <c r="F3066" t="inlineStr">
        <is>
          <t>agro europa1012432</t>
        </is>
      </c>
      <c r="G3066" s="12" t="n">
        <v>44988</v>
      </c>
      <c r="H3066" s="10" t="n">
        <v>21600</v>
      </c>
      <c r="I3066" s="10" t="n"/>
      <c r="J3066" s="10" t="n"/>
      <c r="K3066" s="10" t="n"/>
      <c r="L3066" s="13" t="n">
        <v>5.142011834319526</v>
      </c>
      <c r="M3066" s="12" t="n">
        <v>44993</v>
      </c>
      <c r="N3066" s="13" t="n">
        <v>7.5</v>
      </c>
      <c r="O3066" s="12" t="n">
        <v>45000</v>
      </c>
      <c r="P3066" t="n">
        <v>14</v>
      </c>
      <c r="Q3066" s="14" t="inlineStr">
        <is>
          <t>SI</t>
        </is>
      </c>
      <c r="R3066" s="10" t="n">
        <v>21600</v>
      </c>
      <c r="S3066" s="10" t="n"/>
      <c r="T3066" s="10" t="n"/>
      <c r="U3066" s="10" t="n"/>
      <c r="V3066" s="13" t="n">
        <v>7.142011834319526</v>
      </c>
      <c r="W3066" s="12" t="n">
        <v>44995</v>
      </c>
      <c r="X3066" s="13" t="n">
        <v>9.5</v>
      </c>
      <c r="Y3066" s="12" t="n">
        <v>45000</v>
      </c>
      <c r="Z3066" t="n">
        <v>14</v>
      </c>
      <c r="AA3066" s="14" t="inlineStr">
        <is>
          <t>SI</t>
        </is>
      </c>
    </row>
    <row r="3067">
      <c r="B3067" t="inlineStr">
        <is>
          <t>Venta Local</t>
        </is>
      </c>
      <c r="C3067" t="n">
        <v>40356928</v>
      </c>
      <c r="D3067" t="inlineStr">
        <is>
          <t>AGRO EUROPA</t>
        </is>
      </c>
      <c r="E3067" t="n">
        <v>1011748</v>
      </c>
      <c r="F3067" t="inlineStr">
        <is>
          <t>agro europa1011748</t>
        </is>
      </c>
      <c r="G3067" s="12" t="n">
        <v>44997</v>
      </c>
      <c r="H3067" s="10" t="n">
        <v>22800</v>
      </c>
      <c r="I3067" s="10" t="n"/>
      <c r="J3067" s="10" t="n"/>
      <c r="K3067" s="10" t="n"/>
      <c r="L3067" s="13" t="n">
        <v>5.142011834319526</v>
      </c>
      <c r="M3067" s="12" t="n">
        <v>45002</v>
      </c>
      <c r="N3067" s="13" t="n">
        <v>7.5</v>
      </c>
      <c r="O3067" s="12" t="n">
        <v>45009</v>
      </c>
      <c r="P3067" t="n">
        <v>6</v>
      </c>
      <c r="Q3067" s="14" t="inlineStr">
        <is>
          <t>SI</t>
        </is>
      </c>
      <c r="R3067" s="10" t="n">
        <v>22800</v>
      </c>
      <c r="S3067" s="10" t="n"/>
      <c r="T3067" s="10" t="n"/>
      <c r="U3067" s="10" t="n"/>
      <c r="V3067" s="13" t="n">
        <v>7.142011834319526</v>
      </c>
      <c r="W3067" s="12" t="n">
        <v>45004</v>
      </c>
      <c r="X3067" s="13" t="n">
        <v>9.5</v>
      </c>
      <c r="Y3067" s="12" t="n">
        <v>45009</v>
      </c>
      <c r="Z3067" t="n">
        <v>6</v>
      </c>
      <c r="AA3067" s="14" t="inlineStr">
        <is>
          <t>SI</t>
        </is>
      </c>
    </row>
    <row r="3068">
      <c r="B3068" t="inlineStr">
        <is>
          <t>Venta Local</t>
        </is>
      </c>
      <c r="C3068" t="n">
        <v>40356927</v>
      </c>
      <c r="D3068" t="inlineStr">
        <is>
          <t>AGRO EUROPA</t>
        </is>
      </c>
      <c r="E3068" t="n">
        <v>1011748</v>
      </c>
      <c r="F3068" t="inlineStr">
        <is>
          <t>agro europa1011748</t>
        </is>
      </c>
      <c r="G3068" s="12" t="n">
        <v>44997</v>
      </c>
      <c r="H3068" s="10" t="n">
        <v>22800</v>
      </c>
      <c r="I3068" s="10" t="n"/>
      <c r="J3068" s="10" t="n"/>
      <c r="K3068" s="10" t="n"/>
      <c r="L3068" s="13" t="n">
        <v>5.142011834319526</v>
      </c>
      <c r="M3068" s="12" t="n">
        <v>45002</v>
      </c>
      <c r="N3068" s="13" t="n">
        <v>7.5</v>
      </c>
      <c r="O3068" s="12" t="n">
        <v>45009</v>
      </c>
      <c r="P3068" t="n">
        <v>6</v>
      </c>
      <c r="Q3068" s="14" t="inlineStr">
        <is>
          <t>SI</t>
        </is>
      </c>
      <c r="R3068" s="10" t="n">
        <v>22800</v>
      </c>
      <c r="S3068" s="10" t="n"/>
      <c r="T3068" s="10" t="n"/>
      <c r="U3068" s="10" t="n"/>
      <c r="V3068" s="13" t="n">
        <v>7.142011834319526</v>
      </c>
      <c r="W3068" s="12" t="n">
        <v>45004</v>
      </c>
      <c r="X3068" s="13" t="n">
        <v>9.5</v>
      </c>
      <c r="Y3068" s="12" t="n">
        <v>45009</v>
      </c>
      <c r="Z3068" t="n">
        <v>6</v>
      </c>
      <c r="AA3068" s="14" t="inlineStr">
        <is>
          <t>SI</t>
        </is>
      </c>
    </row>
    <row r="3069">
      <c r="B3069" t="inlineStr">
        <is>
          <t>Venta Local</t>
        </is>
      </c>
      <c r="C3069" t="n">
        <v>40356926</v>
      </c>
      <c r="D3069" t="inlineStr">
        <is>
          <t>AGRO EUROPA</t>
        </is>
      </c>
      <c r="E3069" t="n">
        <v>1011748</v>
      </c>
      <c r="F3069" t="inlineStr">
        <is>
          <t>agro europa1011748</t>
        </is>
      </c>
      <c r="G3069" s="12" t="n">
        <v>44997</v>
      </c>
      <c r="H3069" s="10" t="n">
        <v>22800</v>
      </c>
      <c r="I3069" s="10" t="n"/>
      <c r="J3069" s="10" t="n"/>
      <c r="K3069" s="10" t="n"/>
      <c r="L3069" s="13" t="n">
        <v>5.142011834319526</v>
      </c>
      <c r="M3069" s="12" t="n">
        <v>45002</v>
      </c>
      <c r="N3069" s="13" t="n">
        <v>7.5</v>
      </c>
      <c r="O3069" s="12" t="n">
        <v>45009</v>
      </c>
      <c r="P3069" t="n">
        <v>6</v>
      </c>
      <c r="Q3069" s="14" t="inlineStr">
        <is>
          <t>SI</t>
        </is>
      </c>
      <c r="R3069" s="10" t="n">
        <v>22800</v>
      </c>
      <c r="S3069" s="10" t="n"/>
      <c r="T3069" s="10" t="n"/>
      <c r="U3069" s="10" t="n"/>
      <c r="V3069" s="13" t="n">
        <v>7.142011834319526</v>
      </c>
      <c r="W3069" s="12" t="n">
        <v>45004</v>
      </c>
      <c r="X3069" s="13" t="n">
        <v>9.5</v>
      </c>
      <c r="Y3069" s="12" t="n">
        <v>45009</v>
      </c>
      <c r="Z3069" t="n">
        <v>6</v>
      </c>
      <c r="AA3069" s="14" t="inlineStr">
        <is>
          <t>SI</t>
        </is>
      </c>
    </row>
    <row r="3070">
      <c r="B3070" t="inlineStr">
        <is>
          <t>Venta Directa</t>
        </is>
      </c>
      <c r="C3070" t="n">
        <v>40356306</v>
      </c>
      <c r="D3070" t="inlineStr">
        <is>
          <t>AGROSUPER ASIA</t>
        </is>
      </c>
      <c r="E3070" t="n">
        <v>1012612</v>
      </c>
      <c r="F3070" t="inlineStr">
        <is>
          <t>agrosuper asia1012612</t>
        </is>
      </c>
      <c r="G3070" s="12" t="n">
        <v>45016</v>
      </c>
      <c r="H3070" s="10" t="n">
        <v>24731</v>
      </c>
      <c r="I3070" s="10" t="n"/>
      <c r="J3070" s="10" t="n"/>
      <c r="K3070" s="10" t="n"/>
      <c r="L3070" s="13" t="n"/>
      <c r="N3070" s="13" t="n"/>
      <c r="Q3070" s="14" t="n"/>
      <c r="R3070" s="10" t="n">
        <v>24731</v>
      </c>
      <c r="S3070" s="10" t="n"/>
      <c r="T3070" s="10" t="n"/>
      <c r="U3070" s="10" t="n"/>
      <c r="V3070" s="13" t="n"/>
      <c r="X3070" s="13" t="n"/>
      <c r="AA3070" s="14" t="n"/>
    </row>
    <row r="3071">
      <c r="B3071" t="inlineStr">
        <is>
          <t>Venta Directa</t>
        </is>
      </c>
      <c r="C3071" t="n">
        <v>40356225</v>
      </c>
      <c r="D3071" t="inlineStr">
        <is>
          <t>AGROSUPER ASIA</t>
        </is>
      </c>
      <c r="E3071" t="n">
        <v>1022930</v>
      </c>
      <c r="F3071" t="inlineStr">
        <is>
          <t>agrosuper asia1022930</t>
        </is>
      </c>
      <c r="G3071" s="12" t="n">
        <v>45008</v>
      </c>
      <c r="H3071" s="10" t="n">
        <v>22004.4</v>
      </c>
      <c r="I3071" s="10" t="n"/>
      <c r="J3071" s="10" t="n"/>
      <c r="K3071" s="10" t="n"/>
      <c r="L3071" s="13" t="n"/>
      <c r="N3071" s="13" t="n"/>
      <c r="Q3071" s="14" t="n"/>
      <c r="R3071" s="10" t="n">
        <v>22004.4</v>
      </c>
      <c r="S3071" s="10" t="n"/>
      <c r="T3071" s="10" t="n"/>
      <c r="U3071" s="10" t="n"/>
      <c r="V3071" s="13" t="n"/>
      <c r="X3071" s="13" t="n"/>
      <c r="AA3071" s="14" t="n"/>
    </row>
    <row r="3072">
      <c r="B3072" t="inlineStr">
        <is>
          <t>Venta Directa</t>
        </is>
      </c>
      <c r="C3072" t="n">
        <v>40356224</v>
      </c>
      <c r="D3072" t="inlineStr">
        <is>
          <t>AGROSUPER ASIA</t>
        </is>
      </c>
      <c r="E3072" t="n">
        <v>1022930</v>
      </c>
      <c r="F3072" t="inlineStr">
        <is>
          <t>agrosuper asia1022930</t>
        </is>
      </c>
      <c r="G3072" s="12" t="n">
        <v>45001</v>
      </c>
      <c r="H3072" s="10" t="n">
        <v>22011.92</v>
      </c>
      <c r="I3072" s="10" t="n"/>
      <c r="J3072" s="10" t="n"/>
      <c r="K3072" s="10" t="n"/>
      <c r="L3072" s="13" t="n"/>
      <c r="N3072" s="13" t="n"/>
      <c r="Q3072" s="14" t="n"/>
      <c r="R3072" s="10" t="n">
        <v>22011.92</v>
      </c>
      <c r="S3072" s="10" t="n"/>
      <c r="T3072" s="10" t="n"/>
      <c r="U3072" s="10" t="n"/>
      <c r="V3072" s="13" t="n"/>
      <c r="X3072" s="13" t="n"/>
      <c r="AA3072" s="14" t="n"/>
    </row>
    <row r="3073">
      <c r="B3073" t="inlineStr">
        <is>
          <t>Venta Directa</t>
        </is>
      </c>
      <c r="C3073" t="n">
        <v>40355358</v>
      </c>
      <c r="D3073" t="inlineStr">
        <is>
          <t>AGRO SUDAMERICA</t>
        </is>
      </c>
      <c r="E3073" t="n">
        <v>1011421</v>
      </c>
      <c r="F3073" t="inlineStr">
        <is>
          <t>agro sudamerica1011421</t>
        </is>
      </c>
      <c r="G3073" s="12" t="n">
        <v>44976</v>
      </c>
      <c r="H3073" s="10" t="inlineStr"/>
      <c r="I3073" s="10" t="n"/>
      <c r="J3073" s="10" t="n"/>
      <c r="K3073" s="10" t="n"/>
      <c r="L3073" s="13" t="n"/>
      <c r="N3073" s="13" t="n"/>
      <c r="Q3073" s="14" t="n"/>
      <c r="R3073" s="10" t="n"/>
      <c r="S3073" s="10" t="n"/>
      <c r="T3073" s="10" t="n"/>
      <c r="U3073" s="10" t="n"/>
      <c r="V3073" s="13" t="n"/>
      <c r="X3073" s="13" t="n"/>
      <c r="AA3073" s="14" t="n"/>
    </row>
    <row r="3074">
      <c r="B3074" t="inlineStr">
        <is>
          <t>Venta Local</t>
        </is>
      </c>
      <c r="C3074" t="n">
        <v>40354725</v>
      </c>
      <c r="D3074" t="inlineStr">
        <is>
          <t>AGRO AMERICA</t>
        </is>
      </c>
      <c r="E3074" t="n">
        <v>1012161</v>
      </c>
      <c r="F3074" t="inlineStr">
        <is>
          <t>agro america1012161</t>
        </is>
      </c>
      <c r="G3074" s="12" t="n">
        <v>44991</v>
      </c>
      <c r="H3074" s="10" t="n">
        <v>907.184</v>
      </c>
      <c r="I3074" s="10" t="n"/>
      <c r="J3074" s="10" t="n"/>
      <c r="K3074" s="10" t="n"/>
      <c r="L3074" s="13" t="n">
        <v>7.5</v>
      </c>
      <c r="M3074" s="12" t="n">
        <v>44998</v>
      </c>
      <c r="N3074" s="13" t="n">
        <v>9.5</v>
      </c>
      <c r="O3074" s="12" t="n">
        <v>45007</v>
      </c>
      <c r="P3074" t="n">
        <v>8</v>
      </c>
      <c r="Q3074" s="14" t="inlineStr">
        <is>
          <t>SI</t>
        </is>
      </c>
      <c r="R3074" s="10" t="n">
        <v>907.184</v>
      </c>
      <c r="S3074" s="10" t="n"/>
      <c r="T3074" s="10" t="n"/>
      <c r="U3074" s="10" t="n"/>
      <c r="V3074" s="13" t="n">
        <v>9.5</v>
      </c>
      <c r="W3074" s="12" t="n">
        <v>45000</v>
      </c>
      <c r="X3074" s="13" t="n">
        <v>11.5</v>
      </c>
      <c r="Y3074" s="12" t="n">
        <v>45007</v>
      </c>
      <c r="Z3074" t="n">
        <v>8</v>
      </c>
      <c r="AA3074" s="14" t="inlineStr">
        <is>
          <t>SI</t>
        </is>
      </c>
    </row>
    <row r="3075">
      <c r="B3075" t="inlineStr">
        <is>
          <t>Venta Local</t>
        </is>
      </c>
      <c r="C3075" t="n">
        <v>40354725</v>
      </c>
      <c r="D3075" t="inlineStr">
        <is>
          <t>AGRO AMERICA</t>
        </is>
      </c>
      <c r="E3075" t="n">
        <v>1012167</v>
      </c>
      <c r="F3075" t="inlineStr">
        <is>
          <t>agro america1012167</t>
        </is>
      </c>
      <c r="G3075" s="12" t="n">
        <v>44991</v>
      </c>
      <c r="H3075" s="10" t="n">
        <v>1814.368</v>
      </c>
      <c r="I3075" s="10" t="n"/>
      <c r="J3075" s="10" t="n"/>
      <c r="K3075" s="10" t="n"/>
      <c r="L3075" s="13" t="n">
        <v>7.5</v>
      </c>
      <c r="M3075" s="12" t="n">
        <v>44998</v>
      </c>
      <c r="N3075" s="13" t="n">
        <v>9.5</v>
      </c>
      <c r="O3075" s="12" t="n">
        <v>45007</v>
      </c>
      <c r="P3075" t="n">
        <v>8</v>
      </c>
      <c r="Q3075" s="14" t="inlineStr">
        <is>
          <t>SI</t>
        </is>
      </c>
      <c r="R3075" s="10" t="n">
        <v>1814.368</v>
      </c>
      <c r="S3075" s="10" t="n"/>
      <c r="T3075" s="10" t="n"/>
      <c r="U3075" s="10" t="n"/>
      <c r="V3075" s="13" t="n">
        <v>9.5</v>
      </c>
      <c r="W3075" s="12" t="n">
        <v>45000</v>
      </c>
      <c r="X3075" s="13" t="n">
        <v>11.5</v>
      </c>
      <c r="Y3075" s="12" t="n">
        <v>45007</v>
      </c>
      <c r="Z3075" t="n">
        <v>8</v>
      </c>
      <c r="AA3075" s="14" t="inlineStr">
        <is>
          <t>SI</t>
        </is>
      </c>
    </row>
    <row r="3076">
      <c r="B3076" t="inlineStr">
        <is>
          <t>Venta Local</t>
        </is>
      </c>
      <c r="C3076" t="n">
        <v>40354725</v>
      </c>
      <c r="D3076" t="inlineStr">
        <is>
          <t>AGRO AMERICA</t>
        </is>
      </c>
      <c r="E3076" t="n">
        <v>1012159</v>
      </c>
      <c r="F3076" t="inlineStr">
        <is>
          <t>agro america1012159</t>
        </is>
      </c>
      <c r="G3076" s="12" t="n">
        <v>44991</v>
      </c>
      <c r="H3076" s="10" t="n">
        <v>907.184</v>
      </c>
      <c r="I3076" s="10" t="n"/>
      <c r="J3076" s="10" t="n"/>
      <c r="K3076" s="10" t="n"/>
      <c r="L3076" s="13" t="n">
        <v>7.5</v>
      </c>
      <c r="M3076" s="12" t="n">
        <v>44998</v>
      </c>
      <c r="N3076" s="13" t="n">
        <v>9.5</v>
      </c>
      <c r="O3076" s="12" t="n">
        <v>45007</v>
      </c>
      <c r="P3076" t="n">
        <v>8</v>
      </c>
      <c r="Q3076" s="14" t="inlineStr">
        <is>
          <t>SI</t>
        </is>
      </c>
      <c r="R3076" s="10" t="n">
        <v>907.184</v>
      </c>
      <c r="S3076" s="10" t="n"/>
      <c r="T3076" s="10" t="n"/>
      <c r="U3076" s="10" t="n"/>
      <c r="V3076" s="13" t="n">
        <v>9.5</v>
      </c>
      <c r="W3076" s="12" t="n">
        <v>45000</v>
      </c>
      <c r="X3076" s="13" t="n">
        <v>11.5</v>
      </c>
      <c r="Y3076" s="12" t="n">
        <v>45007</v>
      </c>
      <c r="Z3076" t="n">
        <v>8</v>
      </c>
      <c r="AA3076" s="14" t="inlineStr">
        <is>
          <t>SI</t>
        </is>
      </c>
    </row>
    <row r="3077">
      <c r="B3077" t="inlineStr">
        <is>
          <t>Venta Local</t>
        </is>
      </c>
      <c r="C3077" t="n">
        <v>40354725</v>
      </c>
      <c r="D3077" t="inlineStr">
        <is>
          <t>AGRO AMERICA</t>
        </is>
      </c>
      <c r="E3077" t="n">
        <v>1012158</v>
      </c>
      <c r="F3077" t="inlineStr">
        <is>
          <t>agro america1012158</t>
        </is>
      </c>
      <c r="G3077" s="12" t="n">
        <v>44991</v>
      </c>
      <c r="H3077" s="10" t="n">
        <v>907.184</v>
      </c>
      <c r="I3077" s="10" t="n"/>
      <c r="J3077" s="10" t="n"/>
      <c r="K3077" s="10" t="n"/>
      <c r="L3077" s="13" t="n">
        <v>7.5</v>
      </c>
      <c r="M3077" s="12" t="n">
        <v>44998</v>
      </c>
      <c r="N3077" s="13" t="n">
        <v>9.5</v>
      </c>
      <c r="O3077" s="12" t="n">
        <v>45007</v>
      </c>
      <c r="P3077" t="n">
        <v>8</v>
      </c>
      <c r="Q3077" s="14" t="inlineStr">
        <is>
          <t>SI</t>
        </is>
      </c>
      <c r="R3077" s="10" t="n">
        <v>907.184</v>
      </c>
      <c r="S3077" s="10" t="n"/>
      <c r="T3077" s="10" t="n"/>
      <c r="U3077" s="10" t="n"/>
      <c r="V3077" s="13" t="n">
        <v>9.5</v>
      </c>
      <c r="W3077" s="12" t="n">
        <v>45000</v>
      </c>
      <c r="X3077" s="13" t="n">
        <v>11.5</v>
      </c>
      <c r="Y3077" s="12" t="n">
        <v>45007</v>
      </c>
      <c r="Z3077" t="n">
        <v>8</v>
      </c>
      <c r="AA3077" s="14" t="inlineStr">
        <is>
          <t>SI</t>
        </is>
      </c>
    </row>
    <row r="3078">
      <c r="B3078" t="inlineStr">
        <is>
          <t>Venta Local</t>
        </is>
      </c>
      <c r="C3078" t="n">
        <v>40354725</v>
      </c>
      <c r="D3078" t="inlineStr">
        <is>
          <t>AGRO AMERICA</t>
        </is>
      </c>
      <c r="E3078" t="n">
        <v>1012160</v>
      </c>
      <c r="F3078" t="inlineStr">
        <is>
          <t>agro america1012160</t>
        </is>
      </c>
      <c r="G3078" s="12" t="n">
        <v>44991</v>
      </c>
      <c r="H3078" s="10" t="n">
        <v>907.184</v>
      </c>
      <c r="I3078" s="10" t="n"/>
      <c r="J3078" s="10" t="n"/>
      <c r="K3078" s="10" t="n"/>
      <c r="L3078" s="13" t="n">
        <v>7.5</v>
      </c>
      <c r="M3078" s="12" t="n">
        <v>44998</v>
      </c>
      <c r="N3078" s="13" t="n">
        <v>9.5</v>
      </c>
      <c r="O3078" s="12" t="n">
        <v>45007</v>
      </c>
      <c r="P3078" t="n">
        <v>8</v>
      </c>
      <c r="Q3078" s="14" t="inlineStr">
        <is>
          <t>SI</t>
        </is>
      </c>
      <c r="R3078" s="10" t="n">
        <v>907.184</v>
      </c>
      <c r="S3078" s="10" t="n"/>
      <c r="T3078" s="10" t="n"/>
      <c r="U3078" s="10" t="n"/>
      <c r="V3078" s="13" t="n">
        <v>9.5</v>
      </c>
      <c r="W3078" s="12" t="n">
        <v>45000</v>
      </c>
      <c r="X3078" s="13" t="n">
        <v>11.5</v>
      </c>
      <c r="Y3078" s="12" t="n">
        <v>45007</v>
      </c>
      <c r="Z3078" t="n">
        <v>8</v>
      </c>
      <c r="AA3078" s="14" t="inlineStr">
        <is>
          <t>SI</t>
        </is>
      </c>
    </row>
    <row r="3079">
      <c r="B3079" t="inlineStr">
        <is>
          <t>Venta Local</t>
        </is>
      </c>
      <c r="C3079" t="n">
        <v>40354725</v>
      </c>
      <c r="D3079" t="inlineStr">
        <is>
          <t>AGRO AMERICA</t>
        </is>
      </c>
      <c r="E3079" t="n">
        <v>1012165</v>
      </c>
      <c r="F3079" t="inlineStr">
        <is>
          <t>agro america1012165</t>
        </is>
      </c>
      <c r="G3079" s="12" t="n">
        <v>44991</v>
      </c>
      <c r="H3079" s="10" t="n">
        <v>12700.576</v>
      </c>
      <c r="I3079" s="10" t="n"/>
      <c r="J3079" s="10" t="n"/>
      <c r="K3079" s="10" t="n"/>
      <c r="L3079" s="13" t="n">
        <v>7.5</v>
      </c>
      <c r="M3079" s="12" t="n">
        <v>44998</v>
      </c>
      <c r="N3079" s="13" t="n">
        <v>9.5</v>
      </c>
      <c r="O3079" s="12" t="n">
        <v>45007</v>
      </c>
      <c r="P3079" t="n">
        <v>8</v>
      </c>
      <c r="Q3079" s="14" t="inlineStr">
        <is>
          <t>SI</t>
        </is>
      </c>
      <c r="R3079" s="10" t="n">
        <v>12700.576</v>
      </c>
      <c r="S3079" s="10" t="n"/>
      <c r="T3079" s="10" t="n"/>
      <c r="U3079" s="10" t="n"/>
      <c r="V3079" s="13" t="n">
        <v>9.5</v>
      </c>
      <c r="W3079" s="12" t="n">
        <v>45000</v>
      </c>
      <c r="X3079" s="13" t="n">
        <v>11.5</v>
      </c>
      <c r="Y3079" s="12" t="n">
        <v>45007</v>
      </c>
      <c r="Z3079" t="n">
        <v>8</v>
      </c>
      <c r="AA3079" s="14" t="inlineStr">
        <is>
          <t>SI</t>
        </is>
      </c>
    </row>
    <row r="3080">
      <c r="B3080" t="inlineStr">
        <is>
          <t>Venta Local</t>
        </is>
      </c>
      <c r="C3080" t="n">
        <v>40354655</v>
      </c>
      <c r="D3080" t="inlineStr">
        <is>
          <t>ANDES ASIA</t>
        </is>
      </c>
      <c r="E3080" t="n">
        <v>1022989</v>
      </c>
      <c r="F3080" t="inlineStr">
        <is>
          <t>andes asia1022989</t>
        </is>
      </c>
      <c r="G3080" s="12" t="n">
        <v>44998</v>
      </c>
      <c r="H3080" s="10" t="inlineStr"/>
      <c r="I3080" s="10" t="n">
        <v>18129.43</v>
      </c>
      <c r="J3080" s="10" t="n"/>
      <c r="K3080" s="10" t="n"/>
      <c r="L3080" s="13" t="n">
        <v>4.830303030303031</v>
      </c>
      <c r="M3080" s="12" t="n">
        <v>45002</v>
      </c>
      <c r="N3080" s="13" t="n">
        <v>15</v>
      </c>
      <c r="O3080" s="12" t="n">
        <v>45017</v>
      </c>
      <c r="P3080" t="n">
        <v>24</v>
      </c>
      <c r="Q3080" s="14" t="inlineStr">
        <is>
          <t>SI</t>
        </is>
      </c>
      <c r="R3080" s="10" t="n"/>
      <c r="S3080" s="10" t="n">
        <v>18129.43</v>
      </c>
      <c r="T3080" s="10" t="n"/>
      <c r="U3080" s="10" t="n"/>
      <c r="V3080" s="13" t="n">
        <v>6.830303030303031</v>
      </c>
      <c r="W3080" s="12" t="n">
        <v>45004</v>
      </c>
      <c r="X3080" s="13" t="n">
        <v>17</v>
      </c>
      <c r="Y3080" s="12" t="n">
        <v>45017</v>
      </c>
      <c r="Z3080" t="n">
        <v>24</v>
      </c>
      <c r="AA3080" s="14" t="inlineStr">
        <is>
          <t>SI</t>
        </is>
      </c>
    </row>
    <row r="3081">
      <c r="B3081" t="inlineStr">
        <is>
          <t>Venta Local</t>
        </is>
      </c>
      <c r="C3081" t="n">
        <v>40354655</v>
      </c>
      <c r="D3081" t="inlineStr">
        <is>
          <t>ANDES ASIA</t>
        </is>
      </c>
      <c r="E3081" t="n">
        <v>1022398</v>
      </c>
      <c r="F3081" t="inlineStr">
        <is>
          <t>andes asia1022398</t>
        </is>
      </c>
      <c r="G3081" s="12" t="n">
        <v>44998</v>
      </c>
      <c r="H3081" s="10" t="inlineStr"/>
      <c r="I3081" s="10" t="n">
        <v>3700.77</v>
      </c>
      <c r="J3081" s="10" t="n"/>
      <c r="K3081" s="10" t="n"/>
      <c r="L3081" s="13" t="n">
        <v>4.830303030303031</v>
      </c>
      <c r="M3081" s="12" t="n">
        <v>45002</v>
      </c>
      <c r="N3081" s="13" t="n">
        <v>15</v>
      </c>
      <c r="O3081" s="12" t="n">
        <v>45017</v>
      </c>
      <c r="P3081" t="n">
        <v>24</v>
      </c>
      <c r="Q3081" s="14" t="inlineStr">
        <is>
          <t>SI</t>
        </is>
      </c>
      <c r="R3081" s="10" t="n"/>
      <c r="S3081" s="10" t="n">
        <v>3700.77</v>
      </c>
      <c r="T3081" s="10" t="n"/>
      <c r="U3081" s="10" t="n"/>
      <c r="V3081" s="13" t="n">
        <v>6.830303030303031</v>
      </c>
      <c r="W3081" s="12" t="n">
        <v>45004</v>
      </c>
      <c r="X3081" s="13" t="n">
        <v>17</v>
      </c>
      <c r="Y3081" s="12" t="n">
        <v>45017</v>
      </c>
      <c r="Z3081" t="n">
        <v>24</v>
      </c>
      <c r="AA3081" s="14" t="inlineStr">
        <is>
          <t>SI</t>
        </is>
      </c>
    </row>
    <row r="3082">
      <c r="B3082" t="inlineStr">
        <is>
          <t>Venta Local</t>
        </is>
      </c>
      <c r="C3082" t="n">
        <v>40354655</v>
      </c>
      <c r="D3082" t="inlineStr">
        <is>
          <t>ANDES ASIA</t>
        </is>
      </c>
      <c r="E3082" t="n">
        <v>1022141</v>
      </c>
      <c r="F3082" t="inlineStr">
        <is>
          <t>andes asia1022141</t>
        </is>
      </c>
      <c r="G3082" s="12" t="n">
        <v>44998</v>
      </c>
      <c r="H3082" s="10" t="inlineStr"/>
      <c r="I3082" s="10" t="n">
        <v>2007.19</v>
      </c>
      <c r="J3082" s="10" t="n"/>
      <c r="K3082" s="10" t="n"/>
      <c r="L3082" s="13" t="n">
        <v>4.830303030303031</v>
      </c>
      <c r="M3082" s="12" t="n">
        <v>45002</v>
      </c>
      <c r="N3082" s="13" t="n">
        <v>15</v>
      </c>
      <c r="O3082" s="12" t="n">
        <v>45017</v>
      </c>
      <c r="P3082" t="n">
        <v>24</v>
      </c>
      <c r="Q3082" s="14" t="inlineStr">
        <is>
          <t>SI</t>
        </is>
      </c>
      <c r="R3082" s="10" t="n"/>
      <c r="S3082" s="10" t="n">
        <v>2007.19</v>
      </c>
      <c r="T3082" s="10" t="n"/>
      <c r="U3082" s="10" t="n"/>
      <c r="V3082" s="13" t="n">
        <v>6.830303030303031</v>
      </c>
      <c r="W3082" s="12" t="n">
        <v>45004</v>
      </c>
      <c r="X3082" s="13" t="n">
        <v>17</v>
      </c>
      <c r="Y3082" s="12" t="n">
        <v>45017</v>
      </c>
      <c r="Z3082" t="n">
        <v>24</v>
      </c>
      <c r="AA3082" s="14" t="inlineStr">
        <is>
          <t>SI</t>
        </is>
      </c>
    </row>
    <row r="3083">
      <c r="B3083" t="inlineStr">
        <is>
          <t>Venta Local</t>
        </is>
      </c>
      <c r="C3083" t="n">
        <v>40354632</v>
      </c>
      <c r="D3083" t="inlineStr">
        <is>
          <t>ANDES ASIA</t>
        </is>
      </c>
      <c r="E3083" t="n">
        <v>1021931</v>
      </c>
      <c r="F3083" t="inlineStr">
        <is>
          <t>andes asia1021931</t>
        </is>
      </c>
      <c r="G3083" s="12" t="n">
        <v>44998</v>
      </c>
      <c r="H3083" s="10" t="inlineStr"/>
      <c r="I3083" s="10" t="n">
        <v>2043.96</v>
      </c>
      <c r="J3083" s="10" t="n"/>
      <c r="K3083" s="10" t="n"/>
      <c r="L3083" s="13" t="n">
        <v>4.830303030303031</v>
      </c>
      <c r="M3083" s="12" t="n">
        <v>45002</v>
      </c>
      <c r="N3083" s="13" t="n">
        <v>15</v>
      </c>
      <c r="O3083" s="12" t="n">
        <v>45017</v>
      </c>
      <c r="P3083" t="n">
        <v>24</v>
      </c>
      <c r="Q3083" s="14" t="inlineStr">
        <is>
          <t>SI</t>
        </is>
      </c>
      <c r="R3083" s="10" t="n"/>
      <c r="S3083" s="10" t="n">
        <v>2043.96</v>
      </c>
      <c r="T3083" s="10" t="n"/>
      <c r="U3083" s="10" t="n"/>
      <c r="V3083" s="13" t="n">
        <v>6.830303030303031</v>
      </c>
      <c r="W3083" s="12" t="n">
        <v>45004</v>
      </c>
      <c r="X3083" s="13" t="n">
        <v>17</v>
      </c>
      <c r="Y3083" s="12" t="n">
        <v>45017</v>
      </c>
      <c r="Z3083" t="n">
        <v>24</v>
      </c>
      <c r="AA3083" s="14" t="inlineStr">
        <is>
          <t>SI</t>
        </is>
      </c>
    </row>
    <row r="3084">
      <c r="B3084" t="inlineStr">
        <is>
          <t>Venta Local</t>
        </is>
      </c>
      <c r="C3084" t="n">
        <v>40354631</v>
      </c>
      <c r="D3084" t="inlineStr">
        <is>
          <t>ANDES ASIA</t>
        </is>
      </c>
      <c r="E3084" t="n">
        <v>1022975</v>
      </c>
      <c r="F3084" t="inlineStr">
        <is>
          <t>andes asia1022975</t>
        </is>
      </c>
      <c r="G3084" s="12" t="n">
        <v>44998</v>
      </c>
      <c r="H3084" s="10" t="inlineStr"/>
      <c r="I3084" s="10" t="n">
        <v>5000</v>
      </c>
      <c r="J3084" s="10" t="n"/>
      <c r="K3084" s="10" t="n"/>
      <c r="L3084" s="13" t="n">
        <v>4.830303030303031</v>
      </c>
      <c r="M3084" s="12" t="n">
        <v>45002</v>
      </c>
      <c r="N3084" s="13" t="n">
        <v>15</v>
      </c>
      <c r="O3084" s="12" t="n">
        <v>45017</v>
      </c>
      <c r="P3084" t="n">
        <v>24</v>
      </c>
      <c r="Q3084" s="14" t="inlineStr">
        <is>
          <t>SI</t>
        </is>
      </c>
      <c r="R3084" s="10" t="n"/>
      <c r="S3084" s="10" t="n">
        <v>5000</v>
      </c>
      <c r="T3084" s="10" t="n"/>
      <c r="U3084" s="10" t="n"/>
      <c r="V3084" s="13" t="n">
        <v>6.830303030303031</v>
      </c>
      <c r="W3084" s="12" t="n">
        <v>45004</v>
      </c>
      <c r="X3084" s="13" t="n">
        <v>17</v>
      </c>
      <c r="Y3084" s="12" t="n">
        <v>45017</v>
      </c>
      <c r="Z3084" t="n">
        <v>24</v>
      </c>
      <c r="AA3084" s="14" t="inlineStr">
        <is>
          <t>SI</t>
        </is>
      </c>
    </row>
    <row r="3085">
      <c r="B3085" t="inlineStr">
        <is>
          <t>Venta Local</t>
        </is>
      </c>
      <c r="C3085" t="n">
        <v>40354631</v>
      </c>
      <c r="D3085" t="inlineStr">
        <is>
          <t>ANDES ASIA</t>
        </is>
      </c>
      <c r="E3085" t="n">
        <v>1022865</v>
      </c>
      <c r="F3085" t="inlineStr">
        <is>
          <t>andes asia1022865</t>
        </is>
      </c>
      <c r="G3085" s="12" t="n">
        <v>44998</v>
      </c>
      <c r="H3085" s="10" t="inlineStr"/>
      <c r="I3085" s="10" t="n">
        <v>5015.46</v>
      </c>
      <c r="J3085" s="10" t="n"/>
      <c r="K3085" s="10" t="n"/>
      <c r="L3085" s="13" t="n">
        <v>4.830303030303031</v>
      </c>
      <c r="M3085" s="12" t="n">
        <v>45002</v>
      </c>
      <c r="N3085" s="13" t="n">
        <v>15</v>
      </c>
      <c r="O3085" s="12" t="n">
        <v>45017</v>
      </c>
      <c r="P3085" t="n">
        <v>24</v>
      </c>
      <c r="Q3085" s="14" t="inlineStr">
        <is>
          <t>SI</t>
        </is>
      </c>
      <c r="R3085" s="10" t="n"/>
      <c r="S3085" s="10" t="n">
        <v>5015.46</v>
      </c>
      <c r="T3085" s="10" t="n"/>
      <c r="U3085" s="10" t="n"/>
      <c r="V3085" s="13" t="n">
        <v>6.830303030303031</v>
      </c>
      <c r="W3085" s="12" t="n">
        <v>45004</v>
      </c>
      <c r="X3085" s="13" t="n">
        <v>17</v>
      </c>
      <c r="Y3085" s="12" t="n">
        <v>45017</v>
      </c>
      <c r="Z3085" t="n">
        <v>24</v>
      </c>
      <c r="AA3085" s="14" t="inlineStr">
        <is>
          <t>SI</t>
        </is>
      </c>
    </row>
    <row r="3086">
      <c r="B3086" t="inlineStr">
        <is>
          <t>Venta Local</t>
        </is>
      </c>
      <c r="C3086" t="n">
        <v>40354631</v>
      </c>
      <c r="D3086" t="inlineStr">
        <is>
          <t>ANDES ASIA</t>
        </is>
      </c>
      <c r="E3086" t="n">
        <v>1022863</v>
      </c>
      <c r="F3086" t="inlineStr">
        <is>
          <t>andes asia1022863</t>
        </is>
      </c>
      <c r="G3086" s="12" t="n">
        <v>44998</v>
      </c>
      <c r="H3086" s="10" t="inlineStr"/>
      <c r="I3086" s="10" t="n">
        <v>3003.73</v>
      </c>
      <c r="J3086" s="10" t="n"/>
      <c r="K3086" s="10" t="n"/>
      <c r="L3086" s="13" t="n">
        <v>4.830303030303031</v>
      </c>
      <c r="M3086" s="12" t="n">
        <v>45002</v>
      </c>
      <c r="N3086" s="13" t="n">
        <v>15</v>
      </c>
      <c r="O3086" s="12" t="n">
        <v>45017</v>
      </c>
      <c r="P3086" t="n">
        <v>24</v>
      </c>
      <c r="Q3086" s="14" t="inlineStr">
        <is>
          <t>SI</t>
        </is>
      </c>
      <c r="R3086" s="10" t="n"/>
      <c r="S3086" s="10" t="n">
        <v>3003.73</v>
      </c>
      <c r="T3086" s="10" t="n"/>
      <c r="U3086" s="10" t="n"/>
      <c r="V3086" s="13" t="n">
        <v>6.830303030303031</v>
      </c>
      <c r="W3086" s="12" t="n">
        <v>45004</v>
      </c>
      <c r="X3086" s="13" t="n">
        <v>17</v>
      </c>
      <c r="Y3086" s="12" t="n">
        <v>45017</v>
      </c>
      <c r="Z3086" t="n">
        <v>24</v>
      </c>
      <c r="AA3086" s="14" t="inlineStr">
        <is>
          <t>SI</t>
        </is>
      </c>
    </row>
    <row r="3087">
      <c r="B3087" t="inlineStr">
        <is>
          <t>Venta Local</t>
        </is>
      </c>
      <c r="C3087" t="n">
        <v>40354631</v>
      </c>
      <c r="D3087" t="inlineStr">
        <is>
          <t>ANDES ASIA</t>
        </is>
      </c>
      <c r="E3087" t="n">
        <v>1022621</v>
      </c>
      <c r="F3087" t="inlineStr">
        <is>
          <t>andes asia1022621</t>
        </is>
      </c>
      <c r="G3087" s="12" t="n">
        <v>44998</v>
      </c>
      <c r="H3087" s="10" t="inlineStr"/>
      <c r="I3087" s="10" t="n">
        <v>4008.07</v>
      </c>
      <c r="J3087" s="10" t="n"/>
      <c r="K3087" s="10" t="n"/>
      <c r="L3087" s="13" t="n">
        <v>4.830303030303031</v>
      </c>
      <c r="M3087" s="12" t="n">
        <v>45002</v>
      </c>
      <c r="N3087" s="13" t="n">
        <v>15</v>
      </c>
      <c r="O3087" s="12" t="n">
        <v>45017</v>
      </c>
      <c r="P3087" t="n">
        <v>24</v>
      </c>
      <c r="Q3087" s="14" t="inlineStr">
        <is>
          <t>SI</t>
        </is>
      </c>
      <c r="R3087" s="10" t="n"/>
      <c r="S3087" s="10" t="n">
        <v>4008.07</v>
      </c>
      <c r="T3087" s="10" t="n"/>
      <c r="U3087" s="10" t="n"/>
      <c r="V3087" s="13" t="n">
        <v>6.830303030303031</v>
      </c>
      <c r="W3087" s="12" t="n">
        <v>45004</v>
      </c>
      <c r="X3087" s="13" t="n">
        <v>17</v>
      </c>
      <c r="Y3087" s="12" t="n">
        <v>45017</v>
      </c>
      <c r="Z3087" t="n">
        <v>24</v>
      </c>
      <c r="AA3087" s="14" t="inlineStr">
        <is>
          <t>SI</t>
        </is>
      </c>
    </row>
    <row r="3088">
      <c r="B3088" t="inlineStr">
        <is>
          <t>Venta Local</t>
        </is>
      </c>
      <c r="C3088" t="n">
        <v>40354631</v>
      </c>
      <c r="D3088" t="inlineStr">
        <is>
          <t>ANDES ASIA</t>
        </is>
      </c>
      <c r="E3088" t="n">
        <v>1021924</v>
      </c>
      <c r="F3088" t="inlineStr">
        <is>
          <t>andes asia1021924</t>
        </is>
      </c>
      <c r="G3088" s="12" t="n">
        <v>44998</v>
      </c>
      <c r="H3088" s="10" t="inlineStr"/>
      <c r="I3088" s="10" t="n">
        <v>5002.8</v>
      </c>
      <c r="J3088" s="10" t="n"/>
      <c r="K3088" s="10" t="n"/>
      <c r="L3088" s="13" t="n">
        <v>4.830303030303031</v>
      </c>
      <c r="M3088" s="12" t="n">
        <v>45002</v>
      </c>
      <c r="N3088" s="13" t="n">
        <v>15</v>
      </c>
      <c r="O3088" s="12" t="n">
        <v>45017</v>
      </c>
      <c r="P3088" t="n">
        <v>24</v>
      </c>
      <c r="Q3088" s="14" t="inlineStr">
        <is>
          <t>SI</t>
        </is>
      </c>
      <c r="R3088" s="10" t="n"/>
      <c r="S3088" s="10" t="n">
        <v>5002.8</v>
      </c>
      <c r="T3088" s="10" t="n"/>
      <c r="U3088" s="10" t="n"/>
      <c r="V3088" s="13" t="n">
        <v>6.830303030303031</v>
      </c>
      <c r="W3088" s="12" t="n">
        <v>45004</v>
      </c>
      <c r="X3088" s="13" t="n">
        <v>17</v>
      </c>
      <c r="Y3088" s="12" t="n">
        <v>45017</v>
      </c>
      <c r="Z3088" t="n">
        <v>24</v>
      </c>
      <c r="AA3088" s="14" t="inlineStr">
        <is>
          <t>SI</t>
        </is>
      </c>
    </row>
    <row r="3089">
      <c r="B3089" t="inlineStr">
        <is>
          <t>Venta Directa</t>
        </is>
      </c>
      <c r="C3089" t="n">
        <v>40354439</v>
      </c>
      <c r="D3089" t="inlineStr">
        <is>
          <t>AGROSUPER ASIA</t>
        </is>
      </c>
      <c r="E3089" t="n">
        <v>1012612</v>
      </c>
      <c r="F3089" t="inlineStr">
        <is>
          <t>agrosuper asia1012612</t>
        </is>
      </c>
      <c r="G3089" s="12" t="n">
        <v>45014</v>
      </c>
      <c r="H3089" s="10" t="n">
        <v>24514.94</v>
      </c>
      <c r="I3089" s="10" t="n"/>
      <c r="J3089" s="10" t="n"/>
      <c r="K3089" s="10" t="n"/>
      <c r="L3089" s="13" t="n"/>
      <c r="N3089" s="13" t="n"/>
      <c r="Q3089" s="14" t="n"/>
      <c r="R3089" s="10" t="n">
        <v>24514.94</v>
      </c>
      <c r="S3089" s="10" t="n"/>
      <c r="T3089" s="10" t="n"/>
      <c r="U3089" s="10" t="n"/>
      <c r="V3089" s="13" t="n"/>
      <c r="X3089" s="13" t="n"/>
      <c r="AA3089" s="14" t="n"/>
    </row>
    <row r="3090">
      <c r="B3090" t="inlineStr">
        <is>
          <t>Venta Directa</t>
        </is>
      </c>
      <c r="C3090" t="n">
        <v>40354354</v>
      </c>
      <c r="D3090" t="inlineStr">
        <is>
          <t>AGRO SUDAMERICA</t>
        </is>
      </c>
      <c r="E3090" t="n">
        <v>1020848</v>
      </c>
      <c r="F3090" t="inlineStr">
        <is>
          <t>agro sudamerica1020848</t>
        </is>
      </c>
      <c r="G3090" s="12" t="n">
        <v>44974</v>
      </c>
      <c r="H3090" s="10" t="inlineStr"/>
      <c r="I3090" s="10" t="n"/>
      <c r="J3090" s="10" t="n"/>
      <c r="K3090" s="10" t="n"/>
      <c r="L3090" s="13" t="n"/>
      <c r="N3090" s="13" t="n"/>
      <c r="Q3090" s="14" t="n"/>
      <c r="R3090" s="10" t="n"/>
      <c r="S3090" s="10" t="n"/>
      <c r="T3090" s="10" t="n"/>
      <c r="U3090" s="10" t="n"/>
      <c r="V3090" s="13" t="n"/>
      <c r="X3090" s="13" t="n"/>
      <c r="AA3090" s="14" t="n"/>
    </row>
    <row r="3091">
      <c r="B3091" t="inlineStr">
        <is>
          <t>Venta Directa</t>
        </is>
      </c>
      <c r="C3091" t="n">
        <v>40353138</v>
      </c>
      <c r="D3091" t="inlineStr">
        <is>
          <t>AGRO SUDAMERICA</t>
        </is>
      </c>
      <c r="E3091" t="n">
        <v>1022847</v>
      </c>
      <c r="F3091" t="inlineStr">
        <is>
          <t>agro sudamerica1022847</t>
        </is>
      </c>
      <c r="G3091" s="12" t="n">
        <v>44994</v>
      </c>
      <c r="H3091" s="10" t="n">
        <v>12981.61</v>
      </c>
      <c r="I3091" s="10" t="n"/>
      <c r="J3091" s="10" t="n"/>
      <c r="K3091" s="10" t="n"/>
      <c r="L3091" s="13" t="n"/>
      <c r="N3091" s="13" t="n"/>
      <c r="Q3091" s="14" t="n"/>
      <c r="R3091" s="10" t="n">
        <v>12981.61</v>
      </c>
      <c r="S3091" s="10" t="n"/>
      <c r="T3091" s="10" t="n"/>
      <c r="U3091" s="10" t="n"/>
      <c r="V3091" s="13" t="n"/>
      <c r="X3091" s="13" t="n"/>
      <c r="AA3091" s="14" t="n"/>
    </row>
    <row r="3092">
      <c r="B3092" t="inlineStr">
        <is>
          <t>Venta Directa</t>
        </is>
      </c>
      <c r="C3092" t="n">
        <v>40353138</v>
      </c>
      <c r="D3092" t="inlineStr">
        <is>
          <t>AGRO SUDAMERICA</t>
        </is>
      </c>
      <c r="E3092" t="n">
        <v>1022847</v>
      </c>
      <c r="F3092" t="inlineStr">
        <is>
          <t>agro sudamerica1022847</t>
        </is>
      </c>
      <c r="G3092" s="12" t="n">
        <v>44994</v>
      </c>
      <c r="H3092" s="10" t="n">
        <v>24023.33</v>
      </c>
      <c r="I3092" s="10" t="n"/>
      <c r="J3092" s="10" t="n"/>
      <c r="K3092" s="10" t="n"/>
      <c r="L3092" s="13" t="n"/>
      <c r="N3092" s="13" t="n"/>
      <c r="Q3092" s="14" t="n"/>
      <c r="R3092" s="10" t="n">
        <v>24023.33</v>
      </c>
      <c r="S3092" s="10" t="n"/>
      <c r="T3092" s="10" t="n"/>
      <c r="U3092" s="10" t="n"/>
      <c r="V3092" s="13" t="n"/>
      <c r="X3092" s="13" t="n"/>
      <c r="AA3092" s="14" t="n"/>
    </row>
    <row r="3093">
      <c r="B3093" t="inlineStr">
        <is>
          <t>Venta Directa</t>
        </is>
      </c>
      <c r="C3093" t="n">
        <v>40353115</v>
      </c>
      <c r="D3093" t="inlineStr">
        <is>
          <t>AGRO SUDAMERICA</t>
        </is>
      </c>
      <c r="E3093" t="n">
        <v>1011421</v>
      </c>
      <c r="F3093" t="inlineStr">
        <is>
          <t>agro sudamerica1011421</t>
        </is>
      </c>
      <c r="G3093" s="12" t="n">
        <v>44976</v>
      </c>
      <c r="H3093" s="10" t="inlineStr"/>
      <c r="I3093" s="10" t="n"/>
      <c r="J3093" s="10" t="n"/>
      <c r="K3093" s="10" t="n"/>
      <c r="L3093" s="13" t="n"/>
      <c r="N3093" s="13" t="n"/>
      <c r="Q3093" s="14" t="n"/>
      <c r="R3093" s="10" t="n"/>
      <c r="S3093" s="10" t="n"/>
      <c r="T3093" s="10" t="n"/>
      <c r="U3093" s="10" t="n"/>
      <c r="V3093" s="13" t="n"/>
      <c r="X3093" s="13" t="n"/>
      <c r="AA3093" s="14" t="n"/>
    </row>
    <row r="3094">
      <c r="B3094" t="inlineStr">
        <is>
          <t>Venta Directa</t>
        </is>
      </c>
      <c r="C3094" t="n">
        <v>40353114</v>
      </c>
      <c r="D3094" t="inlineStr">
        <is>
          <t>AGRO SUDAMERICA</t>
        </is>
      </c>
      <c r="E3094" t="n">
        <v>1011421</v>
      </c>
      <c r="F3094" t="inlineStr">
        <is>
          <t>agro sudamerica1011421</t>
        </is>
      </c>
      <c r="G3094" s="12" t="n">
        <v>44974</v>
      </c>
      <c r="H3094" s="10" t="inlineStr"/>
      <c r="I3094" s="10" t="n"/>
      <c r="J3094" s="10" t="n"/>
      <c r="K3094" s="10" t="n"/>
      <c r="L3094" s="13" t="n"/>
      <c r="N3094" s="13" t="n"/>
      <c r="Q3094" s="14" t="n"/>
      <c r="R3094" s="10" t="n"/>
      <c r="S3094" s="10" t="n"/>
      <c r="T3094" s="10" t="n"/>
      <c r="U3094" s="10" t="n"/>
      <c r="V3094" s="13" t="n"/>
      <c r="X3094" s="13" t="n"/>
      <c r="AA3094" s="14" t="n"/>
    </row>
    <row r="3095">
      <c r="B3095" t="inlineStr">
        <is>
          <t>Venta Directa</t>
        </is>
      </c>
      <c r="C3095" t="n">
        <v>40353113</v>
      </c>
      <c r="D3095" t="inlineStr">
        <is>
          <t>AGRO SUDAMERICA</t>
        </is>
      </c>
      <c r="E3095" t="n">
        <v>1011421</v>
      </c>
      <c r="F3095" t="inlineStr">
        <is>
          <t>agro sudamerica1011421</t>
        </is>
      </c>
      <c r="G3095" s="12" t="n">
        <v>44974</v>
      </c>
      <c r="H3095" s="10" t="inlineStr"/>
      <c r="I3095" s="10" t="n"/>
      <c r="J3095" s="10" t="n"/>
      <c r="K3095" s="10" t="n"/>
      <c r="L3095" s="13" t="n"/>
      <c r="N3095" s="13" t="n"/>
      <c r="Q3095" s="14" t="n"/>
      <c r="R3095" s="10" t="n"/>
      <c r="S3095" s="10" t="n"/>
      <c r="T3095" s="10" t="n"/>
      <c r="U3095" s="10" t="n"/>
      <c r="V3095" s="13" t="n"/>
      <c r="X3095" s="13" t="n"/>
      <c r="AA3095" s="14" t="n"/>
    </row>
    <row r="3096">
      <c r="B3096" t="inlineStr">
        <is>
          <t>Venta Directa</t>
        </is>
      </c>
      <c r="C3096" t="n">
        <v>40353111</v>
      </c>
      <c r="D3096" t="inlineStr">
        <is>
          <t>AGRO SUDAMERICA</t>
        </is>
      </c>
      <c r="E3096" t="n">
        <v>1011421</v>
      </c>
      <c r="F3096" t="inlineStr">
        <is>
          <t>agro sudamerica1011421</t>
        </is>
      </c>
      <c r="G3096" s="12" t="n">
        <v>44976</v>
      </c>
      <c r="H3096" s="10" t="inlineStr"/>
      <c r="I3096" s="10" t="n"/>
      <c r="J3096" s="10" t="n"/>
      <c r="K3096" s="10" t="n"/>
      <c r="L3096" s="13" t="n"/>
      <c r="N3096" s="13" t="n"/>
      <c r="Q3096" s="14" t="n"/>
      <c r="R3096" s="10" t="n"/>
      <c r="S3096" s="10" t="n"/>
      <c r="T3096" s="10" t="n"/>
      <c r="U3096" s="10" t="n"/>
      <c r="V3096" s="13" t="n"/>
      <c r="X3096" s="13" t="n"/>
      <c r="AA3096" s="14" t="n"/>
    </row>
    <row r="3097">
      <c r="B3097" t="inlineStr">
        <is>
          <t>Venta Directa</t>
        </is>
      </c>
      <c r="C3097" t="n">
        <v>40353110</v>
      </c>
      <c r="D3097" t="inlineStr">
        <is>
          <t>AGRO SUDAMERICA</t>
        </is>
      </c>
      <c r="E3097" t="n">
        <v>1011421</v>
      </c>
      <c r="F3097" t="inlineStr">
        <is>
          <t>agro sudamerica1011421</t>
        </is>
      </c>
      <c r="G3097" s="12" t="n">
        <v>44976</v>
      </c>
      <c r="H3097" s="10" t="inlineStr"/>
      <c r="I3097" s="10" t="n"/>
      <c r="J3097" s="10" t="n"/>
      <c r="K3097" s="10" t="n"/>
      <c r="L3097" s="13" t="n"/>
      <c r="N3097" s="13" t="n"/>
      <c r="Q3097" s="14" t="n"/>
      <c r="R3097" s="10" t="n"/>
      <c r="S3097" s="10" t="n"/>
      <c r="T3097" s="10" t="n"/>
      <c r="U3097" s="10" t="n"/>
      <c r="V3097" s="13" t="n"/>
      <c r="X3097" s="13" t="n"/>
      <c r="AA3097" s="14" t="n"/>
    </row>
    <row r="3098">
      <c r="B3098" t="inlineStr">
        <is>
          <t>Venta Directa</t>
        </is>
      </c>
      <c r="C3098" t="n">
        <v>40353107</v>
      </c>
      <c r="D3098" t="inlineStr">
        <is>
          <t>AGRO SUDAMERICA</t>
        </is>
      </c>
      <c r="E3098" t="n">
        <v>1011421</v>
      </c>
      <c r="F3098" t="inlineStr">
        <is>
          <t>agro sudamerica1011421</t>
        </is>
      </c>
      <c r="G3098" s="12" t="n">
        <v>44976</v>
      </c>
      <c r="H3098" s="10" t="inlineStr"/>
      <c r="I3098" s="10" t="n"/>
      <c r="J3098" s="10" t="n"/>
      <c r="K3098" s="10" t="n"/>
      <c r="L3098" s="13" t="n"/>
      <c r="N3098" s="13" t="n"/>
      <c r="Q3098" s="14" t="n"/>
      <c r="R3098" s="10" t="n"/>
      <c r="S3098" s="10" t="n"/>
      <c r="T3098" s="10" t="n"/>
      <c r="U3098" s="10" t="n"/>
      <c r="V3098" s="13" t="n"/>
      <c r="X3098" s="13" t="n"/>
      <c r="AA3098" s="14" t="n"/>
    </row>
    <row r="3099">
      <c r="B3099" t="inlineStr">
        <is>
          <t>Venta Directa</t>
        </is>
      </c>
      <c r="C3099" t="n">
        <v>40352529</v>
      </c>
      <c r="D3099" t="inlineStr">
        <is>
          <t>AGRO SUDAMERICA</t>
        </is>
      </c>
      <c r="E3099" t="n">
        <v>1021105</v>
      </c>
      <c r="F3099" t="inlineStr">
        <is>
          <t>agro sudamerica1021105</t>
        </is>
      </c>
      <c r="G3099" s="12" t="n">
        <v>44976</v>
      </c>
      <c r="H3099" s="10" t="inlineStr"/>
      <c r="I3099" s="10" t="n"/>
      <c r="J3099" s="10" t="n"/>
      <c r="K3099" s="10" t="n"/>
      <c r="L3099" s="13" t="n"/>
      <c r="N3099" s="13" t="n"/>
      <c r="Q3099" s="14" t="n"/>
      <c r="R3099" s="10" t="n"/>
      <c r="S3099" s="10" t="n"/>
      <c r="T3099" s="10" t="n"/>
      <c r="U3099" s="10" t="n"/>
      <c r="V3099" s="13" t="n"/>
      <c r="X3099" s="13" t="n"/>
      <c r="AA3099" s="14" t="n"/>
    </row>
    <row r="3100">
      <c r="B3100" t="inlineStr">
        <is>
          <t>Venta Directa</t>
        </is>
      </c>
      <c r="C3100" t="n">
        <v>40352529</v>
      </c>
      <c r="D3100" t="inlineStr">
        <is>
          <t>AGRO SUDAMERICA</t>
        </is>
      </c>
      <c r="E3100" t="n">
        <v>1023433</v>
      </c>
      <c r="F3100" t="inlineStr">
        <is>
          <t>agro sudamerica1023433</t>
        </is>
      </c>
      <c r="G3100" s="12" t="n">
        <v>44976</v>
      </c>
      <c r="H3100" s="10" t="inlineStr"/>
      <c r="I3100" s="10" t="n"/>
      <c r="J3100" s="10" t="n"/>
      <c r="K3100" s="10" t="n"/>
      <c r="L3100" s="13" t="n"/>
      <c r="N3100" s="13" t="n"/>
      <c r="Q3100" s="14" t="n"/>
      <c r="R3100" s="10" t="n"/>
      <c r="S3100" s="10" t="n"/>
      <c r="T3100" s="10" t="n"/>
      <c r="U3100" s="10" t="n"/>
      <c r="V3100" s="13" t="n"/>
      <c r="X3100" s="13" t="n"/>
      <c r="AA3100" s="14" t="n"/>
    </row>
    <row r="3101">
      <c r="B3101" t="inlineStr">
        <is>
          <t>Venta Directa</t>
        </is>
      </c>
      <c r="C3101" t="n">
        <v>40352355</v>
      </c>
      <c r="D3101" t="inlineStr">
        <is>
          <t>AGRO SUDAMERICA</t>
        </is>
      </c>
      <c r="E3101" t="n">
        <v>1012719</v>
      </c>
      <c r="F3101" t="inlineStr">
        <is>
          <t>agro sudamerica1012719</t>
        </is>
      </c>
      <c r="G3101" s="12" t="n">
        <v>44970</v>
      </c>
      <c r="H3101" s="10" t="inlineStr"/>
      <c r="I3101" s="10" t="n"/>
      <c r="J3101" s="10" t="n"/>
      <c r="K3101" s="10" t="n"/>
      <c r="L3101" s="13" t="n"/>
      <c r="N3101" s="13" t="n"/>
      <c r="Q3101" s="14" t="n"/>
      <c r="R3101" s="10" t="n"/>
      <c r="S3101" s="10" t="n"/>
      <c r="T3101" s="10" t="n"/>
      <c r="U3101" s="10" t="n"/>
      <c r="V3101" s="13" t="n"/>
      <c r="X3101" s="13" t="n"/>
      <c r="AA3101" s="14" t="n"/>
    </row>
    <row r="3102">
      <c r="B3102" t="inlineStr">
        <is>
          <t>Venta Directa</t>
        </is>
      </c>
      <c r="C3102" t="n">
        <v>40352354</v>
      </c>
      <c r="D3102" t="inlineStr">
        <is>
          <t>AGRO SUDAMERICA</t>
        </is>
      </c>
      <c r="E3102" t="n">
        <v>1012719</v>
      </c>
      <c r="F3102" t="inlineStr">
        <is>
          <t>agro sudamerica1012719</t>
        </is>
      </c>
      <c r="G3102" s="12" t="n">
        <v>44966</v>
      </c>
      <c r="H3102" s="10" t="inlineStr"/>
      <c r="I3102" s="10" t="n"/>
      <c r="J3102" s="10" t="n"/>
      <c r="K3102" s="10" t="n"/>
      <c r="L3102" s="13" t="n"/>
      <c r="N3102" s="13" t="n"/>
      <c r="Q3102" s="14" t="n"/>
      <c r="R3102" s="10" t="n"/>
      <c r="S3102" s="10" t="n"/>
      <c r="T3102" s="10" t="n"/>
      <c r="U3102" s="10" t="n"/>
      <c r="V3102" s="13" t="n"/>
      <c r="X3102" s="13" t="n"/>
      <c r="AA3102" s="14" t="n"/>
    </row>
    <row r="3103">
      <c r="B3103" t="inlineStr">
        <is>
          <t>Venta Directa</t>
        </is>
      </c>
      <c r="C3103" t="n">
        <v>40352353</v>
      </c>
      <c r="D3103" t="inlineStr">
        <is>
          <t>AGRO SUDAMERICA</t>
        </is>
      </c>
      <c r="E3103" t="n">
        <v>1012719</v>
      </c>
      <c r="F3103" t="inlineStr">
        <is>
          <t>agro sudamerica1012719</t>
        </is>
      </c>
      <c r="G3103" s="12" t="n">
        <v>44970</v>
      </c>
      <c r="H3103" s="10" t="inlineStr"/>
      <c r="I3103" s="10" t="n"/>
      <c r="J3103" s="10" t="n"/>
      <c r="K3103" s="10" t="n"/>
      <c r="L3103" s="13" t="n"/>
      <c r="N3103" s="13" t="n"/>
      <c r="Q3103" s="14" t="n"/>
      <c r="R3103" s="10" t="n"/>
      <c r="S3103" s="10" t="n"/>
      <c r="T3103" s="10" t="n"/>
      <c r="U3103" s="10" t="n"/>
      <c r="V3103" s="13" t="n"/>
      <c r="X3103" s="13" t="n"/>
      <c r="AA3103" s="14" t="n"/>
    </row>
    <row r="3104">
      <c r="B3104" t="inlineStr">
        <is>
          <t>Venta Directa</t>
        </is>
      </c>
      <c r="C3104" t="n">
        <v>40352348</v>
      </c>
      <c r="D3104" t="inlineStr">
        <is>
          <t>AGRO SUDAMERICA</t>
        </is>
      </c>
      <c r="E3104" t="n">
        <v>1012719</v>
      </c>
      <c r="F3104" t="inlineStr">
        <is>
          <t>agro sudamerica1012719</t>
        </is>
      </c>
      <c r="G3104" s="12" t="n">
        <v>44970</v>
      </c>
      <c r="H3104" s="10" t="inlineStr"/>
      <c r="I3104" s="10" t="n"/>
      <c r="J3104" s="10" t="n"/>
      <c r="K3104" s="10" t="n"/>
      <c r="L3104" s="13" t="n"/>
      <c r="N3104" s="13" t="n"/>
      <c r="Q3104" s="14" t="n"/>
      <c r="R3104" s="10" t="n"/>
      <c r="S3104" s="10" t="n"/>
      <c r="T3104" s="10" t="n"/>
      <c r="U3104" s="10" t="n"/>
      <c r="V3104" s="13" t="n"/>
      <c r="X3104" s="13" t="n"/>
      <c r="AA3104" s="14" t="n"/>
    </row>
    <row r="3105">
      <c r="B3105" t="inlineStr">
        <is>
          <t>Venta Local</t>
        </is>
      </c>
      <c r="C3105" t="n">
        <v>40351782</v>
      </c>
      <c r="D3105" t="inlineStr">
        <is>
          <t>AGRO AMERICA</t>
        </is>
      </c>
      <c r="E3105" t="n">
        <v>1030424</v>
      </c>
      <c r="F3105" t="inlineStr">
        <is>
          <t>agro america1030424</t>
        </is>
      </c>
      <c r="G3105" s="12" t="n">
        <v>44992</v>
      </c>
      <c r="H3105" s="10" t="n">
        <v>22579.64193</v>
      </c>
      <c r="I3105" s="10" t="n"/>
      <c r="J3105" s="10" t="n"/>
      <c r="K3105" s="10" t="n"/>
      <c r="L3105" s="13" t="n">
        <v>7.5</v>
      </c>
      <c r="M3105" s="12" t="n">
        <v>44999</v>
      </c>
      <c r="N3105" s="13" t="n">
        <v>9.5</v>
      </c>
      <c r="O3105" s="12" t="n">
        <v>45008</v>
      </c>
      <c r="P3105" t="n">
        <v>7</v>
      </c>
      <c r="Q3105" s="14" t="inlineStr">
        <is>
          <t>SI</t>
        </is>
      </c>
      <c r="R3105" s="10" t="n">
        <v>22579.64193</v>
      </c>
      <c r="S3105" s="10" t="n"/>
      <c r="T3105" s="10" t="n"/>
      <c r="U3105" s="10" t="n"/>
      <c r="V3105" s="13" t="n">
        <v>9.5</v>
      </c>
      <c r="W3105" s="12" t="n">
        <v>45001</v>
      </c>
      <c r="X3105" s="13" t="n">
        <v>11.5</v>
      </c>
      <c r="Y3105" s="12" t="n">
        <v>45008</v>
      </c>
      <c r="Z3105" t="n">
        <v>7</v>
      </c>
      <c r="AA3105" s="14" t="inlineStr">
        <is>
          <t>SI</t>
        </is>
      </c>
    </row>
    <row r="3106">
      <c r="B3106" t="inlineStr">
        <is>
          <t>Venta Local</t>
        </is>
      </c>
      <c r="C3106" t="n">
        <v>40351280</v>
      </c>
      <c r="D3106" t="inlineStr">
        <is>
          <t>AGROSUPER SHANGHAI</t>
        </is>
      </c>
      <c r="E3106" t="n">
        <v>1012504</v>
      </c>
      <c r="F3106" t="inlineStr">
        <is>
          <t>agrosuper shanghai1012504</t>
        </is>
      </c>
      <c r="G3106" s="12" t="n">
        <v>44992</v>
      </c>
      <c r="H3106" s="10" t="n">
        <v>24000</v>
      </c>
      <c r="I3106" s="10" t="n"/>
      <c r="J3106" s="10" t="n"/>
      <c r="K3106" s="10" t="n"/>
      <c r="L3106" s="13" t="n">
        <v>5.574109245612703</v>
      </c>
      <c r="M3106" s="12" t="n">
        <v>44997</v>
      </c>
      <c r="N3106" s="13" t="n">
        <v>5.5</v>
      </c>
      <c r="O3106" s="12" t="n">
        <v>45002</v>
      </c>
      <c r="P3106" t="n">
        <v>12</v>
      </c>
      <c r="Q3106" s="14" t="inlineStr">
        <is>
          <t>SI</t>
        </is>
      </c>
      <c r="R3106" s="10" t="n">
        <v>24000</v>
      </c>
      <c r="S3106" s="10" t="n"/>
      <c r="T3106" s="10" t="n"/>
      <c r="U3106" s="10" t="n"/>
      <c r="V3106" s="13" t="n">
        <v>7.574109245612703</v>
      </c>
      <c r="W3106" s="12" t="n">
        <v>44999</v>
      </c>
      <c r="X3106" s="13" t="n">
        <v>7.5</v>
      </c>
      <c r="Y3106" s="12" t="n">
        <v>45002</v>
      </c>
      <c r="Z3106" t="n">
        <v>12</v>
      </c>
      <c r="AA3106" s="14" t="inlineStr">
        <is>
          <t>SI</t>
        </is>
      </c>
    </row>
    <row r="3107">
      <c r="B3107" t="inlineStr">
        <is>
          <t>Venta Local</t>
        </is>
      </c>
      <c r="C3107" t="n">
        <v>40348988</v>
      </c>
      <c r="D3107" t="inlineStr">
        <is>
          <t>ANDES ASIA</t>
        </is>
      </c>
      <c r="E3107" t="n">
        <v>1021944</v>
      </c>
      <c r="F3107" t="inlineStr">
        <is>
          <t>andes asia1021944</t>
        </is>
      </c>
      <c r="G3107" s="12" t="n">
        <v>44998</v>
      </c>
      <c r="H3107" s="10" t="inlineStr"/>
      <c r="I3107" s="10" t="n">
        <v>2000</v>
      </c>
      <c r="J3107" s="10" t="n"/>
      <c r="K3107" s="10" t="n"/>
      <c r="L3107" s="13" t="n">
        <v>4.830303030303031</v>
      </c>
      <c r="M3107" s="12" t="n">
        <v>45002</v>
      </c>
      <c r="N3107" s="13" t="n">
        <v>15</v>
      </c>
      <c r="O3107" s="12" t="n">
        <v>45017</v>
      </c>
      <c r="P3107" t="n">
        <v>24</v>
      </c>
      <c r="Q3107" s="14" t="inlineStr">
        <is>
          <t>SI</t>
        </is>
      </c>
      <c r="R3107" s="10" t="n"/>
      <c r="S3107" s="10" t="n">
        <v>2000</v>
      </c>
      <c r="T3107" s="10" t="n"/>
      <c r="U3107" s="10" t="n"/>
      <c r="V3107" s="13" t="n">
        <v>6.830303030303031</v>
      </c>
      <c r="W3107" s="12" t="n">
        <v>45004</v>
      </c>
      <c r="X3107" s="13" t="n">
        <v>17</v>
      </c>
      <c r="Y3107" s="12" t="n">
        <v>45017</v>
      </c>
      <c r="Z3107" t="n">
        <v>24</v>
      </c>
      <c r="AA3107" s="14" t="inlineStr">
        <is>
          <t>SI</t>
        </is>
      </c>
    </row>
    <row r="3108">
      <c r="B3108" t="inlineStr">
        <is>
          <t>Venta Local</t>
        </is>
      </c>
      <c r="C3108" t="n">
        <v>40348987</v>
      </c>
      <c r="D3108" t="inlineStr">
        <is>
          <t>ANDES ASIA</t>
        </is>
      </c>
      <c r="E3108" t="n">
        <v>1021925</v>
      </c>
      <c r="F3108" t="inlineStr">
        <is>
          <t>andes asia1021925</t>
        </is>
      </c>
      <c r="G3108" s="12" t="n">
        <v>44998</v>
      </c>
      <c r="H3108" s="10" t="inlineStr"/>
      <c r="I3108" s="10" t="n">
        <v>6004</v>
      </c>
      <c r="J3108" s="10" t="n"/>
      <c r="K3108" s="10" t="n"/>
      <c r="L3108" s="13" t="n">
        <v>4.830303030303031</v>
      </c>
      <c r="M3108" s="12" t="n">
        <v>45002</v>
      </c>
      <c r="N3108" s="13" t="n">
        <v>15</v>
      </c>
      <c r="O3108" s="12" t="n">
        <v>45017</v>
      </c>
      <c r="P3108" t="n">
        <v>24</v>
      </c>
      <c r="Q3108" s="14" t="inlineStr">
        <is>
          <t>SI</t>
        </is>
      </c>
      <c r="R3108" s="10" t="n"/>
      <c r="S3108" s="10" t="n">
        <v>6004</v>
      </c>
      <c r="T3108" s="10" t="n"/>
      <c r="U3108" s="10" t="n"/>
      <c r="V3108" s="13" t="n">
        <v>6.830303030303031</v>
      </c>
      <c r="W3108" s="12" t="n">
        <v>45004</v>
      </c>
      <c r="X3108" s="13" t="n">
        <v>17</v>
      </c>
      <c r="Y3108" s="12" t="n">
        <v>45017</v>
      </c>
      <c r="Z3108" t="n">
        <v>24</v>
      </c>
      <c r="AA3108" s="14" t="inlineStr">
        <is>
          <t>SI</t>
        </is>
      </c>
    </row>
    <row r="3109">
      <c r="B3109" t="inlineStr">
        <is>
          <t>Venta Local</t>
        </is>
      </c>
      <c r="C3109" t="n">
        <v>40348987</v>
      </c>
      <c r="D3109" t="inlineStr">
        <is>
          <t>ANDES ASIA</t>
        </is>
      </c>
      <c r="E3109" t="n">
        <v>1022293</v>
      </c>
      <c r="F3109" t="inlineStr">
        <is>
          <t>andes asia1022293</t>
        </is>
      </c>
      <c r="G3109" s="12" t="n">
        <v>44998</v>
      </c>
      <c r="H3109" s="10" t="inlineStr"/>
      <c r="I3109" s="10" t="n">
        <v>990</v>
      </c>
      <c r="J3109" s="10" t="n"/>
      <c r="K3109" s="10" t="n"/>
      <c r="L3109" s="13" t="n">
        <v>4.830303030303031</v>
      </c>
      <c r="M3109" s="12" t="n">
        <v>45002</v>
      </c>
      <c r="N3109" s="13" t="n">
        <v>15</v>
      </c>
      <c r="O3109" s="12" t="n">
        <v>45017</v>
      </c>
      <c r="P3109" t="n">
        <v>24</v>
      </c>
      <c r="Q3109" s="14" t="inlineStr">
        <is>
          <t>SI</t>
        </is>
      </c>
      <c r="R3109" s="10" t="n"/>
      <c r="S3109" s="10" t="n">
        <v>990</v>
      </c>
      <c r="T3109" s="10" t="n"/>
      <c r="U3109" s="10" t="n"/>
      <c r="V3109" s="13" t="n">
        <v>6.830303030303031</v>
      </c>
      <c r="W3109" s="12" t="n">
        <v>45004</v>
      </c>
      <c r="X3109" s="13" t="n">
        <v>17</v>
      </c>
      <c r="Y3109" s="12" t="n">
        <v>45017</v>
      </c>
      <c r="Z3109" t="n">
        <v>24</v>
      </c>
      <c r="AA3109" s="14" t="inlineStr">
        <is>
          <t>SI</t>
        </is>
      </c>
    </row>
    <row r="3110">
      <c r="B3110" t="inlineStr">
        <is>
          <t>Venta Local</t>
        </is>
      </c>
      <c r="C3110" t="n">
        <v>40348987</v>
      </c>
      <c r="D3110" t="inlineStr">
        <is>
          <t>ANDES ASIA</t>
        </is>
      </c>
      <c r="E3110" t="n">
        <v>1022515</v>
      </c>
      <c r="F3110" t="inlineStr">
        <is>
          <t>andes asia1022515</t>
        </is>
      </c>
      <c r="G3110" s="12" t="n">
        <v>44998</v>
      </c>
      <c r="H3110" s="10" t="inlineStr"/>
      <c r="I3110" s="10" t="n">
        <v>3004.41</v>
      </c>
      <c r="J3110" s="10" t="n"/>
      <c r="K3110" s="10" t="n"/>
      <c r="L3110" s="13" t="n">
        <v>4.830303030303031</v>
      </c>
      <c r="M3110" s="12" t="n">
        <v>45002</v>
      </c>
      <c r="N3110" s="13" t="n">
        <v>15</v>
      </c>
      <c r="O3110" s="12" t="n">
        <v>45017</v>
      </c>
      <c r="P3110" t="n">
        <v>24</v>
      </c>
      <c r="Q3110" s="14" t="inlineStr">
        <is>
          <t>SI</t>
        </is>
      </c>
      <c r="R3110" s="10" t="n"/>
      <c r="S3110" s="10" t="n">
        <v>3004.41</v>
      </c>
      <c r="T3110" s="10" t="n"/>
      <c r="U3110" s="10" t="n"/>
      <c r="V3110" s="13" t="n">
        <v>6.830303030303031</v>
      </c>
      <c r="W3110" s="12" t="n">
        <v>45004</v>
      </c>
      <c r="X3110" s="13" t="n">
        <v>17</v>
      </c>
      <c r="Y3110" s="12" t="n">
        <v>45017</v>
      </c>
      <c r="Z3110" t="n">
        <v>24</v>
      </c>
      <c r="AA3110" s="14" t="inlineStr">
        <is>
          <t>SI</t>
        </is>
      </c>
    </row>
    <row r="3111">
      <c r="B3111" t="inlineStr">
        <is>
          <t>Venta Local</t>
        </is>
      </c>
      <c r="C3111" t="n">
        <v>40348987</v>
      </c>
      <c r="D3111" t="inlineStr">
        <is>
          <t>ANDES ASIA</t>
        </is>
      </c>
      <c r="E3111" t="n">
        <v>1022863</v>
      </c>
      <c r="F3111" t="inlineStr">
        <is>
          <t>andes asia1022863</t>
        </is>
      </c>
      <c r="G3111" s="12" t="n">
        <v>44998</v>
      </c>
      <c r="H3111" s="10" t="inlineStr"/>
      <c r="I3111" s="10" t="n">
        <v>10000.11</v>
      </c>
      <c r="J3111" s="10" t="n"/>
      <c r="K3111" s="10" t="n"/>
      <c r="L3111" s="13" t="n">
        <v>4.830303030303031</v>
      </c>
      <c r="M3111" s="12" t="n">
        <v>45002</v>
      </c>
      <c r="N3111" s="13" t="n">
        <v>15</v>
      </c>
      <c r="O3111" s="12" t="n">
        <v>45017</v>
      </c>
      <c r="P3111" t="n">
        <v>24</v>
      </c>
      <c r="Q3111" s="14" t="inlineStr">
        <is>
          <t>SI</t>
        </is>
      </c>
      <c r="R3111" s="10" t="n"/>
      <c r="S3111" s="10" t="n">
        <v>10000.11</v>
      </c>
      <c r="T3111" s="10" t="n"/>
      <c r="U3111" s="10" t="n"/>
      <c r="V3111" s="13" t="n">
        <v>6.830303030303031</v>
      </c>
      <c r="W3111" s="12" t="n">
        <v>45004</v>
      </c>
      <c r="X3111" s="13" t="n">
        <v>17</v>
      </c>
      <c r="Y3111" s="12" t="n">
        <v>45017</v>
      </c>
      <c r="Z3111" t="n">
        <v>24</v>
      </c>
      <c r="AA3111" s="14" t="inlineStr">
        <is>
          <t>SI</t>
        </is>
      </c>
    </row>
    <row r="3112">
      <c r="B3112" t="inlineStr">
        <is>
          <t>Venta Local</t>
        </is>
      </c>
      <c r="C3112" t="n">
        <v>40348987</v>
      </c>
      <c r="D3112" t="inlineStr">
        <is>
          <t>ANDES ASIA</t>
        </is>
      </c>
      <c r="E3112" t="n">
        <v>1022864</v>
      </c>
      <c r="F3112" t="inlineStr">
        <is>
          <t>andes asia1022864</t>
        </is>
      </c>
      <c r="G3112" s="12" t="n">
        <v>44998</v>
      </c>
      <c r="H3112" s="10" t="inlineStr"/>
      <c r="I3112" s="10" t="n">
        <v>2052.94</v>
      </c>
      <c r="J3112" s="10" t="n"/>
      <c r="K3112" s="10" t="n"/>
      <c r="L3112" s="13" t="n">
        <v>4.830303030303031</v>
      </c>
      <c r="M3112" s="12" t="n">
        <v>45002</v>
      </c>
      <c r="N3112" s="13" t="n">
        <v>15</v>
      </c>
      <c r="O3112" s="12" t="n">
        <v>45017</v>
      </c>
      <c r="P3112" t="n">
        <v>24</v>
      </c>
      <c r="Q3112" s="14" t="inlineStr">
        <is>
          <t>SI</t>
        </is>
      </c>
      <c r="R3112" s="10" t="n"/>
      <c r="S3112" s="10" t="n">
        <v>2052.94</v>
      </c>
      <c r="T3112" s="10" t="n"/>
      <c r="U3112" s="10" t="n"/>
      <c r="V3112" s="13" t="n">
        <v>6.830303030303031</v>
      </c>
      <c r="W3112" s="12" t="n">
        <v>45004</v>
      </c>
      <c r="X3112" s="13" t="n">
        <v>17</v>
      </c>
      <c r="Y3112" s="12" t="n">
        <v>45017</v>
      </c>
      <c r="Z3112" t="n">
        <v>24</v>
      </c>
      <c r="AA3112" s="14" t="inlineStr">
        <is>
          <t>SI</t>
        </is>
      </c>
    </row>
    <row r="3113">
      <c r="B3113" t="inlineStr">
        <is>
          <t>Venta Directa</t>
        </is>
      </c>
      <c r="C3113" t="n">
        <v>40345625</v>
      </c>
      <c r="D3113" t="inlineStr">
        <is>
          <t>AGRO SUDAMERICA</t>
        </is>
      </c>
      <c r="E3113" t="n">
        <v>1022418</v>
      </c>
      <c r="F3113" t="inlineStr">
        <is>
          <t>agro sudamerica1022418</t>
        </is>
      </c>
      <c r="G3113" s="12" t="n">
        <v>44978</v>
      </c>
      <c r="H3113" s="10" t="inlineStr"/>
      <c r="I3113" s="10" t="n"/>
      <c r="J3113" s="10" t="n"/>
      <c r="K3113" s="10" t="n"/>
      <c r="L3113" s="13" t="n"/>
      <c r="N3113" s="13" t="n"/>
      <c r="Q3113" s="14" t="n"/>
      <c r="R3113" s="10" t="n"/>
      <c r="S3113" s="10" t="n"/>
      <c r="T3113" s="10" t="n"/>
      <c r="U3113" s="10" t="n"/>
      <c r="V3113" s="13" t="n"/>
      <c r="X3113" s="13" t="n"/>
      <c r="AA3113" s="14" t="n"/>
    </row>
    <row r="3114">
      <c r="B3114" t="inlineStr">
        <is>
          <t>Venta Directa</t>
        </is>
      </c>
      <c r="C3114" t="n">
        <v>40345625</v>
      </c>
      <c r="D3114" t="inlineStr">
        <is>
          <t>AGRO SUDAMERICA</t>
        </is>
      </c>
      <c r="E3114" t="n">
        <v>1022409</v>
      </c>
      <c r="F3114" t="inlineStr">
        <is>
          <t>agro sudamerica1022409</t>
        </is>
      </c>
      <c r="G3114" s="12" t="n">
        <v>44978</v>
      </c>
      <c r="H3114" s="10" t="inlineStr"/>
      <c r="I3114" s="10" t="n"/>
      <c r="J3114" s="10" t="n"/>
      <c r="K3114" s="10" t="n"/>
      <c r="L3114" s="13" t="n"/>
      <c r="N3114" s="13" t="n"/>
      <c r="Q3114" s="14" t="n"/>
      <c r="R3114" s="10" t="n"/>
      <c r="S3114" s="10" t="n"/>
      <c r="T3114" s="10" t="n"/>
      <c r="U3114" s="10" t="n"/>
      <c r="V3114" s="13" t="n"/>
      <c r="X3114" s="13" t="n"/>
      <c r="AA3114" s="14" t="n"/>
    </row>
    <row r="3115">
      <c r="B3115" t="inlineStr">
        <is>
          <t>Venta Local</t>
        </is>
      </c>
      <c r="C3115" t="n">
        <v>40342683</v>
      </c>
      <c r="D3115" t="inlineStr">
        <is>
          <t>AGRO EUROPA</t>
        </is>
      </c>
      <c r="E3115" t="n">
        <v>1030355</v>
      </c>
      <c r="F3115" t="inlineStr">
        <is>
          <t>agro europa1030355</t>
        </is>
      </c>
      <c r="G3115" s="12" t="n">
        <v>45042</v>
      </c>
      <c r="H3115" s="10" t="inlineStr"/>
      <c r="I3115" s="10" t="n"/>
      <c r="J3115" s="10" t="n">
        <v>12000</v>
      </c>
      <c r="K3115" s="10" t="n"/>
      <c r="L3115" s="13" t="n">
        <v>5.142011834319526</v>
      </c>
      <c r="M3115" s="12" t="n">
        <v>45047</v>
      </c>
      <c r="N3115" s="13" t="n">
        <v>7.5</v>
      </c>
      <c r="O3115" s="12" t="n">
        <v>45054</v>
      </c>
      <c r="P3115" t="n">
        <v>20</v>
      </c>
      <c r="Q3115" s="14" t="inlineStr">
        <is>
          <t>SI</t>
        </is>
      </c>
      <c r="R3115" s="10" t="n"/>
      <c r="S3115" s="10" t="n"/>
      <c r="T3115" s="10" t="n">
        <v>12000</v>
      </c>
      <c r="U3115" s="10" t="n"/>
      <c r="V3115" s="13" t="n">
        <v>7.142011834319526</v>
      </c>
      <c r="W3115" s="12" t="n">
        <v>45049</v>
      </c>
      <c r="X3115" s="13" t="n">
        <v>9.5</v>
      </c>
      <c r="Y3115" s="12" t="n">
        <v>45054</v>
      </c>
      <c r="Z3115" t="n">
        <v>20</v>
      </c>
      <c r="AA3115" s="14" t="inlineStr">
        <is>
          <t>SI</t>
        </is>
      </c>
    </row>
    <row r="3116">
      <c r="B3116" t="inlineStr">
        <is>
          <t>Venta Local</t>
        </is>
      </c>
      <c r="C3116" t="n">
        <v>40342683</v>
      </c>
      <c r="D3116" t="inlineStr">
        <is>
          <t>AGRO EUROPA</t>
        </is>
      </c>
      <c r="E3116" t="n">
        <v>1030224</v>
      </c>
      <c r="F3116" t="inlineStr">
        <is>
          <t>agro europa1030224</t>
        </is>
      </c>
      <c r="G3116" s="12" t="n">
        <v>45042</v>
      </c>
      <c r="H3116" s="10" t="inlineStr"/>
      <c r="I3116" s="10" t="n"/>
      <c r="J3116" s="10" t="n">
        <v>11999.57</v>
      </c>
      <c r="K3116" s="10" t="n"/>
      <c r="L3116" s="13" t="n">
        <v>5.142011834319526</v>
      </c>
      <c r="M3116" s="12" t="n">
        <v>45047</v>
      </c>
      <c r="N3116" s="13" t="n">
        <v>7.5</v>
      </c>
      <c r="O3116" s="12" t="n">
        <v>45054</v>
      </c>
      <c r="P3116" t="n">
        <v>20</v>
      </c>
      <c r="Q3116" s="14" t="inlineStr">
        <is>
          <t>SI</t>
        </is>
      </c>
      <c r="R3116" s="10" t="n"/>
      <c r="S3116" s="10" t="n"/>
      <c r="T3116" s="10" t="n">
        <v>11999.57</v>
      </c>
      <c r="U3116" s="10" t="n"/>
      <c r="V3116" s="13" t="n">
        <v>7.142011834319526</v>
      </c>
      <c r="W3116" s="12" t="n">
        <v>45049</v>
      </c>
      <c r="X3116" s="13" t="n">
        <v>9.5</v>
      </c>
      <c r="Y3116" s="12" t="n">
        <v>45054</v>
      </c>
      <c r="Z3116" t="n">
        <v>20</v>
      </c>
      <c r="AA3116" s="14" t="inlineStr">
        <is>
          <t>SI</t>
        </is>
      </c>
    </row>
    <row r="3117">
      <c r="B3117" t="inlineStr">
        <is>
          <t>Venta Local</t>
        </is>
      </c>
      <c r="C3117" t="n">
        <v>40366511</v>
      </c>
      <c r="D3117" t="inlineStr">
        <is>
          <t>AGROSUPER SHANGHAI</t>
        </is>
      </c>
      <c r="E3117" t="n">
        <v>1022099</v>
      </c>
      <c r="F3117" t="inlineStr">
        <is>
          <t>agrosuper shanghai1022099</t>
        </is>
      </c>
      <c r="G3117" s="12" t="n">
        <v>45017</v>
      </c>
      <c r="H3117" s="10" t="inlineStr"/>
      <c r="I3117" s="10" t="n">
        <v>25000</v>
      </c>
      <c r="J3117" s="10" t="n"/>
      <c r="K3117" s="10" t="n"/>
      <c r="L3117" s="13" t="n">
        <v>5.574109245612703</v>
      </c>
      <c r="M3117" s="12" t="n">
        <v>45022</v>
      </c>
      <c r="N3117" s="13" t="n">
        <v>5.5</v>
      </c>
      <c r="O3117" s="12" t="n">
        <v>45027</v>
      </c>
      <c r="P3117" t="n">
        <v>16</v>
      </c>
      <c r="Q3117" s="14" t="inlineStr">
        <is>
          <t>SI</t>
        </is>
      </c>
      <c r="R3117" s="10" t="n"/>
      <c r="S3117" s="10" t="n">
        <v>25000</v>
      </c>
      <c r="T3117" s="10" t="n"/>
      <c r="U3117" s="10" t="n"/>
      <c r="V3117" s="13" t="n">
        <v>7.574109245612703</v>
      </c>
      <c r="W3117" s="12" t="n">
        <v>45024</v>
      </c>
      <c r="X3117" s="13" t="n">
        <v>7.5</v>
      </c>
      <c r="Y3117" s="12" t="n">
        <v>45027</v>
      </c>
      <c r="Z3117" t="n">
        <v>16</v>
      </c>
      <c r="AA3117" s="14" t="inlineStr">
        <is>
          <t>SI</t>
        </is>
      </c>
    </row>
    <row r="3118">
      <c r="B3118" t="inlineStr">
        <is>
          <t>Venta Local</t>
        </is>
      </c>
      <c r="C3118" t="n">
        <v>40369611</v>
      </c>
      <c r="D3118" t="inlineStr">
        <is>
          <t>AGROSUPER SHANGHAI</t>
        </is>
      </c>
      <c r="E3118" t="n">
        <v>1022183</v>
      </c>
      <c r="F3118" t="inlineStr">
        <is>
          <t>agrosuper shanghai1022183</t>
        </is>
      </c>
      <c r="G3118" s="12" t="n">
        <v>45017</v>
      </c>
      <c r="H3118" s="10" t="inlineStr"/>
      <c r="I3118" s="10" t="n">
        <v>24470.17</v>
      </c>
      <c r="J3118" s="10" t="n"/>
      <c r="K3118" s="10" t="n"/>
      <c r="L3118" s="13" t="n">
        <v>5.574109245612703</v>
      </c>
      <c r="M3118" s="12" t="n">
        <v>45022</v>
      </c>
      <c r="N3118" s="13" t="n">
        <v>5.5</v>
      </c>
      <c r="O3118" s="12" t="n">
        <v>45027</v>
      </c>
      <c r="P3118" t="n">
        <v>16</v>
      </c>
      <c r="Q3118" s="14" t="inlineStr">
        <is>
          <t>SI</t>
        </is>
      </c>
      <c r="R3118" s="10" t="n"/>
      <c r="S3118" s="10" t="n">
        <v>24470.17</v>
      </c>
      <c r="T3118" s="10" t="n"/>
      <c r="U3118" s="10" t="n"/>
      <c r="V3118" s="13" t="n">
        <v>7.574109245612703</v>
      </c>
      <c r="W3118" s="12" t="n">
        <v>45024</v>
      </c>
      <c r="X3118" s="13" t="n">
        <v>7.5</v>
      </c>
      <c r="Y3118" s="12" t="n">
        <v>45027</v>
      </c>
      <c r="Z3118" t="n">
        <v>16</v>
      </c>
      <c r="AA3118" s="14" t="inlineStr">
        <is>
          <t>SI</t>
        </is>
      </c>
    </row>
    <row r="3119">
      <c r="B3119" t="inlineStr">
        <is>
          <t>Venta Local</t>
        </is>
      </c>
      <c r="C3119" t="n">
        <v>40368633</v>
      </c>
      <c r="D3119" t="inlineStr">
        <is>
          <t>ANDES ASIA</t>
        </is>
      </c>
      <c r="E3119" t="n">
        <v>1021936</v>
      </c>
      <c r="F3119" t="inlineStr">
        <is>
          <t>andes asia1021936</t>
        </is>
      </c>
      <c r="G3119" s="12" t="n">
        <v>45038</v>
      </c>
      <c r="H3119" s="10" t="inlineStr"/>
      <c r="I3119" s="10" t="n"/>
      <c r="J3119" s="10" t="n">
        <v>24000</v>
      </c>
      <c r="K3119" s="10" t="n"/>
      <c r="L3119" s="13" t="n">
        <v>4.830303030303031</v>
      </c>
      <c r="M3119" s="12" t="n">
        <v>45042</v>
      </c>
      <c r="N3119" s="13" t="n">
        <v>15</v>
      </c>
      <c r="O3119" s="12" t="n">
        <v>45057</v>
      </c>
      <c r="P3119" t="n">
        <v>16</v>
      </c>
      <c r="Q3119" s="14" t="inlineStr">
        <is>
          <t>SI</t>
        </is>
      </c>
      <c r="R3119" s="10" t="n"/>
      <c r="S3119" s="10" t="n"/>
      <c r="T3119" s="10" t="n">
        <v>24000</v>
      </c>
      <c r="U3119" s="10" t="n"/>
      <c r="V3119" s="13" t="n">
        <v>6.830303030303031</v>
      </c>
      <c r="W3119" s="12" t="n">
        <v>45044</v>
      </c>
      <c r="X3119" s="13" t="n">
        <v>17</v>
      </c>
      <c r="Y3119" s="12" t="n">
        <v>45057</v>
      </c>
      <c r="Z3119" t="n">
        <v>16</v>
      </c>
      <c r="AA3119" s="14" t="inlineStr">
        <is>
          <t>SI</t>
        </is>
      </c>
    </row>
    <row r="3120">
      <c r="B3120" t="inlineStr">
        <is>
          <t>Venta Directa</t>
        </is>
      </c>
      <c r="C3120" t="n">
        <v>40367667</v>
      </c>
      <c r="D3120" t="inlineStr">
        <is>
          <t>AGROSUPER ASIA</t>
        </is>
      </c>
      <c r="E3120" t="n">
        <v>1012612</v>
      </c>
      <c r="F3120" t="inlineStr">
        <is>
          <t>agrosuper asia1012612</t>
        </is>
      </c>
      <c r="G3120" s="12" t="n">
        <v>45040</v>
      </c>
      <c r="H3120" s="10" t="inlineStr"/>
      <c r="I3120" s="10" t="n">
        <v>24648.26</v>
      </c>
      <c r="J3120" s="10" t="n"/>
      <c r="K3120" s="10" t="n"/>
      <c r="L3120" s="13" t="n"/>
      <c r="N3120" s="13" t="n"/>
      <c r="Q3120" s="14" t="n"/>
      <c r="R3120" s="10" t="n"/>
      <c r="S3120" s="10" t="n">
        <v>24648.26</v>
      </c>
      <c r="T3120" s="10" t="n"/>
      <c r="U3120" s="10" t="n"/>
      <c r="V3120" s="13" t="n"/>
      <c r="X3120" s="13" t="n"/>
      <c r="AA3120" s="14" t="n"/>
    </row>
    <row r="3121">
      <c r="B3121" t="inlineStr">
        <is>
          <t>Venta Directa</t>
        </is>
      </c>
      <c r="C3121" t="n">
        <v>40366887</v>
      </c>
      <c r="D3121" t="inlineStr">
        <is>
          <t>AGROSUPER ASIA</t>
        </is>
      </c>
      <c r="E3121" t="n">
        <v>1021664</v>
      </c>
      <c r="F3121" t="inlineStr">
        <is>
          <t>agrosuper asia1021664</t>
        </is>
      </c>
      <c r="G3121" s="12" t="n">
        <v>45023</v>
      </c>
      <c r="H3121" s="10" t="inlineStr"/>
      <c r="I3121" s="10" t="n">
        <v>22017.19</v>
      </c>
      <c r="J3121" s="10" t="n"/>
      <c r="K3121" s="10" t="n"/>
      <c r="L3121" s="13" t="n"/>
      <c r="N3121" s="13" t="n"/>
      <c r="Q3121" s="14" t="n"/>
      <c r="R3121" s="10" t="n"/>
      <c r="S3121" s="10" t="n">
        <v>22017.19</v>
      </c>
      <c r="T3121" s="10" t="n"/>
      <c r="U3121" s="10" t="n"/>
      <c r="V3121" s="13" t="n"/>
      <c r="X3121" s="13" t="n"/>
      <c r="AA3121" s="14" t="n"/>
    </row>
    <row r="3122">
      <c r="B3122" t="inlineStr">
        <is>
          <t>Venta Directa</t>
        </is>
      </c>
      <c r="C3122" t="n">
        <v>40366841</v>
      </c>
      <c r="D3122" t="inlineStr">
        <is>
          <t>AGROSUPER ASIA</t>
        </is>
      </c>
      <c r="E3122" t="n">
        <v>1022887</v>
      </c>
      <c r="F3122" t="inlineStr">
        <is>
          <t>agrosuper asia1022887</t>
        </is>
      </c>
      <c r="G3122" s="12" t="n">
        <v>45023</v>
      </c>
      <c r="H3122" s="10" t="inlineStr"/>
      <c r="I3122" s="10" t="n">
        <v>22001.97</v>
      </c>
      <c r="J3122" s="10" t="n"/>
      <c r="K3122" s="10" t="n"/>
      <c r="L3122" s="13" t="n"/>
      <c r="N3122" s="13" t="n"/>
      <c r="Q3122" s="14" t="n"/>
      <c r="R3122" s="10" t="n"/>
      <c r="S3122" s="10" t="n">
        <v>22001.97</v>
      </c>
      <c r="T3122" s="10" t="n"/>
      <c r="U3122" s="10" t="n"/>
      <c r="V3122" s="13" t="n"/>
      <c r="X3122" s="13" t="n"/>
      <c r="AA3122" s="14" t="n"/>
    </row>
    <row r="3123">
      <c r="B3123" t="inlineStr">
        <is>
          <t>Venta Local</t>
        </is>
      </c>
      <c r="C3123" t="n">
        <v>40366676</v>
      </c>
      <c r="D3123" t="inlineStr">
        <is>
          <t>AGROSUPER SHANGHAI</t>
        </is>
      </c>
      <c r="E3123" t="n">
        <v>1012452</v>
      </c>
      <c r="F3123" t="inlineStr">
        <is>
          <t>agrosuper shanghai1012452</t>
        </is>
      </c>
      <c r="G3123" s="12" t="n">
        <v>45020</v>
      </c>
      <c r="H3123" s="10" t="inlineStr"/>
      <c r="I3123" s="10" t="n">
        <v>19976</v>
      </c>
      <c r="J3123" s="10" t="n"/>
      <c r="K3123" s="10" t="n"/>
      <c r="L3123" s="13" t="n">
        <v>5.574109245612703</v>
      </c>
      <c r="M3123" s="12" t="n">
        <v>45025</v>
      </c>
      <c r="N3123" s="13" t="n">
        <v>5.5</v>
      </c>
      <c r="O3123" s="12" t="n">
        <v>45030</v>
      </c>
      <c r="P3123" t="n">
        <v>13</v>
      </c>
      <c r="Q3123" s="14" t="inlineStr">
        <is>
          <t>SI</t>
        </is>
      </c>
      <c r="R3123" s="10" t="n"/>
      <c r="S3123" s="10" t="n">
        <v>19976</v>
      </c>
      <c r="T3123" s="10" t="n"/>
      <c r="U3123" s="10" t="n"/>
      <c r="V3123" s="13" t="n">
        <v>7.574109245612703</v>
      </c>
      <c r="W3123" s="12" t="n">
        <v>45027</v>
      </c>
      <c r="X3123" s="13" t="n">
        <v>7.5</v>
      </c>
      <c r="Y3123" s="12" t="n">
        <v>45030</v>
      </c>
      <c r="Z3123" t="n">
        <v>13</v>
      </c>
      <c r="AA3123" s="14" t="inlineStr">
        <is>
          <t>SI</t>
        </is>
      </c>
    </row>
    <row r="3124">
      <c r="B3124" t="inlineStr">
        <is>
          <t>Venta Local</t>
        </is>
      </c>
      <c r="C3124" t="n">
        <v>40366657</v>
      </c>
      <c r="D3124" t="inlineStr">
        <is>
          <t>AGROSUPER SHANGHAI</t>
        </is>
      </c>
      <c r="E3124" t="n">
        <v>1021774</v>
      </c>
      <c r="F3124" t="inlineStr">
        <is>
          <t>agrosuper shanghai1021774</t>
        </is>
      </c>
      <c r="G3124" s="12" t="n">
        <v>45020</v>
      </c>
      <c r="H3124" s="10" t="inlineStr"/>
      <c r="I3124" s="10" t="n">
        <v>23940</v>
      </c>
      <c r="J3124" s="10" t="n"/>
      <c r="K3124" s="10" t="n"/>
      <c r="L3124" s="13" t="n">
        <v>5.574109245612703</v>
      </c>
      <c r="M3124" s="12" t="n">
        <v>45025</v>
      </c>
      <c r="N3124" s="13" t="n">
        <v>5.5</v>
      </c>
      <c r="O3124" s="12" t="n">
        <v>45030</v>
      </c>
      <c r="P3124" t="n">
        <v>13</v>
      </c>
      <c r="Q3124" s="14" t="inlineStr">
        <is>
          <t>SI</t>
        </is>
      </c>
      <c r="R3124" s="10" t="n"/>
      <c r="S3124" s="10" t="n">
        <v>23940</v>
      </c>
      <c r="T3124" s="10" t="n"/>
      <c r="U3124" s="10" t="n"/>
      <c r="V3124" s="13" t="n">
        <v>7.574109245612703</v>
      </c>
      <c r="W3124" s="12" t="n">
        <v>45027</v>
      </c>
      <c r="X3124" s="13" t="n">
        <v>7.5</v>
      </c>
      <c r="Y3124" s="12" t="n">
        <v>45030</v>
      </c>
      <c r="Z3124" t="n">
        <v>13</v>
      </c>
      <c r="AA3124" s="14" t="inlineStr">
        <is>
          <t>SI</t>
        </is>
      </c>
    </row>
    <row r="3125">
      <c r="B3125" t="inlineStr">
        <is>
          <t>Venta Local</t>
        </is>
      </c>
      <c r="C3125" t="n">
        <v>40366631</v>
      </c>
      <c r="D3125" t="inlineStr">
        <is>
          <t>AGROSUPER SHANGHAI</t>
        </is>
      </c>
      <c r="E3125" t="n">
        <v>1011586</v>
      </c>
      <c r="F3125" t="inlineStr">
        <is>
          <t>agrosuper shanghai1011586</t>
        </is>
      </c>
      <c r="G3125" s="12" t="n">
        <v>45017</v>
      </c>
      <c r="H3125" s="10" t="inlineStr"/>
      <c r="I3125" s="10" t="n">
        <v>19954</v>
      </c>
      <c r="J3125" s="10" t="n"/>
      <c r="K3125" s="10" t="n"/>
      <c r="L3125" s="13" t="n">
        <v>5.574109245612703</v>
      </c>
      <c r="M3125" s="12" t="n">
        <v>45022</v>
      </c>
      <c r="N3125" s="13" t="n">
        <v>5.5</v>
      </c>
      <c r="O3125" s="12" t="n">
        <v>45027</v>
      </c>
      <c r="P3125" t="n">
        <v>16</v>
      </c>
      <c r="Q3125" s="14" t="inlineStr">
        <is>
          <t>SI</t>
        </is>
      </c>
      <c r="R3125" s="10" t="n"/>
      <c r="S3125" s="10" t="n">
        <v>19954</v>
      </c>
      <c r="T3125" s="10" t="n"/>
      <c r="U3125" s="10" t="n"/>
      <c r="V3125" s="13" t="n">
        <v>7.574109245612703</v>
      </c>
      <c r="W3125" s="12" t="n">
        <v>45024</v>
      </c>
      <c r="X3125" s="13" t="n">
        <v>7.5</v>
      </c>
      <c r="Y3125" s="12" t="n">
        <v>45027</v>
      </c>
      <c r="Z3125" t="n">
        <v>16</v>
      </c>
      <c r="AA3125" s="14" t="inlineStr">
        <is>
          <t>SI</t>
        </is>
      </c>
    </row>
    <row r="3126">
      <c r="B3126" t="inlineStr">
        <is>
          <t>Venta Local</t>
        </is>
      </c>
      <c r="C3126" t="n">
        <v>40366628</v>
      </c>
      <c r="D3126" t="inlineStr">
        <is>
          <t>AGROSUPER SHANGHAI</t>
        </is>
      </c>
      <c r="E3126" t="n">
        <v>1011586</v>
      </c>
      <c r="F3126" t="inlineStr">
        <is>
          <t>agrosuper shanghai1011586</t>
        </is>
      </c>
      <c r="G3126" s="12" t="n">
        <v>45020</v>
      </c>
      <c r="H3126" s="10" t="inlineStr"/>
      <c r="I3126" s="10" t="n">
        <v>19954</v>
      </c>
      <c r="J3126" s="10" t="n"/>
      <c r="K3126" s="10" t="n"/>
      <c r="L3126" s="13" t="n">
        <v>5.574109245612703</v>
      </c>
      <c r="M3126" s="12" t="n">
        <v>45025</v>
      </c>
      <c r="N3126" s="13" t="n">
        <v>5.5</v>
      </c>
      <c r="O3126" s="12" t="n">
        <v>45030</v>
      </c>
      <c r="P3126" t="n">
        <v>13</v>
      </c>
      <c r="Q3126" s="14" t="inlineStr">
        <is>
          <t>SI</t>
        </is>
      </c>
      <c r="R3126" s="10" t="n"/>
      <c r="S3126" s="10" t="n">
        <v>19954</v>
      </c>
      <c r="T3126" s="10" t="n"/>
      <c r="U3126" s="10" t="n"/>
      <c r="V3126" s="13" t="n">
        <v>7.574109245612703</v>
      </c>
      <c r="W3126" s="12" t="n">
        <v>45027</v>
      </c>
      <c r="X3126" s="13" t="n">
        <v>7.5</v>
      </c>
      <c r="Y3126" s="12" t="n">
        <v>45030</v>
      </c>
      <c r="Z3126" t="n">
        <v>13</v>
      </c>
      <c r="AA3126" s="14" t="inlineStr">
        <is>
          <t>SI</t>
        </is>
      </c>
    </row>
    <row r="3127">
      <c r="B3127" t="inlineStr">
        <is>
          <t>Venta Local</t>
        </is>
      </c>
      <c r="C3127" t="n">
        <v>40366625</v>
      </c>
      <c r="D3127" t="inlineStr">
        <is>
          <t>AGROSUPER SHANGHAI</t>
        </is>
      </c>
      <c r="E3127" t="n">
        <v>1011417</v>
      </c>
      <c r="F3127" t="inlineStr">
        <is>
          <t>agrosuper shanghai1011417</t>
        </is>
      </c>
      <c r="G3127" s="12" t="n">
        <v>45020</v>
      </c>
      <c r="H3127" s="10" t="inlineStr"/>
      <c r="I3127" s="10" t="n">
        <v>19800</v>
      </c>
      <c r="J3127" s="10" t="n"/>
      <c r="K3127" s="10" t="n"/>
      <c r="L3127" s="13" t="n">
        <v>5.574109245612703</v>
      </c>
      <c r="M3127" s="12" t="n">
        <v>45025</v>
      </c>
      <c r="N3127" s="13" t="n">
        <v>5.5</v>
      </c>
      <c r="O3127" s="12" t="n">
        <v>45030</v>
      </c>
      <c r="P3127" t="n">
        <v>13</v>
      </c>
      <c r="Q3127" s="14" t="inlineStr">
        <is>
          <t>SI</t>
        </is>
      </c>
      <c r="R3127" s="10" t="n"/>
      <c r="S3127" s="10" t="n">
        <v>19800</v>
      </c>
      <c r="T3127" s="10" t="n"/>
      <c r="U3127" s="10" t="n"/>
      <c r="V3127" s="13" t="n">
        <v>7.574109245612703</v>
      </c>
      <c r="W3127" s="12" t="n">
        <v>45027</v>
      </c>
      <c r="X3127" s="13" t="n">
        <v>7.5</v>
      </c>
      <c r="Y3127" s="12" t="n">
        <v>45030</v>
      </c>
      <c r="Z3127" t="n">
        <v>13</v>
      </c>
      <c r="AA3127" s="14" t="inlineStr">
        <is>
          <t>SI</t>
        </is>
      </c>
    </row>
    <row r="3128">
      <c r="B3128" t="inlineStr">
        <is>
          <t>Venta Local</t>
        </is>
      </c>
      <c r="C3128" t="n">
        <v>40366618</v>
      </c>
      <c r="D3128" t="inlineStr">
        <is>
          <t>AGROSUPER SHANGHAI</t>
        </is>
      </c>
      <c r="E3128" t="n">
        <v>1023411</v>
      </c>
      <c r="F3128" t="inlineStr">
        <is>
          <t>agrosuper shanghai1023411</t>
        </is>
      </c>
      <c r="G3128" s="12" t="n">
        <v>45020</v>
      </c>
      <c r="H3128" s="10" t="inlineStr"/>
      <c r="I3128" s="10" t="n">
        <v>24045.77</v>
      </c>
      <c r="J3128" s="10" t="n"/>
      <c r="K3128" s="10" t="n"/>
      <c r="L3128" s="13" t="n">
        <v>5.574109245612703</v>
      </c>
      <c r="M3128" s="12" t="n">
        <v>45025</v>
      </c>
      <c r="N3128" s="13" t="n">
        <v>5.5</v>
      </c>
      <c r="O3128" s="12" t="n">
        <v>45030</v>
      </c>
      <c r="P3128" t="n">
        <v>13</v>
      </c>
      <c r="Q3128" s="14" t="inlineStr">
        <is>
          <t>SI</t>
        </is>
      </c>
      <c r="R3128" s="10" t="n"/>
      <c r="S3128" s="10" t="n">
        <v>24045.77</v>
      </c>
      <c r="T3128" s="10" t="n"/>
      <c r="U3128" s="10" t="n"/>
      <c r="V3128" s="13" t="n">
        <v>7.574109245612703</v>
      </c>
      <c r="W3128" s="12" t="n">
        <v>45027</v>
      </c>
      <c r="X3128" s="13" t="n">
        <v>7.5</v>
      </c>
      <c r="Y3128" s="12" t="n">
        <v>45030</v>
      </c>
      <c r="Z3128" t="n">
        <v>13</v>
      </c>
      <c r="AA3128" s="14" t="inlineStr">
        <is>
          <t>SI</t>
        </is>
      </c>
    </row>
    <row r="3129">
      <c r="B3129" t="inlineStr">
        <is>
          <t>Venta Local</t>
        </is>
      </c>
      <c r="C3129" t="n">
        <v>40366617</v>
      </c>
      <c r="D3129" t="inlineStr">
        <is>
          <t>AGROSUPER SHANGHAI</t>
        </is>
      </c>
      <c r="E3129" t="n">
        <v>1030685</v>
      </c>
      <c r="F3129" t="inlineStr">
        <is>
          <t>agrosuper shanghai1030685</t>
        </is>
      </c>
      <c r="G3129" s="12" t="n">
        <v>45033</v>
      </c>
      <c r="H3129" s="10" t="inlineStr"/>
      <c r="I3129" s="10" t="n">
        <v>24000</v>
      </c>
      <c r="J3129" s="10" t="n"/>
      <c r="K3129" s="10" t="n"/>
      <c r="L3129" s="13" t="n">
        <v>5.574109245612703</v>
      </c>
      <c r="M3129" s="12" t="n">
        <v>45038</v>
      </c>
      <c r="N3129" s="13" t="n">
        <v>5.5</v>
      </c>
      <c r="O3129" s="12" t="n">
        <v>45043</v>
      </c>
      <c r="P3129" t="n">
        <v>2</v>
      </c>
      <c r="Q3129" s="14" t="inlineStr">
        <is>
          <t>Mes 5</t>
        </is>
      </c>
      <c r="R3129" s="10" t="n"/>
      <c r="S3129" s="10" t="n">
        <v>24000</v>
      </c>
      <c r="T3129" s="10" t="n"/>
      <c r="U3129" s="10" t="n"/>
      <c r="V3129" s="13" t="n">
        <v>7.574109245612703</v>
      </c>
      <c r="W3129" s="12" t="n">
        <v>45040</v>
      </c>
      <c r="X3129" s="13" t="n">
        <v>7.5</v>
      </c>
      <c r="Y3129" s="12" t="n">
        <v>45043</v>
      </c>
      <c r="Z3129" t="n">
        <v>2</v>
      </c>
      <c r="AA3129" s="14" t="inlineStr">
        <is>
          <t>Mes 5</t>
        </is>
      </c>
    </row>
    <row r="3130">
      <c r="B3130" t="inlineStr">
        <is>
          <t>Venta Local</t>
        </is>
      </c>
      <c r="C3130" t="n">
        <v>40366612</v>
      </c>
      <c r="D3130" t="inlineStr">
        <is>
          <t>AGROSUPER SHANGHAI</t>
        </is>
      </c>
      <c r="E3130" t="n">
        <v>1011969</v>
      </c>
      <c r="F3130" t="inlineStr">
        <is>
          <t>agrosuper shanghai1011969</t>
        </is>
      </c>
      <c r="G3130" s="12" t="n">
        <v>45017</v>
      </c>
      <c r="H3130" s="10" t="inlineStr"/>
      <c r="I3130" s="10" t="n">
        <v>24000</v>
      </c>
      <c r="J3130" s="10" t="n"/>
      <c r="K3130" s="10" t="n"/>
      <c r="L3130" s="13" t="n">
        <v>5.574109245612703</v>
      </c>
      <c r="M3130" s="12" t="n">
        <v>45022</v>
      </c>
      <c r="N3130" s="13" t="n">
        <v>5.5</v>
      </c>
      <c r="O3130" s="12" t="n">
        <v>45027</v>
      </c>
      <c r="P3130" t="n">
        <v>16</v>
      </c>
      <c r="Q3130" s="14" t="inlineStr">
        <is>
          <t>SI</t>
        </is>
      </c>
      <c r="R3130" s="10" t="n"/>
      <c r="S3130" s="10" t="n">
        <v>24000</v>
      </c>
      <c r="T3130" s="10" t="n"/>
      <c r="U3130" s="10" t="n"/>
      <c r="V3130" s="13" t="n">
        <v>7.574109245612703</v>
      </c>
      <c r="W3130" s="12" t="n">
        <v>45024</v>
      </c>
      <c r="X3130" s="13" t="n">
        <v>7.5</v>
      </c>
      <c r="Y3130" s="12" t="n">
        <v>45027</v>
      </c>
      <c r="Z3130" t="n">
        <v>16</v>
      </c>
      <c r="AA3130" s="14" t="inlineStr">
        <is>
          <t>SI</t>
        </is>
      </c>
    </row>
    <row r="3131">
      <c r="B3131" t="inlineStr">
        <is>
          <t>Venta Local</t>
        </is>
      </c>
      <c r="C3131" t="n">
        <v>40366606</v>
      </c>
      <c r="D3131" t="inlineStr">
        <is>
          <t>AGROSUPER SHANGHAI</t>
        </is>
      </c>
      <c r="E3131" t="n">
        <v>1022125</v>
      </c>
      <c r="F3131" t="inlineStr">
        <is>
          <t>agrosuper shanghai1022125</t>
        </is>
      </c>
      <c r="G3131" s="12" t="n">
        <v>45017</v>
      </c>
      <c r="H3131" s="10" t="inlineStr"/>
      <c r="I3131" s="10" t="n">
        <v>24276.37</v>
      </c>
      <c r="J3131" s="10" t="n"/>
      <c r="K3131" s="10" t="n"/>
      <c r="L3131" s="13" t="n">
        <v>5.574109245612703</v>
      </c>
      <c r="M3131" s="12" t="n">
        <v>45022</v>
      </c>
      <c r="N3131" s="13" t="n">
        <v>5.5</v>
      </c>
      <c r="O3131" s="12" t="n">
        <v>45027</v>
      </c>
      <c r="P3131" t="n">
        <v>16</v>
      </c>
      <c r="Q3131" s="14" t="inlineStr">
        <is>
          <t>SI</t>
        </is>
      </c>
      <c r="R3131" s="10" t="n"/>
      <c r="S3131" s="10" t="n">
        <v>24276.37</v>
      </c>
      <c r="T3131" s="10" t="n"/>
      <c r="U3131" s="10" t="n"/>
      <c r="V3131" s="13" t="n">
        <v>7.574109245612703</v>
      </c>
      <c r="W3131" s="12" t="n">
        <v>45024</v>
      </c>
      <c r="X3131" s="13" t="n">
        <v>7.5</v>
      </c>
      <c r="Y3131" s="12" t="n">
        <v>45027</v>
      </c>
      <c r="Z3131" t="n">
        <v>16</v>
      </c>
      <c r="AA3131" s="14" t="inlineStr">
        <is>
          <t>SI</t>
        </is>
      </c>
    </row>
    <row r="3132">
      <c r="B3132" t="inlineStr">
        <is>
          <t>Venta Local</t>
        </is>
      </c>
      <c r="C3132" t="n">
        <v>40366605</v>
      </c>
      <c r="D3132" t="inlineStr">
        <is>
          <t>AGROSUPER SHANGHAI</t>
        </is>
      </c>
      <c r="E3132" t="n">
        <v>1022125</v>
      </c>
      <c r="F3132" t="inlineStr">
        <is>
          <t>agrosuper shanghai1022125</t>
        </is>
      </c>
      <c r="G3132" s="12" t="n">
        <v>45017</v>
      </c>
      <c r="H3132" s="10" t="inlineStr"/>
      <c r="I3132" s="10" t="n">
        <v>24536.51</v>
      </c>
      <c r="J3132" s="10" t="n"/>
      <c r="K3132" s="10" t="n"/>
      <c r="L3132" s="13" t="n">
        <v>5.574109245612703</v>
      </c>
      <c r="M3132" s="12" t="n">
        <v>45022</v>
      </c>
      <c r="N3132" s="13" t="n">
        <v>5.5</v>
      </c>
      <c r="O3132" s="12" t="n">
        <v>45027</v>
      </c>
      <c r="P3132" t="n">
        <v>16</v>
      </c>
      <c r="Q3132" s="14" t="inlineStr">
        <is>
          <t>SI</t>
        </is>
      </c>
      <c r="R3132" s="10" t="n"/>
      <c r="S3132" s="10" t="n">
        <v>24536.51</v>
      </c>
      <c r="T3132" s="10" t="n"/>
      <c r="U3132" s="10" t="n"/>
      <c r="V3132" s="13" t="n">
        <v>7.574109245612703</v>
      </c>
      <c r="W3132" s="12" t="n">
        <v>45024</v>
      </c>
      <c r="X3132" s="13" t="n">
        <v>7.5</v>
      </c>
      <c r="Y3132" s="12" t="n">
        <v>45027</v>
      </c>
      <c r="Z3132" t="n">
        <v>16</v>
      </c>
      <c r="AA3132" s="14" t="inlineStr">
        <is>
          <t>SI</t>
        </is>
      </c>
    </row>
    <row r="3133">
      <c r="B3133" t="inlineStr">
        <is>
          <t>Venta Local</t>
        </is>
      </c>
      <c r="C3133" t="n">
        <v>40366603</v>
      </c>
      <c r="D3133" t="inlineStr">
        <is>
          <t>AGROSUPER SHANGHAI</t>
        </is>
      </c>
      <c r="E3133" t="n">
        <v>1022125</v>
      </c>
      <c r="F3133" t="inlineStr">
        <is>
          <t>agrosuper shanghai1022125</t>
        </is>
      </c>
      <c r="G3133" s="12" t="n">
        <v>45020</v>
      </c>
      <c r="H3133" s="10" t="inlineStr"/>
      <c r="I3133" s="10" t="n">
        <v>25008.33</v>
      </c>
      <c r="J3133" s="10" t="n"/>
      <c r="K3133" s="10" t="n"/>
      <c r="L3133" s="13" t="n">
        <v>5.574109245612703</v>
      </c>
      <c r="M3133" s="12" t="n">
        <v>45025</v>
      </c>
      <c r="N3133" s="13" t="n">
        <v>5.5</v>
      </c>
      <c r="O3133" s="12" t="n">
        <v>45030</v>
      </c>
      <c r="P3133" t="n">
        <v>13</v>
      </c>
      <c r="Q3133" s="14" t="inlineStr">
        <is>
          <t>SI</t>
        </is>
      </c>
      <c r="R3133" s="10" t="n"/>
      <c r="S3133" s="10" t="n">
        <v>25008.33</v>
      </c>
      <c r="T3133" s="10" t="n"/>
      <c r="U3133" s="10" t="n"/>
      <c r="V3133" s="13" t="n">
        <v>7.574109245612703</v>
      </c>
      <c r="W3133" s="12" t="n">
        <v>45027</v>
      </c>
      <c r="X3133" s="13" t="n">
        <v>7.5</v>
      </c>
      <c r="Y3133" s="12" t="n">
        <v>45030</v>
      </c>
      <c r="Z3133" t="n">
        <v>13</v>
      </c>
      <c r="AA3133" s="14" t="inlineStr">
        <is>
          <t>SI</t>
        </is>
      </c>
    </row>
    <row r="3134">
      <c r="B3134" t="inlineStr">
        <is>
          <t>Venta Local</t>
        </is>
      </c>
      <c r="C3134" t="n">
        <v>40366573</v>
      </c>
      <c r="D3134" t="inlineStr">
        <is>
          <t>AGROSUPER SHANGHAI</t>
        </is>
      </c>
      <c r="E3134" t="n">
        <v>1022388</v>
      </c>
      <c r="F3134" t="inlineStr">
        <is>
          <t>agrosuper shanghai1022388</t>
        </is>
      </c>
      <c r="G3134" s="12" t="n">
        <v>45017</v>
      </c>
      <c r="H3134" s="10" t="inlineStr"/>
      <c r="I3134" s="10" t="n">
        <v>24020</v>
      </c>
      <c r="J3134" s="10" t="n"/>
      <c r="K3134" s="10" t="n"/>
      <c r="L3134" s="13" t="n">
        <v>5.574109245612703</v>
      </c>
      <c r="M3134" s="12" t="n">
        <v>45022</v>
      </c>
      <c r="N3134" s="13" t="n">
        <v>5.5</v>
      </c>
      <c r="O3134" s="12" t="n">
        <v>45027</v>
      </c>
      <c r="P3134" t="n">
        <v>16</v>
      </c>
      <c r="Q3134" s="14" t="inlineStr">
        <is>
          <t>SI</t>
        </is>
      </c>
      <c r="R3134" s="10" t="n"/>
      <c r="S3134" s="10" t="n">
        <v>24020</v>
      </c>
      <c r="T3134" s="10" t="n"/>
      <c r="U3134" s="10" t="n"/>
      <c r="V3134" s="13" t="n">
        <v>7.574109245612703</v>
      </c>
      <c r="W3134" s="12" t="n">
        <v>45024</v>
      </c>
      <c r="X3134" s="13" t="n">
        <v>7.5</v>
      </c>
      <c r="Y3134" s="12" t="n">
        <v>45027</v>
      </c>
      <c r="Z3134" t="n">
        <v>16</v>
      </c>
      <c r="AA3134" s="14" t="inlineStr">
        <is>
          <t>SI</t>
        </is>
      </c>
    </row>
    <row r="3135">
      <c r="B3135" t="inlineStr">
        <is>
          <t>Venta Local</t>
        </is>
      </c>
      <c r="C3135" t="n">
        <v>40366557</v>
      </c>
      <c r="D3135" t="inlineStr">
        <is>
          <t>AGROSUPER SHANGHAI</t>
        </is>
      </c>
      <c r="E3135" t="n">
        <v>1022169</v>
      </c>
      <c r="F3135" t="inlineStr">
        <is>
          <t>agrosuper shanghai1022169</t>
        </is>
      </c>
      <c r="G3135" s="12" t="n">
        <v>45021</v>
      </c>
      <c r="H3135" s="10" t="inlineStr"/>
      <c r="I3135" s="10" t="n">
        <v>23950</v>
      </c>
      <c r="J3135" s="10" t="n"/>
      <c r="K3135" s="10" t="n"/>
      <c r="L3135" s="13" t="n">
        <v>5.574109245612703</v>
      </c>
      <c r="M3135" s="12" t="n">
        <v>45026</v>
      </c>
      <c r="N3135" s="13" t="n">
        <v>5.5</v>
      </c>
      <c r="O3135" s="12" t="n">
        <v>45031</v>
      </c>
      <c r="P3135" t="n">
        <v>12</v>
      </c>
      <c r="Q3135" s="14" t="inlineStr">
        <is>
          <t>SI</t>
        </is>
      </c>
      <c r="R3135" s="10" t="n"/>
      <c r="S3135" s="10" t="n">
        <v>23950</v>
      </c>
      <c r="T3135" s="10" t="n"/>
      <c r="U3135" s="10" t="n"/>
      <c r="V3135" s="13" t="n">
        <v>7.574109245612703</v>
      </c>
      <c r="W3135" s="12" t="n">
        <v>45028</v>
      </c>
      <c r="X3135" s="13" t="n">
        <v>7.5</v>
      </c>
      <c r="Y3135" s="12" t="n">
        <v>45031</v>
      </c>
      <c r="Z3135" t="n">
        <v>12</v>
      </c>
      <c r="AA3135" s="14" t="inlineStr">
        <is>
          <t>SI</t>
        </is>
      </c>
    </row>
    <row r="3136">
      <c r="B3136" t="inlineStr">
        <is>
          <t>Venta Local</t>
        </is>
      </c>
      <c r="C3136" t="n">
        <v>40366548</v>
      </c>
      <c r="D3136" t="inlineStr">
        <is>
          <t>AGROSUPER SHANGHAI</t>
        </is>
      </c>
      <c r="E3136" t="n">
        <v>1021735</v>
      </c>
      <c r="F3136" t="inlineStr">
        <is>
          <t>agrosuper shanghai1021735</t>
        </is>
      </c>
      <c r="G3136" s="12" t="n">
        <v>45020</v>
      </c>
      <c r="H3136" s="10" t="inlineStr"/>
      <c r="I3136" s="10" t="n">
        <v>24460</v>
      </c>
      <c r="J3136" s="10" t="n"/>
      <c r="K3136" s="10" t="n"/>
      <c r="L3136" s="13" t="n">
        <v>5.574109245612703</v>
      </c>
      <c r="M3136" s="12" t="n">
        <v>45025</v>
      </c>
      <c r="N3136" s="13" t="n">
        <v>5.5</v>
      </c>
      <c r="O3136" s="12" t="n">
        <v>45030</v>
      </c>
      <c r="P3136" t="n">
        <v>13</v>
      </c>
      <c r="Q3136" s="14" t="inlineStr">
        <is>
          <t>SI</t>
        </is>
      </c>
      <c r="R3136" s="10" t="n"/>
      <c r="S3136" s="10" t="n">
        <v>24460</v>
      </c>
      <c r="T3136" s="10" t="n"/>
      <c r="U3136" s="10" t="n"/>
      <c r="V3136" s="13" t="n">
        <v>7.574109245612703</v>
      </c>
      <c r="W3136" s="12" t="n">
        <v>45027</v>
      </c>
      <c r="X3136" s="13" t="n">
        <v>7.5</v>
      </c>
      <c r="Y3136" s="12" t="n">
        <v>45030</v>
      </c>
      <c r="Z3136" t="n">
        <v>13</v>
      </c>
      <c r="AA3136" s="14" t="inlineStr">
        <is>
          <t>SI</t>
        </is>
      </c>
    </row>
    <row r="3137">
      <c r="B3137" t="inlineStr">
        <is>
          <t>Venta Local</t>
        </is>
      </c>
      <c r="C3137" t="n">
        <v>40366542</v>
      </c>
      <c r="D3137" t="inlineStr">
        <is>
          <t>AGROSUPER SHANGHAI</t>
        </is>
      </c>
      <c r="E3137" t="n">
        <v>1022378</v>
      </c>
      <c r="F3137" t="inlineStr">
        <is>
          <t>agrosuper shanghai1022378</t>
        </is>
      </c>
      <c r="G3137" s="12" t="n">
        <v>45017</v>
      </c>
      <c r="H3137" s="10" t="inlineStr"/>
      <c r="I3137" s="10" t="n">
        <v>11000</v>
      </c>
      <c r="J3137" s="10" t="n"/>
      <c r="K3137" s="10" t="n"/>
      <c r="L3137" s="13" t="n">
        <v>5.574109245612703</v>
      </c>
      <c r="M3137" s="12" t="n">
        <v>45022</v>
      </c>
      <c r="N3137" s="13" t="n">
        <v>5.5</v>
      </c>
      <c r="O3137" s="12" t="n">
        <v>45027</v>
      </c>
      <c r="P3137" t="n">
        <v>16</v>
      </c>
      <c r="Q3137" s="14" t="inlineStr">
        <is>
          <t>SI</t>
        </is>
      </c>
      <c r="R3137" s="10" t="n"/>
      <c r="S3137" s="10" t="n">
        <v>11000</v>
      </c>
      <c r="T3137" s="10" t="n"/>
      <c r="U3137" s="10" t="n"/>
      <c r="V3137" s="13" t="n">
        <v>7.574109245612703</v>
      </c>
      <c r="W3137" s="12" t="n">
        <v>45024</v>
      </c>
      <c r="X3137" s="13" t="n">
        <v>7.5</v>
      </c>
      <c r="Y3137" s="12" t="n">
        <v>45027</v>
      </c>
      <c r="Z3137" t="n">
        <v>16</v>
      </c>
      <c r="AA3137" s="14" t="inlineStr">
        <is>
          <t>SI</t>
        </is>
      </c>
    </row>
    <row r="3138">
      <c r="B3138" t="inlineStr">
        <is>
          <t>Venta Local</t>
        </is>
      </c>
      <c r="C3138" t="n">
        <v>40366542</v>
      </c>
      <c r="D3138" t="inlineStr">
        <is>
          <t>AGROSUPER SHANGHAI</t>
        </is>
      </c>
      <c r="E3138" t="n">
        <v>1022378</v>
      </c>
      <c r="F3138" t="inlineStr">
        <is>
          <t>agrosuper shanghai1022378</t>
        </is>
      </c>
      <c r="G3138" s="12" t="n">
        <v>45017</v>
      </c>
      <c r="H3138" s="10" t="inlineStr"/>
      <c r="I3138" s="10" t="n">
        <v>24000</v>
      </c>
      <c r="J3138" s="10" t="n"/>
      <c r="K3138" s="10" t="n"/>
      <c r="L3138" s="13" t="n">
        <v>5.574109245612703</v>
      </c>
      <c r="M3138" s="12" t="n">
        <v>45022</v>
      </c>
      <c r="N3138" s="13" t="n">
        <v>5.5</v>
      </c>
      <c r="O3138" s="12" t="n">
        <v>45027</v>
      </c>
      <c r="P3138" t="n">
        <v>16</v>
      </c>
      <c r="Q3138" s="14" t="inlineStr">
        <is>
          <t>SI</t>
        </is>
      </c>
      <c r="R3138" s="10" t="n"/>
      <c r="S3138" s="10" t="n">
        <v>24000</v>
      </c>
      <c r="T3138" s="10" t="n"/>
      <c r="U3138" s="10" t="n"/>
      <c r="V3138" s="13" t="n">
        <v>7.574109245612703</v>
      </c>
      <c r="W3138" s="12" t="n">
        <v>45024</v>
      </c>
      <c r="X3138" s="13" t="n">
        <v>7.5</v>
      </c>
      <c r="Y3138" s="12" t="n">
        <v>45027</v>
      </c>
      <c r="Z3138" t="n">
        <v>16</v>
      </c>
      <c r="AA3138" s="14" t="inlineStr">
        <is>
          <t>SI</t>
        </is>
      </c>
    </row>
    <row r="3139">
      <c r="B3139" t="inlineStr">
        <is>
          <t>Venta Local</t>
        </is>
      </c>
      <c r="C3139" t="n">
        <v>40366489</v>
      </c>
      <c r="D3139" t="inlineStr">
        <is>
          <t>AGROSUPER SHANGHAI</t>
        </is>
      </c>
      <c r="E3139" t="n">
        <v>1023034</v>
      </c>
      <c r="F3139" t="inlineStr">
        <is>
          <t>agrosuper shanghai1023034</t>
        </is>
      </c>
      <c r="G3139" s="12" t="n">
        <v>45020</v>
      </c>
      <c r="H3139" s="10" t="inlineStr"/>
      <c r="I3139" s="10" t="n">
        <v>25000</v>
      </c>
      <c r="J3139" s="10" t="n"/>
      <c r="K3139" s="10" t="n"/>
      <c r="L3139" s="13" t="n">
        <v>5.574109245612703</v>
      </c>
      <c r="M3139" s="12" t="n">
        <v>45025</v>
      </c>
      <c r="N3139" s="13" t="n">
        <v>5.5</v>
      </c>
      <c r="O3139" s="12" t="n">
        <v>45030</v>
      </c>
      <c r="P3139" t="n">
        <v>13</v>
      </c>
      <c r="Q3139" s="14" t="inlineStr">
        <is>
          <t>SI</t>
        </is>
      </c>
      <c r="R3139" s="10" t="n"/>
      <c r="S3139" s="10" t="n">
        <v>25000</v>
      </c>
      <c r="T3139" s="10" t="n"/>
      <c r="U3139" s="10" t="n"/>
      <c r="V3139" s="13" t="n">
        <v>7.574109245612703</v>
      </c>
      <c r="W3139" s="12" t="n">
        <v>45027</v>
      </c>
      <c r="X3139" s="13" t="n">
        <v>7.5</v>
      </c>
      <c r="Y3139" s="12" t="n">
        <v>45030</v>
      </c>
      <c r="Z3139" t="n">
        <v>13</v>
      </c>
      <c r="AA3139" s="14" t="inlineStr">
        <is>
          <t>SI</t>
        </is>
      </c>
    </row>
    <row r="3140">
      <c r="B3140" t="inlineStr">
        <is>
          <t>Venta Local</t>
        </is>
      </c>
      <c r="C3140" t="n">
        <v>40366484</v>
      </c>
      <c r="D3140" t="inlineStr">
        <is>
          <t>AGROSUPER SHANGHAI</t>
        </is>
      </c>
      <c r="E3140" t="n">
        <v>1021767</v>
      </c>
      <c r="F3140" t="inlineStr">
        <is>
          <t>agrosuper shanghai1021767</t>
        </is>
      </c>
      <c r="G3140" s="12" t="n">
        <v>45017</v>
      </c>
      <c r="H3140" s="10" t="inlineStr"/>
      <c r="I3140" s="10" t="n">
        <v>23958</v>
      </c>
      <c r="J3140" s="10" t="n"/>
      <c r="K3140" s="10" t="n"/>
      <c r="L3140" s="13" t="n">
        <v>5.574109245612703</v>
      </c>
      <c r="M3140" s="12" t="n">
        <v>45022</v>
      </c>
      <c r="N3140" s="13" t="n">
        <v>5.5</v>
      </c>
      <c r="O3140" s="12" t="n">
        <v>45027</v>
      </c>
      <c r="P3140" t="n">
        <v>16</v>
      </c>
      <c r="Q3140" s="14" t="inlineStr">
        <is>
          <t>SI</t>
        </is>
      </c>
      <c r="R3140" s="10" t="n"/>
      <c r="S3140" s="10" t="n">
        <v>23958</v>
      </c>
      <c r="T3140" s="10" t="n"/>
      <c r="U3140" s="10" t="n"/>
      <c r="V3140" s="13" t="n">
        <v>7.574109245612703</v>
      </c>
      <c r="W3140" s="12" t="n">
        <v>45024</v>
      </c>
      <c r="X3140" s="13" t="n">
        <v>7.5</v>
      </c>
      <c r="Y3140" s="12" t="n">
        <v>45027</v>
      </c>
      <c r="Z3140" t="n">
        <v>16</v>
      </c>
      <c r="AA3140" s="14" t="inlineStr">
        <is>
          <t>SI</t>
        </is>
      </c>
    </row>
    <row r="3141">
      <c r="B3141" t="inlineStr">
        <is>
          <t>Venta Local</t>
        </is>
      </c>
      <c r="C3141" t="n">
        <v>40366480</v>
      </c>
      <c r="D3141" t="inlineStr">
        <is>
          <t>AGROSUPER SHANGHAI</t>
        </is>
      </c>
      <c r="E3141" t="n">
        <v>1021767</v>
      </c>
      <c r="F3141" t="inlineStr">
        <is>
          <t>agrosuper shanghai1021767</t>
        </is>
      </c>
      <c r="G3141" s="12" t="n">
        <v>45033</v>
      </c>
      <c r="H3141" s="10" t="inlineStr"/>
      <c r="I3141" s="10" t="n">
        <v>25002</v>
      </c>
      <c r="J3141" s="10" t="n"/>
      <c r="K3141" s="10" t="n"/>
      <c r="L3141" s="13" t="n">
        <v>5.574109245612703</v>
      </c>
      <c r="M3141" s="12" t="n">
        <v>45038</v>
      </c>
      <c r="N3141" s="13" t="n">
        <v>5.5</v>
      </c>
      <c r="O3141" s="12" t="n">
        <v>45043</v>
      </c>
      <c r="P3141" t="n">
        <v>2</v>
      </c>
      <c r="Q3141" s="14" t="inlineStr">
        <is>
          <t>Mes 5</t>
        </is>
      </c>
      <c r="R3141" s="10" t="n"/>
      <c r="S3141" s="10" t="n">
        <v>25002</v>
      </c>
      <c r="T3141" s="10" t="n"/>
      <c r="U3141" s="10" t="n"/>
      <c r="V3141" s="13" t="n">
        <v>7.574109245612703</v>
      </c>
      <c r="W3141" s="12" t="n">
        <v>45040</v>
      </c>
      <c r="X3141" s="13" t="n">
        <v>7.5</v>
      </c>
      <c r="Y3141" s="12" t="n">
        <v>45043</v>
      </c>
      <c r="Z3141" t="n">
        <v>2</v>
      </c>
      <c r="AA3141" s="14" t="inlineStr">
        <is>
          <t>Mes 5</t>
        </is>
      </c>
    </row>
    <row r="3142">
      <c r="B3142" t="inlineStr">
        <is>
          <t>Venta Local</t>
        </is>
      </c>
      <c r="C3142" t="n">
        <v>40366463</v>
      </c>
      <c r="D3142" t="inlineStr">
        <is>
          <t>AGROSUPER SHANGHAI</t>
        </is>
      </c>
      <c r="E3142" t="n">
        <v>1021766</v>
      </c>
      <c r="F3142" t="inlineStr">
        <is>
          <t>agrosuper shanghai1021766</t>
        </is>
      </c>
      <c r="G3142" s="12" t="n">
        <v>45033</v>
      </c>
      <c r="H3142" s="10" t="inlineStr"/>
      <c r="I3142" s="10" t="n">
        <v>23400</v>
      </c>
      <c r="J3142" s="10" t="n"/>
      <c r="K3142" s="10" t="n"/>
      <c r="L3142" s="13" t="n">
        <v>5.574109245612703</v>
      </c>
      <c r="M3142" s="12" t="n">
        <v>45038</v>
      </c>
      <c r="N3142" s="13" t="n">
        <v>5.5</v>
      </c>
      <c r="O3142" s="12" t="n">
        <v>45043</v>
      </c>
      <c r="P3142" t="n">
        <v>2</v>
      </c>
      <c r="Q3142" s="14" t="inlineStr">
        <is>
          <t>Mes 5</t>
        </is>
      </c>
      <c r="R3142" s="10" t="n"/>
      <c r="S3142" s="10" t="n">
        <v>23400</v>
      </c>
      <c r="T3142" s="10" t="n"/>
      <c r="U3142" s="10" t="n"/>
      <c r="V3142" s="13" t="n">
        <v>7.574109245612703</v>
      </c>
      <c r="W3142" s="12" t="n">
        <v>45040</v>
      </c>
      <c r="X3142" s="13" t="n">
        <v>7.5</v>
      </c>
      <c r="Y3142" s="12" t="n">
        <v>45043</v>
      </c>
      <c r="Z3142" t="n">
        <v>2</v>
      </c>
      <c r="AA3142" s="14" t="inlineStr">
        <is>
          <t>Mes 5</t>
        </is>
      </c>
    </row>
    <row r="3143">
      <c r="B3143" t="inlineStr">
        <is>
          <t>Venta Local</t>
        </is>
      </c>
      <c r="C3143" t="n">
        <v>40366461</v>
      </c>
      <c r="D3143" t="inlineStr">
        <is>
          <t>AGROSUPER SHANGHAI</t>
        </is>
      </c>
      <c r="E3143" t="n">
        <v>1021766</v>
      </c>
      <c r="F3143" t="inlineStr">
        <is>
          <t>agrosuper shanghai1021766</t>
        </is>
      </c>
      <c r="G3143" s="12" t="n">
        <v>45033</v>
      </c>
      <c r="H3143" s="10" t="inlineStr"/>
      <c r="I3143" s="10" t="n">
        <v>24174</v>
      </c>
      <c r="J3143" s="10" t="n"/>
      <c r="K3143" s="10" t="n"/>
      <c r="L3143" s="13" t="n">
        <v>5.574109245612703</v>
      </c>
      <c r="M3143" s="12" t="n">
        <v>45038</v>
      </c>
      <c r="N3143" s="13" t="n">
        <v>5.5</v>
      </c>
      <c r="O3143" s="12" t="n">
        <v>45043</v>
      </c>
      <c r="P3143" t="n">
        <v>2</v>
      </c>
      <c r="Q3143" s="14" t="inlineStr">
        <is>
          <t>Mes 5</t>
        </is>
      </c>
      <c r="R3143" s="10" t="n"/>
      <c r="S3143" s="10" t="n">
        <v>24174</v>
      </c>
      <c r="T3143" s="10" t="n"/>
      <c r="U3143" s="10" t="n"/>
      <c r="V3143" s="13" t="n">
        <v>7.574109245612703</v>
      </c>
      <c r="W3143" s="12" t="n">
        <v>45040</v>
      </c>
      <c r="X3143" s="13" t="n">
        <v>7.5</v>
      </c>
      <c r="Y3143" s="12" t="n">
        <v>45043</v>
      </c>
      <c r="Z3143" t="n">
        <v>2</v>
      </c>
      <c r="AA3143" s="14" t="inlineStr">
        <is>
          <t>Mes 5</t>
        </is>
      </c>
    </row>
    <row r="3144">
      <c r="B3144" t="inlineStr">
        <is>
          <t>Venta Local</t>
        </is>
      </c>
      <c r="C3144" t="n">
        <v>40366455</v>
      </c>
      <c r="D3144" t="inlineStr">
        <is>
          <t>AGROSUPER SHANGHAI</t>
        </is>
      </c>
      <c r="E3144" t="n">
        <v>1023093</v>
      </c>
      <c r="F3144" t="inlineStr">
        <is>
          <t>agrosuper shanghai1023093</t>
        </is>
      </c>
      <c r="G3144" s="12" t="n">
        <v>45020</v>
      </c>
      <c r="H3144" s="10" t="inlineStr"/>
      <c r="I3144" s="10" t="n">
        <v>25000</v>
      </c>
      <c r="J3144" s="10" t="n"/>
      <c r="K3144" s="10" t="n"/>
      <c r="L3144" s="13" t="n">
        <v>5.574109245612703</v>
      </c>
      <c r="M3144" s="12" t="n">
        <v>45025</v>
      </c>
      <c r="N3144" s="13" t="n">
        <v>5.5</v>
      </c>
      <c r="O3144" s="12" t="n">
        <v>45030</v>
      </c>
      <c r="P3144" t="n">
        <v>13</v>
      </c>
      <c r="Q3144" s="14" t="inlineStr">
        <is>
          <t>SI</t>
        </is>
      </c>
      <c r="R3144" s="10" t="n"/>
      <c r="S3144" s="10" t="n">
        <v>25000</v>
      </c>
      <c r="T3144" s="10" t="n"/>
      <c r="U3144" s="10" t="n"/>
      <c r="V3144" s="13" t="n">
        <v>7.574109245612703</v>
      </c>
      <c r="W3144" s="12" t="n">
        <v>45027</v>
      </c>
      <c r="X3144" s="13" t="n">
        <v>7.5</v>
      </c>
      <c r="Y3144" s="12" t="n">
        <v>45030</v>
      </c>
      <c r="Z3144" t="n">
        <v>13</v>
      </c>
      <c r="AA3144" s="14" t="inlineStr">
        <is>
          <t>SI</t>
        </is>
      </c>
    </row>
    <row r="3145">
      <c r="B3145" t="inlineStr">
        <is>
          <t>Venta Local</t>
        </is>
      </c>
      <c r="C3145" t="n">
        <v>40366451</v>
      </c>
      <c r="D3145" t="inlineStr">
        <is>
          <t>AGROSUPER SHANGHAI</t>
        </is>
      </c>
      <c r="E3145" t="n">
        <v>1021732</v>
      </c>
      <c r="F3145" t="inlineStr">
        <is>
          <t>agrosuper shanghai1021732</t>
        </is>
      </c>
      <c r="G3145" s="12" t="n">
        <v>45033</v>
      </c>
      <c r="H3145" s="10" t="inlineStr"/>
      <c r="I3145" s="10" t="n">
        <v>24000</v>
      </c>
      <c r="J3145" s="10" t="n"/>
      <c r="K3145" s="10" t="n"/>
      <c r="L3145" s="13" t="n">
        <v>5.574109245612703</v>
      </c>
      <c r="M3145" s="12" t="n">
        <v>45038</v>
      </c>
      <c r="N3145" s="13" t="n">
        <v>5.5</v>
      </c>
      <c r="O3145" s="12" t="n">
        <v>45043</v>
      </c>
      <c r="P3145" t="n">
        <v>2</v>
      </c>
      <c r="Q3145" s="14" t="inlineStr">
        <is>
          <t>Mes 5</t>
        </is>
      </c>
      <c r="R3145" s="10" t="n"/>
      <c r="S3145" s="10" t="n">
        <v>24000</v>
      </c>
      <c r="T3145" s="10" t="n"/>
      <c r="U3145" s="10" t="n"/>
      <c r="V3145" s="13" t="n">
        <v>7.574109245612703</v>
      </c>
      <c r="W3145" s="12" t="n">
        <v>45040</v>
      </c>
      <c r="X3145" s="13" t="n">
        <v>7.5</v>
      </c>
      <c r="Y3145" s="12" t="n">
        <v>45043</v>
      </c>
      <c r="Z3145" t="n">
        <v>2</v>
      </c>
      <c r="AA3145" s="14" t="inlineStr">
        <is>
          <t>Mes 5</t>
        </is>
      </c>
    </row>
    <row r="3146">
      <c r="B3146" t="inlineStr">
        <is>
          <t>Venta Local</t>
        </is>
      </c>
      <c r="C3146" t="n">
        <v>40366450</v>
      </c>
      <c r="D3146" t="inlineStr">
        <is>
          <t>AGROSUPER SHANGHAI</t>
        </is>
      </c>
      <c r="E3146" t="n">
        <v>1021732</v>
      </c>
      <c r="F3146" t="inlineStr">
        <is>
          <t>agrosuper shanghai1021732</t>
        </is>
      </c>
      <c r="G3146" s="12" t="n">
        <v>45033</v>
      </c>
      <c r="H3146" s="10" t="inlineStr"/>
      <c r="I3146" s="10" t="n">
        <v>25000</v>
      </c>
      <c r="J3146" s="10" t="n"/>
      <c r="K3146" s="10" t="n"/>
      <c r="L3146" s="13" t="n">
        <v>5.574109245612703</v>
      </c>
      <c r="M3146" s="12" t="n">
        <v>45038</v>
      </c>
      <c r="N3146" s="13" t="n">
        <v>5.5</v>
      </c>
      <c r="O3146" s="12" t="n">
        <v>45043</v>
      </c>
      <c r="P3146" t="n">
        <v>2</v>
      </c>
      <c r="Q3146" s="14" t="inlineStr">
        <is>
          <t>Mes 5</t>
        </is>
      </c>
      <c r="R3146" s="10" t="n"/>
      <c r="S3146" s="10" t="n">
        <v>25000</v>
      </c>
      <c r="T3146" s="10" t="n"/>
      <c r="U3146" s="10" t="n"/>
      <c r="V3146" s="13" t="n">
        <v>7.574109245612703</v>
      </c>
      <c r="W3146" s="12" t="n">
        <v>45040</v>
      </c>
      <c r="X3146" s="13" t="n">
        <v>7.5</v>
      </c>
      <c r="Y3146" s="12" t="n">
        <v>45043</v>
      </c>
      <c r="Z3146" t="n">
        <v>2</v>
      </c>
      <c r="AA3146" s="14" t="inlineStr">
        <is>
          <t>Mes 5</t>
        </is>
      </c>
    </row>
    <row r="3147">
      <c r="B3147" t="inlineStr">
        <is>
          <t>Venta Local</t>
        </is>
      </c>
      <c r="C3147" t="n">
        <v>40366415</v>
      </c>
      <c r="D3147" t="inlineStr">
        <is>
          <t>AGROSUPER SHANGHAI</t>
        </is>
      </c>
      <c r="E3147" t="n">
        <v>1022212</v>
      </c>
      <c r="F3147" t="inlineStr">
        <is>
          <t>agrosuper shanghai1022212</t>
        </is>
      </c>
      <c r="G3147" s="12" t="n">
        <v>45021</v>
      </c>
      <c r="H3147" s="10" t="inlineStr"/>
      <c r="I3147" s="10" t="n">
        <v>23475.65</v>
      </c>
      <c r="J3147" s="10" t="n"/>
      <c r="K3147" s="10" t="n"/>
      <c r="L3147" s="13" t="n">
        <v>5.574109245612703</v>
      </c>
      <c r="M3147" s="12" t="n">
        <v>45026</v>
      </c>
      <c r="N3147" s="13" t="n">
        <v>5.5</v>
      </c>
      <c r="O3147" s="12" t="n">
        <v>45031</v>
      </c>
      <c r="P3147" t="n">
        <v>12</v>
      </c>
      <c r="Q3147" s="14" t="inlineStr">
        <is>
          <t>SI</t>
        </is>
      </c>
      <c r="R3147" s="10" t="n"/>
      <c r="S3147" s="10" t="n">
        <v>23475.65</v>
      </c>
      <c r="T3147" s="10" t="n"/>
      <c r="U3147" s="10" t="n"/>
      <c r="V3147" s="13" t="n">
        <v>7.574109245612703</v>
      </c>
      <c r="W3147" s="12" t="n">
        <v>45028</v>
      </c>
      <c r="X3147" s="13" t="n">
        <v>7.5</v>
      </c>
      <c r="Y3147" s="12" t="n">
        <v>45031</v>
      </c>
      <c r="Z3147" t="n">
        <v>12</v>
      </c>
      <c r="AA3147" s="14" t="inlineStr">
        <is>
          <t>SI</t>
        </is>
      </c>
    </row>
    <row r="3148">
      <c r="B3148" t="inlineStr">
        <is>
          <t>Venta Local</t>
        </is>
      </c>
      <c r="C3148" t="n">
        <v>40366413</v>
      </c>
      <c r="D3148" t="inlineStr">
        <is>
          <t>AGROSUPER SHANGHAI</t>
        </is>
      </c>
      <c r="E3148" t="n">
        <v>1022212</v>
      </c>
      <c r="F3148" t="inlineStr">
        <is>
          <t>agrosuper shanghai1022212</t>
        </is>
      </c>
      <c r="G3148" s="12" t="n">
        <v>45020</v>
      </c>
      <c r="H3148" s="10" t="inlineStr"/>
      <c r="I3148" s="10" t="n">
        <v>23807.71</v>
      </c>
      <c r="J3148" s="10" t="n"/>
      <c r="K3148" s="10" t="n"/>
      <c r="L3148" s="13" t="n">
        <v>5.574109245612703</v>
      </c>
      <c r="M3148" s="12" t="n">
        <v>45025</v>
      </c>
      <c r="N3148" s="13" t="n">
        <v>5.5</v>
      </c>
      <c r="O3148" s="12" t="n">
        <v>45030</v>
      </c>
      <c r="P3148" t="n">
        <v>13</v>
      </c>
      <c r="Q3148" s="14" t="inlineStr">
        <is>
          <t>SI</t>
        </is>
      </c>
      <c r="R3148" s="10" t="n"/>
      <c r="S3148" s="10" t="n">
        <v>23807.71</v>
      </c>
      <c r="T3148" s="10" t="n"/>
      <c r="U3148" s="10" t="n"/>
      <c r="V3148" s="13" t="n">
        <v>7.574109245612703</v>
      </c>
      <c r="W3148" s="12" t="n">
        <v>45027</v>
      </c>
      <c r="X3148" s="13" t="n">
        <v>7.5</v>
      </c>
      <c r="Y3148" s="12" t="n">
        <v>45030</v>
      </c>
      <c r="Z3148" t="n">
        <v>13</v>
      </c>
      <c r="AA3148" s="14" t="inlineStr">
        <is>
          <t>SI</t>
        </is>
      </c>
    </row>
    <row r="3149">
      <c r="B3149" t="inlineStr">
        <is>
          <t>Venta Local</t>
        </is>
      </c>
      <c r="C3149" t="n">
        <v>40366412</v>
      </c>
      <c r="D3149" t="inlineStr">
        <is>
          <t>AGROSUPER SHANGHAI</t>
        </is>
      </c>
      <c r="E3149" t="n">
        <v>1022212</v>
      </c>
      <c r="F3149" t="inlineStr">
        <is>
          <t>agrosuper shanghai1022212</t>
        </is>
      </c>
      <c r="G3149" s="12" t="n">
        <v>45020</v>
      </c>
      <c r="H3149" s="10" t="inlineStr"/>
      <c r="I3149" s="10" t="n">
        <v>23547.35</v>
      </c>
      <c r="J3149" s="10" t="n"/>
      <c r="K3149" s="10" t="n"/>
      <c r="L3149" s="13" t="n">
        <v>5.574109245612703</v>
      </c>
      <c r="M3149" s="12" t="n">
        <v>45025</v>
      </c>
      <c r="N3149" s="13" t="n">
        <v>5.5</v>
      </c>
      <c r="O3149" s="12" t="n">
        <v>45030</v>
      </c>
      <c r="P3149" t="n">
        <v>13</v>
      </c>
      <c r="Q3149" s="14" t="inlineStr">
        <is>
          <t>SI</t>
        </is>
      </c>
      <c r="R3149" s="10" t="n"/>
      <c r="S3149" s="10" t="n">
        <v>23547.35</v>
      </c>
      <c r="T3149" s="10" t="n"/>
      <c r="U3149" s="10" t="n"/>
      <c r="V3149" s="13" t="n">
        <v>7.574109245612703</v>
      </c>
      <c r="W3149" s="12" t="n">
        <v>45027</v>
      </c>
      <c r="X3149" s="13" t="n">
        <v>7.5</v>
      </c>
      <c r="Y3149" s="12" t="n">
        <v>45030</v>
      </c>
      <c r="Z3149" t="n">
        <v>13</v>
      </c>
      <c r="AA3149" s="14" t="inlineStr">
        <is>
          <t>SI</t>
        </is>
      </c>
    </row>
    <row r="3150">
      <c r="B3150" t="inlineStr">
        <is>
          <t>Venta Local</t>
        </is>
      </c>
      <c r="C3150" t="n">
        <v>40366398</v>
      </c>
      <c r="D3150" t="inlineStr">
        <is>
          <t>AGROSUPER SHANGHAI</t>
        </is>
      </c>
      <c r="E3150" t="n">
        <v>1022183</v>
      </c>
      <c r="F3150" t="inlineStr">
        <is>
          <t>agrosuper shanghai1022183</t>
        </is>
      </c>
      <c r="G3150" s="12" t="n">
        <v>45017</v>
      </c>
      <c r="H3150" s="10" t="inlineStr"/>
      <c r="I3150" s="10" t="n">
        <v>24099.32</v>
      </c>
      <c r="J3150" s="10" t="n"/>
      <c r="K3150" s="10" t="n"/>
      <c r="L3150" s="13" t="n">
        <v>5.574109245612703</v>
      </c>
      <c r="M3150" s="12" t="n">
        <v>45022</v>
      </c>
      <c r="N3150" s="13" t="n">
        <v>5.5</v>
      </c>
      <c r="O3150" s="12" t="n">
        <v>45027</v>
      </c>
      <c r="P3150" t="n">
        <v>16</v>
      </c>
      <c r="Q3150" s="14" t="inlineStr">
        <is>
          <t>SI</t>
        </is>
      </c>
      <c r="R3150" s="10" t="n"/>
      <c r="S3150" s="10" t="n">
        <v>24099.32</v>
      </c>
      <c r="T3150" s="10" t="n"/>
      <c r="U3150" s="10" t="n"/>
      <c r="V3150" s="13" t="n">
        <v>7.574109245612703</v>
      </c>
      <c r="W3150" s="12" t="n">
        <v>45024</v>
      </c>
      <c r="X3150" s="13" t="n">
        <v>7.5</v>
      </c>
      <c r="Y3150" s="12" t="n">
        <v>45027</v>
      </c>
      <c r="Z3150" t="n">
        <v>16</v>
      </c>
      <c r="AA3150" s="14" t="inlineStr">
        <is>
          <t>SI</t>
        </is>
      </c>
    </row>
    <row r="3151">
      <c r="B3151" t="inlineStr">
        <is>
          <t>Venta Local</t>
        </is>
      </c>
      <c r="C3151" t="n">
        <v>40366397</v>
      </c>
      <c r="D3151" t="inlineStr">
        <is>
          <t>AGROSUPER SHANGHAI</t>
        </is>
      </c>
      <c r="E3151" t="n">
        <v>1022183</v>
      </c>
      <c r="F3151" t="inlineStr">
        <is>
          <t>agrosuper shanghai1022183</t>
        </is>
      </c>
      <c r="G3151" s="12" t="n">
        <v>45017</v>
      </c>
      <c r="H3151" s="10" t="inlineStr"/>
      <c r="I3151" s="10" t="n">
        <v>25007.08</v>
      </c>
      <c r="J3151" s="10" t="n"/>
      <c r="K3151" s="10" t="n"/>
      <c r="L3151" s="13" t="n">
        <v>5.574109245612703</v>
      </c>
      <c r="M3151" s="12" t="n">
        <v>45022</v>
      </c>
      <c r="N3151" s="13" t="n">
        <v>5.5</v>
      </c>
      <c r="O3151" s="12" t="n">
        <v>45027</v>
      </c>
      <c r="P3151" t="n">
        <v>16</v>
      </c>
      <c r="Q3151" s="14" t="inlineStr">
        <is>
          <t>SI</t>
        </is>
      </c>
      <c r="R3151" s="10" t="n"/>
      <c r="S3151" s="10" t="n">
        <v>25007.08</v>
      </c>
      <c r="T3151" s="10" t="n"/>
      <c r="U3151" s="10" t="n"/>
      <c r="V3151" s="13" t="n">
        <v>7.574109245612703</v>
      </c>
      <c r="W3151" s="12" t="n">
        <v>45024</v>
      </c>
      <c r="X3151" s="13" t="n">
        <v>7.5</v>
      </c>
      <c r="Y3151" s="12" t="n">
        <v>45027</v>
      </c>
      <c r="Z3151" t="n">
        <v>16</v>
      </c>
      <c r="AA3151" s="14" t="inlineStr">
        <is>
          <t>SI</t>
        </is>
      </c>
    </row>
    <row r="3152">
      <c r="B3152" t="inlineStr">
        <is>
          <t>Venta Local</t>
        </is>
      </c>
      <c r="C3152" t="n">
        <v>40366354</v>
      </c>
      <c r="D3152" t="inlineStr">
        <is>
          <t>AGROSUPER SHANGHAI</t>
        </is>
      </c>
      <c r="E3152" t="n">
        <v>1022639</v>
      </c>
      <c r="F3152" t="inlineStr">
        <is>
          <t>agrosuper shanghai1022639</t>
        </is>
      </c>
      <c r="G3152" s="12" t="n">
        <v>45033</v>
      </c>
      <c r="H3152" s="10" t="inlineStr"/>
      <c r="I3152" s="10" t="n">
        <v>22289.83</v>
      </c>
      <c r="J3152" s="10" t="n"/>
      <c r="K3152" s="10" t="n"/>
      <c r="L3152" s="13" t="n">
        <v>5.574109245612703</v>
      </c>
      <c r="M3152" s="12" t="n">
        <v>45038</v>
      </c>
      <c r="N3152" s="13" t="n">
        <v>5.5</v>
      </c>
      <c r="O3152" s="12" t="n">
        <v>45043</v>
      </c>
      <c r="P3152" t="n">
        <v>2</v>
      </c>
      <c r="Q3152" s="14" t="inlineStr">
        <is>
          <t>Mes 5</t>
        </is>
      </c>
      <c r="R3152" s="10" t="n"/>
      <c r="S3152" s="10" t="n">
        <v>22289.83</v>
      </c>
      <c r="T3152" s="10" t="n"/>
      <c r="U3152" s="10" t="n"/>
      <c r="V3152" s="13" t="n">
        <v>7.574109245612703</v>
      </c>
      <c r="W3152" s="12" t="n">
        <v>45040</v>
      </c>
      <c r="X3152" s="13" t="n">
        <v>7.5</v>
      </c>
      <c r="Y3152" s="12" t="n">
        <v>45043</v>
      </c>
      <c r="Z3152" t="n">
        <v>2</v>
      </c>
      <c r="AA3152" s="14" t="inlineStr">
        <is>
          <t>Mes 5</t>
        </is>
      </c>
    </row>
    <row r="3153">
      <c r="B3153" t="inlineStr">
        <is>
          <t>Venta Local</t>
        </is>
      </c>
      <c r="C3153" t="n">
        <v>40366353</v>
      </c>
      <c r="D3153" t="inlineStr">
        <is>
          <t>AGROSUPER SHANGHAI</t>
        </is>
      </c>
      <c r="E3153" t="n">
        <v>1022639</v>
      </c>
      <c r="F3153" t="inlineStr">
        <is>
          <t>agrosuper shanghai1022639</t>
        </is>
      </c>
      <c r="G3153" s="12" t="n">
        <v>45033</v>
      </c>
      <c r="H3153" s="10" t="inlineStr"/>
      <c r="I3153" s="10" t="n">
        <v>22111.98</v>
      </c>
      <c r="J3153" s="10" t="n"/>
      <c r="K3153" s="10" t="n"/>
      <c r="L3153" s="13" t="n">
        <v>5.574109245612703</v>
      </c>
      <c r="M3153" s="12" t="n">
        <v>45038</v>
      </c>
      <c r="N3153" s="13" t="n">
        <v>5.5</v>
      </c>
      <c r="O3153" s="12" t="n">
        <v>45043</v>
      </c>
      <c r="P3153" t="n">
        <v>2</v>
      </c>
      <c r="Q3153" s="14" t="inlineStr">
        <is>
          <t>Mes 5</t>
        </is>
      </c>
      <c r="R3153" s="10" t="n"/>
      <c r="S3153" s="10" t="n">
        <v>22111.98</v>
      </c>
      <c r="T3153" s="10" t="n"/>
      <c r="U3153" s="10" t="n"/>
      <c r="V3153" s="13" t="n">
        <v>7.574109245612703</v>
      </c>
      <c r="W3153" s="12" t="n">
        <v>45040</v>
      </c>
      <c r="X3153" s="13" t="n">
        <v>7.5</v>
      </c>
      <c r="Y3153" s="12" t="n">
        <v>45043</v>
      </c>
      <c r="Z3153" t="n">
        <v>2</v>
      </c>
      <c r="AA3153" s="14" t="inlineStr">
        <is>
          <t>Mes 5</t>
        </is>
      </c>
    </row>
    <row r="3154">
      <c r="B3154" t="inlineStr">
        <is>
          <t>Venta Local</t>
        </is>
      </c>
      <c r="C3154" t="n">
        <v>40366352</v>
      </c>
      <c r="D3154" t="inlineStr">
        <is>
          <t>AGROSUPER SHANGHAI</t>
        </is>
      </c>
      <c r="E3154" t="n">
        <v>1022639</v>
      </c>
      <c r="F3154" t="inlineStr">
        <is>
          <t>agrosuper shanghai1022639</t>
        </is>
      </c>
      <c r="G3154" s="12" t="n">
        <v>45033</v>
      </c>
      <c r="H3154" s="10" t="inlineStr"/>
      <c r="I3154" s="10" t="n">
        <v>22085.84</v>
      </c>
      <c r="J3154" s="10" t="n"/>
      <c r="K3154" s="10" t="n"/>
      <c r="L3154" s="13" t="n">
        <v>5.574109245612703</v>
      </c>
      <c r="M3154" s="12" t="n">
        <v>45038</v>
      </c>
      <c r="N3154" s="13" t="n">
        <v>5.5</v>
      </c>
      <c r="O3154" s="12" t="n">
        <v>45043</v>
      </c>
      <c r="P3154" t="n">
        <v>2</v>
      </c>
      <c r="Q3154" s="14" t="inlineStr">
        <is>
          <t>Mes 5</t>
        </is>
      </c>
      <c r="R3154" s="10" t="n"/>
      <c r="S3154" s="10" t="n">
        <v>22085.84</v>
      </c>
      <c r="T3154" s="10" t="n"/>
      <c r="U3154" s="10" t="n"/>
      <c r="V3154" s="13" t="n">
        <v>7.574109245612703</v>
      </c>
      <c r="W3154" s="12" t="n">
        <v>45040</v>
      </c>
      <c r="X3154" s="13" t="n">
        <v>7.5</v>
      </c>
      <c r="Y3154" s="12" t="n">
        <v>45043</v>
      </c>
      <c r="Z3154" t="n">
        <v>2</v>
      </c>
      <c r="AA3154" s="14" t="inlineStr">
        <is>
          <t>Mes 5</t>
        </is>
      </c>
    </row>
    <row r="3155">
      <c r="B3155" t="inlineStr">
        <is>
          <t>Venta Local</t>
        </is>
      </c>
      <c r="C3155" t="n">
        <v>40366349</v>
      </c>
      <c r="D3155" t="inlineStr">
        <is>
          <t>AGROSUPER SHANGHAI</t>
        </is>
      </c>
      <c r="E3155" t="n">
        <v>1022639</v>
      </c>
      <c r="F3155" t="inlineStr">
        <is>
          <t>agrosuper shanghai1022639</t>
        </is>
      </c>
      <c r="G3155" s="12" t="n">
        <v>45033</v>
      </c>
      <c r="H3155" s="10" t="inlineStr"/>
      <c r="I3155" s="10" t="n">
        <v>22307.79</v>
      </c>
      <c r="J3155" s="10" t="n"/>
      <c r="K3155" s="10" t="n"/>
      <c r="L3155" s="13" t="n">
        <v>5.574109245612703</v>
      </c>
      <c r="M3155" s="12" t="n">
        <v>45038</v>
      </c>
      <c r="N3155" s="13" t="n">
        <v>5.5</v>
      </c>
      <c r="O3155" s="12" t="n">
        <v>45043</v>
      </c>
      <c r="P3155" t="n">
        <v>2</v>
      </c>
      <c r="Q3155" s="14" t="inlineStr">
        <is>
          <t>Mes 5</t>
        </is>
      </c>
      <c r="R3155" s="10" t="n"/>
      <c r="S3155" s="10" t="n">
        <v>22307.79</v>
      </c>
      <c r="T3155" s="10" t="n"/>
      <c r="U3155" s="10" t="n"/>
      <c r="V3155" s="13" t="n">
        <v>7.574109245612703</v>
      </c>
      <c r="W3155" s="12" t="n">
        <v>45040</v>
      </c>
      <c r="X3155" s="13" t="n">
        <v>7.5</v>
      </c>
      <c r="Y3155" s="12" t="n">
        <v>45043</v>
      </c>
      <c r="Z3155" t="n">
        <v>2</v>
      </c>
      <c r="AA3155" s="14" t="inlineStr">
        <is>
          <t>Mes 5</t>
        </is>
      </c>
    </row>
    <row r="3156">
      <c r="B3156" t="inlineStr">
        <is>
          <t>Venta Local</t>
        </is>
      </c>
      <c r="C3156" t="n">
        <v>40365512</v>
      </c>
      <c r="D3156" t="inlineStr">
        <is>
          <t>AGROSUPER SHANGHAI</t>
        </is>
      </c>
      <c r="E3156" t="n">
        <v>1022096</v>
      </c>
      <c r="F3156" t="inlineStr">
        <is>
          <t>agrosuper shanghai1022096</t>
        </is>
      </c>
      <c r="G3156" s="12" t="n">
        <v>45017</v>
      </c>
      <c r="H3156" s="10" t="inlineStr"/>
      <c r="I3156" s="10" t="n">
        <v>24170</v>
      </c>
      <c r="J3156" s="10" t="n"/>
      <c r="K3156" s="10" t="n"/>
      <c r="L3156" s="13" t="n">
        <v>5.574109245612703</v>
      </c>
      <c r="M3156" s="12" t="n">
        <v>45022</v>
      </c>
      <c r="N3156" s="13" t="n">
        <v>5.5</v>
      </c>
      <c r="O3156" s="12" t="n">
        <v>45027</v>
      </c>
      <c r="P3156" t="n">
        <v>16</v>
      </c>
      <c r="Q3156" s="14" t="inlineStr">
        <is>
          <t>SI</t>
        </is>
      </c>
      <c r="R3156" s="10" t="n"/>
      <c r="S3156" s="10" t="n">
        <v>24170</v>
      </c>
      <c r="T3156" s="10" t="n"/>
      <c r="U3156" s="10" t="n"/>
      <c r="V3156" s="13" t="n">
        <v>7.574109245612703</v>
      </c>
      <c r="W3156" s="12" t="n">
        <v>45024</v>
      </c>
      <c r="X3156" s="13" t="n">
        <v>7.5</v>
      </c>
      <c r="Y3156" s="12" t="n">
        <v>45027</v>
      </c>
      <c r="Z3156" t="n">
        <v>16</v>
      </c>
      <c r="AA3156" s="14" t="inlineStr">
        <is>
          <t>SI</t>
        </is>
      </c>
    </row>
    <row r="3157">
      <c r="B3157" t="inlineStr">
        <is>
          <t>Venta Directa</t>
        </is>
      </c>
      <c r="C3157" t="n">
        <v>40363559</v>
      </c>
      <c r="D3157" t="inlineStr">
        <is>
          <t>AGROSUPER ASIA</t>
        </is>
      </c>
      <c r="E3157" t="n">
        <v>1012612</v>
      </c>
      <c r="F3157" t="inlineStr">
        <is>
          <t>agrosuper asia1012612</t>
        </is>
      </c>
      <c r="G3157" s="12" t="n">
        <v>45040</v>
      </c>
      <c r="H3157" s="10" t="inlineStr"/>
      <c r="I3157" s="10" t="n">
        <v>24453.26</v>
      </c>
      <c r="J3157" s="10" t="n"/>
      <c r="K3157" s="10" t="n"/>
      <c r="L3157" s="13" t="n"/>
      <c r="N3157" s="13" t="n"/>
      <c r="Q3157" s="14" t="n"/>
      <c r="R3157" s="10" t="n"/>
      <c r="S3157" s="10" t="n">
        <v>24453.26</v>
      </c>
      <c r="T3157" s="10" t="n"/>
      <c r="U3157" s="10" t="n"/>
      <c r="V3157" s="13" t="n"/>
      <c r="X3157" s="13" t="n"/>
      <c r="AA3157" s="14" t="n"/>
    </row>
    <row r="3158">
      <c r="B3158" t="inlineStr">
        <is>
          <t>Venta Directa</t>
        </is>
      </c>
      <c r="C3158" t="n">
        <v>40363548</v>
      </c>
      <c r="D3158" t="inlineStr">
        <is>
          <t>AGRO SUDAMERICA</t>
        </is>
      </c>
      <c r="E3158" t="n">
        <v>1021385</v>
      </c>
      <c r="F3158" t="inlineStr">
        <is>
          <t>agro sudamerica1021385</t>
        </is>
      </c>
      <c r="G3158" s="12" t="n">
        <v>44991</v>
      </c>
      <c r="H3158" s="10" t="n">
        <v>962.26</v>
      </c>
      <c r="I3158" s="10" t="n"/>
      <c r="J3158" s="10" t="n"/>
      <c r="K3158" s="10" t="n"/>
      <c r="L3158" s="13" t="n"/>
      <c r="N3158" s="13" t="n"/>
      <c r="Q3158" s="14" t="n"/>
      <c r="R3158" s="10" t="n">
        <v>962.26</v>
      </c>
      <c r="S3158" s="10" t="n"/>
      <c r="T3158" s="10" t="n"/>
      <c r="U3158" s="10" t="n"/>
      <c r="V3158" s="13" t="n"/>
      <c r="X3158" s="13" t="n"/>
      <c r="AA3158" s="14" t="n"/>
    </row>
    <row r="3159">
      <c r="B3159" t="inlineStr">
        <is>
          <t>Venta Directa</t>
        </is>
      </c>
      <c r="C3159" t="n">
        <v>40363548</v>
      </c>
      <c r="D3159" t="inlineStr">
        <is>
          <t>AGRO SUDAMERICA</t>
        </is>
      </c>
      <c r="E3159" t="n">
        <v>1020944</v>
      </c>
      <c r="F3159" t="inlineStr">
        <is>
          <t>agro sudamerica1020944</t>
        </is>
      </c>
      <c r="G3159" s="12" t="n">
        <v>44991</v>
      </c>
      <c r="H3159" s="10" t="n">
        <v>11983.35</v>
      </c>
      <c r="I3159" s="10" t="n"/>
      <c r="J3159" s="10" t="n"/>
      <c r="K3159" s="10" t="n"/>
      <c r="L3159" s="13" t="n"/>
      <c r="N3159" s="13" t="n"/>
      <c r="Q3159" s="14" t="n"/>
      <c r="R3159" s="10" t="n">
        <v>11983.35</v>
      </c>
      <c r="S3159" s="10" t="n"/>
      <c r="T3159" s="10" t="n"/>
      <c r="U3159" s="10" t="n"/>
      <c r="V3159" s="13" t="n"/>
      <c r="X3159" s="13" t="n"/>
      <c r="AA3159" s="14" t="n"/>
    </row>
    <row r="3160">
      <c r="B3160" t="inlineStr">
        <is>
          <t>Venta Directa</t>
        </is>
      </c>
      <c r="C3160" t="n">
        <v>40363548</v>
      </c>
      <c r="D3160" t="inlineStr">
        <is>
          <t>AGRO SUDAMERICA</t>
        </is>
      </c>
      <c r="E3160" t="n">
        <v>1021385</v>
      </c>
      <c r="F3160" t="inlineStr">
        <is>
          <t>agro sudamerica1021385</t>
        </is>
      </c>
      <c r="G3160" s="12" t="n">
        <v>44991</v>
      </c>
      <c r="H3160" s="10" t="n">
        <v>11960.68</v>
      </c>
      <c r="I3160" s="10" t="n"/>
      <c r="J3160" s="10" t="n"/>
      <c r="K3160" s="10" t="n"/>
      <c r="L3160" s="13" t="n"/>
      <c r="N3160" s="13" t="n"/>
      <c r="Q3160" s="14" t="n"/>
      <c r="R3160" s="10" t="n">
        <v>11960.68</v>
      </c>
      <c r="S3160" s="10" t="n"/>
      <c r="T3160" s="10" t="n"/>
      <c r="U3160" s="10" t="n"/>
      <c r="V3160" s="13" t="n"/>
      <c r="X3160" s="13" t="n"/>
      <c r="AA3160" s="14" t="n"/>
    </row>
    <row r="3161">
      <c r="B3161" t="inlineStr">
        <is>
          <t>Venta Directa</t>
        </is>
      </c>
      <c r="C3161" t="n">
        <v>40363546</v>
      </c>
      <c r="D3161" t="inlineStr">
        <is>
          <t>AGRO SUDAMERICA</t>
        </is>
      </c>
      <c r="E3161" t="n">
        <v>1021078</v>
      </c>
      <c r="F3161" t="inlineStr">
        <is>
          <t>agro sudamerica1021078</t>
        </is>
      </c>
      <c r="G3161" s="12" t="n">
        <v>44991</v>
      </c>
      <c r="H3161" s="10" t="n">
        <v>14648.37</v>
      </c>
      <c r="I3161" s="10" t="n"/>
      <c r="J3161" s="10" t="n"/>
      <c r="K3161" s="10" t="n"/>
      <c r="L3161" s="13" t="n"/>
      <c r="N3161" s="13" t="n"/>
      <c r="Q3161" s="14" t="n"/>
      <c r="R3161" s="10" t="n">
        <v>14648.37</v>
      </c>
      <c r="S3161" s="10" t="n"/>
      <c r="T3161" s="10" t="n"/>
      <c r="U3161" s="10" t="n"/>
      <c r="V3161" s="13" t="n"/>
      <c r="X3161" s="13" t="n"/>
      <c r="AA3161" s="14" t="n"/>
    </row>
    <row r="3162">
      <c r="B3162" t="inlineStr">
        <is>
          <t>Venta Directa</t>
        </is>
      </c>
      <c r="C3162" t="n">
        <v>40363546</v>
      </c>
      <c r="D3162" t="inlineStr">
        <is>
          <t>AGRO SUDAMERICA</t>
        </is>
      </c>
      <c r="E3162" t="n">
        <v>1021078</v>
      </c>
      <c r="F3162" t="inlineStr">
        <is>
          <t>agro sudamerica1021078</t>
        </is>
      </c>
      <c r="G3162" s="12" t="n">
        <v>44991</v>
      </c>
      <c r="H3162" s="10" t="n">
        <v>23987.24</v>
      </c>
      <c r="I3162" s="10" t="n"/>
      <c r="J3162" s="10" t="n"/>
      <c r="K3162" s="10" t="n"/>
      <c r="L3162" s="13" t="n"/>
      <c r="N3162" s="13" t="n"/>
      <c r="Q3162" s="14" t="n"/>
      <c r="R3162" s="10" t="n">
        <v>23987.24</v>
      </c>
      <c r="S3162" s="10" t="n"/>
      <c r="T3162" s="10" t="n"/>
      <c r="U3162" s="10" t="n"/>
      <c r="V3162" s="13" t="n"/>
      <c r="X3162" s="13" t="n"/>
      <c r="AA3162" s="14" t="n"/>
    </row>
    <row r="3163">
      <c r="B3163" t="inlineStr">
        <is>
          <t>Venta Directa</t>
        </is>
      </c>
      <c r="C3163" t="n">
        <v>40363237</v>
      </c>
      <c r="D3163" t="inlineStr">
        <is>
          <t>AGROSUPER ASIA</t>
        </is>
      </c>
      <c r="E3163" t="n">
        <v>1023283</v>
      </c>
      <c r="F3163" t="inlineStr">
        <is>
          <t>agrosuper asia1023283</t>
        </is>
      </c>
      <c r="G3163" s="12" t="n">
        <v>45041</v>
      </c>
      <c r="H3163" s="10" t="inlineStr"/>
      <c r="I3163" s="10" t="n">
        <v>16005.41</v>
      </c>
      <c r="J3163" s="10" t="n"/>
      <c r="K3163" s="10" t="n"/>
      <c r="L3163" s="13" t="n"/>
      <c r="N3163" s="13" t="n"/>
      <c r="Q3163" s="14" t="n"/>
      <c r="R3163" s="10" t="n"/>
      <c r="S3163" s="10" t="n">
        <v>16005.41</v>
      </c>
      <c r="T3163" s="10" t="n"/>
      <c r="U3163" s="10" t="n"/>
      <c r="V3163" s="13" t="n"/>
      <c r="X3163" s="13" t="n"/>
      <c r="AA3163" s="14" t="n"/>
    </row>
    <row r="3164">
      <c r="B3164" t="inlineStr">
        <is>
          <t>Venta Directa</t>
        </is>
      </c>
      <c r="C3164" t="n">
        <v>40363237</v>
      </c>
      <c r="D3164" t="inlineStr">
        <is>
          <t>AGROSUPER ASIA</t>
        </is>
      </c>
      <c r="E3164" t="n">
        <v>1023283</v>
      </c>
      <c r="F3164" t="inlineStr">
        <is>
          <t>agrosuper asia1023283</t>
        </is>
      </c>
      <c r="G3164" s="12" t="n">
        <v>45041</v>
      </c>
      <c r="H3164" s="10" t="inlineStr"/>
      <c r="I3164" s="10" t="n">
        <v>24026.72</v>
      </c>
      <c r="J3164" s="10" t="n"/>
      <c r="K3164" s="10" t="n"/>
      <c r="L3164" s="13" t="n"/>
      <c r="N3164" s="13" t="n"/>
      <c r="Q3164" s="14" t="n"/>
      <c r="R3164" s="10" t="n"/>
      <c r="S3164" s="10" t="n">
        <v>24026.72</v>
      </c>
      <c r="T3164" s="10" t="n"/>
      <c r="U3164" s="10" t="n"/>
      <c r="V3164" s="13" t="n"/>
      <c r="X3164" s="13" t="n"/>
      <c r="AA3164" s="14" t="n"/>
    </row>
    <row r="3165">
      <c r="B3165" t="inlineStr">
        <is>
          <t>Venta Directa</t>
        </is>
      </c>
      <c r="C3165" t="n">
        <v>40363228</v>
      </c>
      <c r="D3165" t="inlineStr">
        <is>
          <t>AGROSUPER ASIA</t>
        </is>
      </c>
      <c r="E3165" t="n">
        <v>1012012</v>
      </c>
      <c r="F3165" t="inlineStr">
        <is>
          <t>agrosuper asia1012012</t>
        </is>
      </c>
      <c r="G3165" s="12" t="n">
        <v>45022</v>
      </c>
      <c r="H3165" s="10" t="inlineStr"/>
      <c r="I3165" s="10" t="n">
        <v>19394.88</v>
      </c>
      <c r="J3165" s="10" t="n"/>
      <c r="K3165" s="10" t="n"/>
      <c r="L3165" s="13" t="n"/>
      <c r="N3165" s="13" t="n"/>
      <c r="Q3165" s="14" t="n"/>
      <c r="R3165" s="10" t="n"/>
      <c r="S3165" s="10" t="n">
        <v>19394.88</v>
      </c>
      <c r="T3165" s="10" t="n"/>
      <c r="U3165" s="10" t="n"/>
      <c r="V3165" s="13" t="n"/>
      <c r="X3165" s="13" t="n"/>
      <c r="AA3165" s="14" t="n"/>
    </row>
    <row r="3166">
      <c r="B3166" t="inlineStr">
        <is>
          <t>Venta Local</t>
        </is>
      </c>
      <c r="C3166" t="n">
        <v>40362155</v>
      </c>
      <c r="D3166" t="inlineStr">
        <is>
          <t>AGROSUPER SHANGHAI</t>
        </is>
      </c>
      <c r="E3166" t="n">
        <v>1022096</v>
      </c>
      <c r="F3166" t="inlineStr">
        <is>
          <t>agrosuper shanghai1022096</t>
        </is>
      </c>
      <c r="G3166" s="12" t="n">
        <v>45017</v>
      </c>
      <c r="H3166" s="10" t="inlineStr"/>
      <c r="I3166" s="10" t="n">
        <v>24000</v>
      </c>
      <c r="J3166" s="10" t="n"/>
      <c r="K3166" s="10" t="n"/>
      <c r="L3166" s="13" t="n">
        <v>5.574109245612703</v>
      </c>
      <c r="M3166" s="12" t="n">
        <v>45022</v>
      </c>
      <c r="N3166" s="13" t="n">
        <v>5.5</v>
      </c>
      <c r="O3166" s="12" t="n">
        <v>45027</v>
      </c>
      <c r="P3166" t="n">
        <v>16</v>
      </c>
      <c r="Q3166" s="14" t="inlineStr">
        <is>
          <t>SI</t>
        </is>
      </c>
      <c r="R3166" s="10" t="n"/>
      <c r="S3166" s="10" t="n">
        <v>24000</v>
      </c>
      <c r="T3166" s="10" t="n"/>
      <c r="U3166" s="10" t="n"/>
      <c r="V3166" s="13" t="n">
        <v>7.574109245612703</v>
      </c>
      <c r="W3166" s="12" t="n">
        <v>45024</v>
      </c>
      <c r="X3166" s="13" t="n">
        <v>7.5</v>
      </c>
      <c r="Y3166" s="12" t="n">
        <v>45027</v>
      </c>
      <c r="Z3166" t="n">
        <v>16</v>
      </c>
      <c r="AA3166" s="14" t="inlineStr">
        <is>
          <t>SI</t>
        </is>
      </c>
    </row>
    <row r="3167">
      <c r="B3167" t="inlineStr">
        <is>
          <t>Venta Local</t>
        </is>
      </c>
      <c r="C3167" t="n">
        <v>40362132</v>
      </c>
      <c r="D3167" t="inlineStr">
        <is>
          <t>AGROSUPER SHANGHAI</t>
        </is>
      </c>
      <c r="E3167" t="n">
        <v>1023306</v>
      </c>
      <c r="F3167" t="inlineStr">
        <is>
          <t>agrosuper shanghai1023306</t>
        </is>
      </c>
      <c r="G3167" s="12" t="n">
        <v>45020</v>
      </c>
      <c r="H3167" s="10" t="inlineStr"/>
      <c r="I3167" s="10" t="n">
        <v>24260</v>
      </c>
      <c r="J3167" s="10" t="n"/>
      <c r="K3167" s="10" t="n"/>
      <c r="L3167" s="13" t="n">
        <v>5.574109245612703</v>
      </c>
      <c r="M3167" s="12" t="n">
        <v>45025</v>
      </c>
      <c r="N3167" s="13" t="n">
        <v>5.5</v>
      </c>
      <c r="O3167" s="12" t="n">
        <v>45030</v>
      </c>
      <c r="P3167" t="n">
        <v>13</v>
      </c>
      <c r="Q3167" s="14" t="inlineStr">
        <is>
          <t>SI</t>
        </is>
      </c>
      <c r="R3167" s="10" t="n"/>
      <c r="S3167" s="10" t="n">
        <v>24260</v>
      </c>
      <c r="T3167" s="10" t="n"/>
      <c r="U3167" s="10" t="n"/>
      <c r="V3167" s="13" t="n">
        <v>7.574109245612703</v>
      </c>
      <c r="W3167" s="12" t="n">
        <v>45027</v>
      </c>
      <c r="X3167" s="13" t="n">
        <v>7.5</v>
      </c>
      <c r="Y3167" s="12" t="n">
        <v>45030</v>
      </c>
      <c r="Z3167" t="n">
        <v>13</v>
      </c>
      <c r="AA3167" s="14" t="inlineStr">
        <is>
          <t>SI</t>
        </is>
      </c>
    </row>
    <row r="3168">
      <c r="B3168" t="inlineStr">
        <is>
          <t>Venta Local</t>
        </is>
      </c>
      <c r="C3168" t="n">
        <v>40361987</v>
      </c>
      <c r="D3168" t="inlineStr">
        <is>
          <t>AGROSUPER SHANGHAI</t>
        </is>
      </c>
      <c r="E3168" t="n">
        <v>1022748</v>
      </c>
      <c r="F3168" t="inlineStr">
        <is>
          <t>agrosuper shanghai1022748</t>
        </is>
      </c>
      <c r="G3168" s="12" t="n">
        <v>45033</v>
      </c>
      <c r="H3168" s="10" t="inlineStr"/>
      <c r="I3168" s="10" t="n">
        <v>24000</v>
      </c>
      <c r="J3168" s="10" t="n"/>
      <c r="K3168" s="10" t="n"/>
      <c r="L3168" s="13" t="n">
        <v>5.574109245612703</v>
      </c>
      <c r="M3168" s="12" t="n">
        <v>45038</v>
      </c>
      <c r="N3168" s="13" t="n">
        <v>5.5</v>
      </c>
      <c r="O3168" s="12" t="n">
        <v>45043</v>
      </c>
      <c r="P3168" t="n">
        <v>2</v>
      </c>
      <c r="Q3168" s="14" t="inlineStr">
        <is>
          <t>Mes 5</t>
        </is>
      </c>
      <c r="R3168" s="10" t="n"/>
      <c r="S3168" s="10" t="n">
        <v>24000</v>
      </c>
      <c r="T3168" s="10" t="n"/>
      <c r="U3168" s="10" t="n"/>
      <c r="V3168" s="13" t="n">
        <v>7.574109245612703</v>
      </c>
      <c r="W3168" s="12" t="n">
        <v>45040</v>
      </c>
      <c r="X3168" s="13" t="n">
        <v>7.5</v>
      </c>
      <c r="Y3168" s="12" t="n">
        <v>45043</v>
      </c>
      <c r="Z3168" t="n">
        <v>2</v>
      </c>
      <c r="AA3168" s="14" t="inlineStr">
        <is>
          <t>Mes 5</t>
        </is>
      </c>
    </row>
    <row r="3169">
      <c r="B3169" t="inlineStr">
        <is>
          <t>Venta Local</t>
        </is>
      </c>
      <c r="C3169" t="n">
        <v>40361980</v>
      </c>
      <c r="D3169" t="inlineStr">
        <is>
          <t>AGROSUPER SHANGHAI</t>
        </is>
      </c>
      <c r="E3169" t="n">
        <v>1022753</v>
      </c>
      <c r="F3169" t="inlineStr">
        <is>
          <t>agrosuper shanghai1022753</t>
        </is>
      </c>
      <c r="G3169" s="12" t="n">
        <v>45033</v>
      </c>
      <c r="H3169" s="10" t="inlineStr"/>
      <c r="I3169" s="10" t="n">
        <v>25000</v>
      </c>
      <c r="J3169" s="10" t="n"/>
      <c r="K3169" s="10" t="n"/>
      <c r="L3169" s="13" t="n">
        <v>5.574109245612703</v>
      </c>
      <c r="M3169" s="12" t="n">
        <v>45038</v>
      </c>
      <c r="N3169" s="13" t="n">
        <v>5.5</v>
      </c>
      <c r="O3169" s="12" t="n">
        <v>45043</v>
      </c>
      <c r="P3169" t="n">
        <v>2</v>
      </c>
      <c r="Q3169" s="14" t="inlineStr">
        <is>
          <t>Mes 5</t>
        </is>
      </c>
      <c r="R3169" s="10" t="n"/>
      <c r="S3169" s="10" t="n">
        <v>25000</v>
      </c>
      <c r="T3169" s="10" t="n"/>
      <c r="U3169" s="10" t="n"/>
      <c r="V3169" s="13" t="n">
        <v>7.574109245612703</v>
      </c>
      <c r="W3169" s="12" t="n">
        <v>45040</v>
      </c>
      <c r="X3169" s="13" t="n">
        <v>7.5</v>
      </c>
      <c r="Y3169" s="12" t="n">
        <v>45043</v>
      </c>
      <c r="Z3169" t="n">
        <v>2</v>
      </c>
      <c r="AA3169" s="14" t="inlineStr">
        <is>
          <t>Mes 5</t>
        </is>
      </c>
    </row>
    <row r="3170">
      <c r="B3170" t="inlineStr">
        <is>
          <t>Venta Local</t>
        </is>
      </c>
      <c r="C3170" t="n">
        <v>40361952</v>
      </c>
      <c r="D3170" t="inlineStr">
        <is>
          <t>AGROSUPER SHANGHAI</t>
        </is>
      </c>
      <c r="E3170" t="n">
        <v>1022541</v>
      </c>
      <c r="F3170" t="inlineStr">
        <is>
          <t>agrosuper shanghai1022541</t>
        </is>
      </c>
      <c r="G3170" s="12" t="n">
        <v>45020</v>
      </c>
      <c r="H3170" s="10" t="inlineStr"/>
      <c r="I3170" s="10" t="n">
        <v>24504.94</v>
      </c>
      <c r="J3170" s="10" t="n"/>
      <c r="K3170" s="10" t="n"/>
      <c r="L3170" s="13" t="n">
        <v>5.574109245612703</v>
      </c>
      <c r="M3170" s="12" t="n">
        <v>45025</v>
      </c>
      <c r="N3170" s="13" t="n">
        <v>5.5</v>
      </c>
      <c r="O3170" s="12" t="n">
        <v>45030</v>
      </c>
      <c r="P3170" t="n">
        <v>13</v>
      </c>
      <c r="Q3170" s="14" t="inlineStr">
        <is>
          <t>SI</t>
        </is>
      </c>
      <c r="R3170" s="10" t="n"/>
      <c r="S3170" s="10" t="n">
        <v>24504.94</v>
      </c>
      <c r="T3170" s="10" t="n"/>
      <c r="U3170" s="10" t="n"/>
      <c r="V3170" s="13" t="n">
        <v>7.574109245612703</v>
      </c>
      <c r="W3170" s="12" t="n">
        <v>45027</v>
      </c>
      <c r="X3170" s="13" t="n">
        <v>7.5</v>
      </c>
      <c r="Y3170" s="12" t="n">
        <v>45030</v>
      </c>
      <c r="Z3170" t="n">
        <v>13</v>
      </c>
      <c r="AA3170" s="14" t="inlineStr">
        <is>
          <t>SI</t>
        </is>
      </c>
    </row>
    <row r="3171">
      <c r="B3171" t="inlineStr">
        <is>
          <t>Venta Local</t>
        </is>
      </c>
      <c r="C3171" t="n">
        <v>40361910</v>
      </c>
      <c r="D3171" t="inlineStr">
        <is>
          <t>AGROSUPER SHANGHAI</t>
        </is>
      </c>
      <c r="E3171" t="n">
        <v>1012448</v>
      </c>
      <c r="F3171" t="inlineStr">
        <is>
          <t>agrosuper shanghai1012448</t>
        </is>
      </c>
      <c r="G3171" s="12" t="n">
        <v>45017</v>
      </c>
      <c r="H3171" s="10" t="inlineStr"/>
      <c r="I3171" s="10" t="n">
        <v>24000</v>
      </c>
      <c r="J3171" s="10" t="n"/>
      <c r="K3171" s="10" t="n"/>
      <c r="L3171" s="13" t="n">
        <v>5.574109245612703</v>
      </c>
      <c r="M3171" s="12" t="n">
        <v>45022</v>
      </c>
      <c r="N3171" s="13" t="n">
        <v>5.5</v>
      </c>
      <c r="O3171" s="12" t="n">
        <v>45027</v>
      </c>
      <c r="P3171" t="n">
        <v>16</v>
      </c>
      <c r="Q3171" s="14" t="inlineStr">
        <is>
          <t>SI</t>
        </is>
      </c>
      <c r="R3171" s="10" t="n"/>
      <c r="S3171" s="10" t="n">
        <v>24000</v>
      </c>
      <c r="T3171" s="10" t="n"/>
      <c r="U3171" s="10" t="n"/>
      <c r="V3171" s="13" t="n">
        <v>7.574109245612703</v>
      </c>
      <c r="W3171" s="12" t="n">
        <v>45024</v>
      </c>
      <c r="X3171" s="13" t="n">
        <v>7.5</v>
      </c>
      <c r="Y3171" s="12" t="n">
        <v>45027</v>
      </c>
      <c r="Z3171" t="n">
        <v>16</v>
      </c>
      <c r="AA3171" s="14" t="inlineStr">
        <is>
          <t>SI</t>
        </is>
      </c>
    </row>
    <row r="3172">
      <c r="B3172" t="inlineStr">
        <is>
          <t>Venta Local</t>
        </is>
      </c>
      <c r="C3172" t="n">
        <v>40357668</v>
      </c>
      <c r="D3172" t="inlineStr">
        <is>
          <t>AGROSUPER SHANGHAI</t>
        </is>
      </c>
      <c r="E3172" t="n">
        <v>1012502</v>
      </c>
      <c r="F3172" t="inlineStr">
        <is>
          <t>agrosuper shanghai1012502</t>
        </is>
      </c>
      <c r="G3172" s="12" t="n">
        <v>45017</v>
      </c>
      <c r="H3172" s="10" t="inlineStr"/>
      <c r="I3172" s="10" t="n">
        <v>23720</v>
      </c>
      <c r="J3172" s="10" t="n"/>
      <c r="K3172" s="10" t="n"/>
      <c r="L3172" s="13" t="n">
        <v>5.574109245612703</v>
      </c>
      <c r="M3172" s="12" t="n">
        <v>45022</v>
      </c>
      <c r="N3172" s="13" t="n">
        <v>5.5</v>
      </c>
      <c r="O3172" s="12" t="n">
        <v>45027</v>
      </c>
      <c r="P3172" t="n">
        <v>16</v>
      </c>
      <c r="Q3172" s="14" t="inlineStr">
        <is>
          <t>SI</t>
        </is>
      </c>
      <c r="R3172" s="10" t="n"/>
      <c r="S3172" s="10" t="n">
        <v>23720</v>
      </c>
      <c r="T3172" s="10" t="n"/>
      <c r="U3172" s="10" t="n"/>
      <c r="V3172" s="13" t="n">
        <v>7.574109245612703</v>
      </c>
      <c r="W3172" s="12" t="n">
        <v>45024</v>
      </c>
      <c r="X3172" s="13" t="n">
        <v>7.5</v>
      </c>
      <c r="Y3172" s="12" t="n">
        <v>45027</v>
      </c>
      <c r="Z3172" t="n">
        <v>16</v>
      </c>
      <c r="AA3172" s="14" t="inlineStr">
        <is>
          <t>SI</t>
        </is>
      </c>
    </row>
    <row r="3173">
      <c r="B3173" t="inlineStr">
        <is>
          <t>Venta Local</t>
        </is>
      </c>
      <c r="C3173" t="n">
        <v>40357233</v>
      </c>
      <c r="D3173" t="inlineStr">
        <is>
          <t>AGROSUPER SHANGHAI</t>
        </is>
      </c>
      <c r="E3173" t="n">
        <v>1012595</v>
      </c>
      <c r="F3173" t="inlineStr">
        <is>
          <t>agrosuper shanghai1012595</t>
        </is>
      </c>
      <c r="G3173" s="12" t="n">
        <v>45020</v>
      </c>
      <c r="H3173" s="10" t="inlineStr"/>
      <c r="I3173" s="10" t="n">
        <v>12000</v>
      </c>
      <c r="J3173" s="10" t="n"/>
      <c r="K3173" s="10" t="n"/>
      <c r="L3173" s="13" t="n">
        <v>5.574109245612703</v>
      </c>
      <c r="M3173" s="12" t="n">
        <v>45025</v>
      </c>
      <c r="N3173" s="13" t="n">
        <v>5.5</v>
      </c>
      <c r="O3173" s="12" t="n">
        <v>45030</v>
      </c>
      <c r="P3173" t="n">
        <v>13</v>
      </c>
      <c r="Q3173" s="14" t="inlineStr">
        <is>
          <t>SI</t>
        </is>
      </c>
      <c r="R3173" s="10" t="n"/>
      <c r="S3173" s="10" t="n">
        <v>12000</v>
      </c>
      <c r="T3173" s="10" t="n"/>
      <c r="U3173" s="10" t="n"/>
      <c r="V3173" s="13" t="n">
        <v>7.574109245612703</v>
      </c>
      <c r="W3173" s="12" t="n">
        <v>45027</v>
      </c>
      <c r="X3173" s="13" t="n">
        <v>7.5</v>
      </c>
      <c r="Y3173" s="12" t="n">
        <v>45030</v>
      </c>
      <c r="Z3173" t="n">
        <v>13</v>
      </c>
      <c r="AA3173" s="14" t="inlineStr">
        <is>
          <t>SI</t>
        </is>
      </c>
    </row>
    <row r="3174">
      <c r="B3174" t="inlineStr">
        <is>
          <t>Venta Local</t>
        </is>
      </c>
      <c r="C3174" t="n">
        <v>40357233</v>
      </c>
      <c r="D3174" t="inlineStr">
        <is>
          <t>AGROSUPER SHANGHAI</t>
        </is>
      </c>
      <c r="E3174" t="n">
        <v>1012453</v>
      </c>
      <c r="F3174" t="inlineStr">
        <is>
          <t>agrosuper shanghai1012453</t>
        </is>
      </c>
      <c r="G3174" s="12" t="n">
        <v>45020</v>
      </c>
      <c r="H3174" s="10" t="inlineStr"/>
      <c r="I3174" s="10" t="n">
        <v>998.8</v>
      </c>
      <c r="J3174" s="10" t="n"/>
      <c r="K3174" s="10" t="n"/>
      <c r="L3174" s="13" t="n">
        <v>5.574109245612703</v>
      </c>
      <c r="M3174" s="12" t="n">
        <v>45025</v>
      </c>
      <c r="N3174" s="13" t="n">
        <v>5.5</v>
      </c>
      <c r="O3174" s="12" t="n">
        <v>45030</v>
      </c>
      <c r="P3174" t="n">
        <v>13</v>
      </c>
      <c r="Q3174" s="14" t="inlineStr">
        <is>
          <t>SI</t>
        </is>
      </c>
      <c r="R3174" s="10" t="n"/>
      <c r="S3174" s="10" t="n">
        <v>998.8</v>
      </c>
      <c r="T3174" s="10" t="n"/>
      <c r="U3174" s="10" t="n"/>
      <c r="V3174" s="13" t="n">
        <v>7.574109245612703</v>
      </c>
      <c r="W3174" s="12" t="n">
        <v>45027</v>
      </c>
      <c r="X3174" s="13" t="n">
        <v>7.5</v>
      </c>
      <c r="Y3174" s="12" t="n">
        <v>45030</v>
      </c>
      <c r="Z3174" t="n">
        <v>13</v>
      </c>
      <c r="AA3174" s="14" t="inlineStr">
        <is>
          <t>SI</t>
        </is>
      </c>
    </row>
    <row r="3175">
      <c r="B3175" t="inlineStr">
        <is>
          <t>Venta Local</t>
        </is>
      </c>
      <c r="C3175" t="n">
        <v>40357233</v>
      </c>
      <c r="D3175" t="inlineStr">
        <is>
          <t>AGROSUPER SHANGHAI</t>
        </is>
      </c>
      <c r="E3175" t="n">
        <v>1012451</v>
      </c>
      <c r="F3175" t="inlineStr">
        <is>
          <t>agrosuper shanghai1012451</t>
        </is>
      </c>
      <c r="G3175" s="12" t="n">
        <v>45020</v>
      </c>
      <c r="H3175" s="10" t="inlineStr"/>
      <c r="I3175" s="10" t="n">
        <v>870</v>
      </c>
      <c r="J3175" s="10" t="n"/>
      <c r="K3175" s="10" t="n"/>
      <c r="L3175" s="13" t="n">
        <v>5.574109245612703</v>
      </c>
      <c r="M3175" s="12" t="n">
        <v>45025</v>
      </c>
      <c r="N3175" s="13" t="n">
        <v>5.5</v>
      </c>
      <c r="O3175" s="12" t="n">
        <v>45030</v>
      </c>
      <c r="P3175" t="n">
        <v>13</v>
      </c>
      <c r="Q3175" s="14" t="inlineStr">
        <is>
          <t>SI</t>
        </is>
      </c>
      <c r="R3175" s="10" t="n"/>
      <c r="S3175" s="10" t="n">
        <v>870</v>
      </c>
      <c r="T3175" s="10" t="n"/>
      <c r="U3175" s="10" t="n"/>
      <c r="V3175" s="13" t="n">
        <v>7.574109245612703</v>
      </c>
      <c r="W3175" s="12" t="n">
        <v>45027</v>
      </c>
      <c r="X3175" s="13" t="n">
        <v>7.5</v>
      </c>
      <c r="Y3175" s="12" t="n">
        <v>45030</v>
      </c>
      <c r="Z3175" t="n">
        <v>13</v>
      </c>
      <c r="AA3175" s="14" t="inlineStr">
        <is>
          <t>SI</t>
        </is>
      </c>
    </row>
    <row r="3176">
      <c r="B3176" t="inlineStr">
        <is>
          <t>Venta Local</t>
        </is>
      </c>
      <c r="C3176" t="n">
        <v>40357233</v>
      </c>
      <c r="D3176" t="inlineStr">
        <is>
          <t>AGROSUPER SHANGHAI</t>
        </is>
      </c>
      <c r="E3176" t="n">
        <v>1012005</v>
      </c>
      <c r="F3176" t="inlineStr">
        <is>
          <t>agrosuper shanghai1012005</t>
        </is>
      </c>
      <c r="G3176" s="12" t="n">
        <v>45020</v>
      </c>
      <c r="H3176" s="10" t="inlineStr"/>
      <c r="I3176" s="10" t="n">
        <v>2080</v>
      </c>
      <c r="J3176" s="10" t="n"/>
      <c r="K3176" s="10" t="n"/>
      <c r="L3176" s="13" t="n">
        <v>5.574109245612703</v>
      </c>
      <c r="M3176" s="12" t="n">
        <v>45025</v>
      </c>
      <c r="N3176" s="13" t="n">
        <v>5.5</v>
      </c>
      <c r="O3176" s="12" t="n">
        <v>45030</v>
      </c>
      <c r="P3176" t="n">
        <v>13</v>
      </c>
      <c r="Q3176" s="14" t="inlineStr">
        <is>
          <t>SI</t>
        </is>
      </c>
      <c r="R3176" s="10" t="n"/>
      <c r="S3176" s="10" t="n">
        <v>2080</v>
      </c>
      <c r="T3176" s="10" t="n"/>
      <c r="U3176" s="10" t="n"/>
      <c r="V3176" s="13" t="n">
        <v>7.574109245612703</v>
      </c>
      <c r="W3176" s="12" t="n">
        <v>45027</v>
      </c>
      <c r="X3176" s="13" t="n">
        <v>7.5</v>
      </c>
      <c r="Y3176" s="12" t="n">
        <v>45030</v>
      </c>
      <c r="Z3176" t="n">
        <v>13</v>
      </c>
      <c r="AA3176" s="14" t="inlineStr">
        <is>
          <t>SI</t>
        </is>
      </c>
    </row>
    <row r="3177">
      <c r="B3177" t="inlineStr">
        <is>
          <t>Venta Directa</t>
        </is>
      </c>
      <c r="C3177" t="n">
        <v>40356315</v>
      </c>
      <c r="D3177" t="inlineStr">
        <is>
          <t>AGROSUPER ASIA</t>
        </is>
      </c>
      <c r="E3177" t="n">
        <v>1012612</v>
      </c>
      <c r="F3177" t="inlineStr">
        <is>
          <t>agrosuper asia1012612</t>
        </is>
      </c>
      <c r="G3177" s="12" t="n">
        <v>45040</v>
      </c>
      <c r="H3177" s="10" t="inlineStr"/>
      <c r="I3177" s="10" t="n">
        <v>24725.84</v>
      </c>
      <c r="J3177" s="10" t="n"/>
      <c r="K3177" s="10" t="n"/>
      <c r="L3177" s="13" t="n"/>
      <c r="N3177" s="13" t="n"/>
      <c r="Q3177" s="14" t="n"/>
      <c r="R3177" s="10" t="n"/>
      <c r="S3177" s="10" t="n">
        <v>24725.84</v>
      </c>
      <c r="T3177" s="10" t="n"/>
      <c r="U3177" s="10" t="n"/>
      <c r="V3177" s="13" t="n"/>
      <c r="X3177" s="13" t="n"/>
      <c r="AA3177" s="14" t="n"/>
    </row>
    <row r="3178">
      <c r="B3178" t="inlineStr">
        <is>
          <t>Venta Directa</t>
        </is>
      </c>
      <c r="C3178" t="n">
        <v>40356226</v>
      </c>
      <c r="D3178" t="inlineStr">
        <is>
          <t>AGROSUPER ASIA</t>
        </is>
      </c>
      <c r="E3178" t="n">
        <v>1022930</v>
      </c>
      <c r="F3178" t="inlineStr">
        <is>
          <t>agrosuper asia1022930</t>
        </is>
      </c>
      <c r="G3178" s="12" t="n">
        <v>45023</v>
      </c>
      <c r="H3178" s="10" t="inlineStr"/>
      <c r="I3178" s="10" t="n">
        <v>22004.31</v>
      </c>
      <c r="J3178" s="10" t="n"/>
      <c r="K3178" s="10" t="n"/>
      <c r="L3178" s="13" t="n"/>
      <c r="N3178" s="13" t="n"/>
      <c r="Q3178" s="14" t="n"/>
      <c r="R3178" s="10" t="n"/>
      <c r="S3178" s="10" t="n">
        <v>22004.31</v>
      </c>
      <c r="T3178" s="10" t="n"/>
      <c r="U3178" s="10" t="n"/>
      <c r="V3178" s="13" t="n"/>
      <c r="X3178" s="13" t="n"/>
      <c r="AA3178" s="14" t="n"/>
    </row>
    <row r="3179">
      <c r="B3179" t="inlineStr">
        <is>
          <t>Venta Local</t>
        </is>
      </c>
      <c r="C3179" t="n">
        <v>40357500</v>
      </c>
      <c r="D3179" t="inlineStr">
        <is>
          <t>AGROSUPER SHANGHAI</t>
        </is>
      </c>
      <c r="E3179" t="n">
        <v>1021766</v>
      </c>
      <c r="F3179" t="inlineStr">
        <is>
          <t>agrosuper shanghai1021766</t>
        </is>
      </c>
      <c r="G3179" s="12" t="n">
        <v>44951</v>
      </c>
      <c r="H3179" s="10" t="inlineStr"/>
      <c r="I3179" s="10" t="n"/>
      <c r="J3179" s="10" t="n"/>
      <c r="K3179" s="10" t="n"/>
      <c r="L3179" s="13" t="n">
        <v>5.574109245612703</v>
      </c>
      <c r="M3179" s="12" t="n">
        <v>44956</v>
      </c>
      <c r="N3179" s="13" t="n">
        <v>5.5</v>
      </c>
      <c r="O3179" s="12" t="n">
        <v>44961</v>
      </c>
      <c r="P3179" t="n">
        <v>20</v>
      </c>
      <c r="Q3179" s="14" t="inlineStr">
        <is>
          <t>SI</t>
        </is>
      </c>
      <c r="R3179" s="10" t="n"/>
      <c r="S3179" s="10" t="n"/>
      <c r="T3179" s="10" t="n"/>
      <c r="U3179" s="10" t="n"/>
      <c r="V3179" s="13" t="n">
        <v>7.574109245612703</v>
      </c>
      <c r="W3179" s="12" t="n">
        <v>44958</v>
      </c>
      <c r="X3179" s="13" t="n">
        <v>7.5</v>
      </c>
      <c r="Y3179" s="12" t="n">
        <v>44961</v>
      </c>
      <c r="Z3179" t="n">
        <v>20</v>
      </c>
      <c r="AA3179" s="14" t="inlineStr">
        <is>
          <t>SI</t>
        </is>
      </c>
    </row>
    <row r="3180">
      <c r="B3180" t="inlineStr">
        <is>
          <t>Venta Local</t>
        </is>
      </c>
      <c r="C3180" t="n">
        <v>40357488</v>
      </c>
      <c r="D3180" t="inlineStr">
        <is>
          <t>AGROSUPER SHANGHAI</t>
        </is>
      </c>
      <c r="E3180" t="n">
        <v>1022417</v>
      </c>
      <c r="F3180" t="inlineStr">
        <is>
          <t>agrosuper shanghai1022417</t>
        </is>
      </c>
      <c r="G3180" s="12" t="n">
        <v>44960</v>
      </c>
      <c r="H3180" s="10" t="inlineStr"/>
      <c r="I3180" s="10" t="n"/>
      <c r="J3180" s="10" t="n"/>
      <c r="K3180" s="10" t="n"/>
      <c r="L3180" s="13" t="n">
        <v>5.574109245612703</v>
      </c>
      <c r="M3180" s="12" t="n">
        <v>44965</v>
      </c>
      <c r="N3180" s="13" t="n">
        <v>5.5</v>
      </c>
      <c r="O3180" s="12" t="n">
        <v>44970</v>
      </c>
      <c r="P3180" t="n">
        <v>13</v>
      </c>
      <c r="Q3180" s="14" t="inlineStr">
        <is>
          <t>SI</t>
        </is>
      </c>
      <c r="R3180" s="10" t="n"/>
      <c r="S3180" s="10" t="n"/>
      <c r="T3180" s="10" t="n"/>
      <c r="U3180" s="10" t="n"/>
      <c r="V3180" s="13" t="n">
        <v>7.574109245612703</v>
      </c>
      <c r="W3180" s="12" t="n">
        <v>44967</v>
      </c>
      <c r="X3180" s="13" t="n">
        <v>7.5</v>
      </c>
      <c r="Y3180" s="12" t="n">
        <v>44970</v>
      </c>
      <c r="Z3180" t="n">
        <v>13</v>
      </c>
      <c r="AA3180" s="14" t="inlineStr">
        <is>
          <t>SI</t>
        </is>
      </c>
    </row>
    <row r="3181">
      <c r="B3181" t="inlineStr">
        <is>
          <t>Venta Local</t>
        </is>
      </c>
      <c r="C3181" t="n">
        <v>40357486</v>
      </c>
      <c r="D3181" t="inlineStr">
        <is>
          <t>AGROSUPER SHANGHAI</t>
        </is>
      </c>
      <c r="E3181" t="n">
        <v>1022417</v>
      </c>
      <c r="F3181" t="inlineStr">
        <is>
          <t>agrosuper shanghai1022417</t>
        </is>
      </c>
      <c r="G3181" s="12" t="n">
        <v>44959</v>
      </c>
      <c r="H3181" s="10" t="inlineStr"/>
      <c r="I3181" s="10" t="n"/>
      <c r="J3181" s="10" t="n"/>
      <c r="K3181" s="10" t="n"/>
      <c r="L3181" s="13" t="n">
        <v>5.574109245612703</v>
      </c>
      <c r="M3181" s="12" t="n">
        <v>44964</v>
      </c>
      <c r="N3181" s="13" t="n">
        <v>5.5</v>
      </c>
      <c r="O3181" s="12" t="n">
        <v>44969</v>
      </c>
      <c r="P3181" t="n">
        <v>14</v>
      </c>
      <c r="Q3181" s="14" t="inlineStr">
        <is>
          <t>SI</t>
        </is>
      </c>
      <c r="R3181" s="10" t="n"/>
      <c r="S3181" s="10" t="n"/>
      <c r="T3181" s="10" t="n"/>
      <c r="U3181" s="10" t="n"/>
      <c r="V3181" s="13" t="n">
        <v>7.574109245612703</v>
      </c>
      <c r="W3181" s="12" t="n">
        <v>44966</v>
      </c>
      <c r="X3181" s="13" t="n">
        <v>7.5</v>
      </c>
      <c r="Y3181" s="12" t="n">
        <v>44969</v>
      </c>
      <c r="Z3181" t="n">
        <v>14</v>
      </c>
      <c r="AA3181" s="14" t="inlineStr">
        <is>
          <t>SI</t>
        </is>
      </c>
    </row>
    <row r="3182">
      <c r="B3182" t="inlineStr">
        <is>
          <t>Venta Local</t>
        </is>
      </c>
      <c r="C3182" t="n">
        <v>40357485</v>
      </c>
      <c r="D3182" t="inlineStr">
        <is>
          <t>AGROSUPER SHANGHAI</t>
        </is>
      </c>
      <c r="E3182" t="n">
        <v>1022417</v>
      </c>
      <c r="F3182" t="inlineStr">
        <is>
          <t>agrosuper shanghai1022417</t>
        </is>
      </c>
      <c r="G3182" s="12" t="n">
        <v>44955</v>
      </c>
      <c r="H3182" s="10" t="inlineStr"/>
      <c r="I3182" s="10" t="n"/>
      <c r="J3182" s="10" t="n"/>
      <c r="K3182" s="10" t="n"/>
      <c r="L3182" s="13" t="n">
        <v>5.574109245612703</v>
      </c>
      <c r="M3182" s="12" t="n">
        <v>44960</v>
      </c>
      <c r="N3182" s="13" t="n">
        <v>5.5</v>
      </c>
      <c r="O3182" s="12" t="n">
        <v>44965</v>
      </c>
      <c r="P3182" t="n">
        <v>17</v>
      </c>
      <c r="Q3182" s="14" t="inlineStr">
        <is>
          <t>SI</t>
        </is>
      </c>
      <c r="R3182" s="10" t="n"/>
      <c r="S3182" s="10" t="n"/>
      <c r="T3182" s="10" t="n"/>
      <c r="U3182" s="10" t="n"/>
      <c r="V3182" s="13" t="n">
        <v>7.574109245612703</v>
      </c>
      <c r="W3182" s="12" t="n">
        <v>44962</v>
      </c>
      <c r="X3182" s="13" t="n">
        <v>7.5</v>
      </c>
      <c r="Y3182" s="12" t="n">
        <v>44965</v>
      </c>
      <c r="Z3182" t="n">
        <v>17</v>
      </c>
      <c r="AA3182" s="14" t="inlineStr">
        <is>
          <t>SI</t>
        </is>
      </c>
    </row>
    <row r="3183">
      <c r="B3183" t="inlineStr">
        <is>
          <t>Venta Local</t>
        </is>
      </c>
      <c r="C3183" t="n">
        <v>40357484</v>
      </c>
      <c r="D3183" t="inlineStr">
        <is>
          <t>AGROSUPER SHANGHAI</t>
        </is>
      </c>
      <c r="E3183" t="n">
        <v>1022417</v>
      </c>
      <c r="F3183" t="inlineStr">
        <is>
          <t>agrosuper shanghai1022417</t>
        </is>
      </c>
      <c r="G3183" s="12" t="n">
        <v>44955</v>
      </c>
      <c r="H3183" s="10" t="inlineStr"/>
      <c r="I3183" s="10" t="n"/>
      <c r="J3183" s="10" t="n"/>
      <c r="K3183" s="10" t="n"/>
      <c r="L3183" s="13" t="n">
        <v>5.574109245612703</v>
      </c>
      <c r="M3183" s="12" t="n">
        <v>44960</v>
      </c>
      <c r="N3183" s="13" t="n">
        <v>5.5</v>
      </c>
      <c r="O3183" s="12" t="n">
        <v>44965</v>
      </c>
      <c r="P3183" t="n">
        <v>17</v>
      </c>
      <c r="Q3183" s="14" t="inlineStr">
        <is>
          <t>SI</t>
        </is>
      </c>
      <c r="R3183" s="10" t="n"/>
      <c r="S3183" s="10" t="n"/>
      <c r="T3183" s="10" t="n"/>
      <c r="U3183" s="10" t="n"/>
      <c r="V3183" s="13" t="n">
        <v>7.574109245612703</v>
      </c>
      <c r="W3183" s="12" t="n">
        <v>44962</v>
      </c>
      <c r="X3183" s="13" t="n">
        <v>7.5</v>
      </c>
      <c r="Y3183" s="12" t="n">
        <v>44965</v>
      </c>
      <c r="Z3183" t="n">
        <v>17</v>
      </c>
      <c r="AA3183" s="14" t="inlineStr">
        <is>
          <t>SI</t>
        </is>
      </c>
    </row>
    <row r="3184">
      <c r="B3184" t="inlineStr">
        <is>
          <t>Venta Local</t>
        </is>
      </c>
      <c r="C3184" t="n">
        <v>40357484</v>
      </c>
      <c r="D3184" t="inlineStr">
        <is>
          <t>AGROSUPER SHANGHAI</t>
        </is>
      </c>
      <c r="E3184" t="n">
        <v>1022417</v>
      </c>
      <c r="F3184" t="inlineStr">
        <is>
          <t>agrosuper shanghai1022417</t>
        </is>
      </c>
      <c r="G3184" s="12" t="n">
        <v>44955</v>
      </c>
      <c r="H3184" s="10" t="inlineStr"/>
      <c r="I3184" s="10" t="n"/>
      <c r="J3184" s="10" t="n"/>
      <c r="K3184" s="10" t="n"/>
      <c r="L3184" s="13" t="n">
        <v>5.574109245612703</v>
      </c>
      <c r="M3184" s="12" t="n">
        <v>44960</v>
      </c>
      <c r="N3184" s="13" t="n">
        <v>5.5</v>
      </c>
      <c r="O3184" s="12" t="n">
        <v>44965</v>
      </c>
      <c r="P3184" t="n">
        <v>17</v>
      </c>
      <c r="Q3184" s="14" t="inlineStr">
        <is>
          <t>SI</t>
        </is>
      </c>
      <c r="R3184" s="10" t="n"/>
      <c r="S3184" s="10" t="n"/>
      <c r="T3184" s="10" t="n"/>
      <c r="U3184" s="10" t="n"/>
      <c r="V3184" s="13" t="n">
        <v>7.574109245612703</v>
      </c>
      <c r="W3184" s="12" t="n">
        <v>44962</v>
      </c>
      <c r="X3184" s="13" t="n">
        <v>7.5</v>
      </c>
      <c r="Y3184" s="12" t="n">
        <v>44965</v>
      </c>
      <c r="Z3184" t="n">
        <v>17</v>
      </c>
      <c r="AA3184" s="14" t="inlineStr">
        <is>
          <t>SI</t>
        </is>
      </c>
    </row>
    <row r="3185">
      <c r="B3185" t="inlineStr">
        <is>
          <t>Venta Local</t>
        </is>
      </c>
      <c r="C3185" t="n">
        <v>40357479</v>
      </c>
      <c r="D3185" t="inlineStr">
        <is>
          <t>AGROSUPER SHANGHAI</t>
        </is>
      </c>
      <c r="E3185" t="n">
        <v>1022388</v>
      </c>
      <c r="F3185" t="inlineStr">
        <is>
          <t>agrosuper shanghai1022388</t>
        </is>
      </c>
      <c r="G3185" s="12" t="n">
        <v>44958</v>
      </c>
      <c r="H3185" s="10" t="inlineStr"/>
      <c r="I3185" s="10" t="n"/>
      <c r="J3185" s="10" t="n"/>
      <c r="K3185" s="10" t="n"/>
      <c r="L3185" s="13" t="n">
        <v>5.574109245612703</v>
      </c>
      <c r="M3185" s="12" t="n">
        <v>44963</v>
      </c>
      <c r="N3185" s="13" t="n">
        <v>5.5</v>
      </c>
      <c r="O3185" s="12" t="n">
        <v>44968</v>
      </c>
      <c r="P3185" t="n">
        <v>14</v>
      </c>
      <c r="Q3185" s="14" t="inlineStr">
        <is>
          <t>SI</t>
        </is>
      </c>
      <c r="R3185" s="10" t="n"/>
      <c r="S3185" s="10" t="n"/>
      <c r="T3185" s="10" t="n"/>
      <c r="U3185" s="10" t="n"/>
      <c r="V3185" s="13" t="n">
        <v>7.574109245612703</v>
      </c>
      <c r="W3185" s="12" t="n">
        <v>44965</v>
      </c>
      <c r="X3185" s="13" t="n">
        <v>7.5</v>
      </c>
      <c r="Y3185" s="12" t="n">
        <v>44968</v>
      </c>
      <c r="Z3185" t="n">
        <v>14</v>
      </c>
      <c r="AA3185" s="14" t="inlineStr">
        <is>
          <t>SI</t>
        </is>
      </c>
    </row>
    <row r="3186">
      <c r="B3186" t="inlineStr">
        <is>
          <t>Venta Local</t>
        </is>
      </c>
      <c r="C3186" t="n">
        <v>40357476</v>
      </c>
      <c r="D3186" t="inlineStr">
        <is>
          <t>AGROSUPER SHANGHAI</t>
        </is>
      </c>
      <c r="E3186" t="n">
        <v>1023093</v>
      </c>
      <c r="F3186" t="inlineStr">
        <is>
          <t>agrosuper shanghai1023093</t>
        </is>
      </c>
      <c r="G3186" s="12" t="n">
        <v>44955</v>
      </c>
      <c r="H3186" s="10" t="inlineStr"/>
      <c r="I3186" s="10" t="n"/>
      <c r="J3186" s="10" t="n"/>
      <c r="K3186" s="10" t="n"/>
      <c r="L3186" s="13" t="n">
        <v>5.574109245612703</v>
      </c>
      <c r="M3186" s="12" t="n">
        <v>44960</v>
      </c>
      <c r="N3186" s="13" t="n">
        <v>5.5</v>
      </c>
      <c r="O3186" s="12" t="n">
        <v>44965</v>
      </c>
      <c r="P3186" t="n">
        <v>17</v>
      </c>
      <c r="Q3186" s="14" t="inlineStr">
        <is>
          <t>SI</t>
        </is>
      </c>
      <c r="R3186" s="10" t="n"/>
      <c r="S3186" s="10" t="n"/>
      <c r="T3186" s="10" t="n"/>
      <c r="U3186" s="10" t="n"/>
      <c r="V3186" s="13" t="n">
        <v>7.574109245612703</v>
      </c>
      <c r="W3186" s="12" t="n">
        <v>44962</v>
      </c>
      <c r="X3186" s="13" t="n">
        <v>7.5</v>
      </c>
      <c r="Y3186" s="12" t="n">
        <v>44965</v>
      </c>
      <c r="Z3186" t="n">
        <v>17</v>
      </c>
      <c r="AA3186" s="14" t="inlineStr">
        <is>
          <t>SI</t>
        </is>
      </c>
    </row>
    <row r="3187">
      <c r="B3187" t="inlineStr">
        <is>
          <t>Venta Local</t>
        </is>
      </c>
      <c r="C3187" t="n">
        <v>40357476</v>
      </c>
      <c r="D3187" t="inlineStr">
        <is>
          <t>AGROSUPER SHANGHAI</t>
        </is>
      </c>
      <c r="E3187" t="n">
        <v>1023093</v>
      </c>
      <c r="F3187" t="inlineStr">
        <is>
          <t>agrosuper shanghai1023093</t>
        </is>
      </c>
      <c r="G3187" s="12" t="n">
        <v>44955</v>
      </c>
      <c r="H3187" s="10" t="inlineStr"/>
      <c r="I3187" s="10" t="n"/>
      <c r="J3187" s="10" t="n"/>
      <c r="K3187" s="10" t="n"/>
      <c r="L3187" s="13" t="n">
        <v>5.574109245612703</v>
      </c>
      <c r="M3187" s="12" t="n">
        <v>44960</v>
      </c>
      <c r="N3187" s="13" t="n">
        <v>5.5</v>
      </c>
      <c r="O3187" s="12" t="n">
        <v>44965</v>
      </c>
      <c r="P3187" t="n">
        <v>17</v>
      </c>
      <c r="Q3187" s="14" t="inlineStr">
        <is>
          <t>SI</t>
        </is>
      </c>
      <c r="R3187" s="10" t="n"/>
      <c r="S3187" s="10" t="n"/>
      <c r="T3187" s="10" t="n"/>
      <c r="U3187" s="10" t="n"/>
      <c r="V3187" s="13" t="n">
        <v>7.574109245612703</v>
      </c>
      <c r="W3187" s="12" t="n">
        <v>44962</v>
      </c>
      <c r="X3187" s="13" t="n">
        <v>7.5</v>
      </c>
      <c r="Y3187" s="12" t="n">
        <v>44965</v>
      </c>
      <c r="Z3187" t="n">
        <v>17</v>
      </c>
      <c r="AA3187" s="14" t="inlineStr">
        <is>
          <t>SI</t>
        </is>
      </c>
    </row>
    <row r="3188">
      <c r="B3188" t="inlineStr">
        <is>
          <t>Venta Local</t>
        </is>
      </c>
      <c r="C3188" t="n">
        <v>40357473</v>
      </c>
      <c r="D3188" t="inlineStr">
        <is>
          <t>AGROSUPER SHANGHAI</t>
        </is>
      </c>
      <c r="E3188" t="n">
        <v>1022125</v>
      </c>
      <c r="F3188" t="inlineStr">
        <is>
          <t>agrosuper shanghai1022125</t>
        </is>
      </c>
      <c r="G3188" s="12" t="n">
        <v>44958</v>
      </c>
      <c r="H3188" s="10" t="inlineStr"/>
      <c r="I3188" s="10" t="n"/>
      <c r="J3188" s="10" t="n"/>
      <c r="K3188" s="10" t="n"/>
      <c r="L3188" s="13" t="n">
        <v>5.574109245612703</v>
      </c>
      <c r="M3188" s="12" t="n">
        <v>44963</v>
      </c>
      <c r="N3188" s="13" t="n">
        <v>5.5</v>
      </c>
      <c r="O3188" s="12" t="n">
        <v>44968</v>
      </c>
      <c r="P3188" t="n">
        <v>14</v>
      </c>
      <c r="Q3188" s="14" t="inlineStr">
        <is>
          <t>SI</t>
        </is>
      </c>
      <c r="R3188" s="10" t="n"/>
      <c r="S3188" s="10" t="n"/>
      <c r="T3188" s="10" t="n"/>
      <c r="U3188" s="10" t="n"/>
      <c r="V3188" s="13" t="n">
        <v>7.574109245612703</v>
      </c>
      <c r="W3188" s="12" t="n">
        <v>44965</v>
      </c>
      <c r="X3188" s="13" t="n">
        <v>7.5</v>
      </c>
      <c r="Y3188" s="12" t="n">
        <v>44968</v>
      </c>
      <c r="Z3188" t="n">
        <v>14</v>
      </c>
      <c r="AA3188" s="14" t="inlineStr">
        <is>
          <t>SI</t>
        </is>
      </c>
    </row>
    <row r="3189">
      <c r="B3189" t="inlineStr">
        <is>
          <t>Venta Local</t>
        </is>
      </c>
      <c r="C3189" t="n">
        <v>40357464</v>
      </c>
      <c r="D3189" t="inlineStr">
        <is>
          <t>AGROSUPER SHANGHAI</t>
        </is>
      </c>
      <c r="E3189" t="n">
        <v>1021740</v>
      </c>
      <c r="F3189" t="inlineStr">
        <is>
          <t>agrosuper shanghai1021740</t>
        </is>
      </c>
      <c r="G3189" s="12" t="n">
        <v>44975</v>
      </c>
      <c r="H3189" s="10" t="inlineStr"/>
      <c r="I3189" s="10" t="n"/>
      <c r="J3189" s="10" t="n"/>
      <c r="K3189" s="10" t="n"/>
      <c r="L3189" s="13" t="n">
        <v>5.574109245612703</v>
      </c>
      <c r="M3189" s="12" t="n">
        <v>44980</v>
      </c>
      <c r="N3189" s="13" t="n">
        <v>5.5</v>
      </c>
      <c r="O3189" s="12" t="n">
        <v>44985</v>
      </c>
      <c r="P3189" t="n">
        <v>0</v>
      </c>
      <c r="Q3189" s="14" t="inlineStr">
        <is>
          <t>Mes 3</t>
        </is>
      </c>
      <c r="R3189" s="10" t="n"/>
      <c r="S3189" s="10" t="n"/>
      <c r="T3189" s="10" t="n"/>
      <c r="U3189" s="10" t="n"/>
      <c r="V3189" s="13" t="n">
        <v>7.574109245612703</v>
      </c>
      <c r="W3189" s="12" t="n">
        <v>44982</v>
      </c>
      <c r="X3189" s="13" t="n">
        <v>7.5</v>
      </c>
      <c r="Y3189" s="12" t="n">
        <v>44985</v>
      </c>
      <c r="Z3189" t="n">
        <v>0</v>
      </c>
      <c r="AA3189" s="14" t="inlineStr">
        <is>
          <t>Mes 3</t>
        </is>
      </c>
    </row>
    <row r="3190">
      <c r="B3190" t="inlineStr">
        <is>
          <t>Venta Local</t>
        </is>
      </c>
      <c r="C3190" t="n">
        <v>40357463</v>
      </c>
      <c r="D3190" t="inlineStr">
        <is>
          <t>AGROSUPER SHANGHAI</t>
        </is>
      </c>
      <c r="E3190" t="n">
        <v>1021740</v>
      </c>
      <c r="F3190" t="inlineStr">
        <is>
          <t>agrosuper shanghai1021740</t>
        </is>
      </c>
      <c r="G3190" s="12" t="n">
        <v>44975</v>
      </c>
      <c r="H3190" s="10" t="inlineStr"/>
      <c r="I3190" s="10" t="n"/>
      <c r="J3190" s="10" t="n"/>
      <c r="K3190" s="10" t="n"/>
      <c r="L3190" s="13" t="n">
        <v>5.574109245612703</v>
      </c>
      <c r="M3190" s="12" t="n">
        <v>44980</v>
      </c>
      <c r="N3190" s="13" t="n">
        <v>5.5</v>
      </c>
      <c r="O3190" s="12" t="n">
        <v>44985</v>
      </c>
      <c r="P3190" t="n">
        <v>0</v>
      </c>
      <c r="Q3190" s="14" t="inlineStr">
        <is>
          <t>Mes 3</t>
        </is>
      </c>
      <c r="R3190" s="10" t="n"/>
      <c r="S3190" s="10" t="n"/>
      <c r="T3190" s="10" t="n"/>
      <c r="U3190" s="10" t="n"/>
      <c r="V3190" s="13" t="n">
        <v>7.574109245612703</v>
      </c>
      <c r="W3190" s="12" t="n">
        <v>44982</v>
      </c>
      <c r="X3190" s="13" t="n">
        <v>7.5</v>
      </c>
      <c r="Y3190" s="12" t="n">
        <v>44985</v>
      </c>
      <c r="Z3190" t="n">
        <v>0</v>
      </c>
      <c r="AA3190" s="14" t="inlineStr">
        <is>
          <t>Mes 3</t>
        </is>
      </c>
    </row>
    <row r="3191">
      <c r="B3191" t="inlineStr">
        <is>
          <t>Venta Local</t>
        </is>
      </c>
      <c r="C3191" t="n">
        <v>40357462</v>
      </c>
      <c r="D3191" t="inlineStr">
        <is>
          <t>AGROSUPER SHANGHAI</t>
        </is>
      </c>
      <c r="E3191" t="n">
        <v>1021740</v>
      </c>
      <c r="F3191" t="inlineStr">
        <is>
          <t>agrosuper shanghai1021740</t>
        </is>
      </c>
      <c r="G3191" s="12" t="n">
        <v>44968</v>
      </c>
      <c r="H3191" s="10" t="inlineStr"/>
      <c r="I3191" s="10" t="n"/>
      <c r="J3191" s="10" t="n"/>
      <c r="K3191" s="10" t="n"/>
      <c r="L3191" s="13" t="n">
        <v>5.574109245612703</v>
      </c>
      <c r="M3191" s="12" t="n">
        <v>44973</v>
      </c>
      <c r="N3191" s="13" t="n">
        <v>5.5</v>
      </c>
      <c r="O3191" s="12" t="n">
        <v>44978</v>
      </c>
      <c r="P3191" t="n">
        <v>6</v>
      </c>
      <c r="Q3191" s="14" t="inlineStr">
        <is>
          <t>SI</t>
        </is>
      </c>
      <c r="R3191" s="10" t="n"/>
      <c r="S3191" s="10" t="n"/>
      <c r="T3191" s="10" t="n"/>
      <c r="U3191" s="10" t="n"/>
      <c r="V3191" s="13" t="n">
        <v>7.574109245612703</v>
      </c>
      <c r="W3191" s="12" t="n">
        <v>44975</v>
      </c>
      <c r="X3191" s="13" t="n">
        <v>7.5</v>
      </c>
      <c r="Y3191" s="12" t="n">
        <v>44978</v>
      </c>
      <c r="Z3191" t="n">
        <v>6</v>
      </c>
      <c r="AA3191" s="14" t="inlineStr">
        <is>
          <t>SI</t>
        </is>
      </c>
    </row>
    <row r="3192">
      <c r="B3192" t="inlineStr">
        <is>
          <t>Venta Local</t>
        </is>
      </c>
      <c r="C3192" t="n">
        <v>40357461</v>
      </c>
      <c r="D3192" t="inlineStr">
        <is>
          <t>AGROSUPER SHANGHAI</t>
        </is>
      </c>
      <c r="E3192" t="n">
        <v>1021740</v>
      </c>
      <c r="F3192" t="inlineStr">
        <is>
          <t>agrosuper shanghai1021740</t>
        </is>
      </c>
      <c r="G3192" s="12" t="n">
        <v>44968</v>
      </c>
      <c r="H3192" s="10" t="inlineStr"/>
      <c r="I3192" s="10" t="n"/>
      <c r="J3192" s="10" t="n"/>
      <c r="K3192" s="10" t="n"/>
      <c r="L3192" s="13" t="n">
        <v>5.574109245612703</v>
      </c>
      <c r="M3192" s="12" t="n">
        <v>44973</v>
      </c>
      <c r="N3192" s="13" t="n">
        <v>5.5</v>
      </c>
      <c r="O3192" s="12" t="n">
        <v>44978</v>
      </c>
      <c r="P3192" t="n">
        <v>6</v>
      </c>
      <c r="Q3192" s="14" t="inlineStr">
        <is>
          <t>SI</t>
        </is>
      </c>
      <c r="R3192" s="10" t="n"/>
      <c r="S3192" s="10" t="n"/>
      <c r="T3192" s="10" t="n"/>
      <c r="U3192" s="10" t="n"/>
      <c r="V3192" s="13" t="n">
        <v>7.574109245612703</v>
      </c>
      <c r="W3192" s="12" t="n">
        <v>44975</v>
      </c>
      <c r="X3192" s="13" t="n">
        <v>7.5</v>
      </c>
      <c r="Y3192" s="12" t="n">
        <v>44978</v>
      </c>
      <c r="Z3192" t="n">
        <v>6</v>
      </c>
      <c r="AA3192" s="14" t="inlineStr">
        <is>
          <t>SI</t>
        </is>
      </c>
    </row>
    <row r="3193">
      <c r="B3193" t="inlineStr">
        <is>
          <t>Venta Local</t>
        </is>
      </c>
      <c r="C3193" t="n">
        <v>40357461</v>
      </c>
      <c r="D3193" t="inlineStr">
        <is>
          <t>AGROSUPER SHANGHAI</t>
        </is>
      </c>
      <c r="E3193" t="n">
        <v>1021740</v>
      </c>
      <c r="F3193" t="inlineStr">
        <is>
          <t>agrosuper shanghai1021740</t>
        </is>
      </c>
      <c r="G3193" s="12" t="n">
        <v>44968</v>
      </c>
      <c r="H3193" s="10" t="inlineStr"/>
      <c r="I3193" s="10" t="n"/>
      <c r="J3193" s="10" t="n"/>
      <c r="K3193" s="10" t="n"/>
      <c r="L3193" s="13" t="n">
        <v>5.574109245612703</v>
      </c>
      <c r="M3193" s="12" t="n">
        <v>44973</v>
      </c>
      <c r="N3193" s="13" t="n">
        <v>5.5</v>
      </c>
      <c r="O3193" s="12" t="n">
        <v>44978</v>
      </c>
      <c r="P3193" t="n">
        <v>6</v>
      </c>
      <c r="Q3193" s="14" t="inlineStr">
        <is>
          <t>SI</t>
        </is>
      </c>
      <c r="R3193" s="10" t="n"/>
      <c r="S3193" s="10" t="n"/>
      <c r="T3193" s="10" t="n"/>
      <c r="U3193" s="10" t="n"/>
      <c r="V3193" s="13" t="n">
        <v>7.574109245612703</v>
      </c>
      <c r="W3193" s="12" t="n">
        <v>44975</v>
      </c>
      <c r="X3193" s="13" t="n">
        <v>7.5</v>
      </c>
      <c r="Y3193" s="12" t="n">
        <v>44978</v>
      </c>
      <c r="Z3193" t="n">
        <v>6</v>
      </c>
      <c r="AA3193" s="14" t="inlineStr">
        <is>
          <t>SI</t>
        </is>
      </c>
    </row>
    <row r="3194">
      <c r="B3194" t="inlineStr">
        <is>
          <t>Venta Local</t>
        </is>
      </c>
      <c r="C3194" t="n">
        <v>40357454</v>
      </c>
      <c r="D3194" t="inlineStr">
        <is>
          <t>AGROSUPER SHANGHAI</t>
        </is>
      </c>
      <c r="E3194" t="n">
        <v>1021733</v>
      </c>
      <c r="F3194" t="inlineStr">
        <is>
          <t>agrosuper shanghai1021733</t>
        </is>
      </c>
      <c r="G3194" s="12" t="n">
        <v>44961</v>
      </c>
      <c r="H3194" s="10" t="inlineStr"/>
      <c r="I3194" s="10" t="n"/>
      <c r="J3194" s="10" t="n"/>
      <c r="K3194" s="10" t="n"/>
      <c r="L3194" s="13" t="n">
        <v>5.574109245612703</v>
      </c>
      <c r="M3194" s="12" t="n">
        <v>44966</v>
      </c>
      <c r="N3194" s="13" t="n">
        <v>5.5</v>
      </c>
      <c r="O3194" s="12" t="n">
        <v>44971</v>
      </c>
      <c r="P3194" t="n">
        <v>12</v>
      </c>
      <c r="Q3194" s="14" t="inlineStr">
        <is>
          <t>SI</t>
        </is>
      </c>
      <c r="R3194" s="10" t="n"/>
      <c r="S3194" s="10" t="n"/>
      <c r="T3194" s="10" t="n"/>
      <c r="U3194" s="10" t="n"/>
      <c r="V3194" s="13" t="n">
        <v>7.574109245612703</v>
      </c>
      <c r="W3194" s="12" t="n">
        <v>44968</v>
      </c>
      <c r="X3194" s="13" t="n">
        <v>7.5</v>
      </c>
      <c r="Y3194" s="12" t="n">
        <v>44971</v>
      </c>
      <c r="Z3194" t="n">
        <v>12</v>
      </c>
      <c r="AA3194" s="14" t="inlineStr">
        <is>
          <t>SI</t>
        </is>
      </c>
    </row>
    <row r="3195">
      <c r="B3195" t="inlineStr">
        <is>
          <t>Venta Local</t>
        </is>
      </c>
      <c r="C3195" t="n">
        <v>40357453</v>
      </c>
      <c r="D3195" t="inlineStr">
        <is>
          <t>AGROSUPER SHANGHAI</t>
        </is>
      </c>
      <c r="E3195" t="n">
        <v>1021733</v>
      </c>
      <c r="F3195" t="inlineStr">
        <is>
          <t>agrosuper shanghai1021733</t>
        </is>
      </c>
      <c r="G3195" s="12" t="n">
        <v>44961</v>
      </c>
      <c r="H3195" s="10" t="inlineStr"/>
      <c r="I3195" s="10" t="n"/>
      <c r="J3195" s="10" t="n"/>
      <c r="K3195" s="10" t="n"/>
      <c r="L3195" s="13" t="n">
        <v>5.574109245612703</v>
      </c>
      <c r="M3195" s="12" t="n">
        <v>44966</v>
      </c>
      <c r="N3195" s="13" t="n">
        <v>5.5</v>
      </c>
      <c r="O3195" s="12" t="n">
        <v>44971</v>
      </c>
      <c r="P3195" t="n">
        <v>12</v>
      </c>
      <c r="Q3195" s="14" t="inlineStr">
        <is>
          <t>SI</t>
        </is>
      </c>
      <c r="R3195" s="10" t="n"/>
      <c r="S3195" s="10" t="n"/>
      <c r="T3195" s="10" t="n"/>
      <c r="U3195" s="10" t="n"/>
      <c r="V3195" s="13" t="n">
        <v>7.574109245612703</v>
      </c>
      <c r="W3195" s="12" t="n">
        <v>44968</v>
      </c>
      <c r="X3195" s="13" t="n">
        <v>7.5</v>
      </c>
      <c r="Y3195" s="12" t="n">
        <v>44971</v>
      </c>
      <c r="Z3195" t="n">
        <v>12</v>
      </c>
      <c r="AA3195" s="14" t="inlineStr">
        <is>
          <t>SI</t>
        </is>
      </c>
    </row>
    <row r="3196">
      <c r="B3196" t="inlineStr">
        <is>
          <t>Venta Local</t>
        </is>
      </c>
      <c r="C3196" t="n">
        <v>40357452</v>
      </c>
      <c r="D3196" t="inlineStr">
        <is>
          <t>AGROSUPER SHANGHAI</t>
        </is>
      </c>
      <c r="E3196" t="n">
        <v>1021733</v>
      </c>
      <c r="F3196" t="inlineStr">
        <is>
          <t>agrosuper shanghai1021733</t>
        </is>
      </c>
      <c r="G3196" s="12" t="n">
        <v>44961</v>
      </c>
      <c r="H3196" s="10" t="inlineStr"/>
      <c r="I3196" s="10" t="n"/>
      <c r="J3196" s="10" t="n"/>
      <c r="K3196" s="10" t="n"/>
      <c r="L3196" s="13" t="n">
        <v>5.574109245612703</v>
      </c>
      <c r="M3196" s="12" t="n">
        <v>44966</v>
      </c>
      <c r="N3196" s="13" t="n">
        <v>5.5</v>
      </c>
      <c r="O3196" s="12" t="n">
        <v>44971</v>
      </c>
      <c r="P3196" t="n">
        <v>12</v>
      </c>
      <c r="Q3196" s="14" t="inlineStr">
        <is>
          <t>SI</t>
        </is>
      </c>
      <c r="R3196" s="10" t="n"/>
      <c r="S3196" s="10" t="n"/>
      <c r="T3196" s="10" t="n"/>
      <c r="U3196" s="10" t="n"/>
      <c r="V3196" s="13" t="n">
        <v>7.574109245612703</v>
      </c>
      <c r="W3196" s="12" t="n">
        <v>44968</v>
      </c>
      <c r="X3196" s="13" t="n">
        <v>7.5</v>
      </c>
      <c r="Y3196" s="12" t="n">
        <v>44971</v>
      </c>
      <c r="Z3196" t="n">
        <v>12</v>
      </c>
      <c r="AA3196" s="14" t="inlineStr">
        <is>
          <t>SI</t>
        </is>
      </c>
    </row>
    <row r="3197">
      <c r="B3197" t="inlineStr">
        <is>
          <t>Venta Local</t>
        </is>
      </c>
      <c r="C3197" t="n">
        <v>40357450</v>
      </c>
      <c r="D3197" t="inlineStr">
        <is>
          <t>AGROSUPER SHANGHAI</t>
        </is>
      </c>
      <c r="E3197" t="n">
        <v>1021733</v>
      </c>
      <c r="F3197" t="inlineStr">
        <is>
          <t>agrosuper shanghai1021733</t>
        </is>
      </c>
      <c r="G3197" s="12" t="n">
        <v>44960</v>
      </c>
      <c r="H3197" s="10" t="inlineStr"/>
      <c r="I3197" s="10" t="n"/>
      <c r="J3197" s="10" t="n"/>
      <c r="K3197" s="10" t="n"/>
      <c r="L3197" s="13" t="n">
        <v>5.574109245612703</v>
      </c>
      <c r="M3197" s="12" t="n">
        <v>44965</v>
      </c>
      <c r="N3197" s="13" t="n">
        <v>5.5</v>
      </c>
      <c r="O3197" s="12" t="n">
        <v>44970</v>
      </c>
      <c r="P3197" t="n">
        <v>13</v>
      </c>
      <c r="Q3197" s="14" t="inlineStr">
        <is>
          <t>SI</t>
        </is>
      </c>
      <c r="R3197" s="10" t="n"/>
      <c r="S3197" s="10" t="n"/>
      <c r="T3197" s="10" t="n"/>
      <c r="U3197" s="10" t="n"/>
      <c r="V3197" s="13" t="n">
        <v>7.574109245612703</v>
      </c>
      <c r="W3197" s="12" t="n">
        <v>44967</v>
      </c>
      <c r="X3197" s="13" t="n">
        <v>7.5</v>
      </c>
      <c r="Y3197" s="12" t="n">
        <v>44970</v>
      </c>
      <c r="Z3197" t="n">
        <v>13</v>
      </c>
      <c r="AA3197" s="14" t="inlineStr">
        <is>
          <t>SI</t>
        </is>
      </c>
    </row>
    <row r="3198">
      <c r="B3198" t="inlineStr">
        <is>
          <t>Venta Local</t>
        </is>
      </c>
      <c r="C3198" t="n">
        <v>40357449</v>
      </c>
      <c r="D3198" t="inlineStr">
        <is>
          <t>AGROSUPER SHANGHAI</t>
        </is>
      </c>
      <c r="E3198" t="n">
        <v>1021733</v>
      </c>
      <c r="F3198" t="inlineStr">
        <is>
          <t>agrosuper shanghai1021733</t>
        </is>
      </c>
      <c r="G3198" s="12" t="n">
        <v>44952</v>
      </c>
      <c r="H3198" s="10" t="inlineStr"/>
      <c r="I3198" s="10" t="n"/>
      <c r="J3198" s="10" t="n"/>
      <c r="K3198" s="10" t="n"/>
      <c r="L3198" s="13" t="n">
        <v>5.574109245612703</v>
      </c>
      <c r="M3198" s="12" t="n">
        <v>44957</v>
      </c>
      <c r="N3198" s="13" t="n">
        <v>5.5</v>
      </c>
      <c r="O3198" s="12" t="n">
        <v>44962</v>
      </c>
      <c r="P3198" t="n">
        <v>20</v>
      </c>
      <c r="Q3198" s="14" t="inlineStr">
        <is>
          <t>SI</t>
        </is>
      </c>
      <c r="R3198" s="10" t="n"/>
      <c r="S3198" s="10" t="n"/>
      <c r="T3198" s="10" t="n"/>
      <c r="U3198" s="10" t="n"/>
      <c r="V3198" s="13" t="n">
        <v>7.574109245612703</v>
      </c>
      <c r="W3198" s="12" t="n">
        <v>44959</v>
      </c>
      <c r="X3198" s="13" t="n">
        <v>7.5</v>
      </c>
      <c r="Y3198" s="12" t="n">
        <v>44962</v>
      </c>
      <c r="Z3198" t="n">
        <v>20</v>
      </c>
      <c r="AA3198" s="14" t="inlineStr">
        <is>
          <t>SI</t>
        </is>
      </c>
    </row>
    <row r="3199">
      <c r="B3199" t="inlineStr">
        <is>
          <t>Venta Local</t>
        </is>
      </c>
      <c r="C3199" t="n">
        <v>40357448</v>
      </c>
      <c r="D3199" t="inlineStr">
        <is>
          <t>AGROSUPER SHANGHAI</t>
        </is>
      </c>
      <c r="E3199" t="n">
        <v>1021733</v>
      </c>
      <c r="F3199" t="inlineStr">
        <is>
          <t>agrosuper shanghai1021733</t>
        </is>
      </c>
      <c r="G3199" s="12" t="n">
        <v>44952</v>
      </c>
      <c r="H3199" s="10" t="inlineStr"/>
      <c r="I3199" s="10" t="n"/>
      <c r="J3199" s="10" t="n"/>
      <c r="K3199" s="10" t="n"/>
      <c r="L3199" s="13" t="n">
        <v>5.574109245612703</v>
      </c>
      <c r="M3199" s="12" t="n">
        <v>44957</v>
      </c>
      <c r="N3199" s="13" t="n">
        <v>5.5</v>
      </c>
      <c r="O3199" s="12" t="n">
        <v>44962</v>
      </c>
      <c r="P3199" t="n">
        <v>20</v>
      </c>
      <c r="Q3199" s="14" t="inlineStr">
        <is>
          <t>SI</t>
        </is>
      </c>
      <c r="R3199" s="10" t="n"/>
      <c r="S3199" s="10" t="n"/>
      <c r="T3199" s="10" t="n"/>
      <c r="U3199" s="10" t="n"/>
      <c r="V3199" s="13" t="n">
        <v>7.574109245612703</v>
      </c>
      <c r="W3199" s="12" t="n">
        <v>44959</v>
      </c>
      <c r="X3199" s="13" t="n">
        <v>7.5</v>
      </c>
      <c r="Y3199" s="12" t="n">
        <v>44962</v>
      </c>
      <c r="Z3199" t="n">
        <v>20</v>
      </c>
      <c r="AA3199" s="14" t="inlineStr">
        <is>
          <t>SI</t>
        </is>
      </c>
    </row>
    <row r="3200">
      <c r="B3200" t="inlineStr">
        <is>
          <t>Venta Local</t>
        </is>
      </c>
      <c r="C3200" t="n">
        <v>40357439</v>
      </c>
      <c r="D3200" t="inlineStr">
        <is>
          <t>AGROSUPER SHANGHAI</t>
        </is>
      </c>
      <c r="E3200" t="n">
        <v>1022945</v>
      </c>
      <c r="F3200" t="inlineStr">
        <is>
          <t>agrosuper shanghai1022945</t>
        </is>
      </c>
      <c r="G3200" s="12" t="n">
        <v>44958</v>
      </c>
      <c r="H3200" s="10" t="inlineStr"/>
      <c r="I3200" s="10" t="n"/>
      <c r="J3200" s="10" t="n"/>
      <c r="K3200" s="10" t="n"/>
      <c r="L3200" s="13" t="n">
        <v>5.574109245612703</v>
      </c>
      <c r="M3200" s="12" t="n">
        <v>44963</v>
      </c>
      <c r="N3200" s="13" t="n">
        <v>5.5</v>
      </c>
      <c r="O3200" s="12" t="n">
        <v>44968</v>
      </c>
      <c r="P3200" t="n">
        <v>14</v>
      </c>
      <c r="Q3200" s="14" t="inlineStr">
        <is>
          <t>SI</t>
        </is>
      </c>
      <c r="R3200" s="10" t="n"/>
      <c r="S3200" s="10" t="n"/>
      <c r="T3200" s="10" t="n"/>
      <c r="U3200" s="10" t="n"/>
      <c r="V3200" s="13" t="n">
        <v>7.574109245612703</v>
      </c>
      <c r="W3200" s="12" t="n">
        <v>44965</v>
      </c>
      <c r="X3200" s="13" t="n">
        <v>7.5</v>
      </c>
      <c r="Y3200" s="12" t="n">
        <v>44968</v>
      </c>
      <c r="Z3200" t="n">
        <v>14</v>
      </c>
      <c r="AA3200" s="14" t="inlineStr">
        <is>
          <t>SI</t>
        </is>
      </c>
    </row>
    <row r="3201">
      <c r="B3201" t="inlineStr">
        <is>
          <t>Venta Local</t>
        </is>
      </c>
      <c r="C3201" t="n">
        <v>40357436</v>
      </c>
      <c r="D3201" t="inlineStr">
        <is>
          <t>AGROSUPER SHANGHAI</t>
        </is>
      </c>
      <c r="E3201" t="n">
        <v>1022945</v>
      </c>
      <c r="F3201" t="inlineStr">
        <is>
          <t>agrosuper shanghai1022945</t>
        </is>
      </c>
      <c r="G3201" s="12" t="n">
        <v>44952</v>
      </c>
      <c r="H3201" s="10" t="inlineStr"/>
      <c r="I3201" s="10" t="n"/>
      <c r="J3201" s="10" t="n"/>
      <c r="K3201" s="10" t="n"/>
      <c r="L3201" s="13" t="n">
        <v>5.574109245612703</v>
      </c>
      <c r="M3201" s="12" t="n">
        <v>44957</v>
      </c>
      <c r="N3201" s="13" t="n">
        <v>5.5</v>
      </c>
      <c r="O3201" s="12" t="n">
        <v>44962</v>
      </c>
      <c r="P3201" t="n">
        <v>20</v>
      </c>
      <c r="Q3201" s="14" t="inlineStr">
        <is>
          <t>SI</t>
        </is>
      </c>
      <c r="R3201" s="10" t="n"/>
      <c r="S3201" s="10" t="n"/>
      <c r="T3201" s="10" t="n"/>
      <c r="U3201" s="10" t="n"/>
      <c r="V3201" s="13" t="n">
        <v>7.574109245612703</v>
      </c>
      <c r="W3201" s="12" t="n">
        <v>44959</v>
      </c>
      <c r="X3201" s="13" t="n">
        <v>7.5</v>
      </c>
      <c r="Y3201" s="12" t="n">
        <v>44962</v>
      </c>
      <c r="Z3201" t="n">
        <v>20</v>
      </c>
      <c r="AA3201" s="14" t="inlineStr">
        <is>
          <t>SI</t>
        </is>
      </c>
    </row>
    <row r="3202">
      <c r="B3202" t="inlineStr">
        <is>
          <t>Venta Local</t>
        </is>
      </c>
      <c r="C3202" t="n">
        <v>40357430</v>
      </c>
      <c r="D3202" t="inlineStr">
        <is>
          <t>AGROSUPER SHANGHAI</t>
        </is>
      </c>
      <c r="E3202" t="n">
        <v>1022073</v>
      </c>
      <c r="F3202" t="inlineStr">
        <is>
          <t>agrosuper shanghai1022073</t>
        </is>
      </c>
      <c r="G3202" s="12" t="n">
        <v>44952</v>
      </c>
      <c r="H3202" s="10" t="inlineStr"/>
      <c r="I3202" s="10" t="n"/>
      <c r="J3202" s="10" t="n"/>
      <c r="K3202" s="10" t="n"/>
      <c r="L3202" s="13" t="n">
        <v>5.574109245612703</v>
      </c>
      <c r="M3202" s="12" t="n">
        <v>44957</v>
      </c>
      <c r="N3202" s="13" t="n">
        <v>5.5</v>
      </c>
      <c r="O3202" s="12" t="n">
        <v>44962</v>
      </c>
      <c r="P3202" t="n">
        <v>20</v>
      </c>
      <c r="Q3202" s="14" t="inlineStr">
        <is>
          <t>SI</t>
        </is>
      </c>
      <c r="R3202" s="10" t="n"/>
      <c r="S3202" s="10" t="n"/>
      <c r="T3202" s="10" t="n"/>
      <c r="U3202" s="10" t="n"/>
      <c r="V3202" s="13" t="n">
        <v>7.574109245612703</v>
      </c>
      <c r="W3202" s="12" t="n">
        <v>44959</v>
      </c>
      <c r="X3202" s="13" t="n">
        <v>7.5</v>
      </c>
      <c r="Y3202" s="12" t="n">
        <v>44962</v>
      </c>
      <c r="Z3202" t="n">
        <v>20</v>
      </c>
      <c r="AA3202" s="14" t="inlineStr">
        <is>
          <t>SI</t>
        </is>
      </c>
    </row>
    <row r="3203">
      <c r="B3203" t="inlineStr">
        <is>
          <t>Venta Local</t>
        </is>
      </c>
      <c r="C3203" t="n">
        <v>40357429</v>
      </c>
      <c r="D3203" t="inlineStr">
        <is>
          <t>AGROSUPER SHANGHAI</t>
        </is>
      </c>
      <c r="E3203" t="n">
        <v>1022073</v>
      </c>
      <c r="F3203" t="inlineStr">
        <is>
          <t>agrosuper shanghai1022073</t>
        </is>
      </c>
      <c r="G3203" s="12" t="n">
        <v>44950</v>
      </c>
      <c r="H3203" s="10" t="inlineStr"/>
      <c r="I3203" s="10" t="n"/>
      <c r="J3203" s="10" t="n"/>
      <c r="K3203" s="10" t="n"/>
      <c r="L3203" s="13" t="n">
        <v>5.574109245612703</v>
      </c>
      <c r="M3203" s="12" t="n">
        <v>44955</v>
      </c>
      <c r="N3203" s="13" t="n">
        <v>5.5</v>
      </c>
      <c r="O3203" s="12" t="n">
        <v>44960</v>
      </c>
      <c r="P3203" t="n">
        <v>21</v>
      </c>
      <c r="Q3203" s="14" t="inlineStr">
        <is>
          <t>SI</t>
        </is>
      </c>
      <c r="R3203" s="10" t="n"/>
      <c r="S3203" s="10" t="n"/>
      <c r="T3203" s="10" t="n"/>
      <c r="U3203" s="10" t="n"/>
      <c r="V3203" s="13" t="n">
        <v>7.574109245612703</v>
      </c>
      <c r="W3203" s="12" t="n">
        <v>44957</v>
      </c>
      <c r="X3203" s="13" t="n">
        <v>7.5</v>
      </c>
      <c r="Y3203" s="12" t="n">
        <v>44960</v>
      </c>
      <c r="Z3203" t="n">
        <v>21</v>
      </c>
      <c r="AA3203" s="14" t="inlineStr">
        <is>
          <t>SI</t>
        </is>
      </c>
    </row>
    <row r="3204">
      <c r="B3204" t="inlineStr">
        <is>
          <t>Venta Local</t>
        </is>
      </c>
      <c r="C3204" t="n">
        <v>40357402</v>
      </c>
      <c r="D3204" t="inlineStr">
        <is>
          <t>AGROSUPER SHANGHAI</t>
        </is>
      </c>
      <c r="E3204" t="n">
        <v>1022183</v>
      </c>
      <c r="F3204" t="inlineStr">
        <is>
          <t>agrosuper shanghai1022183</t>
        </is>
      </c>
      <c r="G3204" s="12" t="n">
        <v>44958</v>
      </c>
      <c r="H3204" s="10" t="inlineStr"/>
      <c r="I3204" s="10" t="n"/>
      <c r="J3204" s="10" t="n"/>
      <c r="K3204" s="10" t="n"/>
      <c r="L3204" s="13" t="n">
        <v>5.574109245612703</v>
      </c>
      <c r="M3204" s="12" t="n">
        <v>44963</v>
      </c>
      <c r="N3204" s="13" t="n">
        <v>5.5</v>
      </c>
      <c r="O3204" s="12" t="n">
        <v>44968</v>
      </c>
      <c r="P3204" t="n">
        <v>14</v>
      </c>
      <c r="Q3204" s="14" t="inlineStr">
        <is>
          <t>SI</t>
        </is>
      </c>
      <c r="R3204" s="10" t="n"/>
      <c r="S3204" s="10" t="n"/>
      <c r="T3204" s="10" t="n"/>
      <c r="U3204" s="10" t="n"/>
      <c r="V3204" s="13" t="n">
        <v>7.574109245612703</v>
      </c>
      <c r="W3204" s="12" t="n">
        <v>44965</v>
      </c>
      <c r="X3204" s="13" t="n">
        <v>7.5</v>
      </c>
      <c r="Y3204" s="12" t="n">
        <v>44968</v>
      </c>
      <c r="Z3204" t="n">
        <v>14</v>
      </c>
      <c r="AA3204" s="14" t="inlineStr">
        <is>
          <t>SI</t>
        </is>
      </c>
    </row>
    <row r="3205">
      <c r="B3205" t="inlineStr">
        <is>
          <t>Venta Local</t>
        </is>
      </c>
      <c r="C3205" t="n">
        <v>40357401</v>
      </c>
      <c r="D3205" t="inlineStr">
        <is>
          <t>AGROSUPER SHANGHAI</t>
        </is>
      </c>
      <c r="E3205" t="n">
        <v>1022183</v>
      </c>
      <c r="F3205" t="inlineStr">
        <is>
          <t>agrosuper shanghai1022183</t>
        </is>
      </c>
      <c r="G3205" s="12" t="n">
        <v>44956</v>
      </c>
      <c r="H3205" s="10" t="inlineStr"/>
      <c r="I3205" s="10" t="n"/>
      <c r="J3205" s="10" t="n"/>
      <c r="K3205" s="10" t="n"/>
      <c r="L3205" s="13" t="n">
        <v>5.574109245612703</v>
      </c>
      <c r="M3205" s="12" t="n">
        <v>44961</v>
      </c>
      <c r="N3205" s="13" t="n">
        <v>5.5</v>
      </c>
      <c r="O3205" s="12" t="n">
        <v>44966</v>
      </c>
      <c r="P3205" t="n">
        <v>16</v>
      </c>
      <c r="Q3205" s="14" t="inlineStr">
        <is>
          <t>SI</t>
        </is>
      </c>
      <c r="R3205" s="10" t="n"/>
      <c r="S3205" s="10" t="n"/>
      <c r="T3205" s="10" t="n"/>
      <c r="U3205" s="10" t="n"/>
      <c r="V3205" s="13" t="n">
        <v>7.574109245612703</v>
      </c>
      <c r="W3205" s="12" t="n">
        <v>44963</v>
      </c>
      <c r="X3205" s="13" t="n">
        <v>7.5</v>
      </c>
      <c r="Y3205" s="12" t="n">
        <v>44966</v>
      </c>
      <c r="Z3205" t="n">
        <v>16</v>
      </c>
      <c r="AA3205" s="14" t="inlineStr">
        <is>
          <t>SI</t>
        </is>
      </c>
    </row>
    <row r="3206">
      <c r="B3206" t="inlineStr">
        <is>
          <t>Venta Local</t>
        </is>
      </c>
      <c r="C3206" t="n">
        <v>40357400</v>
      </c>
      <c r="D3206" t="inlineStr">
        <is>
          <t>AGROSUPER SHANGHAI</t>
        </is>
      </c>
      <c r="E3206" t="n">
        <v>1022183</v>
      </c>
      <c r="F3206" t="inlineStr">
        <is>
          <t>agrosuper shanghai1022183</t>
        </is>
      </c>
      <c r="G3206" s="12" t="n">
        <v>44958</v>
      </c>
      <c r="H3206" s="10" t="inlineStr"/>
      <c r="I3206" s="10" t="n"/>
      <c r="J3206" s="10" t="n"/>
      <c r="K3206" s="10" t="n"/>
      <c r="L3206" s="13" t="n">
        <v>5.574109245612703</v>
      </c>
      <c r="M3206" s="12" t="n">
        <v>44963</v>
      </c>
      <c r="N3206" s="13" t="n">
        <v>5.5</v>
      </c>
      <c r="O3206" s="12" t="n">
        <v>44968</v>
      </c>
      <c r="P3206" t="n">
        <v>14</v>
      </c>
      <c r="Q3206" s="14" t="inlineStr">
        <is>
          <t>SI</t>
        </is>
      </c>
      <c r="R3206" s="10" t="n"/>
      <c r="S3206" s="10" t="n"/>
      <c r="T3206" s="10" t="n"/>
      <c r="U3206" s="10" t="n"/>
      <c r="V3206" s="13" t="n">
        <v>7.574109245612703</v>
      </c>
      <c r="W3206" s="12" t="n">
        <v>44965</v>
      </c>
      <c r="X3206" s="13" t="n">
        <v>7.5</v>
      </c>
      <c r="Y3206" s="12" t="n">
        <v>44968</v>
      </c>
      <c r="Z3206" t="n">
        <v>14</v>
      </c>
      <c r="AA3206" s="14" t="inlineStr">
        <is>
          <t>SI</t>
        </is>
      </c>
    </row>
    <row r="3207">
      <c r="B3207" t="inlineStr">
        <is>
          <t>Venta Local</t>
        </is>
      </c>
      <c r="C3207" t="n">
        <v>40357399</v>
      </c>
      <c r="D3207" t="inlineStr">
        <is>
          <t>AGROSUPER SHANGHAI</t>
        </is>
      </c>
      <c r="E3207" t="n">
        <v>1022183</v>
      </c>
      <c r="F3207" t="inlineStr">
        <is>
          <t>agrosuper shanghai1022183</t>
        </is>
      </c>
      <c r="G3207" s="12" t="n">
        <v>44956</v>
      </c>
      <c r="H3207" s="10" t="inlineStr"/>
      <c r="I3207" s="10" t="n"/>
      <c r="J3207" s="10" t="n"/>
      <c r="K3207" s="10" t="n"/>
      <c r="L3207" s="13" t="n">
        <v>5.574109245612703</v>
      </c>
      <c r="M3207" s="12" t="n">
        <v>44961</v>
      </c>
      <c r="N3207" s="13" t="n">
        <v>5.5</v>
      </c>
      <c r="O3207" s="12" t="n">
        <v>44966</v>
      </c>
      <c r="P3207" t="n">
        <v>16</v>
      </c>
      <c r="Q3207" s="14" t="inlineStr">
        <is>
          <t>SI</t>
        </is>
      </c>
      <c r="R3207" s="10" t="n"/>
      <c r="S3207" s="10" t="n"/>
      <c r="T3207" s="10" t="n"/>
      <c r="U3207" s="10" t="n"/>
      <c r="V3207" s="13" t="n">
        <v>7.574109245612703</v>
      </c>
      <c r="W3207" s="12" t="n">
        <v>44963</v>
      </c>
      <c r="X3207" s="13" t="n">
        <v>7.5</v>
      </c>
      <c r="Y3207" s="12" t="n">
        <v>44966</v>
      </c>
      <c r="Z3207" t="n">
        <v>16</v>
      </c>
      <c r="AA3207" s="14" t="inlineStr">
        <is>
          <t>SI</t>
        </is>
      </c>
    </row>
    <row r="3208">
      <c r="B3208" t="inlineStr">
        <is>
          <t>Venta Local</t>
        </is>
      </c>
      <c r="C3208" t="n">
        <v>40357398</v>
      </c>
      <c r="D3208" t="inlineStr">
        <is>
          <t>AGROSUPER SHANGHAI</t>
        </is>
      </c>
      <c r="E3208" t="n">
        <v>1022183</v>
      </c>
      <c r="F3208" t="inlineStr">
        <is>
          <t>agrosuper shanghai1022183</t>
        </is>
      </c>
      <c r="G3208" s="12" t="n">
        <v>44958</v>
      </c>
      <c r="H3208" s="10" t="inlineStr"/>
      <c r="I3208" s="10" t="n"/>
      <c r="J3208" s="10" t="n"/>
      <c r="K3208" s="10" t="n"/>
      <c r="L3208" s="13" t="n">
        <v>5.574109245612703</v>
      </c>
      <c r="M3208" s="12" t="n">
        <v>44963</v>
      </c>
      <c r="N3208" s="13" t="n">
        <v>5.5</v>
      </c>
      <c r="O3208" s="12" t="n">
        <v>44968</v>
      </c>
      <c r="P3208" t="n">
        <v>14</v>
      </c>
      <c r="Q3208" s="14" t="inlineStr">
        <is>
          <t>SI</t>
        </is>
      </c>
      <c r="R3208" s="10" t="n"/>
      <c r="S3208" s="10" t="n"/>
      <c r="T3208" s="10" t="n"/>
      <c r="U3208" s="10" t="n"/>
      <c r="V3208" s="13" t="n">
        <v>7.574109245612703</v>
      </c>
      <c r="W3208" s="12" t="n">
        <v>44965</v>
      </c>
      <c r="X3208" s="13" t="n">
        <v>7.5</v>
      </c>
      <c r="Y3208" s="12" t="n">
        <v>44968</v>
      </c>
      <c r="Z3208" t="n">
        <v>14</v>
      </c>
      <c r="AA3208" s="14" t="inlineStr">
        <is>
          <t>SI</t>
        </is>
      </c>
    </row>
    <row r="3209">
      <c r="B3209" t="inlineStr">
        <is>
          <t>Venta Local</t>
        </is>
      </c>
      <c r="C3209" t="n">
        <v>40357397</v>
      </c>
      <c r="D3209" t="inlineStr">
        <is>
          <t>AGROSUPER SHANGHAI</t>
        </is>
      </c>
      <c r="E3209" t="n">
        <v>1022183</v>
      </c>
      <c r="F3209" t="inlineStr">
        <is>
          <t>agrosuper shanghai1022183</t>
        </is>
      </c>
      <c r="G3209" s="12" t="n">
        <v>44958</v>
      </c>
      <c r="H3209" s="10" t="inlineStr"/>
      <c r="I3209" s="10" t="n"/>
      <c r="J3209" s="10" t="n"/>
      <c r="K3209" s="10" t="n"/>
      <c r="L3209" s="13" t="n">
        <v>5.574109245612703</v>
      </c>
      <c r="M3209" s="12" t="n">
        <v>44963</v>
      </c>
      <c r="N3209" s="13" t="n">
        <v>5.5</v>
      </c>
      <c r="O3209" s="12" t="n">
        <v>44968</v>
      </c>
      <c r="P3209" t="n">
        <v>14</v>
      </c>
      <c r="Q3209" s="14" t="inlineStr">
        <is>
          <t>SI</t>
        </is>
      </c>
      <c r="R3209" s="10" t="n"/>
      <c r="S3209" s="10" t="n"/>
      <c r="T3209" s="10" t="n"/>
      <c r="U3209" s="10" t="n"/>
      <c r="V3209" s="13" t="n">
        <v>7.574109245612703</v>
      </c>
      <c r="W3209" s="12" t="n">
        <v>44965</v>
      </c>
      <c r="X3209" s="13" t="n">
        <v>7.5</v>
      </c>
      <c r="Y3209" s="12" t="n">
        <v>44968</v>
      </c>
      <c r="Z3209" t="n">
        <v>14</v>
      </c>
      <c r="AA3209" s="14" t="inlineStr">
        <is>
          <t>SI</t>
        </is>
      </c>
    </row>
    <row r="3210">
      <c r="B3210" t="inlineStr">
        <is>
          <t>Venta Local</t>
        </is>
      </c>
      <c r="C3210" t="n">
        <v>40357396</v>
      </c>
      <c r="D3210" t="inlineStr">
        <is>
          <t>AGROSUPER SHANGHAI</t>
        </is>
      </c>
      <c r="E3210" t="n">
        <v>1022183</v>
      </c>
      <c r="F3210" t="inlineStr">
        <is>
          <t>agrosuper shanghai1022183</t>
        </is>
      </c>
      <c r="G3210" s="12" t="n">
        <v>44958</v>
      </c>
      <c r="H3210" s="10" t="inlineStr"/>
      <c r="I3210" s="10" t="n"/>
      <c r="J3210" s="10" t="n"/>
      <c r="K3210" s="10" t="n"/>
      <c r="L3210" s="13" t="n">
        <v>5.574109245612703</v>
      </c>
      <c r="M3210" s="12" t="n">
        <v>44963</v>
      </c>
      <c r="N3210" s="13" t="n">
        <v>5.5</v>
      </c>
      <c r="O3210" s="12" t="n">
        <v>44968</v>
      </c>
      <c r="P3210" t="n">
        <v>14</v>
      </c>
      <c r="Q3210" s="14" t="inlineStr">
        <is>
          <t>SI</t>
        </is>
      </c>
      <c r="R3210" s="10" t="n"/>
      <c r="S3210" s="10" t="n"/>
      <c r="T3210" s="10" t="n"/>
      <c r="U3210" s="10" t="n"/>
      <c r="V3210" s="13" t="n">
        <v>7.574109245612703</v>
      </c>
      <c r="W3210" s="12" t="n">
        <v>44965</v>
      </c>
      <c r="X3210" s="13" t="n">
        <v>7.5</v>
      </c>
      <c r="Y3210" s="12" t="n">
        <v>44968</v>
      </c>
      <c r="Z3210" t="n">
        <v>14</v>
      </c>
      <c r="AA3210" s="14" t="inlineStr">
        <is>
          <t>SI</t>
        </is>
      </c>
    </row>
    <row r="3211">
      <c r="B3211" t="inlineStr">
        <is>
          <t>Venta Local</t>
        </is>
      </c>
      <c r="C3211" t="n">
        <v>40357395</v>
      </c>
      <c r="D3211" t="inlineStr">
        <is>
          <t>AGROSUPER SHANGHAI</t>
        </is>
      </c>
      <c r="E3211" t="n">
        <v>1022183</v>
      </c>
      <c r="F3211" t="inlineStr">
        <is>
          <t>agrosuper shanghai1022183</t>
        </is>
      </c>
      <c r="G3211" s="12" t="n">
        <v>44958</v>
      </c>
      <c r="H3211" s="10" t="inlineStr"/>
      <c r="I3211" s="10" t="n"/>
      <c r="J3211" s="10" t="n"/>
      <c r="K3211" s="10" t="n"/>
      <c r="L3211" s="13" t="n">
        <v>5.574109245612703</v>
      </c>
      <c r="M3211" s="12" t="n">
        <v>44963</v>
      </c>
      <c r="N3211" s="13" t="n">
        <v>5.5</v>
      </c>
      <c r="O3211" s="12" t="n">
        <v>44968</v>
      </c>
      <c r="P3211" t="n">
        <v>14</v>
      </c>
      <c r="Q3211" s="14" t="inlineStr">
        <is>
          <t>SI</t>
        </is>
      </c>
      <c r="R3211" s="10" t="n"/>
      <c r="S3211" s="10" t="n"/>
      <c r="T3211" s="10" t="n"/>
      <c r="U3211" s="10" t="n"/>
      <c r="V3211" s="13" t="n">
        <v>7.574109245612703</v>
      </c>
      <c r="W3211" s="12" t="n">
        <v>44965</v>
      </c>
      <c r="X3211" s="13" t="n">
        <v>7.5</v>
      </c>
      <c r="Y3211" s="12" t="n">
        <v>44968</v>
      </c>
      <c r="Z3211" t="n">
        <v>14</v>
      </c>
      <c r="AA3211" s="14" t="inlineStr">
        <is>
          <t>SI</t>
        </is>
      </c>
    </row>
    <row r="3212">
      <c r="B3212" t="inlineStr">
        <is>
          <t>Venta Local</t>
        </is>
      </c>
      <c r="C3212" t="n">
        <v>40357394</v>
      </c>
      <c r="D3212" t="inlineStr">
        <is>
          <t>AGROSUPER SHANGHAI</t>
        </is>
      </c>
      <c r="E3212" t="n">
        <v>1022183</v>
      </c>
      <c r="F3212" t="inlineStr">
        <is>
          <t>agrosuper shanghai1022183</t>
        </is>
      </c>
      <c r="G3212" s="12" t="n">
        <v>44956</v>
      </c>
      <c r="H3212" s="10" t="inlineStr"/>
      <c r="I3212" s="10" t="n"/>
      <c r="J3212" s="10" t="n"/>
      <c r="K3212" s="10" t="n"/>
      <c r="L3212" s="13" t="n">
        <v>5.574109245612703</v>
      </c>
      <c r="M3212" s="12" t="n">
        <v>44961</v>
      </c>
      <c r="N3212" s="13" t="n">
        <v>5.5</v>
      </c>
      <c r="O3212" s="12" t="n">
        <v>44966</v>
      </c>
      <c r="P3212" t="n">
        <v>16</v>
      </c>
      <c r="Q3212" s="14" t="inlineStr">
        <is>
          <t>SI</t>
        </is>
      </c>
      <c r="R3212" s="10" t="n"/>
      <c r="S3212" s="10" t="n"/>
      <c r="T3212" s="10" t="n"/>
      <c r="U3212" s="10" t="n"/>
      <c r="V3212" s="13" t="n">
        <v>7.574109245612703</v>
      </c>
      <c r="W3212" s="12" t="n">
        <v>44963</v>
      </c>
      <c r="X3212" s="13" t="n">
        <v>7.5</v>
      </c>
      <c r="Y3212" s="12" t="n">
        <v>44966</v>
      </c>
      <c r="Z3212" t="n">
        <v>16</v>
      </c>
      <c r="AA3212" s="14" t="inlineStr">
        <is>
          <t>SI</t>
        </is>
      </c>
    </row>
    <row r="3213">
      <c r="B3213" t="inlineStr">
        <is>
          <t>Venta Local</t>
        </is>
      </c>
      <c r="C3213" t="n">
        <v>40357393</v>
      </c>
      <c r="D3213" t="inlineStr">
        <is>
          <t>AGROSUPER SHANGHAI</t>
        </is>
      </c>
      <c r="E3213" t="n">
        <v>1022183</v>
      </c>
      <c r="F3213" t="inlineStr">
        <is>
          <t>agrosuper shanghai1022183</t>
        </is>
      </c>
      <c r="G3213" s="12" t="n">
        <v>44956</v>
      </c>
      <c r="H3213" s="10" t="inlineStr"/>
      <c r="I3213" s="10" t="n"/>
      <c r="J3213" s="10" t="n"/>
      <c r="K3213" s="10" t="n"/>
      <c r="L3213" s="13" t="n">
        <v>5.574109245612703</v>
      </c>
      <c r="M3213" s="12" t="n">
        <v>44961</v>
      </c>
      <c r="N3213" s="13" t="n">
        <v>5.5</v>
      </c>
      <c r="O3213" s="12" t="n">
        <v>44966</v>
      </c>
      <c r="P3213" t="n">
        <v>16</v>
      </c>
      <c r="Q3213" s="14" t="inlineStr">
        <is>
          <t>SI</t>
        </is>
      </c>
      <c r="R3213" s="10" t="n"/>
      <c r="S3213" s="10" t="n"/>
      <c r="T3213" s="10" t="n"/>
      <c r="U3213" s="10" t="n"/>
      <c r="V3213" s="13" t="n">
        <v>7.574109245612703</v>
      </c>
      <c r="W3213" s="12" t="n">
        <v>44963</v>
      </c>
      <c r="X3213" s="13" t="n">
        <v>7.5</v>
      </c>
      <c r="Y3213" s="12" t="n">
        <v>44966</v>
      </c>
      <c r="Z3213" t="n">
        <v>16</v>
      </c>
      <c r="AA3213" s="14" t="inlineStr">
        <is>
          <t>SI</t>
        </is>
      </c>
    </row>
    <row r="3214">
      <c r="B3214" t="inlineStr">
        <is>
          <t>Venta Local</t>
        </is>
      </c>
      <c r="C3214" t="n">
        <v>40357392</v>
      </c>
      <c r="D3214" t="inlineStr">
        <is>
          <t>AGROSUPER SHANGHAI</t>
        </is>
      </c>
      <c r="E3214" t="n">
        <v>1022183</v>
      </c>
      <c r="F3214" t="inlineStr">
        <is>
          <t>agrosuper shanghai1022183</t>
        </is>
      </c>
      <c r="G3214" s="12" t="n">
        <v>44952</v>
      </c>
      <c r="H3214" s="10" t="inlineStr"/>
      <c r="I3214" s="10" t="n"/>
      <c r="J3214" s="10" t="n"/>
      <c r="K3214" s="10" t="n"/>
      <c r="L3214" s="13" t="n">
        <v>5.574109245612703</v>
      </c>
      <c r="M3214" s="12" t="n">
        <v>44957</v>
      </c>
      <c r="N3214" s="13" t="n">
        <v>5.5</v>
      </c>
      <c r="O3214" s="12" t="n">
        <v>44962</v>
      </c>
      <c r="P3214" t="n">
        <v>20</v>
      </c>
      <c r="Q3214" s="14" t="inlineStr">
        <is>
          <t>SI</t>
        </is>
      </c>
      <c r="R3214" s="10" t="n"/>
      <c r="S3214" s="10" t="n"/>
      <c r="T3214" s="10" t="n"/>
      <c r="U3214" s="10" t="n"/>
      <c r="V3214" s="13" t="n">
        <v>7.574109245612703</v>
      </c>
      <c r="W3214" s="12" t="n">
        <v>44959</v>
      </c>
      <c r="X3214" s="13" t="n">
        <v>7.5</v>
      </c>
      <c r="Y3214" s="12" t="n">
        <v>44962</v>
      </c>
      <c r="Z3214" t="n">
        <v>20</v>
      </c>
      <c r="AA3214" s="14" t="inlineStr">
        <is>
          <t>SI</t>
        </is>
      </c>
    </row>
    <row r="3215">
      <c r="B3215" t="inlineStr">
        <is>
          <t>Venta Local</t>
        </is>
      </c>
      <c r="C3215" t="n">
        <v>40357391</v>
      </c>
      <c r="D3215" t="inlineStr">
        <is>
          <t>AGROSUPER SHANGHAI</t>
        </is>
      </c>
      <c r="E3215" t="n">
        <v>1022183</v>
      </c>
      <c r="F3215" t="inlineStr">
        <is>
          <t>agrosuper shanghai1022183</t>
        </is>
      </c>
      <c r="G3215" s="12" t="n">
        <v>44952</v>
      </c>
      <c r="H3215" s="10" t="inlineStr"/>
      <c r="I3215" s="10" t="n"/>
      <c r="J3215" s="10" t="n"/>
      <c r="K3215" s="10" t="n"/>
      <c r="L3215" s="13" t="n">
        <v>5.574109245612703</v>
      </c>
      <c r="M3215" s="12" t="n">
        <v>44957</v>
      </c>
      <c r="N3215" s="13" t="n">
        <v>5.5</v>
      </c>
      <c r="O3215" s="12" t="n">
        <v>44962</v>
      </c>
      <c r="P3215" t="n">
        <v>20</v>
      </c>
      <c r="Q3215" s="14" t="inlineStr">
        <is>
          <t>SI</t>
        </is>
      </c>
      <c r="R3215" s="10" t="n"/>
      <c r="S3215" s="10" t="n"/>
      <c r="T3215" s="10" t="n"/>
      <c r="U3215" s="10" t="n"/>
      <c r="V3215" s="13" t="n">
        <v>7.574109245612703</v>
      </c>
      <c r="W3215" s="12" t="n">
        <v>44959</v>
      </c>
      <c r="X3215" s="13" t="n">
        <v>7.5</v>
      </c>
      <c r="Y3215" s="12" t="n">
        <v>44962</v>
      </c>
      <c r="Z3215" t="n">
        <v>20</v>
      </c>
      <c r="AA3215" s="14" t="inlineStr">
        <is>
          <t>SI</t>
        </is>
      </c>
    </row>
    <row r="3216">
      <c r="B3216" t="inlineStr">
        <is>
          <t>Venta Local</t>
        </is>
      </c>
      <c r="C3216" t="n">
        <v>40357925</v>
      </c>
      <c r="D3216" t="inlineStr">
        <is>
          <t>AGRO AMERICA</t>
        </is>
      </c>
      <c r="E3216" t="n">
        <v>1012158</v>
      </c>
      <c r="F3216" t="inlineStr">
        <is>
          <t>agro america1012158</t>
        </is>
      </c>
      <c r="G3216" s="12" t="n">
        <v>44957</v>
      </c>
      <c r="H3216" s="10" t="inlineStr"/>
      <c r="I3216" s="10" t="n"/>
      <c r="J3216" s="10" t="n"/>
      <c r="K3216" s="10" t="n"/>
      <c r="L3216" s="13" t="n">
        <v>7.5</v>
      </c>
      <c r="M3216" s="12" t="n">
        <v>44964</v>
      </c>
      <c r="N3216" s="13" t="n">
        <v>9.5</v>
      </c>
      <c r="O3216" s="12" t="n">
        <v>44973</v>
      </c>
      <c r="P3216" t="n">
        <v>9</v>
      </c>
      <c r="Q3216" s="14" t="inlineStr">
        <is>
          <t>SI</t>
        </is>
      </c>
      <c r="R3216" s="10" t="n"/>
      <c r="S3216" s="10" t="n"/>
      <c r="T3216" s="10" t="n"/>
      <c r="U3216" s="10" t="n"/>
      <c r="V3216" s="13" t="n">
        <v>9.5</v>
      </c>
      <c r="W3216" s="12" t="n">
        <v>44966</v>
      </c>
      <c r="X3216" s="13" t="n">
        <v>11.5</v>
      </c>
      <c r="Y3216" s="12" t="n">
        <v>44973</v>
      </c>
      <c r="Z3216" t="n">
        <v>9</v>
      </c>
      <c r="AA3216" s="14" t="inlineStr">
        <is>
          <t>SI</t>
        </is>
      </c>
    </row>
    <row r="3217">
      <c r="B3217" t="inlineStr">
        <is>
          <t>Venta Local</t>
        </is>
      </c>
      <c r="C3217" t="n">
        <v>40357923</v>
      </c>
      <c r="D3217" t="inlineStr">
        <is>
          <t>AGRO AMERICA</t>
        </is>
      </c>
      <c r="E3217" t="n">
        <v>1012483</v>
      </c>
      <c r="F3217" t="inlineStr">
        <is>
          <t>agro america1012483</t>
        </is>
      </c>
      <c r="G3217" s="12" t="n">
        <v>44942</v>
      </c>
      <c r="H3217" s="10" t="inlineStr"/>
      <c r="I3217" s="10" t="n"/>
      <c r="J3217" s="10" t="n"/>
      <c r="K3217" s="10" t="n"/>
      <c r="L3217" s="13" t="n">
        <v>7.5</v>
      </c>
      <c r="M3217" s="12" t="n">
        <v>44949</v>
      </c>
      <c r="N3217" s="13" t="n">
        <v>9.5</v>
      </c>
      <c r="O3217" s="12" t="n">
        <v>44958</v>
      </c>
      <c r="P3217" t="n">
        <v>22</v>
      </c>
      <c r="Q3217" s="14" t="inlineStr">
        <is>
          <t>SI</t>
        </is>
      </c>
      <c r="R3217" s="10" t="n"/>
      <c r="S3217" s="10" t="n"/>
      <c r="T3217" s="10" t="n"/>
      <c r="U3217" s="10" t="n"/>
      <c r="V3217" s="13" t="n">
        <v>9.5</v>
      </c>
      <c r="W3217" s="12" t="n">
        <v>44951</v>
      </c>
      <c r="X3217" s="13" t="n">
        <v>11.5</v>
      </c>
      <c r="Y3217" s="12" t="n">
        <v>44958</v>
      </c>
      <c r="Z3217" t="n">
        <v>22</v>
      </c>
      <c r="AA3217" s="14" t="inlineStr">
        <is>
          <t>SI</t>
        </is>
      </c>
    </row>
    <row r="3218">
      <c r="B3218" t="inlineStr">
        <is>
          <t>Venta Local</t>
        </is>
      </c>
      <c r="C3218" t="n">
        <v>40357922</v>
      </c>
      <c r="D3218" t="inlineStr">
        <is>
          <t>AGRO AMERICA</t>
        </is>
      </c>
      <c r="E3218" t="n">
        <v>1012158</v>
      </c>
      <c r="F3218" t="inlineStr">
        <is>
          <t>agro america1012158</t>
        </is>
      </c>
      <c r="G3218" s="12" t="n">
        <v>44951</v>
      </c>
      <c r="H3218" s="10" t="inlineStr"/>
      <c r="I3218" s="10" t="n"/>
      <c r="J3218" s="10" t="n"/>
      <c r="K3218" s="10" t="n"/>
      <c r="L3218" s="13" t="n">
        <v>7.5</v>
      </c>
      <c r="M3218" s="12" t="n">
        <v>44958</v>
      </c>
      <c r="N3218" s="13" t="n">
        <v>9.5</v>
      </c>
      <c r="O3218" s="12" t="n">
        <v>44967</v>
      </c>
      <c r="P3218" t="n">
        <v>14</v>
      </c>
      <c r="Q3218" s="14" t="inlineStr">
        <is>
          <t>SI</t>
        </is>
      </c>
      <c r="R3218" s="10" t="n"/>
      <c r="S3218" s="10" t="n"/>
      <c r="T3218" s="10" t="n"/>
      <c r="U3218" s="10" t="n"/>
      <c r="V3218" s="13" t="n">
        <v>9.5</v>
      </c>
      <c r="W3218" s="12" t="n">
        <v>44960</v>
      </c>
      <c r="X3218" s="13" t="n">
        <v>11.5</v>
      </c>
      <c r="Y3218" s="12" t="n">
        <v>44967</v>
      </c>
      <c r="Z3218" t="n">
        <v>14</v>
      </c>
      <c r="AA3218" s="14" t="inlineStr">
        <is>
          <t>SI</t>
        </is>
      </c>
    </row>
    <row r="3219">
      <c r="B3219" t="inlineStr">
        <is>
          <t>Venta Local</t>
        </is>
      </c>
      <c r="C3219" t="n">
        <v>40357921</v>
      </c>
      <c r="D3219" t="inlineStr">
        <is>
          <t>AGRO AMERICA</t>
        </is>
      </c>
      <c r="E3219" t="n">
        <v>1012483</v>
      </c>
      <c r="F3219" t="inlineStr">
        <is>
          <t>agro america1012483</t>
        </is>
      </c>
      <c r="G3219" s="12" t="n">
        <v>44932</v>
      </c>
      <c r="H3219" s="10" t="inlineStr"/>
      <c r="I3219" s="10" t="n"/>
      <c r="J3219" s="10" t="n"/>
      <c r="K3219" s="10" t="n"/>
      <c r="L3219" s="13" t="n">
        <v>7.5</v>
      </c>
      <c r="M3219" s="12" t="n">
        <v>44939</v>
      </c>
      <c r="N3219" s="13" t="n">
        <v>9.5</v>
      </c>
      <c r="O3219" s="12" t="n">
        <v>44948</v>
      </c>
      <c r="P3219" t="n">
        <v>8</v>
      </c>
      <c r="Q3219" s="14" t="inlineStr">
        <is>
          <t>SI</t>
        </is>
      </c>
      <c r="R3219" s="10" t="n"/>
      <c r="S3219" s="10" t="n"/>
      <c r="T3219" s="10" t="n"/>
      <c r="U3219" s="10" t="n"/>
      <c r="V3219" s="13" t="n">
        <v>9.5</v>
      </c>
      <c r="W3219" s="12" t="n">
        <v>44941</v>
      </c>
      <c r="X3219" s="13" t="n">
        <v>11.5</v>
      </c>
      <c r="Y3219" s="12" t="n">
        <v>44948</v>
      </c>
      <c r="Z3219" t="n">
        <v>8</v>
      </c>
      <c r="AA3219" s="14" t="inlineStr">
        <is>
          <t>SI</t>
        </is>
      </c>
    </row>
    <row r="3220">
      <c r="B3220" t="inlineStr">
        <is>
          <t>Venta Local</t>
        </is>
      </c>
      <c r="C3220" t="n">
        <v>40357917</v>
      </c>
      <c r="D3220" t="inlineStr">
        <is>
          <t>AGRO AMERICA</t>
        </is>
      </c>
      <c r="E3220" t="n">
        <v>1012165</v>
      </c>
      <c r="F3220" t="inlineStr">
        <is>
          <t>agro america1012165</t>
        </is>
      </c>
      <c r="G3220" s="12" t="n">
        <v>44955</v>
      </c>
      <c r="H3220" s="10" t="inlineStr"/>
      <c r="I3220" s="10" t="n"/>
      <c r="J3220" s="10" t="n"/>
      <c r="K3220" s="10" t="n"/>
      <c r="L3220" s="13" t="n">
        <v>7.5</v>
      </c>
      <c r="M3220" s="12" t="n">
        <v>44962</v>
      </c>
      <c r="N3220" s="13" t="n">
        <v>9.5</v>
      </c>
      <c r="O3220" s="12" t="n">
        <v>44971</v>
      </c>
      <c r="P3220" t="n">
        <v>11</v>
      </c>
      <c r="Q3220" s="14" t="inlineStr">
        <is>
          <t>SI</t>
        </is>
      </c>
      <c r="R3220" s="10" t="n"/>
      <c r="S3220" s="10" t="n"/>
      <c r="T3220" s="10" t="n"/>
      <c r="U3220" s="10" t="n"/>
      <c r="V3220" s="13" t="n">
        <v>9.5</v>
      </c>
      <c r="W3220" s="12" t="n">
        <v>44964</v>
      </c>
      <c r="X3220" s="13" t="n">
        <v>11.5</v>
      </c>
      <c r="Y3220" s="12" t="n">
        <v>44971</v>
      </c>
      <c r="Z3220" t="n">
        <v>11</v>
      </c>
      <c r="AA3220" s="14" t="inlineStr">
        <is>
          <t>SI</t>
        </is>
      </c>
    </row>
    <row r="3221">
      <c r="B3221" t="inlineStr">
        <is>
          <t>Venta Local</t>
        </is>
      </c>
      <c r="C3221" t="n">
        <v>40357916</v>
      </c>
      <c r="D3221" t="inlineStr">
        <is>
          <t>AGRO AMERICA</t>
        </is>
      </c>
      <c r="E3221" t="n">
        <v>1012165</v>
      </c>
      <c r="F3221" t="inlineStr">
        <is>
          <t>agro america1012165</t>
        </is>
      </c>
      <c r="G3221" s="12" t="n">
        <v>44949</v>
      </c>
      <c r="H3221" s="10" t="inlineStr"/>
      <c r="I3221" s="10" t="n"/>
      <c r="J3221" s="10" t="n"/>
      <c r="K3221" s="10" t="n"/>
      <c r="L3221" s="13" t="n">
        <v>7.5</v>
      </c>
      <c r="M3221" s="12" t="n">
        <v>44956</v>
      </c>
      <c r="N3221" s="13" t="n">
        <v>9.5</v>
      </c>
      <c r="O3221" s="12" t="n">
        <v>44965</v>
      </c>
      <c r="P3221" t="n">
        <v>16</v>
      </c>
      <c r="Q3221" s="14" t="inlineStr">
        <is>
          <t>SI</t>
        </is>
      </c>
      <c r="R3221" s="10" t="n"/>
      <c r="S3221" s="10" t="n"/>
      <c r="T3221" s="10" t="n"/>
      <c r="U3221" s="10" t="n"/>
      <c r="V3221" s="13" t="n">
        <v>9.5</v>
      </c>
      <c r="W3221" s="12" t="n">
        <v>44958</v>
      </c>
      <c r="X3221" s="13" t="n">
        <v>11.5</v>
      </c>
      <c r="Y3221" s="12" t="n">
        <v>44965</v>
      </c>
      <c r="Z3221" t="n">
        <v>16</v>
      </c>
      <c r="AA3221" s="14" t="inlineStr">
        <is>
          <t>SI</t>
        </is>
      </c>
    </row>
    <row r="3222">
      <c r="B3222" t="inlineStr">
        <is>
          <t>Venta Local</t>
        </is>
      </c>
      <c r="C3222" t="n">
        <v>40357915</v>
      </c>
      <c r="D3222" t="inlineStr">
        <is>
          <t>AGRO AMERICA</t>
        </is>
      </c>
      <c r="E3222" t="n">
        <v>1012165</v>
      </c>
      <c r="F3222" t="inlineStr">
        <is>
          <t>agro america1012165</t>
        </is>
      </c>
      <c r="G3222" s="12" t="n">
        <v>44956</v>
      </c>
      <c r="H3222" s="10" t="inlineStr"/>
      <c r="I3222" s="10" t="n"/>
      <c r="J3222" s="10" t="n"/>
      <c r="K3222" s="10" t="n"/>
      <c r="L3222" s="13" t="n">
        <v>7.5</v>
      </c>
      <c r="M3222" s="12" t="n">
        <v>44963</v>
      </c>
      <c r="N3222" s="13" t="n">
        <v>9.5</v>
      </c>
      <c r="O3222" s="12" t="n">
        <v>44972</v>
      </c>
      <c r="P3222" t="n">
        <v>10</v>
      </c>
      <c r="Q3222" s="14" t="inlineStr">
        <is>
          <t>SI</t>
        </is>
      </c>
      <c r="R3222" s="10" t="n"/>
      <c r="S3222" s="10" t="n"/>
      <c r="T3222" s="10" t="n"/>
      <c r="U3222" s="10" t="n"/>
      <c r="V3222" s="13" t="n">
        <v>9.5</v>
      </c>
      <c r="W3222" s="12" t="n">
        <v>44965</v>
      </c>
      <c r="X3222" s="13" t="n">
        <v>11.5</v>
      </c>
      <c r="Y3222" s="12" t="n">
        <v>44972</v>
      </c>
      <c r="Z3222" t="n">
        <v>10</v>
      </c>
      <c r="AA3222" s="14" t="inlineStr">
        <is>
          <t>SI</t>
        </is>
      </c>
    </row>
    <row r="3223">
      <c r="B3223" t="inlineStr">
        <is>
          <t>Venta Local</t>
        </is>
      </c>
      <c r="C3223" t="n">
        <v>40357914</v>
      </c>
      <c r="D3223" t="inlineStr">
        <is>
          <t>AGRO AMERICA</t>
        </is>
      </c>
      <c r="E3223" t="n">
        <v>1012165</v>
      </c>
      <c r="F3223" t="inlineStr">
        <is>
          <t>agro america1012165</t>
        </is>
      </c>
      <c r="G3223" s="12" t="n">
        <v>44957</v>
      </c>
      <c r="H3223" s="10" t="inlineStr"/>
      <c r="I3223" s="10" t="n"/>
      <c r="J3223" s="10" t="n"/>
      <c r="K3223" s="10" t="n"/>
      <c r="L3223" s="13" t="n">
        <v>7.5</v>
      </c>
      <c r="M3223" s="12" t="n">
        <v>44964</v>
      </c>
      <c r="N3223" s="13" t="n">
        <v>9.5</v>
      </c>
      <c r="O3223" s="12" t="n">
        <v>44973</v>
      </c>
      <c r="P3223" t="n">
        <v>9</v>
      </c>
      <c r="Q3223" s="14" t="inlineStr">
        <is>
          <t>SI</t>
        </is>
      </c>
      <c r="R3223" s="10" t="n"/>
      <c r="S3223" s="10" t="n"/>
      <c r="T3223" s="10" t="n"/>
      <c r="U3223" s="10" t="n"/>
      <c r="V3223" s="13" t="n">
        <v>9.5</v>
      </c>
      <c r="W3223" s="12" t="n">
        <v>44966</v>
      </c>
      <c r="X3223" s="13" t="n">
        <v>11.5</v>
      </c>
      <c r="Y3223" s="12" t="n">
        <v>44973</v>
      </c>
      <c r="Z3223" t="n">
        <v>9</v>
      </c>
      <c r="AA3223" s="14" t="inlineStr">
        <is>
          <t>SI</t>
        </is>
      </c>
    </row>
    <row r="3224">
      <c r="B3224" t="inlineStr">
        <is>
          <t>Venta Local</t>
        </is>
      </c>
      <c r="C3224" t="n">
        <v>40357913</v>
      </c>
      <c r="D3224" t="inlineStr">
        <is>
          <t>AGRO AMERICA</t>
        </is>
      </c>
      <c r="E3224" t="n">
        <v>1012165</v>
      </c>
      <c r="F3224" t="inlineStr">
        <is>
          <t>agro america1012165</t>
        </is>
      </c>
      <c r="G3224" s="12" t="n">
        <v>44949</v>
      </c>
      <c r="H3224" s="10" t="inlineStr"/>
      <c r="I3224" s="10" t="n"/>
      <c r="J3224" s="10" t="n"/>
      <c r="K3224" s="10" t="n"/>
      <c r="L3224" s="13" t="n">
        <v>7.5</v>
      </c>
      <c r="M3224" s="12" t="n">
        <v>44956</v>
      </c>
      <c r="N3224" s="13" t="n">
        <v>9.5</v>
      </c>
      <c r="O3224" s="12" t="n">
        <v>44965</v>
      </c>
      <c r="P3224" t="n">
        <v>16</v>
      </c>
      <c r="Q3224" s="14" t="inlineStr">
        <is>
          <t>SI</t>
        </is>
      </c>
      <c r="R3224" s="10" t="n"/>
      <c r="S3224" s="10" t="n"/>
      <c r="T3224" s="10" t="n"/>
      <c r="U3224" s="10" t="n"/>
      <c r="V3224" s="13" t="n">
        <v>9.5</v>
      </c>
      <c r="W3224" s="12" t="n">
        <v>44958</v>
      </c>
      <c r="X3224" s="13" t="n">
        <v>11.5</v>
      </c>
      <c r="Y3224" s="12" t="n">
        <v>44965</v>
      </c>
      <c r="Z3224" t="n">
        <v>16</v>
      </c>
      <c r="AA3224" s="14" t="inlineStr">
        <is>
          <t>SI</t>
        </is>
      </c>
    </row>
    <row r="3225">
      <c r="B3225" t="inlineStr">
        <is>
          <t>Venta Local</t>
        </is>
      </c>
      <c r="C3225" t="n">
        <v>40357911</v>
      </c>
      <c r="D3225" t="inlineStr">
        <is>
          <t>AGRO AMERICA</t>
        </is>
      </c>
      <c r="E3225" t="n">
        <v>1012159</v>
      </c>
      <c r="F3225" t="inlineStr">
        <is>
          <t>agro america1012159</t>
        </is>
      </c>
      <c r="G3225" s="12" t="n">
        <v>44949</v>
      </c>
      <c r="H3225" s="10" t="inlineStr"/>
      <c r="I3225" s="10" t="n"/>
      <c r="J3225" s="10" t="n"/>
      <c r="K3225" s="10" t="n"/>
      <c r="L3225" s="13" t="n">
        <v>7.5</v>
      </c>
      <c r="M3225" s="12" t="n">
        <v>44956</v>
      </c>
      <c r="N3225" s="13" t="n">
        <v>9.5</v>
      </c>
      <c r="O3225" s="12" t="n">
        <v>44965</v>
      </c>
      <c r="P3225" t="n">
        <v>16</v>
      </c>
      <c r="Q3225" s="14" t="inlineStr">
        <is>
          <t>SI</t>
        </is>
      </c>
      <c r="R3225" s="10" t="n"/>
      <c r="S3225" s="10" t="n"/>
      <c r="T3225" s="10" t="n"/>
      <c r="U3225" s="10" t="n"/>
      <c r="V3225" s="13" t="n">
        <v>9.5</v>
      </c>
      <c r="W3225" s="12" t="n">
        <v>44958</v>
      </c>
      <c r="X3225" s="13" t="n">
        <v>11.5</v>
      </c>
      <c r="Y3225" s="12" t="n">
        <v>44965</v>
      </c>
      <c r="Z3225" t="n">
        <v>16</v>
      </c>
      <c r="AA3225" s="14" t="inlineStr">
        <is>
          <t>SI</t>
        </is>
      </c>
    </row>
    <row r="3226">
      <c r="B3226" t="inlineStr">
        <is>
          <t>Venta Local</t>
        </is>
      </c>
      <c r="C3226" t="n">
        <v>40357908</v>
      </c>
      <c r="D3226" t="inlineStr">
        <is>
          <t>AGRO AMERICA</t>
        </is>
      </c>
      <c r="E3226" t="n">
        <v>1012148</v>
      </c>
      <c r="F3226" t="inlineStr">
        <is>
          <t>agro america1012148</t>
        </is>
      </c>
      <c r="G3226" s="12" t="n">
        <v>44948</v>
      </c>
      <c r="H3226" s="10" t="inlineStr"/>
      <c r="I3226" s="10" t="n"/>
      <c r="J3226" s="10" t="n"/>
      <c r="K3226" s="10" t="n"/>
      <c r="L3226" s="13" t="n">
        <v>7.5</v>
      </c>
      <c r="M3226" s="12" t="n">
        <v>44955</v>
      </c>
      <c r="N3226" s="13" t="n">
        <v>9.5</v>
      </c>
      <c r="O3226" s="12" t="n">
        <v>44964</v>
      </c>
      <c r="P3226" t="n">
        <v>17</v>
      </c>
      <c r="Q3226" s="14" t="inlineStr">
        <is>
          <t>SI</t>
        </is>
      </c>
      <c r="R3226" s="10" t="n"/>
      <c r="S3226" s="10" t="n"/>
      <c r="T3226" s="10" t="n"/>
      <c r="U3226" s="10" t="n"/>
      <c r="V3226" s="13" t="n">
        <v>9.5</v>
      </c>
      <c r="W3226" s="12" t="n">
        <v>44957</v>
      </c>
      <c r="X3226" s="13" t="n">
        <v>11.5</v>
      </c>
      <c r="Y3226" s="12" t="n">
        <v>44964</v>
      </c>
      <c r="Z3226" t="n">
        <v>17</v>
      </c>
      <c r="AA3226" s="14" t="inlineStr">
        <is>
          <t>SI</t>
        </is>
      </c>
    </row>
    <row r="3227">
      <c r="B3227" t="inlineStr">
        <is>
          <t>Venta Local</t>
        </is>
      </c>
      <c r="C3227" t="n">
        <v>40357906</v>
      </c>
      <c r="D3227" t="inlineStr">
        <is>
          <t>AGRO AMERICA</t>
        </is>
      </c>
      <c r="E3227" t="n">
        <v>1012110</v>
      </c>
      <c r="F3227" t="inlineStr">
        <is>
          <t>agro america1012110</t>
        </is>
      </c>
      <c r="G3227" s="12" t="n">
        <v>44943</v>
      </c>
      <c r="H3227" s="10" t="inlineStr"/>
      <c r="I3227" s="10" t="n"/>
      <c r="J3227" s="10" t="n"/>
      <c r="K3227" s="10" t="n"/>
      <c r="L3227" s="13" t="n">
        <v>7.5</v>
      </c>
      <c r="M3227" s="12" t="n">
        <v>44950</v>
      </c>
      <c r="N3227" s="13" t="n">
        <v>9.5</v>
      </c>
      <c r="O3227" s="12" t="n">
        <v>44959</v>
      </c>
      <c r="P3227" t="n">
        <v>21</v>
      </c>
      <c r="Q3227" s="14" t="inlineStr">
        <is>
          <t>SI</t>
        </is>
      </c>
      <c r="R3227" s="10" t="n"/>
      <c r="S3227" s="10" t="n"/>
      <c r="T3227" s="10" t="n"/>
      <c r="U3227" s="10" t="n"/>
      <c r="V3227" s="13" t="n">
        <v>9.5</v>
      </c>
      <c r="W3227" s="12" t="n">
        <v>44952</v>
      </c>
      <c r="X3227" s="13" t="n">
        <v>11.5</v>
      </c>
      <c r="Y3227" s="12" t="n">
        <v>44959</v>
      </c>
      <c r="Z3227" t="n">
        <v>21</v>
      </c>
      <c r="AA3227" s="14" t="inlineStr">
        <is>
          <t>SI</t>
        </is>
      </c>
    </row>
    <row r="3228">
      <c r="B3228" t="inlineStr">
        <is>
          <t>Venta Local</t>
        </is>
      </c>
      <c r="C3228" t="n">
        <v>40357906</v>
      </c>
      <c r="D3228" t="inlineStr">
        <is>
          <t>AGRO AMERICA</t>
        </is>
      </c>
      <c r="E3228" t="n">
        <v>1012164</v>
      </c>
      <c r="F3228" t="inlineStr">
        <is>
          <t>agro america1012164</t>
        </is>
      </c>
      <c r="G3228" s="12" t="n">
        <v>44943</v>
      </c>
      <c r="H3228" s="10" t="inlineStr"/>
      <c r="I3228" s="10" t="n"/>
      <c r="J3228" s="10" t="n"/>
      <c r="K3228" s="10" t="n"/>
      <c r="L3228" s="13" t="n">
        <v>7.5</v>
      </c>
      <c r="M3228" s="12" t="n">
        <v>44950</v>
      </c>
      <c r="N3228" s="13" t="n">
        <v>9.5</v>
      </c>
      <c r="O3228" s="12" t="n">
        <v>44959</v>
      </c>
      <c r="P3228" t="n">
        <v>21</v>
      </c>
      <c r="Q3228" s="14" t="inlineStr">
        <is>
          <t>SI</t>
        </is>
      </c>
      <c r="R3228" s="10" t="n"/>
      <c r="S3228" s="10" t="n"/>
      <c r="T3228" s="10" t="n"/>
      <c r="U3228" s="10" t="n"/>
      <c r="V3228" s="13" t="n">
        <v>9.5</v>
      </c>
      <c r="W3228" s="12" t="n">
        <v>44952</v>
      </c>
      <c r="X3228" s="13" t="n">
        <v>11.5</v>
      </c>
      <c r="Y3228" s="12" t="n">
        <v>44959</v>
      </c>
      <c r="Z3228" t="n">
        <v>21</v>
      </c>
      <c r="AA3228" s="14" t="inlineStr">
        <is>
          <t>SI</t>
        </is>
      </c>
    </row>
    <row r="3229">
      <c r="B3229" t="inlineStr">
        <is>
          <t>Venta Local</t>
        </is>
      </c>
      <c r="C3229" t="n">
        <v>40357902</v>
      </c>
      <c r="D3229" t="inlineStr">
        <is>
          <t>AGRO AMERICA</t>
        </is>
      </c>
      <c r="E3229" t="n">
        <v>1030239</v>
      </c>
      <c r="F3229" t="inlineStr">
        <is>
          <t>agro america1030239</t>
        </is>
      </c>
      <c r="G3229" s="12" t="n">
        <v>44957</v>
      </c>
      <c r="H3229" s="10" t="inlineStr"/>
      <c r="I3229" s="10" t="n"/>
      <c r="J3229" s="10" t="n"/>
      <c r="K3229" s="10" t="n"/>
      <c r="L3229" s="13" t="n">
        <v>7.5</v>
      </c>
      <c r="M3229" s="12" t="n">
        <v>44964</v>
      </c>
      <c r="N3229" s="13" t="n">
        <v>9.5</v>
      </c>
      <c r="O3229" s="12" t="n">
        <v>44973</v>
      </c>
      <c r="P3229" t="n">
        <v>9</v>
      </c>
      <c r="Q3229" s="14" t="inlineStr">
        <is>
          <t>SI</t>
        </is>
      </c>
      <c r="R3229" s="10" t="n"/>
      <c r="S3229" s="10" t="n"/>
      <c r="T3229" s="10" t="n"/>
      <c r="U3229" s="10" t="n"/>
      <c r="V3229" s="13" t="n">
        <v>9.5</v>
      </c>
      <c r="W3229" s="12" t="n">
        <v>44966</v>
      </c>
      <c r="X3229" s="13" t="n">
        <v>11.5</v>
      </c>
      <c r="Y3229" s="12" t="n">
        <v>44973</v>
      </c>
      <c r="Z3229" t="n">
        <v>9</v>
      </c>
      <c r="AA3229" s="14" t="inlineStr">
        <is>
          <t>SI</t>
        </is>
      </c>
    </row>
    <row r="3230">
      <c r="B3230" t="inlineStr">
        <is>
          <t>Venta Local</t>
        </is>
      </c>
      <c r="C3230" t="n">
        <v>40357895</v>
      </c>
      <c r="D3230" t="inlineStr">
        <is>
          <t>AGRO AMERICA</t>
        </is>
      </c>
      <c r="E3230" t="n">
        <v>1030379</v>
      </c>
      <c r="F3230" t="inlineStr">
        <is>
          <t>agro america1030379</t>
        </is>
      </c>
      <c r="G3230" s="12" t="n">
        <v>44957</v>
      </c>
      <c r="H3230" s="10" t="inlineStr"/>
      <c r="I3230" s="10" t="n"/>
      <c r="J3230" s="10" t="n"/>
      <c r="K3230" s="10" t="n"/>
      <c r="L3230" s="13" t="n">
        <v>7.5</v>
      </c>
      <c r="M3230" s="12" t="n">
        <v>44964</v>
      </c>
      <c r="N3230" s="13" t="n">
        <v>9.5</v>
      </c>
      <c r="O3230" s="12" t="n">
        <v>44973</v>
      </c>
      <c r="P3230" t="n">
        <v>9</v>
      </c>
      <c r="Q3230" s="14" t="inlineStr">
        <is>
          <t>SI</t>
        </is>
      </c>
      <c r="R3230" s="10" t="n"/>
      <c r="S3230" s="10" t="n"/>
      <c r="T3230" s="10" t="n"/>
      <c r="U3230" s="10" t="n"/>
      <c r="V3230" s="13" t="n">
        <v>9.5</v>
      </c>
      <c r="W3230" s="12" t="n">
        <v>44966</v>
      </c>
      <c r="X3230" s="13" t="n">
        <v>11.5</v>
      </c>
      <c r="Y3230" s="12" t="n">
        <v>44973</v>
      </c>
      <c r="Z3230" t="n">
        <v>9</v>
      </c>
      <c r="AA3230" s="14" t="inlineStr">
        <is>
          <t>SI</t>
        </is>
      </c>
    </row>
    <row r="3231">
      <c r="B3231" t="inlineStr">
        <is>
          <t>Venta Local</t>
        </is>
      </c>
      <c r="C3231" t="n">
        <v>40357888</v>
      </c>
      <c r="D3231" t="inlineStr">
        <is>
          <t>AGRO AMERICA</t>
        </is>
      </c>
      <c r="E3231" t="n">
        <v>1030379</v>
      </c>
      <c r="F3231" t="inlineStr">
        <is>
          <t>agro america1030379</t>
        </is>
      </c>
      <c r="G3231" s="12" t="n">
        <v>44957</v>
      </c>
      <c r="H3231" s="10" t="inlineStr"/>
      <c r="I3231" s="10" t="n"/>
      <c r="J3231" s="10" t="n"/>
      <c r="K3231" s="10" t="n"/>
      <c r="L3231" s="13" t="n">
        <v>7.5</v>
      </c>
      <c r="M3231" s="12" t="n">
        <v>44964</v>
      </c>
      <c r="N3231" s="13" t="n">
        <v>9.5</v>
      </c>
      <c r="O3231" s="12" t="n">
        <v>44973</v>
      </c>
      <c r="P3231" t="n">
        <v>9</v>
      </c>
      <c r="Q3231" s="14" t="inlineStr">
        <is>
          <t>SI</t>
        </is>
      </c>
      <c r="R3231" s="10" t="n"/>
      <c r="S3231" s="10" t="n"/>
      <c r="T3231" s="10" t="n"/>
      <c r="U3231" s="10" t="n"/>
      <c r="V3231" s="13" t="n">
        <v>9.5</v>
      </c>
      <c r="W3231" s="12" t="n">
        <v>44966</v>
      </c>
      <c r="X3231" s="13" t="n">
        <v>11.5</v>
      </c>
      <c r="Y3231" s="12" t="n">
        <v>44973</v>
      </c>
      <c r="Z3231" t="n">
        <v>9</v>
      </c>
      <c r="AA3231" s="14" t="inlineStr">
        <is>
          <t>SI</t>
        </is>
      </c>
    </row>
    <row r="3232">
      <c r="B3232" t="inlineStr">
        <is>
          <t>Venta Local</t>
        </is>
      </c>
      <c r="C3232" t="n">
        <v>40357887</v>
      </c>
      <c r="D3232" t="inlineStr">
        <is>
          <t>AGRO AMERICA</t>
        </is>
      </c>
      <c r="E3232" t="n">
        <v>1030379</v>
      </c>
      <c r="F3232" t="inlineStr">
        <is>
          <t>agro america1030379</t>
        </is>
      </c>
      <c r="G3232" s="12" t="n">
        <v>44957</v>
      </c>
      <c r="H3232" s="10" t="inlineStr"/>
      <c r="I3232" s="10" t="n"/>
      <c r="J3232" s="10" t="n"/>
      <c r="K3232" s="10" t="n"/>
      <c r="L3232" s="13" t="n">
        <v>7.5</v>
      </c>
      <c r="M3232" s="12" t="n">
        <v>44964</v>
      </c>
      <c r="N3232" s="13" t="n">
        <v>9.5</v>
      </c>
      <c r="O3232" s="12" t="n">
        <v>44973</v>
      </c>
      <c r="P3232" t="n">
        <v>9</v>
      </c>
      <c r="Q3232" s="14" t="inlineStr">
        <is>
          <t>SI</t>
        </is>
      </c>
      <c r="R3232" s="10" t="n"/>
      <c r="S3232" s="10" t="n"/>
      <c r="T3232" s="10" t="n"/>
      <c r="U3232" s="10" t="n"/>
      <c r="V3232" s="13" t="n">
        <v>9.5</v>
      </c>
      <c r="W3232" s="12" t="n">
        <v>44966</v>
      </c>
      <c r="X3232" s="13" t="n">
        <v>11.5</v>
      </c>
      <c r="Y3232" s="12" t="n">
        <v>44973</v>
      </c>
      <c r="Z3232" t="n">
        <v>9</v>
      </c>
      <c r="AA3232" s="14" t="inlineStr">
        <is>
          <t>SI</t>
        </is>
      </c>
    </row>
    <row r="3233">
      <c r="B3233" t="inlineStr">
        <is>
          <t>Venta Local</t>
        </is>
      </c>
      <c r="C3233" t="n">
        <v>40357886</v>
      </c>
      <c r="D3233" t="inlineStr">
        <is>
          <t>AGRO AMERICA</t>
        </is>
      </c>
      <c r="E3233" t="n">
        <v>1030379</v>
      </c>
      <c r="F3233" t="inlineStr">
        <is>
          <t>agro america1030379</t>
        </is>
      </c>
      <c r="G3233" s="12" t="n">
        <v>44957</v>
      </c>
      <c r="H3233" s="10" t="inlineStr"/>
      <c r="I3233" s="10" t="n"/>
      <c r="J3233" s="10" t="n"/>
      <c r="K3233" s="10" t="n"/>
      <c r="L3233" s="13" t="n">
        <v>7.5</v>
      </c>
      <c r="M3233" s="12" t="n">
        <v>44964</v>
      </c>
      <c r="N3233" s="13" t="n">
        <v>9.5</v>
      </c>
      <c r="O3233" s="12" t="n">
        <v>44973</v>
      </c>
      <c r="P3233" t="n">
        <v>9</v>
      </c>
      <c r="Q3233" s="14" t="inlineStr">
        <is>
          <t>SI</t>
        </is>
      </c>
      <c r="R3233" s="10" t="n"/>
      <c r="S3233" s="10" t="n"/>
      <c r="T3233" s="10" t="n"/>
      <c r="U3233" s="10" t="n"/>
      <c r="V3233" s="13" t="n">
        <v>9.5</v>
      </c>
      <c r="W3233" s="12" t="n">
        <v>44966</v>
      </c>
      <c r="X3233" s="13" t="n">
        <v>11.5</v>
      </c>
      <c r="Y3233" s="12" t="n">
        <v>44973</v>
      </c>
      <c r="Z3233" t="n">
        <v>9</v>
      </c>
      <c r="AA3233" s="14" t="inlineStr">
        <is>
          <t>SI</t>
        </is>
      </c>
    </row>
    <row r="3234">
      <c r="B3234" t="inlineStr">
        <is>
          <t>Venta Local</t>
        </is>
      </c>
      <c r="C3234" t="n">
        <v>40357885</v>
      </c>
      <c r="D3234" t="inlineStr">
        <is>
          <t>AGRO AMERICA</t>
        </is>
      </c>
      <c r="E3234" t="n">
        <v>1030379</v>
      </c>
      <c r="F3234" t="inlineStr">
        <is>
          <t>agro america1030379</t>
        </is>
      </c>
      <c r="G3234" s="12" t="n">
        <v>44957</v>
      </c>
      <c r="H3234" s="10" t="inlineStr"/>
      <c r="I3234" s="10" t="n"/>
      <c r="J3234" s="10" t="n"/>
      <c r="K3234" s="10" t="n"/>
      <c r="L3234" s="13" t="n">
        <v>7.5</v>
      </c>
      <c r="M3234" s="12" t="n">
        <v>44964</v>
      </c>
      <c r="N3234" s="13" t="n">
        <v>9.5</v>
      </c>
      <c r="O3234" s="12" t="n">
        <v>44973</v>
      </c>
      <c r="P3234" t="n">
        <v>9</v>
      </c>
      <c r="Q3234" s="14" t="inlineStr">
        <is>
          <t>SI</t>
        </is>
      </c>
      <c r="R3234" s="10" t="n"/>
      <c r="S3234" s="10" t="n"/>
      <c r="T3234" s="10" t="n"/>
      <c r="U3234" s="10" t="n"/>
      <c r="V3234" s="13" t="n">
        <v>9.5</v>
      </c>
      <c r="W3234" s="12" t="n">
        <v>44966</v>
      </c>
      <c r="X3234" s="13" t="n">
        <v>11.5</v>
      </c>
      <c r="Y3234" s="12" t="n">
        <v>44973</v>
      </c>
      <c r="Z3234" t="n">
        <v>9</v>
      </c>
      <c r="AA3234" s="14" t="inlineStr">
        <is>
          <t>SI</t>
        </is>
      </c>
    </row>
    <row r="3235">
      <c r="B3235" t="inlineStr">
        <is>
          <t>Venta Local</t>
        </is>
      </c>
      <c r="C3235" t="n">
        <v>40357884</v>
      </c>
      <c r="D3235" t="inlineStr">
        <is>
          <t>AGRO AMERICA</t>
        </is>
      </c>
      <c r="E3235" t="n">
        <v>1030379</v>
      </c>
      <c r="F3235" t="inlineStr">
        <is>
          <t>agro america1030379</t>
        </is>
      </c>
      <c r="G3235" s="12" t="n">
        <v>44957</v>
      </c>
      <c r="H3235" s="10" t="inlineStr"/>
      <c r="I3235" s="10" t="n"/>
      <c r="J3235" s="10" t="n"/>
      <c r="K3235" s="10" t="n"/>
      <c r="L3235" s="13" t="n">
        <v>7.5</v>
      </c>
      <c r="M3235" s="12" t="n">
        <v>44964</v>
      </c>
      <c r="N3235" s="13" t="n">
        <v>9.5</v>
      </c>
      <c r="O3235" s="12" t="n">
        <v>44973</v>
      </c>
      <c r="P3235" t="n">
        <v>9</v>
      </c>
      <c r="Q3235" s="14" t="inlineStr">
        <is>
          <t>SI</t>
        </is>
      </c>
      <c r="R3235" s="10" t="n"/>
      <c r="S3235" s="10" t="n"/>
      <c r="T3235" s="10" t="n"/>
      <c r="U3235" s="10" t="n"/>
      <c r="V3235" s="13" t="n">
        <v>9.5</v>
      </c>
      <c r="W3235" s="12" t="n">
        <v>44966</v>
      </c>
      <c r="X3235" s="13" t="n">
        <v>11.5</v>
      </c>
      <c r="Y3235" s="12" t="n">
        <v>44973</v>
      </c>
      <c r="Z3235" t="n">
        <v>9</v>
      </c>
      <c r="AA3235" s="14" t="inlineStr">
        <is>
          <t>SI</t>
        </is>
      </c>
    </row>
    <row r="3236">
      <c r="B3236" t="inlineStr">
        <is>
          <t>Venta Local</t>
        </is>
      </c>
      <c r="C3236" t="n">
        <v>40357883</v>
      </c>
      <c r="D3236" t="inlineStr">
        <is>
          <t>AGRO AMERICA</t>
        </is>
      </c>
      <c r="E3236" t="n">
        <v>1030379</v>
      </c>
      <c r="F3236" t="inlineStr">
        <is>
          <t>agro america1030379</t>
        </is>
      </c>
      <c r="G3236" s="12" t="n">
        <v>44957</v>
      </c>
      <c r="H3236" s="10" t="inlineStr"/>
      <c r="I3236" s="10" t="n"/>
      <c r="J3236" s="10" t="n"/>
      <c r="K3236" s="10" t="n"/>
      <c r="L3236" s="13" t="n">
        <v>7.5</v>
      </c>
      <c r="M3236" s="12" t="n">
        <v>44964</v>
      </c>
      <c r="N3236" s="13" t="n">
        <v>9.5</v>
      </c>
      <c r="O3236" s="12" t="n">
        <v>44973</v>
      </c>
      <c r="P3236" t="n">
        <v>9</v>
      </c>
      <c r="Q3236" s="14" t="inlineStr">
        <is>
          <t>SI</t>
        </is>
      </c>
      <c r="R3236" s="10" t="n"/>
      <c r="S3236" s="10" t="n"/>
      <c r="T3236" s="10" t="n"/>
      <c r="U3236" s="10" t="n"/>
      <c r="V3236" s="13" t="n">
        <v>9.5</v>
      </c>
      <c r="W3236" s="12" t="n">
        <v>44966</v>
      </c>
      <c r="X3236" s="13" t="n">
        <v>11.5</v>
      </c>
      <c r="Y3236" s="12" t="n">
        <v>44973</v>
      </c>
      <c r="Z3236" t="n">
        <v>9</v>
      </c>
      <c r="AA3236" s="14" t="inlineStr">
        <is>
          <t>SI</t>
        </is>
      </c>
    </row>
    <row r="3237">
      <c r="B3237" t="inlineStr">
        <is>
          <t>Venta Local</t>
        </is>
      </c>
      <c r="C3237" t="n">
        <v>40357882</v>
      </c>
      <c r="D3237" t="inlineStr">
        <is>
          <t>AGRO AMERICA</t>
        </is>
      </c>
      <c r="E3237" t="n">
        <v>1030379</v>
      </c>
      <c r="F3237" t="inlineStr">
        <is>
          <t>agro america1030379</t>
        </is>
      </c>
      <c r="G3237" s="12" t="n">
        <v>44957</v>
      </c>
      <c r="H3237" s="10" t="inlineStr"/>
      <c r="I3237" s="10" t="n"/>
      <c r="J3237" s="10" t="n"/>
      <c r="K3237" s="10" t="n"/>
      <c r="L3237" s="13" t="n">
        <v>7.5</v>
      </c>
      <c r="M3237" s="12" t="n">
        <v>44964</v>
      </c>
      <c r="N3237" s="13" t="n">
        <v>9.5</v>
      </c>
      <c r="O3237" s="12" t="n">
        <v>44973</v>
      </c>
      <c r="P3237" t="n">
        <v>9</v>
      </c>
      <c r="Q3237" s="14" t="inlineStr">
        <is>
          <t>SI</t>
        </is>
      </c>
      <c r="R3237" s="10" t="n"/>
      <c r="S3237" s="10" t="n"/>
      <c r="T3237" s="10" t="n"/>
      <c r="U3237" s="10" t="n"/>
      <c r="V3237" s="13" t="n">
        <v>9.5</v>
      </c>
      <c r="W3237" s="12" t="n">
        <v>44966</v>
      </c>
      <c r="X3237" s="13" t="n">
        <v>11.5</v>
      </c>
      <c r="Y3237" s="12" t="n">
        <v>44973</v>
      </c>
      <c r="Z3237" t="n">
        <v>9</v>
      </c>
      <c r="AA3237" s="14" t="inlineStr">
        <is>
          <t>SI</t>
        </is>
      </c>
    </row>
    <row r="3238">
      <c r="B3238" t="inlineStr">
        <is>
          <t>Venta Local</t>
        </is>
      </c>
      <c r="C3238" t="n">
        <v>40357881</v>
      </c>
      <c r="D3238" t="inlineStr">
        <is>
          <t>AGRO MEXICO</t>
        </is>
      </c>
      <c r="E3238" t="n">
        <v>1011611</v>
      </c>
      <c r="F3238" t="inlineStr">
        <is>
          <t>agro mexico1011611</t>
        </is>
      </c>
      <c r="G3238" s="12" t="n">
        <v>44941</v>
      </c>
      <c r="H3238" s="10" t="inlineStr"/>
      <c r="I3238" s="10" t="n"/>
      <c r="J3238" s="10" t="n"/>
      <c r="K3238" s="10" t="n"/>
      <c r="L3238" s="13" t="n">
        <v>5.449612403100775</v>
      </c>
      <c r="M3238" s="12" t="n">
        <v>44946</v>
      </c>
      <c r="N3238" s="13" t="n">
        <v>10</v>
      </c>
      <c r="O3238" s="12" t="n">
        <v>44956</v>
      </c>
      <c r="P3238" t="n">
        <v>1</v>
      </c>
      <c r="Q3238" s="14" t="inlineStr">
        <is>
          <t>Mes 2</t>
        </is>
      </c>
      <c r="R3238" s="10" t="n"/>
      <c r="S3238" s="10" t="n"/>
      <c r="T3238" s="10" t="n"/>
      <c r="U3238" s="10" t="n"/>
      <c r="V3238" s="13" t="n">
        <v>7.449612403100775</v>
      </c>
      <c r="W3238" s="12" t="n">
        <v>44948</v>
      </c>
      <c r="X3238" s="13" t="n">
        <v>12</v>
      </c>
      <c r="Y3238" s="12" t="n">
        <v>44956</v>
      </c>
      <c r="Z3238" t="n">
        <v>1</v>
      </c>
      <c r="AA3238" s="14" t="inlineStr">
        <is>
          <t>Mes 2</t>
        </is>
      </c>
    </row>
    <row r="3239">
      <c r="B3239" t="inlineStr">
        <is>
          <t>Venta Local</t>
        </is>
      </c>
      <c r="C3239" t="n">
        <v>40357880</v>
      </c>
      <c r="D3239" t="inlineStr">
        <is>
          <t>AGRO MEXICO</t>
        </is>
      </c>
      <c r="E3239" t="n">
        <v>1011127</v>
      </c>
      <c r="F3239" t="inlineStr">
        <is>
          <t>agro mexico1011127</t>
        </is>
      </c>
      <c r="G3239" s="12" t="n">
        <v>44935</v>
      </c>
      <c r="H3239" s="10" t="inlineStr"/>
      <c r="I3239" s="10" t="n"/>
      <c r="J3239" s="10" t="n"/>
      <c r="K3239" s="10" t="n"/>
      <c r="L3239" s="13" t="n">
        <v>5.449612403100775</v>
      </c>
      <c r="M3239" s="12" t="n">
        <v>44940</v>
      </c>
      <c r="N3239" s="13" t="n">
        <v>10</v>
      </c>
      <c r="O3239" s="12" t="n">
        <v>44950</v>
      </c>
      <c r="P3239" t="n">
        <v>6</v>
      </c>
      <c r="Q3239" s="14" t="inlineStr">
        <is>
          <t>SI</t>
        </is>
      </c>
      <c r="R3239" s="10" t="n"/>
      <c r="S3239" s="10" t="n"/>
      <c r="T3239" s="10" t="n"/>
      <c r="U3239" s="10" t="n"/>
      <c r="V3239" s="13" t="n">
        <v>7.449612403100775</v>
      </c>
      <c r="W3239" s="12" t="n">
        <v>44942</v>
      </c>
      <c r="X3239" s="13" t="n">
        <v>12</v>
      </c>
      <c r="Y3239" s="12" t="n">
        <v>44950</v>
      </c>
      <c r="Z3239" t="n">
        <v>6</v>
      </c>
      <c r="AA3239" s="14" t="inlineStr">
        <is>
          <t>SI</t>
        </is>
      </c>
    </row>
    <row r="3240">
      <c r="B3240" t="inlineStr">
        <is>
          <t>Venta Local</t>
        </is>
      </c>
      <c r="C3240" t="n">
        <v>40357879</v>
      </c>
      <c r="D3240" t="inlineStr">
        <is>
          <t>AGRO MEXICO</t>
        </is>
      </c>
      <c r="E3240" t="n">
        <v>1011127</v>
      </c>
      <c r="F3240" t="inlineStr">
        <is>
          <t>agro mexico1011127</t>
        </is>
      </c>
      <c r="G3240" s="12" t="n">
        <v>44935</v>
      </c>
      <c r="H3240" s="10" t="inlineStr"/>
      <c r="I3240" s="10" t="n"/>
      <c r="J3240" s="10" t="n"/>
      <c r="K3240" s="10" t="n"/>
      <c r="L3240" s="13" t="n">
        <v>5.449612403100775</v>
      </c>
      <c r="M3240" s="12" t="n">
        <v>44940</v>
      </c>
      <c r="N3240" s="13" t="n">
        <v>10</v>
      </c>
      <c r="O3240" s="12" t="n">
        <v>44950</v>
      </c>
      <c r="P3240" t="n">
        <v>6</v>
      </c>
      <c r="Q3240" s="14" t="inlineStr">
        <is>
          <t>SI</t>
        </is>
      </c>
      <c r="R3240" s="10" t="n"/>
      <c r="S3240" s="10" t="n"/>
      <c r="T3240" s="10" t="n"/>
      <c r="U3240" s="10" t="n"/>
      <c r="V3240" s="13" t="n">
        <v>7.449612403100775</v>
      </c>
      <c r="W3240" s="12" t="n">
        <v>44942</v>
      </c>
      <c r="X3240" s="13" t="n">
        <v>12</v>
      </c>
      <c r="Y3240" s="12" t="n">
        <v>44950</v>
      </c>
      <c r="Z3240" t="n">
        <v>6</v>
      </c>
      <c r="AA3240" s="14" t="inlineStr">
        <is>
          <t>SI</t>
        </is>
      </c>
    </row>
    <row r="3241">
      <c r="B3241" t="inlineStr">
        <is>
          <t>Venta Local</t>
        </is>
      </c>
      <c r="C3241" t="n">
        <v>40357878</v>
      </c>
      <c r="D3241" t="inlineStr">
        <is>
          <t>AGRO MEXICO</t>
        </is>
      </c>
      <c r="E3241" t="n">
        <v>1011127</v>
      </c>
      <c r="F3241" t="inlineStr">
        <is>
          <t>agro mexico1011127</t>
        </is>
      </c>
      <c r="G3241" s="12" t="n">
        <v>44935</v>
      </c>
      <c r="H3241" s="10" t="inlineStr"/>
      <c r="I3241" s="10" t="n"/>
      <c r="J3241" s="10" t="n"/>
      <c r="K3241" s="10" t="n"/>
      <c r="L3241" s="13" t="n">
        <v>5.449612403100775</v>
      </c>
      <c r="M3241" s="12" t="n">
        <v>44940</v>
      </c>
      <c r="N3241" s="13" t="n">
        <v>10</v>
      </c>
      <c r="O3241" s="12" t="n">
        <v>44950</v>
      </c>
      <c r="P3241" t="n">
        <v>6</v>
      </c>
      <c r="Q3241" s="14" t="inlineStr">
        <is>
          <t>SI</t>
        </is>
      </c>
      <c r="R3241" s="10" t="n"/>
      <c r="S3241" s="10" t="n"/>
      <c r="T3241" s="10" t="n"/>
      <c r="U3241" s="10" t="n"/>
      <c r="V3241" s="13" t="n">
        <v>7.449612403100775</v>
      </c>
      <c r="W3241" s="12" t="n">
        <v>44942</v>
      </c>
      <c r="X3241" s="13" t="n">
        <v>12</v>
      </c>
      <c r="Y3241" s="12" t="n">
        <v>44950</v>
      </c>
      <c r="Z3241" t="n">
        <v>6</v>
      </c>
      <c r="AA3241" s="14" t="inlineStr">
        <is>
          <t>SI</t>
        </is>
      </c>
    </row>
    <row r="3242">
      <c r="B3242" t="inlineStr">
        <is>
          <t>Venta Local</t>
        </is>
      </c>
      <c r="C3242" t="n">
        <v>40357877</v>
      </c>
      <c r="D3242" t="inlineStr">
        <is>
          <t>AGRO MEXICO</t>
        </is>
      </c>
      <c r="E3242" t="n">
        <v>1011127</v>
      </c>
      <c r="F3242" t="inlineStr">
        <is>
          <t>agro mexico1011127</t>
        </is>
      </c>
      <c r="G3242" s="12" t="n">
        <v>44935</v>
      </c>
      <c r="H3242" s="10" t="inlineStr"/>
      <c r="I3242" s="10" t="n"/>
      <c r="J3242" s="10" t="n"/>
      <c r="K3242" s="10" t="n"/>
      <c r="L3242" s="13" t="n">
        <v>5.449612403100775</v>
      </c>
      <c r="M3242" s="12" t="n">
        <v>44940</v>
      </c>
      <c r="N3242" s="13" t="n">
        <v>10</v>
      </c>
      <c r="O3242" s="12" t="n">
        <v>44950</v>
      </c>
      <c r="P3242" t="n">
        <v>6</v>
      </c>
      <c r="Q3242" s="14" t="inlineStr">
        <is>
          <t>SI</t>
        </is>
      </c>
      <c r="R3242" s="10" t="n"/>
      <c r="S3242" s="10" t="n"/>
      <c r="T3242" s="10" t="n"/>
      <c r="U3242" s="10" t="n"/>
      <c r="V3242" s="13" t="n">
        <v>7.449612403100775</v>
      </c>
      <c r="W3242" s="12" t="n">
        <v>44942</v>
      </c>
      <c r="X3242" s="13" t="n">
        <v>12</v>
      </c>
      <c r="Y3242" s="12" t="n">
        <v>44950</v>
      </c>
      <c r="Z3242" t="n">
        <v>6</v>
      </c>
      <c r="AA3242" s="14" t="inlineStr">
        <is>
          <t>SI</t>
        </is>
      </c>
    </row>
    <row r="3243">
      <c r="B3243" t="inlineStr">
        <is>
          <t>Venta Local</t>
        </is>
      </c>
      <c r="C3243" t="n">
        <v>40357876</v>
      </c>
      <c r="D3243" t="inlineStr">
        <is>
          <t>AGRO MEXICO</t>
        </is>
      </c>
      <c r="E3243" t="n">
        <v>1011127</v>
      </c>
      <c r="F3243" t="inlineStr">
        <is>
          <t>agro mexico1011127</t>
        </is>
      </c>
      <c r="G3243" s="12" t="n">
        <v>44935</v>
      </c>
      <c r="H3243" s="10" t="inlineStr"/>
      <c r="I3243" s="10" t="n"/>
      <c r="J3243" s="10" t="n"/>
      <c r="K3243" s="10" t="n"/>
      <c r="L3243" s="13" t="n">
        <v>5.449612403100775</v>
      </c>
      <c r="M3243" s="12" t="n">
        <v>44940</v>
      </c>
      <c r="N3243" s="13" t="n">
        <v>10</v>
      </c>
      <c r="O3243" s="12" t="n">
        <v>44950</v>
      </c>
      <c r="P3243" t="n">
        <v>6</v>
      </c>
      <c r="Q3243" s="14" t="inlineStr">
        <is>
          <t>SI</t>
        </is>
      </c>
      <c r="R3243" s="10" t="n"/>
      <c r="S3243" s="10" t="n"/>
      <c r="T3243" s="10" t="n"/>
      <c r="U3243" s="10" t="n"/>
      <c r="V3243" s="13" t="n">
        <v>7.449612403100775</v>
      </c>
      <c r="W3243" s="12" t="n">
        <v>44942</v>
      </c>
      <c r="X3243" s="13" t="n">
        <v>12</v>
      </c>
      <c r="Y3243" s="12" t="n">
        <v>44950</v>
      </c>
      <c r="Z3243" t="n">
        <v>6</v>
      </c>
      <c r="AA3243" s="14" t="inlineStr">
        <is>
          <t>SI</t>
        </is>
      </c>
    </row>
    <row r="3244">
      <c r="B3244" t="inlineStr">
        <is>
          <t>Venta Local</t>
        </is>
      </c>
      <c r="C3244" t="n">
        <v>40357875</v>
      </c>
      <c r="D3244" t="inlineStr">
        <is>
          <t>AGRO MEXICO</t>
        </is>
      </c>
      <c r="E3244" t="n">
        <v>1011127</v>
      </c>
      <c r="F3244" t="inlineStr">
        <is>
          <t>agro mexico1011127</t>
        </is>
      </c>
      <c r="G3244" s="12" t="n">
        <v>44935</v>
      </c>
      <c r="H3244" s="10" t="inlineStr"/>
      <c r="I3244" s="10" t="n"/>
      <c r="J3244" s="10" t="n"/>
      <c r="K3244" s="10" t="n"/>
      <c r="L3244" s="13" t="n">
        <v>5.449612403100775</v>
      </c>
      <c r="M3244" s="12" t="n">
        <v>44940</v>
      </c>
      <c r="N3244" s="13" t="n">
        <v>10</v>
      </c>
      <c r="O3244" s="12" t="n">
        <v>44950</v>
      </c>
      <c r="P3244" t="n">
        <v>6</v>
      </c>
      <c r="Q3244" s="14" t="inlineStr">
        <is>
          <t>SI</t>
        </is>
      </c>
      <c r="R3244" s="10" t="n"/>
      <c r="S3244" s="10" t="n"/>
      <c r="T3244" s="10" t="n"/>
      <c r="U3244" s="10" t="n"/>
      <c r="V3244" s="13" t="n">
        <v>7.449612403100775</v>
      </c>
      <c r="W3244" s="12" t="n">
        <v>44942</v>
      </c>
      <c r="X3244" s="13" t="n">
        <v>12</v>
      </c>
      <c r="Y3244" s="12" t="n">
        <v>44950</v>
      </c>
      <c r="Z3244" t="n">
        <v>6</v>
      </c>
      <c r="AA3244" s="14" t="inlineStr">
        <is>
          <t>SI</t>
        </is>
      </c>
    </row>
    <row r="3245">
      <c r="B3245" t="inlineStr">
        <is>
          <t>Venta Local</t>
        </is>
      </c>
      <c r="C3245" t="n">
        <v>40357874</v>
      </c>
      <c r="D3245" t="inlineStr">
        <is>
          <t>AGRO MEXICO</t>
        </is>
      </c>
      <c r="E3245" t="n">
        <v>1011127</v>
      </c>
      <c r="F3245" t="inlineStr">
        <is>
          <t>agro mexico1011127</t>
        </is>
      </c>
      <c r="G3245" s="12" t="n">
        <v>44935</v>
      </c>
      <c r="H3245" s="10" t="inlineStr"/>
      <c r="I3245" s="10" t="n"/>
      <c r="J3245" s="10" t="n"/>
      <c r="K3245" s="10" t="n"/>
      <c r="L3245" s="13" t="n">
        <v>5.449612403100775</v>
      </c>
      <c r="M3245" s="12" t="n">
        <v>44940</v>
      </c>
      <c r="N3245" s="13" t="n">
        <v>10</v>
      </c>
      <c r="O3245" s="12" t="n">
        <v>44950</v>
      </c>
      <c r="P3245" t="n">
        <v>6</v>
      </c>
      <c r="Q3245" s="14" t="inlineStr">
        <is>
          <t>SI</t>
        </is>
      </c>
      <c r="R3245" s="10" t="n"/>
      <c r="S3245" s="10" t="n"/>
      <c r="T3245" s="10" t="n"/>
      <c r="U3245" s="10" t="n"/>
      <c r="V3245" s="13" t="n">
        <v>7.449612403100775</v>
      </c>
      <c r="W3245" s="12" t="n">
        <v>44942</v>
      </c>
      <c r="X3245" s="13" t="n">
        <v>12</v>
      </c>
      <c r="Y3245" s="12" t="n">
        <v>44950</v>
      </c>
      <c r="Z3245" t="n">
        <v>6</v>
      </c>
      <c r="AA3245" s="14" t="inlineStr">
        <is>
          <t>SI</t>
        </is>
      </c>
    </row>
    <row r="3246">
      <c r="B3246" t="inlineStr">
        <is>
          <t>Venta Local</t>
        </is>
      </c>
      <c r="C3246" t="n">
        <v>40357873</v>
      </c>
      <c r="D3246" t="inlineStr">
        <is>
          <t>AGRO MEXICO</t>
        </is>
      </c>
      <c r="E3246" t="n">
        <v>1011127</v>
      </c>
      <c r="F3246" t="inlineStr">
        <is>
          <t>agro mexico1011127</t>
        </is>
      </c>
      <c r="G3246" s="12" t="n">
        <v>44935</v>
      </c>
      <c r="H3246" s="10" t="inlineStr"/>
      <c r="I3246" s="10" t="n"/>
      <c r="J3246" s="10" t="n"/>
      <c r="K3246" s="10" t="n"/>
      <c r="L3246" s="13" t="n">
        <v>5.449612403100775</v>
      </c>
      <c r="M3246" s="12" t="n">
        <v>44940</v>
      </c>
      <c r="N3246" s="13" t="n">
        <v>10</v>
      </c>
      <c r="O3246" s="12" t="n">
        <v>44950</v>
      </c>
      <c r="P3246" t="n">
        <v>6</v>
      </c>
      <c r="Q3246" s="14" t="inlineStr">
        <is>
          <t>SI</t>
        </is>
      </c>
      <c r="R3246" s="10" t="n"/>
      <c r="S3246" s="10" t="n"/>
      <c r="T3246" s="10" t="n"/>
      <c r="U3246" s="10" t="n"/>
      <c r="V3246" s="13" t="n">
        <v>7.449612403100775</v>
      </c>
      <c r="W3246" s="12" t="n">
        <v>44942</v>
      </c>
      <c r="X3246" s="13" t="n">
        <v>12</v>
      </c>
      <c r="Y3246" s="12" t="n">
        <v>44950</v>
      </c>
      <c r="Z3246" t="n">
        <v>6</v>
      </c>
      <c r="AA3246" s="14" t="inlineStr">
        <is>
          <t>SI</t>
        </is>
      </c>
    </row>
    <row r="3247">
      <c r="B3247" t="inlineStr">
        <is>
          <t>Venta Local</t>
        </is>
      </c>
      <c r="C3247" t="n">
        <v>40357872</v>
      </c>
      <c r="D3247" t="inlineStr">
        <is>
          <t>AGRO MEXICO</t>
        </is>
      </c>
      <c r="E3247" t="n">
        <v>1011127</v>
      </c>
      <c r="F3247" t="inlineStr">
        <is>
          <t>agro mexico1011127</t>
        </is>
      </c>
      <c r="G3247" s="12" t="n">
        <v>44925</v>
      </c>
      <c r="H3247" s="10" t="inlineStr"/>
      <c r="I3247" s="10" t="n"/>
      <c r="J3247" s="10" t="n"/>
      <c r="K3247" s="10" t="n"/>
      <c r="L3247" s="13" t="n">
        <v>5.449612403100775</v>
      </c>
      <c r="M3247" s="12" t="n">
        <v>44930</v>
      </c>
      <c r="N3247" s="13" t="n">
        <v>10</v>
      </c>
      <c r="O3247" s="12" t="n">
        <v>44940</v>
      </c>
      <c r="P3247" t="n">
        <v>14</v>
      </c>
      <c r="Q3247" s="14" t="inlineStr">
        <is>
          <t>SI</t>
        </is>
      </c>
      <c r="R3247" s="10" t="n"/>
      <c r="S3247" s="10" t="n"/>
      <c r="T3247" s="10" t="n"/>
      <c r="U3247" s="10" t="n"/>
      <c r="V3247" s="13" t="n">
        <v>7.449612403100775</v>
      </c>
      <c r="W3247" s="12" t="n">
        <v>44932</v>
      </c>
      <c r="X3247" s="13" t="n">
        <v>12</v>
      </c>
      <c r="Y3247" s="12" t="n">
        <v>44940</v>
      </c>
      <c r="Z3247" t="n">
        <v>14</v>
      </c>
      <c r="AA3247" s="14" t="inlineStr">
        <is>
          <t>SI</t>
        </is>
      </c>
    </row>
    <row r="3248">
      <c r="B3248" t="inlineStr">
        <is>
          <t>Venta Local</t>
        </is>
      </c>
      <c r="C3248" t="n">
        <v>40357871</v>
      </c>
      <c r="D3248" t="inlineStr">
        <is>
          <t>AGRO MEXICO</t>
        </is>
      </c>
      <c r="E3248" t="n">
        <v>1011127</v>
      </c>
      <c r="F3248" t="inlineStr">
        <is>
          <t>agro mexico1011127</t>
        </is>
      </c>
      <c r="G3248" s="12" t="n">
        <v>44935</v>
      </c>
      <c r="H3248" s="10" t="inlineStr"/>
      <c r="I3248" s="10" t="n"/>
      <c r="J3248" s="10" t="n"/>
      <c r="K3248" s="10" t="n"/>
      <c r="L3248" s="13" t="n">
        <v>5.449612403100775</v>
      </c>
      <c r="M3248" s="12" t="n">
        <v>44940</v>
      </c>
      <c r="N3248" s="13" t="n">
        <v>10</v>
      </c>
      <c r="O3248" s="12" t="n">
        <v>44950</v>
      </c>
      <c r="P3248" t="n">
        <v>6</v>
      </c>
      <c r="Q3248" s="14" t="inlineStr">
        <is>
          <t>SI</t>
        </is>
      </c>
      <c r="R3248" s="10" t="n"/>
      <c r="S3248" s="10" t="n"/>
      <c r="T3248" s="10" t="n"/>
      <c r="U3248" s="10" t="n"/>
      <c r="V3248" s="13" t="n">
        <v>7.449612403100775</v>
      </c>
      <c r="W3248" s="12" t="n">
        <v>44942</v>
      </c>
      <c r="X3248" s="13" t="n">
        <v>12</v>
      </c>
      <c r="Y3248" s="12" t="n">
        <v>44950</v>
      </c>
      <c r="Z3248" t="n">
        <v>6</v>
      </c>
      <c r="AA3248" s="14" t="inlineStr">
        <is>
          <t>SI</t>
        </is>
      </c>
    </row>
    <row r="3249">
      <c r="B3249" t="inlineStr">
        <is>
          <t>Venta Local</t>
        </is>
      </c>
      <c r="C3249" t="n">
        <v>40357870</v>
      </c>
      <c r="D3249" t="inlineStr">
        <is>
          <t>AGRO MEXICO</t>
        </is>
      </c>
      <c r="E3249" t="n">
        <v>1011127</v>
      </c>
      <c r="F3249" t="inlineStr">
        <is>
          <t>agro mexico1011127</t>
        </is>
      </c>
      <c r="G3249" s="12" t="n">
        <v>44935</v>
      </c>
      <c r="H3249" s="10" t="inlineStr"/>
      <c r="I3249" s="10" t="n"/>
      <c r="J3249" s="10" t="n"/>
      <c r="K3249" s="10" t="n"/>
      <c r="L3249" s="13" t="n">
        <v>5.449612403100775</v>
      </c>
      <c r="M3249" s="12" t="n">
        <v>44940</v>
      </c>
      <c r="N3249" s="13" t="n">
        <v>10</v>
      </c>
      <c r="O3249" s="12" t="n">
        <v>44950</v>
      </c>
      <c r="P3249" t="n">
        <v>6</v>
      </c>
      <c r="Q3249" s="14" t="inlineStr">
        <is>
          <t>SI</t>
        </is>
      </c>
      <c r="R3249" s="10" t="n"/>
      <c r="S3249" s="10" t="n"/>
      <c r="T3249" s="10" t="n"/>
      <c r="U3249" s="10" t="n"/>
      <c r="V3249" s="13" t="n">
        <v>7.449612403100775</v>
      </c>
      <c r="W3249" s="12" t="n">
        <v>44942</v>
      </c>
      <c r="X3249" s="13" t="n">
        <v>12</v>
      </c>
      <c r="Y3249" s="12" t="n">
        <v>44950</v>
      </c>
      <c r="Z3249" t="n">
        <v>6</v>
      </c>
      <c r="AA3249" s="14" t="inlineStr">
        <is>
          <t>SI</t>
        </is>
      </c>
    </row>
    <row r="3250">
      <c r="B3250" t="inlineStr">
        <is>
          <t>Venta Local</t>
        </is>
      </c>
      <c r="C3250" t="n">
        <v>40357869</v>
      </c>
      <c r="D3250" t="inlineStr">
        <is>
          <t>AGRO MEXICO</t>
        </is>
      </c>
      <c r="E3250" t="n">
        <v>1011127</v>
      </c>
      <c r="F3250" t="inlineStr">
        <is>
          <t>agro mexico1011127</t>
        </is>
      </c>
      <c r="G3250" s="12" t="n">
        <v>44935</v>
      </c>
      <c r="H3250" s="10" t="inlineStr"/>
      <c r="I3250" s="10" t="n"/>
      <c r="J3250" s="10" t="n"/>
      <c r="K3250" s="10" t="n"/>
      <c r="L3250" s="13" t="n">
        <v>5.449612403100775</v>
      </c>
      <c r="M3250" s="12" t="n">
        <v>44940</v>
      </c>
      <c r="N3250" s="13" t="n">
        <v>10</v>
      </c>
      <c r="O3250" s="12" t="n">
        <v>44950</v>
      </c>
      <c r="P3250" t="n">
        <v>6</v>
      </c>
      <c r="Q3250" s="14" t="inlineStr">
        <is>
          <t>SI</t>
        </is>
      </c>
      <c r="R3250" s="10" t="n"/>
      <c r="S3250" s="10" t="n"/>
      <c r="T3250" s="10" t="n"/>
      <c r="U3250" s="10" t="n"/>
      <c r="V3250" s="13" t="n">
        <v>7.449612403100775</v>
      </c>
      <c r="W3250" s="12" t="n">
        <v>44942</v>
      </c>
      <c r="X3250" s="13" t="n">
        <v>12</v>
      </c>
      <c r="Y3250" s="12" t="n">
        <v>44950</v>
      </c>
      <c r="Z3250" t="n">
        <v>6</v>
      </c>
      <c r="AA3250" s="14" t="inlineStr">
        <is>
          <t>SI</t>
        </is>
      </c>
    </row>
    <row r="3251">
      <c r="B3251" t="inlineStr">
        <is>
          <t>Venta Local</t>
        </is>
      </c>
      <c r="C3251" t="n">
        <v>40357868</v>
      </c>
      <c r="D3251" t="inlineStr">
        <is>
          <t>AGRO MEXICO</t>
        </is>
      </c>
      <c r="E3251" t="n">
        <v>1011127</v>
      </c>
      <c r="F3251" t="inlineStr">
        <is>
          <t>agro mexico1011127</t>
        </is>
      </c>
      <c r="G3251" s="12" t="n">
        <v>44941</v>
      </c>
      <c r="H3251" s="10" t="inlineStr"/>
      <c r="I3251" s="10" t="n"/>
      <c r="J3251" s="10" t="n"/>
      <c r="K3251" s="10" t="n"/>
      <c r="L3251" s="13" t="n">
        <v>5.449612403100775</v>
      </c>
      <c r="M3251" s="12" t="n">
        <v>44946</v>
      </c>
      <c r="N3251" s="13" t="n">
        <v>10</v>
      </c>
      <c r="O3251" s="12" t="n">
        <v>44956</v>
      </c>
      <c r="P3251" t="n">
        <v>1</v>
      </c>
      <c r="Q3251" s="14" t="inlineStr">
        <is>
          <t>Mes 2</t>
        </is>
      </c>
      <c r="R3251" s="10" t="n"/>
      <c r="S3251" s="10" t="n"/>
      <c r="T3251" s="10" t="n"/>
      <c r="U3251" s="10" t="n"/>
      <c r="V3251" s="13" t="n">
        <v>7.449612403100775</v>
      </c>
      <c r="W3251" s="12" t="n">
        <v>44948</v>
      </c>
      <c r="X3251" s="13" t="n">
        <v>12</v>
      </c>
      <c r="Y3251" s="12" t="n">
        <v>44956</v>
      </c>
      <c r="Z3251" t="n">
        <v>1</v>
      </c>
      <c r="AA3251" s="14" t="inlineStr">
        <is>
          <t>Mes 2</t>
        </is>
      </c>
    </row>
    <row r="3252">
      <c r="B3252" t="inlineStr">
        <is>
          <t>Venta Local</t>
        </is>
      </c>
      <c r="C3252" t="n">
        <v>40357867</v>
      </c>
      <c r="D3252" t="inlineStr">
        <is>
          <t>AGRO MEXICO</t>
        </is>
      </c>
      <c r="E3252" t="n">
        <v>1011127</v>
      </c>
      <c r="F3252" t="inlineStr">
        <is>
          <t>agro mexico1011127</t>
        </is>
      </c>
      <c r="G3252" s="12" t="n">
        <v>44935</v>
      </c>
      <c r="H3252" s="10" t="inlineStr"/>
      <c r="I3252" s="10" t="n"/>
      <c r="J3252" s="10" t="n"/>
      <c r="K3252" s="10" t="n"/>
      <c r="L3252" s="13" t="n">
        <v>5.449612403100775</v>
      </c>
      <c r="M3252" s="12" t="n">
        <v>44940</v>
      </c>
      <c r="N3252" s="13" t="n">
        <v>10</v>
      </c>
      <c r="O3252" s="12" t="n">
        <v>44950</v>
      </c>
      <c r="P3252" t="n">
        <v>6</v>
      </c>
      <c r="Q3252" s="14" t="inlineStr">
        <is>
          <t>SI</t>
        </is>
      </c>
      <c r="R3252" s="10" t="n"/>
      <c r="S3252" s="10" t="n"/>
      <c r="T3252" s="10" t="n"/>
      <c r="U3252" s="10" t="n"/>
      <c r="V3252" s="13" t="n">
        <v>7.449612403100775</v>
      </c>
      <c r="W3252" s="12" t="n">
        <v>44942</v>
      </c>
      <c r="X3252" s="13" t="n">
        <v>12</v>
      </c>
      <c r="Y3252" s="12" t="n">
        <v>44950</v>
      </c>
      <c r="Z3252" t="n">
        <v>6</v>
      </c>
      <c r="AA3252" s="14" t="inlineStr">
        <is>
          <t>SI</t>
        </is>
      </c>
    </row>
    <row r="3253">
      <c r="B3253" t="inlineStr">
        <is>
          <t>Venta Local</t>
        </is>
      </c>
      <c r="C3253" t="n">
        <v>40357866</v>
      </c>
      <c r="D3253" t="inlineStr">
        <is>
          <t>AGRO MEXICO</t>
        </is>
      </c>
      <c r="E3253" t="n">
        <v>1011127</v>
      </c>
      <c r="F3253" t="inlineStr">
        <is>
          <t>agro mexico1011127</t>
        </is>
      </c>
      <c r="G3253" s="12" t="n">
        <v>44925</v>
      </c>
      <c r="H3253" s="10" t="inlineStr"/>
      <c r="I3253" s="10" t="n"/>
      <c r="J3253" s="10" t="n"/>
      <c r="K3253" s="10" t="n"/>
      <c r="L3253" s="13" t="n">
        <v>5.449612403100775</v>
      </c>
      <c r="M3253" s="12" t="n">
        <v>44930</v>
      </c>
      <c r="N3253" s="13" t="n">
        <v>10</v>
      </c>
      <c r="O3253" s="12" t="n">
        <v>44940</v>
      </c>
      <c r="P3253" t="n">
        <v>14</v>
      </c>
      <c r="Q3253" s="14" t="inlineStr">
        <is>
          <t>SI</t>
        </is>
      </c>
      <c r="R3253" s="10" t="n"/>
      <c r="S3253" s="10" t="n"/>
      <c r="T3253" s="10" t="n"/>
      <c r="U3253" s="10" t="n"/>
      <c r="V3253" s="13" t="n">
        <v>7.449612403100775</v>
      </c>
      <c r="W3253" s="12" t="n">
        <v>44932</v>
      </c>
      <c r="X3253" s="13" t="n">
        <v>12</v>
      </c>
      <c r="Y3253" s="12" t="n">
        <v>44940</v>
      </c>
      <c r="Z3253" t="n">
        <v>14</v>
      </c>
      <c r="AA3253" s="14" t="inlineStr">
        <is>
          <t>SI</t>
        </is>
      </c>
    </row>
    <row r="3254">
      <c r="B3254" t="inlineStr">
        <is>
          <t>Venta Local</t>
        </is>
      </c>
      <c r="C3254" t="n">
        <v>40357865</v>
      </c>
      <c r="D3254" t="inlineStr">
        <is>
          <t>AGRO MEXICO</t>
        </is>
      </c>
      <c r="E3254" t="n">
        <v>1011127</v>
      </c>
      <c r="F3254" t="inlineStr">
        <is>
          <t>agro mexico1011127</t>
        </is>
      </c>
      <c r="G3254" s="12" t="n">
        <v>44935</v>
      </c>
      <c r="H3254" s="10" t="inlineStr"/>
      <c r="I3254" s="10" t="n"/>
      <c r="J3254" s="10" t="n"/>
      <c r="K3254" s="10" t="n"/>
      <c r="L3254" s="13" t="n">
        <v>5.449612403100775</v>
      </c>
      <c r="M3254" s="12" t="n">
        <v>44940</v>
      </c>
      <c r="N3254" s="13" t="n">
        <v>10</v>
      </c>
      <c r="O3254" s="12" t="n">
        <v>44950</v>
      </c>
      <c r="P3254" t="n">
        <v>6</v>
      </c>
      <c r="Q3254" s="14" t="inlineStr">
        <is>
          <t>SI</t>
        </is>
      </c>
      <c r="R3254" s="10" t="n"/>
      <c r="S3254" s="10" t="n"/>
      <c r="T3254" s="10" t="n"/>
      <c r="U3254" s="10" t="n"/>
      <c r="V3254" s="13" t="n">
        <v>7.449612403100775</v>
      </c>
      <c r="W3254" s="12" t="n">
        <v>44942</v>
      </c>
      <c r="X3254" s="13" t="n">
        <v>12</v>
      </c>
      <c r="Y3254" s="12" t="n">
        <v>44950</v>
      </c>
      <c r="Z3254" t="n">
        <v>6</v>
      </c>
      <c r="AA3254" s="14" t="inlineStr">
        <is>
          <t>SI</t>
        </is>
      </c>
    </row>
    <row r="3255">
      <c r="B3255" t="inlineStr">
        <is>
          <t>Venta Local</t>
        </is>
      </c>
      <c r="C3255" t="n">
        <v>40357864</v>
      </c>
      <c r="D3255" t="inlineStr">
        <is>
          <t>AGRO MEXICO</t>
        </is>
      </c>
      <c r="E3255" t="n">
        <v>1011127</v>
      </c>
      <c r="F3255" t="inlineStr">
        <is>
          <t>agro mexico1011127</t>
        </is>
      </c>
      <c r="G3255" s="12" t="n">
        <v>44941</v>
      </c>
      <c r="H3255" s="10" t="inlineStr"/>
      <c r="I3255" s="10" t="n"/>
      <c r="J3255" s="10" t="n"/>
      <c r="K3255" s="10" t="n"/>
      <c r="L3255" s="13" t="n">
        <v>5.449612403100775</v>
      </c>
      <c r="M3255" s="12" t="n">
        <v>44946</v>
      </c>
      <c r="N3255" s="13" t="n">
        <v>10</v>
      </c>
      <c r="O3255" s="12" t="n">
        <v>44956</v>
      </c>
      <c r="P3255" t="n">
        <v>1</v>
      </c>
      <c r="Q3255" s="14" t="inlineStr">
        <is>
          <t>Mes 2</t>
        </is>
      </c>
      <c r="R3255" s="10" t="n"/>
      <c r="S3255" s="10" t="n"/>
      <c r="T3255" s="10" t="n"/>
      <c r="U3255" s="10" t="n"/>
      <c r="V3255" s="13" t="n">
        <v>7.449612403100775</v>
      </c>
      <c r="W3255" s="12" t="n">
        <v>44948</v>
      </c>
      <c r="X3255" s="13" t="n">
        <v>12</v>
      </c>
      <c r="Y3255" s="12" t="n">
        <v>44956</v>
      </c>
      <c r="Z3255" t="n">
        <v>1</v>
      </c>
      <c r="AA3255" s="14" t="inlineStr">
        <is>
          <t>Mes 2</t>
        </is>
      </c>
    </row>
    <row r="3256">
      <c r="B3256" t="inlineStr">
        <is>
          <t>Venta Local</t>
        </is>
      </c>
      <c r="C3256" t="n">
        <v>40357863</v>
      </c>
      <c r="D3256" t="inlineStr">
        <is>
          <t>AGRO MEXICO</t>
        </is>
      </c>
      <c r="E3256" t="n">
        <v>1011127</v>
      </c>
      <c r="F3256" t="inlineStr">
        <is>
          <t>agro mexico1011127</t>
        </is>
      </c>
      <c r="G3256" s="12" t="n">
        <v>44935</v>
      </c>
      <c r="H3256" s="10" t="inlineStr"/>
      <c r="I3256" s="10" t="n"/>
      <c r="J3256" s="10" t="n"/>
      <c r="K3256" s="10" t="n"/>
      <c r="L3256" s="13" t="n">
        <v>5.449612403100775</v>
      </c>
      <c r="M3256" s="12" t="n">
        <v>44940</v>
      </c>
      <c r="N3256" s="13" t="n">
        <v>10</v>
      </c>
      <c r="O3256" s="12" t="n">
        <v>44950</v>
      </c>
      <c r="P3256" t="n">
        <v>6</v>
      </c>
      <c r="Q3256" s="14" t="inlineStr">
        <is>
          <t>SI</t>
        </is>
      </c>
      <c r="R3256" s="10" t="n"/>
      <c r="S3256" s="10" t="n"/>
      <c r="T3256" s="10" t="n"/>
      <c r="U3256" s="10" t="n"/>
      <c r="V3256" s="13" t="n">
        <v>7.449612403100775</v>
      </c>
      <c r="W3256" s="12" t="n">
        <v>44942</v>
      </c>
      <c r="X3256" s="13" t="n">
        <v>12</v>
      </c>
      <c r="Y3256" s="12" t="n">
        <v>44950</v>
      </c>
      <c r="Z3256" t="n">
        <v>6</v>
      </c>
      <c r="AA3256" s="14" t="inlineStr">
        <is>
          <t>SI</t>
        </is>
      </c>
    </row>
    <row r="3257">
      <c r="B3257" t="inlineStr">
        <is>
          <t>Venta Local</t>
        </is>
      </c>
      <c r="C3257" t="n">
        <v>40357862</v>
      </c>
      <c r="D3257" t="inlineStr">
        <is>
          <t>AGRO MEXICO</t>
        </is>
      </c>
      <c r="E3257" t="n">
        <v>1011127</v>
      </c>
      <c r="F3257" t="inlineStr">
        <is>
          <t>agro mexico1011127</t>
        </is>
      </c>
      <c r="G3257" s="12" t="n">
        <v>44935</v>
      </c>
      <c r="H3257" s="10" t="inlineStr"/>
      <c r="I3257" s="10" t="n"/>
      <c r="J3257" s="10" t="n"/>
      <c r="K3257" s="10" t="n"/>
      <c r="L3257" s="13" t="n">
        <v>5.449612403100775</v>
      </c>
      <c r="M3257" s="12" t="n">
        <v>44940</v>
      </c>
      <c r="N3257" s="13" t="n">
        <v>10</v>
      </c>
      <c r="O3257" s="12" t="n">
        <v>44950</v>
      </c>
      <c r="P3257" t="n">
        <v>6</v>
      </c>
      <c r="Q3257" s="14" t="inlineStr">
        <is>
          <t>SI</t>
        </is>
      </c>
      <c r="R3257" s="10" t="n"/>
      <c r="S3257" s="10" t="n"/>
      <c r="T3257" s="10" t="n"/>
      <c r="U3257" s="10" t="n"/>
      <c r="V3257" s="13" t="n">
        <v>7.449612403100775</v>
      </c>
      <c r="W3257" s="12" t="n">
        <v>44942</v>
      </c>
      <c r="X3257" s="13" t="n">
        <v>12</v>
      </c>
      <c r="Y3257" s="12" t="n">
        <v>44950</v>
      </c>
      <c r="Z3257" t="n">
        <v>6</v>
      </c>
      <c r="AA3257" s="14" t="inlineStr">
        <is>
          <t>SI</t>
        </is>
      </c>
    </row>
    <row r="3258">
      <c r="B3258" t="inlineStr">
        <is>
          <t>Venta Local</t>
        </is>
      </c>
      <c r="C3258" t="n">
        <v>40357861</v>
      </c>
      <c r="D3258" t="inlineStr">
        <is>
          <t>AGRO MEXICO</t>
        </is>
      </c>
      <c r="E3258" t="n">
        <v>1011127</v>
      </c>
      <c r="F3258" t="inlineStr">
        <is>
          <t>agro mexico1011127</t>
        </is>
      </c>
      <c r="G3258" s="12" t="n">
        <v>44935</v>
      </c>
      <c r="H3258" s="10" t="inlineStr"/>
      <c r="I3258" s="10" t="n"/>
      <c r="J3258" s="10" t="n"/>
      <c r="K3258" s="10" t="n"/>
      <c r="L3258" s="13" t="n">
        <v>5.449612403100775</v>
      </c>
      <c r="M3258" s="12" t="n">
        <v>44940</v>
      </c>
      <c r="N3258" s="13" t="n">
        <v>10</v>
      </c>
      <c r="O3258" s="12" t="n">
        <v>44950</v>
      </c>
      <c r="P3258" t="n">
        <v>6</v>
      </c>
      <c r="Q3258" s="14" t="inlineStr">
        <is>
          <t>SI</t>
        </is>
      </c>
      <c r="R3258" s="10" t="n"/>
      <c r="S3258" s="10" t="n"/>
      <c r="T3258" s="10" t="n"/>
      <c r="U3258" s="10" t="n"/>
      <c r="V3258" s="13" t="n">
        <v>7.449612403100775</v>
      </c>
      <c r="W3258" s="12" t="n">
        <v>44942</v>
      </c>
      <c r="X3258" s="13" t="n">
        <v>12</v>
      </c>
      <c r="Y3258" s="12" t="n">
        <v>44950</v>
      </c>
      <c r="Z3258" t="n">
        <v>6</v>
      </c>
      <c r="AA3258" s="14" t="inlineStr">
        <is>
          <t>SI</t>
        </is>
      </c>
    </row>
    <row r="3259">
      <c r="B3259" t="inlineStr">
        <is>
          <t>Venta Local</t>
        </is>
      </c>
      <c r="C3259" t="n">
        <v>40357860</v>
      </c>
      <c r="D3259" t="inlineStr">
        <is>
          <t>AGRO MEXICO</t>
        </is>
      </c>
      <c r="E3259" t="n">
        <v>1011127</v>
      </c>
      <c r="F3259" t="inlineStr">
        <is>
          <t>agro mexico1011127</t>
        </is>
      </c>
      <c r="G3259" s="12" t="n">
        <v>44941</v>
      </c>
      <c r="H3259" s="10" t="inlineStr"/>
      <c r="I3259" s="10" t="n"/>
      <c r="J3259" s="10" t="n"/>
      <c r="K3259" s="10" t="n"/>
      <c r="L3259" s="13" t="n">
        <v>5.449612403100775</v>
      </c>
      <c r="M3259" s="12" t="n">
        <v>44946</v>
      </c>
      <c r="N3259" s="13" t="n">
        <v>10</v>
      </c>
      <c r="O3259" s="12" t="n">
        <v>44956</v>
      </c>
      <c r="P3259" t="n">
        <v>1</v>
      </c>
      <c r="Q3259" s="14" t="inlineStr">
        <is>
          <t>Mes 2</t>
        </is>
      </c>
      <c r="R3259" s="10" t="n"/>
      <c r="S3259" s="10" t="n"/>
      <c r="T3259" s="10" t="n"/>
      <c r="U3259" s="10" t="n"/>
      <c r="V3259" s="13" t="n">
        <v>7.449612403100775</v>
      </c>
      <c r="W3259" s="12" t="n">
        <v>44948</v>
      </c>
      <c r="X3259" s="13" t="n">
        <v>12</v>
      </c>
      <c r="Y3259" s="12" t="n">
        <v>44956</v>
      </c>
      <c r="Z3259" t="n">
        <v>1</v>
      </c>
      <c r="AA3259" s="14" t="inlineStr">
        <is>
          <t>Mes 2</t>
        </is>
      </c>
    </row>
    <row r="3260">
      <c r="B3260" t="inlineStr">
        <is>
          <t>Venta Local</t>
        </is>
      </c>
      <c r="C3260" t="n">
        <v>40357859</v>
      </c>
      <c r="D3260" t="inlineStr">
        <is>
          <t>AGRO MEXICO</t>
        </is>
      </c>
      <c r="E3260" t="n">
        <v>1012725</v>
      </c>
      <c r="F3260" t="inlineStr">
        <is>
          <t>agro mexico1012725</t>
        </is>
      </c>
      <c r="G3260" s="12" t="n">
        <v>44935</v>
      </c>
      <c r="H3260" s="10" t="inlineStr"/>
      <c r="I3260" s="10" t="n"/>
      <c r="J3260" s="10" t="n"/>
      <c r="K3260" s="10" t="n"/>
      <c r="L3260" s="13" t="n">
        <v>5.449612403100775</v>
      </c>
      <c r="M3260" s="12" t="n">
        <v>44940</v>
      </c>
      <c r="N3260" s="13" t="n">
        <v>10</v>
      </c>
      <c r="O3260" s="12" t="n">
        <v>44950</v>
      </c>
      <c r="P3260" t="n">
        <v>6</v>
      </c>
      <c r="Q3260" s="14" t="inlineStr">
        <is>
          <t>SI</t>
        </is>
      </c>
      <c r="R3260" s="10" t="n"/>
      <c r="S3260" s="10" t="n"/>
      <c r="T3260" s="10" t="n"/>
      <c r="U3260" s="10" t="n"/>
      <c r="V3260" s="13" t="n">
        <v>7.449612403100775</v>
      </c>
      <c r="W3260" s="12" t="n">
        <v>44942</v>
      </c>
      <c r="X3260" s="13" t="n">
        <v>12</v>
      </c>
      <c r="Y3260" s="12" t="n">
        <v>44950</v>
      </c>
      <c r="Z3260" t="n">
        <v>6</v>
      </c>
      <c r="AA3260" s="14" t="inlineStr">
        <is>
          <t>SI</t>
        </is>
      </c>
    </row>
    <row r="3261">
      <c r="B3261" t="inlineStr">
        <is>
          <t>Venta Local</t>
        </is>
      </c>
      <c r="C3261" t="n">
        <v>40357855</v>
      </c>
      <c r="D3261" t="inlineStr">
        <is>
          <t>AGRO MEXICO</t>
        </is>
      </c>
      <c r="E3261" t="n">
        <v>1012278</v>
      </c>
      <c r="F3261" t="inlineStr">
        <is>
          <t>agro mexico1012278</t>
        </is>
      </c>
      <c r="G3261" s="12" t="n">
        <v>44941</v>
      </c>
      <c r="H3261" s="10" t="inlineStr"/>
      <c r="I3261" s="10" t="n"/>
      <c r="J3261" s="10" t="n"/>
      <c r="K3261" s="10" t="n"/>
      <c r="L3261" s="13" t="n">
        <v>5.449612403100775</v>
      </c>
      <c r="M3261" s="12" t="n">
        <v>44946</v>
      </c>
      <c r="N3261" s="13" t="n">
        <v>10</v>
      </c>
      <c r="O3261" s="12" t="n">
        <v>44956</v>
      </c>
      <c r="P3261" t="n">
        <v>1</v>
      </c>
      <c r="Q3261" s="14" t="inlineStr">
        <is>
          <t>Mes 2</t>
        </is>
      </c>
      <c r="R3261" s="10" t="n"/>
      <c r="S3261" s="10" t="n"/>
      <c r="T3261" s="10" t="n"/>
      <c r="U3261" s="10" t="n"/>
      <c r="V3261" s="13" t="n">
        <v>7.449612403100775</v>
      </c>
      <c r="W3261" s="12" t="n">
        <v>44948</v>
      </c>
      <c r="X3261" s="13" t="n">
        <v>12</v>
      </c>
      <c r="Y3261" s="12" t="n">
        <v>44956</v>
      </c>
      <c r="Z3261" t="n">
        <v>1</v>
      </c>
      <c r="AA3261" s="14" t="inlineStr">
        <is>
          <t>Mes 2</t>
        </is>
      </c>
    </row>
    <row r="3262">
      <c r="B3262" t="inlineStr">
        <is>
          <t>Venta Local</t>
        </is>
      </c>
      <c r="C3262" t="n">
        <v>40357854</v>
      </c>
      <c r="D3262" t="inlineStr">
        <is>
          <t>AGRO MEXICO</t>
        </is>
      </c>
      <c r="E3262" t="n">
        <v>1012278</v>
      </c>
      <c r="F3262" t="inlineStr">
        <is>
          <t>agro mexico1012278</t>
        </is>
      </c>
      <c r="G3262" s="12" t="n">
        <v>44935</v>
      </c>
      <c r="H3262" s="10" t="inlineStr"/>
      <c r="I3262" s="10" t="n"/>
      <c r="J3262" s="10" t="n"/>
      <c r="K3262" s="10" t="n"/>
      <c r="L3262" s="13" t="n">
        <v>5.449612403100775</v>
      </c>
      <c r="M3262" s="12" t="n">
        <v>44940</v>
      </c>
      <c r="N3262" s="13" t="n">
        <v>10</v>
      </c>
      <c r="O3262" s="12" t="n">
        <v>44950</v>
      </c>
      <c r="P3262" t="n">
        <v>6</v>
      </c>
      <c r="Q3262" s="14" t="inlineStr">
        <is>
          <t>SI</t>
        </is>
      </c>
      <c r="R3262" s="10" t="n"/>
      <c r="S3262" s="10" t="n"/>
      <c r="T3262" s="10" t="n"/>
      <c r="U3262" s="10" t="n"/>
      <c r="V3262" s="13" t="n">
        <v>7.449612403100775</v>
      </c>
      <c r="W3262" s="12" t="n">
        <v>44942</v>
      </c>
      <c r="X3262" s="13" t="n">
        <v>12</v>
      </c>
      <c r="Y3262" s="12" t="n">
        <v>44950</v>
      </c>
      <c r="Z3262" t="n">
        <v>6</v>
      </c>
      <c r="AA3262" s="14" t="inlineStr">
        <is>
          <t>SI</t>
        </is>
      </c>
    </row>
    <row r="3263">
      <c r="B3263" t="inlineStr">
        <is>
          <t>Venta Local</t>
        </is>
      </c>
      <c r="C3263" t="n">
        <v>40357853</v>
      </c>
      <c r="D3263" t="inlineStr">
        <is>
          <t>AGRO MEXICO</t>
        </is>
      </c>
      <c r="E3263" t="n">
        <v>1012278</v>
      </c>
      <c r="F3263" t="inlineStr">
        <is>
          <t>agro mexico1012278</t>
        </is>
      </c>
      <c r="G3263" s="12" t="n">
        <v>44935</v>
      </c>
      <c r="H3263" s="10" t="inlineStr"/>
      <c r="I3263" s="10" t="n"/>
      <c r="J3263" s="10" t="n"/>
      <c r="K3263" s="10" t="n"/>
      <c r="L3263" s="13" t="n">
        <v>5.449612403100775</v>
      </c>
      <c r="M3263" s="12" t="n">
        <v>44940</v>
      </c>
      <c r="N3263" s="13" t="n">
        <v>10</v>
      </c>
      <c r="O3263" s="12" t="n">
        <v>44950</v>
      </c>
      <c r="P3263" t="n">
        <v>6</v>
      </c>
      <c r="Q3263" s="14" t="inlineStr">
        <is>
          <t>SI</t>
        </is>
      </c>
      <c r="R3263" s="10" t="n"/>
      <c r="S3263" s="10" t="n"/>
      <c r="T3263" s="10" t="n"/>
      <c r="U3263" s="10" t="n"/>
      <c r="V3263" s="13" t="n">
        <v>7.449612403100775</v>
      </c>
      <c r="W3263" s="12" t="n">
        <v>44942</v>
      </c>
      <c r="X3263" s="13" t="n">
        <v>12</v>
      </c>
      <c r="Y3263" s="12" t="n">
        <v>44950</v>
      </c>
      <c r="Z3263" t="n">
        <v>6</v>
      </c>
      <c r="AA3263" s="14" t="inlineStr">
        <is>
          <t>SI</t>
        </is>
      </c>
    </row>
    <row r="3264">
      <c r="B3264" t="inlineStr">
        <is>
          <t>Venta Local</t>
        </is>
      </c>
      <c r="C3264" t="n">
        <v>40357851</v>
      </c>
      <c r="D3264" t="inlineStr">
        <is>
          <t>AGRO MEXICO</t>
        </is>
      </c>
      <c r="E3264" t="n">
        <v>1012278</v>
      </c>
      <c r="F3264" t="inlineStr">
        <is>
          <t>agro mexico1012278</t>
        </is>
      </c>
      <c r="G3264" s="12" t="n">
        <v>44941</v>
      </c>
      <c r="H3264" s="10" t="inlineStr"/>
      <c r="I3264" s="10" t="n"/>
      <c r="J3264" s="10" t="n"/>
      <c r="K3264" s="10" t="n"/>
      <c r="L3264" s="13" t="n">
        <v>5.449612403100775</v>
      </c>
      <c r="M3264" s="12" t="n">
        <v>44946</v>
      </c>
      <c r="N3264" s="13" t="n">
        <v>10</v>
      </c>
      <c r="O3264" s="12" t="n">
        <v>44956</v>
      </c>
      <c r="P3264" t="n">
        <v>1</v>
      </c>
      <c r="Q3264" s="14" t="inlineStr">
        <is>
          <t>Mes 2</t>
        </is>
      </c>
      <c r="R3264" s="10" t="n"/>
      <c r="S3264" s="10" t="n"/>
      <c r="T3264" s="10" t="n"/>
      <c r="U3264" s="10" t="n"/>
      <c r="V3264" s="13" t="n">
        <v>7.449612403100775</v>
      </c>
      <c r="W3264" s="12" t="n">
        <v>44948</v>
      </c>
      <c r="X3264" s="13" t="n">
        <v>12</v>
      </c>
      <c r="Y3264" s="12" t="n">
        <v>44956</v>
      </c>
      <c r="Z3264" t="n">
        <v>1</v>
      </c>
      <c r="AA3264" s="14" t="inlineStr">
        <is>
          <t>Mes 2</t>
        </is>
      </c>
    </row>
    <row r="3265">
      <c r="B3265" t="inlineStr">
        <is>
          <t>Venta Local</t>
        </is>
      </c>
      <c r="C3265" t="n">
        <v>40357850</v>
      </c>
      <c r="D3265" t="inlineStr">
        <is>
          <t>AGRO MEXICO</t>
        </is>
      </c>
      <c r="E3265" t="n">
        <v>1012278</v>
      </c>
      <c r="F3265" t="inlineStr">
        <is>
          <t>agro mexico1012278</t>
        </is>
      </c>
      <c r="G3265" s="12" t="n">
        <v>44935</v>
      </c>
      <c r="H3265" s="10" t="inlineStr"/>
      <c r="I3265" s="10" t="n"/>
      <c r="J3265" s="10" t="n"/>
      <c r="K3265" s="10" t="n"/>
      <c r="L3265" s="13" t="n">
        <v>5.449612403100775</v>
      </c>
      <c r="M3265" s="12" t="n">
        <v>44940</v>
      </c>
      <c r="N3265" s="13" t="n">
        <v>10</v>
      </c>
      <c r="O3265" s="12" t="n">
        <v>44950</v>
      </c>
      <c r="P3265" t="n">
        <v>6</v>
      </c>
      <c r="Q3265" s="14" t="inlineStr">
        <is>
          <t>SI</t>
        </is>
      </c>
      <c r="R3265" s="10" t="n"/>
      <c r="S3265" s="10" t="n"/>
      <c r="T3265" s="10" t="n"/>
      <c r="U3265" s="10" t="n"/>
      <c r="V3265" s="13" t="n">
        <v>7.449612403100775</v>
      </c>
      <c r="W3265" s="12" t="n">
        <v>44942</v>
      </c>
      <c r="X3265" s="13" t="n">
        <v>12</v>
      </c>
      <c r="Y3265" s="12" t="n">
        <v>44950</v>
      </c>
      <c r="Z3265" t="n">
        <v>6</v>
      </c>
      <c r="AA3265" s="14" t="inlineStr">
        <is>
          <t>SI</t>
        </is>
      </c>
    </row>
    <row r="3266">
      <c r="B3266" t="inlineStr">
        <is>
          <t>Venta Local</t>
        </is>
      </c>
      <c r="C3266" t="n">
        <v>40357849</v>
      </c>
      <c r="D3266" t="inlineStr">
        <is>
          <t>AGRO MEXICO</t>
        </is>
      </c>
      <c r="E3266" t="n">
        <v>1012278</v>
      </c>
      <c r="F3266" t="inlineStr">
        <is>
          <t>agro mexico1012278</t>
        </is>
      </c>
      <c r="G3266" s="12" t="n">
        <v>44935</v>
      </c>
      <c r="H3266" s="10" t="inlineStr"/>
      <c r="I3266" s="10" t="n"/>
      <c r="J3266" s="10" t="n"/>
      <c r="K3266" s="10" t="n"/>
      <c r="L3266" s="13" t="n">
        <v>5.449612403100775</v>
      </c>
      <c r="M3266" s="12" t="n">
        <v>44940</v>
      </c>
      <c r="N3266" s="13" t="n">
        <v>10</v>
      </c>
      <c r="O3266" s="12" t="n">
        <v>44950</v>
      </c>
      <c r="P3266" t="n">
        <v>6</v>
      </c>
      <c r="Q3266" s="14" t="inlineStr">
        <is>
          <t>SI</t>
        </is>
      </c>
      <c r="R3266" s="10" t="n"/>
      <c r="S3266" s="10" t="n"/>
      <c r="T3266" s="10" t="n"/>
      <c r="U3266" s="10" t="n"/>
      <c r="V3266" s="13" t="n">
        <v>7.449612403100775</v>
      </c>
      <c r="W3266" s="12" t="n">
        <v>44942</v>
      </c>
      <c r="X3266" s="13" t="n">
        <v>12</v>
      </c>
      <c r="Y3266" s="12" t="n">
        <v>44950</v>
      </c>
      <c r="Z3266" t="n">
        <v>6</v>
      </c>
      <c r="AA3266" s="14" t="inlineStr">
        <is>
          <t>SI</t>
        </is>
      </c>
    </row>
    <row r="3267">
      <c r="B3267" t="inlineStr">
        <is>
          <t>Venta Directa</t>
        </is>
      </c>
      <c r="C3267" t="n">
        <v>40357827</v>
      </c>
      <c r="D3267" t="inlineStr">
        <is>
          <t>AGRO SUDAMERICA</t>
        </is>
      </c>
      <c r="E3267" t="n">
        <v>1011421</v>
      </c>
      <c r="F3267" t="inlineStr">
        <is>
          <t>agro sudamerica1011421</t>
        </is>
      </c>
      <c r="G3267" s="12" t="n">
        <v>44934</v>
      </c>
      <c r="H3267" s="10" t="inlineStr"/>
      <c r="I3267" s="10" t="n"/>
      <c r="J3267" s="10" t="n"/>
      <c r="K3267" s="10" t="n"/>
      <c r="L3267" s="13" t="n"/>
      <c r="N3267" s="13" t="n"/>
      <c r="Q3267" s="14" t="n"/>
      <c r="R3267" s="10" t="n"/>
      <c r="S3267" s="10" t="n"/>
      <c r="T3267" s="10" t="n"/>
      <c r="U3267" s="10" t="n"/>
      <c r="V3267" s="13" t="n"/>
      <c r="X3267" s="13" t="n"/>
      <c r="AA3267" s="14" t="n"/>
    </row>
    <row r="3268">
      <c r="B3268" t="inlineStr">
        <is>
          <t>Venta Directa</t>
        </is>
      </c>
      <c r="C3268" t="n">
        <v>40357826</v>
      </c>
      <c r="D3268" t="inlineStr">
        <is>
          <t>AGRO SUDAMERICA</t>
        </is>
      </c>
      <c r="E3268" t="n">
        <v>1011421</v>
      </c>
      <c r="F3268" t="inlineStr">
        <is>
          <t>agro sudamerica1011421</t>
        </is>
      </c>
      <c r="G3268" s="12" t="n">
        <v>44934</v>
      </c>
      <c r="H3268" s="10" t="inlineStr"/>
      <c r="I3268" s="10" t="n"/>
      <c r="J3268" s="10" t="n"/>
      <c r="K3268" s="10" t="n"/>
      <c r="L3268" s="13" t="n"/>
      <c r="N3268" s="13" t="n"/>
      <c r="Q3268" s="14" t="n"/>
      <c r="R3268" s="10" t="n"/>
      <c r="S3268" s="10" t="n"/>
      <c r="T3268" s="10" t="n"/>
      <c r="U3268" s="10" t="n"/>
      <c r="V3268" s="13" t="n"/>
      <c r="X3268" s="13" t="n"/>
      <c r="AA3268" s="14" t="n"/>
    </row>
    <row r="3269">
      <c r="B3269" t="inlineStr">
        <is>
          <t>Venta Directa</t>
        </is>
      </c>
      <c r="C3269" t="n">
        <v>40357825</v>
      </c>
      <c r="D3269" t="inlineStr">
        <is>
          <t>AGRO SUDAMERICA</t>
        </is>
      </c>
      <c r="E3269" t="n">
        <v>1011421</v>
      </c>
      <c r="F3269" t="inlineStr">
        <is>
          <t>agro sudamerica1011421</t>
        </is>
      </c>
      <c r="G3269" s="12" t="n">
        <v>44935</v>
      </c>
      <c r="H3269" s="10" t="inlineStr"/>
      <c r="I3269" s="10" t="n"/>
      <c r="J3269" s="10" t="n"/>
      <c r="K3269" s="10" t="n"/>
      <c r="L3269" s="13" t="n"/>
      <c r="N3269" s="13" t="n"/>
      <c r="Q3269" s="14" t="n"/>
      <c r="R3269" s="10" t="n"/>
      <c r="S3269" s="10" t="n"/>
      <c r="T3269" s="10" t="n"/>
      <c r="U3269" s="10" t="n"/>
      <c r="V3269" s="13" t="n"/>
      <c r="X3269" s="13" t="n"/>
      <c r="AA3269" s="14" t="n"/>
    </row>
    <row r="3270">
      <c r="B3270" t="inlineStr">
        <is>
          <t>Venta Directa</t>
        </is>
      </c>
      <c r="C3270" t="n">
        <v>40357824</v>
      </c>
      <c r="D3270" t="inlineStr">
        <is>
          <t>AGRO SUDAMERICA</t>
        </is>
      </c>
      <c r="E3270" t="n">
        <v>1012556</v>
      </c>
      <c r="F3270" t="inlineStr">
        <is>
          <t>agro sudamerica1012556</t>
        </is>
      </c>
      <c r="G3270" s="12" t="n">
        <v>44927</v>
      </c>
      <c r="H3270" s="10" t="inlineStr"/>
      <c r="I3270" s="10" t="n"/>
      <c r="J3270" s="10" t="n"/>
      <c r="K3270" s="10" t="n"/>
      <c r="L3270" s="13" t="n"/>
      <c r="N3270" s="13" t="n"/>
      <c r="Q3270" s="14" t="n"/>
      <c r="R3270" s="10" t="n"/>
      <c r="S3270" s="10" t="n"/>
      <c r="T3270" s="10" t="n"/>
      <c r="U3270" s="10" t="n"/>
      <c r="V3270" s="13" t="n"/>
      <c r="X3270" s="13" t="n"/>
      <c r="AA3270" s="14" t="n"/>
    </row>
    <row r="3271">
      <c r="B3271" t="inlineStr">
        <is>
          <t>Venta Directa</t>
        </is>
      </c>
      <c r="C3271" t="n">
        <v>40357823</v>
      </c>
      <c r="D3271" t="inlineStr">
        <is>
          <t>AGRO SUDAMERICA</t>
        </is>
      </c>
      <c r="E3271" t="n">
        <v>1012556</v>
      </c>
      <c r="F3271" t="inlineStr">
        <is>
          <t>agro sudamerica1012556</t>
        </is>
      </c>
      <c r="G3271" s="12" t="n">
        <v>44927</v>
      </c>
      <c r="H3271" s="10" t="inlineStr"/>
      <c r="I3271" s="10" t="n"/>
      <c r="J3271" s="10" t="n"/>
      <c r="K3271" s="10" t="n"/>
      <c r="L3271" s="13" t="n"/>
      <c r="N3271" s="13" t="n"/>
      <c r="Q3271" s="14" t="n"/>
      <c r="R3271" s="10" t="n"/>
      <c r="S3271" s="10" t="n"/>
      <c r="T3271" s="10" t="n"/>
      <c r="U3271" s="10" t="n"/>
      <c r="V3271" s="13" t="n"/>
      <c r="X3271" s="13" t="n"/>
      <c r="AA3271" s="14" t="n"/>
    </row>
    <row r="3272">
      <c r="B3272" t="inlineStr">
        <is>
          <t>Venta Directa</t>
        </is>
      </c>
      <c r="C3272" t="n">
        <v>40357822</v>
      </c>
      <c r="D3272" t="inlineStr">
        <is>
          <t>AGRO SUDAMERICA</t>
        </is>
      </c>
      <c r="E3272" t="n">
        <v>1012556</v>
      </c>
      <c r="F3272" t="inlineStr">
        <is>
          <t>agro sudamerica1012556</t>
        </is>
      </c>
      <c r="G3272" s="12" t="n">
        <v>44927</v>
      </c>
      <c r="H3272" s="10" t="inlineStr"/>
      <c r="I3272" s="10" t="n"/>
      <c r="J3272" s="10" t="n"/>
      <c r="K3272" s="10" t="n"/>
      <c r="L3272" s="13" t="n"/>
      <c r="N3272" s="13" t="n"/>
      <c r="Q3272" s="14" t="n"/>
      <c r="R3272" s="10" t="n"/>
      <c r="S3272" s="10" t="n"/>
      <c r="T3272" s="10" t="n"/>
      <c r="U3272" s="10" t="n"/>
      <c r="V3272" s="13" t="n"/>
      <c r="X3272" s="13" t="n"/>
      <c r="AA3272" s="14" t="n"/>
    </row>
    <row r="3273">
      <c r="B3273" t="inlineStr">
        <is>
          <t>Venta Directa</t>
        </is>
      </c>
      <c r="C3273" t="n">
        <v>40357821</v>
      </c>
      <c r="D3273" t="inlineStr">
        <is>
          <t>AGRO SUDAMERICA</t>
        </is>
      </c>
      <c r="E3273" t="n">
        <v>1012556</v>
      </c>
      <c r="F3273" t="inlineStr">
        <is>
          <t>agro sudamerica1012556</t>
        </is>
      </c>
      <c r="G3273" s="12" t="n">
        <v>44926</v>
      </c>
      <c r="H3273" s="10" t="inlineStr"/>
      <c r="I3273" s="10" t="n"/>
      <c r="J3273" s="10" t="n"/>
      <c r="K3273" s="10" t="n"/>
      <c r="L3273" s="13" t="n"/>
      <c r="N3273" s="13" t="n"/>
      <c r="Q3273" s="14" t="n"/>
      <c r="R3273" s="10" t="n"/>
      <c r="S3273" s="10" t="n"/>
      <c r="T3273" s="10" t="n"/>
      <c r="U3273" s="10" t="n"/>
      <c r="V3273" s="13" t="n"/>
      <c r="X3273" s="13" t="n"/>
      <c r="AA3273" s="14" t="n"/>
    </row>
    <row r="3274">
      <c r="B3274" t="inlineStr">
        <is>
          <t>Venta Directa</t>
        </is>
      </c>
      <c r="C3274" t="n">
        <v>40357820</v>
      </c>
      <c r="D3274" t="inlineStr">
        <is>
          <t>AGRO SUDAMERICA</t>
        </is>
      </c>
      <c r="E3274" t="n">
        <v>1020660</v>
      </c>
      <c r="F3274" t="inlineStr">
        <is>
          <t>agro sudamerica1020660</t>
        </is>
      </c>
      <c r="G3274" s="12" t="n">
        <v>44940</v>
      </c>
      <c r="H3274" s="10" t="inlineStr"/>
      <c r="I3274" s="10" t="n"/>
      <c r="J3274" s="10" t="n"/>
      <c r="K3274" s="10" t="n"/>
      <c r="L3274" s="13" t="n"/>
      <c r="N3274" s="13" t="n"/>
      <c r="Q3274" s="14" t="n"/>
      <c r="R3274" s="10" t="n"/>
      <c r="S3274" s="10" t="n"/>
      <c r="T3274" s="10" t="n"/>
      <c r="U3274" s="10" t="n"/>
      <c r="V3274" s="13" t="n"/>
      <c r="X3274" s="13" t="n"/>
      <c r="AA3274" s="14" t="n"/>
    </row>
    <row r="3275">
      <c r="B3275" t="inlineStr">
        <is>
          <t>Venta Directa</t>
        </is>
      </c>
      <c r="C3275" t="n">
        <v>40357816</v>
      </c>
      <c r="D3275" t="inlineStr">
        <is>
          <t>AGRO SUDAMERICA</t>
        </is>
      </c>
      <c r="E3275" t="n">
        <v>1021078</v>
      </c>
      <c r="F3275" t="inlineStr">
        <is>
          <t>agro sudamerica1021078</t>
        </is>
      </c>
      <c r="G3275" s="12" t="n">
        <v>44941</v>
      </c>
      <c r="H3275" s="10" t="inlineStr"/>
      <c r="I3275" s="10" t="n"/>
      <c r="J3275" s="10" t="n"/>
      <c r="K3275" s="10" t="n"/>
      <c r="L3275" s="13" t="n"/>
      <c r="N3275" s="13" t="n"/>
      <c r="Q3275" s="14" t="n"/>
      <c r="R3275" s="10" t="n"/>
      <c r="S3275" s="10" t="n"/>
      <c r="T3275" s="10" t="n"/>
      <c r="U3275" s="10" t="n"/>
      <c r="V3275" s="13" t="n"/>
      <c r="X3275" s="13" t="n"/>
      <c r="AA3275" s="14" t="n"/>
    </row>
    <row r="3276">
      <c r="B3276" t="inlineStr">
        <is>
          <t>Venta Directa</t>
        </is>
      </c>
      <c r="C3276" t="n">
        <v>40357816</v>
      </c>
      <c r="D3276" t="inlineStr">
        <is>
          <t>AGRO SUDAMERICA</t>
        </is>
      </c>
      <c r="E3276" t="n">
        <v>1021078</v>
      </c>
      <c r="F3276" t="inlineStr">
        <is>
          <t>agro sudamerica1021078</t>
        </is>
      </c>
      <c r="G3276" s="12" t="n">
        <v>44941</v>
      </c>
      <c r="H3276" s="10" t="inlineStr"/>
      <c r="I3276" s="10" t="n"/>
      <c r="J3276" s="10" t="n"/>
      <c r="K3276" s="10" t="n"/>
      <c r="L3276" s="13" t="n"/>
      <c r="N3276" s="13" t="n"/>
      <c r="Q3276" s="14" t="n"/>
      <c r="R3276" s="10" t="n"/>
      <c r="S3276" s="10" t="n"/>
      <c r="T3276" s="10" t="n"/>
      <c r="U3276" s="10" t="n"/>
      <c r="V3276" s="13" t="n"/>
      <c r="X3276" s="13" t="n"/>
      <c r="AA3276" s="14" t="n"/>
    </row>
    <row r="3277">
      <c r="B3277" t="inlineStr">
        <is>
          <t>Venta Directa</t>
        </is>
      </c>
      <c r="C3277" t="n">
        <v>40357815</v>
      </c>
      <c r="D3277" t="inlineStr">
        <is>
          <t>AGRO SUDAMERICA</t>
        </is>
      </c>
      <c r="E3277" t="n">
        <v>1021078</v>
      </c>
      <c r="F3277" t="inlineStr">
        <is>
          <t>agro sudamerica1021078</t>
        </is>
      </c>
      <c r="G3277" s="12" t="n">
        <v>44941</v>
      </c>
      <c r="H3277" s="10" t="inlineStr"/>
      <c r="I3277" s="10" t="n"/>
      <c r="J3277" s="10" t="n"/>
      <c r="K3277" s="10" t="n"/>
      <c r="L3277" s="13" t="n"/>
      <c r="N3277" s="13" t="n"/>
      <c r="Q3277" s="14" t="n"/>
      <c r="R3277" s="10" t="n"/>
      <c r="S3277" s="10" t="n"/>
      <c r="T3277" s="10" t="n"/>
      <c r="U3277" s="10" t="n"/>
      <c r="V3277" s="13" t="n"/>
      <c r="X3277" s="13" t="n"/>
      <c r="AA3277" s="14" t="n"/>
    </row>
    <row r="3278">
      <c r="B3278" t="inlineStr">
        <is>
          <t>Venta Directa</t>
        </is>
      </c>
      <c r="C3278" t="n">
        <v>40357793</v>
      </c>
      <c r="D3278" t="inlineStr">
        <is>
          <t>AGRO SUDAMERICA</t>
        </is>
      </c>
      <c r="E3278" t="n">
        <v>1021385</v>
      </c>
      <c r="F3278" t="inlineStr">
        <is>
          <t>agro sudamerica1021385</t>
        </is>
      </c>
      <c r="G3278" s="12" t="n">
        <v>44926</v>
      </c>
      <c r="H3278" s="10" t="inlineStr"/>
      <c r="I3278" s="10" t="n"/>
      <c r="J3278" s="10" t="n"/>
      <c r="K3278" s="10" t="n"/>
      <c r="L3278" s="13" t="n"/>
      <c r="N3278" s="13" t="n"/>
      <c r="Q3278" s="14" t="n"/>
      <c r="R3278" s="10" t="n"/>
      <c r="S3278" s="10" t="n"/>
      <c r="T3278" s="10" t="n"/>
      <c r="U3278" s="10" t="n"/>
      <c r="V3278" s="13" t="n"/>
      <c r="X3278" s="13" t="n"/>
      <c r="AA3278" s="14" t="n"/>
    </row>
    <row r="3279">
      <c r="B3279" t="inlineStr">
        <is>
          <t>Venta Directa</t>
        </is>
      </c>
      <c r="C3279" t="n">
        <v>40357791</v>
      </c>
      <c r="D3279" t="inlineStr">
        <is>
          <t>AGRO SUDAMERICA</t>
        </is>
      </c>
      <c r="E3279" t="n">
        <v>1020848</v>
      </c>
      <c r="F3279" t="inlineStr">
        <is>
          <t>agro sudamerica1020848</t>
        </is>
      </c>
      <c r="G3279" s="12" t="n">
        <v>44933</v>
      </c>
      <c r="H3279" s="10" t="inlineStr"/>
      <c r="I3279" s="10" t="n"/>
      <c r="J3279" s="10" t="n"/>
      <c r="K3279" s="10" t="n"/>
      <c r="L3279" s="13" t="n"/>
      <c r="N3279" s="13" t="n"/>
      <c r="Q3279" s="14" t="n"/>
      <c r="R3279" s="10" t="n"/>
      <c r="S3279" s="10" t="n"/>
      <c r="T3279" s="10" t="n"/>
      <c r="U3279" s="10" t="n"/>
      <c r="V3279" s="13" t="n"/>
      <c r="X3279" s="13" t="n"/>
      <c r="AA3279" s="14" t="n"/>
    </row>
    <row r="3280">
      <c r="B3280" t="inlineStr">
        <is>
          <t>Venta Directa</t>
        </is>
      </c>
      <c r="C3280" t="n">
        <v>40357791</v>
      </c>
      <c r="D3280" t="inlineStr">
        <is>
          <t>AGRO SUDAMERICA</t>
        </is>
      </c>
      <c r="E3280" t="n">
        <v>1020886</v>
      </c>
      <c r="F3280" t="inlineStr">
        <is>
          <t>agro sudamerica1020886</t>
        </is>
      </c>
      <c r="G3280" s="12" t="n">
        <v>44933</v>
      </c>
      <c r="H3280" s="10" t="inlineStr"/>
      <c r="I3280" s="10" t="n"/>
      <c r="J3280" s="10" t="n"/>
      <c r="K3280" s="10" t="n"/>
      <c r="L3280" s="13" t="n"/>
      <c r="N3280" s="13" t="n"/>
      <c r="Q3280" s="14" t="n"/>
      <c r="R3280" s="10" t="n"/>
      <c r="S3280" s="10" t="n"/>
      <c r="T3280" s="10" t="n"/>
      <c r="U3280" s="10" t="n"/>
      <c r="V3280" s="13" t="n"/>
      <c r="X3280" s="13" t="n"/>
      <c r="AA3280" s="14" t="n"/>
    </row>
    <row r="3281">
      <c r="B3281" t="inlineStr">
        <is>
          <t>Venta Directa</t>
        </is>
      </c>
      <c r="C3281" t="n">
        <v>40357790</v>
      </c>
      <c r="D3281" t="inlineStr">
        <is>
          <t>AGRO SUDAMERICA</t>
        </is>
      </c>
      <c r="E3281" t="n">
        <v>1010877</v>
      </c>
      <c r="F3281" t="inlineStr">
        <is>
          <t>agro sudamerica1010877</t>
        </is>
      </c>
      <c r="G3281" s="12" t="n">
        <v>44928</v>
      </c>
      <c r="H3281" s="10" t="inlineStr"/>
      <c r="I3281" s="10" t="n"/>
      <c r="J3281" s="10" t="n"/>
      <c r="K3281" s="10" t="n"/>
      <c r="L3281" s="13" t="n"/>
      <c r="N3281" s="13" t="n"/>
      <c r="Q3281" s="14" t="n"/>
      <c r="R3281" s="10" t="n"/>
      <c r="S3281" s="10" t="n"/>
      <c r="T3281" s="10" t="n"/>
      <c r="U3281" s="10" t="n"/>
      <c r="V3281" s="13" t="n"/>
      <c r="X3281" s="13" t="n"/>
      <c r="AA3281" s="14" t="n"/>
    </row>
    <row r="3282">
      <c r="B3282" t="inlineStr">
        <is>
          <t>Venta Directa</t>
        </is>
      </c>
      <c r="C3282" t="n">
        <v>40357789</v>
      </c>
      <c r="D3282" t="inlineStr">
        <is>
          <t>AGRO SUDAMERICA</t>
        </is>
      </c>
      <c r="E3282" t="n">
        <v>1010877</v>
      </c>
      <c r="F3282" t="inlineStr">
        <is>
          <t>agro sudamerica1010877</t>
        </is>
      </c>
      <c r="G3282" s="12" t="n">
        <v>44933</v>
      </c>
      <c r="H3282" s="10" t="inlineStr"/>
      <c r="I3282" s="10" t="n"/>
      <c r="J3282" s="10" t="n"/>
      <c r="K3282" s="10" t="n"/>
      <c r="L3282" s="13" t="n"/>
      <c r="N3282" s="13" t="n"/>
      <c r="Q3282" s="14" t="n"/>
      <c r="R3282" s="10" t="n"/>
      <c r="S3282" s="10" t="n"/>
      <c r="T3282" s="10" t="n"/>
      <c r="U3282" s="10" t="n"/>
      <c r="V3282" s="13" t="n"/>
      <c r="X3282" s="13" t="n"/>
      <c r="AA3282" s="14" t="n"/>
    </row>
    <row r="3283">
      <c r="B3283" t="inlineStr">
        <is>
          <t>Venta Directa</t>
        </is>
      </c>
      <c r="C3283" t="n">
        <v>40357787</v>
      </c>
      <c r="D3283" t="inlineStr">
        <is>
          <t>AGRO SUDAMERICA</t>
        </is>
      </c>
      <c r="E3283" t="n">
        <v>1030817</v>
      </c>
      <c r="F3283" t="inlineStr">
        <is>
          <t>agro sudamerica1030817</t>
        </is>
      </c>
      <c r="G3283" s="12" t="n">
        <v>44933</v>
      </c>
      <c r="H3283" s="10" t="inlineStr"/>
      <c r="I3283" s="10" t="n"/>
      <c r="J3283" s="10" t="n"/>
      <c r="K3283" s="10" t="n"/>
      <c r="L3283" s="13" t="n"/>
      <c r="N3283" s="13" t="n"/>
      <c r="Q3283" s="14" t="n"/>
      <c r="R3283" s="10" t="n"/>
      <c r="S3283" s="10" t="n"/>
      <c r="T3283" s="10" t="n"/>
      <c r="U3283" s="10" t="n"/>
      <c r="V3283" s="13" t="n"/>
      <c r="X3283" s="13" t="n"/>
      <c r="AA3283" s="14" t="n"/>
    </row>
    <row r="3284">
      <c r="B3284" t="inlineStr">
        <is>
          <t>Venta Directa</t>
        </is>
      </c>
      <c r="C3284" t="n">
        <v>40357786</v>
      </c>
      <c r="D3284" t="inlineStr">
        <is>
          <t>AGRO SUDAMERICA</t>
        </is>
      </c>
      <c r="E3284" t="n">
        <v>1030817</v>
      </c>
      <c r="F3284" t="inlineStr">
        <is>
          <t>agro sudamerica1030817</t>
        </is>
      </c>
      <c r="G3284" s="12" t="n">
        <v>44932</v>
      </c>
      <c r="H3284" s="10" t="inlineStr"/>
      <c r="I3284" s="10" t="n"/>
      <c r="J3284" s="10" t="n"/>
      <c r="K3284" s="10" t="n"/>
      <c r="L3284" s="13" t="n"/>
      <c r="N3284" s="13" t="n"/>
      <c r="Q3284" s="14" t="n"/>
      <c r="R3284" s="10" t="n"/>
      <c r="S3284" s="10" t="n"/>
      <c r="T3284" s="10" t="n"/>
      <c r="U3284" s="10" t="n"/>
      <c r="V3284" s="13" t="n"/>
      <c r="X3284" s="13" t="n"/>
      <c r="AA3284" s="14" t="n"/>
    </row>
    <row r="3285">
      <c r="B3285" t="inlineStr">
        <is>
          <t>Venta Local</t>
        </is>
      </c>
      <c r="C3285" t="n">
        <v>40357740</v>
      </c>
      <c r="D3285" t="inlineStr">
        <is>
          <t>AGRO MEXICO</t>
        </is>
      </c>
      <c r="E3285" t="n">
        <v>1011748</v>
      </c>
      <c r="F3285" t="inlineStr">
        <is>
          <t>agro mexico1011748</t>
        </is>
      </c>
      <c r="G3285" s="12" t="n">
        <v>44935</v>
      </c>
      <c r="H3285" s="10" t="inlineStr"/>
      <c r="I3285" s="10" t="n"/>
      <c r="J3285" s="10" t="n"/>
      <c r="K3285" s="10" t="n"/>
      <c r="L3285" s="13" t="n">
        <v>5.449612403100775</v>
      </c>
      <c r="M3285" s="12" t="n">
        <v>44940</v>
      </c>
      <c r="N3285" s="13" t="n">
        <v>10</v>
      </c>
      <c r="O3285" s="12" t="n">
        <v>44950</v>
      </c>
      <c r="P3285" t="n">
        <v>6</v>
      </c>
      <c r="Q3285" s="14" t="inlineStr">
        <is>
          <t>SI</t>
        </is>
      </c>
      <c r="R3285" s="10" t="n"/>
      <c r="S3285" s="10" t="n"/>
      <c r="T3285" s="10" t="n"/>
      <c r="U3285" s="10" t="n"/>
      <c r="V3285" s="13" t="n">
        <v>7.449612403100775</v>
      </c>
      <c r="W3285" s="12" t="n">
        <v>44942</v>
      </c>
      <c r="X3285" s="13" t="n">
        <v>12</v>
      </c>
      <c r="Y3285" s="12" t="n">
        <v>44950</v>
      </c>
      <c r="Z3285" t="n">
        <v>6</v>
      </c>
      <c r="AA3285" s="14" t="inlineStr">
        <is>
          <t>SI</t>
        </is>
      </c>
    </row>
    <row r="3286">
      <c r="B3286" t="inlineStr">
        <is>
          <t>Venta Local</t>
        </is>
      </c>
      <c r="C3286" t="n">
        <v>40357718</v>
      </c>
      <c r="D3286" t="inlineStr">
        <is>
          <t>AGRO EUROPA</t>
        </is>
      </c>
      <c r="E3286" t="n">
        <v>1030355</v>
      </c>
      <c r="F3286" t="inlineStr">
        <is>
          <t>agro europa1030355</t>
        </is>
      </c>
      <c r="G3286" s="12" t="n">
        <v>44996</v>
      </c>
      <c r="H3286" s="10" t="n">
        <v>24000</v>
      </c>
      <c r="I3286" s="10" t="n"/>
      <c r="J3286" s="10" t="n"/>
      <c r="K3286" s="10" t="n"/>
      <c r="L3286" s="13" t="n">
        <v>5.142011834319526</v>
      </c>
      <c r="M3286" s="12" t="n">
        <v>45001</v>
      </c>
      <c r="N3286" s="13" t="n">
        <v>7.5</v>
      </c>
      <c r="O3286" s="12" t="n">
        <v>45008</v>
      </c>
      <c r="P3286" t="n">
        <v>7</v>
      </c>
      <c r="Q3286" s="14" t="inlineStr">
        <is>
          <t>SI</t>
        </is>
      </c>
      <c r="R3286" s="10" t="n">
        <v>24000</v>
      </c>
      <c r="S3286" s="10" t="n"/>
      <c r="T3286" s="10" t="n"/>
      <c r="U3286" s="10" t="n"/>
      <c r="V3286" s="13" t="n">
        <v>7.142011834319526</v>
      </c>
      <c r="W3286" s="12" t="n">
        <v>45003</v>
      </c>
      <c r="X3286" s="13" t="n">
        <v>9.5</v>
      </c>
      <c r="Y3286" s="12" t="n">
        <v>45008</v>
      </c>
      <c r="Z3286" t="n">
        <v>7</v>
      </c>
      <c r="AA3286" s="14" t="inlineStr">
        <is>
          <t>SI</t>
        </is>
      </c>
    </row>
    <row r="3287">
      <c r="B3287" t="inlineStr">
        <is>
          <t>Venta Local</t>
        </is>
      </c>
      <c r="C3287" t="n">
        <v>40357635</v>
      </c>
      <c r="D3287" t="inlineStr">
        <is>
          <t>AGROSUPER SHANGHAI</t>
        </is>
      </c>
      <c r="E3287" t="n">
        <v>1022851</v>
      </c>
      <c r="F3287" t="inlineStr">
        <is>
          <t>agrosuper shanghai1022851</t>
        </is>
      </c>
      <c r="G3287" s="12" t="n">
        <v>44956</v>
      </c>
      <c r="H3287" s="10" t="inlineStr"/>
      <c r="I3287" s="10" t="n"/>
      <c r="J3287" s="10" t="n"/>
      <c r="K3287" s="10" t="n"/>
      <c r="L3287" s="13" t="n">
        <v>5.574109245612703</v>
      </c>
      <c r="M3287" s="12" t="n">
        <v>44961</v>
      </c>
      <c r="N3287" s="13" t="n">
        <v>5.5</v>
      </c>
      <c r="O3287" s="12" t="n">
        <v>44966</v>
      </c>
      <c r="P3287" t="n">
        <v>16</v>
      </c>
      <c r="Q3287" s="14" t="inlineStr">
        <is>
          <t>SI</t>
        </is>
      </c>
      <c r="R3287" s="10" t="n"/>
      <c r="S3287" s="10" t="n"/>
      <c r="T3287" s="10" t="n"/>
      <c r="U3287" s="10" t="n"/>
      <c r="V3287" s="13" t="n">
        <v>7.574109245612703</v>
      </c>
      <c r="W3287" s="12" t="n">
        <v>44963</v>
      </c>
      <c r="X3287" s="13" t="n">
        <v>7.5</v>
      </c>
      <c r="Y3287" s="12" t="n">
        <v>44966</v>
      </c>
      <c r="Z3287" t="n">
        <v>16</v>
      </c>
      <c r="AA3287" s="14" t="inlineStr">
        <is>
          <t>SI</t>
        </is>
      </c>
    </row>
    <row r="3288">
      <c r="B3288" t="inlineStr">
        <is>
          <t>Venta Local</t>
        </is>
      </c>
      <c r="C3288" t="n">
        <v>40357634</v>
      </c>
      <c r="D3288" t="inlineStr">
        <is>
          <t>AGROSUPER SHANGHAI</t>
        </is>
      </c>
      <c r="E3288" t="n">
        <v>1022851</v>
      </c>
      <c r="F3288" t="inlineStr">
        <is>
          <t>agrosuper shanghai1022851</t>
        </is>
      </c>
      <c r="G3288" s="12" t="n">
        <v>44960</v>
      </c>
      <c r="H3288" s="10" t="inlineStr"/>
      <c r="I3288" s="10" t="n"/>
      <c r="J3288" s="10" t="n"/>
      <c r="K3288" s="10" t="n"/>
      <c r="L3288" s="13" t="n">
        <v>5.574109245612703</v>
      </c>
      <c r="M3288" s="12" t="n">
        <v>44965</v>
      </c>
      <c r="N3288" s="13" t="n">
        <v>5.5</v>
      </c>
      <c r="O3288" s="12" t="n">
        <v>44970</v>
      </c>
      <c r="P3288" t="n">
        <v>13</v>
      </c>
      <c r="Q3288" s="14" t="inlineStr">
        <is>
          <t>SI</t>
        </is>
      </c>
      <c r="R3288" s="10" t="n"/>
      <c r="S3288" s="10" t="n"/>
      <c r="T3288" s="10" t="n"/>
      <c r="U3288" s="10" t="n"/>
      <c r="V3288" s="13" t="n">
        <v>7.574109245612703</v>
      </c>
      <c r="W3288" s="12" t="n">
        <v>44967</v>
      </c>
      <c r="X3288" s="13" t="n">
        <v>7.5</v>
      </c>
      <c r="Y3288" s="12" t="n">
        <v>44970</v>
      </c>
      <c r="Z3288" t="n">
        <v>13</v>
      </c>
      <c r="AA3288" s="14" t="inlineStr">
        <is>
          <t>SI</t>
        </is>
      </c>
    </row>
    <row r="3289">
      <c r="B3289" t="inlineStr">
        <is>
          <t>Venta Local</t>
        </is>
      </c>
      <c r="C3289" t="n">
        <v>40357623</v>
      </c>
      <c r="D3289" t="inlineStr">
        <is>
          <t>AGROSUPER SHANGHAI</t>
        </is>
      </c>
      <c r="E3289" t="n">
        <v>1030685</v>
      </c>
      <c r="F3289" t="inlineStr">
        <is>
          <t>agrosuper shanghai1030685</t>
        </is>
      </c>
      <c r="G3289" s="12" t="n">
        <v>44962</v>
      </c>
      <c r="H3289" s="10" t="inlineStr"/>
      <c r="I3289" s="10" t="n"/>
      <c r="J3289" s="10" t="n"/>
      <c r="K3289" s="10" t="n"/>
      <c r="L3289" s="13" t="n">
        <v>5.574109245612703</v>
      </c>
      <c r="M3289" s="12" t="n">
        <v>44967</v>
      </c>
      <c r="N3289" s="13" t="n">
        <v>5.5</v>
      </c>
      <c r="O3289" s="12" t="n">
        <v>44972</v>
      </c>
      <c r="P3289" t="n">
        <v>11</v>
      </c>
      <c r="Q3289" s="14" t="inlineStr">
        <is>
          <t>SI</t>
        </is>
      </c>
      <c r="R3289" s="10" t="n"/>
      <c r="S3289" s="10" t="n"/>
      <c r="T3289" s="10" t="n"/>
      <c r="U3289" s="10" t="n"/>
      <c r="V3289" s="13" t="n">
        <v>7.574109245612703</v>
      </c>
      <c r="W3289" s="12" t="n">
        <v>44969</v>
      </c>
      <c r="X3289" s="13" t="n">
        <v>7.5</v>
      </c>
      <c r="Y3289" s="12" t="n">
        <v>44972</v>
      </c>
      <c r="Z3289" t="n">
        <v>11</v>
      </c>
      <c r="AA3289" s="14" t="inlineStr">
        <is>
          <t>SI</t>
        </is>
      </c>
    </row>
    <row r="3290">
      <c r="B3290" t="inlineStr">
        <is>
          <t>Venta Local</t>
        </is>
      </c>
      <c r="C3290" t="n">
        <v>40357622</v>
      </c>
      <c r="D3290" t="inlineStr">
        <is>
          <t>AGROSUPER SHANGHAI</t>
        </is>
      </c>
      <c r="E3290" t="n">
        <v>1030685</v>
      </c>
      <c r="F3290" t="inlineStr">
        <is>
          <t>agrosuper shanghai1030685</t>
        </is>
      </c>
      <c r="G3290" s="12" t="n">
        <v>44955</v>
      </c>
      <c r="H3290" s="10" t="inlineStr"/>
      <c r="I3290" s="10" t="n"/>
      <c r="J3290" s="10" t="n"/>
      <c r="K3290" s="10" t="n"/>
      <c r="L3290" s="13" t="n">
        <v>5.574109245612703</v>
      </c>
      <c r="M3290" s="12" t="n">
        <v>44960</v>
      </c>
      <c r="N3290" s="13" t="n">
        <v>5.5</v>
      </c>
      <c r="O3290" s="12" t="n">
        <v>44965</v>
      </c>
      <c r="P3290" t="n">
        <v>17</v>
      </c>
      <c r="Q3290" s="14" t="inlineStr">
        <is>
          <t>SI</t>
        </is>
      </c>
      <c r="R3290" s="10" t="n"/>
      <c r="S3290" s="10" t="n"/>
      <c r="T3290" s="10" t="n"/>
      <c r="U3290" s="10" t="n"/>
      <c r="V3290" s="13" t="n">
        <v>7.574109245612703</v>
      </c>
      <c r="W3290" s="12" t="n">
        <v>44962</v>
      </c>
      <c r="X3290" s="13" t="n">
        <v>7.5</v>
      </c>
      <c r="Y3290" s="12" t="n">
        <v>44965</v>
      </c>
      <c r="Z3290" t="n">
        <v>17</v>
      </c>
      <c r="AA3290" s="14" t="inlineStr">
        <is>
          <t>SI</t>
        </is>
      </c>
    </row>
    <row r="3291">
      <c r="B3291" t="inlineStr">
        <is>
          <t>Venta Local</t>
        </is>
      </c>
      <c r="C3291" t="n">
        <v>40357621</v>
      </c>
      <c r="D3291" t="inlineStr">
        <is>
          <t>AGROSUPER SHANGHAI</t>
        </is>
      </c>
      <c r="E3291" t="n">
        <v>1030685</v>
      </c>
      <c r="F3291" t="inlineStr">
        <is>
          <t>agrosuper shanghai1030685</t>
        </is>
      </c>
      <c r="G3291" s="12" t="n">
        <v>44961</v>
      </c>
      <c r="H3291" s="10" t="inlineStr"/>
      <c r="I3291" s="10" t="n"/>
      <c r="J3291" s="10" t="n"/>
      <c r="K3291" s="10" t="n"/>
      <c r="L3291" s="13" t="n">
        <v>5.574109245612703</v>
      </c>
      <c r="M3291" s="12" t="n">
        <v>44966</v>
      </c>
      <c r="N3291" s="13" t="n">
        <v>5.5</v>
      </c>
      <c r="O3291" s="12" t="n">
        <v>44971</v>
      </c>
      <c r="P3291" t="n">
        <v>12</v>
      </c>
      <c r="Q3291" s="14" t="inlineStr">
        <is>
          <t>SI</t>
        </is>
      </c>
      <c r="R3291" s="10" t="n"/>
      <c r="S3291" s="10" t="n"/>
      <c r="T3291" s="10" t="n"/>
      <c r="U3291" s="10" t="n"/>
      <c r="V3291" s="13" t="n">
        <v>7.574109245612703</v>
      </c>
      <c r="W3291" s="12" t="n">
        <v>44968</v>
      </c>
      <c r="X3291" s="13" t="n">
        <v>7.5</v>
      </c>
      <c r="Y3291" s="12" t="n">
        <v>44971</v>
      </c>
      <c r="Z3291" t="n">
        <v>12</v>
      </c>
      <c r="AA3291" s="14" t="inlineStr">
        <is>
          <t>SI</t>
        </is>
      </c>
    </row>
    <row r="3292">
      <c r="B3292" t="inlineStr">
        <is>
          <t>Venta Local</t>
        </is>
      </c>
      <c r="C3292" t="n">
        <v>40357601</v>
      </c>
      <c r="D3292" t="inlineStr">
        <is>
          <t>AGROSUPER SHANGHAI</t>
        </is>
      </c>
      <c r="E3292" t="n">
        <v>1022639</v>
      </c>
      <c r="F3292" t="inlineStr">
        <is>
          <t>agrosuper shanghai1022639</t>
        </is>
      </c>
      <c r="G3292" s="12" t="n">
        <v>44962</v>
      </c>
      <c r="H3292" s="10" t="inlineStr"/>
      <c r="I3292" s="10" t="n"/>
      <c r="J3292" s="10" t="n"/>
      <c r="K3292" s="10" t="n"/>
      <c r="L3292" s="13" t="n">
        <v>5.574109245612703</v>
      </c>
      <c r="M3292" s="12" t="n">
        <v>44967</v>
      </c>
      <c r="N3292" s="13" t="n">
        <v>5.5</v>
      </c>
      <c r="O3292" s="12" t="n">
        <v>44972</v>
      </c>
      <c r="P3292" t="n">
        <v>11</v>
      </c>
      <c r="Q3292" s="14" t="inlineStr">
        <is>
          <t>SI</t>
        </is>
      </c>
      <c r="R3292" s="10" t="n"/>
      <c r="S3292" s="10" t="n"/>
      <c r="T3292" s="10" t="n"/>
      <c r="U3292" s="10" t="n"/>
      <c r="V3292" s="13" t="n">
        <v>7.574109245612703</v>
      </c>
      <c r="W3292" s="12" t="n">
        <v>44969</v>
      </c>
      <c r="X3292" s="13" t="n">
        <v>7.5</v>
      </c>
      <c r="Y3292" s="12" t="n">
        <v>44972</v>
      </c>
      <c r="Z3292" t="n">
        <v>11</v>
      </c>
      <c r="AA3292" s="14" t="inlineStr">
        <is>
          <t>SI</t>
        </is>
      </c>
    </row>
    <row r="3293">
      <c r="B3293" t="inlineStr">
        <is>
          <t>Venta Local</t>
        </is>
      </c>
      <c r="C3293" t="n">
        <v>40357600</v>
      </c>
      <c r="D3293" t="inlineStr">
        <is>
          <t>AGROSUPER SHANGHAI</t>
        </is>
      </c>
      <c r="E3293" t="n">
        <v>1022639</v>
      </c>
      <c r="F3293" t="inlineStr">
        <is>
          <t>agrosuper shanghai1022639</t>
        </is>
      </c>
      <c r="G3293" s="12" t="n">
        <v>44960</v>
      </c>
      <c r="H3293" s="10" t="inlineStr"/>
      <c r="I3293" s="10" t="n"/>
      <c r="J3293" s="10" t="n"/>
      <c r="K3293" s="10" t="n"/>
      <c r="L3293" s="13" t="n">
        <v>5.574109245612703</v>
      </c>
      <c r="M3293" s="12" t="n">
        <v>44965</v>
      </c>
      <c r="N3293" s="13" t="n">
        <v>5.5</v>
      </c>
      <c r="O3293" s="12" t="n">
        <v>44970</v>
      </c>
      <c r="P3293" t="n">
        <v>13</v>
      </c>
      <c r="Q3293" s="14" t="inlineStr">
        <is>
          <t>SI</t>
        </is>
      </c>
      <c r="R3293" s="10" t="n"/>
      <c r="S3293" s="10" t="n"/>
      <c r="T3293" s="10" t="n"/>
      <c r="U3293" s="10" t="n"/>
      <c r="V3293" s="13" t="n">
        <v>7.574109245612703</v>
      </c>
      <c r="W3293" s="12" t="n">
        <v>44967</v>
      </c>
      <c r="X3293" s="13" t="n">
        <v>7.5</v>
      </c>
      <c r="Y3293" s="12" t="n">
        <v>44970</v>
      </c>
      <c r="Z3293" t="n">
        <v>13</v>
      </c>
      <c r="AA3293" s="14" t="inlineStr">
        <is>
          <t>SI</t>
        </is>
      </c>
    </row>
    <row r="3294">
      <c r="B3294" t="inlineStr">
        <is>
          <t>Venta Local</t>
        </is>
      </c>
      <c r="C3294" t="n">
        <v>40357599</v>
      </c>
      <c r="D3294" t="inlineStr">
        <is>
          <t>AGROSUPER SHANGHAI</t>
        </is>
      </c>
      <c r="E3294" t="n">
        <v>1022639</v>
      </c>
      <c r="F3294" t="inlineStr">
        <is>
          <t>agrosuper shanghai1022639</t>
        </is>
      </c>
      <c r="G3294" s="12" t="n">
        <v>44960</v>
      </c>
      <c r="H3294" s="10" t="inlineStr"/>
      <c r="I3294" s="10" t="n"/>
      <c r="J3294" s="10" t="n"/>
      <c r="K3294" s="10" t="n"/>
      <c r="L3294" s="13" t="n">
        <v>5.574109245612703</v>
      </c>
      <c r="M3294" s="12" t="n">
        <v>44965</v>
      </c>
      <c r="N3294" s="13" t="n">
        <v>5.5</v>
      </c>
      <c r="O3294" s="12" t="n">
        <v>44970</v>
      </c>
      <c r="P3294" t="n">
        <v>13</v>
      </c>
      <c r="Q3294" s="14" t="inlineStr">
        <is>
          <t>SI</t>
        </is>
      </c>
      <c r="R3294" s="10" t="n"/>
      <c r="S3294" s="10" t="n"/>
      <c r="T3294" s="10" t="n"/>
      <c r="U3294" s="10" t="n"/>
      <c r="V3294" s="13" t="n">
        <v>7.574109245612703</v>
      </c>
      <c r="W3294" s="12" t="n">
        <v>44967</v>
      </c>
      <c r="X3294" s="13" t="n">
        <v>7.5</v>
      </c>
      <c r="Y3294" s="12" t="n">
        <v>44970</v>
      </c>
      <c r="Z3294" t="n">
        <v>13</v>
      </c>
      <c r="AA3294" s="14" t="inlineStr">
        <is>
          <t>SI</t>
        </is>
      </c>
    </row>
    <row r="3295">
      <c r="B3295" t="inlineStr">
        <is>
          <t>Venta Local</t>
        </is>
      </c>
      <c r="C3295" t="n">
        <v>40357598</v>
      </c>
      <c r="D3295" t="inlineStr">
        <is>
          <t>AGROSUPER SHANGHAI</t>
        </is>
      </c>
      <c r="E3295" t="n">
        <v>1022639</v>
      </c>
      <c r="F3295" t="inlineStr">
        <is>
          <t>agrosuper shanghai1022639</t>
        </is>
      </c>
      <c r="G3295" s="12" t="n">
        <v>44962</v>
      </c>
      <c r="H3295" s="10" t="inlineStr"/>
      <c r="I3295" s="10" t="n"/>
      <c r="J3295" s="10" t="n"/>
      <c r="K3295" s="10" t="n"/>
      <c r="L3295" s="13" t="n">
        <v>5.574109245612703</v>
      </c>
      <c r="M3295" s="12" t="n">
        <v>44967</v>
      </c>
      <c r="N3295" s="13" t="n">
        <v>5.5</v>
      </c>
      <c r="O3295" s="12" t="n">
        <v>44972</v>
      </c>
      <c r="P3295" t="n">
        <v>11</v>
      </c>
      <c r="Q3295" s="14" t="inlineStr">
        <is>
          <t>SI</t>
        </is>
      </c>
      <c r="R3295" s="10" t="n"/>
      <c r="S3295" s="10" t="n"/>
      <c r="T3295" s="10" t="n"/>
      <c r="U3295" s="10" t="n"/>
      <c r="V3295" s="13" t="n">
        <v>7.574109245612703</v>
      </c>
      <c r="W3295" s="12" t="n">
        <v>44969</v>
      </c>
      <c r="X3295" s="13" t="n">
        <v>7.5</v>
      </c>
      <c r="Y3295" s="12" t="n">
        <v>44972</v>
      </c>
      <c r="Z3295" t="n">
        <v>11</v>
      </c>
      <c r="AA3295" s="14" t="inlineStr">
        <is>
          <t>SI</t>
        </is>
      </c>
    </row>
    <row r="3296">
      <c r="B3296" t="inlineStr">
        <is>
          <t>Venta Local</t>
        </is>
      </c>
      <c r="C3296" t="n">
        <v>40357595</v>
      </c>
      <c r="D3296" t="inlineStr">
        <is>
          <t>AGROSUPER SHANGHAI</t>
        </is>
      </c>
      <c r="E3296" t="n">
        <v>1022639</v>
      </c>
      <c r="F3296" t="inlineStr">
        <is>
          <t>agrosuper shanghai1022639</t>
        </is>
      </c>
      <c r="G3296" s="12" t="n">
        <v>44960</v>
      </c>
      <c r="H3296" s="10" t="inlineStr"/>
      <c r="I3296" s="10" t="n"/>
      <c r="J3296" s="10" t="n"/>
      <c r="K3296" s="10" t="n"/>
      <c r="L3296" s="13" t="n">
        <v>5.574109245612703</v>
      </c>
      <c r="M3296" s="12" t="n">
        <v>44965</v>
      </c>
      <c r="N3296" s="13" t="n">
        <v>5.5</v>
      </c>
      <c r="O3296" s="12" t="n">
        <v>44970</v>
      </c>
      <c r="P3296" t="n">
        <v>13</v>
      </c>
      <c r="Q3296" s="14" t="inlineStr">
        <is>
          <t>SI</t>
        </is>
      </c>
      <c r="R3296" s="10" t="n"/>
      <c r="S3296" s="10" t="n"/>
      <c r="T3296" s="10" t="n"/>
      <c r="U3296" s="10" t="n"/>
      <c r="V3296" s="13" t="n">
        <v>7.574109245612703</v>
      </c>
      <c r="W3296" s="12" t="n">
        <v>44967</v>
      </c>
      <c r="X3296" s="13" t="n">
        <v>7.5</v>
      </c>
      <c r="Y3296" s="12" t="n">
        <v>44970</v>
      </c>
      <c r="Z3296" t="n">
        <v>13</v>
      </c>
      <c r="AA3296" s="14" t="inlineStr">
        <is>
          <t>SI</t>
        </is>
      </c>
    </row>
    <row r="3297">
      <c r="B3297" t="inlineStr">
        <is>
          <t>Venta Local</t>
        </is>
      </c>
      <c r="C3297" t="n">
        <v>40357593</v>
      </c>
      <c r="D3297" t="inlineStr">
        <is>
          <t>AGROSUPER SHANGHAI</t>
        </is>
      </c>
      <c r="E3297" t="n">
        <v>1022639</v>
      </c>
      <c r="F3297" t="inlineStr">
        <is>
          <t>agrosuper shanghai1022639</t>
        </is>
      </c>
      <c r="G3297" s="12" t="n">
        <v>44960</v>
      </c>
      <c r="H3297" s="10" t="inlineStr"/>
      <c r="I3297" s="10" t="n"/>
      <c r="J3297" s="10" t="n"/>
      <c r="K3297" s="10" t="n"/>
      <c r="L3297" s="13" t="n">
        <v>5.574109245612703</v>
      </c>
      <c r="M3297" s="12" t="n">
        <v>44965</v>
      </c>
      <c r="N3297" s="13" t="n">
        <v>5.5</v>
      </c>
      <c r="O3297" s="12" t="n">
        <v>44970</v>
      </c>
      <c r="P3297" t="n">
        <v>13</v>
      </c>
      <c r="Q3297" s="14" t="inlineStr">
        <is>
          <t>SI</t>
        </is>
      </c>
      <c r="R3297" s="10" t="n"/>
      <c r="S3297" s="10" t="n"/>
      <c r="T3297" s="10" t="n"/>
      <c r="U3297" s="10" t="n"/>
      <c r="V3297" s="13" t="n">
        <v>7.574109245612703</v>
      </c>
      <c r="W3297" s="12" t="n">
        <v>44967</v>
      </c>
      <c r="X3297" s="13" t="n">
        <v>7.5</v>
      </c>
      <c r="Y3297" s="12" t="n">
        <v>44970</v>
      </c>
      <c r="Z3297" t="n">
        <v>13</v>
      </c>
      <c r="AA3297" s="14" t="inlineStr">
        <is>
          <t>SI</t>
        </is>
      </c>
    </row>
    <row r="3298">
      <c r="B3298" t="inlineStr">
        <is>
          <t>Venta Local</t>
        </is>
      </c>
      <c r="C3298" t="n">
        <v>40357592</v>
      </c>
      <c r="D3298" t="inlineStr">
        <is>
          <t>AGROSUPER SHANGHAI</t>
        </is>
      </c>
      <c r="E3298" t="n">
        <v>1022639</v>
      </c>
      <c r="F3298" t="inlineStr">
        <is>
          <t>agrosuper shanghai1022639</t>
        </is>
      </c>
      <c r="G3298" s="12" t="n">
        <v>44959</v>
      </c>
      <c r="H3298" s="10" t="inlineStr"/>
      <c r="I3298" s="10" t="n"/>
      <c r="J3298" s="10" t="n"/>
      <c r="K3298" s="10" t="n"/>
      <c r="L3298" s="13" t="n">
        <v>5.574109245612703</v>
      </c>
      <c r="M3298" s="12" t="n">
        <v>44964</v>
      </c>
      <c r="N3298" s="13" t="n">
        <v>5.5</v>
      </c>
      <c r="O3298" s="12" t="n">
        <v>44969</v>
      </c>
      <c r="P3298" t="n">
        <v>14</v>
      </c>
      <c r="Q3298" s="14" t="inlineStr">
        <is>
          <t>SI</t>
        </is>
      </c>
      <c r="R3298" s="10" t="n"/>
      <c r="S3298" s="10" t="n"/>
      <c r="T3298" s="10" t="n"/>
      <c r="U3298" s="10" t="n"/>
      <c r="V3298" s="13" t="n">
        <v>7.574109245612703</v>
      </c>
      <c r="W3298" s="12" t="n">
        <v>44966</v>
      </c>
      <c r="X3298" s="13" t="n">
        <v>7.5</v>
      </c>
      <c r="Y3298" s="12" t="n">
        <v>44969</v>
      </c>
      <c r="Z3298" t="n">
        <v>14</v>
      </c>
      <c r="AA3298" s="14" t="inlineStr">
        <is>
          <t>SI</t>
        </is>
      </c>
    </row>
    <row r="3299">
      <c r="B3299" t="inlineStr">
        <is>
          <t>Venta Local</t>
        </is>
      </c>
      <c r="C3299" t="n">
        <v>40357591</v>
      </c>
      <c r="D3299" t="inlineStr">
        <is>
          <t>AGROSUPER SHANGHAI</t>
        </is>
      </c>
      <c r="E3299" t="n">
        <v>1022639</v>
      </c>
      <c r="F3299" t="inlineStr">
        <is>
          <t>agrosuper shanghai1022639</t>
        </is>
      </c>
      <c r="G3299" s="12" t="n">
        <v>44962</v>
      </c>
      <c r="H3299" s="10" t="inlineStr"/>
      <c r="I3299" s="10" t="n"/>
      <c r="J3299" s="10" t="n"/>
      <c r="K3299" s="10" t="n"/>
      <c r="L3299" s="13" t="n">
        <v>5.574109245612703</v>
      </c>
      <c r="M3299" s="12" t="n">
        <v>44967</v>
      </c>
      <c r="N3299" s="13" t="n">
        <v>5.5</v>
      </c>
      <c r="O3299" s="12" t="n">
        <v>44972</v>
      </c>
      <c r="P3299" t="n">
        <v>11</v>
      </c>
      <c r="Q3299" s="14" t="inlineStr">
        <is>
          <t>SI</t>
        </is>
      </c>
      <c r="R3299" s="10" t="n"/>
      <c r="S3299" s="10" t="n"/>
      <c r="T3299" s="10" t="n"/>
      <c r="U3299" s="10" t="n"/>
      <c r="V3299" s="13" t="n">
        <v>7.574109245612703</v>
      </c>
      <c r="W3299" s="12" t="n">
        <v>44969</v>
      </c>
      <c r="X3299" s="13" t="n">
        <v>7.5</v>
      </c>
      <c r="Y3299" s="12" t="n">
        <v>44972</v>
      </c>
      <c r="Z3299" t="n">
        <v>11</v>
      </c>
      <c r="AA3299" s="14" t="inlineStr">
        <is>
          <t>SI</t>
        </is>
      </c>
    </row>
    <row r="3300">
      <c r="B3300" t="inlineStr">
        <is>
          <t>Venta Local</t>
        </is>
      </c>
      <c r="C3300" t="n">
        <v>40357590</v>
      </c>
      <c r="D3300" t="inlineStr">
        <is>
          <t>AGROSUPER SHANGHAI</t>
        </is>
      </c>
      <c r="E3300" t="n">
        <v>1022639</v>
      </c>
      <c r="F3300" t="inlineStr">
        <is>
          <t>agrosuper shanghai1022639</t>
        </is>
      </c>
      <c r="G3300" s="12" t="n">
        <v>44962</v>
      </c>
      <c r="H3300" s="10" t="inlineStr"/>
      <c r="I3300" s="10" t="n"/>
      <c r="J3300" s="10" t="n"/>
      <c r="K3300" s="10" t="n"/>
      <c r="L3300" s="13" t="n">
        <v>5.574109245612703</v>
      </c>
      <c r="M3300" s="12" t="n">
        <v>44967</v>
      </c>
      <c r="N3300" s="13" t="n">
        <v>5.5</v>
      </c>
      <c r="O3300" s="12" t="n">
        <v>44972</v>
      </c>
      <c r="P3300" t="n">
        <v>11</v>
      </c>
      <c r="Q3300" s="14" t="inlineStr">
        <is>
          <t>SI</t>
        </is>
      </c>
      <c r="R3300" s="10" t="n"/>
      <c r="S3300" s="10" t="n"/>
      <c r="T3300" s="10" t="n"/>
      <c r="U3300" s="10" t="n"/>
      <c r="V3300" s="13" t="n">
        <v>7.574109245612703</v>
      </c>
      <c r="W3300" s="12" t="n">
        <v>44969</v>
      </c>
      <c r="X3300" s="13" t="n">
        <v>7.5</v>
      </c>
      <c r="Y3300" s="12" t="n">
        <v>44972</v>
      </c>
      <c r="Z3300" t="n">
        <v>11</v>
      </c>
      <c r="AA3300" s="14" t="inlineStr">
        <is>
          <t>SI</t>
        </is>
      </c>
    </row>
    <row r="3301">
      <c r="B3301" t="inlineStr">
        <is>
          <t>Venta Local</t>
        </is>
      </c>
      <c r="C3301" t="n">
        <v>40357589</v>
      </c>
      <c r="D3301" t="inlineStr">
        <is>
          <t>AGROSUPER SHANGHAI</t>
        </is>
      </c>
      <c r="E3301" t="n">
        <v>1022639</v>
      </c>
      <c r="F3301" t="inlineStr">
        <is>
          <t>agrosuper shanghai1022639</t>
        </is>
      </c>
      <c r="G3301" s="12" t="n">
        <v>44962</v>
      </c>
      <c r="H3301" s="10" t="inlineStr"/>
      <c r="I3301" s="10" t="n"/>
      <c r="J3301" s="10" t="n"/>
      <c r="K3301" s="10" t="n"/>
      <c r="L3301" s="13" t="n">
        <v>5.574109245612703</v>
      </c>
      <c r="M3301" s="12" t="n">
        <v>44967</v>
      </c>
      <c r="N3301" s="13" t="n">
        <v>5.5</v>
      </c>
      <c r="O3301" s="12" t="n">
        <v>44972</v>
      </c>
      <c r="P3301" t="n">
        <v>11</v>
      </c>
      <c r="Q3301" s="14" t="inlineStr">
        <is>
          <t>SI</t>
        </is>
      </c>
      <c r="R3301" s="10" t="n"/>
      <c r="S3301" s="10" t="n"/>
      <c r="T3301" s="10" t="n"/>
      <c r="U3301" s="10" t="n"/>
      <c r="V3301" s="13" t="n">
        <v>7.574109245612703</v>
      </c>
      <c r="W3301" s="12" t="n">
        <v>44969</v>
      </c>
      <c r="X3301" s="13" t="n">
        <v>7.5</v>
      </c>
      <c r="Y3301" s="12" t="n">
        <v>44972</v>
      </c>
      <c r="Z3301" t="n">
        <v>11</v>
      </c>
      <c r="AA3301" s="14" t="inlineStr">
        <is>
          <t>SI</t>
        </is>
      </c>
    </row>
    <row r="3302">
      <c r="B3302" t="inlineStr">
        <is>
          <t>Venta Local</t>
        </is>
      </c>
      <c r="C3302" t="n">
        <v>40357588</v>
      </c>
      <c r="D3302" t="inlineStr">
        <is>
          <t>AGROSUPER SHANGHAI</t>
        </is>
      </c>
      <c r="E3302" t="n">
        <v>1022639</v>
      </c>
      <c r="F3302" t="inlineStr">
        <is>
          <t>agrosuper shanghai1022639</t>
        </is>
      </c>
      <c r="G3302" s="12" t="n">
        <v>44962</v>
      </c>
      <c r="H3302" s="10" t="inlineStr"/>
      <c r="I3302" s="10" t="n"/>
      <c r="J3302" s="10" t="n"/>
      <c r="K3302" s="10" t="n"/>
      <c r="L3302" s="13" t="n">
        <v>5.574109245612703</v>
      </c>
      <c r="M3302" s="12" t="n">
        <v>44967</v>
      </c>
      <c r="N3302" s="13" t="n">
        <v>5.5</v>
      </c>
      <c r="O3302" s="12" t="n">
        <v>44972</v>
      </c>
      <c r="P3302" t="n">
        <v>11</v>
      </c>
      <c r="Q3302" s="14" t="inlineStr">
        <is>
          <t>SI</t>
        </is>
      </c>
      <c r="R3302" s="10" t="n"/>
      <c r="S3302" s="10" t="n"/>
      <c r="T3302" s="10" t="n"/>
      <c r="U3302" s="10" t="n"/>
      <c r="V3302" s="13" t="n">
        <v>7.574109245612703</v>
      </c>
      <c r="W3302" s="12" t="n">
        <v>44969</v>
      </c>
      <c r="X3302" s="13" t="n">
        <v>7.5</v>
      </c>
      <c r="Y3302" s="12" t="n">
        <v>44972</v>
      </c>
      <c r="Z3302" t="n">
        <v>11</v>
      </c>
      <c r="AA3302" s="14" t="inlineStr">
        <is>
          <t>SI</t>
        </is>
      </c>
    </row>
    <row r="3303">
      <c r="B3303" t="inlineStr">
        <is>
          <t>Venta Local</t>
        </is>
      </c>
      <c r="C3303" t="n">
        <v>40357587</v>
      </c>
      <c r="D3303" t="inlineStr">
        <is>
          <t>AGROSUPER SHANGHAI</t>
        </is>
      </c>
      <c r="E3303" t="n">
        <v>1022639</v>
      </c>
      <c r="F3303" t="inlineStr">
        <is>
          <t>agrosuper shanghai1022639</t>
        </is>
      </c>
      <c r="G3303" s="12" t="n">
        <v>44962</v>
      </c>
      <c r="H3303" s="10" t="inlineStr"/>
      <c r="I3303" s="10" t="n"/>
      <c r="J3303" s="10" t="n"/>
      <c r="K3303" s="10" t="n"/>
      <c r="L3303" s="13" t="n">
        <v>5.574109245612703</v>
      </c>
      <c r="M3303" s="12" t="n">
        <v>44967</v>
      </c>
      <c r="N3303" s="13" t="n">
        <v>5.5</v>
      </c>
      <c r="O3303" s="12" t="n">
        <v>44972</v>
      </c>
      <c r="P3303" t="n">
        <v>11</v>
      </c>
      <c r="Q3303" s="14" t="inlineStr">
        <is>
          <t>SI</t>
        </is>
      </c>
      <c r="R3303" s="10" t="n"/>
      <c r="S3303" s="10" t="n"/>
      <c r="T3303" s="10" t="n"/>
      <c r="U3303" s="10" t="n"/>
      <c r="V3303" s="13" t="n">
        <v>7.574109245612703</v>
      </c>
      <c r="W3303" s="12" t="n">
        <v>44969</v>
      </c>
      <c r="X3303" s="13" t="n">
        <v>7.5</v>
      </c>
      <c r="Y3303" s="12" t="n">
        <v>44972</v>
      </c>
      <c r="Z3303" t="n">
        <v>11</v>
      </c>
      <c r="AA3303" s="14" t="inlineStr">
        <is>
          <t>SI</t>
        </is>
      </c>
    </row>
    <row r="3304">
      <c r="B3304" t="inlineStr">
        <is>
          <t>Venta Local</t>
        </is>
      </c>
      <c r="C3304" t="n">
        <v>40357586</v>
      </c>
      <c r="D3304" t="inlineStr">
        <is>
          <t>AGROSUPER SHANGHAI</t>
        </is>
      </c>
      <c r="E3304" t="n">
        <v>1022639</v>
      </c>
      <c r="F3304" t="inlineStr">
        <is>
          <t>agrosuper shanghai1022639</t>
        </is>
      </c>
      <c r="G3304" s="12" t="n">
        <v>44955</v>
      </c>
      <c r="H3304" s="10" t="inlineStr"/>
      <c r="I3304" s="10" t="n"/>
      <c r="J3304" s="10" t="n"/>
      <c r="K3304" s="10" t="n"/>
      <c r="L3304" s="13" t="n">
        <v>5.574109245612703</v>
      </c>
      <c r="M3304" s="12" t="n">
        <v>44960</v>
      </c>
      <c r="N3304" s="13" t="n">
        <v>5.5</v>
      </c>
      <c r="O3304" s="12" t="n">
        <v>44965</v>
      </c>
      <c r="P3304" t="n">
        <v>17</v>
      </c>
      <c r="Q3304" s="14" t="inlineStr">
        <is>
          <t>SI</t>
        </is>
      </c>
      <c r="R3304" s="10" t="n"/>
      <c r="S3304" s="10" t="n"/>
      <c r="T3304" s="10" t="n"/>
      <c r="U3304" s="10" t="n"/>
      <c r="V3304" s="13" t="n">
        <v>7.574109245612703</v>
      </c>
      <c r="W3304" s="12" t="n">
        <v>44962</v>
      </c>
      <c r="X3304" s="13" t="n">
        <v>7.5</v>
      </c>
      <c r="Y3304" s="12" t="n">
        <v>44965</v>
      </c>
      <c r="Z3304" t="n">
        <v>17</v>
      </c>
      <c r="AA3304" s="14" t="inlineStr">
        <is>
          <t>SI</t>
        </is>
      </c>
    </row>
    <row r="3305">
      <c r="B3305" t="inlineStr">
        <is>
          <t>Venta Local</t>
        </is>
      </c>
      <c r="C3305" t="n">
        <v>40357585</v>
      </c>
      <c r="D3305" t="inlineStr">
        <is>
          <t>AGROSUPER SHANGHAI</t>
        </is>
      </c>
      <c r="E3305" t="n">
        <v>1022639</v>
      </c>
      <c r="F3305" t="inlineStr">
        <is>
          <t>agrosuper shanghai1022639</t>
        </is>
      </c>
      <c r="G3305" s="12" t="n">
        <v>44955</v>
      </c>
      <c r="H3305" s="10" t="inlineStr"/>
      <c r="I3305" s="10" t="n"/>
      <c r="J3305" s="10" t="n"/>
      <c r="K3305" s="10" t="n"/>
      <c r="L3305" s="13" t="n">
        <v>5.574109245612703</v>
      </c>
      <c r="M3305" s="12" t="n">
        <v>44960</v>
      </c>
      <c r="N3305" s="13" t="n">
        <v>5.5</v>
      </c>
      <c r="O3305" s="12" t="n">
        <v>44965</v>
      </c>
      <c r="P3305" t="n">
        <v>17</v>
      </c>
      <c r="Q3305" s="14" t="inlineStr">
        <is>
          <t>SI</t>
        </is>
      </c>
      <c r="R3305" s="10" t="n"/>
      <c r="S3305" s="10" t="n"/>
      <c r="T3305" s="10" t="n"/>
      <c r="U3305" s="10" t="n"/>
      <c r="V3305" s="13" t="n">
        <v>7.574109245612703</v>
      </c>
      <c r="W3305" s="12" t="n">
        <v>44962</v>
      </c>
      <c r="X3305" s="13" t="n">
        <v>7.5</v>
      </c>
      <c r="Y3305" s="12" t="n">
        <v>44965</v>
      </c>
      <c r="Z3305" t="n">
        <v>17</v>
      </c>
      <c r="AA3305" s="14" t="inlineStr">
        <is>
          <t>SI</t>
        </is>
      </c>
    </row>
    <row r="3306">
      <c r="B3306" t="inlineStr">
        <is>
          <t>Venta Local</t>
        </is>
      </c>
      <c r="C3306" t="n">
        <v>40357584</v>
      </c>
      <c r="D3306" t="inlineStr">
        <is>
          <t>AGROSUPER SHANGHAI</t>
        </is>
      </c>
      <c r="E3306" t="n">
        <v>1022639</v>
      </c>
      <c r="F3306" t="inlineStr">
        <is>
          <t>agrosuper shanghai1022639</t>
        </is>
      </c>
      <c r="G3306" s="12" t="n">
        <v>44956</v>
      </c>
      <c r="H3306" s="10" t="inlineStr"/>
      <c r="I3306" s="10" t="n"/>
      <c r="J3306" s="10" t="n"/>
      <c r="K3306" s="10" t="n"/>
      <c r="L3306" s="13" t="n">
        <v>5.574109245612703</v>
      </c>
      <c r="M3306" s="12" t="n">
        <v>44961</v>
      </c>
      <c r="N3306" s="13" t="n">
        <v>5.5</v>
      </c>
      <c r="O3306" s="12" t="n">
        <v>44966</v>
      </c>
      <c r="P3306" t="n">
        <v>16</v>
      </c>
      <c r="Q3306" s="14" t="inlineStr">
        <is>
          <t>SI</t>
        </is>
      </c>
      <c r="R3306" s="10" t="n"/>
      <c r="S3306" s="10" t="n"/>
      <c r="T3306" s="10" t="n"/>
      <c r="U3306" s="10" t="n"/>
      <c r="V3306" s="13" t="n">
        <v>7.574109245612703</v>
      </c>
      <c r="W3306" s="12" t="n">
        <v>44963</v>
      </c>
      <c r="X3306" s="13" t="n">
        <v>7.5</v>
      </c>
      <c r="Y3306" s="12" t="n">
        <v>44966</v>
      </c>
      <c r="Z3306" t="n">
        <v>16</v>
      </c>
      <c r="AA3306" s="14" t="inlineStr">
        <is>
          <t>SI</t>
        </is>
      </c>
    </row>
    <row r="3307">
      <c r="B3307" t="inlineStr">
        <is>
          <t>Venta Local</t>
        </is>
      </c>
      <c r="C3307" t="n">
        <v>40354526</v>
      </c>
      <c r="D3307" t="inlineStr">
        <is>
          <t>AGRO MEXICO</t>
        </is>
      </c>
      <c r="E3307" t="n">
        <v>1030337</v>
      </c>
      <c r="F3307" t="inlineStr">
        <is>
          <t>agro mexico1030337</t>
        </is>
      </c>
      <c r="G3307" s="12" t="n">
        <v>44941</v>
      </c>
      <c r="H3307" s="10" t="inlineStr"/>
      <c r="I3307" s="10" t="n"/>
      <c r="J3307" s="10" t="n"/>
      <c r="K3307" s="10" t="n"/>
      <c r="L3307" s="13" t="n">
        <v>5.449612403100775</v>
      </c>
      <c r="M3307" s="12" t="n">
        <v>44946</v>
      </c>
      <c r="N3307" s="13" t="n">
        <v>10</v>
      </c>
      <c r="O3307" s="12" t="n">
        <v>44956</v>
      </c>
      <c r="P3307" t="n">
        <v>1</v>
      </c>
      <c r="Q3307" s="14" t="inlineStr">
        <is>
          <t>Mes 2</t>
        </is>
      </c>
      <c r="R3307" s="10" t="n"/>
      <c r="S3307" s="10" t="n"/>
      <c r="T3307" s="10" t="n"/>
      <c r="U3307" s="10" t="n"/>
      <c r="V3307" s="13" t="n">
        <v>7.449612403100775</v>
      </c>
      <c r="W3307" s="12" t="n">
        <v>44948</v>
      </c>
      <c r="X3307" s="13" t="n">
        <v>12</v>
      </c>
      <c r="Y3307" s="12" t="n">
        <v>44956</v>
      </c>
      <c r="Z3307" t="n">
        <v>1</v>
      </c>
      <c r="AA3307" s="14" t="inlineStr">
        <is>
          <t>Mes 2</t>
        </is>
      </c>
    </row>
    <row r="3308">
      <c r="B3308" t="inlineStr">
        <is>
          <t>Venta Local</t>
        </is>
      </c>
      <c r="C3308" t="n">
        <v>40351827</v>
      </c>
      <c r="D3308" t="inlineStr">
        <is>
          <t>AGRO AMERICA</t>
        </is>
      </c>
      <c r="E3308" t="n">
        <v>1012115</v>
      </c>
      <c r="F3308" t="inlineStr">
        <is>
          <t>agro america1012115</t>
        </is>
      </c>
      <c r="G3308" s="12" t="n">
        <v>44957</v>
      </c>
      <c r="H3308" s="10" t="inlineStr"/>
      <c r="I3308" s="10" t="n"/>
      <c r="J3308" s="10" t="n"/>
      <c r="K3308" s="10" t="n"/>
      <c r="L3308" s="13" t="n">
        <v>7.5</v>
      </c>
      <c r="M3308" s="12" t="n">
        <v>44964</v>
      </c>
      <c r="N3308" s="13" t="n">
        <v>9.5</v>
      </c>
      <c r="O3308" s="12" t="n">
        <v>44973</v>
      </c>
      <c r="P3308" t="n">
        <v>9</v>
      </c>
      <c r="Q3308" s="14" t="inlineStr">
        <is>
          <t>SI</t>
        </is>
      </c>
      <c r="R3308" s="10" t="n"/>
      <c r="S3308" s="10" t="n"/>
      <c r="T3308" s="10" t="n"/>
      <c r="U3308" s="10" t="n"/>
      <c r="V3308" s="13" t="n">
        <v>9.5</v>
      </c>
      <c r="W3308" s="12" t="n">
        <v>44966</v>
      </c>
      <c r="X3308" s="13" t="n">
        <v>11.5</v>
      </c>
      <c r="Y3308" s="12" t="n">
        <v>44973</v>
      </c>
      <c r="Z3308" t="n">
        <v>9</v>
      </c>
      <c r="AA3308" s="14" t="inlineStr">
        <is>
          <t>SI</t>
        </is>
      </c>
    </row>
    <row r="3309">
      <c r="B3309" t="inlineStr">
        <is>
          <t>Venta Local</t>
        </is>
      </c>
      <c r="C3309" t="n">
        <v>40351811</v>
      </c>
      <c r="D3309" t="inlineStr">
        <is>
          <t>AGRO AMERICA</t>
        </is>
      </c>
      <c r="E3309" t="n">
        <v>1030379</v>
      </c>
      <c r="F3309" t="inlineStr">
        <is>
          <t>agro america1030379</t>
        </is>
      </c>
      <c r="G3309" s="12" t="n">
        <v>44959</v>
      </c>
      <c r="H3309" s="10" t="inlineStr"/>
      <c r="I3309" s="10" t="n"/>
      <c r="J3309" s="10" t="n"/>
      <c r="K3309" s="10" t="n"/>
      <c r="L3309" s="13" t="n">
        <v>7.5</v>
      </c>
      <c r="M3309" s="12" t="n">
        <v>44966</v>
      </c>
      <c r="N3309" s="13" t="n">
        <v>9.5</v>
      </c>
      <c r="O3309" s="12" t="n">
        <v>44975</v>
      </c>
      <c r="P3309" t="n">
        <v>7</v>
      </c>
      <c r="Q3309" s="14" t="inlineStr">
        <is>
          <t>SI</t>
        </is>
      </c>
      <c r="R3309" s="10" t="n"/>
      <c r="S3309" s="10" t="n"/>
      <c r="T3309" s="10" t="n"/>
      <c r="U3309" s="10" t="n"/>
      <c r="V3309" s="13" t="n">
        <v>9.5</v>
      </c>
      <c r="W3309" s="12" t="n">
        <v>44968</v>
      </c>
      <c r="X3309" s="13" t="n">
        <v>11.5</v>
      </c>
      <c r="Y3309" s="12" t="n">
        <v>44975</v>
      </c>
      <c r="Z3309" t="n">
        <v>7</v>
      </c>
      <c r="AA3309" s="14" t="inlineStr">
        <is>
          <t>SI</t>
        </is>
      </c>
    </row>
    <row r="3310">
      <c r="B3310" t="inlineStr">
        <is>
          <t>Venta Local</t>
        </is>
      </c>
      <c r="C3310" t="n">
        <v>40351810</v>
      </c>
      <c r="D3310" t="inlineStr">
        <is>
          <t>AGRO AMERICA</t>
        </is>
      </c>
      <c r="E3310" t="n">
        <v>1030379</v>
      </c>
      <c r="F3310" t="inlineStr">
        <is>
          <t>agro america1030379</t>
        </is>
      </c>
      <c r="G3310" s="12" t="n">
        <v>44950</v>
      </c>
      <c r="H3310" s="10" t="inlineStr"/>
      <c r="I3310" s="10" t="n"/>
      <c r="J3310" s="10" t="n"/>
      <c r="K3310" s="10" t="n"/>
      <c r="L3310" s="13" t="n">
        <v>7.5</v>
      </c>
      <c r="M3310" s="12" t="n">
        <v>44957</v>
      </c>
      <c r="N3310" s="13" t="n">
        <v>9.5</v>
      </c>
      <c r="O3310" s="12" t="n">
        <v>44966</v>
      </c>
      <c r="P3310" t="n">
        <v>15</v>
      </c>
      <c r="Q3310" s="14" t="inlineStr">
        <is>
          <t>SI</t>
        </is>
      </c>
      <c r="R3310" s="10" t="n"/>
      <c r="S3310" s="10" t="n"/>
      <c r="T3310" s="10" t="n"/>
      <c r="U3310" s="10" t="n"/>
      <c r="V3310" s="13" t="n">
        <v>9.5</v>
      </c>
      <c r="W3310" s="12" t="n">
        <v>44959</v>
      </c>
      <c r="X3310" s="13" t="n">
        <v>11.5</v>
      </c>
      <c r="Y3310" s="12" t="n">
        <v>44966</v>
      </c>
      <c r="Z3310" t="n">
        <v>15</v>
      </c>
      <c r="AA3310" s="14" t="inlineStr">
        <is>
          <t>SI</t>
        </is>
      </c>
    </row>
    <row r="3311">
      <c r="B3311" t="inlineStr">
        <is>
          <t>Venta Local</t>
        </is>
      </c>
      <c r="C3311" t="n">
        <v>40351777</v>
      </c>
      <c r="D3311" t="inlineStr">
        <is>
          <t>AGRO AMERICA</t>
        </is>
      </c>
      <c r="E3311" t="n">
        <v>1030239</v>
      </c>
      <c r="F3311" t="inlineStr">
        <is>
          <t>agro america1030239</t>
        </is>
      </c>
      <c r="G3311" s="12" t="n">
        <v>44940</v>
      </c>
      <c r="H3311" s="10" t="inlineStr"/>
      <c r="I3311" s="10" t="n"/>
      <c r="J3311" s="10" t="n"/>
      <c r="K3311" s="10" t="n"/>
      <c r="L3311" s="13" t="n">
        <v>7.5</v>
      </c>
      <c r="M3311" s="12" t="n">
        <v>44947</v>
      </c>
      <c r="N3311" s="13" t="n">
        <v>9.5</v>
      </c>
      <c r="O3311" s="12" t="n">
        <v>44956</v>
      </c>
      <c r="P3311" t="n">
        <v>1</v>
      </c>
      <c r="Q3311" s="14" t="inlineStr">
        <is>
          <t>Mes 2</t>
        </is>
      </c>
      <c r="R3311" s="10" t="n"/>
      <c r="S3311" s="10" t="n"/>
      <c r="T3311" s="10" t="n"/>
      <c r="U3311" s="10" t="n"/>
      <c r="V3311" s="13" t="n">
        <v>9.5</v>
      </c>
      <c r="W3311" s="12" t="n">
        <v>44949</v>
      </c>
      <c r="X3311" s="13" t="n">
        <v>11.5</v>
      </c>
      <c r="Y3311" s="12" t="n">
        <v>44956</v>
      </c>
      <c r="Z3311" t="n">
        <v>1</v>
      </c>
      <c r="AA3311" s="14" t="inlineStr">
        <is>
          <t>Mes 2</t>
        </is>
      </c>
    </row>
    <row r="3312">
      <c r="B3312" t="inlineStr">
        <is>
          <t>Venta Local</t>
        </is>
      </c>
      <c r="C3312" t="n">
        <v>40351776</v>
      </c>
      <c r="D3312" t="inlineStr">
        <is>
          <t>AGRO AMERICA</t>
        </is>
      </c>
      <c r="E3312" t="n">
        <v>1023276</v>
      </c>
      <c r="F3312" t="inlineStr">
        <is>
          <t>agro america1023276</t>
        </is>
      </c>
      <c r="G3312" s="12" t="n">
        <v>44965</v>
      </c>
      <c r="H3312" s="10" t="inlineStr"/>
      <c r="I3312" s="10" t="n"/>
      <c r="J3312" s="10" t="n"/>
      <c r="K3312" s="10" t="n"/>
      <c r="L3312" s="13" t="n">
        <v>7.5</v>
      </c>
      <c r="M3312" s="12" t="n">
        <v>44972</v>
      </c>
      <c r="N3312" s="13" t="n">
        <v>9.5</v>
      </c>
      <c r="O3312" s="12" t="n">
        <v>44981</v>
      </c>
      <c r="P3312" t="n">
        <v>3</v>
      </c>
      <c r="Q3312" s="14" t="inlineStr">
        <is>
          <t>SI</t>
        </is>
      </c>
      <c r="R3312" s="10" t="n"/>
      <c r="S3312" s="10" t="n"/>
      <c r="T3312" s="10" t="n"/>
      <c r="U3312" s="10" t="n"/>
      <c r="V3312" s="13" t="n">
        <v>9.5</v>
      </c>
      <c r="W3312" s="12" t="n">
        <v>44974</v>
      </c>
      <c r="X3312" s="13" t="n">
        <v>11.5</v>
      </c>
      <c r="Y3312" s="12" t="n">
        <v>44981</v>
      </c>
      <c r="Z3312" t="n">
        <v>3</v>
      </c>
      <c r="AA3312" s="14" t="inlineStr">
        <is>
          <t>SI</t>
        </is>
      </c>
    </row>
    <row r="3313">
      <c r="B3313" t="inlineStr">
        <is>
          <t>Venta Local</t>
        </is>
      </c>
      <c r="C3313" t="n">
        <v>40351775</v>
      </c>
      <c r="D3313" t="inlineStr">
        <is>
          <t>AGRO AMERICA</t>
        </is>
      </c>
      <c r="E3313" t="n">
        <v>1023273</v>
      </c>
      <c r="F3313" t="inlineStr">
        <is>
          <t>agro america1023273</t>
        </is>
      </c>
      <c r="G3313" s="12" t="n">
        <v>44965</v>
      </c>
      <c r="H3313" s="10" t="inlineStr"/>
      <c r="I3313" s="10" t="n"/>
      <c r="J3313" s="10" t="n"/>
      <c r="K3313" s="10" t="n"/>
      <c r="L3313" s="13" t="n">
        <v>7.5</v>
      </c>
      <c r="M3313" s="12" t="n">
        <v>44972</v>
      </c>
      <c r="N3313" s="13" t="n">
        <v>9.5</v>
      </c>
      <c r="O3313" s="12" t="n">
        <v>44981</v>
      </c>
      <c r="P3313" t="n">
        <v>3</v>
      </c>
      <c r="Q3313" s="14" t="inlineStr">
        <is>
          <t>SI</t>
        </is>
      </c>
      <c r="R3313" s="10" t="n"/>
      <c r="S3313" s="10" t="n"/>
      <c r="T3313" s="10" t="n"/>
      <c r="U3313" s="10" t="n"/>
      <c r="V3313" s="13" t="n">
        <v>9.5</v>
      </c>
      <c r="W3313" s="12" t="n">
        <v>44974</v>
      </c>
      <c r="X3313" s="13" t="n">
        <v>11.5</v>
      </c>
      <c r="Y3313" s="12" t="n">
        <v>44981</v>
      </c>
      <c r="Z3313" t="n">
        <v>3</v>
      </c>
      <c r="AA3313" s="14" t="inlineStr">
        <is>
          <t>SI</t>
        </is>
      </c>
    </row>
    <row r="3314">
      <c r="B3314" t="inlineStr">
        <is>
          <t>Venta Local</t>
        </is>
      </c>
      <c r="C3314" t="n">
        <v>40351762</v>
      </c>
      <c r="D3314" t="inlineStr">
        <is>
          <t>AGRO AMERICA</t>
        </is>
      </c>
      <c r="E3314" t="n">
        <v>1012163</v>
      </c>
      <c r="F3314" t="inlineStr">
        <is>
          <t>agro america1012163</t>
        </is>
      </c>
      <c r="G3314" s="12" t="n">
        <v>44936</v>
      </c>
      <c r="H3314" s="10" t="inlineStr"/>
      <c r="I3314" s="10" t="n"/>
      <c r="J3314" s="10" t="n"/>
      <c r="K3314" s="10" t="n"/>
      <c r="L3314" s="13" t="n">
        <v>7.5</v>
      </c>
      <c r="M3314" s="12" t="n">
        <v>44943</v>
      </c>
      <c r="N3314" s="13" t="n">
        <v>9.5</v>
      </c>
      <c r="O3314" s="12" t="n">
        <v>44952</v>
      </c>
      <c r="P3314" t="n">
        <v>4</v>
      </c>
      <c r="Q3314" s="14" t="inlineStr">
        <is>
          <t>SI</t>
        </is>
      </c>
      <c r="R3314" s="10" t="n"/>
      <c r="S3314" s="10" t="n"/>
      <c r="T3314" s="10" t="n"/>
      <c r="U3314" s="10" t="n"/>
      <c r="V3314" s="13" t="n">
        <v>9.5</v>
      </c>
      <c r="W3314" s="12" t="n">
        <v>44945</v>
      </c>
      <c r="X3314" s="13" t="n">
        <v>11.5</v>
      </c>
      <c r="Y3314" s="12" t="n">
        <v>44952</v>
      </c>
      <c r="Z3314" t="n">
        <v>4</v>
      </c>
      <c r="AA3314" s="14" t="inlineStr">
        <is>
          <t>SI</t>
        </is>
      </c>
    </row>
    <row r="3315">
      <c r="B3315" t="inlineStr">
        <is>
          <t>Venta Local</t>
        </is>
      </c>
      <c r="C3315" t="n">
        <v>40351760</v>
      </c>
      <c r="D3315" t="inlineStr">
        <is>
          <t>AGRO AMERICA</t>
        </is>
      </c>
      <c r="E3315" t="n">
        <v>1012158</v>
      </c>
      <c r="F3315" t="inlineStr">
        <is>
          <t>agro america1012158</t>
        </is>
      </c>
      <c r="G3315" s="12" t="n">
        <v>44943</v>
      </c>
      <c r="H3315" s="10" t="inlineStr"/>
      <c r="I3315" s="10" t="n"/>
      <c r="J3315" s="10" t="n"/>
      <c r="K3315" s="10" t="n"/>
      <c r="L3315" s="13" t="n">
        <v>7.5</v>
      </c>
      <c r="M3315" s="12" t="n">
        <v>44950</v>
      </c>
      <c r="N3315" s="13" t="n">
        <v>9.5</v>
      </c>
      <c r="O3315" s="12" t="n">
        <v>44959</v>
      </c>
      <c r="P3315" t="n">
        <v>21</v>
      </c>
      <c r="Q3315" s="14" t="inlineStr">
        <is>
          <t>SI</t>
        </is>
      </c>
      <c r="R3315" s="10" t="n"/>
      <c r="S3315" s="10" t="n"/>
      <c r="T3315" s="10" t="n"/>
      <c r="U3315" s="10" t="n"/>
      <c r="V3315" s="13" t="n">
        <v>9.5</v>
      </c>
      <c r="W3315" s="12" t="n">
        <v>44952</v>
      </c>
      <c r="X3315" s="13" t="n">
        <v>11.5</v>
      </c>
      <c r="Y3315" s="12" t="n">
        <v>44959</v>
      </c>
      <c r="Z3315" t="n">
        <v>21</v>
      </c>
      <c r="AA3315" s="14" t="inlineStr">
        <is>
          <t>SI</t>
        </is>
      </c>
    </row>
    <row r="3316">
      <c r="B3316" t="inlineStr">
        <is>
          <t>Venta Local</t>
        </is>
      </c>
      <c r="C3316" t="n">
        <v>40351754</v>
      </c>
      <c r="D3316" t="inlineStr">
        <is>
          <t>AGRO AMERICA</t>
        </is>
      </c>
      <c r="E3316" t="n">
        <v>1012147</v>
      </c>
      <c r="F3316" t="inlineStr">
        <is>
          <t>agro america1012147</t>
        </is>
      </c>
      <c r="G3316" s="12" t="n">
        <v>44936</v>
      </c>
      <c r="H3316" s="10" t="inlineStr"/>
      <c r="I3316" s="10" t="n"/>
      <c r="J3316" s="10" t="n"/>
      <c r="K3316" s="10" t="n"/>
      <c r="L3316" s="13" t="n">
        <v>7.5</v>
      </c>
      <c r="M3316" s="12" t="n">
        <v>44943</v>
      </c>
      <c r="N3316" s="13" t="n">
        <v>9.5</v>
      </c>
      <c r="O3316" s="12" t="n">
        <v>44952</v>
      </c>
      <c r="P3316" t="n">
        <v>4</v>
      </c>
      <c r="Q3316" s="14" t="inlineStr">
        <is>
          <t>SI</t>
        </is>
      </c>
      <c r="R3316" s="10" t="n"/>
      <c r="S3316" s="10" t="n"/>
      <c r="T3316" s="10" t="n"/>
      <c r="U3316" s="10" t="n"/>
      <c r="V3316" s="13" t="n">
        <v>9.5</v>
      </c>
      <c r="W3316" s="12" t="n">
        <v>44945</v>
      </c>
      <c r="X3316" s="13" t="n">
        <v>11.5</v>
      </c>
      <c r="Y3316" s="12" t="n">
        <v>44952</v>
      </c>
      <c r="Z3316" t="n">
        <v>4</v>
      </c>
      <c r="AA3316" s="14" t="inlineStr">
        <is>
          <t>SI</t>
        </is>
      </c>
    </row>
    <row r="3317">
      <c r="B3317" t="inlineStr">
        <is>
          <t>Venta Directa</t>
        </is>
      </c>
      <c r="C3317" t="n">
        <v>40351730</v>
      </c>
      <c r="D3317" t="inlineStr">
        <is>
          <t>AGRO SUDAMERICA</t>
        </is>
      </c>
      <c r="E3317" t="n">
        <v>1021039</v>
      </c>
      <c r="F3317" t="inlineStr">
        <is>
          <t>agro sudamerica1021039</t>
        </is>
      </c>
      <c r="G3317" s="12" t="n">
        <v>44921</v>
      </c>
      <c r="H3317" s="10" t="inlineStr"/>
      <c r="I3317" s="10" t="n"/>
      <c r="J3317" s="10" t="n"/>
      <c r="K3317" s="10" t="n"/>
      <c r="L3317" s="13" t="n"/>
      <c r="N3317" s="13" t="n"/>
      <c r="Q3317" s="14" t="n"/>
      <c r="R3317" s="10" t="n"/>
      <c r="S3317" s="10" t="n"/>
      <c r="T3317" s="10" t="n"/>
      <c r="U3317" s="10" t="n"/>
      <c r="V3317" s="13" t="n"/>
      <c r="X3317" s="13" t="n"/>
      <c r="AA3317" s="14" t="n"/>
    </row>
    <row r="3318">
      <c r="B3318" t="inlineStr">
        <is>
          <t>Venta Directa</t>
        </is>
      </c>
      <c r="C3318" t="n">
        <v>40351729</v>
      </c>
      <c r="D3318" t="inlineStr">
        <is>
          <t>AGROSUPER ASIA</t>
        </is>
      </c>
      <c r="E3318" t="n">
        <v>1023283</v>
      </c>
      <c r="F3318" t="inlineStr">
        <is>
          <t>agrosuper asia1023283</t>
        </is>
      </c>
      <c r="G3318" s="12" t="n">
        <v>44960</v>
      </c>
      <c r="H3318" s="10" t="inlineStr"/>
      <c r="I3318" s="10" t="n"/>
      <c r="J3318" s="10" t="n"/>
      <c r="K3318" s="10" t="n"/>
      <c r="L3318" s="13" t="n"/>
      <c r="N3318" s="13" t="n"/>
      <c r="Q3318" s="14" t="n"/>
      <c r="R3318" s="10" t="n"/>
      <c r="S3318" s="10" t="n"/>
      <c r="T3318" s="10" t="n"/>
      <c r="U3318" s="10" t="n"/>
      <c r="V3318" s="13" t="n"/>
      <c r="X3318" s="13" t="n"/>
      <c r="AA3318" s="14" t="n"/>
    </row>
    <row r="3319">
      <c r="B3319" t="inlineStr">
        <is>
          <t>Venta Directa</t>
        </is>
      </c>
      <c r="C3319" t="n">
        <v>40351729</v>
      </c>
      <c r="D3319" t="inlineStr">
        <is>
          <t>AGROSUPER ASIA</t>
        </is>
      </c>
      <c r="E3319" t="n">
        <v>1023283</v>
      </c>
      <c r="F3319" t="inlineStr">
        <is>
          <t>agrosuper asia1023283</t>
        </is>
      </c>
      <c r="G3319" s="12" t="n">
        <v>44960</v>
      </c>
      <c r="H3319" s="10" t="inlineStr"/>
      <c r="I3319" s="10" t="n"/>
      <c r="J3319" s="10" t="n"/>
      <c r="K3319" s="10" t="n"/>
      <c r="L3319" s="13" t="n"/>
      <c r="N3319" s="13" t="n"/>
      <c r="Q3319" s="14" t="n"/>
      <c r="R3319" s="10" t="n"/>
      <c r="S3319" s="10" t="n"/>
      <c r="T3319" s="10" t="n"/>
      <c r="U3319" s="10" t="n"/>
      <c r="V3319" s="13" t="n"/>
      <c r="X3319" s="13" t="n"/>
      <c r="AA3319" s="14" t="n"/>
    </row>
    <row r="3320">
      <c r="B3320" t="inlineStr">
        <is>
          <t>Venta Local</t>
        </is>
      </c>
      <c r="C3320" t="n">
        <v>40351716</v>
      </c>
      <c r="D3320" t="inlineStr">
        <is>
          <t>AGRO AMERICA</t>
        </is>
      </c>
      <c r="E3320" t="n">
        <v>1012145</v>
      </c>
      <c r="F3320" t="inlineStr">
        <is>
          <t>agro america1012145</t>
        </is>
      </c>
      <c r="G3320" s="12" t="n">
        <v>44942</v>
      </c>
      <c r="H3320" s="10" t="inlineStr"/>
      <c r="I3320" s="10" t="n"/>
      <c r="J3320" s="10" t="n"/>
      <c r="K3320" s="10" t="n"/>
      <c r="L3320" s="13" t="n">
        <v>7.5</v>
      </c>
      <c r="M3320" s="12" t="n">
        <v>44949</v>
      </c>
      <c r="N3320" s="13" t="n">
        <v>9.5</v>
      </c>
      <c r="O3320" s="12" t="n">
        <v>44958</v>
      </c>
      <c r="P3320" t="n">
        <v>22</v>
      </c>
      <c r="Q3320" s="14" t="inlineStr">
        <is>
          <t>SI</t>
        </is>
      </c>
      <c r="R3320" s="10" t="n"/>
      <c r="S3320" s="10" t="n"/>
      <c r="T3320" s="10" t="n"/>
      <c r="U3320" s="10" t="n"/>
      <c r="V3320" s="13" t="n">
        <v>9.5</v>
      </c>
      <c r="W3320" s="12" t="n">
        <v>44951</v>
      </c>
      <c r="X3320" s="13" t="n">
        <v>11.5</v>
      </c>
      <c r="Y3320" s="12" t="n">
        <v>44958</v>
      </c>
      <c r="Z3320" t="n">
        <v>22</v>
      </c>
      <c r="AA3320" s="14" t="inlineStr">
        <is>
          <t>SI</t>
        </is>
      </c>
    </row>
    <row r="3321">
      <c r="B3321" t="inlineStr">
        <is>
          <t>Venta Local</t>
        </is>
      </c>
      <c r="C3321" t="n">
        <v>40351713</v>
      </c>
      <c r="D3321" t="inlineStr">
        <is>
          <t>AGRO AMERICA</t>
        </is>
      </c>
      <c r="E3321" t="n">
        <v>1012158</v>
      </c>
      <c r="F3321" t="inlineStr">
        <is>
          <t>agro america1012158</t>
        </is>
      </c>
      <c r="G3321" s="12" t="n">
        <v>44933</v>
      </c>
      <c r="H3321" s="10" t="inlineStr"/>
      <c r="I3321" s="10" t="n"/>
      <c r="J3321" s="10" t="n"/>
      <c r="K3321" s="10" t="n"/>
      <c r="L3321" s="13" t="n">
        <v>7.5</v>
      </c>
      <c r="M3321" s="12" t="n">
        <v>44940</v>
      </c>
      <c r="N3321" s="13" t="n">
        <v>9.5</v>
      </c>
      <c r="O3321" s="12" t="n">
        <v>44949</v>
      </c>
      <c r="P3321" t="n">
        <v>7</v>
      </c>
      <c r="Q3321" s="14" t="inlineStr">
        <is>
          <t>SI</t>
        </is>
      </c>
      <c r="R3321" s="10" t="n"/>
      <c r="S3321" s="10" t="n"/>
      <c r="T3321" s="10" t="n"/>
      <c r="U3321" s="10" t="n"/>
      <c r="V3321" s="13" t="n">
        <v>9.5</v>
      </c>
      <c r="W3321" s="12" t="n">
        <v>44942</v>
      </c>
      <c r="X3321" s="13" t="n">
        <v>11.5</v>
      </c>
      <c r="Y3321" s="12" t="n">
        <v>44949</v>
      </c>
      <c r="Z3321" t="n">
        <v>7</v>
      </c>
      <c r="AA3321" s="14" t="inlineStr">
        <is>
          <t>SI</t>
        </is>
      </c>
    </row>
    <row r="3322">
      <c r="B3322" t="inlineStr">
        <is>
          <t>Venta Local</t>
        </is>
      </c>
      <c r="C3322" t="n">
        <v>40351711</v>
      </c>
      <c r="D3322" t="inlineStr">
        <is>
          <t>AGRO AMERICA</t>
        </is>
      </c>
      <c r="E3322" t="n">
        <v>1012483</v>
      </c>
      <c r="F3322" t="inlineStr">
        <is>
          <t>agro america1012483</t>
        </is>
      </c>
      <c r="G3322" s="12" t="n">
        <v>44935</v>
      </c>
      <c r="H3322" s="10" t="inlineStr"/>
      <c r="I3322" s="10" t="n"/>
      <c r="J3322" s="10" t="n"/>
      <c r="K3322" s="10" t="n"/>
      <c r="L3322" s="13" t="n">
        <v>7.5</v>
      </c>
      <c r="M3322" s="12" t="n">
        <v>44942</v>
      </c>
      <c r="N3322" s="13" t="n">
        <v>9.5</v>
      </c>
      <c r="O3322" s="12" t="n">
        <v>44951</v>
      </c>
      <c r="P3322" t="n">
        <v>5</v>
      </c>
      <c r="Q3322" s="14" t="inlineStr">
        <is>
          <t>SI</t>
        </is>
      </c>
      <c r="R3322" s="10" t="n"/>
      <c r="S3322" s="10" t="n"/>
      <c r="T3322" s="10" t="n"/>
      <c r="U3322" s="10" t="n"/>
      <c r="V3322" s="13" t="n">
        <v>9.5</v>
      </c>
      <c r="W3322" s="12" t="n">
        <v>44944</v>
      </c>
      <c r="X3322" s="13" t="n">
        <v>11.5</v>
      </c>
      <c r="Y3322" s="12" t="n">
        <v>44951</v>
      </c>
      <c r="Z3322" t="n">
        <v>5</v>
      </c>
      <c r="AA3322" s="14" t="inlineStr">
        <is>
          <t>SI</t>
        </is>
      </c>
    </row>
    <row r="3323">
      <c r="B3323" t="inlineStr">
        <is>
          <t>Venta Local</t>
        </is>
      </c>
      <c r="C3323" t="n">
        <v>40351709</v>
      </c>
      <c r="D3323" t="inlineStr">
        <is>
          <t>AGRO AMERICA</t>
        </is>
      </c>
      <c r="E3323" t="n">
        <v>1012483</v>
      </c>
      <c r="F3323" t="inlineStr">
        <is>
          <t>agro america1012483</t>
        </is>
      </c>
      <c r="G3323" s="12" t="n">
        <v>44935</v>
      </c>
      <c r="H3323" s="10" t="inlineStr"/>
      <c r="I3323" s="10" t="n"/>
      <c r="J3323" s="10" t="n"/>
      <c r="K3323" s="10" t="n"/>
      <c r="L3323" s="13" t="n">
        <v>7.5</v>
      </c>
      <c r="M3323" s="12" t="n">
        <v>44942</v>
      </c>
      <c r="N3323" s="13" t="n">
        <v>9.5</v>
      </c>
      <c r="O3323" s="12" t="n">
        <v>44951</v>
      </c>
      <c r="P3323" t="n">
        <v>5</v>
      </c>
      <c r="Q3323" s="14" t="inlineStr">
        <is>
          <t>SI</t>
        </is>
      </c>
      <c r="R3323" s="10" t="n"/>
      <c r="S3323" s="10" t="n"/>
      <c r="T3323" s="10" t="n"/>
      <c r="U3323" s="10" t="n"/>
      <c r="V3323" s="13" t="n">
        <v>9.5</v>
      </c>
      <c r="W3323" s="12" t="n">
        <v>44944</v>
      </c>
      <c r="X3323" s="13" t="n">
        <v>11.5</v>
      </c>
      <c r="Y3323" s="12" t="n">
        <v>44951</v>
      </c>
      <c r="Z3323" t="n">
        <v>5</v>
      </c>
      <c r="AA3323" s="14" t="inlineStr">
        <is>
          <t>SI</t>
        </is>
      </c>
    </row>
    <row r="3324">
      <c r="B3324" t="inlineStr">
        <is>
          <t>Venta Local</t>
        </is>
      </c>
      <c r="C3324" t="n">
        <v>40351707</v>
      </c>
      <c r="D3324" t="inlineStr">
        <is>
          <t>AGRO AMERICA</t>
        </is>
      </c>
      <c r="E3324" t="n">
        <v>1012483</v>
      </c>
      <c r="F3324" t="inlineStr">
        <is>
          <t>agro america1012483</t>
        </is>
      </c>
      <c r="G3324" s="12" t="n">
        <v>44925</v>
      </c>
      <c r="H3324" s="10" t="inlineStr"/>
      <c r="I3324" s="10" t="n"/>
      <c r="J3324" s="10" t="n"/>
      <c r="K3324" s="10" t="n"/>
      <c r="L3324" s="13" t="n">
        <v>7.5</v>
      </c>
      <c r="M3324" s="12" t="n">
        <v>44932</v>
      </c>
      <c r="N3324" s="13" t="n">
        <v>9.5</v>
      </c>
      <c r="O3324" s="12" t="n">
        <v>44941</v>
      </c>
      <c r="P3324" t="n">
        <v>13</v>
      </c>
      <c r="Q3324" s="14" t="inlineStr">
        <is>
          <t>SI</t>
        </is>
      </c>
      <c r="R3324" s="10" t="n"/>
      <c r="S3324" s="10" t="n"/>
      <c r="T3324" s="10" t="n"/>
      <c r="U3324" s="10" t="n"/>
      <c r="V3324" s="13" t="n">
        <v>9.5</v>
      </c>
      <c r="W3324" s="12" t="n">
        <v>44934</v>
      </c>
      <c r="X3324" s="13" t="n">
        <v>11.5</v>
      </c>
      <c r="Y3324" s="12" t="n">
        <v>44941</v>
      </c>
      <c r="Z3324" t="n">
        <v>13</v>
      </c>
      <c r="AA3324" s="14" t="inlineStr">
        <is>
          <t>SI</t>
        </is>
      </c>
    </row>
    <row r="3325">
      <c r="B3325" t="inlineStr">
        <is>
          <t>Venta Local</t>
        </is>
      </c>
      <c r="C3325" t="n">
        <v>40351706</v>
      </c>
      <c r="D3325" t="inlineStr">
        <is>
          <t>AGRO AMERICA</t>
        </is>
      </c>
      <c r="E3325" t="n">
        <v>1012483</v>
      </c>
      <c r="F3325" t="inlineStr">
        <is>
          <t>agro america1012483</t>
        </is>
      </c>
      <c r="G3325" s="12" t="n">
        <v>44925</v>
      </c>
      <c r="H3325" s="10" t="inlineStr"/>
      <c r="I3325" s="10" t="n"/>
      <c r="J3325" s="10" t="n"/>
      <c r="K3325" s="10" t="n"/>
      <c r="L3325" s="13" t="n">
        <v>7.5</v>
      </c>
      <c r="M3325" s="12" t="n">
        <v>44932</v>
      </c>
      <c r="N3325" s="13" t="n">
        <v>9.5</v>
      </c>
      <c r="O3325" s="12" t="n">
        <v>44941</v>
      </c>
      <c r="P3325" t="n">
        <v>13</v>
      </c>
      <c r="Q3325" s="14" t="inlineStr">
        <is>
          <t>SI</t>
        </is>
      </c>
      <c r="R3325" s="10" t="n"/>
      <c r="S3325" s="10" t="n"/>
      <c r="T3325" s="10" t="n"/>
      <c r="U3325" s="10" t="n"/>
      <c r="V3325" s="13" t="n">
        <v>9.5</v>
      </c>
      <c r="W3325" s="12" t="n">
        <v>44934</v>
      </c>
      <c r="X3325" s="13" t="n">
        <v>11.5</v>
      </c>
      <c r="Y3325" s="12" t="n">
        <v>44941</v>
      </c>
      <c r="Z3325" t="n">
        <v>13</v>
      </c>
      <c r="AA3325" s="14" t="inlineStr">
        <is>
          <t>SI</t>
        </is>
      </c>
    </row>
    <row r="3326">
      <c r="B3326" t="inlineStr">
        <is>
          <t>Venta Local</t>
        </is>
      </c>
      <c r="C3326" t="n">
        <v>40351697</v>
      </c>
      <c r="D3326" t="inlineStr">
        <is>
          <t>AGRO AMERICA</t>
        </is>
      </c>
      <c r="E3326" t="n">
        <v>1012518</v>
      </c>
      <c r="F3326" t="inlineStr">
        <is>
          <t>agro america1012518</t>
        </is>
      </c>
      <c r="G3326" s="12" t="n">
        <v>44929</v>
      </c>
      <c r="H3326" s="10" t="inlineStr"/>
      <c r="I3326" s="10" t="n"/>
      <c r="J3326" s="10" t="n"/>
      <c r="K3326" s="10" t="n"/>
      <c r="L3326" s="13" t="n">
        <v>7.5</v>
      </c>
      <c r="M3326" s="12" t="n">
        <v>44936</v>
      </c>
      <c r="N3326" s="13" t="n">
        <v>9.5</v>
      </c>
      <c r="O3326" s="12" t="n">
        <v>44945</v>
      </c>
      <c r="P3326" t="n">
        <v>10</v>
      </c>
      <c r="Q3326" s="14" t="inlineStr">
        <is>
          <t>SI</t>
        </is>
      </c>
      <c r="R3326" s="10" t="n"/>
      <c r="S3326" s="10" t="n"/>
      <c r="T3326" s="10" t="n"/>
      <c r="U3326" s="10" t="n"/>
      <c r="V3326" s="13" t="n">
        <v>9.5</v>
      </c>
      <c r="W3326" s="12" t="n">
        <v>44938</v>
      </c>
      <c r="X3326" s="13" t="n">
        <v>11.5</v>
      </c>
      <c r="Y3326" s="12" t="n">
        <v>44945</v>
      </c>
      <c r="Z3326" t="n">
        <v>10</v>
      </c>
      <c r="AA3326" s="14" t="inlineStr">
        <is>
          <t>SI</t>
        </is>
      </c>
    </row>
    <row r="3327">
      <c r="B3327" t="inlineStr">
        <is>
          <t>Venta Local</t>
        </is>
      </c>
      <c r="C3327" t="n">
        <v>40351696</v>
      </c>
      <c r="D3327" t="inlineStr">
        <is>
          <t>AGRO AMERICA</t>
        </is>
      </c>
      <c r="E3327" t="n">
        <v>1012518</v>
      </c>
      <c r="F3327" t="inlineStr">
        <is>
          <t>agro america1012518</t>
        </is>
      </c>
      <c r="G3327" s="12" t="n">
        <v>44937</v>
      </c>
      <c r="H3327" s="10" t="inlineStr"/>
      <c r="I3327" s="10" t="n"/>
      <c r="J3327" s="10" t="n"/>
      <c r="K3327" s="10" t="n"/>
      <c r="L3327" s="13" t="n">
        <v>7.5</v>
      </c>
      <c r="M3327" s="12" t="n">
        <v>44944</v>
      </c>
      <c r="N3327" s="13" t="n">
        <v>9.5</v>
      </c>
      <c r="O3327" s="12" t="n">
        <v>44953</v>
      </c>
      <c r="P3327" t="n">
        <v>3</v>
      </c>
      <c r="Q3327" s="14" t="inlineStr">
        <is>
          <t>SI</t>
        </is>
      </c>
      <c r="R3327" s="10" t="n"/>
      <c r="S3327" s="10" t="n"/>
      <c r="T3327" s="10" t="n"/>
      <c r="U3327" s="10" t="n"/>
      <c r="V3327" s="13" t="n">
        <v>9.5</v>
      </c>
      <c r="W3327" s="12" t="n">
        <v>44946</v>
      </c>
      <c r="X3327" s="13" t="n">
        <v>11.5</v>
      </c>
      <c r="Y3327" s="12" t="n">
        <v>44953</v>
      </c>
      <c r="Z3327" t="n">
        <v>3</v>
      </c>
      <c r="AA3327" s="14" t="inlineStr">
        <is>
          <t>SI</t>
        </is>
      </c>
    </row>
    <row r="3328">
      <c r="B3328" t="inlineStr">
        <is>
          <t>Venta Local</t>
        </is>
      </c>
      <c r="C3328" t="n">
        <v>40351672</v>
      </c>
      <c r="D3328" t="inlineStr">
        <is>
          <t>AGROSUPER SHANGHAI</t>
        </is>
      </c>
      <c r="E3328" t="n">
        <v>1030525</v>
      </c>
      <c r="F3328" t="inlineStr">
        <is>
          <t>agrosuper shanghai1030525</t>
        </is>
      </c>
      <c r="G3328" s="12" t="n">
        <v>44952</v>
      </c>
      <c r="H3328" s="10" t="inlineStr"/>
      <c r="I3328" s="10" t="n"/>
      <c r="J3328" s="10" t="n"/>
      <c r="K3328" s="10" t="n"/>
      <c r="L3328" s="13" t="n">
        <v>5.574109245612703</v>
      </c>
      <c r="M3328" s="12" t="n">
        <v>44957</v>
      </c>
      <c r="N3328" s="13" t="n">
        <v>5.5</v>
      </c>
      <c r="O3328" s="12" t="n">
        <v>44962</v>
      </c>
      <c r="P3328" t="n">
        <v>20</v>
      </c>
      <c r="Q3328" s="14" t="inlineStr">
        <is>
          <t>SI</t>
        </is>
      </c>
      <c r="R3328" s="10" t="n"/>
      <c r="S3328" s="10" t="n"/>
      <c r="T3328" s="10" t="n"/>
      <c r="U3328" s="10" t="n"/>
      <c r="V3328" s="13" t="n">
        <v>7.574109245612703</v>
      </c>
      <c r="W3328" s="12" t="n">
        <v>44959</v>
      </c>
      <c r="X3328" s="13" t="n">
        <v>7.5</v>
      </c>
      <c r="Y3328" s="12" t="n">
        <v>44962</v>
      </c>
      <c r="Z3328" t="n">
        <v>20</v>
      </c>
      <c r="AA3328" s="14" t="inlineStr">
        <is>
          <t>SI</t>
        </is>
      </c>
    </row>
    <row r="3329">
      <c r="B3329" t="inlineStr">
        <is>
          <t>Venta Local</t>
        </is>
      </c>
      <c r="C3329" t="n">
        <v>40351667</v>
      </c>
      <c r="D3329" t="inlineStr">
        <is>
          <t>AGROSUPER SHANGHAI</t>
        </is>
      </c>
      <c r="E3329" t="n">
        <v>1030566</v>
      </c>
      <c r="F3329" t="inlineStr">
        <is>
          <t>agrosuper shanghai1030566</t>
        </is>
      </c>
      <c r="G3329" s="12" t="n">
        <v>44952</v>
      </c>
      <c r="H3329" s="10" t="inlineStr"/>
      <c r="I3329" s="10" t="n"/>
      <c r="J3329" s="10" t="n"/>
      <c r="K3329" s="10" t="n"/>
      <c r="L3329" s="13" t="n">
        <v>5.574109245612703</v>
      </c>
      <c r="M3329" s="12" t="n">
        <v>44957</v>
      </c>
      <c r="N3329" s="13" t="n">
        <v>5.5</v>
      </c>
      <c r="O3329" s="12" t="n">
        <v>44962</v>
      </c>
      <c r="P3329" t="n">
        <v>20</v>
      </c>
      <c r="Q3329" s="14" t="inlineStr">
        <is>
          <t>SI</t>
        </is>
      </c>
      <c r="R3329" s="10" t="n"/>
      <c r="S3329" s="10" t="n"/>
      <c r="T3329" s="10" t="n"/>
      <c r="U3329" s="10" t="n"/>
      <c r="V3329" s="13" t="n">
        <v>7.574109245612703</v>
      </c>
      <c r="W3329" s="12" t="n">
        <v>44959</v>
      </c>
      <c r="X3329" s="13" t="n">
        <v>7.5</v>
      </c>
      <c r="Y3329" s="12" t="n">
        <v>44962</v>
      </c>
      <c r="Z3329" t="n">
        <v>20</v>
      </c>
      <c r="AA3329" s="14" t="inlineStr">
        <is>
          <t>SI</t>
        </is>
      </c>
    </row>
    <row r="3330">
      <c r="B3330" t="inlineStr">
        <is>
          <t>Venta Local</t>
        </is>
      </c>
      <c r="C3330" t="n">
        <v>40351666</v>
      </c>
      <c r="D3330" t="inlineStr">
        <is>
          <t>AGROSUPER SHANGHAI</t>
        </is>
      </c>
      <c r="E3330" t="n">
        <v>1030686</v>
      </c>
      <c r="F3330" t="inlineStr">
        <is>
          <t>agrosuper shanghai1030686</t>
        </is>
      </c>
      <c r="G3330" s="12" t="n">
        <v>44962</v>
      </c>
      <c r="H3330" s="10" t="inlineStr"/>
      <c r="I3330" s="10" t="n"/>
      <c r="J3330" s="10" t="n"/>
      <c r="K3330" s="10" t="n"/>
      <c r="L3330" s="13" t="n">
        <v>5.574109245612703</v>
      </c>
      <c r="M3330" s="12" t="n">
        <v>44967</v>
      </c>
      <c r="N3330" s="13" t="n">
        <v>5.5</v>
      </c>
      <c r="O3330" s="12" t="n">
        <v>44972</v>
      </c>
      <c r="P3330" t="n">
        <v>11</v>
      </c>
      <c r="Q3330" s="14" t="inlineStr">
        <is>
          <t>SI</t>
        </is>
      </c>
      <c r="R3330" s="10" t="n"/>
      <c r="S3330" s="10" t="n"/>
      <c r="T3330" s="10" t="n"/>
      <c r="U3330" s="10" t="n"/>
      <c r="V3330" s="13" t="n">
        <v>7.574109245612703</v>
      </c>
      <c r="W3330" s="12" t="n">
        <v>44969</v>
      </c>
      <c r="X3330" s="13" t="n">
        <v>7.5</v>
      </c>
      <c r="Y3330" s="12" t="n">
        <v>44972</v>
      </c>
      <c r="Z3330" t="n">
        <v>11</v>
      </c>
      <c r="AA3330" s="14" t="inlineStr">
        <is>
          <t>SI</t>
        </is>
      </c>
    </row>
    <row r="3331">
      <c r="B3331" t="inlineStr">
        <is>
          <t>Venta Local</t>
        </is>
      </c>
      <c r="C3331" t="n">
        <v>40351665</v>
      </c>
      <c r="D3331" t="inlineStr">
        <is>
          <t>AGROSUPER SHANGHAI</t>
        </is>
      </c>
      <c r="E3331" t="n">
        <v>1030686</v>
      </c>
      <c r="F3331" t="inlineStr">
        <is>
          <t>agrosuper shanghai1030686</t>
        </is>
      </c>
      <c r="G3331" s="12" t="n">
        <v>44955</v>
      </c>
      <c r="H3331" s="10" t="inlineStr"/>
      <c r="I3331" s="10" t="n"/>
      <c r="J3331" s="10" t="n"/>
      <c r="K3331" s="10" t="n"/>
      <c r="L3331" s="13" t="n">
        <v>5.574109245612703</v>
      </c>
      <c r="M3331" s="12" t="n">
        <v>44960</v>
      </c>
      <c r="N3331" s="13" t="n">
        <v>5.5</v>
      </c>
      <c r="O3331" s="12" t="n">
        <v>44965</v>
      </c>
      <c r="P3331" t="n">
        <v>17</v>
      </c>
      <c r="Q3331" s="14" t="inlineStr">
        <is>
          <t>SI</t>
        </is>
      </c>
      <c r="R3331" s="10" t="n"/>
      <c r="S3331" s="10" t="n"/>
      <c r="T3331" s="10" t="n"/>
      <c r="U3331" s="10" t="n"/>
      <c r="V3331" s="13" t="n">
        <v>7.574109245612703</v>
      </c>
      <c r="W3331" s="12" t="n">
        <v>44962</v>
      </c>
      <c r="X3331" s="13" t="n">
        <v>7.5</v>
      </c>
      <c r="Y3331" s="12" t="n">
        <v>44965</v>
      </c>
      <c r="Z3331" t="n">
        <v>17</v>
      </c>
      <c r="AA3331" s="14" t="inlineStr">
        <is>
          <t>SI</t>
        </is>
      </c>
    </row>
    <row r="3332">
      <c r="B3332" t="inlineStr">
        <is>
          <t>Venta Local</t>
        </is>
      </c>
      <c r="C3332" t="n">
        <v>40351664</v>
      </c>
      <c r="D3332" t="inlineStr">
        <is>
          <t>AGROSUPER SHANGHAI</t>
        </is>
      </c>
      <c r="E3332" t="n">
        <v>1030686</v>
      </c>
      <c r="F3332" t="inlineStr">
        <is>
          <t>agrosuper shanghai1030686</t>
        </is>
      </c>
      <c r="G3332" s="12" t="n">
        <v>44956</v>
      </c>
      <c r="H3332" s="10" t="inlineStr"/>
      <c r="I3332" s="10" t="n"/>
      <c r="J3332" s="10" t="n"/>
      <c r="K3332" s="10" t="n"/>
      <c r="L3332" s="13" t="n">
        <v>5.574109245612703</v>
      </c>
      <c r="M3332" s="12" t="n">
        <v>44961</v>
      </c>
      <c r="N3332" s="13" t="n">
        <v>5.5</v>
      </c>
      <c r="O3332" s="12" t="n">
        <v>44966</v>
      </c>
      <c r="P3332" t="n">
        <v>16</v>
      </c>
      <c r="Q3332" s="14" t="inlineStr">
        <is>
          <t>SI</t>
        </is>
      </c>
      <c r="R3332" s="10" t="n"/>
      <c r="S3332" s="10" t="n"/>
      <c r="T3332" s="10" t="n"/>
      <c r="U3332" s="10" t="n"/>
      <c r="V3332" s="13" t="n">
        <v>7.574109245612703</v>
      </c>
      <c r="W3332" s="12" t="n">
        <v>44963</v>
      </c>
      <c r="X3332" s="13" t="n">
        <v>7.5</v>
      </c>
      <c r="Y3332" s="12" t="n">
        <v>44966</v>
      </c>
      <c r="Z3332" t="n">
        <v>16</v>
      </c>
      <c r="AA3332" s="14" t="inlineStr">
        <is>
          <t>SI</t>
        </is>
      </c>
    </row>
    <row r="3333">
      <c r="B3333" t="inlineStr">
        <is>
          <t>Venta Local</t>
        </is>
      </c>
      <c r="C3333" t="n">
        <v>40351663</v>
      </c>
      <c r="D3333" t="inlineStr">
        <is>
          <t>AGROSUPER SHANGHAI</t>
        </is>
      </c>
      <c r="E3333" t="n">
        <v>1030686</v>
      </c>
      <c r="F3333" t="inlineStr">
        <is>
          <t>agrosuper shanghai1030686</t>
        </is>
      </c>
      <c r="G3333" s="12" t="n">
        <v>44940</v>
      </c>
      <c r="H3333" s="10" t="inlineStr"/>
      <c r="I3333" s="10" t="n"/>
      <c r="J3333" s="10" t="n"/>
      <c r="K3333" s="10" t="n"/>
      <c r="L3333" s="13" t="n">
        <v>5.574109245612703</v>
      </c>
      <c r="M3333" s="12" t="n">
        <v>44945</v>
      </c>
      <c r="N3333" s="13" t="n">
        <v>5.5</v>
      </c>
      <c r="O3333" s="12" t="n">
        <v>44950</v>
      </c>
      <c r="P3333" t="n">
        <v>6</v>
      </c>
      <c r="Q3333" s="14" t="inlineStr">
        <is>
          <t>SI</t>
        </is>
      </c>
      <c r="R3333" s="10" t="n"/>
      <c r="S3333" s="10" t="n"/>
      <c r="T3333" s="10" t="n"/>
      <c r="U3333" s="10" t="n"/>
      <c r="V3333" s="13" t="n">
        <v>7.574109245612703</v>
      </c>
      <c r="W3333" s="12" t="n">
        <v>44947</v>
      </c>
      <c r="X3333" s="13" t="n">
        <v>7.5</v>
      </c>
      <c r="Y3333" s="12" t="n">
        <v>44950</v>
      </c>
      <c r="Z3333" t="n">
        <v>6</v>
      </c>
      <c r="AA3333" s="14" t="inlineStr">
        <is>
          <t>SI</t>
        </is>
      </c>
    </row>
    <row r="3334">
      <c r="B3334" t="inlineStr">
        <is>
          <t>Venta Local</t>
        </is>
      </c>
      <c r="C3334" t="n">
        <v>40351662</v>
      </c>
      <c r="D3334" t="inlineStr">
        <is>
          <t>AGROSUPER SHANGHAI</t>
        </is>
      </c>
      <c r="E3334" t="n">
        <v>1030686</v>
      </c>
      <c r="F3334" t="inlineStr">
        <is>
          <t>agrosuper shanghai1030686</t>
        </is>
      </c>
      <c r="G3334" s="12" t="n">
        <v>44955</v>
      </c>
      <c r="H3334" s="10" t="inlineStr"/>
      <c r="I3334" s="10" t="n"/>
      <c r="J3334" s="10" t="n"/>
      <c r="K3334" s="10" t="n"/>
      <c r="L3334" s="13" t="n">
        <v>5.574109245612703</v>
      </c>
      <c r="M3334" s="12" t="n">
        <v>44960</v>
      </c>
      <c r="N3334" s="13" t="n">
        <v>5.5</v>
      </c>
      <c r="O3334" s="12" t="n">
        <v>44965</v>
      </c>
      <c r="P3334" t="n">
        <v>17</v>
      </c>
      <c r="Q3334" s="14" t="inlineStr">
        <is>
          <t>SI</t>
        </is>
      </c>
      <c r="R3334" s="10" t="n"/>
      <c r="S3334" s="10" t="n"/>
      <c r="T3334" s="10" t="n"/>
      <c r="U3334" s="10" t="n"/>
      <c r="V3334" s="13" t="n">
        <v>7.574109245612703</v>
      </c>
      <c r="W3334" s="12" t="n">
        <v>44962</v>
      </c>
      <c r="X3334" s="13" t="n">
        <v>7.5</v>
      </c>
      <c r="Y3334" s="12" t="n">
        <v>44965</v>
      </c>
      <c r="Z3334" t="n">
        <v>17</v>
      </c>
      <c r="AA3334" s="14" t="inlineStr">
        <is>
          <t>SI</t>
        </is>
      </c>
    </row>
    <row r="3335">
      <c r="B3335" t="inlineStr">
        <is>
          <t>Venta Local</t>
        </is>
      </c>
      <c r="C3335" t="n">
        <v>40351661</v>
      </c>
      <c r="D3335" t="inlineStr">
        <is>
          <t>AGROSUPER SHANGHAI</t>
        </is>
      </c>
      <c r="E3335" t="n">
        <v>1030685</v>
      </c>
      <c r="F3335" t="inlineStr">
        <is>
          <t>agrosuper shanghai1030685</t>
        </is>
      </c>
      <c r="G3335" s="12" t="n">
        <v>44940</v>
      </c>
      <c r="H3335" s="10" t="inlineStr"/>
      <c r="I3335" s="10" t="n"/>
      <c r="J3335" s="10" t="n"/>
      <c r="K3335" s="10" t="n"/>
      <c r="L3335" s="13" t="n">
        <v>5.574109245612703</v>
      </c>
      <c r="M3335" s="12" t="n">
        <v>44945</v>
      </c>
      <c r="N3335" s="13" t="n">
        <v>5.5</v>
      </c>
      <c r="O3335" s="12" t="n">
        <v>44950</v>
      </c>
      <c r="P3335" t="n">
        <v>6</v>
      </c>
      <c r="Q3335" s="14" t="inlineStr">
        <is>
          <t>SI</t>
        </is>
      </c>
      <c r="R3335" s="10" t="n"/>
      <c r="S3335" s="10" t="n"/>
      <c r="T3335" s="10" t="n"/>
      <c r="U3335" s="10" t="n"/>
      <c r="V3335" s="13" t="n">
        <v>7.574109245612703</v>
      </c>
      <c r="W3335" s="12" t="n">
        <v>44947</v>
      </c>
      <c r="X3335" s="13" t="n">
        <v>7.5</v>
      </c>
      <c r="Y3335" s="12" t="n">
        <v>44950</v>
      </c>
      <c r="Z3335" t="n">
        <v>6</v>
      </c>
      <c r="AA3335" s="14" t="inlineStr">
        <is>
          <t>SI</t>
        </is>
      </c>
    </row>
    <row r="3336">
      <c r="B3336" t="inlineStr">
        <is>
          <t>Venta Local</t>
        </is>
      </c>
      <c r="C3336" t="n">
        <v>40351656</v>
      </c>
      <c r="D3336" t="inlineStr">
        <is>
          <t>AGROSUPER SHANGHAI</t>
        </is>
      </c>
      <c r="E3336" t="n">
        <v>1022378</v>
      </c>
      <c r="F3336" t="inlineStr">
        <is>
          <t>agrosuper shanghai1022378</t>
        </is>
      </c>
      <c r="G3336" s="12" t="n">
        <v>44958</v>
      </c>
      <c r="H3336" s="10" t="inlineStr"/>
      <c r="I3336" s="10" t="n"/>
      <c r="J3336" s="10" t="n"/>
      <c r="K3336" s="10" t="n"/>
      <c r="L3336" s="13" t="n">
        <v>5.574109245612703</v>
      </c>
      <c r="M3336" s="12" t="n">
        <v>44963</v>
      </c>
      <c r="N3336" s="13" t="n">
        <v>5.5</v>
      </c>
      <c r="O3336" s="12" t="n">
        <v>44968</v>
      </c>
      <c r="P3336" t="n">
        <v>14</v>
      </c>
      <c r="Q3336" s="14" t="inlineStr">
        <is>
          <t>SI</t>
        </is>
      </c>
      <c r="R3336" s="10" t="n"/>
      <c r="S3336" s="10" t="n"/>
      <c r="T3336" s="10" t="n"/>
      <c r="U3336" s="10" t="n"/>
      <c r="V3336" s="13" t="n">
        <v>7.574109245612703</v>
      </c>
      <c r="W3336" s="12" t="n">
        <v>44965</v>
      </c>
      <c r="X3336" s="13" t="n">
        <v>7.5</v>
      </c>
      <c r="Y3336" s="12" t="n">
        <v>44968</v>
      </c>
      <c r="Z3336" t="n">
        <v>14</v>
      </c>
      <c r="AA3336" s="14" t="inlineStr">
        <is>
          <t>SI</t>
        </is>
      </c>
    </row>
    <row r="3337">
      <c r="B3337" t="inlineStr">
        <is>
          <t>Venta Local</t>
        </is>
      </c>
      <c r="C3337" t="n">
        <v>40351656</v>
      </c>
      <c r="D3337" t="inlineStr">
        <is>
          <t>AGROSUPER SHANGHAI</t>
        </is>
      </c>
      <c r="E3337" t="n">
        <v>1022378</v>
      </c>
      <c r="F3337" t="inlineStr">
        <is>
          <t>agrosuper shanghai1022378</t>
        </is>
      </c>
      <c r="G3337" s="12" t="n">
        <v>44958</v>
      </c>
      <c r="H3337" s="10" t="inlineStr"/>
      <c r="I3337" s="10" t="n"/>
      <c r="J3337" s="10" t="n"/>
      <c r="K3337" s="10" t="n"/>
      <c r="L3337" s="13" t="n">
        <v>5.574109245612703</v>
      </c>
      <c r="M3337" s="12" t="n">
        <v>44963</v>
      </c>
      <c r="N3337" s="13" t="n">
        <v>5.5</v>
      </c>
      <c r="O3337" s="12" t="n">
        <v>44968</v>
      </c>
      <c r="P3337" t="n">
        <v>14</v>
      </c>
      <c r="Q3337" s="14" t="inlineStr">
        <is>
          <t>SI</t>
        </is>
      </c>
      <c r="R3337" s="10" t="n"/>
      <c r="S3337" s="10" t="n"/>
      <c r="T3337" s="10" t="n"/>
      <c r="U3337" s="10" t="n"/>
      <c r="V3337" s="13" t="n">
        <v>7.574109245612703</v>
      </c>
      <c r="W3337" s="12" t="n">
        <v>44965</v>
      </c>
      <c r="X3337" s="13" t="n">
        <v>7.5</v>
      </c>
      <c r="Y3337" s="12" t="n">
        <v>44968</v>
      </c>
      <c r="Z3337" t="n">
        <v>14</v>
      </c>
      <c r="AA3337" s="14" t="inlineStr">
        <is>
          <t>SI</t>
        </is>
      </c>
    </row>
    <row r="3338">
      <c r="B3338" t="inlineStr">
        <is>
          <t>Venta Local</t>
        </is>
      </c>
      <c r="C3338" t="n">
        <v>40351655</v>
      </c>
      <c r="D3338" t="inlineStr">
        <is>
          <t>AGROSUPER SHANGHAI</t>
        </is>
      </c>
      <c r="E3338" t="n">
        <v>1022378</v>
      </c>
      <c r="F3338" t="inlineStr">
        <is>
          <t>agrosuper shanghai1022378</t>
        </is>
      </c>
      <c r="G3338" s="12" t="n">
        <v>44950</v>
      </c>
      <c r="H3338" s="10" t="inlineStr"/>
      <c r="I3338" s="10" t="n"/>
      <c r="J3338" s="10" t="n"/>
      <c r="K3338" s="10" t="n"/>
      <c r="L3338" s="13" t="n">
        <v>5.574109245612703</v>
      </c>
      <c r="M3338" s="12" t="n">
        <v>44955</v>
      </c>
      <c r="N3338" s="13" t="n">
        <v>5.5</v>
      </c>
      <c r="O3338" s="12" t="n">
        <v>44960</v>
      </c>
      <c r="P3338" t="n">
        <v>21</v>
      </c>
      <c r="Q3338" s="14" t="inlineStr">
        <is>
          <t>SI</t>
        </is>
      </c>
      <c r="R3338" s="10" t="n"/>
      <c r="S3338" s="10" t="n"/>
      <c r="T3338" s="10" t="n"/>
      <c r="U3338" s="10" t="n"/>
      <c r="V3338" s="13" t="n">
        <v>7.574109245612703</v>
      </c>
      <c r="W3338" s="12" t="n">
        <v>44957</v>
      </c>
      <c r="X3338" s="13" t="n">
        <v>7.5</v>
      </c>
      <c r="Y3338" s="12" t="n">
        <v>44960</v>
      </c>
      <c r="Z3338" t="n">
        <v>21</v>
      </c>
      <c r="AA3338" s="14" t="inlineStr">
        <is>
          <t>SI</t>
        </is>
      </c>
    </row>
    <row r="3339">
      <c r="B3339" t="inlineStr">
        <is>
          <t>Venta Local</t>
        </is>
      </c>
      <c r="C3339" t="n">
        <v>40351654</v>
      </c>
      <c r="D3339" t="inlineStr">
        <is>
          <t>AGROSUPER SHANGHAI</t>
        </is>
      </c>
      <c r="E3339" t="n">
        <v>1022378</v>
      </c>
      <c r="F3339" t="inlineStr">
        <is>
          <t>agrosuper shanghai1022378</t>
        </is>
      </c>
      <c r="G3339" s="12" t="n">
        <v>44956</v>
      </c>
      <c r="H3339" s="10" t="inlineStr"/>
      <c r="I3339" s="10" t="n"/>
      <c r="J3339" s="10" t="n"/>
      <c r="K3339" s="10" t="n"/>
      <c r="L3339" s="13" t="n">
        <v>5.574109245612703</v>
      </c>
      <c r="M3339" s="12" t="n">
        <v>44961</v>
      </c>
      <c r="N3339" s="13" t="n">
        <v>5.5</v>
      </c>
      <c r="O3339" s="12" t="n">
        <v>44966</v>
      </c>
      <c r="P3339" t="n">
        <v>16</v>
      </c>
      <c r="Q3339" s="14" t="inlineStr">
        <is>
          <t>SI</t>
        </is>
      </c>
      <c r="R3339" s="10" t="n"/>
      <c r="S3339" s="10" t="n"/>
      <c r="T3339" s="10" t="n"/>
      <c r="U3339" s="10" t="n"/>
      <c r="V3339" s="13" t="n">
        <v>7.574109245612703</v>
      </c>
      <c r="W3339" s="12" t="n">
        <v>44963</v>
      </c>
      <c r="X3339" s="13" t="n">
        <v>7.5</v>
      </c>
      <c r="Y3339" s="12" t="n">
        <v>44966</v>
      </c>
      <c r="Z3339" t="n">
        <v>16</v>
      </c>
      <c r="AA3339" s="14" t="inlineStr">
        <is>
          <t>SI</t>
        </is>
      </c>
    </row>
    <row r="3340">
      <c r="B3340" t="inlineStr">
        <is>
          <t>Venta Local</t>
        </is>
      </c>
      <c r="C3340" t="n">
        <v>40351654</v>
      </c>
      <c r="D3340" t="inlineStr">
        <is>
          <t>AGROSUPER SHANGHAI</t>
        </is>
      </c>
      <c r="E3340" t="n">
        <v>1022378</v>
      </c>
      <c r="F3340" t="inlineStr">
        <is>
          <t>agrosuper shanghai1022378</t>
        </is>
      </c>
      <c r="G3340" s="12" t="n">
        <v>44956</v>
      </c>
      <c r="H3340" s="10" t="inlineStr"/>
      <c r="I3340" s="10" t="n"/>
      <c r="J3340" s="10" t="n"/>
      <c r="K3340" s="10" t="n"/>
      <c r="L3340" s="13" t="n">
        <v>5.574109245612703</v>
      </c>
      <c r="M3340" s="12" t="n">
        <v>44961</v>
      </c>
      <c r="N3340" s="13" t="n">
        <v>5.5</v>
      </c>
      <c r="O3340" s="12" t="n">
        <v>44966</v>
      </c>
      <c r="P3340" t="n">
        <v>16</v>
      </c>
      <c r="Q3340" s="14" t="inlineStr">
        <is>
          <t>SI</t>
        </is>
      </c>
      <c r="R3340" s="10" t="n"/>
      <c r="S3340" s="10" t="n"/>
      <c r="T3340" s="10" t="n"/>
      <c r="U3340" s="10" t="n"/>
      <c r="V3340" s="13" t="n">
        <v>7.574109245612703</v>
      </c>
      <c r="W3340" s="12" t="n">
        <v>44963</v>
      </c>
      <c r="X3340" s="13" t="n">
        <v>7.5</v>
      </c>
      <c r="Y3340" s="12" t="n">
        <v>44966</v>
      </c>
      <c r="Z3340" t="n">
        <v>16</v>
      </c>
      <c r="AA3340" s="14" t="inlineStr">
        <is>
          <t>SI</t>
        </is>
      </c>
    </row>
    <row r="3341">
      <c r="B3341" t="inlineStr">
        <is>
          <t>Venta Local</t>
        </is>
      </c>
      <c r="C3341" t="n">
        <v>40351651</v>
      </c>
      <c r="D3341" t="inlineStr">
        <is>
          <t>AGROSUPER SHANGHAI</t>
        </is>
      </c>
      <c r="E3341" t="n">
        <v>1022186</v>
      </c>
      <c r="F3341" t="inlineStr">
        <is>
          <t>agrosuper shanghai1022186</t>
        </is>
      </c>
      <c r="G3341" s="12" t="n">
        <v>44968</v>
      </c>
      <c r="H3341" s="10" t="inlineStr"/>
      <c r="I3341" s="10" t="n"/>
      <c r="J3341" s="10" t="n"/>
      <c r="K3341" s="10" t="n"/>
      <c r="L3341" s="13" t="n">
        <v>5.574109245612703</v>
      </c>
      <c r="M3341" s="12" t="n">
        <v>44973</v>
      </c>
      <c r="N3341" s="13" t="n">
        <v>5.5</v>
      </c>
      <c r="O3341" s="12" t="n">
        <v>44978</v>
      </c>
      <c r="P3341" t="n">
        <v>6</v>
      </c>
      <c r="Q3341" s="14" t="inlineStr">
        <is>
          <t>SI</t>
        </is>
      </c>
      <c r="R3341" s="10" t="n"/>
      <c r="S3341" s="10" t="n"/>
      <c r="T3341" s="10" t="n"/>
      <c r="U3341" s="10" t="n"/>
      <c r="V3341" s="13" t="n">
        <v>7.574109245612703</v>
      </c>
      <c r="W3341" s="12" t="n">
        <v>44975</v>
      </c>
      <c r="X3341" s="13" t="n">
        <v>7.5</v>
      </c>
      <c r="Y3341" s="12" t="n">
        <v>44978</v>
      </c>
      <c r="Z3341" t="n">
        <v>6</v>
      </c>
      <c r="AA3341" s="14" t="inlineStr">
        <is>
          <t>SI</t>
        </is>
      </c>
    </row>
    <row r="3342">
      <c r="B3342" t="inlineStr">
        <is>
          <t>Venta Local</t>
        </is>
      </c>
      <c r="C3342" t="n">
        <v>40351649</v>
      </c>
      <c r="D3342" t="inlineStr">
        <is>
          <t>AGROSUPER SHANGHAI</t>
        </is>
      </c>
      <c r="E3342" t="n">
        <v>1023109</v>
      </c>
      <c r="F3342" t="inlineStr">
        <is>
          <t>agrosuper shanghai1023109</t>
        </is>
      </c>
      <c r="G3342" s="12" t="n">
        <v>44952</v>
      </c>
      <c r="H3342" s="10" t="inlineStr"/>
      <c r="I3342" s="10" t="n"/>
      <c r="J3342" s="10" t="n"/>
      <c r="K3342" s="10" t="n"/>
      <c r="L3342" s="13" t="n">
        <v>5.574109245612703</v>
      </c>
      <c r="M3342" s="12" t="n">
        <v>44957</v>
      </c>
      <c r="N3342" s="13" t="n">
        <v>5.5</v>
      </c>
      <c r="O3342" s="12" t="n">
        <v>44962</v>
      </c>
      <c r="P3342" t="n">
        <v>20</v>
      </c>
      <c r="Q3342" s="14" t="inlineStr">
        <is>
          <t>SI</t>
        </is>
      </c>
      <c r="R3342" s="10" t="n"/>
      <c r="S3342" s="10" t="n"/>
      <c r="T3342" s="10" t="n"/>
      <c r="U3342" s="10" t="n"/>
      <c r="V3342" s="13" t="n">
        <v>7.574109245612703</v>
      </c>
      <c r="W3342" s="12" t="n">
        <v>44959</v>
      </c>
      <c r="X3342" s="13" t="n">
        <v>7.5</v>
      </c>
      <c r="Y3342" s="12" t="n">
        <v>44962</v>
      </c>
      <c r="Z3342" t="n">
        <v>20</v>
      </c>
      <c r="AA3342" s="14" t="inlineStr">
        <is>
          <t>SI</t>
        </is>
      </c>
    </row>
    <row r="3343">
      <c r="B3343" t="inlineStr">
        <is>
          <t>Venta Local</t>
        </is>
      </c>
      <c r="C3343" t="n">
        <v>40351647</v>
      </c>
      <c r="D3343" t="inlineStr">
        <is>
          <t>AGROSUPER SHANGHAI</t>
        </is>
      </c>
      <c r="E3343" t="n">
        <v>1023291</v>
      </c>
      <c r="F3343" t="inlineStr">
        <is>
          <t>agrosuper shanghai1023291</t>
        </is>
      </c>
      <c r="G3343" s="12" t="n">
        <v>44941</v>
      </c>
      <c r="H3343" s="10" t="inlineStr"/>
      <c r="I3343" s="10" t="n"/>
      <c r="J3343" s="10" t="n"/>
      <c r="K3343" s="10" t="n"/>
      <c r="L3343" s="13" t="n">
        <v>5.574109245612703</v>
      </c>
      <c r="M3343" s="12" t="n">
        <v>44946</v>
      </c>
      <c r="N3343" s="13" t="n">
        <v>5.5</v>
      </c>
      <c r="O3343" s="12" t="n">
        <v>44951</v>
      </c>
      <c r="P3343" t="n">
        <v>5</v>
      </c>
      <c r="Q3343" s="14" t="inlineStr">
        <is>
          <t>SI</t>
        </is>
      </c>
      <c r="R3343" s="10" t="n"/>
      <c r="S3343" s="10" t="n"/>
      <c r="T3343" s="10" t="n"/>
      <c r="U3343" s="10" t="n"/>
      <c r="V3343" s="13" t="n">
        <v>7.574109245612703</v>
      </c>
      <c r="W3343" s="12" t="n">
        <v>44948</v>
      </c>
      <c r="X3343" s="13" t="n">
        <v>7.5</v>
      </c>
      <c r="Y3343" s="12" t="n">
        <v>44951</v>
      </c>
      <c r="Z3343" t="n">
        <v>5</v>
      </c>
      <c r="AA3343" s="14" t="inlineStr">
        <is>
          <t>SI</t>
        </is>
      </c>
    </row>
    <row r="3344">
      <c r="B3344" t="inlineStr">
        <is>
          <t>Venta Local</t>
        </is>
      </c>
      <c r="C3344" t="n">
        <v>40351646</v>
      </c>
      <c r="D3344" t="inlineStr">
        <is>
          <t>AGROSUPER SHANGHAI</t>
        </is>
      </c>
      <c r="E3344" t="n">
        <v>1022851</v>
      </c>
      <c r="F3344" t="inlineStr">
        <is>
          <t>agrosuper shanghai1022851</t>
        </is>
      </c>
      <c r="G3344" s="12" t="n">
        <v>44969</v>
      </c>
      <c r="H3344" s="10" t="inlineStr"/>
      <c r="I3344" s="10" t="n"/>
      <c r="J3344" s="10" t="n"/>
      <c r="K3344" s="10" t="n"/>
      <c r="L3344" s="13" t="n">
        <v>5.574109245612703</v>
      </c>
      <c r="M3344" s="12" t="n">
        <v>44974</v>
      </c>
      <c r="N3344" s="13" t="n">
        <v>5.5</v>
      </c>
      <c r="O3344" s="12" t="n">
        <v>44979</v>
      </c>
      <c r="P3344" t="n">
        <v>5</v>
      </c>
      <c r="Q3344" s="14" t="inlineStr">
        <is>
          <t>SI</t>
        </is>
      </c>
      <c r="R3344" s="10" t="n"/>
      <c r="S3344" s="10" t="n"/>
      <c r="T3344" s="10" t="n"/>
      <c r="U3344" s="10" t="n"/>
      <c r="V3344" s="13" t="n">
        <v>7.574109245612703</v>
      </c>
      <c r="W3344" s="12" t="n">
        <v>44976</v>
      </c>
      <c r="X3344" s="13" t="n">
        <v>7.5</v>
      </c>
      <c r="Y3344" s="12" t="n">
        <v>44979</v>
      </c>
      <c r="Z3344" t="n">
        <v>5</v>
      </c>
      <c r="AA3344" s="14" t="inlineStr">
        <is>
          <t>SI</t>
        </is>
      </c>
    </row>
    <row r="3345">
      <c r="B3345" t="inlineStr">
        <is>
          <t>Venta Local</t>
        </is>
      </c>
      <c r="C3345" t="n">
        <v>40351643</v>
      </c>
      <c r="D3345" t="inlineStr">
        <is>
          <t>AGROSUPER SHANGHAI</t>
        </is>
      </c>
      <c r="E3345" t="n">
        <v>1022851</v>
      </c>
      <c r="F3345" t="inlineStr">
        <is>
          <t>agrosuper shanghai1022851</t>
        </is>
      </c>
      <c r="G3345" s="12" t="n">
        <v>44953</v>
      </c>
      <c r="H3345" s="10" t="inlineStr"/>
      <c r="I3345" s="10" t="n"/>
      <c r="J3345" s="10" t="n"/>
      <c r="K3345" s="10" t="n"/>
      <c r="L3345" s="13" t="n">
        <v>5.574109245612703</v>
      </c>
      <c r="M3345" s="12" t="n">
        <v>44958</v>
      </c>
      <c r="N3345" s="13" t="n">
        <v>5.5</v>
      </c>
      <c r="O3345" s="12" t="n">
        <v>44963</v>
      </c>
      <c r="P3345" t="n">
        <v>19</v>
      </c>
      <c r="Q3345" s="14" t="inlineStr">
        <is>
          <t>SI</t>
        </is>
      </c>
      <c r="R3345" s="10" t="n"/>
      <c r="S3345" s="10" t="n"/>
      <c r="T3345" s="10" t="n"/>
      <c r="U3345" s="10" t="n"/>
      <c r="V3345" s="13" t="n">
        <v>7.574109245612703</v>
      </c>
      <c r="W3345" s="12" t="n">
        <v>44960</v>
      </c>
      <c r="X3345" s="13" t="n">
        <v>7.5</v>
      </c>
      <c r="Y3345" s="12" t="n">
        <v>44963</v>
      </c>
      <c r="Z3345" t="n">
        <v>19</v>
      </c>
      <c r="AA3345" s="14" t="inlineStr">
        <is>
          <t>SI</t>
        </is>
      </c>
    </row>
    <row r="3346">
      <c r="B3346" t="inlineStr">
        <is>
          <t>Venta Local</t>
        </is>
      </c>
      <c r="C3346" t="n">
        <v>40351642</v>
      </c>
      <c r="D3346" t="inlineStr">
        <is>
          <t>AGROSUPER SHANGHAI</t>
        </is>
      </c>
      <c r="E3346" t="n">
        <v>1022851</v>
      </c>
      <c r="F3346" t="inlineStr">
        <is>
          <t>agrosuper shanghai1022851</t>
        </is>
      </c>
      <c r="G3346" s="12" t="n">
        <v>44953</v>
      </c>
      <c r="H3346" s="10" t="inlineStr"/>
      <c r="I3346" s="10" t="n"/>
      <c r="J3346" s="10" t="n"/>
      <c r="K3346" s="10" t="n"/>
      <c r="L3346" s="13" t="n">
        <v>5.574109245612703</v>
      </c>
      <c r="M3346" s="12" t="n">
        <v>44958</v>
      </c>
      <c r="N3346" s="13" t="n">
        <v>5.5</v>
      </c>
      <c r="O3346" s="12" t="n">
        <v>44963</v>
      </c>
      <c r="P3346" t="n">
        <v>19</v>
      </c>
      <c r="Q3346" s="14" t="inlineStr">
        <is>
          <t>SI</t>
        </is>
      </c>
      <c r="R3346" s="10" t="n"/>
      <c r="S3346" s="10" t="n"/>
      <c r="T3346" s="10" t="n"/>
      <c r="U3346" s="10" t="n"/>
      <c r="V3346" s="13" t="n">
        <v>7.574109245612703</v>
      </c>
      <c r="W3346" s="12" t="n">
        <v>44960</v>
      </c>
      <c r="X3346" s="13" t="n">
        <v>7.5</v>
      </c>
      <c r="Y3346" s="12" t="n">
        <v>44963</v>
      </c>
      <c r="Z3346" t="n">
        <v>19</v>
      </c>
      <c r="AA3346" s="14" t="inlineStr">
        <is>
          <t>SI</t>
        </is>
      </c>
    </row>
    <row r="3347">
      <c r="B3347" t="inlineStr">
        <is>
          <t>Venta Local</t>
        </is>
      </c>
      <c r="C3347" t="n">
        <v>40351632</v>
      </c>
      <c r="D3347" t="inlineStr">
        <is>
          <t>AGROSUPER SHANGHAI</t>
        </is>
      </c>
      <c r="E3347" t="n">
        <v>1022639</v>
      </c>
      <c r="F3347" t="inlineStr">
        <is>
          <t>agrosuper shanghai1022639</t>
        </is>
      </c>
      <c r="G3347" s="12" t="n">
        <v>44969</v>
      </c>
      <c r="H3347" s="10" t="inlineStr"/>
      <c r="I3347" s="10" t="n"/>
      <c r="J3347" s="10" t="n"/>
      <c r="K3347" s="10" t="n"/>
      <c r="L3347" s="13" t="n">
        <v>5.574109245612703</v>
      </c>
      <c r="M3347" s="12" t="n">
        <v>44974</v>
      </c>
      <c r="N3347" s="13" t="n">
        <v>5.5</v>
      </c>
      <c r="O3347" s="12" t="n">
        <v>44979</v>
      </c>
      <c r="P3347" t="n">
        <v>5</v>
      </c>
      <c r="Q3347" s="14" t="inlineStr">
        <is>
          <t>SI</t>
        </is>
      </c>
      <c r="R3347" s="10" t="n"/>
      <c r="S3347" s="10" t="n"/>
      <c r="T3347" s="10" t="n"/>
      <c r="U3347" s="10" t="n"/>
      <c r="V3347" s="13" t="n">
        <v>7.574109245612703</v>
      </c>
      <c r="W3347" s="12" t="n">
        <v>44976</v>
      </c>
      <c r="X3347" s="13" t="n">
        <v>7.5</v>
      </c>
      <c r="Y3347" s="12" t="n">
        <v>44979</v>
      </c>
      <c r="Z3347" t="n">
        <v>5</v>
      </c>
      <c r="AA3347" s="14" t="inlineStr">
        <is>
          <t>SI</t>
        </is>
      </c>
    </row>
    <row r="3348">
      <c r="B3348" t="inlineStr">
        <is>
          <t>Venta Local</t>
        </is>
      </c>
      <c r="C3348" t="n">
        <v>40351631</v>
      </c>
      <c r="D3348" t="inlineStr">
        <is>
          <t>AGROSUPER SHANGHAI</t>
        </is>
      </c>
      <c r="E3348" t="n">
        <v>1022639</v>
      </c>
      <c r="F3348" t="inlineStr">
        <is>
          <t>agrosuper shanghai1022639</t>
        </is>
      </c>
      <c r="G3348" s="12" t="n">
        <v>44968</v>
      </c>
      <c r="H3348" s="10" t="inlineStr"/>
      <c r="I3348" s="10" t="n"/>
      <c r="J3348" s="10" t="n"/>
      <c r="K3348" s="10" t="n"/>
      <c r="L3348" s="13" t="n">
        <v>5.574109245612703</v>
      </c>
      <c r="M3348" s="12" t="n">
        <v>44973</v>
      </c>
      <c r="N3348" s="13" t="n">
        <v>5.5</v>
      </c>
      <c r="O3348" s="12" t="n">
        <v>44978</v>
      </c>
      <c r="P3348" t="n">
        <v>6</v>
      </c>
      <c r="Q3348" s="14" t="inlineStr">
        <is>
          <t>SI</t>
        </is>
      </c>
      <c r="R3348" s="10" t="n"/>
      <c r="S3348" s="10" t="n"/>
      <c r="T3348" s="10" t="n"/>
      <c r="U3348" s="10" t="n"/>
      <c r="V3348" s="13" t="n">
        <v>7.574109245612703</v>
      </c>
      <c r="W3348" s="12" t="n">
        <v>44975</v>
      </c>
      <c r="X3348" s="13" t="n">
        <v>7.5</v>
      </c>
      <c r="Y3348" s="12" t="n">
        <v>44978</v>
      </c>
      <c r="Z3348" t="n">
        <v>6</v>
      </c>
      <c r="AA3348" s="14" t="inlineStr">
        <is>
          <t>SI</t>
        </is>
      </c>
    </row>
    <row r="3349">
      <c r="B3349" t="inlineStr">
        <is>
          <t>Venta Local</t>
        </is>
      </c>
      <c r="C3349" t="n">
        <v>40351630</v>
      </c>
      <c r="D3349" t="inlineStr">
        <is>
          <t>AGROSUPER SHANGHAI</t>
        </is>
      </c>
      <c r="E3349" t="n">
        <v>1022639</v>
      </c>
      <c r="F3349" t="inlineStr">
        <is>
          <t>agrosuper shanghai1022639</t>
        </is>
      </c>
      <c r="G3349" s="12" t="n">
        <v>44968</v>
      </c>
      <c r="H3349" s="10" t="inlineStr"/>
      <c r="I3349" s="10" t="n"/>
      <c r="J3349" s="10" t="n"/>
      <c r="K3349" s="10" t="n"/>
      <c r="L3349" s="13" t="n">
        <v>5.574109245612703</v>
      </c>
      <c r="M3349" s="12" t="n">
        <v>44973</v>
      </c>
      <c r="N3349" s="13" t="n">
        <v>5.5</v>
      </c>
      <c r="O3349" s="12" t="n">
        <v>44978</v>
      </c>
      <c r="P3349" t="n">
        <v>6</v>
      </c>
      <c r="Q3349" s="14" t="inlineStr">
        <is>
          <t>SI</t>
        </is>
      </c>
      <c r="R3349" s="10" t="n"/>
      <c r="S3349" s="10" t="n"/>
      <c r="T3349" s="10" t="n"/>
      <c r="U3349" s="10" t="n"/>
      <c r="V3349" s="13" t="n">
        <v>7.574109245612703</v>
      </c>
      <c r="W3349" s="12" t="n">
        <v>44975</v>
      </c>
      <c r="X3349" s="13" t="n">
        <v>7.5</v>
      </c>
      <c r="Y3349" s="12" t="n">
        <v>44978</v>
      </c>
      <c r="Z3349" t="n">
        <v>6</v>
      </c>
      <c r="AA3349" s="14" t="inlineStr">
        <is>
          <t>SI</t>
        </is>
      </c>
    </row>
    <row r="3350">
      <c r="B3350" t="inlineStr">
        <is>
          <t>Venta Local</t>
        </is>
      </c>
      <c r="C3350" t="n">
        <v>40351629</v>
      </c>
      <c r="D3350" t="inlineStr">
        <is>
          <t>AGROSUPER SHANGHAI</t>
        </is>
      </c>
      <c r="E3350" t="n">
        <v>1022639</v>
      </c>
      <c r="F3350" t="inlineStr">
        <is>
          <t>agrosuper shanghai1022639</t>
        </is>
      </c>
      <c r="G3350" s="12" t="n">
        <v>44968</v>
      </c>
      <c r="H3350" s="10" t="inlineStr"/>
      <c r="I3350" s="10" t="n"/>
      <c r="J3350" s="10" t="n"/>
      <c r="K3350" s="10" t="n"/>
      <c r="L3350" s="13" t="n">
        <v>5.574109245612703</v>
      </c>
      <c r="M3350" s="12" t="n">
        <v>44973</v>
      </c>
      <c r="N3350" s="13" t="n">
        <v>5.5</v>
      </c>
      <c r="O3350" s="12" t="n">
        <v>44978</v>
      </c>
      <c r="P3350" t="n">
        <v>6</v>
      </c>
      <c r="Q3350" s="14" t="inlineStr">
        <is>
          <t>SI</t>
        </is>
      </c>
      <c r="R3350" s="10" t="n"/>
      <c r="S3350" s="10" t="n"/>
      <c r="T3350" s="10" t="n"/>
      <c r="U3350" s="10" t="n"/>
      <c r="V3350" s="13" t="n">
        <v>7.574109245612703</v>
      </c>
      <c r="W3350" s="12" t="n">
        <v>44975</v>
      </c>
      <c r="X3350" s="13" t="n">
        <v>7.5</v>
      </c>
      <c r="Y3350" s="12" t="n">
        <v>44978</v>
      </c>
      <c r="Z3350" t="n">
        <v>6</v>
      </c>
      <c r="AA3350" s="14" t="inlineStr">
        <is>
          <t>SI</t>
        </is>
      </c>
    </row>
    <row r="3351">
      <c r="B3351" t="inlineStr">
        <is>
          <t>Venta Local</t>
        </is>
      </c>
      <c r="C3351" t="n">
        <v>40351628</v>
      </c>
      <c r="D3351" t="inlineStr">
        <is>
          <t>AGROSUPER SHANGHAI</t>
        </is>
      </c>
      <c r="E3351" t="n">
        <v>1022639</v>
      </c>
      <c r="F3351" t="inlineStr">
        <is>
          <t>agrosuper shanghai1022639</t>
        </is>
      </c>
      <c r="G3351" s="12" t="n">
        <v>44969</v>
      </c>
      <c r="H3351" s="10" t="inlineStr"/>
      <c r="I3351" s="10" t="n"/>
      <c r="J3351" s="10" t="n"/>
      <c r="K3351" s="10" t="n"/>
      <c r="L3351" s="13" t="n">
        <v>5.574109245612703</v>
      </c>
      <c r="M3351" s="12" t="n">
        <v>44974</v>
      </c>
      <c r="N3351" s="13" t="n">
        <v>5.5</v>
      </c>
      <c r="O3351" s="12" t="n">
        <v>44979</v>
      </c>
      <c r="P3351" t="n">
        <v>5</v>
      </c>
      <c r="Q3351" s="14" t="inlineStr">
        <is>
          <t>SI</t>
        </is>
      </c>
      <c r="R3351" s="10" t="n"/>
      <c r="S3351" s="10" t="n"/>
      <c r="T3351" s="10" t="n"/>
      <c r="U3351" s="10" t="n"/>
      <c r="V3351" s="13" t="n">
        <v>7.574109245612703</v>
      </c>
      <c r="W3351" s="12" t="n">
        <v>44976</v>
      </c>
      <c r="X3351" s="13" t="n">
        <v>7.5</v>
      </c>
      <c r="Y3351" s="12" t="n">
        <v>44979</v>
      </c>
      <c r="Z3351" t="n">
        <v>5</v>
      </c>
      <c r="AA3351" s="14" t="inlineStr">
        <is>
          <t>SI</t>
        </is>
      </c>
    </row>
    <row r="3352">
      <c r="B3352" t="inlineStr">
        <is>
          <t>Venta Local</t>
        </is>
      </c>
      <c r="C3352" t="n">
        <v>40351627</v>
      </c>
      <c r="D3352" t="inlineStr">
        <is>
          <t>AGROSUPER SHANGHAI</t>
        </is>
      </c>
      <c r="E3352" t="n">
        <v>1022639</v>
      </c>
      <c r="F3352" t="inlineStr">
        <is>
          <t>agrosuper shanghai1022639</t>
        </is>
      </c>
      <c r="G3352" s="12" t="n">
        <v>44968</v>
      </c>
      <c r="H3352" s="10" t="inlineStr"/>
      <c r="I3352" s="10" t="n"/>
      <c r="J3352" s="10" t="n"/>
      <c r="K3352" s="10" t="n"/>
      <c r="L3352" s="13" t="n">
        <v>5.574109245612703</v>
      </c>
      <c r="M3352" s="12" t="n">
        <v>44973</v>
      </c>
      <c r="N3352" s="13" t="n">
        <v>5.5</v>
      </c>
      <c r="O3352" s="12" t="n">
        <v>44978</v>
      </c>
      <c r="P3352" t="n">
        <v>6</v>
      </c>
      <c r="Q3352" s="14" t="inlineStr">
        <is>
          <t>SI</t>
        </is>
      </c>
      <c r="R3352" s="10" t="n"/>
      <c r="S3352" s="10" t="n"/>
      <c r="T3352" s="10" t="n"/>
      <c r="U3352" s="10" t="n"/>
      <c r="V3352" s="13" t="n">
        <v>7.574109245612703</v>
      </c>
      <c r="W3352" s="12" t="n">
        <v>44975</v>
      </c>
      <c r="X3352" s="13" t="n">
        <v>7.5</v>
      </c>
      <c r="Y3352" s="12" t="n">
        <v>44978</v>
      </c>
      <c r="Z3352" t="n">
        <v>6</v>
      </c>
      <c r="AA3352" s="14" t="inlineStr">
        <is>
          <t>SI</t>
        </is>
      </c>
    </row>
    <row r="3353">
      <c r="B3353" t="inlineStr">
        <is>
          <t>Venta Local</t>
        </is>
      </c>
      <c r="C3353" t="n">
        <v>40351626</v>
      </c>
      <c r="D3353" t="inlineStr">
        <is>
          <t>AGROSUPER SHANGHAI</t>
        </is>
      </c>
      <c r="E3353" t="n">
        <v>1022639</v>
      </c>
      <c r="F3353" t="inlineStr">
        <is>
          <t>agrosuper shanghai1022639</t>
        </is>
      </c>
      <c r="G3353" s="12" t="n">
        <v>44969</v>
      </c>
      <c r="H3353" s="10" t="inlineStr"/>
      <c r="I3353" s="10" t="n"/>
      <c r="J3353" s="10" t="n"/>
      <c r="K3353" s="10" t="n"/>
      <c r="L3353" s="13" t="n">
        <v>5.574109245612703</v>
      </c>
      <c r="M3353" s="12" t="n">
        <v>44974</v>
      </c>
      <c r="N3353" s="13" t="n">
        <v>5.5</v>
      </c>
      <c r="O3353" s="12" t="n">
        <v>44979</v>
      </c>
      <c r="P3353" t="n">
        <v>5</v>
      </c>
      <c r="Q3353" s="14" t="inlineStr">
        <is>
          <t>SI</t>
        </is>
      </c>
      <c r="R3353" s="10" t="n"/>
      <c r="S3353" s="10" t="n"/>
      <c r="T3353" s="10" t="n"/>
      <c r="U3353" s="10" t="n"/>
      <c r="V3353" s="13" t="n">
        <v>7.574109245612703</v>
      </c>
      <c r="W3353" s="12" t="n">
        <v>44976</v>
      </c>
      <c r="X3353" s="13" t="n">
        <v>7.5</v>
      </c>
      <c r="Y3353" s="12" t="n">
        <v>44979</v>
      </c>
      <c r="Z3353" t="n">
        <v>5</v>
      </c>
      <c r="AA3353" s="14" t="inlineStr">
        <is>
          <t>SI</t>
        </is>
      </c>
    </row>
    <row r="3354">
      <c r="B3354" t="inlineStr">
        <is>
          <t>Venta Local</t>
        </is>
      </c>
      <c r="C3354" t="n">
        <v>40351625</v>
      </c>
      <c r="D3354" t="inlineStr">
        <is>
          <t>AGROSUPER SHANGHAI</t>
        </is>
      </c>
      <c r="E3354" t="n">
        <v>1022639</v>
      </c>
      <c r="F3354" t="inlineStr">
        <is>
          <t>agrosuper shanghai1022639</t>
        </is>
      </c>
      <c r="G3354" s="12" t="n">
        <v>44953</v>
      </c>
      <c r="H3354" s="10" t="inlineStr"/>
      <c r="I3354" s="10" t="n"/>
      <c r="J3354" s="10" t="n"/>
      <c r="K3354" s="10" t="n"/>
      <c r="L3354" s="13" t="n">
        <v>5.574109245612703</v>
      </c>
      <c r="M3354" s="12" t="n">
        <v>44958</v>
      </c>
      <c r="N3354" s="13" t="n">
        <v>5.5</v>
      </c>
      <c r="O3354" s="12" t="n">
        <v>44963</v>
      </c>
      <c r="P3354" t="n">
        <v>19</v>
      </c>
      <c r="Q3354" s="14" t="inlineStr">
        <is>
          <t>SI</t>
        </is>
      </c>
      <c r="R3354" s="10" t="n"/>
      <c r="S3354" s="10" t="n"/>
      <c r="T3354" s="10" t="n"/>
      <c r="U3354" s="10" t="n"/>
      <c r="V3354" s="13" t="n">
        <v>7.574109245612703</v>
      </c>
      <c r="W3354" s="12" t="n">
        <v>44960</v>
      </c>
      <c r="X3354" s="13" t="n">
        <v>7.5</v>
      </c>
      <c r="Y3354" s="12" t="n">
        <v>44963</v>
      </c>
      <c r="Z3354" t="n">
        <v>19</v>
      </c>
      <c r="AA3354" s="14" t="inlineStr">
        <is>
          <t>SI</t>
        </is>
      </c>
    </row>
    <row r="3355">
      <c r="B3355" t="inlineStr">
        <is>
          <t>Venta Local</t>
        </is>
      </c>
      <c r="C3355" t="n">
        <v>40351624</v>
      </c>
      <c r="D3355" t="inlineStr">
        <is>
          <t>AGROSUPER SHANGHAI</t>
        </is>
      </c>
      <c r="E3355" t="n">
        <v>1022639</v>
      </c>
      <c r="F3355" t="inlineStr">
        <is>
          <t>agrosuper shanghai1022639</t>
        </is>
      </c>
      <c r="G3355" s="12" t="n">
        <v>44940</v>
      </c>
      <c r="H3355" s="10" t="inlineStr"/>
      <c r="I3355" s="10" t="n"/>
      <c r="J3355" s="10" t="n"/>
      <c r="K3355" s="10" t="n"/>
      <c r="L3355" s="13" t="n">
        <v>5.574109245612703</v>
      </c>
      <c r="M3355" s="12" t="n">
        <v>44945</v>
      </c>
      <c r="N3355" s="13" t="n">
        <v>5.5</v>
      </c>
      <c r="O3355" s="12" t="n">
        <v>44950</v>
      </c>
      <c r="P3355" t="n">
        <v>6</v>
      </c>
      <c r="Q3355" s="14" t="inlineStr">
        <is>
          <t>SI</t>
        </is>
      </c>
      <c r="R3355" s="10" t="n"/>
      <c r="S3355" s="10" t="n"/>
      <c r="T3355" s="10" t="n"/>
      <c r="U3355" s="10" t="n"/>
      <c r="V3355" s="13" t="n">
        <v>7.574109245612703</v>
      </c>
      <c r="W3355" s="12" t="n">
        <v>44947</v>
      </c>
      <c r="X3355" s="13" t="n">
        <v>7.5</v>
      </c>
      <c r="Y3355" s="12" t="n">
        <v>44950</v>
      </c>
      <c r="Z3355" t="n">
        <v>6</v>
      </c>
      <c r="AA3355" s="14" t="inlineStr">
        <is>
          <t>SI</t>
        </is>
      </c>
    </row>
    <row r="3356">
      <c r="B3356" t="inlineStr">
        <is>
          <t>Venta Local</t>
        </is>
      </c>
      <c r="C3356" t="n">
        <v>40351623</v>
      </c>
      <c r="D3356" t="inlineStr">
        <is>
          <t>AGROSUPER SHANGHAI</t>
        </is>
      </c>
      <c r="E3356" t="n">
        <v>1022639</v>
      </c>
      <c r="F3356" t="inlineStr">
        <is>
          <t>agrosuper shanghai1022639</t>
        </is>
      </c>
      <c r="G3356" s="12" t="n">
        <v>44940</v>
      </c>
      <c r="H3356" s="10" t="inlineStr"/>
      <c r="I3356" s="10" t="n"/>
      <c r="J3356" s="10" t="n"/>
      <c r="K3356" s="10" t="n"/>
      <c r="L3356" s="13" t="n">
        <v>5.574109245612703</v>
      </c>
      <c r="M3356" s="12" t="n">
        <v>44945</v>
      </c>
      <c r="N3356" s="13" t="n">
        <v>5.5</v>
      </c>
      <c r="O3356" s="12" t="n">
        <v>44950</v>
      </c>
      <c r="P3356" t="n">
        <v>6</v>
      </c>
      <c r="Q3356" s="14" t="inlineStr">
        <is>
          <t>SI</t>
        </is>
      </c>
      <c r="R3356" s="10" t="n"/>
      <c r="S3356" s="10" t="n"/>
      <c r="T3356" s="10" t="n"/>
      <c r="U3356" s="10" t="n"/>
      <c r="V3356" s="13" t="n">
        <v>7.574109245612703</v>
      </c>
      <c r="W3356" s="12" t="n">
        <v>44947</v>
      </c>
      <c r="X3356" s="13" t="n">
        <v>7.5</v>
      </c>
      <c r="Y3356" s="12" t="n">
        <v>44950</v>
      </c>
      <c r="Z3356" t="n">
        <v>6</v>
      </c>
      <c r="AA3356" s="14" t="inlineStr">
        <is>
          <t>SI</t>
        </is>
      </c>
    </row>
    <row r="3357">
      <c r="B3357" t="inlineStr">
        <is>
          <t>Venta Local</t>
        </is>
      </c>
      <c r="C3357" t="n">
        <v>40351622</v>
      </c>
      <c r="D3357" t="inlineStr">
        <is>
          <t>AGROSUPER SHANGHAI</t>
        </is>
      </c>
      <c r="E3357" t="n">
        <v>1022639</v>
      </c>
      <c r="F3357" t="inlineStr">
        <is>
          <t>agrosuper shanghai1022639</t>
        </is>
      </c>
      <c r="G3357" s="12" t="n">
        <v>44941</v>
      </c>
      <c r="H3357" s="10" t="inlineStr"/>
      <c r="I3357" s="10" t="n"/>
      <c r="J3357" s="10" t="n"/>
      <c r="K3357" s="10" t="n"/>
      <c r="L3357" s="13" t="n">
        <v>5.574109245612703</v>
      </c>
      <c r="M3357" s="12" t="n">
        <v>44946</v>
      </c>
      <c r="N3357" s="13" t="n">
        <v>5.5</v>
      </c>
      <c r="O3357" s="12" t="n">
        <v>44951</v>
      </c>
      <c r="P3357" t="n">
        <v>5</v>
      </c>
      <c r="Q3357" s="14" t="inlineStr">
        <is>
          <t>SI</t>
        </is>
      </c>
      <c r="R3357" s="10" t="n"/>
      <c r="S3357" s="10" t="n"/>
      <c r="T3357" s="10" t="n"/>
      <c r="U3357" s="10" t="n"/>
      <c r="V3357" s="13" t="n">
        <v>7.574109245612703</v>
      </c>
      <c r="W3357" s="12" t="n">
        <v>44948</v>
      </c>
      <c r="X3357" s="13" t="n">
        <v>7.5</v>
      </c>
      <c r="Y3357" s="12" t="n">
        <v>44951</v>
      </c>
      <c r="Z3357" t="n">
        <v>5</v>
      </c>
      <c r="AA3357" s="14" t="inlineStr">
        <is>
          <t>SI</t>
        </is>
      </c>
    </row>
    <row r="3358">
      <c r="B3358" t="inlineStr">
        <is>
          <t>Venta Local</t>
        </is>
      </c>
      <c r="C3358" t="n">
        <v>40351598</v>
      </c>
      <c r="D3358" t="inlineStr">
        <is>
          <t>AGROSUPER SHANGHAI</t>
        </is>
      </c>
      <c r="E3358" t="n">
        <v>1022640</v>
      </c>
      <c r="F3358" t="inlineStr">
        <is>
          <t>agrosuper shanghai1022640</t>
        </is>
      </c>
      <c r="G3358" s="12" t="n">
        <v>44975</v>
      </c>
      <c r="H3358" s="10" t="inlineStr"/>
      <c r="I3358" s="10" t="n"/>
      <c r="J3358" s="10" t="n"/>
      <c r="K3358" s="10" t="n"/>
      <c r="L3358" s="13" t="n">
        <v>5.574109245612703</v>
      </c>
      <c r="M3358" s="12" t="n">
        <v>44980</v>
      </c>
      <c r="N3358" s="13" t="n">
        <v>5.5</v>
      </c>
      <c r="O3358" s="12" t="n">
        <v>44985</v>
      </c>
      <c r="P3358" t="n">
        <v>0</v>
      </c>
      <c r="Q3358" s="14" t="inlineStr">
        <is>
          <t>Mes 3</t>
        </is>
      </c>
      <c r="R3358" s="10" t="n"/>
      <c r="S3358" s="10" t="n"/>
      <c r="T3358" s="10" t="n"/>
      <c r="U3358" s="10" t="n"/>
      <c r="V3358" s="13" t="n">
        <v>7.574109245612703</v>
      </c>
      <c r="W3358" s="12" t="n">
        <v>44982</v>
      </c>
      <c r="X3358" s="13" t="n">
        <v>7.5</v>
      </c>
      <c r="Y3358" s="12" t="n">
        <v>44985</v>
      </c>
      <c r="Z3358" t="n">
        <v>0</v>
      </c>
      <c r="AA3358" s="14" t="inlineStr">
        <is>
          <t>Mes 3</t>
        </is>
      </c>
    </row>
    <row r="3359">
      <c r="B3359" t="inlineStr">
        <is>
          <t>Venta Local</t>
        </is>
      </c>
      <c r="C3359" t="n">
        <v>40351597</v>
      </c>
      <c r="D3359" t="inlineStr">
        <is>
          <t>AGROSUPER SHANGHAI</t>
        </is>
      </c>
      <c r="E3359" t="n">
        <v>1022212</v>
      </c>
      <c r="F3359" t="inlineStr">
        <is>
          <t>agrosuper shanghai1022212</t>
        </is>
      </c>
      <c r="G3359" s="12" t="n">
        <v>44968</v>
      </c>
      <c r="H3359" s="10" t="inlineStr"/>
      <c r="I3359" s="10" t="n"/>
      <c r="J3359" s="10" t="n"/>
      <c r="K3359" s="10" t="n"/>
      <c r="L3359" s="13" t="n">
        <v>5.574109245612703</v>
      </c>
      <c r="M3359" s="12" t="n">
        <v>44973</v>
      </c>
      <c r="N3359" s="13" t="n">
        <v>5.5</v>
      </c>
      <c r="O3359" s="12" t="n">
        <v>44978</v>
      </c>
      <c r="P3359" t="n">
        <v>6</v>
      </c>
      <c r="Q3359" s="14" t="inlineStr">
        <is>
          <t>SI</t>
        </is>
      </c>
      <c r="R3359" s="10" t="n"/>
      <c r="S3359" s="10" t="n"/>
      <c r="T3359" s="10" t="n"/>
      <c r="U3359" s="10" t="n"/>
      <c r="V3359" s="13" t="n">
        <v>7.574109245612703</v>
      </c>
      <c r="W3359" s="12" t="n">
        <v>44975</v>
      </c>
      <c r="X3359" s="13" t="n">
        <v>7.5</v>
      </c>
      <c r="Y3359" s="12" t="n">
        <v>44978</v>
      </c>
      <c r="Z3359" t="n">
        <v>6</v>
      </c>
      <c r="AA3359" s="14" t="inlineStr">
        <is>
          <t>SI</t>
        </is>
      </c>
    </row>
    <row r="3360">
      <c r="B3360" t="inlineStr">
        <is>
          <t>Venta Local</t>
        </is>
      </c>
      <c r="C3360" t="n">
        <v>40351596</v>
      </c>
      <c r="D3360" t="inlineStr">
        <is>
          <t>AGROSUPER SHANGHAI</t>
        </is>
      </c>
      <c r="E3360" t="n">
        <v>1022212</v>
      </c>
      <c r="F3360" t="inlineStr">
        <is>
          <t>agrosuper shanghai1022212</t>
        </is>
      </c>
      <c r="G3360" s="12" t="n">
        <v>44968</v>
      </c>
      <c r="H3360" s="10" t="inlineStr"/>
      <c r="I3360" s="10" t="n"/>
      <c r="J3360" s="10" t="n"/>
      <c r="K3360" s="10" t="n"/>
      <c r="L3360" s="13" t="n">
        <v>5.574109245612703</v>
      </c>
      <c r="M3360" s="12" t="n">
        <v>44973</v>
      </c>
      <c r="N3360" s="13" t="n">
        <v>5.5</v>
      </c>
      <c r="O3360" s="12" t="n">
        <v>44978</v>
      </c>
      <c r="P3360" t="n">
        <v>6</v>
      </c>
      <c r="Q3360" s="14" t="inlineStr">
        <is>
          <t>SI</t>
        </is>
      </c>
      <c r="R3360" s="10" t="n"/>
      <c r="S3360" s="10" t="n"/>
      <c r="T3360" s="10" t="n"/>
      <c r="U3360" s="10" t="n"/>
      <c r="V3360" s="13" t="n">
        <v>7.574109245612703</v>
      </c>
      <c r="W3360" s="12" t="n">
        <v>44975</v>
      </c>
      <c r="X3360" s="13" t="n">
        <v>7.5</v>
      </c>
      <c r="Y3360" s="12" t="n">
        <v>44978</v>
      </c>
      <c r="Z3360" t="n">
        <v>6</v>
      </c>
      <c r="AA3360" s="14" t="inlineStr">
        <is>
          <t>SI</t>
        </is>
      </c>
    </row>
    <row r="3361">
      <c r="B3361" t="inlineStr">
        <is>
          <t>Venta Local</t>
        </is>
      </c>
      <c r="C3361" t="n">
        <v>40351595</v>
      </c>
      <c r="D3361" t="inlineStr">
        <is>
          <t>AGROSUPER SHANGHAI</t>
        </is>
      </c>
      <c r="E3361" t="n">
        <v>1022212</v>
      </c>
      <c r="F3361" t="inlineStr">
        <is>
          <t>agrosuper shanghai1022212</t>
        </is>
      </c>
      <c r="G3361" s="12" t="n">
        <v>44975</v>
      </c>
      <c r="H3361" s="10" t="inlineStr"/>
      <c r="I3361" s="10" t="n"/>
      <c r="J3361" s="10" t="n"/>
      <c r="K3361" s="10" t="n"/>
      <c r="L3361" s="13" t="n">
        <v>5.574109245612703</v>
      </c>
      <c r="M3361" s="12" t="n">
        <v>44980</v>
      </c>
      <c r="N3361" s="13" t="n">
        <v>5.5</v>
      </c>
      <c r="O3361" s="12" t="n">
        <v>44985</v>
      </c>
      <c r="P3361" t="n">
        <v>0</v>
      </c>
      <c r="Q3361" s="14" t="inlineStr">
        <is>
          <t>Mes 3</t>
        </is>
      </c>
      <c r="R3361" s="10" t="n"/>
      <c r="S3361" s="10" t="n"/>
      <c r="T3361" s="10" t="n"/>
      <c r="U3361" s="10" t="n"/>
      <c r="V3361" s="13" t="n">
        <v>7.574109245612703</v>
      </c>
      <c r="W3361" s="12" t="n">
        <v>44982</v>
      </c>
      <c r="X3361" s="13" t="n">
        <v>7.5</v>
      </c>
      <c r="Y3361" s="12" t="n">
        <v>44985</v>
      </c>
      <c r="Z3361" t="n">
        <v>0</v>
      </c>
      <c r="AA3361" s="14" t="inlineStr">
        <is>
          <t>Mes 3</t>
        </is>
      </c>
    </row>
    <row r="3362">
      <c r="B3362" t="inlineStr">
        <is>
          <t>Venta Local</t>
        </is>
      </c>
      <c r="C3362" t="n">
        <v>40351593</v>
      </c>
      <c r="D3362" t="inlineStr">
        <is>
          <t>AGROSUPER SHANGHAI</t>
        </is>
      </c>
      <c r="E3362" t="n">
        <v>1022212</v>
      </c>
      <c r="F3362" t="inlineStr">
        <is>
          <t>agrosuper shanghai1022212</t>
        </is>
      </c>
      <c r="G3362" s="12" t="n">
        <v>44955</v>
      </c>
      <c r="H3362" s="10" t="inlineStr"/>
      <c r="I3362" s="10" t="n"/>
      <c r="J3362" s="10" t="n"/>
      <c r="K3362" s="10" t="n"/>
      <c r="L3362" s="13" t="n">
        <v>5.574109245612703</v>
      </c>
      <c r="M3362" s="12" t="n">
        <v>44960</v>
      </c>
      <c r="N3362" s="13" t="n">
        <v>5.5</v>
      </c>
      <c r="O3362" s="12" t="n">
        <v>44965</v>
      </c>
      <c r="P3362" t="n">
        <v>17</v>
      </c>
      <c r="Q3362" s="14" t="inlineStr">
        <is>
          <t>SI</t>
        </is>
      </c>
      <c r="R3362" s="10" t="n"/>
      <c r="S3362" s="10" t="n"/>
      <c r="T3362" s="10" t="n"/>
      <c r="U3362" s="10" t="n"/>
      <c r="V3362" s="13" t="n">
        <v>7.574109245612703</v>
      </c>
      <c r="W3362" s="12" t="n">
        <v>44962</v>
      </c>
      <c r="X3362" s="13" t="n">
        <v>7.5</v>
      </c>
      <c r="Y3362" s="12" t="n">
        <v>44965</v>
      </c>
      <c r="Z3362" t="n">
        <v>17</v>
      </c>
      <c r="AA3362" s="14" t="inlineStr">
        <is>
          <t>SI</t>
        </is>
      </c>
    </row>
    <row r="3363">
      <c r="B3363" t="inlineStr">
        <is>
          <t>Venta Local</t>
        </is>
      </c>
      <c r="C3363" t="n">
        <v>40351592</v>
      </c>
      <c r="D3363" t="inlineStr">
        <is>
          <t>AGROSUPER SHANGHAI</t>
        </is>
      </c>
      <c r="E3363" t="n">
        <v>1022212</v>
      </c>
      <c r="F3363" t="inlineStr">
        <is>
          <t>agrosuper shanghai1022212</t>
        </is>
      </c>
      <c r="G3363" s="12" t="n">
        <v>44962</v>
      </c>
      <c r="H3363" s="10" t="inlineStr"/>
      <c r="I3363" s="10" t="n"/>
      <c r="J3363" s="10" t="n"/>
      <c r="K3363" s="10" t="n"/>
      <c r="L3363" s="13" t="n">
        <v>5.574109245612703</v>
      </c>
      <c r="M3363" s="12" t="n">
        <v>44967</v>
      </c>
      <c r="N3363" s="13" t="n">
        <v>5.5</v>
      </c>
      <c r="O3363" s="12" t="n">
        <v>44972</v>
      </c>
      <c r="P3363" t="n">
        <v>11</v>
      </c>
      <c r="Q3363" s="14" t="inlineStr">
        <is>
          <t>SI</t>
        </is>
      </c>
      <c r="R3363" s="10" t="n"/>
      <c r="S3363" s="10" t="n"/>
      <c r="T3363" s="10" t="n"/>
      <c r="U3363" s="10" t="n"/>
      <c r="V3363" s="13" t="n">
        <v>7.574109245612703</v>
      </c>
      <c r="W3363" s="12" t="n">
        <v>44969</v>
      </c>
      <c r="X3363" s="13" t="n">
        <v>7.5</v>
      </c>
      <c r="Y3363" s="12" t="n">
        <v>44972</v>
      </c>
      <c r="Z3363" t="n">
        <v>11</v>
      </c>
      <c r="AA3363" s="14" t="inlineStr">
        <is>
          <t>SI</t>
        </is>
      </c>
    </row>
    <row r="3364">
      <c r="B3364" t="inlineStr">
        <is>
          <t>Venta Local</t>
        </is>
      </c>
      <c r="C3364" t="n">
        <v>40351591</v>
      </c>
      <c r="D3364" t="inlineStr">
        <is>
          <t>AGROSUPER SHANGHAI</t>
        </is>
      </c>
      <c r="E3364" t="n">
        <v>1022212</v>
      </c>
      <c r="F3364" t="inlineStr">
        <is>
          <t>agrosuper shanghai1022212</t>
        </is>
      </c>
      <c r="G3364" s="12" t="n">
        <v>44945</v>
      </c>
      <c r="H3364" s="10" t="inlineStr"/>
      <c r="I3364" s="10" t="n"/>
      <c r="J3364" s="10" t="n"/>
      <c r="K3364" s="10" t="n"/>
      <c r="L3364" s="13" t="n">
        <v>5.574109245612703</v>
      </c>
      <c r="M3364" s="12" t="n">
        <v>44950</v>
      </c>
      <c r="N3364" s="13" t="n">
        <v>5.5</v>
      </c>
      <c r="O3364" s="12" t="n">
        <v>44955</v>
      </c>
      <c r="P3364" t="n">
        <v>2</v>
      </c>
      <c r="Q3364" s="14" t="inlineStr">
        <is>
          <t>Mes 2</t>
        </is>
      </c>
      <c r="R3364" s="10" t="n"/>
      <c r="S3364" s="10" t="n"/>
      <c r="T3364" s="10" t="n"/>
      <c r="U3364" s="10" t="n"/>
      <c r="V3364" s="13" t="n">
        <v>7.574109245612703</v>
      </c>
      <c r="W3364" s="12" t="n">
        <v>44952</v>
      </c>
      <c r="X3364" s="13" t="n">
        <v>7.5</v>
      </c>
      <c r="Y3364" s="12" t="n">
        <v>44955</v>
      </c>
      <c r="Z3364" t="n">
        <v>2</v>
      </c>
      <c r="AA3364" s="14" t="inlineStr">
        <is>
          <t>Mes 2</t>
        </is>
      </c>
    </row>
    <row r="3365">
      <c r="B3365" t="inlineStr">
        <is>
          <t>Venta Local</t>
        </is>
      </c>
      <c r="C3365" t="n">
        <v>40351590</v>
      </c>
      <c r="D3365" t="inlineStr">
        <is>
          <t>AGROSUPER SHANGHAI</t>
        </is>
      </c>
      <c r="E3365" t="n">
        <v>1022212</v>
      </c>
      <c r="F3365" t="inlineStr">
        <is>
          <t>agrosuper shanghai1022212</t>
        </is>
      </c>
      <c r="G3365" s="12" t="n">
        <v>44956</v>
      </c>
      <c r="H3365" s="10" t="inlineStr"/>
      <c r="I3365" s="10" t="n"/>
      <c r="J3365" s="10" t="n"/>
      <c r="K3365" s="10" t="n"/>
      <c r="L3365" s="13" t="n">
        <v>5.574109245612703</v>
      </c>
      <c r="M3365" s="12" t="n">
        <v>44961</v>
      </c>
      <c r="N3365" s="13" t="n">
        <v>5.5</v>
      </c>
      <c r="O3365" s="12" t="n">
        <v>44966</v>
      </c>
      <c r="P3365" t="n">
        <v>16</v>
      </c>
      <c r="Q3365" s="14" t="inlineStr">
        <is>
          <t>SI</t>
        </is>
      </c>
      <c r="R3365" s="10" t="n"/>
      <c r="S3365" s="10" t="n"/>
      <c r="T3365" s="10" t="n"/>
      <c r="U3365" s="10" t="n"/>
      <c r="V3365" s="13" t="n">
        <v>7.574109245612703</v>
      </c>
      <c r="W3365" s="12" t="n">
        <v>44963</v>
      </c>
      <c r="X3365" s="13" t="n">
        <v>7.5</v>
      </c>
      <c r="Y3365" s="12" t="n">
        <v>44966</v>
      </c>
      <c r="Z3365" t="n">
        <v>16</v>
      </c>
      <c r="AA3365" s="14" t="inlineStr">
        <is>
          <t>SI</t>
        </is>
      </c>
    </row>
    <row r="3366">
      <c r="B3366" t="inlineStr">
        <is>
          <t>Venta Local</t>
        </is>
      </c>
      <c r="C3366" t="n">
        <v>40351589</v>
      </c>
      <c r="D3366" t="inlineStr">
        <is>
          <t>AGROSUPER SHANGHAI</t>
        </is>
      </c>
      <c r="E3366" t="n">
        <v>1022212</v>
      </c>
      <c r="F3366" t="inlineStr">
        <is>
          <t>agrosuper shanghai1022212</t>
        </is>
      </c>
      <c r="G3366" s="12" t="n">
        <v>44940</v>
      </c>
      <c r="H3366" s="10" t="inlineStr"/>
      <c r="I3366" s="10" t="n"/>
      <c r="J3366" s="10" t="n"/>
      <c r="K3366" s="10" t="n"/>
      <c r="L3366" s="13" t="n">
        <v>5.574109245612703</v>
      </c>
      <c r="M3366" s="12" t="n">
        <v>44945</v>
      </c>
      <c r="N3366" s="13" t="n">
        <v>5.5</v>
      </c>
      <c r="O3366" s="12" t="n">
        <v>44950</v>
      </c>
      <c r="P3366" t="n">
        <v>6</v>
      </c>
      <c r="Q3366" s="14" t="inlineStr">
        <is>
          <t>SI</t>
        </is>
      </c>
      <c r="R3366" s="10" t="n"/>
      <c r="S3366" s="10" t="n"/>
      <c r="T3366" s="10" t="n"/>
      <c r="U3366" s="10" t="n"/>
      <c r="V3366" s="13" t="n">
        <v>7.574109245612703</v>
      </c>
      <c r="W3366" s="12" t="n">
        <v>44947</v>
      </c>
      <c r="X3366" s="13" t="n">
        <v>7.5</v>
      </c>
      <c r="Y3366" s="12" t="n">
        <v>44950</v>
      </c>
      <c r="Z3366" t="n">
        <v>6</v>
      </c>
      <c r="AA3366" s="14" t="inlineStr">
        <is>
          <t>SI</t>
        </is>
      </c>
    </row>
    <row r="3367">
      <c r="B3367" t="inlineStr">
        <is>
          <t>Venta Local</t>
        </is>
      </c>
      <c r="C3367" t="n">
        <v>40351588</v>
      </c>
      <c r="D3367" t="inlineStr">
        <is>
          <t>AGROSUPER SHANGHAI</t>
        </is>
      </c>
      <c r="E3367" t="n">
        <v>1022212</v>
      </c>
      <c r="F3367" t="inlineStr">
        <is>
          <t>agrosuper shanghai1022212</t>
        </is>
      </c>
      <c r="G3367" s="12" t="n">
        <v>44955</v>
      </c>
      <c r="H3367" s="10" t="inlineStr"/>
      <c r="I3367" s="10" t="n"/>
      <c r="J3367" s="10" t="n"/>
      <c r="K3367" s="10" t="n"/>
      <c r="L3367" s="13" t="n">
        <v>5.574109245612703</v>
      </c>
      <c r="M3367" s="12" t="n">
        <v>44960</v>
      </c>
      <c r="N3367" s="13" t="n">
        <v>5.5</v>
      </c>
      <c r="O3367" s="12" t="n">
        <v>44965</v>
      </c>
      <c r="P3367" t="n">
        <v>17</v>
      </c>
      <c r="Q3367" s="14" t="inlineStr">
        <is>
          <t>SI</t>
        </is>
      </c>
      <c r="R3367" s="10" t="n"/>
      <c r="S3367" s="10" t="n"/>
      <c r="T3367" s="10" t="n"/>
      <c r="U3367" s="10" t="n"/>
      <c r="V3367" s="13" t="n">
        <v>7.574109245612703</v>
      </c>
      <c r="W3367" s="12" t="n">
        <v>44962</v>
      </c>
      <c r="X3367" s="13" t="n">
        <v>7.5</v>
      </c>
      <c r="Y3367" s="12" t="n">
        <v>44965</v>
      </c>
      <c r="Z3367" t="n">
        <v>17</v>
      </c>
      <c r="AA3367" s="14" t="inlineStr">
        <is>
          <t>SI</t>
        </is>
      </c>
    </row>
    <row r="3368">
      <c r="B3368" t="inlineStr">
        <is>
          <t>Venta Local</t>
        </is>
      </c>
      <c r="C3368" t="n">
        <v>40351587</v>
      </c>
      <c r="D3368" t="inlineStr">
        <is>
          <t>AGROSUPER SHANGHAI</t>
        </is>
      </c>
      <c r="E3368" t="n">
        <v>1022212</v>
      </c>
      <c r="F3368" t="inlineStr">
        <is>
          <t>agrosuper shanghai1022212</t>
        </is>
      </c>
      <c r="G3368" s="12" t="n">
        <v>44955</v>
      </c>
      <c r="H3368" s="10" t="inlineStr"/>
      <c r="I3368" s="10" t="n"/>
      <c r="J3368" s="10" t="n"/>
      <c r="K3368" s="10" t="n"/>
      <c r="L3368" s="13" t="n">
        <v>5.574109245612703</v>
      </c>
      <c r="M3368" s="12" t="n">
        <v>44960</v>
      </c>
      <c r="N3368" s="13" t="n">
        <v>5.5</v>
      </c>
      <c r="O3368" s="12" t="n">
        <v>44965</v>
      </c>
      <c r="P3368" t="n">
        <v>17</v>
      </c>
      <c r="Q3368" s="14" t="inlineStr">
        <is>
          <t>SI</t>
        </is>
      </c>
      <c r="R3368" s="10" t="n"/>
      <c r="S3368" s="10" t="n"/>
      <c r="T3368" s="10" t="n"/>
      <c r="U3368" s="10" t="n"/>
      <c r="V3368" s="13" t="n">
        <v>7.574109245612703</v>
      </c>
      <c r="W3368" s="12" t="n">
        <v>44962</v>
      </c>
      <c r="X3368" s="13" t="n">
        <v>7.5</v>
      </c>
      <c r="Y3368" s="12" t="n">
        <v>44965</v>
      </c>
      <c r="Z3368" t="n">
        <v>17</v>
      </c>
      <c r="AA3368" s="14" t="inlineStr">
        <is>
          <t>SI</t>
        </is>
      </c>
    </row>
    <row r="3369">
      <c r="B3369" t="inlineStr">
        <is>
          <t>Venta Local</t>
        </is>
      </c>
      <c r="C3369" t="n">
        <v>40351584</v>
      </c>
      <c r="D3369" t="inlineStr">
        <is>
          <t>AGROSUPER SHANGHAI</t>
        </is>
      </c>
      <c r="E3369" t="n">
        <v>1022212</v>
      </c>
      <c r="F3369" t="inlineStr">
        <is>
          <t>agrosuper shanghai1022212</t>
        </is>
      </c>
      <c r="G3369" s="12" t="n">
        <v>44936</v>
      </c>
      <c r="H3369" s="10" t="inlineStr"/>
      <c r="I3369" s="10" t="n"/>
      <c r="J3369" s="10" t="n"/>
      <c r="K3369" s="10" t="n"/>
      <c r="L3369" s="13" t="n">
        <v>5.574109245612703</v>
      </c>
      <c r="M3369" s="12" t="n">
        <v>44941</v>
      </c>
      <c r="N3369" s="13" t="n">
        <v>5.5</v>
      </c>
      <c r="O3369" s="12" t="n">
        <v>44946</v>
      </c>
      <c r="P3369" t="n">
        <v>7</v>
      </c>
      <c r="Q3369" s="14" t="inlineStr">
        <is>
          <t>SI</t>
        </is>
      </c>
      <c r="R3369" s="10" t="n"/>
      <c r="S3369" s="10" t="n"/>
      <c r="T3369" s="10" t="n"/>
      <c r="U3369" s="10" t="n"/>
      <c r="V3369" s="13" t="n">
        <v>7.574109245612703</v>
      </c>
      <c r="W3369" s="12" t="n">
        <v>44943</v>
      </c>
      <c r="X3369" s="13" t="n">
        <v>7.5</v>
      </c>
      <c r="Y3369" s="12" t="n">
        <v>44946</v>
      </c>
      <c r="Z3369" t="n">
        <v>7</v>
      </c>
      <c r="AA3369" s="14" t="inlineStr">
        <is>
          <t>SI</t>
        </is>
      </c>
    </row>
    <row r="3370">
      <c r="B3370" t="inlineStr">
        <is>
          <t>Venta Local</t>
        </is>
      </c>
      <c r="C3370" t="n">
        <v>40351583</v>
      </c>
      <c r="D3370" t="inlineStr">
        <is>
          <t>AGROSUPER SHANGHAI</t>
        </is>
      </c>
      <c r="E3370" t="n">
        <v>1022212</v>
      </c>
      <c r="F3370" t="inlineStr">
        <is>
          <t>agrosuper shanghai1022212</t>
        </is>
      </c>
      <c r="G3370" s="12" t="n">
        <v>44956</v>
      </c>
      <c r="H3370" s="10" t="inlineStr"/>
      <c r="I3370" s="10" t="n"/>
      <c r="J3370" s="10" t="n"/>
      <c r="K3370" s="10" t="n"/>
      <c r="L3370" s="13" t="n">
        <v>5.574109245612703</v>
      </c>
      <c r="M3370" s="12" t="n">
        <v>44961</v>
      </c>
      <c r="N3370" s="13" t="n">
        <v>5.5</v>
      </c>
      <c r="O3370" s="12" t="n">
        <v>44966</v>
      </c>
      <c r="P3370" t="n">
        <v>16</v>
      </c>
      <c r="Q3370" s="14" t="inlineStr">
        <is>
          <t>SI</t>
        </is>
      </c>
      <c r="R3370" s="10" t="n"/>
      <c r="S3370" s="10" t="n"/>
      <c r="T3370" s="10" t="n"/>
      <c r="U3370" s="10" t="n"/>
      <c r="V3370" s="13" t="n">
        <v>7.574109245612703</v>
      </c>
      <c r="W3370" s="12" t="n">
        <v>44963</v>
      </c>
      <c r="X3370" s="13" t="n">
        <v>7.5</v>
      </c>
      <c r="Y3370" s="12" t="n">
        <v>44966</v>
      </c>
      <c r="Z3370" t="n">
        <v>16</v>
      </c>
      <c r="AA3370" s="14" t="inlineStr">
        <is>
          <t>SI</t>
        </is>
      </c>
    </row>
    <row r="3371">
      <c r="B3371" t="inlineStr">
        <is>
          <t>Venta Local</t>
        </is>
      </c>
      <c r="C3371" t="n">
        <v>40351575</v>
      </c>
      <c r="D3371" t="inlineStr">
        <is>
          <t>AGROSUPER SHANGHAI</t>
        </is>
      </c>
      <c r="E3371" t="n">
        <v>1022373</v>
      </c>
      <c r="F3371" t="inlineStr">
        <is>
          <t>agrosuper shanghai1022373</t>
        </is>
      </c>
      <c r="G3371" s="12" t="n">
        <v>44975</v>
      </c>
      <c r="H3371" s="10" t="inlineStr"/>
      <c r="I3371" s="10" t="n"/>
      <c r="J3371" s="10" t="n"/>
      <c r="K3371" s="10" t="n"/>
      <c r="L3371" s="13" t="n">
        <v>5.574109245612703</v>
      </c>
      <c r="M3371" s="12" t="n">
        <v>44980</v>
      </c>
      <c r="N3371" s="13" t="n">
        <v>5.5</v>
      </c>
      <c r="O3371" s="12" t="n">
        <v>44985</v>
      </c>
      <c r="P3371" t="n">
        <v>0</v>
      </c>
      <c r="Q3371" s="14" t="inlineStr">
        <is>
          <t>Mes 3</t>
        </is>
      </c>
      <c r="R3371" s="10" t="n"/>
      <c r="S3371" s="10" t="n"/>
      <c r="T3371" s="10" t="n"/>
      <c r="U3371" s="10" t="n"/>
      <c r="V3371" s="13" t="n">
        <v>7.574109245612703</v>
      </c>
      <c r="W3371" s="12" t="n">
        <v>44982</v>
      </c>
      <c r="X3371" s="13" t="n">
        <v>7.5</v>
      </c>
      <c r="Y3371" s="12" t="n">
        <v>44985</v>
      </c>
      <c r="Z3371" t="n">
        <v>0</v>
      </c>
      <c r="AA3371" s="14" t="inlineStr">
        <is>
          <t>Mes 3</t>
        </is>
      </c>
    </row>
    <row r="3372">
      <c r="B3372" t="inlineStr">
        <is>
          <t>Venta Local</t>
        </is>
      </c>
      <c r="C3372" t="n">
        <v>40351574</v>
      </c>
      <c r="D3372" t="inlineStr">
        <is>
          <t>AGROSUPER SHANGHAI</t>
        </is>
      </c>
      <c r="E3372" t="n">
        <v>1022373</v>
      </c>
      <c r="F3372" t="inlineStr">
        <is>
          <t>agrosuper shanghai1022373</t>
        </is>
      </c>
      <c r="G3372" s="12" t="n">
        <v>44968</v>
      </c>
      <c r="H3372" s="10" t="inlineStr"/>
      <c r="I3372" s="10" t="n"/>
      <c r="J3372" s="10" t="n"/>
      <c r="K3372" s="10" t="n"/>
      <c r="L3372" s="13" t="n">
        <v>5.574109245612703</v>
      </c>
      <c r="M3372" s="12" t="n">
        <v>44973</v>
      </c>
      <c r="N3372" s="13" t="n">
        <v>5.5</v>
      </c>
      <c r="O3372" s="12" t="n">
        <v>44978</v>
      </c>
      <c r="P3372" t="n">
        <v>6</v>
      </c>
      <c r="Q3372" s="14" t="inlineStr">
        <is>
          <t>SI</t>
        </is>
      </c>
      <c r="R3372" s="10" t="n"/>
      <c r="S3372" s="10" t="n"/>
      <c r="T3372" s="10" t="n"/>
      <c r="U3372" s="10" t="n"/>
      <c r="V3372" s="13" t="n">
        <v>7.574109245612703</v>
      </c>
      <c r="W3372" s="12" t="n">
        <v>44975</v>
      </c>
      <c r="X3372" s="13" t="n">
        <v>7.5</v>
      </c>
      <c r="Y3372" s="12" t="n">
        <v>44978</v>
      </c>
      <c r="Z3372" t="n">
        <v>6</v>
      </c>
      <c r="AA3372" s="14" t="inlineStr">
        <is>
          <t>SI</t>
        </is>
      </c>
    </row>
    <row r="3373">
      <c r="B3373" t="inlineStr">
        <is>
          <t>Venta Local</t>
        </is>
      </c>
      <c r="C3373" t="n">
        <v>40351573</v>
      </c>
      <c r="D3373" t="inlineStr">
        <is>
          <t>AGROSUPER SHANGHAI</t>
        </is>
      </c>
      <c r="E3373" t="n">
        <v>1022373</v>
      </c>
      <c r="F3373" t="inlineStr">
        <is>
          <t>agrosuper shanghai1022373</t>
        </is>
      </c>
      <c r="G3373" s="12" t="n">
        <v>44965</v>
      </c>
      <c r="H3373" s="10" t="inlineStr"/>
      <c r="I3373" s="10" t="n"/>
      <c r="J3373" s="10" t="n"/>
      <c r="K3373" s="10" t="n"/>
      <c r="L3373" s="13" t="n">
        <v>5.574109245612703</v>
      </c>
      <c r="M3373" s="12" t="n">
        <v>44970</v>
      </c>
      <c r="N3373" s="13" t="n">
        <v>5.5</v>
      </c>
      <c r="O3373" s="12" t="n">
        <v>44975</v>
      </c>
      <c r="P3373" t="n">
        <v>8</v>
      </c>
      <c r="Q3373" s="14" t="inlineStr">
        <is>
          <t>SI</t>
        </is>
      </c>
      <c r="R3373" s="10" t="n"/>
      <c r="S3373" s="10" t="n"/>
      <c r="T3373" s="10" t="n"/>
      <c r="U3373" s="10" t="n"/>
      <c r="V3373" s="13" t="n">
        <v>7.574109245612703</v>
      </c>
      <c r="W3373" s="12" t="n">
        <v>44972</v>
      </c>
      <c r="X3373" s="13" t="n">
        <v>7.5</v>
      </c>
      <c r="Y3373" s="12" t="n">
        <v>44975</v>
      </c>
      <c r="Z3373" t="n">
        <v>8</v>
      </c>
      <c r="AA3373" s="14" t="inlineStr">
        <is>
          <t>SI</t>
        </is>
      </c>
    </row>
    <row r="3374">
      <c r="B3374" t="inlineStr">
        <is>
          <t>Venta Local</t>
        </is>
      </c>
      <c r="C3374" t="n">
        <v>40351572</v>
      </c>
      <c r="D3374" t="inlineStr">
        <is>
          <t>AGROSUPER SHANGHAI</t>
        </is>
      </c>
      <c r="E3374" t="n">
        <v>1022373</v>
      </c>
      <c r="F3374" t="inlineStr">
        <is>
          <t>agrosuper shanghai1022373</t>
        </is>
      </c>
      <c r="G3374" s="12" t="n">
        <v>44968</v>
      </c>
      <c r="H3374" s="10" t="inlineStr"/>
      <c r="I3374" s="10" t="n"/>
      <c r="J3374" s="10" t="n"/>
      <c r="K3374" s="10" t="n"/>
      <c r="L3374" s="13" t="n">
        <v>5.574109245612703</v>
      </c>
      <c r="M3374" s="12" t="n">
        <v>44973</v>
      </c>
      <c r="N3374" s="13" t="n">
        <v>5.5</v>
      </c>
      <c r="O3374" s="12" t="n">
        <v>44978</v>
      </c>
      <c r="P3374" t="n">
        <v>6</v>
      </c>
      <c r="Q3374" s="14" t="inlineStr">
        <is>
          <t>SI</t>
        </is>
      </c>
      <c r="R3374" s="10" t="n"/>
      <c r="S3374" s="10" t="n"/>
      <c r="T3374" s="10" t="n"/>
      <c r="U3374" s="10" t="n"/>
      <c r="V3374" s="13" t="n">
        <v>7.574109245612703</v>
      </c>
      <c r="W3374" s="12" t="n">
        <v>44975</v>
      </c>
      <c r="X3374" s="13" t="n">
        <v>7.5</v>
      </c>
      <c r="Y3374" s="12" t="n">
        <v>44978</v>
      </c>
      <c r="Z3374" t="n">
        <v>6</v>
      </c>
      <c r="AA3374" s="14" t="inlineStr">
        <is>
          <t>SI</t>
        </is>
      </c>
    </row>
    <row r="3375">
      <c r="B3375" t="inlineStr">
        <is>
          <t>Venta Local</t>
        </is>
      </c>
      <c r="C3375" t="n">
        <v>40351571</v>
      </c>
      <c r="D3375" t="inlineStr">
        <is>
          <t>AGROSUPER SHANGHAI</t>
        </is>
      </c>
      <c r="E3375" t="n">
        <v>1022373</v>
      </c>
      <c r="F3375" t="inlineStr">
        <is>
          <t>agrosuper shanghai1022373</t>
        </is>
      </c>
      <c r="G3375" s="12" t="n">
        <v>44969</v>
      </c>
      <c r="H3375" s="10" t="inlineStr"/>
      <c r="I3375" s="10" t="n"/>
      <c r="J3375" s="10" t="n"/>
      <c r="K3375" s="10" t="n"/>
      <c r="L3375" s="13" t="n">
        <v>5.574109245612703</v>
      </c>
      <c r="M3375" s="12" t="n">
        <v>44974</v>
      </c>
      <c r="N3375" s="13" t="n">
        <v>5.5</v>
      </c>
      <c r="O3375" s="12" t="n">
        <v>44979</v>
      </c>
      <c r="P3375" t="n">
        <v>5</v>
      </c>
      <c r="Q3375" s="14" t="inlineStr">
        <is>
          <t>SI</t>
        </is>
      </c>
      <c r="R3375" s="10" t="n"/>
      <c r="S3375" s="10" t="n"/>
      <c r="T3375" s="10" t="n"/>
      <c r="U3375" s="10" t="n"/>
      <c r="V3375" s="13" t="n">
        <v>7.574109245612703</v>
      </c>
      <c r="W3375" s="12" t="n">
        <v>44976</v>
      </c>
      <c r="X3375" s="13" t="n">
        <v>7.5</v>
      </c>
      <c r="Y3375" s="12" t="n">
        <v>44979</v>
      </c>
      <c r="Z3375" t="n">
        <v>5</v>
      </c>
      <c r="AA3375" s="14" t="inlineStr">
        <is>
          <t>SI</t>
        </is>
      </c>
    </row>
    <row r="3376">
      <c r="B3376" t="inlineStr">
        <is>
          <t>Venta Local</t>
        </is>
      </c>
      <c r="C3376" t="n">
        <v>40351570</v>
      </c>
      <c r="D3376" t="inlineStr">
        <is>
          <t>AGROSUPER SHANGHAI</t>
        </is>
      </c>
      <c r="E3376" t="n">
        <v>1022373</v>
      </c>
      <c r="F3376" t="inlineStr">
        <is>
          <t>agrosuper shanghai1022373</t>
        </is>
      </c>
      <c r="G3376" s="12" t="n">
        <v>44960</v>
      </c>
      <c r="H3376" s="10" t="inlineStr"/>
      <c r="I3376" s="10" t="n"/>
      <c r="J3376" s="10" t="n"/>
      <c r="K3376" s="10" t="n"/>
      <c r="L3376" s="13" t="n">
        <v>5.574109245612703</v>
      </c>
      <c r="M3376" s="12" t="n">
        <v>44965</v>
      </c>
      <c r="N3376" s="13" t="n">
        <v>5.5</v>
      </c>
      <c r="O3376" s="12" t="n">
        <v>44970</v>
      </c>
      <c r="P3376" t="n">
        <v>13</v>
      </c>
      <c r="Q3376" s="14" t="inlineStr">
        <is>
          <t>SI</t>
        </is>
      </c>
      <c r="R3376" s="10" t="n"/>
      <c r="S3376" s="10" t="n"/>
      <c r="T3376" s="10" t="n"/>
      <c r="U3376" s="10" t="n"/>
      <c r="V3376" s="13" t="n">
        <v>7.574109245612703</v>
      </c>
      <c r="W3376" s="12" t="n">
        <v>44967</v>
      </c>
      <c r="X3376" s="13" t="n">
        <v>7.5</v>
      </c>
      <c r="Y3376" s="12" t="n">
        <v>44970</v>
      </c>
      <c r="Z3376" t="n">
        <v>13</v>
      </c>
      <c r="AA3376" s="14" t="inlineStr">
        <is>
          <t>SI</t>
        </is>
      </c>
    </row>
    <row r="3377">
      <c r="B3377" t="inlineStr">
        <is>
          <t>Venta Local</t>
        </is>
      </c>
      <c r="C3377" t="n">
        <v>40351569</v>
      </c>
      <c r="D3377" t="inlineStr">
        <is>
          <t>AGROSUPER SHANGHAI</t>
        </is>
      </c>
      <c r="E3377" t="n">
        <v>1022373</v>
      </c>
      <c r="F3377" t="inlineStr">
        <is>
          <t>agrosuper shanghai1022373</t>
        </is>
      </c>
      <c r="G3377" s="12" t="n">
        <v>44969</v>
      </c>
      <c r="H3377" s="10" t="inlineStr"/>
      <c r="I3377" s="10" t="n"/>
      <c r="J3377" s="10" t="n"/>
      <c r="K3377" s="10" t="n"/>
      <c r="L3377" s="13" t="n">
        <v>5.574109245612703</v>
      </c>
      <c r="M3377" s="12" t="n">
        <v>44974</v>
      </c>
      <c r="N3377" s="13" t="n">
        <v>5.5</v>
      </c>
      <c r="O3377" s="12" t="n">
        <v>44979</v>
      </c>
      <c r="P3377" t="n">
        <v>5</v>
      </c>
      <c r="Q3377" s="14" t="inlineStr">
        <is>
          <t>SI</t>
        </is>
      </c>
      <c r="R3377" s="10" t="n"/>
      <c r="S3377" s="10" t="n"/>
      <c r="T3377" s="10" t="n"/>
      <c r="U3377" s="10" t="n"/>
      <c r="V3377" s="13" t="n">
        <v>7.574109245612703</v>
      </c>
      <c r="W3377" s="12" t="n">
        <v>44976</v>
      </c>
      <c r="X3377" s="13" t="n">
        <v>7.5</v>
      </c>
      <c r="Y3377" s="12" t="n">
        <v>44979</v>
      </c>
      <c r="Z3377" t="n">
        <v>5</v>
      </c>
      <c r="AA3377" s="14" t="inlineStr">
        <is>
          <t>SI</t>
        </is>
      </c>
    </row>
    <row r="3378">
      <c r="B3378" t="inlineStr">
        <is>
          <t>Venta Local</t>
        </is>
      </c>
      <c r="C3378" t="n">
        <v>40351568</v>
      </c>
      <c r="D3378" t="inlineStr">
        <is>
          <t>AGROSUPER SHANGHAI</t>
        </is>
      </c>
      <c r="E3378" t="n">
        <v>1022373</v>
      </c>
      <c r="F3378" t="inlineStr">
        <is>
          <t>agrosuper shanghai1022373</t>
        </is>
      </c>
      <c r="G3378" s="12" t="n">
        <v>44969</v>
      </c>
      <c r="H3378" s="10" t="inlineStr"/>
      <c r="I3378" s="10" t="n"/>
      <c r="J3378" s="10" t="n"/>
      <c r="K3378" s="10" t="n"/>
      <c r="L3378" s="13" t="n">
        <v>5.574109245612703</v>
      </c>
      <c r="M3378" s="12" t="n">
        <v>44974</v>
      </c>
      <c r="N3378" s="13" t="n">
        <v>5.5</v>
      </c>
      <c r="O3378" s="12" t="n">
        <v>44979</v>
      </c>
      <c r="P3378" t="n">
        <v>5</v>
      </c>
      <c r="Q3378" s="14" t="inlineStr">
        <is>
          <t>SI</t>
        </is>
      </c>
      <c r="R3378" s="10" t="n"/>
      <c r="S3378" s="10" t="n"/>
      <c r="T3378" s="10" t="n"/>
      <c r="U3378" s="10" t="n"/>
      <c r="V3378" s="13" t="n">
        <v>7.574109245612703</v>
      </c>
      <c r="W3378" s="12" t="n">
        <v>44976</v>
      </c>
      <c r="X3378" s="13" t="n">
        <v>7.5</v>
      </c>
      <c r="Y3378" s="12" t="n">
        <v>44979</v>
      </c>
      <c r="Z3378" t="n">
        <v>5</v>
      </c>
      <c r="AA3378" s="14" t="inlineStr">
        <is>
          <t>SI</t>
        </is>
      </c>
    </row>
    <row r="3379">
      <c r="B3379" t="inlineStr">
        <is>
          <t>Venta Local</t>
        </is>
      </c>
      <c r="C3379" t="n">
        <v>40351568</v>
      </c>
      <c r="D3379" t="inlineStr">
        <is>
          <t>AGROSUPER SHANGHAI</t>
        </is>
      </c>
      <c r="E3379" t="n">
        <v>1022373</v>
      </c>
      <c r="F3379" t="inlineStr">
        <is>
          <t>agrosuper shanghai1022373</t>
        </is>
      </c>
      <c r="G3379" s="12" t="n">
        <v>44969</v>
      </c>
      <c r="H3379" s="10" t="inlineStr"/>
      <c r="I3379" s="10" t="n"/>
      <c r="J3379" s="10" t="n"/>
      <c r="K3379" s="10" t="n"/>
      <c r="L3379" s="13" t="n">
        <v>5.574109245612703</v>
      </c>
      <c r="M3379" s="12" t="n">
        <v>44974</v>
      </c>
      <c r="N3379" s="13" t="n">
        <v>5.5</v>
      </c>
      <c r="O3379" s="12" t="n">
        <v>44979</v>
      </c>
      <c r="P3379" t="n">
        <v>5</v>
      </c>
      <c r="Q3379" s="14" t="inlineStr">
        <is>
          <t>SI</t>
        </is>
      </c>
      <c r="R3379" s="10" t="n"/>
      <c r="S3379" s="10" t="n"/>
      <c r="T3379" s="10" t="n"/>
      <c r="U3379" s="10" t="n"/>
      <c r="V3379" s="13" t="n">
        <v>7.574109245612703</v>
      </c>
      <c r="W3379" s="12" t="n">
        <v>44976</v>
      </c>
      <c r="X3379" s="13" t="n">
        <v>7.5</v>
      </c>
      <c r="Y3379" s="12" t="n">
        <v>44979</v>
      </c>
      <c r="Z3379" t="n">
        <v>5</v>
      </c>
      <c r="AA3379" s="14" t="inlineStr">
        <is>
          <t>SI</t>
        </is>
      </c>
    </row>
    <row r="3380">
      <c r="B3380" t="inlineStr">
        <is>
          <t>Venta Local</t>
        </is>
      </c>
      <c r="C3380" t="n">
        <v>40351566</v>
      </c>
      <c r="D3380" t="inlineStr">
        <is>
          <t>AGROSUPER SHANGHAI</t>
        </is>
      </c>
      <c r="E3380" t="n">
        <v>1022373</v>
      </c>
      <c r="F3380" t="inlineStr">
        <is>
          <t>agrosuper shanghai1022373</t>
        </is>
      </c>
      <c r="G3380" s="12" t="n">
        <v>44940</v>
      </c>
      <c r="H3380" s="10" t="inlineStr"/>
      <c r="I3380" s="10" t="n"/>
      <c r="J3380" s="10" t="n"/>
      <c r="K3380" s="10" t="n"/>
      <c r="L3380" s="13" t="n">
        <v>5.574109245612703</v>
      </c>
      <c r="M3380" s="12" t="n">
        <v>44945</v>
      </c>
      <c r="N3380" s="13" t="n">
        <v>5.5</v>
      </c>
      <c r="O3380" s="12" t="n">
        <v>44950</v>
      </c>
      <c r="P3380" t="n">
        <v>6</v>
      </c>
      <c r="Q3380" s="14" t="inlineStr">
        <is>
          <t>SI</t>
        </is>
      </c>
      <c r="R3380" s="10" t="n"/>
      <c r="S3380" s="10" t="n"/>
      <c r="T3380" s="10" t="n"/>
      <c r="U3380" s="10" t="n"/>
      <c r="V3380" s="13" t="n">
        <v>7.574109245612703</v>
      </c>
      <c r="W3380" s="12" t="n">
        <v>44947</v>
      </c>
      <c r="X3380" s="13" t="n">
        <v>7.5</v>
      </c>
      <c r="Y3380" s="12" t="n">
        <v>44950</v>
      </c>
      <c r="Z3380" t="n">
        <v>6</v>
      </c>
      <c r="AA3380" s="14" t="inlineStr">
        <is>
          <t>SI</t>
        </is>
      </c>
    </row>
    <row r="3381">
      <c r="B3381" t="inlineStr">
        <is>
          <t>Venta Local</t>
        </is>
      </c>
      <c r="C3381" t="n">
        <v>40351564</v>
      </c>
      <c r="D3381" t="inlineStr">
        <is>
          <t>AGROSUPER SHANGHAI</t>
        </is>
      </c>
      <c r="E3381" t="n">
        <v>1022373</v>
      </c>
      <c r="F3381" t="inlineStr">
        <is>
          <t>agrosuper shanghai1022373</t>
        </is>
      </c>
      <c r="G3381" s="12" t="n">
        <v>44939</v>
      </c>
      <c r="H3381" s="10" t="inlineStr"/>
      <c r="I3381" s="10" t="n"/>
      <c r="J3381" s="10" t="n"/>
      <c r="K3381" s="10" t="n"/>
      <c r="L3381" s="13" t="n">
        <v>5.574109245612703</v>
      </c>
      <c r="M3381" s="12" t="n">
        <v>44944</v>
      </c>
      <c r="N3381" s="13" t="n">
        <v>5.5</v>
      </c>
      <c r="O3381" s="12" t="n">
        <v>44949</v>
      </c>
      <c r="P3381" t="n">
        <v>6</v>
      </c>
      <c r="Q3381" s="14" t="inlineStr">
        <is>
          <t>SI</t>
        </is>
      </c>
      <c r="R3381" s="10" t="n"/>
      <c r="S3381" s="10" t="n"/>
      <c r="T3381" s="10" t="n"/>
      <c r="U3381" s="10" t="n"/>
      <c r="V3381" s="13" t="n">
        <v>7.574109245612703</v>
      </c>
      <c r="W3381" s="12" t="n">
        <v>44946</v>
      </c>
      <c r="X3381" s="13" t="n">
        <v>7.5</v>
      </c>
      <c r="Y3381" s="12" t="n">
        <v>44949</v>
      </c>
      <c r="Z3381" t="n">
        <v>6</v>
      </c>
      <c r="AA3381" s="14" t="inlineStr">
        <is>
          <t>SI</t>
        </is>
      </c>
    </row>
    <row r="3382">
      <c r="B3382" t="inlineStr">
        <is>
          <t>Venta Local</t>
        </is>
      </c>
      <c r="C3382" t="n">
        <v>40351556</v>
      </c>
      <c r="D3382" t="inlineStr">
        <is>
          <t>AGROSUPER SHANGHAI</t>
        </is>
      </c>
      <c r="E3382" t="n">
        <v>1022169</v>
      </c>
      <c r="F3382" t="inlineStr">
        <is>
          <t>agrosuper shanghai1022169</t>
        </is>
      </c>
      <c r="G3382" s="12" t="n">
        <v>44955</v>
      </c>
      <c r="H3382" s="10" t="inlineStr"/>
      <c r="I3382" s="10" t="n"/>
      <c r="J3382" s="10" t="n"/>
      <c r="K3382" s="10" t="n"/>
      <c r="L3382" s="13" t="n">
        <v>5.574109245612703</v>
      </c>
      <c r="M3382" s="12" t="n">
        <v>44960</v>
      </c>
      <c r="N3382" s="13" t="n">
        <v>5.5</v>
      </c>
      <c r="O3382" s="12" t="n">
        <v>44965</v>
      </c>
      <c r="P3382" t="n">
        <v>17</v>
      </c>
      <c r="Q3382" s="14" t="inlineStr">
        <is>
          <t>SI</t>
        </is>
      </c>
      <c r="R3382" s="10" t="n"/>
      <c r="S3382" s="10" t="n"/>
      <c r="T3382" s="10" t="n"/>
      <c r="U3382" s="10" t="n"/>
      <c r="V3382" s="13" t="n">
        <v>7.574109245612703</v>
      </c>
      <c r="W3382" s="12" t="n">
        <v>44962</v>
      </c>
      <c r="X3382" s="13" t="n">
        <v>7.5</v>
      </c>
      <c r="Y3382" s="12" t="n">
        <v>44965</v>
      </c>
      <c r="Z3382" t="n">
        <v>17</v>
      </c>
      <c r="AA3382" s="14" t="inlineStr">
        <is>
          <t>SI</t>
        </is>
      </c>
    </row>
    <row r="3383">
      <c r="B3383" t="inlineStr">
        <is>
          <t>Venta Local</t>
        </is>
      </c>
      <c r="C3383" t="n">
        <v>40351555</v>
      </c>
      <c r="D3383" t="inlineStr">
        <is>
          <t>AGROSUPER SHANGHAI</t>
        </is>
      </c>
      <c r="E3383" t="n">
        <v>1022169</v>
      </c>
      <c r="F3383" t="inlineStr">
        <is>
          <t>agrosuper shanghai1022169</t>
        </is>
      </c>
      <c r="G3383" s="12" t="n">
        <v>44961</v>
      </c>
      <c r="H3383" s="10" t="inlineStr"/>
      <c r="I3383" s="10" t="n"/>
      <c r="J3383" s="10" t="n"/>
      <c r="K3383" s="10" t="n"/>
      <c r="L3383" s="13" t="n">
        <v>5.574109245612703</v>
      </c>
      <c r="M3383" s="12" t="n">
        <v>44966</v>
      </c>
      <c r="N3383" s="13" t="n">
        <v>5.5</v>
      </c>
      <c r="O3383" s="12" t="n">
        <v>44971</v>
      </c>
      <c r="P3383" t="n">
        <v>12</v>
      </c>
      <c r="Q3383" s="14" t="inlineStr">
        <is>
          <t>SI</t>
        </is>
      </c>
      <c r="R3383" s="10" t="n"/>
      <c r="S3383" s="10" t="n"/>
      <c r="T3383" s="10" t="n"/>
      <c r="U3383" s="10" t="n"/>
      <c r="V3383" s="13" t="n">
        <v>7.574109245612703</v>
      </c>
      <c r="W3383" s="12" t="n">
        <v>44968</v>
      </c>
      <c r="X3383" s="13" t="n">
        <v>7.5</v>
      </c>
      <c r="Y3383" s="12" t="n">
        <v>44971</v>
      </c>
      <c r="Z3383" t="n">
        <v>12</v>
      </c>
      <c r="AA3383" s="14" t="inlineStr">
        <is>
          <t>SI</t>
        </is>
      </c>
    </row>
    <row r="3384">
      <c r="B3384" t="inlineStr">
        <is>
          <t>Venta Local</t>
        </is>
      </c>
      <c r="C3384" t="n">
        <v>40351554</v>
      </c>
      <c r="D3384" t="inlineStr">
        <is>
          <t>AGROSUPER SHANGHAI</t>
        </is>
      </c>
      <c r="E3384" t="n">
        <v>1022169</v>
      </c>
      <c r="F3384" t="inlineStr">
        <is>
          <t>agrosuper shanghai1022169</t>
        </is>
      </c>
      <c r="G3384" s="12" t="n">
        <v>44961</v>
      </c>
      <c r="H3384" s="10" t="inlineStr"/>
      <c r="I3384" s="10" t="n"/>
      <c r="J3384" s="10" t="n"/>
      <c r="K3384" s="10" t="n"/>
      <c r="L3384" s="13" t="n">
        <v>5.574109245612703</v>
      </c>
      <c r="M3384" s="12" t="n">
        <v>44966</v>
      </c>
      <c r="N3384" s="13" t="n">
        <v>5.5</v>
      </c>
      <c r="O3384" s="12" t="n">
        <v>44971</v>
      </c>
      <c r="P3384" t="n">
        <v>12</v>
      </c>
      <c r="Q3384" s="14" t="inlineStr">
        <is>
          <t>SI</t>
        </is>
      </c>
      <c r="R3384" s="10" t="n"/>
      <c r="S3384" s="10" t="n"/>
      <c r="T3384" s="10" t="n"/>
      <c r="U3384" s="10" t="n"/>
      <c r="V3384" s="13" t="n">
        <v>7.574109245612703</v>
      </c>
      <c r="W3384" s="12" t="n">
        <v>44968</v>
      </c>
      <c r="X3384" s="13" t="n">
        <v>7.5</v>
      </c>
      <c r="Y3384" s="12" t="n">
        <v>44971</v>
      </c>
      <c r="Z3384" t="n">
        <v>12</v>
      </c>
      <c r="AA3384" s="14" t="inlineStr">
        <is>
          <t>SI</t>
        </is>
      </c>
    </row>
    <row r="3385">
      <c r="B3385" t="inlineStr">
        <is>
          <t>Venta Local</t>
        </is>
      </c>
      <c r="C3385" t="n">
        <v>40351553</v>
      </c>
      <c r="D3385" t="inlineStr">
        <is>
          <t>AGROSUPER SHANGHAI</t>
        </is>
      </c>
      <c r="E3385" t="n">
        <v>1022169</v>
      </c>
      <c r="F3385" t="inlineStr">
        <is>
          <t>agrosuper shanghai1022169</t>
        </is>
      </c>
      <c r="G3385" s="12" t="n">
        <v>44940</v>
      </c>
      <c r="H3385" s="10" t="inlineStr"/>
      <c r="I3385" s="10" t="n"/>
      <c r="J3385" s="10" t="n"/>
      <c r="K3385" s="10" t="n"/>
      <c r="L3385" s="13" t="n">
        <v>5.574109245612703</v>
      </c>
      <c r="M3385" s="12" t="n">
        <v>44945</v>
      </c>
      <c r="N3385" s="13" t="n">
        <v>5.5</v>
      </c>
      <c r="O3385" s="12" t="n">
        <v>44950</v>
      </c>
      <c r="P3385" t="n">
        <v>6</v>
      </c>
      <c r="Q3385" s="14" t="inlineStr">
        <is>
          <t>SI</t>
        </is>
      </c>
      <c r="R3385" s="10" t="n"/>
      <c r="S3385" s="10" t="n"/>
      <c r="T3385" s="10" t="n"/>
      <c r="U3385" s="10" t="n"/>
      <c r="V3385" s="13" t="n">
        <v>7.574109245612703</v>
      </c>
      <c r="W3385" s="12" t="n">
        <v>44947</v>
      </c>
      <c r="X3385" s="13" t="n">
        <v>7.5</v>
      </c>
      <c r="Y3385" s="12" t="n">
        <v>44950</v>
      </c>
      <c r="Z3385" t="n">
        <v>6</v>
      </c>
      <c r="AA3385" s="14" t="inlineStr">
        <is>
          <t>SI</t>
        </is>
      </c>
    </row>
    <row r="3386">
      <c r="B3386" t="inlineStr">
        <is>
          <t>Venta Local</t>
        </is>
      </c>
      <c r="C3386" t="n">
        <v>40351552</v>
      </c>
      <c r="D3386" t="inlineStr">
        <is>
          <t>AGROSUPER SHANGHAI</t>
        </is>
      </c>
      <c r="E3386" t="n">
        <v>1022169</v>
      </c>
      <c r="F3386" t="inlineStr">
        <is>
          <t>agrosuper shanghai1022169</t>
        </is>
      </c>
      <c r="G3386" s="12" t="n">
        <v>44962</v>
      </c>
      <c r="H3386" s="10" t="inlineStr"/>
      <c r="I3386" s="10" t="n"/>
      <c r="J3386" s="10" t="n"/>
      <c r="K3386" s="10" t="n"/>
      <c r="L3386" s="13" t="n">
        <v>5.574109245612703</v>
      </c>
      <c r="M3386" s="12" t="n">
        <v>44967</v>
      </c>
      <c r="N3386" s="13" t="n">
        <v>5.5</v>
      </c>
      <c r="O3386" s="12" t="n">
        <v>44972</v>
      </c>
      <c r="P3386" t="n">
        <v>11</v>
      </c>
      <c r="Q3386" s="14" t="inlineStr">
        <is>
          <t>SI</t>
        </is>
      </c>
      <c r="R3386" s="10" t="n"/>
      <c r="S3386" s="10" t="n"/>
      <c r="T3386" s="10" t="n"/>
      <c r="U3386" s="10" t="n"/>
      <c r="V3386" s="13" t="n">
        <v>7.574109245612703</v>
      </c>
      <c r="W3386" s="12" t="n">
        <v>44969</v>
      </c>
      <c r="X3386" s="13" t="n">
        <v>7.5</v>
      </c>
      <c r="Y3386" s="12" t="n">
        <v>44972</v>
      </c>
      <c r="Z3386" t="n">
        <v>11</v>
      </c>
      <c r="AA3386" s="14" t="inlineStr">
        <is>
          <t>SI</t>
        </is>
      </c>
    </row>
    <row r="3387">
      <c r="B3387" t="inlineStr">
        <is>
          <t>Venta Local</t>
        </is>
      </c>
      <c r="C3387" t="n">
        <v>40351546</v>
      </c>
      <c r="D3387" t="inlineStr">
        <is>
          <t>AGROSUPER SHANGHAI</t>
        </is>
      </c>
      <c r="E3387" t="n">
        <v>1022414</v>
      </c>
      <c r="F3387" t="inlineStr">
        <is>
          <t>agrosuper shanghai1022414</t>
        </is>
      </c>
      <c r="G3387" s="12" t="n">
        <v>44962</v>
      </c>
      <c r="H3387" s="10" t="inlineStr"/>
      <c r="I3387" s="10" t="n"/>
      <c r="J3387" s="10" t="n"/>
      <c r="K3387" s="10" t="n"/>
      <c r="L3387" s="13" t="n">
        <v>5.574109245612703</v>
      </c>
      <c r="M3387" s="12" t="n">
        <v>44967</v>
      </c>
      <c r="N3387" s="13" t="n">
        <v>5.5</v>
      </c>
      <c r="O3387" s="12" t="n">
        <v>44972</v>
      </c>
      <c r="P3387" t="n">
        <v>11</v>
      </c>
      <c r="Q3387" s="14" t="inlineStr">
        <is>
          <t>SI</t>
        </is>
      </c>
      <c r="R3387" s="10" t="n"/>
      <c r="S3387" s="10" t="n"/>
      <c r="T3387" s="10" t="n"/>
      <c r="U3387" s="10" t="n"/>
      <c r="V3387" s="13" t="n">
        <v>7.574109245612703</v>
      </c>
      <c r="W3387" s="12" t="n">
        <v>44969</v>
      </c>
      <c r="X3387" s="13" t="n">
        <v>7.5</v>
      </c>
      <c r="Y3387" s="12" t="n">
        <v>44972</v>
      </c>
      <c r="Z3387" t="n">
        <v>11</v>
      </c>
      <c r="AA3387" s="14" t="inlineStr">
        <is>
          <t>SI</t>
        </is>
      </c>
    </row>
    <row r="3388">
      <c r="B3388" t="inlineStr">
        <is>
          <t>Venta Local</t>
        </is>
      </c>
      <c r="C3388" t="n">
        <v>40351545</v>
      </c>
      <c r="D3388" t="inlineStr">
        <is>
          <t>AGROSUPER SHANGHAI</t>
        </is>
      </c>
      <c r="E3388" t="n">
        <v>1022414</v>
      </c>
      <c r="F3388" t="inlineStr">
        <is>
          <t>agrosuper shanghai1022414</t>
        </is>
      </c>
      <c r="G3388" s="12" t="n">
        <v>44954</v>
      </c>
      <c r="H3388" s="10" t="inlineStr"/>
      <c r="I3388" s="10" t="n"/>
      <c r="J3388" s="10" t="n"/>
      <c r="K3388" s="10" t="n"/>
      <c r="L3388" s="13" t="n">
        <v>5.574109245612703</v>
      </c>
      <c r="M3388" s="12" t="n">
        <v>44959</v>
      </c>
      <c r="N3388" s="13" t="n">
        <v>5.5</v>
      </c>
      <c r="O3388" s="12" t="n">
        <v>44964</v>
      </c>
      <c r="P3388" t="n">
        <v>18</v>
      </c>
      <c r="Q3388" s="14" t="inlineStr">
        <is>
          <t>SI</t>
        </is>
      </c>
      <c r="R3388" s="10" t="n"/>
      <c r="S3388" s="10" t="n"/>
      <c r="T3388" s="10" t="n"/>
      <c r="U3388" s="10" t="n"/>
      <c r="V3388" s="13" t="n">
        <v>7.574109245612703</v>
      </c>
      <c r="W3388" s="12" t="n">
        <v>44961</v>
      </c>
      <c r="X3388" s="13" t="n">
        <v>7.5</v>
      </c>
      <c r="Y3388" s="12" t="n">
        <v>44964</v>
      </c>
      <c r="Z3388" t="n">
        <v>18</v>
      </c>
      <c r="AA3388" s="14" t="inlineStr">
        <is>
          <t>SI</t>
        </is>
      </c>
    </row>
    <row r="3389">
      <c r="B3389" t="inlineStr">
        <is>
          <t>Venta Local</t>
        </is>
      </c>
      <c r="C3389" t="n">
        <v>40351545</v>
      </c>
      <c r="D3389" t="inlineStr">
        <is>
          <t>AGROSUPER SHANGHAI</t>
        </is>
      </c>
      <c r="E3389" t="n">
        <v>1022414</v>
      </c>
      <c r="F3389" t="inlineStr">
        <is>
          <t>agrosuper shanghai1022414</t>
        </is>
      </c>
      <c r="G3389" s="12" t="n">
        <v>44954</v>
      </c>
      <c r="H3389" s="10" t="inlineStr"/>
      <c r="I3389" s="10" t="n"/>
      <c r="J3389" s="10" t="n"/>
      <c r="K3389" s="10" t="n"/>
      <c r="L3389" s="13" t="n">
        <v>5.574109245612703</v>
      </c>
      <c r="M3389" s="12" t="n">
        <v>44959</v>
      </c>
      <c r="N3389" s="13" t="n">
        <v>5.5</v>
      </c>
      <c r="O3389" s="12" t="n">
        <v>44964</v>
      </c>
      <c r="P3389" t="n">
        <v>18</v>
      </c>
      <c r="Q3389" s="14" t="inlineStr">
        <is>
          <t>SI</t>
        </is>
      </c>
      <c r="R3389" s="10" t="n"/>
      <c r="S3389" s="10" t="n"/>
      <c r="T3389" s="10" t="n"/>
      <c r="U3389" s="10" t="n"/>
      <c r="V3389" s="13" t="n">
        <v>7.574109245612703</v>
      </c>
      <c r="W3389" s="12" t="n">
        <v>44961</v>
      </c>
      <c r="X3389" s="13" t="n">
        <v>7.5</v>
      </c>
      <c r="Y3389" s="12" t="n">
        <v>44964</v>
      </c>
      <c r="Z3389" t="n">
        <v>18</v>
      </c>
      <c r="AA3389" s="14" t="inlineStr">
        <is>
          <t>SI</t>
        </is>
      </c>
    </row>
    <row r="3390">
      <c r="B3390" t="inlineStr">
        <is>
          <t>Venta Local</t>
        </is>
      </c>
      <c r="C3390" t="n">
        <v>40351544</v>
      </c>
      <c r="D3390" t="inlineStr">
        <is>
          <t>AGROSUPER SHANGHAI</t>
        </is>
      </c>
      <c r="E3390" t="n">
        <v>1022414</v>
      </c>
      <c r="F3390" t="inlineStr">
        <is>
          <t>agrosuper shanghai1022414</t>
        </is>
      </c>
      <c r="G3390" s="12" t="n">
        <v>44954</v>
      </c>
      <c r="H3390" s="10" t="inlineStr"/>
      <c r="I3390" s="10" t="n"/>
      <c r="J3390" s="10" t="n"/>
      <c r="K3390" s="10" t="n"/>
      <c r="L3390" s="13" t="n">
        <v>5.574109245612703</v>
      </c>
      <c r="M3390" s="12" t="n">
        <v>44959</v>
      </c>
      <c r="N3390" s="13" t="n">
        <v>5.5</v>
      </c>
      <c r="O3390" s="12" t="n">
        <v>44964</v>
      </c>
      <c r="P3390" t="n">
        <v>18</v>
      </c>
      <c r="Q3390" s="14" t="inlineStr">
        <is>
          <t>SI</t>
        </is>
      </c>
      <c r="R3390" s="10" t="n"/>
      <c r="S3390" s="10" t="n"/>
      <c r="T3390" s="10" t="n"/>
      <c r="U3390" s="10" t="n"/>
      <c r="V3390" s="13" t="n">
        <v>7.574109245612703</v>
      </c>
      <c r="W3390" s="12" t="n">
        <v>44961</v>
      </c>
      <c r="X3390" s="13" t="n">
        <v>7.5</v>
      </c>
      <c r="Y3390" s="12" t="n">
        <v>44964</v>
      </c>
      <c r="Z3390" t="n">
        <v>18</v>
      </c>
      <c r="AA3390" s="14" t="inlineStr">
        <is>
          <t>SI</t>
        </is>
      </c>
    </row>
    <row r="3391">
      <c r="B3391" t="inlineStr">
        <is>
          <t>Venta Local</t>
        </is>
      </c>
      <c r="C3391" t="n">
        <v>40351543</v>
      </c>
      <c r="D3391" t="inlineStr">
        <is>
          <t>AGROSUPER SHANGHAI</t>
        </is>
      </c>
      <c r="E3391" t="n">
        <v>1022414</v>
      </c>
      <c r="F3391" t="inlineStr">
        <is>
          <t>agrosuper shanghai1022414</t>
        </is>
      </c>
      <c r="G3391" s="12" t="n">
        <v>44952</v>
      </c>
      <c r="H3391" s="10" t="inlineStr"/>
      <c r="I3391" s="10" t="n"/>
      <c r="J3391" s="10" t="n"/>
      <c r="K3391" s="10" t="n"/>
      <c r="L3391" s="13" t="n">
        <v>5.574109245612703</v>
      </c>
      <c r="M3391" s="12" t="n">
        <v>44957</v>
      </c>
      <c r="N3391" s="13" t="n">
        <v>5.5</v>
      </c>
      <c r="O3391" s="12" t="n">
        <v>44962</v>
      </c>
      <c r="P3391" t="n">
        <v>20</v>
      </c>
      <c r="Q3391" s="14" t="inlineStr">
        <is>
          <t>SI</t>
        </is>
      </c>
      <c r="R3391" s="10" t="n"/>
      <c r="S3391" s="10" t="n"/>
      <c r="T3391" s="10" t="n"/>
      <c r="U3391" s="10" t="n"/>
      <c r="V3391" s="13" t="n">
        <v>7.574109245612703</v>
      </c>
      <c r="W3391" s="12" t="n">
        <v>44959</v>
      </c>
      <c r="X3391" s="13" t="n">
        <v>7.5</v>
      </c>
      <c r="Y3391" s="12" t="n">
        <v>44962</v>
      </c>
      <c r="Z3391" t="n">
        <v>20</v>
      </c>
      <c r="AA3391" s="14" t="inlineStr">
        <is>
          <t>SI</t>
        </is>
      </c>
    </row>
    <row r="3392">
      <c r="B3392" t="inlineStr">
        <is>
          <t>Venta Local</t>
        </is>
      </c>
      <c r="C3392" t="n">
        <v>40351542</v>
      </c>
      <c r="D3392" t="inlineStr">
        <is>
          <t>AGROSUPER SHANGHAI</t>
        </is>
      </c>
      <c r="E3392" t="n">
        <v>1022414</v>
      </c>
      <c r="F3392" t="inlineStr">
        <is>
          <t>agrosuper shanghai1022414</t>
        </is>
      </c>
      <c r="G3392" s="12" t="n">
        <v>44955</v>
      </c>
      <c r="H3392" s="10" t="inlineStr"/>
      <c r="I3392" s="10" t="n"/>
      <c r="J3392" s="10" t="n"/>
      <c r="K3392" s="10" t="n"/>
      <c r="L3392" s="13" t="n">
        <v>5.574109245612703</v>
      </c>
      <c r="M3392" s="12" t="n">
        <v>44960</v>
      </c>
      <c r="N3392" s="13" t="n">
        <v>5.5</v>
      </c>
      <c r="O3392" s="12" t="n">
        <v>44965</v>
      </c>
      <c r="P3392" t="n">
        <v>17</v>
      </c>
      <c r="Q3392" s="14" t="inlineStr">
        <is>
          <t>SI</t>
        </is>
      </c>
      <c r="R3392" s="10" t="n"/>
      <c r="S3392" s="10" t="n"/>
      <c r="T3392" s="10" t="n"/>
      <c r="U3392" s="10" t="n"/>
      <c r="V3392" s="13" t="n">
        <v>7.574109245612703</v>
      </c>
      <c r="W3392" s="12" t="n">
        <v>44962</v>
      </c>
      <c r="X3392" s="13" t="n">
        <v>7.5</v>
      </c>
      <c r="Y3392" s="12" t="n">
        <v>44965</v>
      </c>
      <c r="Z3392" t="n">
        <v>17</v>
      </c>
      <c r="AA3392" s="14" t="inlineStr">
        <is>
          <t>SI</t>
        </is>
      </c>
    </row>
    <row r="3393">
      <c r="B3393" t="inlineStr">
        <is>
          <t>Venta Local</t>
        </is>
      </c>
      <c r="C3393" t="n">
        <v>40351541</v>
      </c>
      <c r="D3393" t="inlineStr">
        <is>
          <t>AGROSUPER SHANGHAI</t>
        </is>
      </c>
      <c r="E3393" t="n">
        <v>1022414</v>
      </c>
      <c r="F3393" t="inlineStr">
        <is>
          <t>agrosuper shanghai1022414</t>
        </is>
      </c>
      <c r="G3393" s="12" t="n">
        <v>44956</v>
      </c>
      <c r="H3393" s="10" t="inlineStr"/>
      <c r="I3393" s="10" t="n"/>
      <c r="J3393" s="10" t="n"/>
      <c r="K3393" s="10" t="n"/>
      <c r="L3393" s="13" t="n">
        <v>5.574109245612703</v>
      </c>
      <c r="M3393" s="12" t="n">
        <v>44961</v>
      </c>
      <c r="N3393" s="13" t="n">
        <v>5.5</v>
      </c>
      <c r="O3393" s="12" t="n">
        <v>44966</v>
      </c>
      <c r="P3393" t="n">
        <v>16</v>
      </c>
      <c r="Q3393" s="14" t="inlineStr">
        <is>
          <t>SI</t>
        </is>
      </c>
      <c r="R3393" s="10" t="n"/>
      <c r="S3393" s="10" t="n"/>
      <c r="T3393" s="10" t="n"/>
      <c r="U3393" s="10" t="n"/>
      <c r="V3393" s="13" t="n">
        <v>7.574109245612703</v>
      </c>
      <c r="W3393" s="12" t="n">
        <v>44963</v>
      </c>
      <c r="X3393" s="13" t="n">
        <v>7.5</v>
      </c>
      <c r="Y3393" s="12" t="n">
        <v>44966</v>
      </c>
      <c r="Z3393" t="n">
        <v>16</v>
      </c>
      <c r="AA3393" s="14" t="inlineStr">
        <is>
          <t>SI</t>
        </is>
      </c>
    </row>
    <row r="3394">
      <c r="B3394" t="inlineStr">
        <is>
          <t>Venta Local</t>
        </is>
      </c>
      <c r="C3394" t="n">
        <v>40351538</v>
      </c>
      <c r="D3394" t="inlineStr">
        <is>
          <t>AGROSUPER SHANGHAI</t>
        </is>
      </c>
      <c r="E3394" t="n">
        <v>1022080</v>
      </c>
      <c r="F3394" t="inlineStr">
        <is>
          <t>agrosuper shanghai1022080</t>
        </is>
      </c>
      <c r="G3394" s="12" t="n">
        <v>44975</v>
      </c>
      <c r="H3394" s="10" t="inlineStr"/>
      <c r="I3394" s="10" t="n"/>
      <c r="J3394" s="10" t="n"/>
      <c r="K3394" s="10" t="n"/>
      <c r="L3394" s="13" t="n">
        <v>5.574109245612703</v>
      </c>
      <c r="M3394" s="12" t="n">
        <v>44980</v>
      </c>
      <c r="N3394" s="13" t="n">
        <v>5.5</v>
      </c>
      <c r="O3394" s="12" t="n">
        <v>44985</v>
      </c>
      <c r="P3394" t="n">
        <v>0</v>
      </c>
      <c r="Q3394" s="14" t="inlineStr">
        <is>
          <t>Mes 3</t>
        </is>
      </c>
      <c r="R3394" s="10" t="n"/>
      <c r="S3394" s="10" t="n"/>
      <c r="T3394" s="10" t="n"/>
      <c r="U3394" s="10" t="n"/>
      <c r="V3394" s="13" t="n">
        <v>7.574109245612703</v>
      </c>
      <c r="W3394" s="12" t="n">
        <v>44982</v>
      </c>
      <c r="X3394" s="13" t="n">
        <v>7.5</v>
      </c>
      <c r="Y3394" s="12" t="n">
        <v>44985</v>
      </c>
      <c r="Z3394" t="n">
        <v>0</v>
      </c>
      <c r="AA3394" s="14" t="inlineStr">
        <is>
          <t>Mes 3</t>
        </is>
      </c>
    </row>
    <row r="3395">
      <c r="B3395" t="inlineStr">
        <is>
          <t>Venta Local</t>
        </is>
      </c>
      <c r="C3395" t="n">
        <v>40351537</v>
      </c>
      <c r="D3395" t="inlineStr">
        <is>
          <t>AGROSUPER SHANGHAI</t>
        </is>
      </c>
      <c r="E3395" t="n">
        <v>1022080</v>
      </c>
      <c r="F3395" t="inlineStr">
        <is>
          <t>agrosuper shanghai1022080</t>
        </is>
      </c>
      <c r="G3395" s="12" t="n">
        <v>44962</v>
      </c>
      <c r="H3395" s="10" t="inlineStr"/>
      <c r="I3395" s="10" t="n"/>
      <c r="J3395" s="10" t="n"/>
      <c r="K3395" s="10" t="n"/>
      <c r="L3395" s="13" t="n">
        <v>5.574109245612703</v>
      </c>
      <c r="M3395" s="12" t="n">
        <v>44967</v>
      </c>
      <c r="N3395" s="13" t="n">
        <v>5.5</v>
      </c>
      <c r="O3395" s="12" t="n">
        <v>44972</v>
      </c>
      <c r="P3395" t="n">
        <v>11</v>
      </c>
      <c r="Q3395" s="14" t="inlineStr">
        <is>
          <t>SI</t>
        </is>
      </c>
      <c r="R3395" s="10" t="n"/>
      <c r="S3395" s="10" t="n"/>
      <c r="T3395" s="10" t="n"/>
      <c r="U3395" s="10" t="n"/>
      <c r="V3395" s="13" t="n">
        <v>7.574109245612703</v>
      </c>
      <c r="W3395" s="12" t="n">
        <v>44969</v>
      </c>
      <c r="X3395" s="13" t="n">
        <v>7.5</v>
      </c>
      <c r="Y3395" s="12" t="n">
        <v>44972</v>
      </c>
      <c r="Z3395" t="n">
        <v>11</v>
      </c>
      <c r="AA3395" s="14" t="inlineStr">
        <is>
          <t>SI</t>
        </is>
      </c>
    </row>
    <row r="3396">
      <c r="B3396" t="inlineStr">
        <is>
          <t>Venta Local</t>
        </is>
      </c>
      <c r="C3396" t="n">
        <v>40351535</v>
      </c>
      <c r="D3396" t="inlineStr">
        <is>
          <t>AGROSUPER SHANGHAI</t>
        </is>
      </c>
      <c r="E3396" t="n">
        <v>1022637</v>
      </c>
      <c r="F3396" t="inlineStr">
        <is>
          <t>agrosuper shanghai1022637</t>
        </is>
      </c>
      <c r="G3396" s="12" t="n">
        <v>44979</v>
      </c>
      <c r="H3396" s="10" t="n">
        <v>21525</v>
      </c>
      <c r="I3396" s="10" t="n"/>
      <c r="J3396" s="10" t="n"/>
      <c r="K3396" s="10" t="n"/>
      <c r="L3396" s="13" t="n">
        <v>5.574109245612703</v>
      </c>
      <c r="M3396" s="12" t="n">
        <v>44984</v>
      </c>
      <c r="N3396" s="13" t="n">
        <v>5.5</v>
      </c>
      <c r="O3396" s="12" t="n">
        <v>44989</v>
      </c>
      <c r="P3396" t="n">
        <v>23</v>
      </c>
      <c r="Q3396" s="14" t="inlineStr">
        <is>
          <t>SI</t>
        </is>
      </c>
      <c r="R3396" s="10" t="n">
        <v>21525</v>
      </c>
      <c r="S3396" s="10" t="n"/>
      <c r="T3396" s="10" t="n"/>
      <c r="U3396" s="10" t="n"/>
      <c r="V3396" s="13" t="n">
        <v>7.574109245612703</v>
      </c>
      <c r="W3396" s="12" t="n">
        <v>44986</v>
      </c>
      <c r="X3396" s="13" t="n">
        <v>7.5</v>
      </c>
      <c r="Y3396" s="12" t="n">
        <v>44989</v>
      </c>
      <c r="Z3396" t="n">
        <v>23</v>
      </c>
      <c r="AA3396" s="14" t="inlineStr">
        <is>
          <t>SI</t>
        </is>
      </c>
    </row>
    <row r="3397">
      <c r="B3397" t="inlineStr">
        <is>
          <t>Venta Local</t>
        </is>
      </c>
      <c r="C3397" t="n">
        <v>40351533</v>
      </c>
      <c r="D3397" t="inlineStr">
        <is>
          <t>AGROSUPER SHANGHAI</t>
        </is>
      </c>
      <c r="E3397" t="n">
        <v>1022637</v>
      </c>
      <c r="F3397" t="inlineStr">
        <is>
          <t>agrosuper shanghai1022637</t>
        </is>
      </c>
      <c r="G3397" s="12" t="n">
        <v>44973</v>
      </c>
      <c r="H3397" s="10" t="inlineStr"/>
      <c r="I3397" s="10" t="n"/>
      <c r="J3397" s="10" t="n"/>
      <c r="K3397" s="10" t="n"/>
      <c r="L3397" s="13" t="n">
        <v>5.574109245612703</v>
      </c>
      <c r="M3397" s="12" t="n">
        <v>44978</v>
      </c>
      <c r="N3397" s="13" t="n">
        <v>5.5</v>
      </c>
      <c r="O3397" s="12" t="n">
        <v>44983</v>
      </c>
      <c r="P3397" t="n">
        <v>2</v>
      </c>
      <c r="Q3397" s="14" t="inlineStr">
        <is>
          <t>Mes 3</t>
        </is>
      </c>
      <c r="R3397" s="10" t="n"/>
      <c r="S3397" s="10" t="n"/>
      <c r="T3397" s="10" t="n"/>
      <c r="U3397" s="10" t="n"/>
      <c r="V3397" s="13" t="n">
        <v>7.574109245612703</v>
      </c>
      <c r="W3397" s="12" t="n">
        <v>44980</v>
      </c>
      <c r="X3397" s="13" t="n">
        <v>7.5</v>
      </c>
      <c r="Y3397" s="12" t="n">
        <v>44983</v>
      </c>
      <c r="Z3397" t="n">
        <v>2</v>
      </c>
      <c r="AA3397" s="14" t="inlineStr">
        <is>
          <t>Mes 3</t>
        </is>
      </c>
    </row>
    <row r="3398">
      <c r="B3398" t="inlineStr">
        <is>
          <t>Venta Local</t>
        </is>
      </c>
      <c r="C3398" t="n">
        <v>40351532</v>
      </c>
      <c r="D3398" t="inlineStr">
        <is>
          <t>AGROSUPER SHANGHAI</t>
        </is>
      </c>
      <c r="E3398" t="n">
        <v>1022637</v>
      </c>
      <c r="F3398" t="inlineStr">
        <is>
          <t>agrosuper shanghai1022637</t>
        </is>
      </c>
      <c r="G3398" s="12" t="n">
        <v>44957</v>
      </c>
      <c r="H3398" s="10" t="inlineStr"/>
      <c r="I3398" s="10" t="n"/>
      <c r="J3398" s="10" t="n"/>
      <c r="K3398" s="10" t="n"/>
      <c r="L3398" s="13" t="n">
        <v>5.574109245612703</v>
      </c>
      <c r="M3398" s="12" t="n">
        <v>44962</v>
      </c>
      <c r="N3398" s="13" t="n">
        <v>5.5</v>
      </c>
      <c r="O3398" s="12" t="n">
        <v>44967</v>
      </c>
      <c r="P3398" t="n">
        <v>15</v>
      </c>
      <c r="Q3398" s="14" t="inlineStr">
        <is>
          <t>SI</t>
        </is>
      </c>
      <c r="R3398" s="10" t="n"/>
      <c r="S3398" s="10" t="n"/>
      <c r="T3398" s="10" t="n"/>
      <c r="U3398" s="10" t="n"/>
      <c r="V3398" s="13" t="n">
        <v>7.574109245612703</v>
      </c>
      <c r="W3398" s="12" t="n">
        <v>44964</v>
      </c>
      <c r="X3398" s="13" t="n">
        <v>7.5</v>
      </c>
      <c r="Y3398" s="12" t="n">
        <v>44967</v>
      </c>
      <c r="Z3398" t="n">
        <v>15</v>
      </c>
      <c r="AA3398" s="14" t="inlineStr">
        <is>
          <t>SI</t>
        </is>
      </c>
    </row>
    <row r="3399">
      <c r="B3399" t="inlineStr">
        <is>
          <t>Venta Local</t>
        </is>
      </c>
      <c r="C3399" t="n">
        <v>40351531</v>
      </c>
      <c r="D3399" t="inlineStr">
        <is>
          <t>AGROSUPER SHANGHAI</t>
        </is>
      </c>
      <c r="E3399" t="n">
        <v>1022096</v>
      </c>
      <c r="F3399" t="inlineStr">
        <is>
          <t>agrosuper shanghai1022096</t>
        </is>
      </c>
      <c r="G3399" s="12" t="n">
        <v>44956</v>
      </c>
      <c r="H3399" s="10" t="inlineStr"/>
      <c r="I3399" s="10" t="n"/>
      <c r="J3399" s="10" t="n"/>
      <c r="K3399" s="10" t="n"/>
      <c r="L3399" s="13" t="n">
        <v>5.574109245612703</v>
      </c>
      <c r="M3399" s="12" t="n">
        <v>44961</v>
      </c>
      <c r="N3399" s="13" t="n">
        <v>5.5</v>
      </c>
      <c r="O3399" s="12" t="n">
        <v>44966</v>
      </c>
      <c r="P3399" t="n">
        <v>16</v>
      </c>
      <c r="Q3399" s="14" t="inlineStr">
        <is>
          <t>SI</t>
        </is>
      </c>
      <c r="R3399" s="10" t="n"/>
      <c r="S3399" s="10" t="n"/>
      <c r="T3399" s="10" t="n"/>
      <c r="U3399" s="10" t="n"/>
      <c r="V3399" s="13" t="n">
        <v>7.574109245612703</v>
      </c>
      <c r="W3399" s="12" t="n">
        <v>44963</v>
      </c>
      <c r="X3399" s="13" t="n">
        <v>7.5</v>
      </c>
      <c r="Y3399" s="12" t="n">
        <v>44966</v>
      </c>
      <c r="Z3399" t="n">
        <v>16</v>
      </c>
      <c r="AA3399" s="14" t="inlineStr">
        <is>
          <t>SI</t>
        </is>
      </c>
    </row>
    <row r="3400">
      <c r="B3400" t="inlineStr">
        <is>
          <t>Venta Local</t>
        </is>
      </c>
      <c r="C3400" t="n">
        <v>40351530</v>
      </c>
      <c r="D3400" t="inlineStr">
        <is>
          <t>AGROSUPER SHANGHAI</t>
        </is>
      </c>
      <c r="E3400" t="n">
        <v>1022096</v>
      </c>
      <c r="F3400" t="inlineStr">
        <is>
          <t>agrosuper shanghai1022096</t>
        </is>
      </c>
      <c r="G3400" s="12" t="n">
        <v>44956</v>
      </c>
      <c r="H3400" s="10" t="inlineStr"/>
      <c r="I3400" s="10" t="n"/>
      <c r="J3400" s="10" t="n"/>
      <c r="K3400" s="10" t="n"/>
      <c r="L3400" s="13" t="n">
        <v>5.574109245612703</v>
      </c>
      <c r="M3400" s="12" t="n">
        <v>44961</v>
      </c>
      <c r="N3400" s="13" t="n">
        <v>5.5</v>
      </c>
      <c r="O3400" s="12" t="n">
        <v>44966</v>
      </c>
      <c r="P3400" t="n">
        <v>16</v>
      </c>
      <c r="Q3400" s="14" t="inlineStr">
        <is>
          <t>SI</t>
        </is>
      </c>
      <c r="R3400" s="10" t="n"/>
      <c r="S3400" s="10" t="n"/>
      <c r="T3400" s="10" t="n"/>
      <c r="U3400" s="10" t="n"/>
      <c r="V3400" s="13" t="n">
        <v>7.574109245612703</v>
      </c>
      <c r="W3400" s="12" t="n">
        <v>44963</v>
      </c>
      <c r="X3400" s="13" t="n">
        <v>7.5</v>
      </c>
      <c r="Y3400" s="12" t="n">
        <v>44966</v>
      </c>
      <c r="Z3400" t="n">
        <v>16</v>
      </c>
      <c r="AA3400" s="14" t="inlineStr">
        <is>
          <t>SI</t>
        </is>
      </c>
    </row>
    <row r="3401">
      <c r="B3401" t="inlineStr">
        <is>
          <t>Venta Local</t>
        </is>
      </c>
      <c r="C3401" t="n">
        <v>40351529</v>
      </c>
      <c r="D3401" t="inlineStr">
        <is>
          <t>AGROSUPER SHANGHAI</t>
        </is>
      </c>
      <c r="E3401" t="n">
        <v>1022096</v>
      </c>
      <c r="F3401" t="inlineStr">
        <is>
          <t>agrosuper shanghai1022096</t>
        </is>
      </c>
      <c r="G3401" s="12" t="n">
        <v>44952</v>
      </c>
      <c r="H3401" s="10" t="inlineStr"/>
      <c r="I3401" s="10" t="n"/>
      <c r="J3401" s="10" t="n"/>
      <c r="K3401" s="10" t="n"/>
      <c r="L3401" s="13" t="n">
        <v>5.574109245612703</v>
      </c>
      <c r="M3401" s="12" t="n">
        <v>44957</v>
      </c>
      <c r="N3401" s="13" t="n">
        <v>5.5</v>
      </c>
      <c r="O3401" s="12" t="n">
        <v>44962</v>
      </c>
      <c r="P3401" t="n">
        <v>20</v>
      </c>
      <c r="Q3401" s="14" t="inlineStr">
        <is>
          <t>SI</t>
        </is>
      </c>
      <c r="R3401" s="10" t="n"/>
      <c r="S3401" s="10" t="n"/>
      <c r="T3401" s="10" t="n"/>
      <c r="U3401" s="10" t="n"/>
      <c r="V3401" s="13" t="n">
        <v>7.574109245612703</v>
      </c>
      <c r="W3401" s="12" t="n">
        <v>44959</v>
      </c>
      <c r="X3401" s="13" t="n">
        <v>7.5</v>
      </c>
      <c r="Y3401" s="12" t="n">
        <v>44962</v>
      </c>
      <c r="Z3401" t="n">
        <v>20</v>
      </c>
      <c r="AA3401" s="14" t="inlineStr">
        <is>
          <t>SI</t>
        </is>
      </c>
    </row>
    <row r="3402">
      <c r="B3402" t="inlineStr">
        <is>
          <t>Venta Local</t>
        </is>
      </c>
      <c r="C3402" t="n">
        <v>40351528</v>
      </c>
      <c r="D3402" t="inlineStr">
        <is>
          <t>AGROSUPER SHANGHAI</t>
        </is>
      </c>
      <c r="E3402" t="n">
        <v>1022096</v>
      </c>
      <c r="F3402" t="inlineStr">
        <is>
          <t>agrosuper shanghai1022096</t>
        </is>
      </c>
      <c r="G3402" s="12" t="n">
        <v>44956</v>
      </c>
      <c r="H3402" s="10" t="inlineStr"/>
      <c r="I3402" s="10" t="n"/>
      <c r="J3402" s="10" t="n"/>
      <c r="K3402" s="10" t="n"/>
      <c r="L3402" s="13" t="n">
        <v>5.574109245612703</v>
      </c>
      <c r="M3402" s="12" t="n">
        <v>44961</v>
      </c>
      <c r="N3402" s="13" t="n">
        <v>5.5</v>
      </c>
      <c r="O3402" s="12" t="n">
        <v>44966</v>
      </c>
      <c r="P3402" t="n">
        <v>16</v>
      </c>
      <c r="Q3402" s="14" t="inlineStr">
        <is>
          <t>SI</t>
        </is>
      </c>
      <c r="R3402" s="10" t="n"/>
      <c r="S3402" s="10" t="n"/>
      <c r="T3402" s="10" t="n"/>
      <c r="U3402" s="10" t="n"/>
      <c r="V3402" s="13" t="n">
        <v>7.574109245612703</v>
      </c>
      <c r="W3402" s="12" t="n">
        <v>44963</v>
      </c>
      <c r="X3402" s="13" t="n">
        <v>7.5</v>
      </c>
      <c r="Y3402" s="12" t="n">
        <v>44966</v>
      </c>
      <c r="Z3402" t="n">
        <v>16</v>
      </c>
      <c r="AA3402" s="14" t="inlineStr">
        <is>
          <t>SI</t>
        </is>
      </c>
    </row>
    <row r="3403">
      <c r="B3403" t="inlineStr">
        <is>
          <t>Venta Local</t>
        </is>
      </c>
      <c r="C3403" t="n">
        <v>40351527</v>
      </c>
      <c r="D3403" t="inlineStr">
        <is>
          <t>AGROSUPER SHANGHAI</t>
        </is>
      </c>
      <c r="E3403" t="n">
        <v>1022096</v>
      </c>
      <c r="F3403" t="inlineStr">
        <is>
          <t>agrosuper shanghai1022096</t>
        </is>
      </c>
      <c r="G3403" s="12" t="n">
        <v>44936</v>
      </c>
      <c r="H3403" s="10" t="inlineStr"/>
      <c r="I3403" s="10" t="n"/>
      <c r="J3403" s="10" t="n"/>
      <c r="K3403" s="10" t="n"/>
      <c r="L3403" s="13" t="n">
        <v>5.574109245612703</v>
      </c>
      <c r="M3403" s="12" t="n">
        <v>44941</v>
      </c>
      <c r="N3403" s="13" t="n">
        <v>5.5</v>
      </c>
      <c r="O3403" s="12" t="n">
        <v>44946</v>
      </c>
      <c r="P3403" t="n">
        <v>7</v>
      </c>
      <c r="Q3403" s="14" t="inlineStr">
        <is>
          <t>SI</t>
        </is>
      </c>
      <c r="R3403" s="10" t="n"/>
      <c r="S3403" s="10" t="n"/>
      <c r="T3403" s="10" t="n"/>
      <c r="U3403" s="10" t="n"/>
      <c r="V3403" s="13" t="n">
        <v>7.574109245612703</v>
      </c>
      <c r="W3403" s="12" t="n">
        <v>44943</v>
      </c>
      <c r="X3403" s="13" t="n">
        <v>7.5</v>
      </c>
      <c r="Y3403" s="12" t="n">
        <v>44946</v>
      </c>
      <c r="Z3403" t="n">
        <v>7</v>
      </c>
      <c r="AA3403" s="14" t="inlineStr">
        <is>
          <t>SI</t>
        </is>
      </c>
    </row>
    <row r="3404">
      <c r="B3404" t="inlineStr">
        <is>
          <t>Venta Local</t>
        </is>
      </c>
      <c r="C3404" t="n">
        <v>40351527</v>
      </c>
      <c r="D3404" t="inlineStr">
        <is>
          <t>AGROSUPER SHANGHAI</t>
        </is>
      </c>
      <c r="E3404" t="n">
        <v>1022096</v>
      </c>
      <c r="F3404" t="inlineStr">
        <is>
          <t>agrosuper shanghai1022096</t>
        </is>
      </c>
      <c r="G3404" s="12" t="n">
        <v>44936</v>
      </c>
      <c r="H3404" s="10" t="inlineStr"/>
      <c r="I3404" s="10" t="n"/>
      <c r="J3404" s="10" t="n"/>
      <c r="K3404" s="10" t="n"/>
      <c r="L3404" s="13" t="n">
        <v>5.574109245612703</v>
      </c>
      <c r="M3404" s="12" t="n">
        <v>44941</v>
      </c>
      <c r="N3404" s="13" t="n">
        <v>5.5</v>
      </c>
      <c r="O3404" s="12" t="n">
        <v>44946</v>
      </c>
      <c r="P3404" t="n">
        <v>7</v>
      </c>
      <c r="Q3404" s="14" t="inlineStr">
        <is>
          <t>SI</t>
        </is>
      </c>
      <c r="R3404" s="10" t="n"/>
      <c r="S3404" s="10" t="n"/>
      <c r="T3404" s="10" t="n"/>
      <c r="U3404" s="10" t="n"/>
      <c r="V3404" s="13" t="n">
        <v>7.574109245612703</v>
      </c>
      <c r="W3404" s="12" t="n">
        <v>44943</v>
      </c>
      <c r="X3404" s="13" t="n">
        <v>7.5</v>
      </c>
      <c r="Y3404" s="12" t="n">
        <v>44946</v>
      </c>
      <c r="Z3404" t="n">
        <v>7</v>
      </c>
      <c r="AA3404" s="14" t="inlineStr">
        <is>
          <t>SI</t>
        </is>
      </c>
    </row>
    <row r="3405">
      <c r="B3405" t="inlineStr">
        <is>
          <t>Venta Local</t>
        </is>
      </c>
      <c r="C3405" t="n">
        <v>40351526</v>
      </c>
      <c r="D3405" t="inlineStr">
        <is>
          <t>AGROSUPER SHANGHAI</t>
        </is>
      </c>
      <c r="E3405" t="n">
        <v>1022096</v>
      </c>
      <c r="F3405" t="inlineStr">
        <is>
          <t>agrosuper shanghai1022096</t>
        </is>
      </c>
      <c r="G3405" s="12" t="n">
        <v>44941</v>
      </c>
      <c r="H3405" s="10" t="inlineStr"/>
      <c r="I3405" s="10" t="n"/>
      <c r="J3405" s="10" t="n"/>
      <c r="K3405" s="10" t="n"/>
      <c r="L3405" s="13" t="n">
        <v>5.574109245612703</v>
      </c>
      <c r="M3405" s="12" t="n">
        <v>44946</v>
      </c>
      <c r="N3405" s="13" t="n">
        <v>5.5</v>
      </c>
      <c r="O3405" s="12" t="n">
        <v>44951</v>
      </c>
      <c r="P3405" t="n">
        <v>5</v>
      </c>
      <c r="Q3405" s="14" t="inlineStr">
        <is>
          <t>SI</t>
        </is>
      </c>
      <c r="R3405" s="10" t="n"/>
      <c r="S3405" s="10" t="n"/>
      <c r="T3405" s="10" t="n"/>
      <c r="U3405" s="10" t="n"/>
      <c r="V3405" s="13" t="n">
        <v>7.574109245612703</v>
      </c>
      <c r="W3405" s="12" t="n">
        <v>44948</v>
      </c>
      <c r="X3405" s="13" t="n">
        <v>7.5</v>
      </c>
      <c r="Y3405" s="12" t="n">
        <v>44951</v>
      </c>
      <c r="Z3405" t="n">
        <v>5</v>
      </c>
      <c r="AA3405" s="14" t="inlineStr">
        <is>
          <t>SI</t>
        </is>
      </c>
    </row>
    <row r="3406">
      <c r="B3406" t="inlineStr">
        <is>
          <t>Venta Directa</t>
        </is>
      </c>
      <c r="C3406" t="n">
        <v>40369597</v>
      </c>
      <c r="D3406" t="inlineStr">
        <is>
          <t>AGROSUPER ASIA</t>
        </is>
      </c>
      <c r="E3406" t="n">
        <v>1023283</v>
      </c>
      <c r="F3406" t="inlineStr">
        <is>
          <t>agrosuper asia1023283</t>
        </is>
      </c>
      <c r="G3406" s="12" t="n">
        <v>44982</v>
      </c>
      <c r="H3406" s="10" t="inlineStr"/>
      <c r="I3406" s="10" t="n"/>
      <c r="J3406" s="10" t="n"/>
      <c r="K3406" s="10" t="n"/>
      <c r="L3406" s="13" t="n"/>
      <c r="N3406" s="13" t="n"/>
      <c r="Q3406" s="14" t="n"/>
      <c r="R3406" s="10" t="n"/>
      <c r="S3406" s="10" t="n"/>
      <c r="T3406" s="10" t="n"/>
      <c r="U3406" s="10" t="n"/>
      <c r="V3406" s="13" t="n"/>
      <c r="X3406" s="13" t="n"/>
      <c r="AA3406" s="14" t="n"/>
    </row>
    <row r="3407">
      <c r="B3407" t="inlineStr">
        <is>
          <t>Venta Directa</t>
        </is>
      </c>
      <c r="C3407" t="n">
        <v>40369597</v>
      </c>
      <c r="D3407" t="inlineStr">
        <is>
          <t>AGROSUPER ASIA</t>
        </is>
      </c>
      <c r="E3407" t="n">
        <v>1023283</v>
      </c>
      <c r="F3407" t="inlineStr">
        <is>
          <t>agrosuper asia1023283</t>
        </is>
      </c>
      <c r="G3407" s="12" t="n">
        <v>44982</v>
      </c>
      <c r="H3407" s="10" t="inlineStr"/>
      <c r="I3407" s="10" t="n"/>
      <c r="J3407" s="10" t="n"/>
      <c r="K3407" s="10" t="n"/>
      <c r="L3407" s="13" t="n"/>
      <c r="N3407" s="13" t="n"/>
      <c r="Q3407" s="14" t="n"/>
      <c r="R3407" s="10" t="n"/>
      <c r="S3407" s="10" t="n"/>
      <c r="T3407" s="10" t="n"/>
      <c r="U3407" s="10" t="n"/>
      <c r="V3407" s="13" t="n"/>
      <c r="X3407" s="13" t="n"/>
      <c r="AA3407" s="14" t="n"/>
    </row>
    <row r="3408">
      <c r="B3408" t="inlineStr">
        <is>
          <t>Venta Directa</t>
        </is>
      </c>
      <c r="C3408" t="n">
        <v>40369595</v>
      </c>
      <c r="D3408" t="inlineStr">
        <is>
          <t>AGROSUPER ASIA</t>
        </is>
      </c>
      <c r="E3408" t="n">
        <v>1023283</v>
      </c>
      <c r="F3408" t="inlineStr">
        <is>
          <t>agrosuper asia1023283</t>
        </is>
      </c>
      <c r="G3408" s="12" t="n">
        <v>44960</v>
      </c>
      <c r="H3408" s="10" t="inlineStr"/>
      <c r="I3408" s="10" t="n"/>
      <c r="J3408" s="10" t="n"/>
      <c r="K3408" s="10" t="n"/>
      <c r="L3408" s="13" t="n"/>
      <c r="N3408" s="13" t="n"/>
      <c r="Q3408" s="14" t="n"/>
      <c r="R3408" s="10" t="n"/>
      <c r="S3408" s="10" t="n"/>
      <c r="T3408" s="10" t="n"/>
      <c r="U3408" s="10" t="n"/>
      <c r="V3408" s="13" t="n"/>
      <c r="X3408" s="13" t="n"/>
      <c r="AA3408" s="14" t="n"/>
    </row>
    <row r="3409">
      <c r="B3409" t="inlineStr">
        <is>
          <t>Venta Directa</t>
        </is>
      </c>
      <c r="C3409" t="n">
        <v>40369595</v>
      </c>
      <c r="D3409" t="inlineStr">
        <is>
          <t>AGROSUPER ASIA</t>
        </is>
      </c>
      <c r="E3409" t="n">
        <v>1023283</v>
      </c>
      <c r="F3409" t="inlineStr">
        <is>
          <t>agrosuper asia1023283</t>
        </is>
      </c>
      <c r="G3409" s="12" t="n">
        <v>44960</v>
      </c>
      <c r="H3409" s="10" t="inlineStr"/>
      <c r="I3409" s="10" t="n"/>
      <c r="J3409" s="10" t="n"/>
      <c r="K3409" s="10" t="n"/>
      <c r="L3409" s="13" t="n"/>
      <c r="N3409" s="13" t="n"/>
      <c r="Q3409" s="14" t="n"/>
      <c r="R3409" s="10" t="n"/>
      <c r="S3409" s="10" t="n"/>
      <c r="T3409" s="10" t="n"/>
      <c r="U3409" s="10" t="n"/>
      <c r="V3409" s="13" t="n"/>
      <c r="X3409" s="13" t="n"/>
      <c r="AA3409" s="14" t="n"/>
    </row>
    <row r="3410">
      <c r="B3410" t="inlineStr">
        <is>
          <t>Venta Directa</t>
        </is>
      </c>
      <c r="C3410" t="n">
        <v>40343854</v>
      </c>
      <c r="D3410" t="inlineStr">
        <is>
          <t>AGROSUPER ASIA</t>
        </is>
      </c>
      <c r="E3410" t="n">
        <v>1023283</v>
      </c>
      <c r="F3410" t="inlineStr">
        <is>
          <t>agrosuper asia1023283</t>
        </is>
      </c>
      <c r="G3410" s="12" t="n">
        <v>45283</v>
      </c>
      <c r="H3410" s="10" t="inlineStr"/>
      <c r="I3410" s="10" t="n"/>
      <c r="J3410" s="10" t="n"/>
      <c r="K3410" s="10" t="n"/>
      <c r="L3410" s="13" t="n"/>
      <c r="N3410" s="13" t="n"/>
      <c r="Q3410" s="14" t="n"/>
      <c r="R3410" s="10" t="n"/>
      <c r="S3410" s="10" t="n"/>
      <c r="T3410" s="10" t="n"/>
      <c r="U3410" s="10" t="n"/>
      <c r="V3410" s="13" t="n"/>
      <c r="X3410" s="13" t="n"/>
      <c r="AA3410" s="14" t="n"/>
    </row>
    <row r="3411">
      <c r="B3411" t="inlineStr">
        <is>
          <t>Venta Directa</t>
        </is>
      </c>
      <c r="C3411" t="n">
        <v>40361257</v>
      </c>
      <c r="D3411" t="inlineStr">
        <is>
          <t>AGROSUPER ASIA</t>
        </is>
      </c>
      <c r="E3411" t="n">
        <v>1012612</v>
      </c>
      <c r="F3411" t="inlineStr">
        <is>
          <t>agrosuper asia1012612</t>
        </is>
      </c>
      <c r="G3411" s="12" t="n">
        <v>44976</v>
      </c>
      <c r="H3411" s="10" t="inlineStr"/>
      <c r="I3411" s="10" t="n"/>
      <c r="J3411" s="10" t="n"/>
      <c r="K3411" s="10" t="n"/>
      <c r="L3411" s="13" t="n"/>
      <c r="N3411" s="13" t="n"/>
      <c r="Q3411" s="14" t="n"/>
      <c r="R3411" s="10" t="n"/>
      <c r="S3411" s="10" t="n"/>
      <c r="T3411" s="10" t="n"/>
      <c r="U3411" s="10" t="n"/>
      <c r="V3411" s="13" t="n"/>
      <c r="X3411" s="13" t="n"/>
      <c r="AA3411" s="14" t="n"/>
    </row>
    <row r="3412">
      <c r="B3412" t="inlineStr">
        <is>
          <t>Venta Directa</t>
        </is>
      </c>
      <c r="C3412" t="n">
        <v>40361256</v>
      </c>
      <c r="D3412" t="inlineStr">
        <is>
          <t>AGROSUPER ASIA</t>
        </is>
      </c>
      <c r="E3412" t="n">
        <v>1012612</v>
      </c>
      <c r="F3412" t="inlineStr">
        <is>
          <t>agrosuper asia1012612</t>
        </is>
      </c>
      <c r="G3412" s="12" t="n">
        <v>44976</v>
      </c>
      <c r="H3412" s="10" t="inlineStr"/>
      <c r="I3412" s="10" t="n"/>
      <c r="J3412" s="10" t="n"/>
      <c r="K3412" s="10" t="n"/>
      <c r="L3412" s="13" t="n"/>
      <c r="N3412" s="13" t="n"/>
      <c r="Q3412" s="14" t="n"/>
      <c r="R3412" s="10" t="n"/>
      <c r="S3412" s="10" t="n"/>
      <c r="T3412" s="10" t="n"/>
      <c r="U3412" s="10" t="n"/>
      <c r="V3412" s="13" t="n"/>
      <c r="X3412" s="13" t="n"/>
      <c r="AA3412" s="14" t="n"/>
    </row>
    <row r="3413">
      <c r="B3413" t="inlineStr">
        <is>
          <t>Venta Directa</t>
        </is>
      </c>
      <c r="C3413" t="n">
        <v>40361255</v>
      </c>
      <c r="D3413" t="inlineStr">
        <is>
          <t>AGROSUPER ASIA</t>
        </is>
      </c>
      <c r="E3413" t="n">
        <v>1012612</v>
      </c>
      <c r="F3413" t="inlineStr">
        <is>
          <t>agrosuper asia1012612</t>
        </is>
      </c>
      <c r="G3413" s="12" t="n">
        <v>44974</v>
      </c>
      <c r="H3413" s="10" t="inlineStr"/>
      <c r="I3413" s="10" t="n"/>
      <c r="J3413" s="10" t="n"/>
      <c r="K3413" s="10" t="n"/>
      <c r="L3413" s="13" t="n"/>
      <c r="N3413" s="13" t="n"/>
      <c r="Q3413" s="14" t="n"/>
      <c r="R3413" s="10" t="n"/>
      <c r="S3413" s="10" t="n"/>
      <c r="T3413" s="10" t="n"/>
      <c r="U3413" s="10" t="n"/>
      <c r="V3413" s="13" t="n"/>
      <c r="X3413" s="13" t="n"/>
      <c r="AA3413" s="14" t="n"/>
    </row>
    <row r="3414">
      <c r="B3414" t="inlineStr">
        <is>
          <t>Venta Directa</t>
        </is>
      </c>
      <c r="C3414" t="n">
        <v>40361254</v>
      </c>
      <c r="D3414" t="inlineStr">
        <is>
          <t>AGROSUPER ASIA</t>
        </is>
      </c>
      <c r="E3414" t="n">
        <v>1012612</v>
      </c>
      <c r="F3414" t="inlineStr">
        <is>
          <t>agrosuper asia1012612</t>
        </is>
      </c>
      <c r="G3414" s="12" t="n">
        <v>44974</v>
      </c>
      <c r="H3414" s="10" t="inlineStr"/>
      <c r="I3414" s="10" t="n"/>
      <c r="J3414" s="10" t="n"/>
      <c r="K3414" s="10" t="n"/>
      <c r="L3414" s="13" t="n"/>
      <c r="N3414" s="13" t="n"/>
      <c r="Q3414" s="14" t="n"/>
      <c r="R3414" s="10" t="n"/>
      <c r="S3414" s="10" t="n"/>
      <c r="T3414" s="10" t="n"/>
      <c r="U3414" s="10" t="n"/>
      <c r="V3414" s="13" t="n"/>
      <c r="X3414" s="13" t="n"/>
      <c r="AA3414" s="14" t="n"/>
    </row>
    <row r="3415">
      <c r="B3415" t="inlineStr">
        <is>
          <t>Venta Local</t>
        </is>
      </c>
      <c r="C3415" t="n">
        <v>40360549</v>
      </c>
      <c r="D3415" t="inlineStr">
        <is>
          <t>AGRO AMERICA</t>
        </is>
      </c>
      <c r="E3415" t="n">
        <v>1012167</v>
      </c>
      <c r="F3415" t="inlineStr">
        <is>
          <t>agro america1012167</t>
        </is>
      </c>
      <c r="G3415" s="12" t="n">
        <v>44955</v>
      </c>
      <c r="H3415" s="10" t="inlineStr"/>
      <c r="I3415" s="10" t="n"/>
      <c r="J3415" s="10" t="n"/>
      <c r="K3415" s="10" t="n"/>
      <c r="L3415" s="13" t="n">
        <v>7.5</v>
      </c>
      <c r="M3415" s="12" t="n">
        <v>44962</v>
      </c>
      <c r="N3415" s="13" t="n">
        <v>9.5</v>
      </c>
      <c r="O3415" s="12" t="n">
        <v>44971</v>
      </c>
      <c r="P3415" t="n">
        <v>11</v>
      </c>
      <c r="Q3415" s="14" t="inlineStr">
        <is>
          <t>SI</t>
        </is>
      </c>
      <c r="R3415" s="10" t="n"/>
      <c r="S3415" s="10" t="n"/>
      <c r="T3415" s="10" t="n"/>
      <c r="U3415" s="10" t="n"/>
      <c r="V3415" s="13" t="n">
        <v>9.5</v>
      </c>
      <c r="W3415" s="12" t="n">
        <v>44964</v>
      </c>
      <c r="X3415" s="13" t="n">
        <v>11.5</v>
      </c>
      <c r="Y3415" s="12" t="n">
        <v>44971</v>
      </c>
      <c r="Z3415" t="n">
        <v>11</v>
      </c>
      <c r="AA3415" s="14" t="inlineStr">
        <is>
          <t>SI</t>
        </is>
      </c>
    </row>
    <row r="3416">
      <c r="B3416" t="inlineStr">
        <is>
          <t>Venta Local</t>
        </is>
      </c>
      <c r="C3416" t="n">
        <v>40360524</v>
      </c>
      <c r="D3416" t="inlineStr">
        <is>
          <t>AGRO MEXICO</t>
        </is>
      </c>
      <c r="E3416" t="n">
        <v>1011748</v>
      </c>
      <c r="F3416" t="inlineStr">
        <is>
          <t>agro mexico1011748</t>
        </is>
      </c>
      <c r="G3416" s="12" t="n">
        <v>44940</v>
      </c>
      <c r="H3416" s="10" t="inlineStr"/>
      <c r="I3416" s="10" t="n"/>
      <c r="J3416" s="10" t="n"/>
      <c r="K3416" s="10" t="n"/>
      <c r="L3416" s="13" t="n">
        <v>5.449612403100775</v>
      </c>
      <c r="M3416" s="12" t="n">
        <v>44945</v>
      </c>
      <c r="N3416" s="13" t="n">
        <v>10</v>
      </c>
      <c r="O3416" s="12" t="n">
        <v>44955</v>
      </c>
      <c r="P3416" t="n">
        <v>2</v>
      </c>
      <c r="Q3416" s="14" t="inlineStr">
        <is>
          <t>Mes 2</t>
        </is>
      </c>
      <c r="R3416" s="10" t="n"/>
      <c r="S3416" s="10" t="n"/>
      <c r="T3416" s="10" t="n"/>
      <c r="U3416" s="10" t="n"/>
      <c r="V3416" s="13" t="n">
        <v>7.449612403100775</v>
      </c>
      <c r="W3416" s="12" t="n">
        <v>44947</v>
      </c>
      <c r="X3416" s="13" t="n">
        <v>12</v>
      </c>
      <c r="Y3416" s="12" t="n">
        <v>44955</v>
      </c>
      <c r="Z3416" t="n">
        <v>2</v>
      </c>
      <c r="AA3416" s="14" t="inlineStr">
        <is>
          <t>Mes 2</t>
        </is>
      </c>
    </row>
    <row r="3417">
      <c r="B3417" t="inlineStr">
        <is>
          <t>Venta Local</t>
        </is>
      </c>
      <c r="C3417" t="n">
        <v>40360514</v>
      </c>
      <c r="D3417" t="inlineStr">
        <is>
          <t>AGRO MEXICO</t>
        </is>
      </c>
      <c r="E3417" t="n">
        <v>1011749</v>
      </c>
      <c r="F3417" t="inlineStr">
        <is>
          <t>agro mexico1011749</t>
        </is>
      </c>
      <c r="G3417" s="12" t="n">
        <v>44941</v>
      </c>
      <c r="H3417" s="10" t="inlineStr"/>
      <c r="I3417" s="10" t="n"/>
      <c r="J3417" s="10" t="n"/>
      <c r="K3417" s="10" t="n"/>
      <c r="L3417" s="13" t="n">
        <v>5.449612403100775</v>
      </c>
      <c r="M3417" s="12" t="n">
        <v>44946</v>
      </c>
      <c r="N3417" s="13" t="n">
        <v>10</v>
      </c>
      <c r="O3417" s="12" t="n">
        <v>44956</v>
      </c>
      <c r="P3417" t="n">
        <v>1</v>
      </c>
      <c r="Q3417" s="14" t="inlineStr">
        <is>
          <t>Mes 2</t>
        </is>
      </c>
      <c r="R3417" s="10" t="n"/>
      <c r="S3417" s="10" t="n"/>
      <c r="T3417" s="10" t="n"/>
      <c r="U3417" s="10" t="n"/>
      <c r="V3417" s="13" t="n">
        <v>7.449612403100775</v>
      </c>
      <c r="W3417" s="12" t="n">
        <v>44948</v>
      </c>
      <c r="X3417" s="13" t="n">
        <v>12</v>
      </c>
      <c r="Y3417" s="12" t="n">
        <v>44956</v>
      </c>
      <c r="Z3417" t="n">
        <v>1</v>
      </c>
      <c r="AA3417" s="14" t="inlineStr">
        <is>
          <t>Mes 2</t>
        </is>
      </c>
    </row>
    <row r="3418">
      <c r="B3418" t="inlineStr">
        <is>
          <t>Venta Local</t>
        </is>
      </c>
      <c r="C3418" t="n">
        <v>40360513</v>
      </c>
      <c r="D3418" t="inlineStr">
        <is>
          <t>AGRO MEXICO</t>
        </is>
      </c>
      <c r="E3418" t="n">
        <v>1011749</v>
      </c>
      <c r="F3418" t="inlineStr">
        <is>
          <t>agro mexico1011749</t>
        </is>
      </c>
      <c r="G3418" s="12" t="n">
        <v>44941</v>
      </c>
      <c r="H3418" s="10" t="inlineStr"/>
      <c r="I3418" s="10" t="n"/>
      <c r="J3418" s="10" t="n"/>
      <c r="K3418" s="10" t="n"/>
      <c r="L3418" s="13" t="n">
        <v>5.449612403100775</v>
      </c>
      <c r="M3418" s="12" t="n">
        <v>44946</v>
      </c>
      <c r="N3418" s="13" t="n">
        <v>10</v>
      </c>
      <c r="O3418" s="12" t="n">
        <v>44956</v>
      </c>
      <c r="P3418" t="n">
        <v>1</v>
      </c>
      <c r="Q3418" s="14" t="inlineStr">
        <is>
          <t>Mes 2</t>
        </is>
      </c>
      <c r="R3418" s="10" t="n"/>
      <c r="S3418" s="10" t="n"/>
      <c r="T3418" s="10" t="n"/>
      <c r="U3418" s="10" t="n"/>
      <c r="V3418" s="13" t="n">
        <v>7.449612403100775</v>
      </c>
      <c r="W3418" s="12" t="n">
        <v>44948</v>
      </c>
      <c r="X3418" s="13" t="n">
        <v>12</v>
      </c>
      <c r="Y3418" s="12" t="n">
        <v>44956</v>
      </c>
      <c r="Z3418" t="n">
        <v>1</v>
      </c>
      <c r="AA3418" s="14" t="inlineStr">
        <is>
          <t>Mes 2</t>
        </is>
      </c>
    </row>
    <row r="3419">
      <c r="B3419" t="inlineStr">
        <is>
          <t>Venta Directa</t>
        </is>
      </c>
      <c r="C3419" t="n">
        <v>40360489</v>
      </c>
      <c r="D3419" t="inlineStr">
        <is>
          <t>AGRO SUDAMERICA</t>
        </is>
      </c>
      <c r="E3419" t="n">
        <v>1021976</v>
      </c>
      <c r="F3419" t="inlineStr">
        <is>
          <t>agro sudamerica1021976</t>
        </is>
      </c>
      <c r="G3419" s="12" t="n">
        <v>44942</v>
      </c>
      <c r="H3419" s="10" t="inlineStr"/>
      <c r="I3419" s="10" t="n"/>
      <c r="J3419" s="10" t="n"/>
      <c r="K3419" s="10" t="n"/>
      <c r="L3419" s="13" t="n"/>
      <c r="N3419" s="13" t="n"/>
      <c r="Q3419" s="14" t="n"/>
      <c r="R3419" s="10" t="n"/>
      <c r="S3419" s="10" t="n"/>
      <c r="T3419" s="10" t="n"/>
      <c r="U3419" s="10" t="n"/>
      <c r="V3419" s="13" t="n"/>
      <c r="X3419" s="13" t="n"/>
      <c r="AA3419" s="14" t="n"/>
    </row>
    <row r="3420">
      <c r="B3420" t="inlineStr">
        <is>
          <t>Venta Directa</t>
        </is>
      </c>
      <c r="C3420" t="n">
        <v>40360489</v>
      </c>
      <c r="D3420" t="inlineStr">
        <is>
          <t>AGRO SUDAMERICA</t>
        </is>
      </c>
      <c r="E3420" t="n">
        <v>1021976</v>
      </c>
      <c r="F3420" t="inlineStr">
        <is>
          <t>agro sudamerica1021976</t>
        </is>
      </c>
      <c r="G3420" s="12" t="n">
        <v>44942</v>
      </c>
      <c r="H3420" s="10" t="inlineStr"/>
      <c r="I3420" s="10" t="n"/>
      <c r="J3420" s="10" t="n"/>
      <c r="K3420" s="10" t="n"/>
      <c r="L3420" s="13" t="n"/>
      <c r="N3420" s="13" t="n"/>
      <c r="Q3420" s="14" t="n"/>
      <c r="R3420" s="10" t="n"/>
      <c r="S3420" s="10" t="n"/>
      <c r="T3420" s="10" t="n"/>
      <c r="U3420" s="10" t="n"/>
      <c r="V3420" s="13" t="n"/>
      <c r="X3420" s="13" t="n"/>
      <c r="AA3420" s="14" t="n"/>
    </row>
    <row r="3421">
      <c r="B3421" t="inlineStr">
        <is>
          <t>Venta Local</t>
        </is>
      </c>
      <c r="C3421" t="n">
        <v>40359936</v>
      </c>
      <c r="D3421" t="inlineStr">
        <is>
          <t>AGRO MEXICO</t>
        </is>
      </c>
      <c r="E3421" t="n">
        <v>1011127</v>
      </c>
      <c r="F3421" t="inlineStr">
        <is>
          <t>agro mexico1011127</t>
        </is>
      </c>
      <c r="G3421" s="12" t="n">
        <v>44941</v>
      </c>
      <c r="H3421" s="10" t="inlineStr"/>
      <c r="I3421" s="10" t="n"/>
      <c r="J3421" s="10" t="n"/>
      <c r="K3421" s="10" t="n"/>
      <c r="L3421" s="13" t="n">
        <v>5.449612403100775</v>
      </c>
      <c r="M3421" s="12" t="n">
        <v>44946</v>
      </c>
      <c r="N3421" s="13" t="n">
        <v>10</v>
      </c>
      <c r="O3421" s="12" t="n">
        <v>44956</v>
      </c>
      <c r="P3421" t="n">
        <v>1</v>
      </c>
      <c r="Q3421" s="14" t="inlineStr">
        <is>
          <t>Mes 2</t>
        </is>
      </c>
      <c r="R3421" s="10" t="n"/>
      <c r="S3421" s="10" t="n"/>
      <c r="T3421" s="10" t="n"/>
      <c r="U3421" s="10" t="n"/>
      <c r="V3421" s="13" t="n">
        <v>7.449612403100775</v>
      </c>
      <c r="W3421" s="12" t="n">
        <v>44948</v>
      </c>
      <c r="X3421" s="13" t="n">
        <v>12</v>
      </c>
      <c r="Y3421" s="12" t="n">
        <v>44956</v>
      </c>
      <c r="Z3421" t="n">
        <v>1</v>
      </c>
      <c r="AA3421" s="14" t="inlineStr">
        <is>
          <t>Mes 2</t>
        </is>
      </c>
    </row>
    <row r="3422">
      <c r="B3422" t="inlineStr">
        <is>
          <t>Venta Local</t>
        </is>
      </c>
      <c r="C3422" t="n">
        <v>40359935</v>
      </c>
      <c r="D3422" t="inlineStr">
        <is>
          <t>AGRO MEXICO</t>
        </is>
      </c>
      <c r="E3422" t="n">
        <v>1011127</v>
      </c>
      <c r="F3422" t="inlineStr">
        <is>
          <t>agro mexico1011127</t>
        </is>
      </c>
      <c r="G3422" s="12" t="n">
        <v>44941</v>
      </c>
      <c r="H3422" s="10" t="inlineStr"/>
      <c r="I3422" s="10" t="n"/>
      <c r="J3422" s="10" t="n"/>
      <c r="K3422" s="10" t="n"/>
      <c r="L3422" s="13" t="n">
        <v>5.449612403100775</v>
      </c>
      <c r="M3422" s="12" t="n">
        <v>44946</v>
      </c>
      <c r="N3422" s="13" t="n">
        <v>10</v>
      </c>
      <c r="O3422" s="12" t="n">
        <v>44956</v>
      </c>
      <c r="P3422" t="n">
        <v>1</v>
      </c>
      <c r="Q3422" s="14" t="inlineStr">
        <is>
          <t>Mes 2</t>
        </is>
      </c>
      <c r="R3422" s="10" t="n"/>
      <c r="S3422" s="10" t="n"/>
      <c r="T3422" s="10" t="n"/>
      <c r="U3422" s="10" t="n"/>
      <c r="V3422" s="13" t="n">
        <v>7.449612403100775</v>
      </c>
      <c r="W3422" s="12" t="n">
        <v>44948</v>
      </c>
      <c r="X3422" s="13" t="n">
        <v>12</v>
      </c>
      <c r="Y3422" s="12" t="n">
        <v>44956</v>
      </c>
      <c r="Z3422" t="n">
        <v>1</v>
      </c>
      <c r="AA3422" s="14" t="inlineStr">
        <is>
          <t>Mes 2</t>
        </is>
      </c>
    </row>
    <row r="3423">
      <c r="B3423" t="inlineStr">
        <is>
          <t>Venta Local</t>
        </is>
      </c>
      <c r="C3423" t="n">
        <v>40359934</v>
      </c>
      <c r="D3423" t="inlineStr">
        <is>
          <t>AGRO MEXICO</t>
        </is>
      </c>
      <c r="E3423" t="n">
        <v>1011127</v>
      </c>
      <c r="F3423" t="inlineStr">
        <is>
          <t>agro mexico1011127</t>
        </is>
      </c>
      <c r="G3423" s="12" t="n">
        <v>44940</v>
      </c>
      <c r="H3423" s="10" t="inlineStr"/>
      <c r="I3423" s="10" t="n"/>
      <c r="J3423" s="10" t="n"/>
      <c r="K3423" s="10" t="n"/>
      <c r="L3423" s="13" t="n">
        <v>5.449612403100775</v>
      </c>
      <c r="M3423" s="12" t="n">
        <v>44945</v>
      </c>
      <c r="N3423" s="13" t="n">
        <v>10</v>
      </c>
      <c r="O3423" s="12" t="n">
        <v>44955</v>
      </c>
      <c r="P3423" t="n">
        <v>2</v>
      </c>
      <c r="Q3423" s="14" t="inlineStr">
        <is>
          <t>Mes 2</t>
        </is>
      </c>
      <c r="R3423" s="10" t="n"/>
      <c r="S3423" s="10" t="n"/>
      <c r="T3423" s="10" t="n"/>
      <c r="U3423" s="10" t="n"/>
      <c r="V3423" s="13" t="n">
        <v>7.449612403100775</v>
      </c>
      <c r="W3423" s="12" t="n">
        <v>44947</v>
      </c>
      <c r="X3423" s="13" t="n">
        <v>12</v>
      </c>
      <c r="Y3423" s="12" t="n">
        <v>44955</v>
      </c>
      <c r="Z3423" t="n">
        <v>2</v>
      </c>
      <c r="AA3423" s="14" t="inlineStr">
        <is>
          <t>Mes 2</t>
        </is>
      </c>
    </row>
    <row r="3424">
      <c r="B3424" t="inlineStr">
        <is>
          <t>Venta Local</t>
        </is>
      </c>
      <c r="C3424" t="n">
        <v>40359868</v>
      </c>
      <c r="D3424" t="inlineStr">
        <is>
          <t>AGRO MEXICO</t>
        </is>
      </c>
      <c r="E3424" t="n">
        <v>1011614</v>
      </c>
      <c r="F3424" t="inlineStr">
        <is>
          <t>agro mexico1011614</t>
        </is>
      </c>
      <c r="G3424" s="12" t="n">
        <v>44935</v>
      </c>
      <c r="H3424" s="10" t="inlineStr"/>
      <c r="I3424" s="10" t="n"/>
      <c r="J3424" s="10" t="n"/>
      <c r="K3424" s="10" t="n"/>
      <c r="L3424" s="13" t="n">
        <v>5.449612403100775</v>
      </c>
      <c r="M3424" s="12" t="n">
        <v>44940</v>
      </c>
      <c r="N3424" s="13" t="n">
        <v>10</v>
      </c>
      <c r="O3424" s="12" t="n">
        <v>44950</v>
      </c>
      <c r="P3424" t="n">
        <v>6</v>
      </c>
      <c r="Q3424" s="14" t="inlineStr">
        <is>
          <t>SI</t>
        </is>
      </c>
      <c r="R3424" s="10" t="n"/>
      <c r="S3424" s="10" t="n"/>
      <c r="T3424" s="10" t="n"/>
      <c r="U3424" s="10" t="n"/>
      <c r="V3424" s="13" t="n">
        <v>7.449612403100775</v>
      </c>
      <c r="W3424" s="12" t="n">
        <v>44942</v>
      </c>
      <c r="X3424" s="13" t="n">
        <v>12</v>
      </c>
      <c r="Y3424" s="12" t="n">
        <v>44950</v>
      </c>
      <c r="Z3424" t="n">
        <v>6</v>
      </c>
      <c r="AA3424" s="14" t="inlineStr">
        <is>
          <t>SI</t>
        </is>
      </c>
    </row>
    <row r="3425">
      <c r="B3425" t="inlineStr">
        <is>
          <t>Venta Directa</t>
        </is>
      </c>
      <c r="C3425" t="n">
        <v>40359793</v>
      </c>
      <c r="D3425" t="inlineStr">
        <is>
          <t>AGRO SUDAMERICA</t>
        </is>
      </c>
      <c r="E3425" t="n">
        <v>1020086</v>
      </c>
      <c r="F3425" t="inlineStr">
        <is>
          <t>agro sudamerica1020086</t>
        </is>
      </c>
      <c r="G3425" s="12" t="n">
        <v>44942</v>
      </c>
      <c r="H3425" s="10" t="inlineStr"/>
      <c r="I3425" s="10" t="n"/>
      <c r="J3425" s="10" t="n"/>
      <c r="K3425" s="10" t="n"/>
      <c r="L3425" s="13" t="n"/>
      <c r="N3425" s="13" t="n"/>
      <c r="Q3425" s="14" t="n"/>
      <c r="R3425" s="10" t="n"/>
      <c r="S3425" s="10" t="n"/>
      <c r="T3425" s="10" t="n"/>
      <c r="U3425" s="10" t="n"/>
      <c r="V3425" s="13" t="n"/>
      <c r="X3425" s="13" t="n"/>
      <c r="AA3425" s="14" t="n"/>
    </row>
    <row r="3426">
      <c r="B3426" t="inlineStr">
        <is>
          <t>Venta Directa</t>
        </is>
      </c>
      <c r="C3426" t="n">
        <v>40359562</v>
      </c>
      <c r="D3426" t="inlineStr">
        <is>
          <t>AGRO SUDAMERICA</t>
        </is>
      </c>
      <c r="E3426" t="n">
        <v>1012556</v>
      </c>
      <c r="F3426" t="inlineStr">
        <is>
          <t>agro sudamerica1012556</t>
        </is>
      </c>
      <c r="G3426" s="12" t="n">
        <v>44934</v>
      </c>
      <c r="H3426" s="10" t="inlineStr"/>
      <c r="I3426" s="10" t="n"/>
      <c r="J3426" s="10" t="n"/>
      <c r="K3426" s="10" t="n"/>
      <c r="L3426" s="13" t="n"/>
      <c r="N3426" s="13" t="n"/>
      <c r="Q3426" s="14" t="n"/>
      <c r="R3426" s="10" t="n"/>
      <c r="S3426" s="10" t="n"/>
      <c r="T3426" s="10" t="n"/>
      <c r="U3426" s="10" t="n"/>
      <c r="V3426" s="13" t="n"/>
      <c r="X3426" s="13" t="n"/>
      <c r="AA3426" s="14" t="n"/>
    </row>
    <row r="3427">
      <c r="B3427" t="inlineStr">
        <is>
          <t>Venta Local</t>
        </is>
      </c>
      <c r="C3427" t="n">
        <v>40359455</v>
      </c>
      <c r="D3427" t="inlineStr">
        <is>
          <t>AGRO MEXICO</t>
        </is>
      </c>
      <c r="E3427" t="n">
        <v>1030792</v>
      </c>
      <c r="F3427" t="inlineStr">
        <is>
          <t>agro mexico1030792</t>
        </is>
      </c>
      <c r="G3427" s="12" t="n">
        <v>44941</v>
      </c>
      <c r="H3427" s="10" t="inlineStr"/>
      <c r="I3427" s="10" t="n"/>
      <c r="J3427" s="10" t="n"/>
      <c r="K3427" s="10" t="n"/>
      <c r="L3427" s="13" t="n">
        <v>5.449612403100775</v>
      </c>
      <c r="M3427" s="12" t="n">
        <v>44946</v>
      </c>
      <c r="N3427" s="13" t="n">
        <v>10</v>
      </c>
      <c r="O3427" s="12" t="n">
        <v>44956</v>
      </c>
      <c r="P3427" t="n">
        <v>1</v>
      </c>
      <c r="Q3427" s="14" t="inlineStr">
        <is>
          <t>Mes 2</t>
        </is>
      </c>
      <c r="R3427" s="10" t="n"/>
      <c r="S3427" s="10" t="n"/>
      <c r="T3427" s="10" t="n"/>
      <c r="U3427" s="10" t="n"/>
      <c r="V3427" s="13" t="n">
        <v>7.449612403100775</v>
      </c>
      <c r="W3427" s="12" t="n">
        <v>44948</v>
      </c>
      <c r="X3427" s="13" t="n">
        <v>12</v>
      </c>
      <c r="Y3427" s="12" t="n">
        <v>44956</v>
      </c>
      <c r="Z3427" t="n">
        <v>1</v>
      </c>
      <c r="AA3427" s="14" t="inlineStr">
        <is>
          <t>Mes 2</t>
        </is>
      </c>
    </row>
    <row r="3428">
      <c r="B3428" t="inlineStr">
        <is>
          <t>Venta Directa</t>
        </is>
      </c>
      <c r="C3428" t="n">
        <v>40359446</v>
      </c>
      <c r="D3428" t="inlineStr">
        <is>
          <t>AGRO SUDAMERICA</t>
        </is>
      </c>
      <c r="E3428" t="n">
        <v>1022709</v>
      </c>
      <c r="F3428" t="inlineStr">
        <is>
          <t>agro sudamerica1022709</t>
        </is>
      </c>
      <c r="G3428" s="12" t="n">
        <v>44946</v>
      </c>
      <c r="H3428" s="10" t="inlineStr"/>
      <c r="I3428" s="10" t="n"/>
      <c r="J3428" s="10" t="n"/>
      <c r="K3428" s="10" t="n"/>
      <c r="L3428" s="13" t="n"/>
      <c r="N3428" s="13" t="n"/>
      <c r="Q3428" s="14" t="n"/>
      <c r="R3428" s="10" t="n"/>
      <c r="S3428" s="10" t="n"/>
      <c r="T3428" s="10" t="n"/>
      <c r="U3428" s="10" t="n"/>
      <c r="V3428" s="13" t="n"/>
      <c r="X3428" s="13" t="n"/>
      <c r="AA3428" s="14" t="n"/>
    </row>
    <row r="3429">
      <c r="B3429" t="inlineStr">
        <is>
          <t>Venta Directa</t>
        </is>
      </c>
      <c r="C3429" t="n">
        <v>40359445</v>
      </c>
      <c r="D3429" t="inlineStr">
        <is>
          <t>AGRO SUDAMERICA</t>
        </is>
      </c>
      <c r="E3429" t="n">
        <v>1022709</v>
      </c>
      <c r="F3429" t="inlineStr">
        <is>
          <t>agro sudamerica1022709</t>
        </is>
      </c>
      <c r="G3429" s="12" t="n">
        <v>44946</v>
      </c>
      <c r="H3429" s="10" t="inlineStr"/>
      <c r="I3429" s="10" t="n"/>
      <c r="J3429" s="10" t="n"/>
      <c r="K3429" s="10" t="n"/>
      <c r="L3429" s="13" t="n"/>
      <c r="N3429" s="13" t="n"/>
      <c r="Q3429" s="14" t="n"/>
      <c r="R3429" s="10" t="n"/>
      <c r="S3429" s="10" t="n"/>
      <c r="T3429" s="10" t="n"/>
      <c r="U3429" s="10" t="n"/>
      <c r="V3429" s="13" t="n"/>
      <c r="X3429" s="13" t="n"/>
      <c r="AA3429" s="14" t="n"/>
    </row>
    <row r="3430">
      <c r="B3430" t="inlineStr">
        <is>
          <t>Venta Directa</t>
        </is>
      </c>
      <c r="C3430" t="n">
        <v>40359444</v>
      </c>
      <c r="D3430" t="inlineStr">
        <is>
          <t>AGRO SUDAMERICA</t>
        </is>
      </c>
      <c r="E3430" t="n">
        <v>1022709</v>
      </c>
      <c r="F3430" t="inlineStr">
        <is>
          <t>agro sudamerica1022709</t>
        </is>
      </c>
      <c r="G3430" s="12" t="n">
        <v>44946</v>
      </c>
      <c r="H3430" s="10" t="inlineStr"/>
      <c r="I3430" s="10" t="n"/>
      <c r="J3430" s="10" t="n"/>
      <c r="K3430" s="10" t="n"/>
      <c r="L3430" s="13" t="n"/>
      <c r="N3430" s="13" t="n"/>
      <c r="Q3430" s="14" t="n"/>
      <c r="R3430" s="10" t="n"/>
      <c r="S3430" s="10" t="n"/>
      <c r="T3430" s="10" t="n"/>
      <c r="U3430" s="10" t="n"/>
      <c r="V3430" s="13" t="n"/>
      <c r="X3430" s="13" t="n"/>
      <c r="AA3430" s="14" t="n"/>
    </row>
    <row r="3431">
      <c r="B3431" t="inlineStr">
        <is>
          <t>Venta Directa</t>
        </is>
      </c>
      <c r="C3431" t="n">
        <v>40359443</v>
      </c>
      <c r="D3431" t="inlineStr">
        <is>
          <t>AGRO SUDAMERICA</t>
        </is>
      </c>
      <c r="E3431" t="n">
        <v>1022709</v>
      </c>
      <c r="F3431" t="inlineStr">
        <is>
          <t>agro sudamerica1022709</t>
        </is>
      </c>
      <c r="G3431" s="12" t="n">
        <v>44945</v>
      </c>
      <c r="H3431" s="10" t="inlineStr"/>
      <c r="I3431" s="10" t="n"/>
      <c r="J3431" s="10" t="n"/>
      <c r="K3431" s="10" t="n"/>
      <c r="L3431" s="13" t="n"/>
      <c r="N3431" s="13" t="n"/>
      <c r="Q3431" s="14" t="n"/>
      <c r="R3431" s="10" t="n"/>
      <c r="S3431" s="10" t="n"/>
      <c r="T3431" s="10" t="n"/>
      <c r="U3431" s="10" t="n"/>
      <c r="V3431" s="13" t="n"/>
      <c r="X3431" s="13" t="n"/>
      <c r="AA3431" s="14" t="n"/>
    </row>
    <row r="3432">
      <c r="B3432" t="inlineStr">
        <is>
          <t>Venta Directa</t>
        </is>
      </c>
      <c r="C3432" t="n">
        <v>40359442</v>
      </c>
      <c r="D3432" t="inlineStr">
        <is>
          <t>AGRO SUDAMERICA</t>
        </is>
      </c>
      <c r="E3432" t="n">
        <v>1022709</v>
      </c>
      <c r="F3432" t="inlineStr">
        <is>
          <t>agro sudamerica1022709</t>
        </is>
      </c>
      <c r="G3432" s="12" t="n">
        <v>44945</v>
      </c>
      <c r="H3432" s="10" t="inlineStr"/>
      <c r="I3432" s="10" t="n"/>
      <c r="J3432" s="10" t="n"/>
      <c r="K3432" s="10" t="n"/>
      <c r="L3432" s="13" t="n"/>
      <c r="N3432" s="13" t="n"/>
      <c r="Q3432" s="14" t="n"/>
      <c r="R3432" s="10" t="n"/>
      <c r="S3432" s="10" t="n"/>
      <c r="T3432" s="10" t="n"/>
      <c r="U3432" s="10" t="n"/>
      <c r="V3432" s="13" t="n"/>
      <c r="X3432" s="13" t="n"/>
      <c r="AA3432" s="14" t="n"/>
    </row>
    <row r="3433">
      <c r="B3433" t="inlineStr">
        <is>
          <t>Venta Directa</t>
        </is>
      </c>
      <c r="C3433" t="n">
        <v>40359441</v>
      </c>
      <c r="D3433" t="inlineStr">
        <is>
          <t>AGRO SUDAMERICA</t>
        </is>
      </c>
      <c r="E3433" t="n">
        <v>1022709</v>
      </c>
      <c r="F3433" t="inlineStr">
        <is>
          <t>agro sudamerica1022709</t>
        </is>
      </c>
      <c r="G3433" s="12" t="n">
        <v>44945</v>
      </c>
      <c r="H3433" s="10" t="inlineStr"/>
      <c r="I3433" s="10" t="n"/>
      <c r="J3433" s="10" t="n"/>
      <c r="K3433" s="10" t="n"/>
      <c r="L3433" s="13" t="n"/>
      <c r="N3433" s="13" t="n"/>
      <c r="Q3433" s="14" t="n"/>
      <c r="R3433" s="10" t="n"/>
      <c r="S3433" s="10" t="n"/>
      <c r="T3433" s="10" t="n"/>
      <c r="U3433" s="10" t="n"/>
      <c r="V3433" s="13" t="n"/>
      <c r="X3433" s="13" t="n"/>
      <c r="AA3433" s="14" t="n"/>
    </row>
    <row r="3434">
      <c r="B3434" t="inlineStr">
        <is>
          <t>Venta Directa</t>
        </is>
      </c>
      <c r="C3434" t="n">
        <v>40359439</v>
      </c>
      <c r="D3434" t="inlineStr">
        <is>
          <t>AGRO SUDAMERICA</t>
        </is>
      </c>
      <c r="E3434" t="n">
        <v>1020944</v>
      </c>
      <c r="F3434" t="inlineStr">
        <is>
          <t>agro sudamerica1020944</t>
        </is>
      </c>
      <c r="G3434" s="12" t="n">
        <v>44945</v>
      </c>
      <c r="H3434" s="10" t="inlineStr"/>
      <c r="I3434" s="10" t="n"/>
      <c r="J3434" s="10" t="n"/>
      <c r="K3434" s="10" t="n"/>
      <c r="L3434" s="13" t="n"/>
      <c r="N3434" s="13" t="n"/>
      <c r="Q3434" s="14" t="n"/>
      <c r="R3434" s="10" t="n"/>
      <c r="S3434" s="10" t="n"/>
      <c r="T3434" s="10" t="n"/>
      <c r="U3434" s="10" t="n"/>
      <c r="V3434" s="13" t="n"/>
      <c r="X3434" s="13" t="n"/>
      <c r="AA3434" s="14" t="n"/>
    </row>
    <row r="3435">
      <c r="B3435" t="inlineStr">
        <is>
          <t>Venta Directa</t>
        </is>
      </c>
      <c r="C3435" t="n">
        <v>40359438</v>
      </c>
      <c r="D3435" t="inlineStr">
        <is>
          <t>AGRO SUDAMERICA</t>
        </is>
      </c>
      <c r="E3435" t="n">
        <v>1020944</v>
      </c>
      <c r="F3435" t="inlineStr">
        <is>
          <t>agro sudamerica1020944</t>
        </is>
      </c>
      <c r="G3435" s="12" t="n">
        <v>44945</v>
      </c>
      <c r="H3435" s="10" t="inlineStr"/>
      <c r="I3435" s="10" t="n"/>
      <c r="J3435" s="10" t="n"/>
      <c r="K3435" s="10" t="n"/>
      <c r="L3435" s="13" t="n"/>
      <c r="N3435" s="13" t="n"/>
      <c r="Q3435" s="14" t="n"/>
      <c r="R3435" s="10" t="n"/>
      <c r="S3435" s="10" t="n"/>
      <c r="T3435" s="10" t="n"/>
      <c r="U3435" s="10" t="n"/>
      <c r="V3435" s="13" t="n"/>
      <c r="X3435" s="13" t="n"/>
      <c r="AA3435" s="14" t="n"/>
    </row>
    <row r="3436">
      <c r="B3436" t="inlineStr">
        <is>
          <t>Venta Directa</t>
        </is>
      </c>
      <c r="C3436" t="n">
        <v>40359393</v>
      </c>
      <c r="D3436" t="inlineStr">
        <is>
          <t>AGRO SUDAMERICA</t>
        </is>
      </c>
      <c r="E3436" t="n">
        <v>1020944</v>
      </c>
      <c r="F3436" t="inlineStr">
        <is>
          <t>agro sudamerica1020944</t>
        </is>
      </c>
      <c r="G3436" s="12" t="n">
        <v>44932</v>
      </c>
      <c r="H3436" s="10" t="inlineStr"/>
      <c r="I3436" s="10" t="n"/>
      <c r="J3436" s="10" t="n"/>
      <c r="K3436" s="10" t="n"/>
      <c r="L3436" s="13" t="n"/>
      <c r="N3436" s="13" t="n"/>
      <c r="Q3436" s="14" t="n"/>
      <c r="R3436" s="10" t="n"/>
      <c r="S3436" s="10" t="n"/>
      <c r="T3436" s="10" t="n"/>
      <c r="U3436" s="10" t="n"/>
      <c r="V3436" s="13" t="n"/>
      <c r="X3436" s="13" t="n"/>
      <c r="AA3436" s="14" t="n"/>
    </row>
    <row r="3437">
      <c r="B3437" t="inlineStr">
        <is>
          <t>Venta Local</t>
        </is>
      </c>
      <c r="C3437" t="n">
        <v>40359380</v>
      </c>
      <c r="D3437" t="inlineStr">
        <is>
          <t>AGRO MEXICO</t>
        </is>
      </c>
      <c r="E3437" t="n">
        <v>1011748</v>
      </c>
      <c r="F3437" t="inlineStr">
        <is>
          <t>agro mexico1011748</t>
        </is>
      </c>
      <c r="G3437" s="12" t="n">
        <v>44935</v>
      </c>
      <c r="H3437" s="10" t="inlineStr"/>
      <c r="I3437" s="10" t="n"/>
      <c r="J3437" s="10" t="n"/>
      <c r="K3437" s="10" t="n"/>
      <c r="L3437" s="13" t="n">
        <v>5.449612403100775</v>
      </c>
      <c r="M3437" s="12" t="n">
        <v>44940</v>
      </c>
      <c r="N3437" s="13" t="n">
        <v>10</v>
      </c>
      <c r="O3437" s="12" t="n">
        <v>44950</v>
      </c>
      <c r="P3437" t="n">
        <v>6</v>
      </c>
      <c r="Q3437" s="14" t="inlineStr">
        <is>
          <t>SI</t>
        </is>
      </c>
      <c r="R3437" s="10" t="n"/>
      <c r="S3437" s="10" t="n"/>
      <c r="T3437" s="10" t="n"/>
      <c r="U3437" s="10" t="n"/>
      <c r="V3437" s="13" t="n">
        <v>7.449612403100775</v>
      </c>
      <c r="W3437" s="12" t="n">
        <v>44942</v>
      </c>
      <c r="X3437" s="13" t="n">
        <v>12</v>
      </c>
      <c r="Y3437" s="12" t="n">
        <v>44950</v>
      </c>
      <c r="Z3437" t="n">
        <v>6</v>
      </c>
      <c r="AA3437" s="14" t="inlineStr">
        <is>
          <t>SI</t>
        </is>
      </c>
    </row>
    <row r="3438">
      <c r="B3438" t="inlineStr">
        <is>
          <t>Venta Local</t>
        </is>
      </c>
      <c r="C3438" t="n">
        <v>40359379</v>
      </c>
      <c r="D3438" t="inlineStr">
        <is>
          <t>AGRO MEXICO</t>
        </is>
      </c>
      <c r="E3438" t="n">
        <v>1011748</v>
      </c>
      <c r="F3438" t="inlineStr">
        <is>
          <t>agro mexico1011748</t>
        </is>
      </c>
      <c r="G3438" s="12" t="n">
        <v>44935</v>
      </c>
      <c r="H3438" s="10" t="inlineStr"/>
      <c r="I3438" s="10" t="n"/>
      <c r="J3438" s="10" t="n"/>
      <c r="K3438" s="10" t="n"/>
      <c r="L3438" s="13" t="n">
        <v>5.449612403100775</v>
      </c>
      <c r="M3438" s="12" t="n">
        <v>44940</v>
      </c>
      <c r="N3438" s="13" t="n">
        <v>10</v>
      </c>
      <c r="O3438" s="12" t="n">
        <v>44950</v>
      </c>
      <c r="P3438" t="n">
        <v>6</v>
      </c>
      <c r="Q3438" s="14" t="inlineStr">
        <is>
          <t>SI</t>
        </is>
      </c>
      <c r="R3438" s="10" t="n"/>
      <c r="S3438" s="10" t="n"/>
      <c r="T3438" s="10" t="n"/>
      <c r="U3438" s="10" t="n"/>
      <c r="V3438" s="13" t="n">
        <v>7.449612403100775</v>
      </c>
      <c r="W3438" s="12" t="n">
        <v>44942</v>
      </c>
      <c r="X3438" s="13" t="n">
        <v>12</v>
      </c>
      <c r="Y3438" s="12" t="n">
        <v>44950</v>
      </c>
      <c r="Z3438" t="n">
        <v>6</v>
      </c>
      <c r="AA3438" s="14" t="inlineStr">
        <is>
          <t>SI</t>
        </is>
      </c>
    </row>
    <row r="3439">
      <c r="B3439" t="inlineStr">
        <is>
          <t>Venta Local</t>
        </is>
      </c>
      <c r="C3439" t="n">
        <v>40359378</v>
      </c>
      <c r="D3439" t="inlineStr">
        <is>
          <t>AGRO MEXICO</t>
        </is>
      </c>
      <c r="E3439" t="n">
        <v>1011748</v>
      </c>
      <c r="F3439" t="inlineStr">
        <is>
          <t>agro mexico1011748</t>
        </is>
      </c>
      <c r="G3439" s="12" t="n">
        <v>44935</v>
      </c>
      <c r="H3439" s="10" t="inlineStr"/>
      <c r="I3439" s="10" t="n"/>
      <c r="J3439" s="10" t="n"/>
      <c r="K3439" s="10" t="n"/>
      <c r="L3439" s="13" t="n">
        <v>5.449612403100775</v>
      </c>
      <c r="M3439" s="12" t="n">
        <v>44940</v>
      </c>
      <c r="N3439" s="13" t="n">
        <v>10</v>
      </c>
      <c r="O3439" s="12" t="n">
        <v>44950</v>
      </c>
      <c r="P3439" t="n">
        <v>6</v>
      </c>
      <c r="Q3439" s="14" t="inlineStr">
        <is>
          <t>SI</t>
        </is>
      </c>
      <c r="R3439" s="10" t="n"/>
      <c r="S3439" s="10" t="n"/>
      <c r="T3439" s="10" t="n"/>
      <c r="U3439" s="10" t="n"/>
      <c r="V3439" s="13" t="n">
        <v>7.449612403100775</v>
      </c>
      <c r="W3439" s="12" t="n">
        <v>44942</v>
      </c>
      <c r="X3439" s="13" t="n">
        <v>12</v>
      </c>
      <c r="Y3439" s="12" t="n">
        <v>44950</v>
      </c>
      <c r="Z3439" t="n">
        <v>6</v>
      </c>
      <c r="AA3439" s="14" t="inlineStr">
        <is>
          <t>SI</t>
        </is>
      </c>
    </row>
    <row r="3440">
      <c r="B3440" t="inlineStr">
        <is>
          <t>Venta Local</t>
        </is>
      </c>
      <c r="C3440" t="n">
        <v>40359377</v>
      </c>
      <c r="D3440" t="inlineStr">
        <is>
          <t>AGRO MEXICO</t>
        </is>
      </c>
      <c r="E3440" t="n">
        <v>1030802</v>
      </c>
      <c r="F3440" t="inlineStr">
        <is>
          <t>agro mexico1030802</t>
        </is>
      </c>
      <c r="G3440" s="12" t="n">
        <v>44941</v>
      </c>
      <c r="H3440" s="10" t="inlineStr"/>
      <c r="I3440" s="10" t="n"/>
      <c r="J3440" s="10" t="n"/>
      <c r="K3440" s="10" t="n"/>
      <c r="L3440" s="13" t="n">
        <v>5.449612403100775</v>
      </c>
      <c r="M3440" s="12" t="n">
        <v>44946</v>
      </c>
      <c r="N3440" s="13" t="n">
        <v>10</v>
      </c>
      <c r="O3440" s="12" t="n">
        <v>44956</v>
      </c>
      <c r="P3440" t="n">
        <v>1</v>
      </c>
      <c r="Q3440" s="14" t="inlineStr">
        <is>
          <t>Mes 2</t>
        </is>
      </c>
      <c r="R3440" s="10" t="n"/>
      <c r="S3440" s="10" t="n"/>
      <c r="T3440" s="10" t="n"/>
      <c r="U3440" s="10" t="n"/>
      <c r="V3440" s="13" t="n">
        <v>7.449612403100775</v>
      </c>
      <c r="W3440" s="12" t="n">
        <v>44948</v>
      </c>
      <c r="X3440" s="13" t="n">
        <v>12</v>
      </c>
      <c r="Y3440" s="12" t="n">
        <v>44956</v>
      </c>
      <c r="Z3440" t="n">
        <v>1</v>
      </c>
      <c r="AA3440" s="14" t="inlineStr">
        <is>
          <t>Mes 2</t>
        </is>
      </c>
    </row>
    <row r="3441">
      <c r="B3441" t="inlineStr">
        <is>
          <t>Venta Local</t>
        </is>
      </c>
      <c r="C3441" t="n">
        <v>40359374</v>
      </c>
      <c r="D3441" t="inlineStr">
        <is>
          <t>AGRO EUROPA</t>
        </is>
      </c>
      <c r="E3441" t="n">
        <v>1010877</v>
      </c>
      <c r="F3441" t="inlineStr">
        <is>
          <t>agro europa1010877</t>
        </is>
      </c>
      <c r="G3441" s="12" t="n">
        <v>44996</v>
      </c>
      <c r="H3441" s="10" t="n">
        <v>24000</v>
      </c>
      <c r="I3441" s="10" t="n"/>
      <c r="J3441" s="10" t="n"/>
      <c r="K3441" s="10" t="n"/>
      <c r="L3441" s="13" t="n">
        <v>5.142011834319526</v>
      </c>
      <c r="M3441" s="12" t="n">
        <v>45001</v>
      </c>
      <c r="N3441" s="13" t="n">
        <v>7.5</v>
      </c>
      <c r="O3441" s="12" t="n">
        <v>45008</v>
      </c>
      <c r="P3441" t="n">
        <v>7</v>
      </c>
      <c r="Q3441" s="14" t="inlineStr">
        <is>
          <t>SI</t>
        </is>
      </c>
      <c r="R3441" s="10" t="n">
        <v>24000</v>
      </c>
      <c r="S3441" s="10" t="n"/>
      <c r="T3441" s="10" t="n"/>
      <c r="U3441" s="10" t="n"/>
      <c r="V3441" s="13" t="n">
        <v>7.142011834319526</v>
      </c>
      <c r="W3441" s="12" t="n">
        <v>45003</v>
      </c>
      <c r="X3441" s="13" t="n">
        <v>9.5</v>
      </c>
      <c r="Y3441" s="12" t="n">
        <v>45008</v>
      </c>
      <c r="Z3441" t="n">
        <v>7</v>
      </c>
      <c r="AA3441" s="14" t="inlineStr">
        <is>
          <t>SI</t>
        </is>
      </c>
    </row>
    <row r="3442">
      <c r="B3442" t="inlineStr">
        <is>
          <t>Venta Local</t>
        </is>
      </c>
      <c r="C3442" t="n">
        <v>40359369</v>
      </c>
      <c r="D3442" t="inlineStr">
        <is>
          <t>AGRO AMERICA</t>
        </is>
      </c>
      <c r="E3442" t="n">
        <v>1012147</v>
      </c>
      <c r="F3442" t="inlineStr">
        <is>
          <t>agro america1012147</t>
        </is>
      </c>
      <c r="G3442" s="12" t="n">
        <v>44950</v>
      </c>
      <c r="H3442" s="10" t="inlineStr"/>
      <c r="I3442" s="10" t="n"/>
      <c r="J3442" s="10" t="n"/>
      <c r="K3442" s="10" t="n"/>
      <c r="L3442" s="13" t="n">
        <v>7.5</v>
      </c>
      <c r="M3442" s="12" t="n">
        <v>44957</v>
      </c>
      <c r="N3442" s="13" t="n">
        <v>9.5</v>
      </c>
      <c r="O3442" s="12" t="n">
        <v>44966</v>
      </c>
      <c r="P3442" t="n">
        <v>15</v>
      </c>
      <c r="Q3442" s="14" t="inlineStr">
        <is>
          <t>SI</t>
        </is>
      </c>
      <c r="R3442" s="10" t="n"/>
      <c r="S3442" s="10" t="n"/>
      <c r="T3442" s="10" t="n"/>
      <c r="U3442" s="10" t="n"/>
      <c r="V3442" s="13" t="n">
        <v>9.5</v>
      </c>
      <c r="W3442" s="12" t="n">
        <v>44959</v>
      </c>
      <c r="X3442" s="13" t="n">
        <v>11.5</v>
      </c>
      <c r="Y3442" s="12" t="n">
        <v>44966</v>
      </c>
      <c r="Z3442" t="n">
        <v>15</v>
      </c>
      <c r="AA3442" s="14" t="inlineStr">
        <is>
          <t>SI</t>
        </is>
      </c>
    </row>
    <row r="3443">
      <c r="B3443" t="inlineStr">
        <is>
          <t>Venta Local</t>
        </is>
      </c>
      <c r="C3443" t="n">
        <v>40359368</v>
      </c>
      <c r="D3443" t="inlineStr">
        <is>
          <t>AGRO AMERICA</t>
        </is>
      </c>
      <c r="E3443" t="n">
        <v>1012147</v>
      </c>
      <c r="F3443" t="inlineStr">
        <is>
          <t>agro america1012147</t>
        </is>
      </c>
      <c r="G3443" s="12" t="n">
        <v>44950</v>
      </c>
      <c r="H3443" s="10" t="inlineStr"/>
      <c r="I3443" s="10" t="n"/>
      <c r="J3443" s="10" t="n"/>
      <c r="K3443" s="10" t="n"/>
      <c r="L3443" s="13" t="n">
        <v>7.5</v>
      </c>
      <c r="M3443" s="12" t="n">
        <v>44957</v>
      </c>
      <c r="N3443" s="13" t="n">
        <v>9.5</v>
      </c>
      <c r="O3443" s="12" t="n">
        <v>44966</v>
      </c>
      <c r="P3443" t="n">
        <v>15</v>
      </c>
      <c r="Q3443" s="14" t="inlineStr">
        <is>
          <t>SI</t>
        </is>
      </c>
      <c r="R3443" s="10" t="n"/>
      <c r="S3443" s="10" t="n"/>
      <c r="T3443" s="10" t="n"/>
      <c r="U3443" s="10" t="n"/>
      <c r="V3443" s="13" t="n">
        <v>9.5</v>
      </c>
      <c r="W3443" s="12" t="n">
        <v>44959</v>
      </c>
      <c r="X3443" s="13" t="n">
        <v>11.5</v>
      </c>
      <c r="Y3443" s="12" t="n">
        <v>44966</v>
      </c>
      <c r="Z3443" t="n">
        <v>15</v>
      </c>
      <c r="AA3443" s="14" t="inlineStr">
        <is>
          <t>SI</t>
        </is>
      </c>
    </row>
    <row r="3444">
      <c r="B3444" t="inlineStr">
        <is>
          <t>Venta Directa</t>
        </is>
      </c>
      <c r="C3444" t="n">
        <v>40359350</v>
      </c>
      <c r="D3444" t="inlineStr">
        <is>
          <t>AGRO SUDAMERICA</t>
        </is>
      </c>
      <c r="E3444" t="n">
        <v>1020848</v>
      </c>
      <c r="F3444" t="inlineStr">
        <is>
          <t>agro sudamerica1020848</t>
        </is>
      </c>
      <c r="G3444" s="12" t="n">
        <v>44940</v>
      </c>
      <c r="H3444" s="10" t="inlineStr"/>
      <c r="I3444" s="10" t="n"/>
      <c r="J3444" s="10" t="n"/>
      <c r="K3444" s="10" t="n"/>
      <c r="L3444" s="13" t="n"/>
      <c r="N3444" s="13" t="n"/>
      <c r="Q3444" s="14" t="n"/>
      <c r="R3444" s="10" t="n"/>
      <c r="S3444" s="10" t="n"/>
      <c r="T3444" s="10" t="n"/>
      <c r="U3444" s="10" t="n"/>
      <c r="V3444" s="13" t="n"/>
      <c r="X3444" s="13" t="n"/>
      <c r="AA3444" s="14" t="n"/>
    </row>
    <row r="3445">
      <c r="B3445" t="inlineStr">
        <is>
          <t>Venta Directa</t>
        </is>
      </c>
      <c r="C3445" t="n">
        <v>40359342</v>
      </c>
      <c r="D3445" t="inlineStr">
        <is>
          <t>AGROSUPER ASIA</t>
        </is>
      </c>
      <c r="E3445" t="n">
        <v>1012612</v>
      </c>
      <c r="F3445" t="inlineStr">
        <is>
          <t>agrosuper asia1012612</t>
        </is>
      </c>
      <c r="G3445" s="12" t="n">
        <v>44982</v>
      </c>
      <c r="H3445" s="10" t="inlineStr"/>
      <c r="I3445" s="10" t="n"/>
      <c r="J3445" s="10" t="n"/>
      <c r="K3445" s="10" t="n"/>
      <c r="L3445" s="13" t="n"/>
      <c r="N3445" s="13" t="n"/>
      <c r="Q3445" s="14" t="n"/>
      <c r="R3445" s="10" t="n"/>
      <c r="S3445" s="10" t="n"/>
      <c r="T3445" s="10" t="n"/>
      <c r="U3445" s="10" t="n"/>
      <c r="V3445" s="13" t="n"/>
      <c r="X3445" s="13" t="n"/>
      <c r="AA3445" s="14" t="n"/>
    </row>
    <row r="3446">
      <c r="B3446" t="inlineStr">
        <is>
          <t>Venta Directa</t>
        </is>
      </c>
      <c r="C3446" t="n">
        <v>40359341</v>
      </c>
      <c r="D3446" t="inlineStr">
        <is>
          <t>AGROSUPER ASIA</t>
        </is>
      </c>
      <c r="E3446" t="n">
        <v>1012612</v>
      </c>
      <c r="F3446" t="inlineStr">
        <is>
          <t>agrosuper asia1012612</t>
        </is>
      </c>
      <c r="G3446" s="12" t="n">
        <v>44982</v>
      </c>
      <c r="H3446" s="10" t="inlineStr"/>
      <c r="I3446" s="10" t="n"/>
      <c r="J3446" s="10" t="n"/>
      <c r="K3446" s="10" t="n"/>
      <c r="L3446" s="13" t="n"/>
      <c r="N3446" s="13" t="n"/>
      <c r="Q3446" s="14" t="n"/>
      <c r="R3446" s="10" t="n"/>
      <c r="S3446" s="10" t="n"/>
      <c r="T3446" s="10" t="n"/>
      <c r="U3446" s="10" t="n"/>
      <c r="V3446" s="13" t="n"/>
      <c r="X3446" s="13" t="n"/>
      <c r="AA3446" s="14" t="n"/>
    </row>
    <row r="3447">
      <c r="B3447" t="inlineStr">
        <is>
          <t>Venta Directa</t>
        </is>
      </c>
      <c r="C3447" t="n">
        <v>40359340</v>
      </c>
      <c r="D3447" t="inlineStr">
        <is>
          <t>AGROSUPER ASIA</t>
        </is>
      </c>
      <c r="E3447" t="n">
        <v>1012612</v>
      </c>
      <c r="F3447" t="inlineStr">
        <is>
          <t>agrosuper asia1012612</t>
        </is>
      </c>
      <c r="G3447" s="12" t="n">
        <v>44982</v>
      </c>
      <c r="H3447" s="10" t="inlineStr"/>
      <c r="I3447" s="10" t="n"/>
      <c r="J3447" s="10" t="n"/>
      <c r="K3447" s="10" t="n"/>
      <c r="L3447" s="13" t="n"/>
      <c r="N3447" s="13" t="n"/>
      <c r="Q3447" s="14" t="n"/>
      <c r="R3447" s="10" t="n"/>
      <c r="S3447" s="10" t="n"/>
      <c r="T3447" s="10" t="n"/>
      <c r="U3447" s="10" t="n"/>
      <c r="V3447" s="13" t="n"/>
      <c r="X3447" s="13" t="n"/>
      <c r="AA3447" s="14" t="n"/>
    </row>
    <row r="3448">
      <c r="B3448" t="inlineStr">
        <is>
          <t>Venta Directa</t>
        </is>
      </c>
      <c r="C3448" t="n">
        <v>40359339</v>
      </c>
      <c r="D3448" t="inlineStr">
        <is>
          <t>AGROSUPER ASIA</t>
        </is>
      </c>
      <c r="E3448" t="n">
        <v>1012612</v>
      </c>
      <c r="F3448" t="inlineStr">
        <is>
          <t>agrosuper asia1012612</t>
        </is>
      </c>
      <c r="G3448" s="12" t="n">
        <v>44982</v>
      </c>
      <c r="H3448" s="10" t="inlineStr"/>
      <c r="I3448" s="10" t="n"/>
      <c r="J3448" s="10" t="n"/>
      <c r="K3448" s="10" t="n"/>
      <c r="L3448" s="13" t="n"/>
      <c r="N3448" s="13" t="n"/>
      <c r="Q3448" s="14" t="n"/>
      <c r="R3448" s="10" t="n"/>
      <c r="S3448" s="10" t="n"/>
      <c r="T3448" s="10" t="n"/>
      <c r="U3448" s="10" t="n"/>
      <c r="V3448" s="13" t="n"/>
      <c r="X3448" s="13" t="n"/>
      <c r="AA3448" s="14" t="n"/>
    </row>
    <row r="3449">
      <c r="B3449" t="inlineStr">
        <is>
          <t>Venta Directa</t>
        </is>
      </c>
      <c r="C3449" t="n">
        <v>40359338</v>
      </c>
      <c r="D3449" t="inlineStr">
        <is>
          <t>AGROSUPER ASIA</t>
        </is>
      </c>
      <c r="E3449" t="n">
        <v>1012612</v>
      </c>
      <c r="F3449" t="inlineStr">
        <is>
          <t>agrosuper asia1012612</t>
        </is>
      </c>
      <c r="G3449" s="12" t="n">
        <v>44976</v>
      </c>
      <c r="H3449" s="10" t="inlineStr"/>
      <c r="I3449" s="10" t="n"/>
      <c r="J3449" s="10" t="n"/>
      <c r="K3449" s="10" t="n"/>
      <c r="L3449" s="13" t="n"/>
      <c r="N3449" s="13" t="n"/>
      <c r="Q3449" s="14" t="n"/>
      <c r="R3449" s="10" t="n"/>
      <c r="S3449" s="10" t="n"/>
      <c r="T3449" s="10" t="n"/>
      <c r="U3449" s="10" t="n"/>
      <c r="V3449" s="13" t="n"/>
      <c r="X3449" s="13" t="n"/>
      <c r="AA3449" s="14" t="n"/>
    </row>
    <row r="3450">
      <c r="B3450" t="inlineStr">
        <is>
          <t>Venta Local</t>
        </is>
      </c>
      <c r="C3450" t="n">
        <v>40359319</v>
      </c>
      <c r="D3450" t="inlineStr">
        <is>
          <t>AGROSUPER SHANGHAI</t>
        </is>
      </c>
      <c r="E3450" t="n">
        <v>1022212</v>
      </c>
      <c r="F3450" t="inlineStr">
        <is>
          <t>agrosuper shanghai1022212</t>
        </is>
      </c>
      <c r="G3450" s="12" t="n">
        <v>44956</v>
      </c>
      <c r="H3450" s="10" t="inlineStr"/>
      <c r="I3450" s="10" t="n"/>
      <c r="J3450" s="10" t="n"/>
      <c r="K3450" s="10" t="n"/>
      <c r="L3450" s="13" t="n">
        <v>5.574109245612703</v>
      </c>
      <c r="M3450" s="12" t="n">
        <v>44961</v>
      </c>
      <c r="N3450" s="13" t="n">
        <v>5.5</v>
      </c>
      <c r="O3450" s="12" t="n">
        <v>44966</v>
      </c>
      <c r="P3450" t="n">
        <v>16</v>
      </c>
      <c r="Q3450" s="14" t="inlineStr">
        <is>
          <t>SI</t>
        </is>
      </c>
      <c r="R3450" s="10" t="n"/>
      <c r="S3450" s="10" t="n"/>
      <c r="T3450" s="10" t="n"/>
      <c r="U3450" s="10" t="n"/>
      <c r="V3450" s="13" t="n">
        <v>7.574109245612703</v>
      </c>
      <c r="W3450" s="12" t="n">
        <v>44963</v>
      </c>
      <c r="X3450" s="13" t="n">
        <v>7.5</v>
      </c>
      <c r="Y3450" s="12" t="n">
        <v>44966</v>
      </c>
      <c r="Z3450" t="n">
        <v>16</v>
      </c>
      <c r="AA3450" s="14" t="inlineStr">
        <is>
          <t>SI</t>
        </is>
      </c>
    </row>
    <row r="3451">
      <c r="B3451" t="inlineStr">
        <is>
          <t>Venta Local</t>
        </is>
      </c>
      <c r="C3451" t="n">
        <v>40359318</v>
      </c>
      <c r="D3451" t="inlineStr">
        <is>
          <t>AGROSUPER SHANGHAI</t>
        </is>
      </c>
      <c r="E3451" t="n">
        <v>1022212</v>
      </c>
      <c r="F3451" t="inlineStr">
        <is>
          <t>agrosuper shanghai1022212</t>
        </is>
      </c>
      <c r="G3451" s="12" t="n">
        <v>44958</v>
      </c>
      <c r="H3451" s="10" t="inlineStr"/>
      <c r="I3451" s="10" t="n"/>
      <c r="J3451" s="10" t="n"/>
      <c r="K3451" s="10" t="n"/>
      <c r="L3451" s="13" t="n">
        <v>5.574109245612703</v>
      </c>
      <c r="M3451" s="12" t="n">
        <v>44963</v>
      </c>
      <c r="N3451" s="13" t="n">
        <v>5.5</v>
      </c>
      <c r="O3451" s="12" t="n">
        <v>44968</v>
      </c>
      <c r="P3451" t="n">
        <v>14</v>
      </c>
      <c r="Q3451" s="14" t="inlineStr">
        <is>
          <t>SI</t>
        </is>
      </c>
      <c r="R3451" s="10" t="n"/>
      <c r="S3451" s="10" t="n"/>
      <c r="T3451" s="10" t="n"/>
      <c r="U3451" s="10" t="n"/>
      <c r="V3451" s="13" t="n">
        <v>7.574109245612703</v>
      </c>
      <c r="W3451" s="12" t="n">
        <v>44965</v>
      </c>
      <c r="X3451" s="13" t="n">
        <v>7.5</v>
      </c>
      <c r="Y3451" s="12" t="n">
        <v>44968</v>
      </c>
      <c r="Z3451" t="n">
        <v>14</v>
      </c>
      <c r="AA3451" s="14" t="inlineStr">
        <is>
          <t>SI</t>
        </is>
      </c>
    </row>
    <row r="3452">
      <c r="B3452" t="inlineStr">
        <is>
          <t>Venta Local</t>
        </is>
      </c>
      <c r="C3452" t="n">
        <v>40359317</v>
      </c>
      <c r="D3452" t="inlineStr">
        <is>
          <t>AGROSUPER SHANGHAI</t>
        </is>
      </c>
      <c r="E3452" t="n">
        <v>1022212</v>
      </c>
      <c r="F3452" t="inlineStr">
        <is>
          <t>agrosuper shanghai1022212</t>
        </is>
      </c>
      <c r="G3452" s="12" t="n">
        <v>44958</v>
      </c>
      <c r="H3452" s="10" t="inlineStr"/>
      <c r="I3452" s="10" t="n"/>
      <c r="J3452" s="10" t="n"/>
      <c r="K3452" s="10" t="n"/>
      <c r="L3452" s="13" t="n">
        <v>5.574109245612703</v>
      </c>
      <c r="M3452" s="12" t="n">
        <v>44963</v>
      </c>
      <c r="N3452" s="13" t="n">
        <v>5.5</v>
      </c>
      <c r="O3452" s="12" t="n">
        <v>44968</v>
      </c>
      <c r="P3452" t="n">
        <v>14</v>
      </c>
      <c r="Q3452" s="14" t="inlineStr">
        <is>
          <t>SI</t>
        </is>
      </c>
      <c r="R3452" s="10" t="n"/>
      <c r="S3452" s="10" t="n"/>
      <c r="T3452" s="10" t="n"/>
      <c r="U3452" s="10" t="n"/>
      <c r="V3452" s="13" t="n">
        <v>7.574109245612703</v>
      </c>
      <c r="W3452" s="12" t="n">
        <v>44965</v>
      </c>
      <c r="X3452" s="13" t="n">
        <v>7.5</v>
      </c>
      <c r="Y3452" s="12" t="n">
        <v>44968</v>
      </c>
      <c r="Z3452" t="n">
        <v>14</v>
      </c>
      <c r="AA3452" s="14" t="inlineStr">
        <is>
          <t>SI</t>
        </is>
      </c>
    </row>
    <row r="3453">
      <c r="B3453" t="inlineStr">
        <is>
          <t>Venta Local</t>
        </is>
      </c>
      <c r="C3453" t="n">
        <v>40359316</v>
      </c>
      <c r="D3453" t="inlineStr">
        <is>
          <t>AGROSUPER SHANGHAI</t>
        </is>
      </c>
      <c r="E3453" t="n">
        <v>1022212</v>
      </c>
      <c r="F3453" t="inlineStr">
        <is>
          <t>agrosuper shanghai1022212</t>
        </is>
      </c>
      <c r="G3453" s="12" t="n">
        <v>44958</v>
      </c>
      <c r="H3453" s="10" t="inlineStr"/>
      <c r="I3453" s="10" t="n"/>
      <c r="J3453" s="10" t="n"/>
      <c r="K3453" s="10" t="n"/>
      <c r="L3453" s="13" t="n">
        <v>5.574109245612703</v>
      </c>
      <c r="M3453" s="12" t="n">
        <v>44963</v>
      </c>
      <c r="N3453" s="13" t="n">
        <v>5.5</v>
      </c>
      <c r="O3453" s="12" t="n">
        <v>44968</v>
      </c>
      <c r="P3453" t="n">
        <v>14</v>
      </c>
      <c r="Q3453" s="14" t="inlineStr">
        <is>
          <t>SI</t>
        </is>
      </c>
      <c r="R3453" s="10" t="n"/>
      <c r="S3453" s="10" t="n"/>
      <c r="T3453" s="10" t="n"/>
      <c r="U3453" s="10" t="n"/>
      <c r="V3453" s="13" t="n">
        <v>7.574109245612703</v>
      </c>
      <c r="W3453" s="12" t="n">
        <v>44965</v>
      </c>
      <c r="X3453" s="13" t="n">
        <v>7.5</v>
      </c>
      <c r="Y3453" s="12" t="n">
        <v>44968</v>
      </c>
      <c r="Z3453" t="n">
        <v>14</v>
      </c>
      <c r="AA3453" s="14" t="inlineStr">
        <is>
          <t>SI</t>
        </is>
      </c>
    </row>
    <row r="3454">
      <c r="B3454" t="inlineStr">
        <is>
          <t>Venta Local</t>
        </is>
      </c>
      <c r="C3454" t="n">
        <v>40359315</v>
      </c>
      <c r="D3454" t="inlineStr">
        <is>
          <t>AGROSUPER SHANGHAI</t>
        </is>
      </c>
      <c r="E3454" t="n">
        <v>1022212</v>
      </c>
      <c r="F3454" t="inlineStr">
        <is>
          <t>agrosuper shanghai1022212</t>
        </is>
      </c>
      <c r="G3454" s="12" t="n">
        <v>44958</v>
      </c>
      <c r="H3454" s="10" t="inlineStr"/>
      <c r="I3454" s="10" t="n"/>
      <c r="J3454" s="10" t="n"/>
      <c r="K3454" s="10" t="n"/>
      <c r="L3454" s="13" t="n">
        <v>5.574109245612703</v>
      </c>
      <c r="M3454" s="12" t="n">
        <v>44963</v>
      </c>
      <c r="N3454" s="13" t="n">
        <v>5.5</v>
      </c>
      <c r="O3454" s="12" t="n">
        <v>44968</v>
      </c>
      <c r="P3454" t="n">
        <v>14</v>
      </c>
      <c r="Q3454" s="14" t="inlineStr">
        <is>
          <t>SI</t>
        </is>
      </c>
      <c r="R3454" s="10" t="n"/>
      <c r="S3454" s="10" t="n"/>
      <c r="T3454" s="10" t="n"/>
      <c r="U3454" s="10" t="n"/>
      <c r="V3454" s="13" t="n">
        <v>7.574109245612703</v>
      </c>
      <c r="W3454" s="12" t="n">
        <v>44965</v>
      </c>
      <c r="X3454" s="13" t="n">
        <v>7.5</v>
      </c>
      <c r="Y3454" s="12" t="n">
        <v>44968</v>
      </c>
      <c r="Z3454" t="n">
        <v>14</v>
      </c>
      <c r="AA3454" s="14" t="inlineStr">
        <is>
          <t>SI</t>
        </is>
      </c>
    </row>
    <row r="3455">
      <c r="B3455" t="inlineStr">
        <is>
          <t>Venta Local</t>
        </is>
      </c>
      <c r="C3455" t="n">
        <v>40359314</v>
      </c>
      <c r="D3455" t="inlineStr">
        <is>
          <t>AGROSUPER SHANGHAI</t>
        </is>
      </c>
      <c r="E3455" t="n">
        <v>1022212</v>
      </c>
      <c r="F3455" t="inlineStr">
        <is>
          <t>agrosuper shanghai1022212</t>
        </is>
      </c>
      <c r="G3455" s="12" t="n">
        <v>44958</v>
      </c>
      <c r="H3455" s="10" t="inlineStr"/>
      <c r="I3455" s="10" t="n"/>
      <c r="J3455" s="10" t="n"/>
      <c r="K3455" s="10" t="n"/>
      <c r="L3455" s="13" t="n">
        <v>5.574109245612703</v>
      </c>
      <c r="M3455" s="12" t="n">
        <v>44963</v>
      </c>
      <c r="N3455" s="13" t="n">
        <v>5.5</v>
      </c>
      <c r="O3455" s="12" t="n">
        <v>44968</v>
      </c>
      <c r="P3455" t="n">
        <v>14</v>
      </c>
      <c r="Q3455" s="14" t="inlineStr">
        <is>
          <t>SI</t>
        </is>
      </c>
      <c r="R3455" s="10" t="n"/>
      <c r="S3455" s="10" t="n"/>
      <c r="T3455" s="10" t="n"/>
      <c r="U3455" s="10" t="n"/>
      <c r="V3455" s="13" t="n">
        <v>7.574109245612703</v>
      </c>
      <c r="W3455" s="12" t="n">
        <v>44965</v>
      </c>
      <c r="X3455" s="13" t="n">
        <v>7.5</v>
      </c>
      <c r="Y3455" s="12" t="n">
        <v>44968</v>
      </c>
      <c r="Z3455" t="n">
        <v>14</v>
      </c>
      <c r="AA3455" s="14" t="inlineStr">
        <is>
          <t>SI</t>
        </is>
      </c>
    </row>
    <row r="3456">
      <c r="B3456" t="inlineStr">
        <is>
          <t>Venta Local</t>
        </is>
      </c>
      <c r="C3456" t="n">
        <v>40359283</v>
      </c>
      <c r="D3456" t="inlineStr">
        <is>
          <t>AGROSUPER SHANGHAI</t>
        </is>
      </c>
      <c r="E3456" t="n">
        <v>1012502</v>
      </c>
      <c r="F3456" t="inlineStr">
        <is>
          <t>agrosuper shanghai1012502</t>
        </is>
      </c>
      <c r="G3456" s="12" t="n">
        <v>44956</v>
      </c>
      <c r="H3456" s="10" t="inlineStr"/>
      <c r="I3456" s="10" t="n"/>
      <c r="J3456" s="10" t="n"/>
      <c r="K3456" s="10" t="n"/>
      <c r="L3456" s="13" t="n">
        <v>5.574109245612703</v>
      </c>
      <c r="M3456" s="12" t="n">
        <v>44961</v>
      </c>
      <c r="N3456" s="13" t="n">
        <v>5.5</v>
      </c>
      <c r="O3456" s="12" t="n">
        <v>44966</v>
      </c>
      <c r="P3456" t="n">
        <v>16</v>
      </c>
      <c r="Q3456" s="14" t="inlineStr">
        <is>
          <t>SI</t>
        </is>
      </c>
      <c r="R3456" s="10" t="n"/>
      <c r="S3456" s="10" t="n"/>
      <c r="T3456" s="10" t="n"/>
      <c r="U3456" s="10" t="n"/>
      <c r="V3456" s="13" t="n">
        <v>7.574109245612703</v>
      </c>
      <c r="W3456" s="12" t="n">
        <v>44963</v>
      </c>
      <c r="X3456" s="13" t="n">
        <v>7.5</v>
      </c>
      <c r="Y3456" s="12" t="n">
        <v>44966</v>
      </c>
      <c r="Z3456" t="n">
        <v>16</v>
      </c>
      <c r="AA3456" s="14" t="inlineStr">
        <is>
          <t>SI</t>
        </is>
      </c>
    </row>
    <row r="3457">
      <c r="B3457" t="inlineStr">
        <is>
          <t>Venta Local</t>
        </is>
      </c>
      <c r="C3457" t="n">
        <v>40359279</v>
      </c>
      <c r="D3457" t="inlineStr">
        <is>
          <t>AGROSUPER SHANGHAI</t>
        </is>
      </c>
      <c r="E3457" t="n">
        <v>1012681</v>
      </c>
      <c r="F3457" t="inlineStr">
        <is>
          <t>agrosuper shanghai1012681</t>
        </is>
      </c>
      <c r="G3457" s="12" t="n">
        <v>44952</v>
      </c>
      <c r="H3457" s="10" t="inlineStr"/>
      <c r="I3457" s="10" t="n"/>
      <c r="J3457" s="10" t="n"/>
      <c r="K3457" s="10" t="n"/>
      <c r="L3457" s="13" t="n">
        <v>5.574109245612703</v>
      </c>
      <c r="M3457" s="12" t="n">
        <v>44957</v>
      </c>
      <c r="N3457" s="13" t="n">
        <v>5.5</v>
      </c>
      <c r="O3457" s="12" t="n">
        <v>44962</v>
      </c>
      <c r="P3457" t="n">
        <v>20</v>
      </c>
      <c r="Q3457" s="14" t="inlineStr">
        <is>
          <t>SI</t>
        </is>
      </c>
      <c r="R3457" s="10" t="n"/>
      <c r="S3457" s="10" t="n"/>
      <c r="T3457" s="10" t="n"/>
      <c r="U3457" s="10" t="n"/>
      <c r="V3457" s="13" t="n">
        <v>7.574109245612703</v>
      </c>
      <c r="W3457" s="12" t="n">
        <v>44959</v>
      </c>
      <c r="X3457" s="13" t="n">
        <v>7.5</v>
      </c>
      <c r="Y3457" s="12" t="n">
        <v>44962</v>
      </c>
      <c r="Z3457" t="n">
        <v>20</v>
      </c>
      <c r="AA3457" s="14" t="inlineStr">
        <is>
          <t>SI</t>
        </is>
      </c>
    </row>
    <row r="3458">
      <c r="B3458" t="inlineStr">
        <is>
          <t>Venta Local</t>
        </is>
      </c>
      <c r="C3458" t="n">
        <v>40359279</v>
      </c>
      <c r="D3458" t="inlineStr">
        <is>
          <t>AGROSUPER SHANGHAI</t>
        </is>
      </c>
      <c r="E3458" t="n">
        <v>1012527</v>
      </c>
      <c r="F3458" t="inlineStr">
        <is>
          <t>agrosuper shanghai1012527</t>
        </is>
      </c>
      <c r="G3458" s="12" t="n">
        <v>44952</v>
      </c>
      <c r="H3458" s="10" t="inlineStr"/>
      <c r="I3458" s="10" t="n"/>
      <c r="J3458" s="10" t="n"/>
      <c r="K3458" s="10" t="n"/>
      <c r="L3458" s="13" t="n">
        <v>5.574109245612703</v>
      </c>
      <c r="M3458" s="12" t="n">
        <v>44957</v>
      </c>
      <c r="N3458" s="13" t="n">
        <v>5.5</v>
      </c>
      <c r="O3458" s="12" t="n">
        <v>44962</v>
      </c>
      <c r="P3458" t="n">
        <v>20</v>
      </c>
      <c r="Q3458" s="14" t="inlineStr">
        <is>
          <t>SI</t>
        </is>
      </c>
      <c r="R3458" s="10" t="n"/>
      <c r="S3458" s="10" t="n"/>
      <c r="T3458" s="10" t="n"/>
      <c r="U3458" s="10" t="n"/>
      <c r="V3458" s="13" t="n">
        <v>7.574109245612703</v>
      </c>
      <c r="W3458" s="12" t="n">
        <v>44959</v>
      </c>
      <c r="X3458" s="13" t="n">
        <v>7.5</v>
      </c>
      <c r="Y3458" s="12" t="n">
        <v>44962</v>
      </c>
      <c r="Z3458" t="n">
        <v>20</v>
      </c>
      <c r="AA3458" s="14" t="inlineStr">
        <is>
          <t>SI</t>
        </is>
      </c>
    </row>
    <row r="3459">
      <c r="B3459" t="inlineStr">
        <is>
          <t>Venta Local</t>
        </is>
      </c>
      <c r="C3459" t="n">
        <v>40359278</v>
      </c>
      <c r="D3459" t="inlineStr">
        <is>
          <t>AGROSUPER SHANGHAI</t>
        </is>
      </c>
      <c r="E3459" t="n">
        <v>1012504</v>
      </c>
      <c r="F3459" t="inlineStr">
        <is>
          <t>agrosuper shanghai1012504</t>
        </is>
      </c>
      <c r="G3459" s="12" t="n">
        <v>44952</v>
      </c>
      <c r="H3459" s="10" t="inlineStr"/>
      <c r="I3459" s="10" t="n"/>
      <c r="J3459" s="10" t="n"/>
      <c r="K3459" s="10" t="n"/>
      <c r="L3459" s="13" t="n">
        <v>5.574109245612703</v>
      </c>
      <c r="M3459" s="12" t="n">
        <v>44957</v>
      </c>
      <c r="N3459" s="13" t="n">
        <v>5.5</v>
      </c>
      <c r="O3459" s="12" t="n">
        <v>44962</v>
      </c>
      <c r="P3459" t="n">
        <v>20</v>
      </c>
      <c r="Q3459" s="14" t="inlineStr">
        <is>
          <t>SI</t>
        </is>
      </c>
      <c r="R3459" s="10" t="n"/>
      <c r="S3459" s="10" t="n"/>
      <c r="T3459" s="10" t="n"/>
      <c r="U3459" s="10" t="n"/>
      <c r="V3459" s="13" t="n">
        <v>7.574109245612703</v>
      </c>
      <c r="W3459" s="12" t="n">
        <v>44959</v>
      </c>
      <c r="X3459" s="13" t="n">
        <v>7.5</v>
      </c>
      <c r="Y3459" s="12" t="n">
        <v>44962</v>
      </c>
      <c r="Z3459" t="n">
        <v>20</v>
      </c>
      <c r="AA3459" s="14" t="inlineStr">
        <is>
          <t>SI</t>
        </is>
      </c>
    </row>
    <row r="3460">
      <c r="B3460" t="inlineStr">
        <is>
          <t>Venta Local</t>
        </is>
      </c>
      <c r="C3460" t="n">
        <v>40359278</v>
      </c>
      <c r="D3460" t="inlineStr">
        <is>
          <t>AGROSUPER SHANGHAI</t>
        </is>
      </c>
      <c r="E3460" t="n">
        <v>1012452</v>
      </c>
      <c r="F3460" t="inlineStr">
        <is>
          <t>agrosuper shanghai1012452</t>
        </is>
      </c>
      <c r="G3460" s="12" t="n">
        <v>44952</v>
      </c>
      <c r="H3460" s="10" t="inlineStr"/>
      <c r="I3460" s="10" t="n"/>
      <c r="J3460" s="10" t="n"/>
      <c r="K3460" s="10" t="n"/>
      <c r="L3460" s="13" t="n">
        <v>5.574109245612703</v>
      </c>
      <c r="M3460" s="12" t="n">
        <v>44957</v>
      </c>
      <c r="N3460" s="13" t="n">
        <v>5.5</v>
      </c>
      <c r="O3460" s="12" t="n">
        <v>44962</v>
      </c>
      <c r="P3460" t="n">
        <v>20</v>
      </c>
      <c r="Q3460" s="14" t="inlineStr">
        <is>
          <t>SI</t>
        </is>
      </c>
      <c r="R3460" s="10" t="n"/>
      <c r="S3460" s="10" t="n"/>
      <c r="T3460" s="10" t="n"/>
      <c r="U3460" s="10" t="n"/>
      <c r="V3460" s="13" t="n">
        <v>7.574109245612703</v>
      </c>
      <c r="W3460" s="12" t="n">
        <v>44959</v>
      </c>
      <c r="X3460" s="13" t="n">
        <v>7.5</v>
      </c>
      <c r="Y3460" s="12" t="n">
        <v>44962</v>
      </c>
      <c r="Z3460" t="n">
        <v>20</v>
      </c>
      <c r="AA3460" s="14" t="inlineStr">
        <is>
          <t>SI</t>
        </is>
      </c>
    </row>
    <row r="3461">
      <c r="B3461" t="inlineStr">
        <is>
          <t>Venta Local</t>
        </is>
      </c>
      <c r="C3461" t="n">
        <v>40359277</v>
      </c>
      <c r="D3461" t="inlineStr">
        <is>
          <t>AGROSUPER SHANGHAI</t>
        </is>
      </c>
      <c r="E3461" t="n">
        <v>1012455</v>
      </c>
      <c r="F3461" t="inlineStr">
        <is>
          <t>agrosuper shanghai1012455</t>
        </is>
      </c>
      <c r="G3461" s="12" t="n">
        <v>44955</v>
      </c>
      <c r="H3461" s="10" t="inlineStr"/>
      <c r="I3461" s="10" t="n"/>
      <c r="J3461" s="10" t="n"/>
      <c r="K3461" s="10" t="n"/>
      <c r="L3461" s="13" t="n">
        <v>5.574109245612703</v>
      </c>
      <c r="M3461" s="12" t="n">
        <v>44960</v>
      </c>
      <c r="N3461" s="13" t="n">
        <v>5.5</v>
      </c>
      <c r="O3461" s="12" t="n">
        <v>44965</v>
      </c>
      <c r="P3461" t="n">
        <v>17</v>
      </c>
      <c r="Q3461" s="14" t="inlineStr">
        <is>
          <t>SI</t>
        </is>
      </c>
      <c r="R3461" s="10" t="n"/>
      <c r="S3461" s="10" t="n"/>
      <c r="T3461" s="10" t="n"/>
      <c r="U3461" s="10" t="n"/>
      <c r="V3461" s="13" t="n">
        <v>7.574109245612703</v>
      </c>
      <c r="W3461" s="12" t="n">
        <v>44962</v>
      </c>
      <c r="X3461" s="13" t="n">
        <v>7.5</v>
      </c>
      <c r="Y3461" s="12" t="n">
        <v>44965</v>
      </c>
      <c r="Z3461" t="n">
        <v>17</v>
      </c>
      <c r="AA3461" s="14" t="inlineStr">
        <is>
          <t>SI</t>
        </is>
      </c>
    </row>
    <row r="3462">
      <c r="B3462" t="inlineStr">
        <is>
          <t>Venta Local</t>
        </is>
      </c>
      <c r="C3462" t="n">
        <v>40359276</v>
      </c>
      <c r="D3462" t="inlineStr">
        <is>
          <t>AGROSUPER SHANGHAI</t>
        </is>
      </c>
      <c r="E3462" t="n">
        <v>1012598</v>
      </c>
      <c r="F3462" t="inlineStr">
        <is>
          <t>agrosuper shanghai1012598</t>
        </is>
      </c>
      <c r="G3462" s="12" t="n">
        <v>44952</v>
      </c>
      <c r="H3462" s="10" t="inlineStr"/>
      <c r="I3462" s="10" t="n"/>
      <c r="J3462" s="10" t="n"/>
      <c r="K3462" s="10" t="n"/>
      <c r="L3462" s="13" t="n">
        <v>5.574109245612703</v>
      </c>
      <c r="M3462" s="12" t="n">
        <v>44957</v>
      </c>
      <c r="N3462" s="13" t="n">
        <v>5.5</v>
      </c>
      <c r="O3462" s="12" t="n">
        <v>44962</v>
      </c>
      <c r="P3462" t="n">
        <v>20</v>
      </c>
      <c r="Q3462" s="14" t="inlineStr">
        <is>
          <t>SI</t>
        </is>
      </c>
      <c r="R3462" s="10" t="n"/>
      <c r="S3462" s="10" t="n"/>
      <c r="T3462" s="10" t="n"/>
      <c r="U3462" s="10" t="n"/>
      <c r="V3462" s="13" t="n">
        <v>7.574109245612703</v>
      </c>
      <c r="W3462" s="12" t="n">
        <v>44959</v>
      </c>
      <c r="X3462" s="13" t="n">
        <v>7.5</v>
      </c>
      <c r="Y3462" s="12" t="n">
        <v>44962</v>
      </c>
      <c r="Z3462" t="n">
        <v>20</v>
      </c>
      <c r="AA3462" s="14" t="inlineStr">
        <is>
          <t>SI</t>
        </is>
      </c>
    </row>
    <row r="3463">
      <c r="B3463" t="inlineStr">
        <is>
          <t>Venta Local</t>
        </is>
      </c>
      <c r="C3463" t="n">
        <v>40359276</v>
      </c>
      <c r="D3463" t="inlineStr">
        <is>
          <t>AGROSUPER SHANGHAI</t>
        </is>
      </c>
      <c r="E3463" t="n">
        <v>1011969</v>
      </c>
      <c r="F3463" t="inlineStr">
        <is>
          <t>agrosuper shanghai1011969</t>
        </is>
      </c>
      <c r="G3463" s="12" t="n">
        <v>44952</v>
      </c>
      <c r="H3463" s="10" t="inlineStr"/>
      <c r="I3463" s="10" t="n"/>
      <c r="J3463" s="10" t="n"/>
      <c r="K3463" s="10" t="n"/>
      <c r="L3463" s="13" t="n">
        <v>5.574109245612703</v>
      </c>
      <c r="M3463" s="12" t="n">
        <v>44957</v>
      </c>
      <c r="N3463" s="13" t="n">
        <v>5.5</v>
      </c>
      <c r="O3463" s="12" t="n">
        <v>44962</v>
      </c>
      <c r="P3463" t="n">
        <v>20</v>
      </c>
      <c r="Q3463" s="14" t="inlineStr">
        <is>
          <t>SI</t>
        </is>
      </c>
      <c r="R3463" s="10" t="n"/>
      <c r="S3463" s="10" t="n"/>
      <c r="T3463" s="10" t="n"/>
      <c r="U3463" s="10" t="n"/>
      <c r="V3463" s="13" t="n">
        <v>7.574109245612703</v>
      </c>
      <c r="W3463" s="12" t="n">
        <v>44959</v>
      </c>
      <c r="X3463" s="13" t="n">
        <v>7.5</v>
      </c>
      <c r="Y3463" s="12" t="n">
        <v>44962</v>
      </c>
      <c r="Z3463" t="n">
        <v>20</v>
      </c>
      <c r="AA3463" s="14" t="inlineStr">
        <is>
          <t>SI</t>
        </is>
      </c>
    </row>
    <row r="3464">
      <c r="B3464" t="inlineStr">
        <is>
          <t>Venta Local</t>
        </is>
      </c>
      <c r="C3464" t="n">
        <v>40359275</v>
      </c>
      <c r="D3464" t="inlineStr">
        <is>
          <t>AGROSUPER SHANGHAI</t>
        </is>
      </c>
      <c r="E3464" t="n">
        <v>1011586</v>
      </c>
      <c r="F3464" t="inlineStr">
        <is>
          <t>agrosuper shanghai1011586</t>
        </is>
      </c>
      <c r="G3464" s="12" t="n">
        <v>44955</v>
      </c>
      <c r="H3464" s="10" t="inlineStr"/>
      <c r="I3464" s="10" t="n"/>
      <c r="J3464" s="10" t="n"/>
      <c r="K3464" s="10" t="n"/>
      <c r="L3464" s="13" t="n">
        <v>5.574109245612703</v>
      </c>
      <c r="M3464" s="12" t="n">
        <v>44960</v>
      </c>
      <c r="N3464" s="13" t="n">
        <v>5.5</v>
      </c>
      <c r="O3464" s="12" t="n">
        <v>44965</v>
      </c>
      <c r="P3464" t="n">
        <v>17</v>
      </c>
      <c r="Q3464" s="14" t="inlineStr">
        <is>
          <t>SI</t>
        </is>
      </c>
      <c r="R3464" s="10" t="n"/>
      <c r="S3464" s="10" t="n"/>
      <c r="T3464" s="10" t="n"/>
      <c r="U3464" s="10" t="n"/>
      <c r="V3464" s="13" t="n">
        <v>7.574109245612703</v>
      </c>
      <c r="W3464" s="12" t="n">
        <v>44962</v>
      </c>
      <c r="X3464" s="13" t="n">
        <v>7.5</v>
      </c>
      <c r="Y3464" s="12" t="n">
        <v>44965</v>
      </c>
      <c r="Z3464" t="n">
        <v>17</v>
      </c>
      <c r="AA3464" s="14" t="inlineStr">
        <is>
          <t>SI</t>
        </is>
      </c>
    </row>
    <row r="3465">
      <c r="B3465" t="inlineStr">
        <is>
          <t>Venta Local</t>
        </is>
      </c>
      <c r="C3465" t="n">
        <v>40359275</v>
      </c>
      <c r="D3465" t="inlineStr">
        <is>
          <t>AGROSUPER SHANGHAI</t>
        </is>
      </c>
      <c r="E3465" t="n">
        <v>1011417</v>
      </c>
      <c r="F3465" t="inlineStr">
        <is>
          <t>agrosuper shanghai1011417</t>
        </is>
      </c>
      <c r="G3465" s="12" t="n">
        <v>44955</v>
      </c>
      <c r="H3465" s="10" t="inlineStr"/>
      <c r="I3465" s="10" t="n"/>
      <c r="J3465" s="10" t="n"/>
      <c r="K3465" s="10" t="n"/>
      <c r="L3465" s="13" t="n">
        <v>5.574109245612703</v>
      </c>
      <c r="M3465" s="12" t="n">
        <v>44960</v>
      </c>
      <c r="N3465" s="13" t="n">
        <v>5.5</v>
      </c>
      <c r="O3465" s="12" t="n">
        <v>44965</v>
      </c>
      <c r="P3465" t="n">
        <v>17</v>
      </c>
      <c r="Q3465" s="14" t="inlineStr">
        <is>
          <t>SI</t>
        </is>
      </c>
      <c r="R3465" s="10" t="n"/>
      <c r="S3465" s="10" t="n"/>
      <c r="T3465" s="10" t="n"/>
      <c r="U3465" s="10" t="n"/>
      <c r="V3465" s="13" t="n">
        <v>7.574109245612703</v>
      </c>
      <c r="W3465" s="12" t="n">
        <v>44962</v>
      </c>
      <c r="X3465" s="13" t="n">
        <v>7.5</v>
      </c>
      <c r="Y3465" s="12" t="n">
        <v>44965</v>
      </c>
      <c r="Z3465" t="n">
        <v>17</v>
      </c>
      <c r="AA3465" s="14" t="inlineStr">
        <is>
          <t>SI</t>
        </is>
      </c>
    </row>
    <row r="3466">
      <c r="B3466" t="inlineStr">
        <is>
          <t>Venta Local</t>
        </is>
      </c>
      <c r="C3466" t="n">
        <v>40359271</v>
      </c>
      <c r="D3466" t="inlineStr">
        <is>
          <t>AGROSUPER SHANGHAI</t>
        </is>
      </c>
      <c r="E3466" t="n">
        <v>1012527</v>
      </c>
      <c r="F3466" t="inlineStr">
        <is>
          <t>agrosuper shanghai1012527</t>
        </is>
      </c>
      <c r="G3466" s="12" t="n">
        <v>44955</v>
      </c>
      <c r="H3466" s="10" t="inlineStr"/>
      <c r="I3466" s="10" t="n"/>
      <c r="J3466" s="10" t="n"/>
      <c r="K3466" s="10" t="n"/>
      <c r="L3466" s="13" t="n">
        <v>5.574109245612703</v>
      </c>
      <c r="M3466" s="12" t="n">
        <v>44960</v>
      </c>
      <c r="N3466" s="13" t="n">
        <v>5.5</v>
      </c>
      <c r="O3466" s="12" t="n">
        <v>44965</v>
      </c>
      <c r="P3466" t="n">
        <v>17</v>
      </c>
      <c r="Q3466" s="14" t="inlineStr">
        <is>
          <t>SI</t>
        </is>
      </c>
      <c r="R3466" s="10" t="n"/>
      <c r="S3466" s="10" t="n"/>
      <c r="T3466" s="10" t="n"/>
      <c r="U3466" s="10" t="n"/>
      <c r="V3466" s="13" t="n">
        <v>7.574109245612703</v>
      </c>
      <c r="W3466" s="12" t="n">
        <v>44962</v>
      </c>
      <c r="X3466" s="13" t="n">
        <v>7.5</v>
      </c>
      <c r="Y3466" s="12" t="n">
        <v>44965</v>
      </c>
      <c r="Z3466" t="n">
        <v>17</v>
      </c>
      <c r="AA3466" s="14" t="inlineStr">
        <is>
          <t>SI</t>
        </is>
      </c>
    </row>
    <row r="3467">
      <c r="B3467" t="inlineStr">
        <is>
          <t>Venta Local</t>
        </is>
      </c>
      <c r="C3467" t="n">
        <v>40359271</v>
      </c>
      <c r="D3467" t="inlineStr">
        <is>
          <t>AGROSUPER SHANGHAI</t>
        </is>
      </c>
      <c r="E3467" t="n">
        <v>1012526</v>
      </c>
      <c r="F3467" t="inlineStr">
        <is>
          <t>agrosuper shanghai1012526</t>
        </is>
      </c>
      <c r="G3467" s="12" t="n">
        <v>44955</v>
      </c>
      <c r="H3467" s="10" t="inlineStr"/>
      <c r="I3467" s="10" t="n"/>
      <c r="J3467" s="10" t="n"/>
      <c r="K3467" s="10" t="n"/>
      <c r="L3467" s="13" t="n">
        <v>5.574109245612703</v>
      </c>
      <c r="M3467" s="12" t="n">
        <v>44960</v>
      </c>
      <c r="N3467" s="13" t="n">
        <v>5.5</v>
      </c>
      <c r="O3467" s="12" t="n">
        <v>44965</v>
      </c>
      <c r="P3467" t="n">
        <v>17</v>
      </c>
      <c r="Q3467" s="14" t="inlineStr">
        <is>
          <t>SI</t>
        </is>
      </c>
      <c r="R3467" s="10" t="n"/>
      <c r="S3467" s="10" t="n"/>
      <c r="T3467" s="10" t="n"/>
      <c r="U3467" s="10" t="n"/>
      <c r="V3467" s="13" t="n">
        <v>7.574109245612703</v>
      </c>
      <c r="W3467" s="12" t="n">
        <v>44962</v>
      </c>
      <c r="X3467" s="13" t="n">
        <v>7.5</v>
      </c>
      <c r="Y3467" s="12" t="n">
        <v>44965</v>
      </c>
      <c r="Z3467" t="n">
        <v>17</v>
      </c>
      <c r="AA3467" s="14" t="inlineStr">
        <is>
          <t>SI</t>
        </is>
      </c>
    </row>
    <row r="3468">
      <c r="B3468" t="inlineStr">
        <is>
          <t>Venta Local</t>
        </is>
      </c>
      <c r="C3468" t="n">
        <v>40359271</v>
      </c>
      <c r="D3468" t="inlineStr">
        <is>
          <t>AGROSUPER SHANGHAI</t>
        </is>
      </c>
      <c r="E3468" t="n">
        <v>1011967</v>
      </c>
      <c r="F3468" t="inlineStr">
        <is>
          <t>agrosuper shanghai1011967</t>
        </is>
      </c>
      <c r="G3468" s="12" t="n">
        <v>44955</v>
      </c>
      <c r="H3468" s="10" t="inlineStr"/>
      <c r="I3468" s="10" t="n"/>
      <c r="J3468" s="10" t="n"/>
      <c r="K3468" s="10" t="n"/>
      <c r="L3468" s="13" t="n">
        <v>5.574109245612703</v>
      </c>
      <c r="M3468" s="12" t="n">
        <v>44960</v>
      </c>
      <c r="N3468" s="13" t="n">
        <v>5.5</v>
      </c>
      <c r="O3468" s="12" t="n">
        <v>44965</v>
      </c>
      <c r="P3468" t="n">
        <v>17</v>
      </c>
      <c r="Q3468" s="14" t="inlineStr">
        <is>
          <t>SI</t>
        </is>
      </c>
      <c r="R3468" s="10" t="n"/>
      <c r="S3468" s="10" t="n"/>
      <c r="T3468" s="10" t="n"/>
      <c r="U3468" s="10" t="n"/>
      <c r="V3468" s="13" t="n">
        <v>7.574109245612703</v>
      </c>
      <c r="W3468" s="12" t="n">
        <v>44962</v>
      </c>
      <c r="X3468" s="13" t="n">
        <v>7.5</v>
      </c>
      <c r="Y3468" s="12" t="n">
        <v>44965</v>
      </c>
      <c r="Z3468" t="n">
        <v>17</v>
      </c>
      <c r="AA3468" s="14" t="inlineStr">
        <is>
          <t>SI</t>
        </is>
      </c>
    </row>
    <row r="3469">
      <c r="B3469" t="inlineStr">
        <is>
          <t>Venta Local</t>
        </is>
      </c>
      <c r="C3469" t="n">
        <v>40359269</v>
      </c>
      <c r="D3469" t="inlineStr">
        <is>
          <t>AGROSUPER SHANGHAI</t>
        </is>
      </c>
      <c r="E3469" t="n">
        <v>1012434</v>
      </c>
      <c r="F3469" t="inlineStr">
        <is>
          <t>agrosuper shanghai1012434</t>
        </is>
      </c>
      <c r="G3469" s="12" t="n">
        <v>44956</v>
      </c>
      <c r="H3469" s="10" t="inlineStr"/>
      <c r="I3469" s="10" t="n"/>
      <c r="J3469" s="10" t="n"/>
      <c r="K3469" s="10" t="n"/>
      <c r="L3469" s="13" t="n">
        <v>5.574109245612703</v>
      </c>
      <c r="M3469" s="12" t="n">
        <v>44961</v>
      </c>
      <c r="N3469" s="13" t="n">
        <v>5.5</v>
      </c>
      <c r="O3469" s="12" t="n">
        <v>44966</v>
      </c>
      <c r="P3469" t="n">
        <v>16</v>
      </c>
      <c r="Q3469" s="14" t="inlineStr">
        <is>
          <t>SI</t>
        </is>
      </c>
      <c r="R3469" s="10" t="n"/>
      <c r="S3469" s="10" t="n"/>
      <c r="T3469" s="10" t="n"/>
      <c r="U3469" s="10" t="n"/>
      <c r="V3469" s="13" t="n">
        <v>7.574109245612703</v>
      </c>
      <c r="W3469" s="12" t="n">
        <v>44963</v>
      </c>
      <c r="X3469" s="13" t="n">
        <v>7.5</v>
      </c>
      <c r="Y3469" s="12" t="n">
        <v>44966</v>
      </c>
      <c r="Z3469" t="n">
        <v>16</v>
      </c>
      <c r="AA3469" s="14" t="inlineStr">
        <is>
          <t>SI</t>
        </is>
      </c>
    </row>
    <row r="3470">
      <c r="B3470" t="inlineStr">
        <is>
          <t>Venta Local</t>
        </is>
      </c>
      <c r="C3470" t="n">
        <v>40359268</v>
      </c>
      <c r="D3470" t="inlineStr">
        <is>
          <t>AGROSUPER SHANGHAI</t>
        </is>
      </c>
      <c r="E3470" t="n">
        <v>1012504</v>
      </c>
      <c r="F3470" t="inlineStr">
        <is>
          <t>agrosuper shanghai1012504</t>
        </is>
      </c>
      <c r="G3470" s="12" t="n">
        <v>44956</v>
      </c>
      <c r="H3470" s="10" t="inlineStr"/>
      <c r="I3470" s="10" t="n"/>
      <c r="J3470" s="10" t="n"/>
      <c r="K3470" s="10" t="n"/>
      <c r="L3470" s="13" t="n">
        <v>5.574109245612703</v>
      </c>
      <c r="M3470" s="12" t="n">
        <v>44961</v>
      </c>
      <c r="N3470" s="13" t="n">
        <v>5.5</v>
      </c>
      <c r="O3470" s="12" t="n">
        <v>44966</v>
      </c>
      <c r="P3470" t="n">
        <v>16</v>
      </c>
      <c r="Q3470" s="14" t="inlineStr">
        <is>
          <t>SI</t>
        </is>
      </c>
      <c r="R3470" s="10" t="n"/>
      <c r="S3470" s="10" t="n"/>
      <c r="T3470" s="10" t="n"/>
      <c r="U3470" s="10" t="n"/>
      <c r="V3470" s="13" t="n">
        <v>7.574109245612703</v>
      </c>
      <c r="W3470" s="12" t="n">
        <v>44963</v>
      </c>
      <c r="X3470" s="13" t="n">
        <v>7.5</v>
      </c>
      <c r="Y3470" s="12" t="n">
        <v>44966</v>
      </c>
      <c r="Z3470" t="n">
        <v>16</v>
      </c>
      <c r="AA3470" s="14" t="inlineStr">
        <is>
          <t>SI</t>
        </is>
      </c>
    </row>
    <row r="3471">
      <c r="B3471" t="inlineStr">
        <is>
          <t>Venta Local</t>
        </is>
      </c>
      <c r="C3471" t="n">
        <v>40359268</v>
      </c>
      <c r="D3471" t="inlineStr">
        <is>
          <t>AGROSUPER SHANGHAI</t>
        </is>
      </c>
      <c r="E3471" t="n">
        <v>1012448</v>
      </c>
      <c r="F3471" t="inlineStr">
        <is>
          <t>agrosuper shanghai1012448</t>
        </is>
      </c>
      <c r="G3471" s="12" t="n">
        <v>44956</v>
      </c>
      <c r="H3471" s="10" t="inlineStr"/>
      <c r="I3471" s="10" t="n"/>
      <c r="J3471" s="10" t="n"/>
      <c r="K3471" s="10" t="n"/>
      <c r="L3471" s="13" t="n">
        <v>5.574109245612703</v>
      </c>
      <c r="M3471" s="12" t="n">
        <v>44961</v>
      </c>
      <c r="N3471" s="13" t="n">
        <v>5.5</v>
      </c>
      <c r="O3471" s="12" t="n">
        <v>44966</v>
      </c>
      <c r="P3471" t="n">
        <v>16</v>
      </c>
      <c r="Q3471" s="14" t="inlineStr">
        <is>
          <t>SI</t>
        </is>
      </c>
      <c r="R3471" s="10" t="n"/>
      <c r="S3471" s="10" t="n"/>
      <c r="T3471" s="10" t="n"/>
      <c r="U3471" s="10" t="n"/>
      <c r="V3471" s="13" t="n">
        <v>7.574109245612703</v>
      </c>
      <c r="W3471" s="12" t="n">
        <v>44963</v>
      </c>
      <c r="X3471" s="13" t="n">
        <v>7.5</v>
      </c>
      <c r="Y3471" s="12" t="n">
        <v>44966</v>
      </c>
      <c r="Z3471" t="n">
        <v>16</v>
      </c>
      <c r="AA3471" s="14" t="inlineStr">
        <is>
          <t>SI</t>
        </is>
      </c>
    </row>
    <row r="3472">
      <c r="B3472" t="inlineStr">
        <is>
          <t>Venta Local</t>
        </is>
      </c>
      <c r="C3472" t="n">
        <v>40359267</v>
      </c>
      <c r="D3472" t="inlineStr">
        <is>
          <t>AGROSUPER SHANGHAI</t>
        </is>
      </c>
      <c r="E3472" t="n">
        <v>1012526</v>
      </c>
      <c r="F3472" t="inlineStr">
        <is>
          <t>agrosuper shanghai1012526</t>
        </is>
      </c>
      <c r="G3472" s="12" t="n">
        <v>44956</v>
      </c>
      <c r="H3472" s="10" t="inlineStr"/>
      <c r="I3472" s="10" t="n"/>
      <c r="J3472" s="10" t="n"/>
      <c r="K3472" s="10" t="n"/>
      <c r="L3472" s="13" t="n">
        <v>5.574109245612703</v>
      </c>
      <c r="M3472" s="12" t="n">
        <v>44961</v>
      </c>
      <c r="N3472" s="13" t="n">
        <v>5.5</v>
      </c>
      <c r="O3472" s="12" t="n">
        <v>44966</v>
      </c>
      <c r="P3472" t="n">
        <v>16</v>
      </c>
      <c r="Q3472" s="14" t="inlineStr">
        <is>
          <t>SI</t>
        </is>
      </c>
      <c r="R3472" s="10" t="n"/>
      <c r="S3472" s="10" t="n"/>
      <c r="T3472" s="10" t="n"/>
      <c r="U3472" s="10" t="n"/>
      <c r="V3472" s="13" t="n">
        <v>7.574109245612703</v>
      </c>
      <c r="W3472" s="12" t="n">
        <v>44963</v>
      </c>
      <c r="X3472" s="13" t="n">
        <v>7.5</v>
      </c>
      <c r="Y3472" s="12" t="n">
        <v>44966</v>
      </c>
      <c r="Z3472" t="n">
        <v>16</v>
      </c>
      <c r="AA3472" s="14" t="inlineStr">
        <is>
          <t>SI</t>
        </is>
      </c>
    </row>
    <row r="3473">
      <c r="B3473" t="inlineStr">
        <is>
          <t>Venta Local</t>
        </is>
      </c>
      <c r="C3473" t="n">
        <v>40359267</v>
      </c>
      <c r="D3473" t="inlineStr">
        <is>
          <t>AGROSUPER SHANGHAI</t>
        </is>
      </c>
      <c r="E3473" t="n">
        <v>1011968</v>
      </c>
      <c r="F3473" t="inlineStr">
        <is>
          <t>agrosuper shanghai1011968</t>
        </is>
      </c>
      <c r="G3473" s="12" t="n">
        <v>44956</v>
      </c>
      <c r="H3473" s="10" t="inlineStr"/>
      <c r="I3473" s="10" t="n"/>
      <c r="J3473" s="10" t="n"/>
      <c r="K3473" s="10" t="n"/>
      <c r="L3473" s="13" t="n">
        <v>5.574109245612703</v>
      </c>
      <c r="M3473" s="12" t="n">
        <v>44961</v>
      </c>
      <c r="N3473" s="13" t="n">
        <v>5.5</v>
      </c>
      <c r="O3473" s="12" t="n">
        <v>44966</v>
      </c>
      <c r="P3473" t="n">
        <v>16</v>
      </c>
      <c r="Q3473" s="14" t="inlineStr">
        <is>
          <t>SI</t>
        </is>
      </c>
      <c r="R3473" s="10" t="n"/>
      <c r="S3473" s="10" t="n"/>
      <c r="T3473" s="10" t="n"/>
      <c r="U3473" s="10" t="n"/>
      <c r="V3473" s="13" t="n">
        <v>7.574109245612703</v>
      </c>
      <c r="W3473" s="12" t="n">
        <v>44963</v>
      </c>
      <c r="X3473" s="13" t="n">
        <v>7.5</v>
      </c>
      <c r="Y3473" s="12" t="n">
        <v>44966</v>
      </c>
      <c r="Z3473" t="n">
        <v>16</v>
      </c>
      <c r="AA3473" s="14" t="inlineStr">
        <is>
          <t>SI</t>
        </is>
      </c>
    </row>
    <row r="3474">
      <c r="B3474" t="inlineStr">
        <is>
          <t>Venta Local</t>
        </is>
      </c>
      <c r="C3474" t="n">
        <v>40359266</v>
      </c>
      <c r="D3474" t="inlineStr">
        <is>
          <t>AGROSUPER SHANGHAI</t>
        </is>
      </c>
      <c r="E3474" t="n">
        <v>1012525</v>
      </c>
      <c r="F3474" t="inlineStr">
        <is>
          <t>agrosuper shanghai1012525</t>
        </is>
      </c>
      <c r="G3474" s="12" t="n">
        <v>44956</v>
      </c>
      <c r="H3474" s="10" t="inlineStr"/>
      <c r="I3474" s="10" t="n"/>
      <c r="J3474" s="10" t="n"/>
      <c r="K3474" s="10" t="n"/>
      <c r="L3474" s="13" t="n">
        <v>5.574109245612703</v>
      </c>
      <c r="M3474" s="12" t="n">
        <v>44961</v>
      </c>
      <c r="N3474" s="13" t="n">
        <v>5.5</v>
      </c>
      <c r="O3474" s="12" t="n">
        <v>44966</v>
      </c>
      <c r="P3474" t="n">
        <v>16</v>
      </c>
      <c r="Q3474" s="14" t="inlineStr">
        <is>
          <t>SI</t>
        </is>
      </c>
      <c r="R3474" s="10" t="n"/>
      <c r="S3474" s="10" t="n"/>
      <c r="T3474" s="10" t="n"/>
      <c r="U3474" s="10" t="n"/>
      <c r="V3474" s="13" t="n">
        <v>7.574109245612703</v>
      </c>
      <c r="W3474" s="12" t="n">
        <v>44963</v>
      </c>
      <c r="X3474" s="13" t="n">
        <v>7.5</v>
      </c>
      <c r="Y3474" s="12" t="n">
        <v>44966</v>
      </c>
      <c r="Z3474" t="n">
        <v>16</v>
      </c>
      <c r="AA3474" s="14" t="inlineStr">
        <is>
          <t>SI</t>
        </is>
      </c>
    </row>
    <row r="3475">
      <c r="B3475" t="inlineStr">
        <is>
          <t>Venta Local</t>
        </is>
      </c>
      <c r="C3475" t="n">
        <v>40358866</v>
      </c>
      <c r="D3475" t="inlineStr">
        <is>
          <t>AGRO AMERICA</t>
        </is>
      </c>
      <c r="E3475" t="n">
        <v>1012163</v>
      </c>
      <c r="F3475" t="inlineStr">
        <is>
          <t>agro america1012163</t>
        </is>
      </c>
      <c r="G3475" s="12" t="n">
        <v>44956</v>
      </c>
      <c r="H3475" s="10" t="inlineStr"/>
      <c r="I3475" s="10" t="n"/>
      <c r="J3475" s="10" t="n"/>
      <c r="K3475" s="10" t="n"/>
      <c r="L3475" s="13" t="n">
        <v>7.5</v>
      </c>
      <c r="M3475" s="12" t="n">
        <v>44963</v>
      </c>
      <c r="N3475" s="13" t="n">
        <v>9.5</v>
      </c>
      <c r="O3475" s="12" t="n">
        <v>44972</v>
      </c>
      <c r="P3475" t="n">
        <v>10</v>
      </c>
      <c r="Q3475" s="14" t="inlineStr">
        <is>
          <t>SI</t>
        </is>
      </c>
      <c r="R3475" s="10" t="n"/>
      <c r="S3475" s="10" t="n"/>
      <c r="T3475" s="10" t="n"/>
      <c r="U3475" s="10" t="n"/>
      <c r="V3475" s="13" t="n">
        <v>9.5</v>
      </c>
      <c r="W3475" s="12" t="n">
        <v>44965</v>
      </c>
      <c r="X3475" s="13" t="n">
        <v>11.5</v>
      </c>
      <c r="Y3475" s="12" t="n">
        <v>44972</v>
      </c>
      <c r="Z3475" t="n">
        <v>10</v>
      </c>
      <c r="AA3475" s="14" t="inlineStr">
        <is>
          <t>SI</t>
        </is>
      </c>
    </row>
    <row r="3476">
      <c r="B3476" t="inlineStr">
        <is>
          <t>Venta Local</t>
        </is>
      </c>
      <c r="C3476" t="n">
        <v>40358865</v>
      </c>
      <c r="D3476" t="inlineStr">
        <is>
          <t>AGRO AMERICA</t>
        </is>
      </c>
      <c r="E3476" t="n">
        <v>1012163</v>
      </c>
      <c r="F3476" t="inlineStr">
        <is>
          <t>agro america1012163</t>
        </is>
      </c>
      <c r="G3476" s="12" t="n">
        <v>44957</v>
      </c>
      <c r="H3476" s="10" t="inlineStr"/>
      <c r="I3476" s="10" t="n"/>
      <c r="J3476" s="10" t="n"/>
      <c r="K3476" s="10" t="n"/>
      <c r="L3476" s="13" t="n">
        <v>7.5</v>
      </c>
      <c r="M3476" s="12" t="n">
        <v>44964</v>
      </c>
      <c r="N3476" s="13" t="n">
        <v>9.5</v>
      </c>
      <c r="O3476" s="12" t="n">
        <v>44973</v>
      </c>
      <c r="P3476" t="n">
        <v>9</v>
      </c>
      <c r="Q3476" s="14" t="inlineStr">
        <is>
          <t>SI</t>
        </is>
      </c>
      <c r="R3476" s="10" t="n"/>
      <c r="S3476" s="10" t="n"/>
      <c r="T3476" s="10" t="n"/>
      <c r="U3476" s="10" t="n"/>
      <c r="V3476" s="13" t="n">
        <v>9.5</v>
      </c>
      <c r="W3476" s="12" t="n">
        <v>44966</v>
      </c>
      <c r="X3476" s="13" t="n">
        <v>11.5</v>
      </c>
      <c r="Y3476" s="12" t="n">
        <v>44973</v>
      </c>
      <c r="Z3476" t="n">
        <v>9</v>
      </c>
      <c r="AA3476" s="14" t="inlineStr">
        <is>
          <t>SI</t>
        </is>
      </c>
    </row>
    <row r="3477">
      <c r="B3477" t="inlineStr">
        <is>
          <t>Venta Local</t>
        </is>
      </c>
      <c r="C3477" t="n">
        <v>40358864</v>
      </c>
      <c r="D3477" t="inlineStr">
        <is>
          <t>AGRO AMERICA</t>
        </is>
      </c>
      <c r="E3477" t="n">
        <v>1012107</v>
      </c>
      <c r="F3477" t="inlineStr">
        <is>
          <t>agro america1012107</t>
        </is>
      </c>
      <c r="G3477" s="12" t="n">
        <v>44958</v>
      </c>
      <c r="H3477" s="10" t="inlineStr"/>
      <c r="I3477" s="10" t="n"/>
      <c r="J3477" s="10" t="n"/>
      <c r="K3477" s="10" t="n"/>
      <c r="L3477" s="13" t="n">
        <v>7.5</v>
      </c>
      <c r="M3477" s="12" t="n">
        <v>44965</v>
      </c>
      <c r="N3477" s="13" t="n">
        <v>9.5</v>
      </c>
      <c r="O3477" s="12" t="n">
        <v>44974</v>
      </c>
      <c r="P3477" t="n">
        <v>8</v>
      </c>
      <c r="Q3477" s="14" t="inlineStr">
        <is>
          <t>SI</t>
        </is>
      </c>
      <c r="R3477" s="10" t="n"/>
      <c r="S3477" s="10" t="n"/>
      <c r="T3477" s="10" t="n"/>
      <c r="U3477" s="10" t="n"/>
      <c r="V3477" s="13" t="n">
        <v>9.5</v>
      </c>
      <c r="W3477" s="12" t="n">
        <v>44967</v>
      </c>
      <c r="X3477" s="13" t="n">
        <v>11.5</v>
      </c>
      <c r="Y3477" s="12" t="n">
        <v>44974</v>
      </c>
      <c r="Z3477" t="n">
        <v>8</v>
      </c>
      <c r="AA3477" s="14" t="inlineStr">
        <is>
          <t>SI</t>
        </is>
      </c>
    </row>
    <row r="3478">
      <c r="B3478" t="inlineStr">
        <is>
          <t>Venta Local</t>
        </is>
      </c>
      <c r="C3478" t="n">
        <v>40358855</v>
      </c>
      <c r="D3478" t="inlineStr">
        <is>
          <t>AGRO AMERICA</t>
        </is>
      </c>
      <c r="E3478" t="n">
        <v>1012483</v>
      </c>
      <c r="F3478" t="inlineStr">
        <is>
          <t>agro america1012483</t>
        </is>
      </c>
      <c r="G3478" s="12" t="n">
        <v>44957</v>
      </c>
      <c r="H3478" s="10" t="inlineStr"/>
      <c r="I3478" s="10" t="n"/>
      <c r="J3478" s="10" t="n"/>
      <c r="K3478" s="10" t="n"/>
      <c r="L3478" s="13" t="n">
        <v>7.5</v>
      </c>
      <c r="M3478" s="12" t="n">
        <v>44964</v>
      </c>
      <c r="N3478" s="13" t="n">
        <v>9.5</v>
      </c>
      <c r="O3478" s="12" t="n">
        <v>44973</v>
      </c>
      <c r="P3478" t="n">
        <v>9</v>
      </c>
      <c r="Q3478" s="14" t="inlineStr">
        <is>
          <t>SI</t>
        </is>
      </c>
      <c r="R3478" s="10" t="n"/>
      <c r="S3478" s="10" t="n"/>
      <c r="T3478" s="10" t="n"/>
      <c r="U3478" s="10" t="n"/>
      <c r="V3478" s="13" t="n">
        <v>9.5</v>
      </c>
      <c r="W3478" s="12" t="n">
        <v>44966</v>
      </c>
      <c r="X3478" s="13" t="n">
        <v>11.5</v>
      </c>
      <c r="Y3478" s="12" t="n">
        <v>44973</v>
      </c>
      <c r="Z3478" t="n">
        <v>9</v>
      </c>
      <c r="AA3478" s="14" t="inlineStr">
        <is>
          <t>SI</t>
        </is>
      </c>
    </row>
    <row r="3479">
      <c r="B3479" t="inlineStr">
        <is>
          <t>Venta Local</t>
        </is>
      </c>
      <c r="C3479" t="n">
        <v>40358854</v>
      </c>
      <c r="D3479" t="inlineStr">
        <is>
          <t>AGRO AMERICA</t>
        </is>
      </c>
      <c r="E3479" t="n">
        <v>1012483</v>
      </c>
      <c r="F3479" t="inlineStr">
        <is>
          <t>agro america1012483</t>
        </is>
      </c>
      <c r="G3479" s="12" t="n">
        <v>44957</v>
      </c>
      <c r="H3479" s="10" t="inlineStr"/>
      <c r="I3479" s="10" t="n"/>
      <c r="J3479" s="10" t="n"/>
      <c r="K3479" s="10" t="n"/>
      <c r="L3479" s="13" t="n">
        <v>7.5</v>
      </c>
      <c r="M3479" s="12" t="n">
        <v>44964</v>
      </c>
      <c r="N3479" s="13" t="n">
        <v>9.5</v>
      </c>
      <c r="O3479" s="12" t="n">
        <v>44973</v>
      </c>
      <c r="P3479" t="n">
        <v>9</v>
      </c>
      <c r="Q3479" s="14" t="inlineStr">
        <is>
          <t>SI</t>
        </is>
      </c>
      <c r="R3479" s="10" t="n"/>
      <c r="S3479" s="10" t="n"/>
      <c r="T3479" s="10" t="n"/>
      <c r="U3479" s="10" t="n"/>
      <c r="V3479" s="13" t="n">
        <v>9.5</v>
      </c>
      <c r="W3479" s="12" t="n">
        <v>44966</v>
      </c>
      <c r="X3479" s="13" t="n">
        <v>11.5</v>
      </c>
      <c r="Y3479" s="12" t="n">
        <v>44973</v>
      </c>
      <c r="Z3479" t="n">
        <v>9</v>
      </c>
      <c r="AA3479" s="14" t="inlineStr">
        <is>
          <t>SI</t>
        </is>
      </c>
    </row>
    <row r="3480">
      <c r="B3480" t="inlineStr">
        <is>
          <t>Venta Local</t>
        </is>
      </c>
      <c r="C3480" t="n">
        <v>40358853</v>
      </c>
      <c r="D3480" t="inlineStr">
        <is>
          <t>AGRO AMERICA</t>
        </is>
      </c>
      <c r="E3480" t="n">
        <v>1012483</v>
      </c>
      <c r="F3480" t="inlineStr">
        <is>
          <t>agro america1012483</t>
        </is>
      </c>
      <c r="G3480" s="12" t="n">
        <v>44957</v>
      </c>
      <c r="H3480" s="10" t="inlineStr"/>
      <c r="I3480" s="10" t="n"/>
      <c r="J3480" s="10" t="n"/>
      <c r="K3480" s="10" t="n"/>
      <c r="L3480" s="13" t="n">
        <v>7.5</v>
      </c>
      <c r="M3480" s="12" t="n">
        <v>44964</v>
      </c>
      <c r="N3480" s="13" t="n">
        <v>9.5</v>
      </c>
      <c r="O3480" s="12" t="n">
        <v>44973</v>
      </c>
      <c r="P3480" t="n">
        <v>9</v>
      </c>
      <c r="Q3480" s="14" t="inlineStr">
        <is>
          <t>SI</t>
        </is>
      </c>
      <c r="R3480" s="10" t="n"/>
      <c r="S3480" s="10" t="n"/>
      <c r="T3480" s="10" t="n"/>
      <c r="U3480" s="10" t="n"/>
      <c r="V3480" s="13" t="n">
        <v>9.5</v>
      </c>
      <c r="W3480" s="12" t="n">
        <v>44966</v>
      </c>
      <c r="X3480" s="13" t="n">
        <v>11.5</v>
      </c>
      <c r="Y3480" s="12" t="n">
        <v>44973</v>
      </c>
      <c r="Z3480" t="n">
        <v>9</v>
      </c>
      <c r="AA3480" s="14" t="inlineStr">
        <is>
          <t>SI</t>
        </is>
      </c>
    </row>
    <row r="3481">
      <c r="B3481" t="inlineStr">
        <is>
          <t>Venta Local</t>
        </is>
      </c>
      <c r="C3481" t="n">
        <v>40358852</v>
      </c>
      <c r="D3481" t="inlineStr">
        <is>
          <t>AGRO AMERICA</t>
        </is>
      </c>
      <c r="E3481" t="n">
        <v>1012483</v>
      </c>
      <c r="F3481" t="inlineStr">
        <is>
          <t>agro america1012483</t>
        </is>
      </c>
      <c r="G3481" s="12" t="n">
        <v>44939</v>
      </c>
      <c r="H3481" s="10" t="inlineStr"/>
      <c r="I3481" s="10" t="n"/>
      <c r="J3481" s="10" t="n"/>
      <c r="K3481" s="10" t="n"/>
      <c r="L3481" s="13" t="n">
        <v>7.5</v>
      </c>
      <c r="M3481" s="12" t="n">
        <v>44946</v>
      </c>
      <c r="N3481" s="13" t="n">
        <v>9.5</v>
      </c>
      <c r="O3481" s="12" t="n">
        <v>44955</v>
      </c>
      <c r="P3481" t="n">
        <v>2</v>
      </c>
      <c r="Q3481" s="14" t="inlineStr">
        <is>
          <t>Mes 2</t>
        </is>
      </c>
      <c r="R3481" s="10" t="n"/>
      <c r="S3481" s="10" t="n"/>
      <c r="T3481" s="10" t="n"/>
      <c r="U3481" s="10" t="n"/>
      <c r="V3481" s="13" t="n">
        <v>9.5</v>
      </c>
      <c r="W3481" s="12" t="n">
        <v>44948</v>
      </c>
      <c r="X3481" s="13" t="n">
        <v>11.5</v>
      </c>
      <c r="Y3481" s="12" t="n">
        <v>44955</v>
      </c>
      <c r="Z3481" t="n">
        <v>2</v>
      </c>
      <c r="AA3481" s="14" t="inlineStr">
        <is>
          <t>Mes 2</t>
        </is>
      </c>
    </row>
    <row r="3482">
      <c r="B3482" t="inlineStr">
        <is>
          <t>Venta Local</t>
        </is>
      </c>
      <c r="C3482" t="n">
        <v>40358851</v>
      </c>
      <c r="D3482" t="inlineStr">
        <is>
          <t>AGRO AMERICA</t>
        </is>
      </c>
      <c r="E3482" t="n">
        <v>1012483</v>
      </c>
      <c r="F3482" t="inlineStr">
        <is>
          <t>agro america1012483</t>
        </is>
      </c>
      <c r="G3482" s="12" t="n">
        <v>44939</v>
      </c>
      <c r="H3482" s="10" t="inlineStr"/>
      <c r="I3482" s="10" t="n"/>
      <c r="J3482" s="10" t="n"/>
      <c r="K3482" s="10" t="n"/>
      <c r="L3482" s="13" t="n">
        <v>7.5</v>
      </c>
      <c r="M3482" s="12" t="n">
        <v>44946</v>
      </c>
      <c r="N3482" s="13" t="n">
        <v>9.5</v>
      </c>
      <c r="O3482" s="12" t="n">
        <v>44955</v>
      </c>
      <c r="P3482" t="n">
        <v>2</v>
      </c>
      <c r="Q3482" s="14" t="inlineStr">
        <is>
          <t>Mes 2</t>
        </is>
      </c>
      <c r="R3482" s="10" t="n"/>
      <c r="S3482" s="10" t="n"/>
      <c r="T3482" s="10" t="n"/>
      <c r="U3482" s="10" t="n"/>
      <c r="V3482" s="13" t="n">
        <v>9.5</v>
      </c>
      <c r="W3482" s="12" t="n">
        <v>44948</v>
      </c>
      <c r="X3482" s="13" t="n">
        <v>11.5</v>
      </c>
      <c r="Y3482" s="12" t="n">
        <v>44955</v>
      </c>
      <c r="Z3482" t="n">
        <v>2</v>
      </c>
      <c r="AA3482" s="14" t="inlineStr">
        <is>
          <t>Mes 2</t>
        </is>
      </c>
    </row>
    <row r="3483">
      <c r="B3483" t="inlineStr">
        <is>
          <t>Venta Directa</t>
        </is>
      </c>
      <c r="C3483" t="n">
        <v>40358847</v>
      </c>
      <c r="D3483" t="inlineStr">
        <is>
          <t>AGRO SUDAMERICA</t>
        </is>
      </c>
      <c r="E3483" t="n">
        <v>1021385</v>
      </c>
      <c r="F3483" t="inlineStr">
        <is>
          <t>agro sudamerica1021385</t>
        </is>
      </c>
      <c r="G3483" s="12" t="n">
        <v>44941</v>
      </c>
      <c r="H3483" s="10" t="inlineStr"/>
      <c r="I3483" s="10" t="n"/>
      <c r="J3483" s="10" t="n"/>
      <c r="K3483" s="10" t="n"/>
      <c r="L3483" s="13" t="n"/>
      <c r="N3483" s="13" t="n"/>
      <c r="Q3483" s="14" t="n"/>
      <c r="R3483" s="10" t="n"/>
      <c r="S3483" s="10" t="n"/>
      <c r="T3483" s="10" t="n"/>
      <c r="U3483" s="10" t="n"/>
      <c r="V3483" s="13" t="n"/>
      <c r="X3483" s="13" t="n"/>
      <c r="AA3483" s="14" t="n"/>
    </row>
    <row r="3484">
      <c r="B3484" t="inlineStr">
        <is>
          <t>Venta Directa</t>
        </is>
      </c>
      <c r="C3484" t="n">
        <v>40358840</v>
      </c>
      <c r="D3484" t="inlineStr">
        <is>
          <t>AGRO SUDAMERICA</t>
        </is>
      </c>
      <c r="E3484" t="n">
        <v>1012744</v>
      </c>
      <c r="F3484" t="inlineStr">
        <is>
          <t>agro sudamerica1012744</t>
        </is>
      </c>
      <c r="G3484" s="12" t="n">
        <v>44933</v>
      </c>
      <c r="H3484" s="10" t="inlineStr"/>
      <c r="I3484" s="10" t="n"/>
      <c r="J3484" s="10" t="n"/>
      <c r="K3484" s="10" t="n"/>
      <c r="L3484" s="13" t="n"/>
      <c r="N3484" s="13" t="n"/>
      <c r="Q3484" s="14" t="n"/>
      <c r="R3484" s="10" t="n"/>
      <c r="S3484" s="10" t="n"/>
      <c r="T3484" s="10" t="n"/>
      <c r="U3484" s="10" t="n"/>
      <c r="V3484" s="13" t="n"/>
      <c r="X3484" s="13" t="n"/>
      <c r="AA3484" s="14" t="n"/>
    </row>
    <row r="3485">
      <c r="B3485" t="inlineStr">
        <is>
          <t>Venta Local</t>
        </is>
      </c>
      <c r="C3485" t="n">
        <v>40358762</v>
      </c>
      <c r="D3485" t="inlineStr">
        <is>
          <t>ANDES ASIA</t>
        </is>
      </c>
      <c r="E3485" t="n">
        <v>1022398</v>
      </c>
      <c r="F3485" t="inlineStr">
        <is>
          <t>andes asia1022398</t>
        </is>
      </c>
      <c r="G3485" s="12" t="n">
        <v>44962</v>
      </c>
      <c r="H3485" s="10" t="inlineStr"/>
      <c r="I3485" s="10" t="n"/>
      <c r="J3485" s="10" t="n"/>
      <c r="K3485" s="10" t="n"/>
      <c r="L3485" s="13" t="n">
        <v>4.830303030303031</v>
      </c>
      <c r="M3485" s="12" t="n">
        <v>44966</v>
      </c>
      <c r="N3485" s="13" t="n">
        <v>15</v>
      </c>
      <c r="O3485" s="12" t="n">
        <v>44981</v>
      </c>
      <c r="P3485" t="n">
        <v>3</v>
      </c>
      <c r="Q3485" s="14" t="inlineStr">
        <is>
          <t>SI</t>
        </is>
      </c>
      <c r="R3485" s="10" t="n"/>
      <c r="S3485" s="10" t="n"/>
      <c r="T3485" s="10" t="n"/>
      <c r="U3485" s="10" t="n"/>
      <c r="V3485" s="13" t="n">
        <v>6.830303030303031</v>
      </c>
      <c r="W3485" s="12" t="n">
        <v>44968</v>
      </c>
      <c r="X3485" s="13" t="n">
        <v>17</v>
      </c>
      <c r="Y3485" s="12" t="n">
        <v>44981</v>
      </c>
      <c r="Z3485" t="n">
        <v>3</v>
      </c>
      <c r="AA3485" s="14" t="inlineStr">
        <is>
          <t>SI</t>
        </is>
      </c>
    </row>
    <row r="3486">
      <c r="B3486" t="inlineStr">
        <is>
          <t>Venta Local</t>
        </is>
      </c>
      <c r="C3486" t="n">
        <v>40358762</v>
      </c>
      <c r="D3486" t="inlineStr">
        <is>
          <t>ANDES ASIA</t>
        </is>
      </c>
      <c r="E3486" t="n">
        <v>1022142</v>
      </c>
      <c r="F3486" t="inlineStr">
        <is>
          <t>andes asia1022142</t>
        </is>
      </c>
      <c r="G3486" s="12" t="n">
        <v>44962</v>
      </c>
      <c r="H3486" s="10" t="inlineStr"/>
      <c r="I3486" s="10" t="n"/>
      <c r="J3486" s="10" t="n"/>
      <c r="K3486" s="10" t="n"/>
      <c r="L3486" s="13" t="n">
        <v>4.830303030303031</v>
      </c>
      <c r="M3486" s="12" t="n">
        <v>44966</v>
      </c>
      <c r="N3486" s="13" t="n">
        <v>15</v>
      </c>
      <c r="O3486" s="12" t="n">
        <v>44981</v>
      </c>
      <c r="P3486" t="n">
        <v>3</v>
      </c>
      <c r="Q3486" s="14" t="inlineStr">
        <is>
          <t>SI</t>
        </is>
      </c>
      <c r="R3486" s="10" t="n"/>
      <c r="S3486" s="10" t="n"/>
      <c r="T3486" s="10" t="n"/>
      <c r="U3486" s="10" t="n"/>
      <c r="V3486" s="13" t="n">
        <v>6.830303030303031</v>
      </c>
      <c r="W3486" s="12" t="n">
        <v>44968</v>
      </c>
      <c r="X3486" s="13" t="n">
        <v>17</v>
      </c>
      <c r="Y3486" s="12" t="n">
        <v>44981</v>
      </c>
      <c r="Z3486" t="n">
        <v>3</v>
      </c>
      <c r="AA3486" s="14" t="inlineStr">
        <is>
          <t>SI</t>
        </is>
      </c>
    </row>
    <row r="3487">
      <c r="B3487" t="inlineStr">
        <is>
          <t>Venta Local</t>
        </is>
      </c>
      <c r="C3487" t="n">
        <v>40358762</v>
      </c>
      <c r="D3487" t="inlineStr">
        <is>
          <t>ANDES ASIA</t>
        </is>
      </c>
      <c r="E3487" t="n">
        <v>1022141</v>
      </c>
      <c r="F3487" t="inlineStr">
        <is>
          <t>andes asia1022141</t>
        </is>
      </c>
      <c r="G3487" s="12" t="n">
        <v>44962</v>
      </c>
      <c r="H3487" s="10" t="inlineStr"/>
      <c r="I3487" s="10" t="n"/>
      <c r="J3487" s="10" t="n"/>
      <c r="K3487" s="10" t="n"/>
      <c r="L3487" s="13" t="n">
        <v>4.830303030303031</v>
      </c>
      <c r="M3487" s="12" t="n">
        <v>44966</v>
      </c>
      <c r="N3487" s="13" t="n">
        <v>15</v>
      </c>
      <c r="O3487" s="12" t="n">
        <v>44981</v>
      </c>
      <c r="P3487" t="n">
        <v>3</v>
      </c>
      <c r="Q3487" s="14" t="inlineStr">
        <is>
          <t>SI</t>
        </is>
      </c>
      <c r="R3487" s="10" t="n"/>
      <c r="S3487" s="10" t="n"/>
      <c r="T3487" s="10" t="n"/>
      <c r="U3487" s="10" t="n"/>
      <c r="V3487" s="13" t="n">
        <v>6.830303030303031</v>
      </c>
      <c r="W3487" s="12" t="n">
        <v>44968</v>
      </c>
      <c r="X3487" s="13" t="n">
        <v>17</v>
      </c>
      <c r="Y3487" s="12" t="n">
        <v>44981</v>
      </c>
      <c r="Z3487" t="n">
        <v>3</v>
      </c>
      <c r="AA3487" s="14" t="inlineStr">
        <is>
          <t>SI</t>
        </is>
      </c>
    </row>
    <row r="3488">
      <c r="B3488" t="inlineStr">
        <is>
          <t>Venta Local</t>
        </is>
      </c>
      <c r="C3488" t="n">
        <v>40358762</v>
      </c>
      <c r="D3488" t="inlineStr">
        <is>
          <t>ANDES ASIA</t>
        </is>
      </c>
      <c r="E3488" t="n">
        <v>1021925</v>
      </c>
      <c r="F3488" t="inlineStr">
        <is>
          <t>andes asia1021925</t>
        </is>
      </c>
      <c r="G3488" s="12" t="n">
        <v>44962</v>
      </c>
      <c r="H3488" s="10" t="inlineStr"/>
      <c r="I3488" s="10" t="n"/>
      <c r="J3488" s="10" t="n"/>
      <c r="K3488" s="10" t="n"/>
      <c r="L3488" s="13" t="n">
        <v>4.830303030303031</v>
      </c>
      <c r="M3488" s="12" t="n">
        <v>44966</v>
      </c>
      <c r="N3488" s="13" t="n">
        <v>15</v>
      </c>
      <c r="O3488" s="12" t="n">
        <v>44981</v>
      </c>
      <c r="P3488" t="n">
        <v>3</v>
      </c>
      <c r="Q3488" s="14" t="inlineStr">
        <is>
          <t>SI</t>
        </is>
      </c>
      <c r="R3488" s="10" t="n"/>
      <c r="S3488" s="10" t="n"/>
      <c r="T3488" s="10" t="n"/>
      <c r="U3488" s="10" t="n"/>
      <c r="V3488" s="13" t="n">
        <v>6.830303030303031</v>
      </c>
      <c r="W3488" s="12" t="n">
        <v>44968</v>
      </c>
      <c r="X3488" s="13" t="n">
        <v>17</v>
      </c>
      <c r="Y3488" s="12" t="n">
        <v>44981</v>
      </c>
      <c r="Z3488" t="n">
        <v>3</v>
      </c>
      <c r="AA3488" s="14" t="inlineStr">
        <is>
          <t>SI</t>
        </is>
      </c>
    </row>
    <row r="3489">
      <c r="B3489" t="inlineStr">
        <is>
          <t>Venta Local</t>
        </is>
      </c>
      <c r="C3489" t="n">
        <v>40358762</v>
      </c>
      <c r="D3489" t="inlineStr">
        <is>
          <t>ANDES ASIA</t>
        </is>
      </c>
      <c r="E3489" t="n">
        <v>1021924</v>
      </c>
      <c r="F3489" t="inlineStr">
        <is>
          <t>andes asia1021924</t>
        </is>
      </c>
      <c r="G3489" s="12" t="n">
        <v>44962</v>
      </c>
      <c r="H3489" s="10" t="inlineStr"/>
      <c r="I3489" s="10" t="n"/>
      <c r="J3489" s="10" t="n"/>
      <c r="K3489" s="10" t="n"/>
      <c r="L3489" s="13" t="n">
        <v>4.830303030303031</v>
      </c>
      <c r="M3489" s="12" t="n">
        <v>44966</v>
      </c>
      <c r="N3489" s="13" t="n">
        <v>15</v>
      </c>
      <c r="O3489" s="12" t="n">
        <v>44981</v>
      </c>
      <c r="P3489" t="n">
        <v>3</v>
      </c>
      <c r="Q3489" s="14" t="inlineStr">
        <is>
          <t>SI</t>
        </is>
      </c>
      <c r="R3489" s="10" t="n"/>
      <c r="S3489" s="10" t="n"/>
      <c r="T3489" s="10" t="n"/>
      <c r="U3489" s="10" t="n"/>
      <c r="V3489" s="13" t="n">
        <v>6.830303030303031</v>
      </c>
      <c r="W3489" s="12" t="n">
        <v>44968</v>
      </c>
      <c r="X3489" s="13" t="n">
        <v>17</v>
      </c>
      <c r="Y3489" s="12" t="n">
        <v>44981</v>
      </c>
      <c r="Z3489" t="n">
        <v>3</v>
      </c>
      <c r="AA3489" s="14" t="inlineStr">
        <is>
          <t>SI</t>
        </is>
      </c>
    </row>
    <row r="3490">
      <c r="B3490" t="inlineStr">
        <is>
          <t>Venta Local</t>
        </is>
      </c>
      <c r="C3490" t="n">
        <v>40358759</v>
      </c>
      <c r="D3490" t="inlineStr">
        <is>
          <t>ANDES ASIA</t>
        </is>
      </c>
      <c r="E3490" t="n">
        <v>1022398</v>
      </c>
      <c r="F3490" t="inlineStr">
        <is>
          <t>andes asia1022398</t>
        </is>
      </c>
      <c r="G3490" s="12" t="n">
        <v>44962</v>
      </c>
      <c r="H3490" s="10" t="inlineStr"/>
      <c r="I3490" s="10" t="n"/>
      <c r="J3490" s="10" t="n"/>
      <c r="K3490" s="10" t="n"/>
      <c r="L3490" s="13" t="n">
        <v>4.830303030303031</v>
      </c>
      <c r="M3490" s="12" t="n">
        <v>44966</v>
      </c>
      <c r="N3490" s="13" t="n">
        <v>15</v>
      </c>
      <c r="O3490" s="12" t="n">
        <v>44981</v>
      </c>
      <c r="P3490" t="n">
        <v>3</v>
      </c>
      <c r="Q3490" s="14" t="inlineStr">
        <is>
          <t>SI</t>
        </is>
      </c>
      <c r="R3490" s="10" t="n"/>
      <c r="S3490" s="10" t="n"/>
      <c r="T3490" s="10" t="n"/>
      <c r="U3490" s="10" t="n"/>
      <c r="V3490" s="13" t="n">
        <v>6.830303030303031</v>
      </c>
      <c r="W3490" s="12" t="n">
        <v>44968</v>
      </c>
      <c r="X3490" s="13" t="n">
        <v>17</v>
      </c>
      <c r="Y3490" s="12" t="n">
        <v>44981</v>
      </c>
      <c r="Z3490" t="n">
        <v>3</v>
      </c>
      <c r="AA3490" s="14" t="inlineStr">
        <is>
          <t>SI</t>
        </is>
      </c>
    </row>
    <row r="3491">
      <c r="B3491" t="inlineStr">
        <is>
          <t>Venta Local</t>
        </is>
      </c>
      <c r="C3491" t="n">
        <v>40358759</v>
      </c>
      <c r="D3491" t="inlineStr">
        <is>
          <t>ANDES ASIA</t>
        </is>
      </c>
      <c r="E3491" t="n">
        <v>1022142</v>
      </c>
      <c r="F3491" t="inlineStr">
        <is>
          <t>andes asia1022142</t>
        </is>
      </c>
      <c r="G3491" s="12" t="n">
        <v>44962</v>
      </c>
      <c r="H3491" s="10" t="inlineStr"/>
      <c r="I3491" s="10" t="n"/>
      <c r="J3491" s="10" t="n"/>
      <c r="K3491" s="10" t="n"/>
      <c r="L3491" s="13" t="n">
        <v>4.830303030303031</v>
      </c>
      <c r="M3491" s="12" t="n">
        <v>44966</v>
      </c>
      <c r="N3491" s="13" t="n">
        <v>15</v>
      </c>
      <c r="O3491" s="12" t="n">
        <v>44981</v>
      </c>
      <c r="P3491" t="n">
        <v>3</v>
      </c>
      <c r="Q3491" s="14" t="inlineStr">
        <is>
          <t>SI</t>
        </is>
      </c>
      <c r="R3491" s="10" t="n"/>
      <c r="S3491" s="10" t="n"/>
      <c r="T3491" s="10" t="n"/>
      <c r="U3491" s="10" t="n"/>
      <c r="V3491" s="13" t="n">
        <v>6.830303030303031</v>
      </c>
      <c r="W3491" s="12" t="n">
        <v>44968</v>
      </c>
      <c r="X3491" s="13" t="n">
        <v>17</v>
      </c>
      <c r="Y3491" s="12" t="n">
        <v>44981</v>
      </c>
      <c r="Z3491" t="n">
        <v>3</v>
      </c>
      <c r="AA3491" s="14" t="inlineStr">
        <is>
          <t>SI</t>
        </is>
      </c>
    </row>
    <row r="3492">
      <c r="B3492" t="inlineStr">
        <is>
          <t>Venta Local</t>
        </is>
      </c>
      <c r="C3492" t="n">
        <v>40358759</v>
      </c>
      <c r="D3492" t="inlineStr">
        <is>
          <t>ANDES ASIA</t>
        </is>
      </c>
      <c r="E3492" t="n">
        <v>1022141</v>
      </c>
      <c r="F3492" t="inlineStr">
        <is>
          <t>andes asia1022141</t>
        </is>
      </c>
      <c r="G3492" s="12" t="n">
        <v>44962</v>
      </c>
      <c r="H3492" s="10" t="inlineStr"/>
      <c r="I3492" s="10" t="n"/>
      <c r="J3492" s="10" t="n"/>
      <c r="K3492" s="10" t="n"/>
      <c r="L3492" s="13" t="n">
        <v>4.830303030303031</v>
      </c>
      <c r="M3492" s="12" t="n">
        <v>44966</v>
      </c>
      <c r="N3492" s="13" t="n">
        <v>15</v>
      </c>
      <c r="O3492" s="12" t="n">
        <v>44981</v>
      </c>
      <c r="P3492" t="n">
        <v>3</v>
      </c>
      <c r="Q3492" s="14" t="inlineStr">
        <is>
          <t>SI</t>
        </is>
      </c>
      <c r="R3492" s="10" t="n"/>
      <c r="S3492" s="10" t="n"/>
      <c r="T3492" s="10" t="n"/>
      <c r="U3492" s="10" t="n"/>
      <c r="V3492" s="13" t="n">
        <v>6.830303030303031</v>
      </c>
      <c r="W3492" s="12" t="n">
        <v>44968</v>
      </c>
      <c r="X3492" s="13" t="n">
        <v>17</v>
      </c>
      <c r="Y3492" s="12" t="n">
        <v>44981</v>
      </c>
      <c r="Z3492" t="n">
        <v>3</v>
      </c>
      <c r="AA3492" s="14" t="inlineStr">
        <is>
          <t>SI</t>
        </is>
      </c>
    </row>
    <row r="3493">
      <c r="B3493" t="inlineStr">
        <is>
          <t>Venta Local</t>
        </is>
      </c>
      <c r="C3493" t="n">
        <v>40358759</v>
      </c>
      <c r="D3493" t="inlineStr">
        <is>
          <t>ANDES ASIA</t>
        </is>
      </c>
      <c r="E3493" t="n">
        <v>1021925</v>
      </c>
      <c r="F3493" t="inlineStr">
        <is>
          <t>andes asia1021925</t>
        </is>
      </c>
      <c r="G3493" s="12" t="n">
        <v>44962</v>
      </c>
      <c r="H3493" s="10" t="inlineStr"/>
      <c r="I3493" s="10" t="n"/>
      <c r="J3493" s="10" t="n"/>
      <c r="K3493" s="10" t="n"/>
      <c r="L3493" s="13" t="n">
        <v>4.830303030303031</v>
      </c>
      <c r="M3493" s="12" t="n">
        <v>44966</v>
      </c>
      <c r="N3493" s="13" t="n">
        <v>15</v>
      </c>
      <c r="O3493" s="12" t="n">
        <v>44981</v>
      </c>
      <c r="P3493" t="n">
        <v>3</v>
      </c>
      <c r="Q3493" s="14" t="inlineStr">
        <is>
          <t>SI</t>
        </is>
      </c>
      <c r="R3493" s="10" t="n"/>
      <c r="S3493" s="10" t="n"/>
      <c r="T3493" s="10" t="n"/>
      <c r="U3493" s="10" t="n"/>
      <c r="V3493" s="13" t="n">
        <v>6.830303030303031</v>
      </c>
      <c r="W3493" s="12" t="n">
        <v>44968</v>
      </c>
      <c r="X3493" s="13" t="n">
        <v>17</v>
      </c>
      <c r="Y3493" s="12" t="n">
        <v>44981</v>
      </c>
      <c r="Z3493" t="n">
        <v>3</v>
      </c>
      <c r="AA3493" s="14" t="inlineStr">
        <is>
          <t>SI</t>
        </is>
      </c>
    </row>
    <row r="3494">
      <c r="B3494" t="inlineStr">
        <is>
          <t>Venta Local</t>
        </is>
      </c>
      <c r="C3494" t="n">
        <v>40358759</v>
      </c>
      <c r="D3494" t="inlineStr">
        <is>
          <t>ANDES ASIA</t>
        </is>
      </c>
      <c r="E3494" t="n">
        <v>1021924</v>
      </c>
      <c r="F3494" t="inlineStr">
        <is>
          <t>andes asia1021924</t>
        </is>
      </c>
      <c r="G3494" s="12" t="n">
        <v>44962</v>
      </c>
      <c r="H3494" s="10" t="inlineStr"/>
      <c r="I3494" s="10" t="n"/>
      <c r="J3494" s="10" t="n"/>
      <c r="K3494" s="10" t="n"/>
      <c r="L3494" s="13" t="n">
        <v>4.830303030303031</v>
      </c>
      <c r="M3494" s="12" t="n">
        <v>44966</v>
      </c>
      <c r="N3494" s="13" t="n">
        <v>15</v>
      </c>
      <c r="O3494" s="12" t="n">
        <v>44981</v>
      </c>
      <c r="P3494" t="n">
        <v>3</v>
      </c>
      <c r="Q3494" s="14" t="inlineStr">
        <is>
          <t>SI</t>
        </is>
      </c>
      <c r="R3494" s="10" t="n"/>
      <c r="S3494" s="10" t="n"/>
      <c r="T3494" s="10" t="n"/>
      <c r="U3494" s="10" t="n"/>
      <c r="V3494" s="13" t="n">
        <v>6.830303030303031</v>
      </c>
      <c r="W3494" s="12" t="n">
        <v>44968</v>
      </c>
      <c r="X3494" s="13" t="n">
        <v>17</v>
      </c>
      <c r="Y3494" s="12" t="n">
        <v>44981</v>
      </c>
      <c r="Z3494" t="n">
        <v>3</v>
      </c>
      <c r="AA3494" s="14" t="inlineStr">
        <is>
          <t>SI</t>
        </is>
      </c>
    </row>
    <row r="3495">
      <c r="B3495" t="inlineStr">
        <is>
          <t>Venta Local</t>
        </is>
      </c>
      <c r="C3495" t="n">
        <v>40358757</v>
      </c>
      <c r="D3495" t="inlineStr">
        <is>
          <t>ANDES ASIA</t>
        </is>
      </c>
      <c r="E3495" t="n">
        <v>1022398</v>
      </c>
      <c r="F3495" t="inlineStr">
        <is>
          <t>andes asia1022398</t>
        </is>
      </c>
      <c r="G3495" s="12" t="n">
        <v>44972</v>
      </c>
      <c r="H3495" s="10" t="n">
        <v>4005.21</v>
      </c>
      <c r="I3495" s="10" t="n"/>
      <c r="J3495" s="10" t="n"/>
      <c r="K3495" s="10" t="n"/>
      <c r="L3495" s="13" t="n">
        <v>4.830303030303031</v>
      </c>
      <c r="M3495" s="12" t="n">
        <v>44976</v>
      </c>
      <c r="N3495" s="13" t="n">
        <v>15</v>
      </c>
      <c r="O3495" s="12" t="n">
        <v>44991</v>
      </c>
      <c r="P3495" t="n">
        <v>22</v>
      </c>
      <c r="Q3495" s="14" t="inlineStr">
        <is>
          <t>SI</t>
        </is>
      </c>
      <c r="R3495" s="10" t="n">
        <v>4005.21</v>
      </c>
      <c r="S3495" s="10" t="n"/>
      <c r="T3495" s="10" t="n"/>
      <c r="U3495" s="10" t="n"/>
      <c r="V3495" s="13" t="n">
        <v>6.830303030303031</v>
      </c>
      <c r="W3495" s="12" t="n">
        <v>44978</v>
      </c>
      <c r="X3495" s="13" t="n">
        <v>17</v>
      </c>
      <c r="Y3495" s="12" t="n">
        <v>44991</v>
      </c>
      <c r="Z3495" t="n">
        <v>22</v>
      </c>
      <c r="AA3495" s="14" t="inlineStr">
        <is>
          <t>SI</t>
        </is>
      </c>
    </row>
    <row r="3496">
      <c r="B3496" t="inlineStr">
        <is>
          <t>Venta Local</t>
        </is>
      </c>
      <c r="C3496" t="n">
        <v>40358757</v>
      </c>
      <c r="D3496" t="inlineStr">
        <is>
          <t>ANDES ASIA</t>
        </is>
      </c>
      <c r="E3496" t="n">
        <v>1022142</v>
      </c>
      <c r="F3496" t="inlineStr">
        <is>
          <t>andes asia1022142</t>
        </is>
      </c>
      <c r="G3496" s="12" t="n">
        <v>44972</v>
      </c>
      <c r="H3496" s="10" t="n">
        <v>2019.11</v>
      </c>
      <c r="I3496" s="10" t="n"/>
      <c r="J3496" s="10" t="n"/>
      <c r="K3496" s="10" t="n"/>
      <c r="L3496" s="13" t="n">
        <v>4.830303030303031</v>
      </c>
      <c r="M3496" s="12" t="n">
        <v>44976</v>
      </c>
      <c r="N3496" s="13" t="n">
        <v>15</v>
      </c>
      <c r="O3496" s="12" t="n">
        <v>44991</v>
      </c>
      <c r="P3496" t="n">
        <v>22</v>
      </c>
      <c r="Q3496" s="14" t="inlineStr">
        <is>
          <t>SI</t>
        </is>
      </c>
      <c r="R3496" s="10" t="n">
        <v>2019.11</v>
      </c>
      <c r="S3496" s="10" t="n"/>
      <c r="T3496" s="10" t="n"/>
      <c r="U3496" s="10" t="n"/>
      <c r="V3496" s="13" t="n">
        <v>6.830303030303031</v>
      </c>
      <c r="W3496" s="12" t="n">
        <v>44978</v>
      </c>
      <c r="X3496" s="13" t="n">
        <v>17</v>
      </c>
      <c r="Y3496" s="12" t="n">
        <v>44991</v>
      </c>
      <c r="Z3496" t="n">
        <v>22</v>
      </c>
      <c r="AA3496" s="14" t="inlineStr">
        <is>
          <t>SI</t>
        </is>
      </c>
    </row>
    <row r="3497">
      <c r="B3497" t="inlineStr">
        <is>
          <t>Venta Local</t>
        </is>
      </c>
      <c r="C3497" t="n">
        <v>40358757</v>
      </c>
      <c r="D3497" t="inlineStr">
        <is>
          <t>ANDES ASIA</t>
        </is>
      </c>
      <c r="E3497" t="n">
        <v>1022141</v>
      </c>
      <c r="F3497" t="inlineStr">
        <is>
          <t>andes asia1022141</t>
        </is>
      </c>
      <c r="G3497" s="12" t="n">
        <v>44972</v>
      </c>
      <c r="H3497" s="10" t="n">
        <v>5007.32</v>
      </c>
      <c r="I3497" s="10" t="n"/>
      <c r="J3497" s="10" t="n"/>
      <c r="K3497" s="10" t="n"/>
      <c r="L3497" s="13" t="n">
        <v>4.830303030303031</v>
      </c>
      <c r="M3497" s="12" t="n">
        <v>44976</v>
      </c>
      <c r="N3497" s="13" t="n">
        <v>15</v>
      </c>
      <c r="O3497" s="12" t="n">
        <v>44991</v>
      </c>
      <c r="P3497" t="n">
        <v>22</v>
      </c>
      <c r="Q3497" s="14" t="inlineStr">
        <is>
          <t>SI</t>
        </is>
      </c>
      <c r="R3497" s="10" t="n">
        <v>5007.32</v>
      </c>
      <c r="S3497" s="10" t="n"/>
      <c r="T3497" s="10" t="n"/>
      <c r="U3497" s="10" t="n"/>
      <c r="V3497" s="13" t="n">
        <v>6.830303030303031</v>
      </c>
      <c r="W3497" s="12" t="n">
        <v>44978</v>
      </c>
      <c r="X3497" s="13" t="n">
        <v>17</v>
      </c>
      <c r="Y3497" s="12" t="n">
        <v>44991</v>
      </c>
      <c r="Z3497" t="n">
        <v>22</v>
      </c>
      <c r="AA3497" s="14" t="inlineStr">
        <is>
          <t>SI</t>
        </is>
      </c>
    </row>
    <row r="3498">
      <c r="B3498" t="inlineStr">
        <is>
          <t>Venta Local</t>
        </is>
      </c>
      <c r="C3498" t="n">
        <v>40358757</v>
      </c>
      <c r="D3498" t="inlineStr">
        <is>
          <t>ANDES ASIA</t>
        </is>
      </c>
      <c r="E3498" t="n">
        <v>1021925</v>
      </c>
      <c r="F3498" t="inlineStr">
        <is>
          <t>andes asia1021925</t>
        </is>
      </c>
      <c r="G3498" s="12" t="n">
        <v>44972</v>
      </c>
      <c r="H3498" s="10" t="n">
        <v>4013.86</v>
      </c>
      <c r="I3498" s="10" t="n"/>
      <c r="J3498" s="10" t="n"/>
      <c r="K3498" s="10" t="n"/>
      <c r="L3498" s="13" t="n">
        <v>4.830303030303031</v>
      </c>
      <c r="M3498" s="12" t="n">
        <v>44976</v>
      </c>
      <c r="N3498" s="13" t="n">
        <v>15</v>
      </c>
      <c r="O3498" s="12" t="n">
        <v>44991</v>
      </c>
      <c r="P3498" t="n">
        <v>22</v>
      </c>
      <c r="Q3498" s="14" t="inlineStr">
        <is>
          <t>SI</t>
        </is>
      </c>
      <c r="R3498" s="10" t="n">
        <v>4013.86</v>
      </c>
      <c r="S3498" s="10" t="n"/>
      <c r="T3498" s="10" t="n"/>
      <c r="U3498" s="10" t="n"/>
      <c r="V3498" s="13" t="n">
        <v>6.830303030303031</v>
      </c>
      <c r="W3498" s="12" t="n">
        <v>44978</v>
      </c>
      <c r="X3498" s="13" t="n">
        <v>17</v>
      </c>
      <c r="Y3498" s="12" t="n">
        <v>44991</v>
      </c>
      <c r="Z3498" t="n">
        <v>22</v>
      </c>
      <c r="AA3498" s="14" t="inlineStr">
        <is>
          <t>SI</t>
        </is>
      </c>
    </row>
    <row r="3499">
      <c r="B3499" t="inlineStr">
        <is>
          <t>Venta Local</t>
        </is>
      </c>
      <c r="C3499" t="n">
        <v>40358757</v>
      </c>
      <c r="D3499" t="inlineStr">
        <is>
          <t>ANDES ASIA</t>
        </is>
      </c>
      <c r="E3499" t="n">
        <v>1021924</v>
      </c>
      <c r="F3499" t="inlineStr">
        <is>
          <t>andes asia1021924</t>
        </is>
      </c>
      <c r="G3499" s="12" t="n">
        <v>44972</v>
      </c>
      <c r="H3499" s="10" t="n">
        <v>9005.049999999999</v>
      </c>
      <c r="I3499" s="10" t="n"/>
      <c r="J3499" s="10" t="n"/>
      <c r="K3499" s="10" t="n"/>
      <c r="L3499" s="13" t="n">
        <v>4.830303030303031</v>
      </c>
      <c r="M3499" s="12" t="n">
        <v>44976</v>
      </c>
      <c r="N3499" s="13" t="n">
        <v>15</v>
      </c>
      <c r="O3499" s="12" t="n">
        <v>44991</v>
      </c>
      <c r="P3499" t="n">
        <v>22</v>
      </c>
      <c r="Q3499" s="14" t="inlineStr">
        <is>
          <t>SI</t>
        </is>
      </c>
      <c r="R3499" s="10" t="n">
        <v>9005.049999999999</v>
      </c>
      <c r="S3499" s="10" t="n"/>
      <c r="T3499" s="10" t="n"/>
      <c r="U3499" s="10" t="n"/>
      <c r="V3499" s="13" t="n">
        <v>6.830303030303031</v>
      </c>
      <c r="W3499" s="12" t="n">
        <v>44978</v>
      </c>
      <c r="X3499" s="13" t="n">
        <v>17</v>
      </c>
      <c r="Y3499" s="12" t="n">
        <v>44991</v>
      </c>
      <c r="Z3499" t="n">
        <v>22</v>
      </c>
      <c r="AA3499" s="14" t="inlineStr">
        <is>
          <t>SI</t>
        </is>
      </c>
    </row>
    <row r="3500">
      <c r="B3500" t="inlineStr">
        <is>
          <t>Venta Local</t>
        </is>
      </c>
      <c r="C3500" t="n">
        <v>40358756</v>
      </c>
      <c r="D3500" t="inlineStr">
        <is>
          <t>ANDES ASIA</t>
        </is>
      </c>
      <c r="E3500" t="n">
        <v>1021924</v>
      </c>
      <c r="F3500" t="inlineStr">
        <is>
          <t>andes asia1021924</t>
        </is>
      </c>
      <c r="G3500" s="12" t="n">
        <v>44955</v>
      </c>
      <c r="H3500" s="10" t="inlineStr"/>
      <c r="I3500" s="10" t="n"/>
      <c r="J3500" s="10" t="n"/>
      <c r="K3500" s="10" t="n"/>
      <c r="L3500" s="13" t="n">
        <v>4.830303030303031</v>
      </c>
      <c r="M3500" s="12" t="n">
        <v>44959</v>
      </c>
      <c r="N3500" s="13" t="n">
        <v>15</v>
      </c>
      <c r="O3500" s="12" t="n">
        <v>44974</v>
      </c>
      <c r="P3500" t="n">
        <v>9</v>
      </c>
      <c r="Q3500" s="14" t="inlineStr">
        <is>
          <t>SI</t>
        </is>
      </c>
      <c r="R3500" s="10" t="n"/>
      <c r="S3500" s="10" t="n"/>
      <c r="T3500" s="10" t="n"/>
      <c r="U3500" s="10" t="n"/>
      <c r="V3500" s="13" t="n">
        <v>6.830303030303031</v>
      </c>
      <c r="W3500" s="12" t="n">
        <v>44961</v>
      </c>
      <c r="X3500" s="13" t="n">
        <v>17</v>
      </c>
      <c r="Y3500" s="12" t="n">
        <v>44974</v>
      </c>
      <c r="Z3500" t="n">
        <v>9</v>
      </c>
      <c r="AA3500" s="14" t="inlineStr">
        <is>
          <t>SI</t>
        </is>
      </c>
    </row>
    <row r="3501">
      <c r="B3501" t="inlineStr">
        <is>
          <t>Venta Local</t>
        </is>
      </c>
      <c r="C3501" t="n">
        <v>40358756</v>
      </c>
      <c r="D3501" t="inlineStr">
        <is>
          <t>ANDES ASIA</t>
        </is>
      </c>
      <c r="E3501" t="n">
        <v>1021925</v>
      </c>
      <c r="F3501" t="inlineStr">
        <is>
          <t>andes asia1021925</t>
        </is>
      </c>
      <c r="G3501" s="12" t="n">
        <v>44955</v>
      </c>
      <c r="H3501" s="10" t="inlineStr"/>
      <c r="I3501" s="10" t="n"/>
      <c r="J3501" s="10" t="n"/>
      <c r="K3501" s="10" t="n"/>
      <c r="L3501" s="13" t="n">
        <v>4.830303030303031</v>
      </c>
      <c r="M3501" s="12" t="n">
        <v>44959</v>
      </c>
      <c r="N3501" s="13" t="n">
        <v>15</v>
      </c>
      <c r="O3501" s="12" t="n">
        <v>44974</v>
      </c>
      <c r="P3501" t="n">
        <v>9</v>
      </c>
      <c r="Q3501" s="14" t="inlineStr">
        <is>
          <t>SI</t>
        </is>
      </c>
      <c r="R3501" s="10" t="n"/>
      <c r="S3501" s="10" t="n"/>
      <c r="T3501" s="10" t="n"/>
      <c r="U3501" s="10" t="n"/>
      <c r="V3501" s="13" t="n">
        <v>6.830303030303031</v>
      </c>
      <c r="W3501" s="12" t="n">
        <v>44961</v>
      </c>
      <c r="X3501" s="13" t="n">
        <v>17</v>
      </c>
      <c r="Y3501" s="12" t="n">
        <v>44974</v>
      </c>
      <c r="Z3501" t="n">
        <v>9</v>
      </c>
      <c r="AA3501" s="14" t="inlineStr">
        <is>
          <t>SI</t>
        </is>
      </c>
    </row>
    <row r="3502">
      <c r="B3502" t="inlineStr">
        <is>
          <t>Venta Local</t>
        </is>
      </c>
      <c r="C3502" t="n">
        <v>40358756</v>
      </c>
      <c r="D3502" t="inlineStr">
        <is>
          <t>ANDES ASIA</t>
        </is>
      </c>
      <c r="E3502" t="n">
        <v>1022141</v>
      </c>
      <c r="F3502" t="inlineStr">
        <is>
          <t>andes asia1022141</t>
        </is>
      </c>
      <c r="G3502" s="12" t="n">
        <v>44955</v>
      </c>
      <c r="H3502" s="10" t="inlineStr"/>
      <c r="I3502" s="10" t="n"/>
      <c r="J3502" s="10" t="n"/>
      <c r="K3502" s="10" t="n"/>
      <c r="L3502" s="13" t="n">
        <v>4.830303030303031</v>
      </c>
      <c r="M3502" s="12" t="n">
        <v>44959</v>
      </c>
      <c r="N3502" s="13" t="n">
        <v>15</v>
      </c>
      <c r="O3502" s="12" t="n">
        <v>44974</v>
      </c>
      <c r="P3502" t="n">
        <v>9</v>
      </c>
      <c r="Q3502" s="14" t="inlineStr">
        <is>
          <t>SI</t>
        </is>
      </c>
      <c r="R3502" s="10" t="n"/>
      <c r="S3502" s="10" t="n"/>
      <c r="T3502" s="10" t="n"/>
      <c r="U3502" s="10" t="n"/>
      <c r="V3502" s="13" t="n">
        <v>6.830303030303031</v>
      </c>
      <c r="W3502" s="12" t="n">
        <v>44961</v>
      </c>
      <c r="X3502" s="13" t="n">
        <v>17</v>
      </c>
      <c r="Y3502" s="12" t="n">
        <v>44974</v>
      </c>
      <c r="Z3502" t="n">
        <v>9</v>
      </c>
      <c r="AA3502" s="14" t="inlineStr">
        <is>
          <t>SI</t>
        </is>
      </c>
    </row>
    <row r="3503">
      <c r="B3503" t="inlineStr">
        <is>
          <t>Venta Local</t>
        </is>
      </c>
      <c r="C3503" t="n">
        <v>40358756</v>
      </c>
      <c r="D3503" t="inlineStr">
        <is>
          <t>ANDES ASIA</t>
        </is>
      </c>
      <c r="E3503" t="n">
        <v>1022142</v>
      </c>
      <c r="F3503" t="inlineStr">
        <is>
          <t>andes asia1022142</t>
        </is>
      </c>
      <c r="G3503" s="12" t="n">
        <v>44955</v>
      </c>
      <c r="H3503" s="10" t="inlineStr"/>
      <c r="I3503" s="10" t="n"/>
      <c r="J3503" s="10" t="n"/>
      <c r="K3503" s="10" t="n"/>
      <c r="L3503" s="13" t="n">
        <v>4.830303030303031</v>
      </c>
      <c r="M3503" s="12" t="n">
        <v>44959</v>
      </c>
      <c r="N3503" s="13" t="n">
        <v>15</v>
      </c>
      <c r="O3503" s="12" t="n">
        <v>44974</v>
      </c>
      <c r="P3503" t="n">
        <v>9</v>
      </c>
      <c r="Q3503" s="14" t="inlineStr">
        <is>
          <t>SI</t>
        </is>
      </c>
      <c r="R3503" s="10" t="n"/>
      <c r="S3503" s="10" t="n"/>
      <c r="T3503" s="10" t="n"/>
      <c r="U3503" s="10" t="n"/>
      <c r="V3503" s="13" t="n">
        <v>6.830303030303031</v>
      </c>
      <c r="W3503" s="12" t="n">
        <v>44961</v>
      </c>
      <c r="X3503" s="13" t="n">
        <v>17</v>
      </c>
      <c r="Y3503" s="12" t="n">
        <v>44974</v>
      </c>
      <c r="Z3503" t="n">
        <v>9</v>
      </c>
      <c r="AA3503" s="14" t="inlineStr">
        <is>
          <t>SI</t>
        </is>
      </c>
    </row>
    <row r="3504">
      <c r="B3504" t="inlineStr">
        <is>
          <t>Venta Local</t>
        </is>
      </c>
      <c r="C3504" t="n">
        <v>40358756</v>
      </c>
      <c r="D3504" t="inlineStr">
        <is>
          <t>ANDES ASIA</t>
        </is>
      </c>
      <c r="E3504" t="n">
        <v>1022398</v>
      </c>
      <c r="F3504" t="inlineStr">
        <is>
          <t>andes asia1022398</t>
        </is>
      </c>
      <c r="G3504" s="12" t="n">
        <v>44955</v>
      </c>
      <c r="H3504" s="10" t="inlineStr"/>
      <c r="I3504" s="10" t="n"/>
      <c r="J3504" s="10" t="n"/>
      <c r="K3504" s="10" t="n"/>
      <c r="L3504" s="13" t="n">
        <v>4.830303030303031</v>
      </c>
      <c r="M3504" s="12" t="n">
        <v>44959</v>
      </c>
      <c r="N3504" s="13" t="n">
        <v>15</v>
      </c>
      <c r="O3504" s="12" t="n">
        <v>44974</v>
      </c>
      <c r="P3504" t="n">
        <v>9</v>
      </c>
      <c r="Q3504" s="14" t="inlineStr">
        <is>
          <t>SI</t>
        </is>
      </c>
      <c r="R3504" s="10" t="n"/>
      <c r="S3504" s="10" t="n"/>
      <c r="T3504" s="10" t="n"/>
      <c r="U3504" s="10" t="n"/>
      <c r="V3504" s="13" t="n">
        <v>6.830303030303031</v>
      </c>
      <c r="W3504" s="12" t="n">
        <v>44961</v>
      </c>
      <c r="X3504" s="13" t="n">
        <v>17</v>
      </c>
      <c r="Y3504" s="12" t="n">
        <v>44974</v>
      </c>
      <c r="Z3504" t="n">
        <v>9</v>
      </c>
      <c r="AA3504" s="14" t="inlineStr">
        <is>
          <t>SI</t>
        </is>
      </c>
    </row>
    <row r="3505">
      <c r="B3505" t="inlineStr">
        <is>
          <t>Venta Local</t>
        </is>
      </c>
      <c r="C3505" t="n">
        <v>40358755</v>
      </c>
      <c r="D3505" t="inlineStr">
        <is>
          <t>ANDES ASIA</t>
        </is>
      </c>
      <c r="E3505" t="n">
        <v>1022398</v>
      </c>
      <c r="F3505" t="inlineStr">
        <is>
          <t>andes asia1022398</t>
        </is>
      </c>
      <c r="G3505" s="12" t="n">
        <v>44972</v>
      </c>
      <c r="H3505" s="10" t="n">
        <v>5005.38</v>
      </c>
      <c r="I3505" s="10" t="n"/>
      <c r="J3505" s="10" t="n"/>
      <c r="K3505" s="10" t="n"/>
      <c r="L3505" s="13" t="n">
        <v>4.830303030303031</v>
      </c>
      <c r="M3505" s="12" t="n">
        <v>44976</v>
      </c>
      <c r="N3505" s="13" t="n">
        <v>15</v>
      </c>
      <c r="O3505" s="12" t="n">
        <v>44991</v>
      </c>
      <c r="P3505" t="n">
        <v>22</v>
      </c>
      <c r="Q3505" s="14" t="inlineStr">
        <is>
          <t>SI</t>
        </is>
      </c>
      <c r="R3505" s="10" t="n">
        <v>5005.38</v>
      </c>
      <c r="S3505" s="10" t="n"/>
      <c r="T3505" s="10" t="n"/>
      <c r="U3505" s="10" t="n"/>
      <c r="V3505" s="13" t="n">
        <v>6.830303030303031</v>
      </c>
      <c r="W3505" s="12" t="n">
        <v>44978</v>
      </c>
      <c r="X3505" s="13" t="n">
        <v>17</v>
      </c>
      <c r="Y3505" s="12" t="n">
        <v>44991</v>
      </c>
      <c r="Z3505" t="n">
        <v>22</v>
      </c>
      <c r="AA3505" s="14" t="inlineStr">
        <is>
          <t>SI</t>
        </is>
      </c>
    </row>
    <row r="3506">
      <c r="B3506" t="inlineStr">
        <is>
          <t>Venta Local</t>
        </is>
      </c>
      <c r="C3506" t="n">
        <v>40358755</v>
      </c>
      <c r="D3506" t="inlineStr">
        <is>
          <t>ANDES ASIA</t>
        </is>
      </c>
      <c r="E3506" t="n">
        <v>1022142</v>
      </c>
      <c r="F3506" t="inlineStr">
        <is>
          <t>andes asia1022142</t>
        </is>
      </c>
      <c r="G3506" s="12" t="n">
        <v>44972</v>
      </c>
      <c r="H3506" s="10" t="n">
        <v>2011.32</v>
      </c>
      <c r="I3506" s="10" t="n"/>
      <c r="J3506" s="10" t="n"/>
      <c r="K3506" s="10" t="n"/>
      <c r="L3506" s="13" t="n">
        <v>4.830303030303031</v>
      </c>
      <c r="M3506" s="12" t="n">
        <v>44976</v>
      </c>
      <c r="N3506" s="13" t="n">
        <v>15</v>
      </c>
      <c r="O3506" s="12" t="n">
        <v>44991</v>
      </c>
      <c r="P3506" t="n">
        <v>22</v>
      </c>
      <c r="Q3506" s="14" t="inlineStr">
        <is>
          <t>SI</t>
        </is>
      </c>
      <c r="R3506" s="10" t="n">
        <v>2011.32</v>
      </c>
      <c r="S3506" s="10" t="n"/>
      <c r="T3506" s="10" t="n"/>
      <c r="U3506" s="10" t="n"/>
      <c r="V3506" s="13" t="n">
        <v>6.830303030303031</v>
      </c>
      <c r="W3506" s="12" t="n">
        <v>44978</v>
      </c>
      <c r="X3506" s="13" t="n">
        <v>17</v>
      </c>
      <c r="Y3506" s="12" t="n">
        <v>44991</v>
      </c>
      <c r="Z3506" t="n">
        <v>22</v>
      </c>
      <c r="AA3506" s="14" t="inlineStr">
        <is>
          <t>SI</t>
        </is>
      </c>
    </row>
    <row r="3507">
      <c r="B3507" t="inlineStr">
        <is>
          <t>Venta Local</t>
        </is>
      </c>
      <c r="C3507" t="n">
        <v>40358755</v>
      </c>
      <c r="D3507" t="inlineStr">
        <is>
          <t>ANDES ASIA</t>
        </is>
      </c>
      <c r="E3507" t="n">
        <v>1022141</v>
      </c>
      <c r="F3507" t="inlineStr">
        <is>
          <t>andes asia1022141</t>
        </is>
      </c>
      <c r="G3507" s="12" t="n">
        <v>44972</v>
      </c>
      <c r="H3507" s="10" t="n">
        <v>5019.23</v>
      </c>
      <c r="I3507" s="10" t="n"/>
      <c r="J3507" s="10" t="n"/>
      <c r="K3507" s="10" t="n"/>
      <c r="L3507" s="13" t="n">
        <v>4.830303030303031</v>
      </c>
      <c r="M3507" s="12" t="n">
        <v>44976</v>
      </c>
      <c r="N3507" s="13" t="n">
        <v>15</v>
      </c>
      <c r="O3507" s="12" t="n">
        <v>44991</v>
      </c>
      <c r="P3507" t="n">
        <v>22</v>
      </c>
      <c r="Q3507" s="14" t="inlineStr">
        <is>
          <t>SI</t>
        </is>
      </c>
      <c r="R3507" s="10" t="n">
        <v>5019.23</v>
      </c>
      <c r="S3507" s="10" t="n"/>
      <c r="T3507" s="10" t="n"/>
      <c r="U3507" s="10" t="n"/>
      <c r="V3507" s="13" t="n">
        <v>6.830303030303031</v>
      </c>
      <c r="W3507" s="12" t="n">
        <v>44978</v>
      </c>
      <c r="X3507" s="13" t="n">
        <v>17</v>
      </c>
      <c r="Y3507" s="12" t="n">
        <v>44991</v>
      </c>
      <c r="Z3507" t="n">
        <v>22</v>
      </c>
      <c r="AA3507" s="14" t="inlineStr">
        <is>
          <t>SI</t>
        </is>
      </c>
    </row>
    <row r="3508">
      <c r="B3508" t="inlineStr">
        <is>
          <t>Venta Local</t>
        </is>
      </c>
      <c r="C3508" t="n">
        <v>40358755</v>
      </c>
      <c r="D3508" t="inlineStr">
        <is>
          <t>ANDES ASIA</t>
        </is>
      </c>
      <c r="E3508" t="n">
        <v>1021925</v>
      </c>
      <c r="F3508" t="inlineStr">
        <is>
          <t>andes asia1021925</t>
        </is>
      </c>
      <c r="G3508" s="12" t="n">
        <v>44972</v>
      </c>
      <c r="H3508" s="10" t="n">
        <v>3028.36</v>
      </c>
      <c r="I3508" s="10" t="n"/>
      <c r="J3508" s="10" t="n"/>
      <c r="K3508" s="10" t="n"/>
      <c r="L3508" s="13" t="n">
        <v>4.830303030303031</v>
      </c>
      <c r="M3508" s="12" t="n">
        <v>44976</v>
      </c>
      <c r="N3508" s="13" t="n">
        <v>15</v>
      </c>
      <c r="O3508" s="12" t="n">
        <v>44991</v>
      </c>
      <c r="P3508" t="n">
        <v>22</v>
      </c>
      <c r="Q3508" s="14" t="inlineStr">
        <is>
          <t>SI</t>
        </is>
      </c>
      <c r="R3508" s="10" t="n">
        <v>3028.36</v>
      </c>
      <c r="S3508" s="10" t="n"/>
      <c r="T3508" s="10" t="n"/>
      <c r="U3508" s="10" t="n"/>
      <c r="V3508" s="13" t="n">
        <v>6.830303030303031</v>
      </c>
      <c r="W3508" s="12" t="n">
        <v>44978</v>
      </c>
      <c r="X3508" s="13" t="n">
        <v>17</v>
      </c>
      <c r="Y3508" s="12" t="n">
        <v>44991</v>
      </c>
      <c r="Z3508" t="n">
        <v>22</v>
      </c>
      <c r="AA3508" s="14" t="inlineStr">
        <is>
          <t>SI</t>
        </is>
      </c>
    </row>
    <row r="3509">
      <c r="B3509" t="inlineStr">
        <is>
          <t>Venta Local</t>
        </is>
      </c>
      <c r="C3509" t="n">
        <v>40358755</v>
      </c>
      <c r="D3509" t="inlineStr">
        <is>
          <t>ANDES ASIA</t>
        </is>
      </c>
      <c r="E3509" t="n">
        <v>1021924</v>
      </c>
      <c r="F3509" t="inlineStr">
        <is>
          <t>andes asia1021924</t>
        </is>
      </c>
      <c r="G3509" s="12" t="n">
        <v>44972</v>
      </c>
      <c r="H3509" s="10" t="n">
        <v>9010.540000000001</v>
      </c>
      <c r="I3509" s="10" t="n"/>
      <c r="J3509" s="10" t="n"/>
      <c r="K3509" s="10" t="n"/>
      <c r="L3509" s="13" t="n">
        <v>4.830303030303031</v>
      </c>
      <c r="M3509" s="12" t="n">
        <v>44976</v>
      </c>
      <c r="N3509" s="13" t="n">
        <v>15</v>
      </c>
      <c r="O3509" s="12" t="n">
        <v>44991</v>
      </c>
      <c r="P3509" t="n">
        <v>22</v>
      </c>
      <c r="Q3509" s="14" t="inlineStr">
        <is>
          <t>SI</t>
        </is>
      </c>
      <c r="R3509" s="10" t="n">
        <v>9010.540000000001</v>
      </c>
      <c r="S3509" s="10" t="n"/>
      <c r="T3509" s="10" t="n"/>
      <c r="U3509" s="10" t="n"/>
      <c r="V3509" s="13" t="n">
        <v>6.830303030303031</v>
      </c>
      <c r="W3509" s="12" t="n">
        <v>44978</v>
      </c>
      <c r="X3509" s="13" t="n">
        <v>17</v>
      </c>
      <c r="Y3509" s="12" t="n">
        <v>44991</v>
      </c>
      <c r="Z3509" t="n">
        <v>22</v>
      </c>
      <c r="AA3509" s="14" t="inlineStr">
        <is>
          <t>SI</t>
        </is>
      </c>
    </row>
    <row r="3510">
      <c r="B3510" t="inlineStr">
        <is>
          <t>Venta Local</t>
        </is>
      </c>
      <c r="C3510" t="n">
        <v>40358754</v>
      </c>
      <c r="D3510" t="inlineStr">
        <is>
          <t>ANDES ASIA</t>
        </is>
      </c>
      <c r="E3510" t="n">
        <v>1022398</v>
      </c>
      <c r="F3510" t="inlineStr">
        <is>
          <t>andes asia1022398</t>
        </is>
      </c>
      <c r="G3510" s="12" t="n">
        <v>44972</v>
      </c>
      <c r="H3510" s="10" t="n">
        <v>5014.94</v>
      </c>
      <c r="I3510" s="10" t="n"/>
      <c r="J3510" s="10" t="n"/>
      <c r="K3510" s="10" t="n"/>
      <c r="L3510" s="13" t="n">
        <v>4.830303030303031</v>
      </c>
      <c r="M3510" s="12" t="n">
        <v>44976</v>
      </c>
      <c r="N3510" s="13" t="n">
        <v>15</v>
      </c>
      <c r="O3510" s="12" t="n">
        <v>44991</v>
      </c>
      <c r="P3510" t="n">
        <v>22</v>
      </c>
      <c r="Q3510" s="14" t="inlineStr">
        <is>
          <t>SI</t>
        </is>
      </c>
      <c r="R3510" s="10" t="n">
        <v>5014.94</v>
      </c>
      <c r="S3510" s="10" t="n"/>
      <c r="T3510" s="10" t="n"/>
      <c r="U3510" s="10" t="n"/>
      <c r="V3510" s="13" t="n">
        <v>6.830303030303031</v>
      </c>
      <c r="W3510" s="12" t="n">
        <v>44978</v>
      </c>
      <c r="X3510" s="13" t="n">
        <v>17</v>
      </c>
      <c r="Y3510" s="12" t="n">
        <v>44991</v>
      </c>
      <c r="Z3510" t="n">
        <v>22</v>
      </c>
      <c r="AA3510" s="14" t="inlineStr">
        <is>
          <t>SI</t>
        </is>
      </c>
    </row>
    <row r="3511">
      <c r="B3511" t="inlineStr">
        <is>
          <t>Venta Local</t>
        </is>
      </c>
      <c r="C3511" t="n">
        <v>40358754</v>
      </c>
      <c r="D3511" t="inlineStr">
        <is>
          <t>ANDES ASIA</t>
        </is>
      </c>
      <c r="E3511" t="n">
        <v>1022142</v>
      </c>
      <c r="F3511" t="inlineStr">
        <is>
          <t>andes asia1022142</t>
        </is>
      </c>
      <c r="G3511" s="12" t="n">
        <v>44972</v>
      </c>
      <c r="H3511" s="10" t="n">
        <v>2008.07</v>
      </c>
      <c r="I3511" s="10" t="n"/>
      <c r="J3511" s="10" t="n"/>
      <c r="K3511" s="10" t="n"/>
      <c r="L3511" s="13" t="n">
        <v>4.830303030303031</v>
      </c>
      <c r="M3511" s="12" t="n">
        <v>44976</v>
      </c>
      <c r="N3511" s="13" t="n">
        <v>15</v>
      </c>
      <c r="O3511" s="12" t="n">
        <v>44991</v>
      </c>
      <c r="P3511" t="n">
        <v>22</v>
      </c>
      <c r="Q3511" s="14" t="inlineStr">
        <is>
          <t>SI</t>
        </is>
      </c>
      <c r="R3511" s="10" t="n">
        <v>2008.07</v>
      </c>
      <c r="S3511" s="10" t="n"/>
      <c r="T3511" s="10" t="n"/>
      <c r="U3511" s="10" t="n"/>
      <c r="V3511" s="13" t="n">
        <v>6.830303030303031</v>
      </c>
      <c r="W3511" s="12" t="n">
        <v>44978</v>
      </c>
      <c r="X3511" s="13" t="n">
        <v>17</v>
      </c>
      <c r="Y3511" s="12" t="n">
        <v>44991</v>
      </c>
      <c r="Z3511" t="n">
        <v>22</v>
      </c>
      <c r="AA3511" s="14" t="inlineStr">
        <is>
          <t>SI</t>
        </is>
      </c>
    </row>
    <row r="3512">
      <c r="B3512" t="inlineStr">
        <is>
          <t>Venta Local</t>
        </is>
      </c>
      <c r="C3512" t="n">
        <v>40358754</v>
      </c>
      <c r="D3512" t="inlineStr">
        <is>
          <t>ANDES ASIA</t>
        </is>
      </c>
      <c r="E3512" t="n">
        <v>1022141</v>
      </c>
      <c r="F3512" t="inlineStr">
        <is>
          <t>andes asia1022141</t>
        </is>
      </c>
      <c r="G3512" s="12" t="n">
        <v>44972</v>
      </c>
      <c r="H3512" s="10" t="n">
        <v>5010.92</v>
      </c>
      <c r="I3512" s="10" t="n"/>
      <c r="J3512" s="10" t="n"/>
      <c r="K3512" s="10" t="n"/>
      <c r="L3512" s="13" t="n">
        <v>4.830303030303031</v>
      </c>
      <c r="M3512" s="12" t="n">
        <v>44976</v>
      </c>
      <c r="N3512" s="13" t="n">
        <v>15</v>
      </c>
      <c r="O3512" s="12" t="n">
        <v>44991</v>
      </c>
      <c r="P3512" t="n">
        <v>22</v>
      </c>
      <c r="Q3512" s="14" t="inlineStr">
        <is>
          <t>SI</t>
        </is>
      </c>
      <c r="R3512" s="10" t="n">
        <v>5010.92</v>
      </c>
      <c r="S3512" s="10" t="n"/>
      <c r="T3512" s="10" t="n"/>
      <c r="U3512" s="10" t="n"/>
      <c r="V3512" s="13" t="n">
        <v>6.830303030303031</v>
      </c>
      <c r="W3512" s="12" t="n">
        <v>44978</v>
      </c>
      <c r="X3512" s="13" t="n">
        <v>17</v>
      </c>
      <c r="Y3512" s="12" t="n">
        <v>44991</v>
      </c>
      <c r="Z3512" t="n">
        <v>22</v>
      </c>
      <c r="AA3512" s="14" t="inlineStr">
        <is>
          <t>SI</t>
        </is>
      </c>
    </row>
    <row r="3513">
      <c r="B3513" t="inlineStr">
        <is>
          <t>Venta Local</t>
        </is>
      </c>
      <c r="C3513" t="n">
        <v>40358754</v>
      </c>
      <c r="D3513" t="inlineStr">
        <is>
          <t>ANDES ASIA</t>
        </is>
      </c>
      <c r="E3513" t="n">
        <v>1021925</v>
      </c>
      <c r="F3513" t="inlineStr">
        <is>
          <t>andes asia1021925</t>
        </is>
      </c>
      <c r="G3513" s="12" t="n">
        <v>44972</v>
      </c>
      <c r="H3513" s="10" t="n">
        <v>3038.71</v>
      </c>
      <c r="I3513" s="10" t="n"/>
      <c r="J3513" s="10" t="n"/>
      <c r="K3513" s="10" t="n"/>
      <c r="L3513" s="13" t="n">
        <v>4.830303030303031</v>
      </c>
      <c r="M3513" s="12" t="n">
        <v>44976</v>
      </c>
      <c r="N3513" s="13" t="n">
        <v>15</v>
      </c>
      <c r="O3513" s="12" t="n">
        <v>44991</v>
      </c>
      <c r="P3513" t="n">
        <v>22</v>
      </c>
      <c r="Q3513" s="14" t="inlineStr">
        <is>
          <t>SI</t>
        </is>
      </c>
      <c r="R3513" s="10" t="n">
        <v>3038.71</v>
      </c>
      <c r="S3513" s="10" t="n"/>
      <c r="T3513" s="10" t="n"/>
      <c r="U3513" s="10" t="n"/>
      <c r="V3513" s="13" t="n">
        <v>6.830303030303031</v>
      </c>
      <c r="W3513" s="12" t="n">
        <v>44978</v>
      </c>
      <c r="X3513" s="13" t="n">
        <v>17</v>
      </c>
      <c r="Y3513" s="12" t="n">
        <v>44991</v>
      </c>
      <c r="Z3513" t="n">
        <v>22</v>
      </c>
      <c r="AA3513" s="14" t="inlineStr">
        <is>
          <t>SI</t>
        </is>
      </c>
    </row>
    <row r="3514">
      <c r="B3514" t="inlineStr">
        <is>
          <t>Venta Local</t>
        </is>
      </c>
      <c r="C3514" t="n">
        <v>40358754</v>
      </c>
      <c r="D3514" t="inlineStr">
        <is>
          <t>ANDES ASIA</t>
        </is>
      </c>
      <c r="E3514" t="n">
        <v>1021924</v>
      </c>
      <c r="F3514" t="inlineStr">
        <is>
          <t>andes asia1021924</t>
        </is>
      </c>
      <c r="G3514" s="12" t="n">
        <v>44972</v>
      </c>
      <c r="H3514" s="10" t="n">
        <v>8985.799999999999</v>
      </c>
      <c r="I3514" s="10" t="n"/>
      <c r="J3514" s="10" t="n"/>
      <c r="K3514" s="10" t="n"/>
      <c r="L3514" s="13" t="n">
        <v>4.830303030303031</v>
      </c>
      <c r="M3514" s="12" t="n">
        <v>44976</v>
      </c>
      <c r="N3514" s="13" t="n">
        <v>15</v>
      </c>
      <c r="O3514" s="12" t="n">
        <v>44991</v>
      </c>
      <c r="P3514" t="n">
        <v>22</v>
      </c>
      <c r="Q3514" s="14" t="inlineStr">
        <is>
          <t>SI</t>
        </is>
      </c>
      <c r="R3514" s="10" t="n">
        <v>8985.799999999999</v>
      </c>
      <c r="S3514" s="10" t="n"/>
      <c r="T3514" s="10" t="n"/>
      <c r="U3514" s="10" t="n"/>
      <c r="V3514" s="13" t="n">
        <v>6.830303030303031</v>
      </c>
      <c r="W3514" s="12" t="n">
        <v>44978</v>
      </c>
      <c r="X3514" s="13" t="n">
        <v>17</v>
      </c>
      <c r="Y3514" s="12" t="n">
        <v>44991</v>
      </c>
      <c r="Z3514" t="n">
        <v>22</v>
      </c>
      <c r="AA3514" s="14" t="inlineStr">
        <is>
          <t>SI</t>
        </is>
      </c>
    </row>
    <row r="3515">
      <c r="B3515" t="inlineStr">
        <is>
          <t>Venta Directa</t>
        </is>
      </c>
      <c r="C3515" t="n">
        <v>40358752</v>
      </c>
      <c r="D3515" t="inlineStr">
        <is>
          <t>AGROSUPER ASIA</t>
        </is>
      </c>
      <c r="E3515" t="n">
        <v>1012612</v>
      </c>
      <c r="F3515" t="inlineStr">
        <is>
          <t>agrosuper asia1012612</t>
        </is>
      </c>
      <c r="G3515" s="12" t="n">
        <v>44982</v>
      </c>
      <c r="H3515" s="10" t="inlineStr"/>
      <c r="I3515" s="10" t="n"/>
      <c r="J3515" s="10" t="n"/>
      <c r="K3515" s="10" t="n"/>
      <c r="L3515" s="13" t="n"/>
      <c r="N3515" s="13" t="n"/>
      <c r="Q3515" s="14" t="n"/>
      <c r="R3515" s="10" t="n"/>
      <c r="S3515" s="10" t="n"/>
      <c r="T3515" s="10" t="n"/>
      <c r="U3515" s="10" t="n"/>
      <c r="V3515" s="13" t="n"/>
      <c r="X3515" s="13" t="n"/>
      <c r="AA3515" s="14" t="n"/>
    </row>
    <row r="3516">
      <c r="B3516" t="inlineStr">
        <is>
          <t>Venta Directa</t>
        </is>
      </c>
      <c r="C3516" t="n">
        <v>40358751</v>
      </c>
      <c r="D3516" t="inlineStr">
        <is>
          <t>AGROSUPER ASIA</t>
        </is>
      </c>
      <c r="E3516" t="n">
        <v>1012612</v>
      </c>
      <c r="F3516" t="inlineStr">
        <is>
          <t>agrosuper asia1012612</t>
        </is>
      </c>
      <c r="G3516" s="12" t="n">
        <v>44982</v>
      </c>
      <c r="H3516" s="10" t="inlineStr"/>
      <c r="I3516" s="10" t="n"/>
      <c r="J3516" s="10" t="n"/>
      <c r="K3516" s="10" t="n"/>
      <c r="L3516" s="13" t="n"/>
      <c r="N3516" s="13" t="n"/>
      <c r="Q3516" s="14" t="n"/>
      <c r="R3516" s="10" t="n"/>
      <c r="S3516" s="10" t="n"/>
      <c r="T3516" s="10" t="n"/>
      <c r="U3516" s="10" t="n"/>
      <c r="V3516" s="13" t="n"/>
      <c r="X3516" s="13" t="n"/>
      <c r="AA3516" s="14" t="n"/>
    </row>
    <row r="3517">
      <c r="B3517" t="inlineStr">
        <is>
          <t>Venta Directa</t>
        </is>
      </c>
      <c r="C3517" t="n">
        <v>40358750</v>
      </c>
      <c r="D3517" t="inlineStr">
        <is>
          <t>AGROSUPER ASIA</t>
        </is>
      </c>
      <c r="E3517" t="n">
        <v>1012612</v>
      </c>
      <c r="F3517" t="inlineStr">
        <is>
          <t>agrosuper asia1012612</t>
        </is>
      </c>
      <c r="G3517" s="12" t="n">
        <v>44982</v>
      </c>
      <c r="H3517" s="10" t="inlineStr"/>
      <c r="I3517" s="10" t="n"/>
      <c r="J3517" s="10" t="n"/>
      <c r="K3517" s="10" t="n"/>
      <c r="L3517" s="13" t="n"/>
      <c r="N3517" s="13" t="n"/>
      <c r="Q3517" s="14" t="n"/>
      <c r="R3517" s="10" t="n"/>
      <c r="S3517" s="10" t="n"/>
      <c r="T3517" s="10" t="n"/>
      <c r="U3517" s="10" t="n"/>
      <c r="V3517" s="13" t="n"/>
      <c r="X3517" s="13" t="n"/>
      <c r="AA3517" s="14" t="n"/>
    </row>
    <row r="3518">
      <c r="B3518" t="inlineStr">
        <is>
          <t>Venta Directa</t>
        </is>
      </c>
      <c r="C3518" t="n">
        <v>40358748</v>
      </c>
      <c r="D3518" t="inlineStr">
        <is>
          <t>AGROSUPER ASIA</t>
        </is>
      </c>
      <c r="E3518" t="n">
        <v>1012612</v>
      </c>
      <c r="F3518" t="inlineStr">
        <is>
          <t>agrosuper asia1012612</t>
        </is>
      </c>
      <c r="G3518" s="12" t="n">
        <v>44982</v>
      </c>
      <c r="H3518" s="10" t="inlineStr"/>
      <c r="I3518" s="10" t="n"/>
      <c r="J3518" s="10" t="n"/>
      <c r="K3518" s="10" t="n"/>
      <c r="L3518" s="13" t="n"/>
      <c r="N3518" s="13" t="n"/>
      <c r="Q3518" s="14" t="n"/>
      <c r="R3518" s="10" t="n"/>
      <c r="S3518" s="10" t="n"/>
      <c r="T3518" s="10" t="n"/>
      <c r="U3518" s="10" t="n"/>
      <c r="V3518" s="13" t="n"/>
      <c r="X3518" s="13" t="n"/>
      <c r="AA3518" s="14" t="n"/>
    </row>
    <row r="3519">
      <c r="B3519" t="inlineStr">
        <is>
          <t>Venta Directa</t>
        </is>
      </c>
      <c r="C3519" t="n">
        <v>40358747</v>
      </c>
      <c r="D3519" t="inlineStr">
        <is>
          <t>AGROSUPER ASIA</t>
        </is>
      </c>
      <c r="E3519" t="n">
        <v>1012612</v>
      </c>
      <c r="F3519" t="inlineStr">
        <is>
          <t>agrosuper asia1012612</t>
        </is>
      </c>
      <c r="G3519" s="12" t="n">
        <v>44982</v>
      </c>
      <c r="H3519" s="10" t="inlineStr"/>
      <c r="I3519" s="10" t="n"/>
      <c r="J3519" s="10" t="n"/>
      <c r="K3519" s="10" t="n"/>
      <c r="L3519" s="13" t="n"/>
      <c r="N3519" s="13" t="n"/>
      <c r="Q3519" s="14" t="n"/>
      <c r="R3519" s="10" t="n"/>
      <c r="S3519" s="10" t="n"/>
      <c r="T3519" s="10" t="n"/>
      <c r="U3519" s="10" t="n"/>
      <c r="V3519" s="13" t="n"/>
      <c r="X3519" s="13" t="n"/>
      <c r="AA3519" s="14" t="n"/>
    </row>
    <row r="3520">
      <c r="B3520" t="inlineStr">
        <is>
          <t>Venta Directa</t>
        </is>
      </c>
      <c r="C3520" t="n">
        <v>40358746</v>
      </c>
      <c r="D3520" t="inlineStr">
        <is>
          <t>AGROSUPER ASIA</t>
        </is>
      </c>
      <c r="E3520" t="n">
        <v>1012612</v>
      </c>
      <c r="F3520" t="inlineStr">
        <is>
          <t>agrosuper asia1012612</t>
        </is>
      </c>
      <c r="G3520" s="12" t="n">
        <v>44982</v>
      </c>
      <c r="H3520" s="10" t="inlineStr"/>
      <c r="I3520" s="10" t="n"/>
      <c r="J3520" s="10" t="n"/>
      <c r="K3520" s="10" t="n"/>
      <c r="L3520" s="13" t="n"/>
      <c r="N3520" s="13" t="n"/>
      <c r="Q3520" s="14" t="n"/>
      <c r="R3520" s="10" t="n"/>
      <c r="S3520" s="10" t="n"/>
      <c r="T3520" s="10" t="n"/>
      <c r="U3520" s="10" t="n"/>
      <c r="V3520" s="13" t="n"/>
      <c r="X3520" s="13" t="n"/>
      <c r="AA3520" s="14" t="n"/>
    </row>
    <row r="3521">
      <c r="B3521" t="inlineStr">
        <is>
          <t>Venta Directa</t>
        </is>
      </c>
      <c r="C3521" t="n">
        <v>40358745</v>
      </c>
      <c r="D3521" t="inlineStr">
        <is>
          <t>AGROSUPER ASIA</t>
        </is>
      </c>
      <c r="E3521" t="n">
        <v>1012612</v>
      </c>
      <c r="F3521" t="inlineStr">
        <is>
          <t>agrosuper asia1012612</t>
        </is>
      </c>
      <c r="G3521" s="12" t="n">
        <v>44976</v>
      </c>
      <c r="H3521" s="10" t="inlineStr"/>
      <c r="I3521" s="10" t="n"/>
      <c r="J3521" s="10" t="n"/>
      <c r="K3521" s="10" t="n"/>
      <c r="L3521" s="13" t="n"/>
      <c r="N3521" s="13" t="n"/>
      <c r="Q3521" s="14" t="n"/>
      <c r="R3521" s="10" t="n"/>
      <c r="S3521" s="10" t="n"/>
      <c r="T3521" s="10" t="n"/>
      <c r="U3521" s="10" t="n"/>
      <c r="V3521" s="13" t="n"/>
      <c r="X3521" s="13" t="n"/>
      <c r="AA3521" s="14" t="n"/>
    </row>
    <row r="3522">
      <c r="B3522" t="inlineStr">
        <is>
          <t>Venta Directa</t>
        </is>
      </c>
      <c r="C3522" t="n">
        <v>40358744</v>
      </c>
      <c r="D3522" t="inlineStr">
        <is>
          <t>AGROSUPER ASIA</t>
        </is>
      </c>
      <c r="E3522" t="n">
        <v>1012612</v>
      </c>
      <c r="F3522" t="inlineStr">
        <is>
          <t>agrosuper asia1012612</t>
        </is>
      </c>
      <c r="G3522" s="12" t="n">
        <v>44976</v>
      </c>
      <c r="H3522" s="10" t="inlineStr"/>
      <c r="I3522" s="10" t="n"/>
      <c r="J3522" s="10" t="n"/>
      <c r="K3522" s="10" t="n"/>
      <c r="L3522" s="13" t="n"/>
      <c r="N3522" s="13" t="n"/>
      <c r="Q3522" s="14" t="n"/>
      <c r="R3522" s="10" t="n"/>
      <c r="S3522" s="10" t="n"/>
      <c r="T3522" s="10" t="n"/>
      <c r="U3522" s="10" t="n"/>
      <c r="V3522" s="13" t="n"/>
      <c r="X3522" s="13" t="n"/>
      <c r="AA3522" s="14" t="n"/>
    </row>
    <row r="3523">
      <c r="B3523" t="inlineStr">
        <is>
          <t>Venta Directa</t>
        </is>
      </c>
      <c r="C3523" t="n">
        <v>40358733</v>
      </c>
      <c r="D3523" t="inlineStr">
        <is>
          <t>AGROSUPER ASIA</t>
        </is>
      </c>
      <c r="E3523" t="n">
        <v>1012612</v>
      </c>
      <c r="F3523" t="inlineStr">
        <is>
          <t>agrosuper asia1012612</t>
        </is>
      </c>
      <c r="G3523" s="12" t="n">
        <v>44976</v>
      </c>
      <c r="H3523" s="10" t="inlineStr"/>
      <c r="I3523" s="10" t="n"/>
      <c r="J3523" s="10" t="n"/>
      <c r="K3523" s="10" t="n"/>
      <c r="L3523" s="13" t="n"/>
      <c r="N3523" s="13" t="n"/>
      <c r="Q3523" s="14" t="n"/>
      <c r="R3523" s="10" t="n"/>
      <c r="S3523" s="10" t="n"/>
      <c r="T3523" s="10" t="n"/>
      <c r="U3523" s="10" t="n"/>
      <c r="V3523" s="13" t="n"/>
      <c r="X3523" s="13" t="n"/>
      <c r="AA3523" s="14" t="n"/>
    </row>
    <row r="3524">
      <c r="B3524" t="inlineStr">
        <is>
          <t>Venta Directa</t>
        </is>
      </c>
      <c r="C3524" t="n">
        <v>40358732</v>
      </c>
      <c r="D3524" t="inlineStr">
        <is>
          <t>AGROSUPER ASIA</t>
        </is>
      </c>
      <c r="E3524" t="n">
        <v>1012612</v>
      </c>
      <c r="F3524" t="inlineStr">
        <is>
          <t>agrosuper asia1012612</t>
        </is>
      </c>
      <c r="G3524" s="12" t="n">
        <v>44969</v>
      </c>
      <c r="H3524" s="10" t="inlineStr"/>
      <c r="I3524" s="10" t="n"/>
      <c r="J3524" s="10" t="n"/>
      <c r="K3524" s="10" t="n"/>
      <c r="L3524" s="13" t="n"/>
      <c r="N3524" s="13" t="n"/>
      <c r="Q3524" s="14" t="n"/>
      <c r="R3524" s="10" t="n"/>
      <c r="S3524" s="10" t="n"/>
      <c r="T3524" s="10" t="n"/>
      <c r="U3524" s="10" t="n"/>
      <c r="V3524" s="13" t="n"/>
      <c r="X3524" s="13" t="n"/>
      <c r="AA3524" s="14" t="n"/>
    </row>
    <row r="3525">
      <c r="B3525" t="inlineStr">
        <is>
          <t>Venta Directa</t>
        </is>
      </c>
      <c r="C3525" t="n">
        <v>40358708</v>
      </c>
      <c r="D3525" t="inlineStr">
        <is>
          <t>AGRO SUDAMERICA</t>
        </is>
      </c>
      <c r="E3525" t="n">
        <v>1022150</v>
      </c>
      <c r="F3525" t="inlineStr">
        <is>
          <t>agro sudamerica1022150</t>
        </is>
      </c>
      <c r="G3525" s="12" t="n">
        <v>44940</v>
      </c>
      <c r="H3525" s="10" t="inlineStr"/>
      <c r="I3525" s="10" t="n"/>
      <c r="J3525" s="10" t="n"/>
      <c r="K3525" s="10" t="n"/>
      <c r="L3525" s="13" t="n"/>
      <c r="N3525" s="13" t="n"/>
      <c r="Q3525" s="14" t="n"/>
      <c r="R3525" s="10" t="n"/>
      <c r="S3525" s="10" t="n"/>
      <c r="T3525" s="10" t="n"/>
      <c r="U3525" s="10" t="n"/>
      <c r="V3525" s="13" t="n"/>
      <c r="X3525" s="13" t="n"/>
      <c r="AA3525" s="14" t="n"/>
    </row>
    <row r="3526">
      <c r="B3526" t="inlineStr">
        <is>
          <t>Venta Local</t>
        </is>
      </c>
      <c r="C3526" t="n">
        <v>40358706</v>
      </c>
      <c r="D3526" t="inlineStr">
        <is>
          <t>AGRO MEXICO</t>
        </is>
      </c>
      <c r="E3526" t="n">
        <v>1023302</v>
      </c>
      <c r="F3526" t="inlineStr">
        <is>
          <t>agro mexico1023302</t>
        </is>
      </c>
      <c r="G3526" s="12" t="n">
        <v>44941</v>
      </c>
      <c r="H3526" s="10" t="inlineStr"/>
      <c r="I3526" s="10" t="n"/>
      <c r="J3526" s="10" t="n"/>
      <c r="K3526" s="10" t="n"/>
      <c r="L3526" s="13" t="n">
        <v>5.449612403100775</v>
      </c>
      <c r="M3526" s="12" t="n">
        <v>44946</v>
      </c>
      <c r="N3526" s="13" t="n">
        <v>10</v>
      </c>
      <c r="O3526" s="12" t="n">
        <v>44956</v>
      </c>
      <c r="P3526" t="n">
        <v>1</v>
      </c>
      <c r="Q3526" s="14" t="inlineStr">
        <is>
          <t>Mes 2</t>
        </is>
      </c>
      <c r="R3526" s="10" t="n"/>
      <c r="S3526" s="10" t="n"/>
      <c r="T3526" s="10" t="n"/>
      <c r="U3526" s="10" t="n"/>
      <c r="V3526" s="13" t="n">
        <v>7.449612403100775</v>
      </c>
      <c r="W3526" s="12" t="n">
        <v>44948</v>
      </c>
      <c r="X3526" s="13" t="n">
        <v>12</v>
      </c>
      <c r="Y3526" s="12" t="n">
        <v>44956</v>
      </c>
      <c r="Z3526" t="n">
        <v>1</v>
      </c>
      <c r="AA3526" s="14" t="inlineStr">
        <is>
          <t>Mes 2</t>
        </is>
      </c>
    </row>
    <row r="3527">
      <c r="B3527" t="inlineStr">
        <is>
          <t>Venta Local</t>
        </is>
      </c>
      <c r="C3527" t="n">
        <v>40358705</v>
      </c>
      <c r="D3527" t="inlineStr">
        <is>
          <t>AGRO MEXICO</t>
        </is>
      </c>
      <c r="E3527" t="n">
        <v>1023302</v>
      </c>
      <c r="F3527" t="inlineStr">
        <is>
          <t>agro mexico1023302</t>
        </is>
      </c>
      <c r="G3527" s="12" t="n">
        <v>44941</v>
      </c>
      <c r="H3527" s="10" t="inlineStr"/>
      <c r="I3527" s="10" t="n"/>
      <c r="J3527" s="10" t="n"/>
      <c r="K3527" s="10" t="n"/>
      <c r="L3527" s="13" t="n">
        <v>5.449612403100775</v>
      </c>
      <c r="M3527" s="12" t="n">
        <v>44946</v>
      </c>
      <c r="N3527" s="13" t="n">
        <v>10</v>
      </c>
      <c r="O3527" s="12" t="n">
        <v>44956</v>
      </c>
      <c r="P3527" t="n">
        <v>1</v>
      </c>
      <c r="Q3527" s="14" t="inlineStr">
        <is>
          <t>Mes 2</t>
        </is>
      </c>
      <c r="R3527" s="10" t="n"/>
      <c r="S3527" s="10" t="n"/>
      <c r="T3527" s="10" t="n"/>
      <c r="U3527" s="10" t="n"/>
      <c r="V3527" s="13" t="n">
        <v>7.449612403100775</v>
      </c>
      <c r="W3527" s="12" t="n">
        <v>44948</v>
      </c>
      <c r="X3527" s="13" t="n">
        <v>12</v>
      </c>
      <c r="Y3527" s="12" t="n">
        <v>44956</v>
      </c>
      <c r="Z3527" t="n">
        <v>1</v>
      </c>
      <c r="AA3527" s="14" t="inlineStr">
        <is>
          <t>Mes 2</t>
        </is>
      </c>
    </row>
    <row r="3528">
      <c r="B3528" t="inlineStr">
        <is>
          <t>Venta Local</t>
        </is>
      </c>
      <c r="C3528" t="n">
        <v>40358704</v>
      </c>
      <c r="D3528" t="inlineStr">
        <is>
          <t>AGRO MEXICO</t>
        </is>
      </c>
      <c r="E3528" t="n">
        <v>1023302</v>
      </c>
      <c r="F3528" t="inlineStr">
        <is>
          <t>agro mexico1023302</t>
        </is>
      </c>
      <c r="G3528" s="12" t="n">
        <v>44941</v>
      </c>
      <c r="H3528" s="10" t="inlineStr"/>
      <c r="I3528" s="10" t="n"/>
      <c r="J3528" s="10" t="n"/>
      <c r="K3528" s="10" t="n"/>
      <c r="L3528" s="13" t="n">
        <v>5.449612403100775</v>
      </c>
      <c r="M3528" s="12" t="n">
        <v>44946</v>
      </c>
      <c r="N3528" s="13" t="n">
        <v>10</v>
      </c>
      <c r="O3528" s="12" t="n">
        <v>44956</v>
      </c>
      <c r="P3528" t="n">
        <v>1</v>
      </c>
      <c r="Q3528" s="14" t="inlineStr">
        <is>
          <t>Mes 2</t>
        </is>
      </c>
      <c r="R3528" s="10" t="n"/>
      <c r="S3528" s="10" t="n"/>
      <c r="T3528" s="10" t="n"/>
      <c r="U3528" s="10" t="n"/>
      <c r="V3528" s="13" t="n">
        <v>7.449612403100775</v>
      </c>
      <c r="W3528" s="12" t="n">
        <v>44948</v>
      </c>
      <c r="X3528" s="13" t="n">
        <v>12</v>
      </c>
      <c r="Y3528" s="12" t="n">
        <v>44956</v>
      </c>
      <c r="Z3528" t="n">
        <v>1</v>
      </c>
      <c r="AA3528" s="14" t="inlineStr">
        <is>
          <t>Mes 2</t>
        </is>
      </c>
    </row>
    <row r="3529">
      <c r="B3529" t="inlineStr">
        <is>
          <t>Venta Local</t>
        </is>
      </c>
      <c r="C3529" t="n">
        <v>40358703</v>
      </c>
      <c r="D3529" t="inlineStr">
        <is>
          <t>AGRO MEXICO</t>
        </is>
      </c>
      <c r="E3529" t="n">
        <v>1023302</v>
      </c>
      <c r="F3529" t="inlineStr">
        <is>
          <t>agro mexico1023302</t>
        </is>
      </c>
      <c r="G3529" s="12" t="n">
        <v>44940</v>
      </c>
      <c r="H3529" s="10" t="inlineStr"/>
      <c r="I3529" s="10" t="n"/>
      <c r="J3529" s="10" t="n"/>
      <c r="K3529" s="10" t="n"/>
      <c r="L3529" s="13" t="n">
        <v>5.449612403100775</v>
      </c>
      <c r="M3529" s="12" t="n">
        <v>44945</v>
      </c>
      <c r="N3529" s="13" t="n">
        <v>10</v>
      </c>
      <c r="O3529" s="12" t="n">
        <v>44955</v>
      </c>
      <c r="P3529" t="n">
        <v>2</v>
      </c>
      <c r="Q3529" s="14" t="inlineStr">
        <is>
          <t>Mes 2</t>
        </is>
      </c>
      <c r="R3529" s="10" t="n"/>
      <c r="S3529" s="10" t="n"/>
      <c r="T3529" s="10" t="n"/>
      <c r="U3529" s="10" t="n"/>
      <c r="V3529" s="13" t="n">
        <v>7.449612403100775</v>
      </c>
      <c r="W3529" s="12" t="n">
        <v>44947</v>
      </c>
      <c r="X3529" s="13" t="n">
        <v>12</v>
      </c>
      <c r="Y3529" s="12" t="n">
        <v>44955</v>
      </c>
      <c r="Z3529" t="n">
        <v>2</v>
      </c>
      <c r="AA3529" s="14" t="inlineStr">
        <is>
          <t>Mes 2</t>
        </is>
      </c>
    </row>
    <row r="3530">
      <c r="B3530" t="inlineStr">
        <is>
          <t>Venta Directa</t>
        </is>
      </c>
      <c r="C3530" t="n">
        <v>40358692</v>
      </c>
      <c r="D3530" t="inlineStr">
        <is>
          <t>AGRO SUDAMERICA</t>
        </is>
      </c>
      <c r="E3530" t="n">
        <v>1023433</v>
      </c>
      <c r="F3530" t="inlineStr">
        <is>
          <t>agro sudamerica1023433</t>
        </is>
      </c>
      <c r="G3530" s="12" t="n">
        <v>44943</v>
      </c>
      <c r="H3530" s="10" t="inlineStr"/>
      <c r="I3530" s="10" t="n"/>
      <c r="J3530" s="10" t="n"/>
      <c r="K3530" s="10" t="n"/>
      <c r="L3530" s="13" t="n"/>
      <c r="N3530" s="13" t="n"/>
      <c r="Q3530" s="14" t="n"/>
      <c r="R3530" s="10" t="n"/>
      <c r="S3530" s="10" t="n"/>
      <c r="T3530" s="10" t="n"/>
      <c r="U3530" s="10" t="n"/>
      <c r="V3530" s="13" t="n"/>
      <c r="X3530" s="13" t="n"/>
      <c r="AA3530" s="14" t="n"/>
    </row>
    <row r="3531">
      <c r="B3531" t="inlineStr">
        <is>
          <t>Venta Directa</t>
        </is>
      </c>
      <c r="C3531" t="n">
        <v>40358688</v>
      </c>
      <c r="D3531" t="inlineStr">
        <is>
          <t>AGRO SUDAMERICA</t>
        </is>
      </c>
      <c r="E3531" t="n">
        <v>1020944</v>
      </c>
      <c r="F3531" t="inlineStr">
        <is>
          <t>agro sudamerica1020944</t>
        </is>
      </c>
      <c r="G3531" s="12" t="n">
        <v>44934</v>
      </c>
      <c r="H3531" s="10" t="inlineStr"/>
      <c r="I3531" s="10" t="n"/>
      <c r="J3531" s="10" t="n"/>
      <c r="K3531" s="10" t="n"/>
      <c r="L3531" s="13" t="n"/>
      <c r="N3531" s="13" t="n"/>
      <c r="Q3531" s="14" t="n"/>
      <c r="R3531" s="10" t="n"/>
      <c r="S3531" s="10" t="n"/>
      <c r="T3531" s="10" t="n"/>
      <c r="U3531" s="10" t="n"/>
      <c r="V3531" s="13" t="n"/>
      <c r="X3531" s="13" t="n"/>
      <c r="AA3531" s="14" t="n"/>
    </row>
    <row r="3532">
      <c r="B3532" t="inlineStr">
        <is>
          <t>Venta Directa</t>
        </is>
      </c>
      <c r="C3532" t="n">
        <v>40358687</v>
      </c>
      <c r="D3532" t="inlineStr">
        <is>
          <t>AGRO SUDAMERICA</t>
        </is>
      </c>
      <c r="E3532" t="n">
        <v>1020944</v>
      </c>
      <c r="F3532" t="inlineStr">
        <is>
          <t>agro sudamerica1020944</t>
        </is>
      </c>
      <c r="G3532" s="12" t="n">
        <v>44934</v>
      </c>
      <c r="H3532" s="10" t="inlineStr"/>
      <c r="I3532" s="10" t="n"/>
      <c r="J3532" s="10" t="n"/>
      <c r="K3532" s="10" t="n"/>
      <c r="L3532" s="13" t="n"/>
      <c r="N3532" s="13" t="n"/>
      <c r="Q3532" s="14" t="n"/>
      <c r="R3532" s="10" t="n"/>
      <c r="S3532" s="10" t="n"/>
      <c r="T3532" s="10" t="n"/>
      <c r="U3532" s="10" t="n"/>
      <c r="V3532" s="13" t="n"/>
      <c r="X3532" s="13" t="n"/>
      <c r="AA3532" s="14" t="n"/>
    </row>
    <row r="3533">
      <c r="B3533" t="inlineStr">
        <is>
          <t>Venta Directa</t>
        </is>
      </c>
      <c r="C3533" t="n">
        <v>40358684</v>
      </c>
      <c r="D3533" t="inlineStr">
        <is>
          <t>AGRO SUDAMERICA</t>
        </is>
      </c>
      <c r="E3533" t="n">
        <v>1023433</v>
      </c>
      <c r="F3533" t="inlineStr">
        <is>
          <t>agro sudamerica1023433</t>
        </is>
      </c>
      <c r="G3533" s="12" t="n">
        <v>44946</v>
      </c>
      <c r="H3533" s="10" t="inlineStr"/>
      <c r="I3533" s="10" t="n"/>
      <c r="J3533" s="10" t="n"/>
      <c r="K3533" s="10" t="n"/>
      <c r="L3533" s="13" t="n"/>
      <c r="N3533" s="13" t="n"/>
      <c r="Q3533" s="14" t="n"/>
      <c r="R3533" s="10" t="n"/>
      <c r="S3533" s="10" t="n"/>
      <c r="T3533" s="10" t="n"/>
      <c r="U3533" s="10" t="n"/>
      <c r="V3533" s="13" t="n"/>
      <c r="X3533" s="13" t="n"/>
      <c r="AA3533" s="14" t="n"/>
    </row>
    <row r="3534">
      <c r="B3534" t="inlineStr">
        <is>
          <t>Venta Directa</t>
        </is>
      </c>
      <c r="C3534" t="n">
        <v>40358684</v>
      </c>
      <c r="D3534" t="inlineStr">
        <is>
          <t>AGRO SUDAMERICA</t>
        </is>
      </c>
      <c r="E3534" t="n">
        <v>1020944</v>
      </c>
      <c r="F3534" t="inlineStr">
        <is>
          <t>agro sudamerica1020944</t>
        </is>
      </c>
      <c r="G3534" s="12" t="n">
        <v>44946</v>
      </c>
      <c r="H3534" s="10" t="inlineStr"/>
      <c r="I3534" s="10" t="n"/>
      <c r="J3534" s="10" t="n"/>
      <c r="K3534" s="10" t="n"/>
      <c r="L3534" s="13" t="n"/>
      <c r="N3534" s="13" t="n"/>
      <c r="Q3534" s="14" t="n"/>
      <c r="R3534" s="10" t="n"/>
      <c r="S3534" s="10" t="n"/>
      <c r="T3534" s="10" t="n"/>
      <c r="U3534" s="10" t="n"/>
      <c r="V3534" s="13" t="n"/>
      <c r="X3534" s="13" t="n"/>
      <c r="AA3534" s="14" t="n"/>
    </row>
    <row r="3535">
      <c r="B3535" t="inlineStr">
        <is>
          <t>Venta Directa</t>
        </is>
      </c>
      <c r="C3535" t="n">
        <v>40358684</v>
      </c>
      <c r="D3535" t="inlineStr">
        <is>
          <t>AGRO SUDAMERICA</t>
        </is>
      </c>
      <c r="E3535" t="n">
        <v>1023433</v>
      </c>
      <c r="F3535" t="inlineStr">
        <is>
          <t>agro sudamerica1023433</t>
        </is>
      </c>
      <c r="G3535" s="12" t="n">
        <v>44946</v>
      </c>
      <c r="H3535" s="10" t="inlineStr"/>
      <c r="I3535" s="10" t="n"/>
      <c r="J3535" s="10" t="n"/>
      <c r="K3535" s="10" t="n"/>
      <c r="L3535" s="13" t="n"/>
      <c r="N3535" s="13" t="n"/>
      <c r="Q3535" s="14" t="n"/>
      <c r="R3535" s="10" t="n"/>
      <c r="S3535" s="10" t="n"/>
      <c r="T3535" s="10" t="n"/>
      <c r="U3535" s="10" t="n"/>
      <c r="V3535" s="13" t="n"/>
      <c r="X3535" s="13" t="n"/>
      <c r="AA3535" s="14" t="n"/>
    </row>
    <row r="3536">
      <c r="B3536" t="inlineStr">
        <is>
          <t>Venta Directa</t>
        </is>
      </c>
      <c r="C3536" t="n">
        <v>40358684</v>
      </c>
      <c r="D3536" t="inlineStr">
        <is>
          <t>AGRO SUDAMERICA</t>
        </is>
      </c>
      <c r="E3536" t="n">
        <v>1020017</v>
      </c>
      <c r="F3536" t="inlineStr">
        <is>
          <t>agro sudamerica1020017</t>
        </is>
      </c>
      <c r="G3536" s="12" t="n">
        <v>44946</v>
      </c>
      <c r="H3536" s="10" t="inlineStr"/>
      <c r="I3536" s="10" t="n"/>
      <c r="J3536" s="10" t="n"/>
      <c r="K3536" s="10" t="n"/>
      <c r="L3536" s="13" t="n"/>
      <c r="N3536" s="13" t="n"/>
      <c r="Q3536" s="14" t="n"/>
      <c r="R3536" s="10" t="n"/>
      <c r="S3536" s="10" t="n"/>
      <c r="T3536" s="10" t="n"/>
      <c r="U3536" s="10" t="n"/>
      <c r="V3536" s="13" t="n"/>
      <c r="X3536" s="13" t="n"/>
      <c r="AA3536" s="14" t="n"/>
    </row>
    <row r="3537">
      <c r="B3537" t="inlineStr">
        <is>
          <t>Venta Directa</t>
        </is>
      </c>
      <c r="C3537" t="n">
        <v>40358684</v>
      </c>
      <c r="D3537" t="inlineStr">
        <is>
          <t>AGRO SUDAMERICA</t>
        </is>
      </c>
      <c r="E3537" t="n">
        <v>1020367</v>
      </c>
      <c r="F3537" t="inlineStr">
        <is>
          <t>agro sudamerica1020367</t>
        </is>
      </c>
      <c r="G3537" s="12" t="n">
        <v>44946</v>
      </c>
      <c r="H3537" s="10" t="inlineStr"/>
      <c r="I3537" s="10" t="n"/>
      <c r="J3537" s="10" t="n"/>
      <c r="K3537" s="10" t="n"/>
      <c r="L3537" s="13" t="n"/>
      <c r="N3537" s="13" t="n"/>
      <c r="Q3537" s="14" t="n"/>
      <c r="R3537" s="10" t="n"/>
      <c r="S3537" s="10" t="n"/>
      <c r="T3537" s="10" t="n"/>
      <c r="U3537" s="10" t="n"/>
      <c r="V3537" s="13" t="n"/>
      <c r="X3537" s="13" t="n"/>
      <c r="AA3537" s="14" t="n"/>
    </row>
    <row r="3538">
      <c r="B3538" t="inlineStr">
        <is>
          <t>Venta Local</t>
        </is>
      </c>
      <c r="C3538" t="n">
        <v>40358681</v>
      </c>
      <c r="D3538" t="inlineStr">
        <is>
          <t>AGRO AMERICA</t>
        </is>
      </c>
      <c r="E3538" t="n">
        <v>1021538</v>
      </c>
      <c r="F3538" t="inlineStr">
        <is>
          <t>agro america1021538</t>
        </is>
      </c>
      <c r="G3538" s="12" t="n">
        <v>44957</v>
      </c>
      <c r="H3538" s="10" t="inlineStr"/>
      <c r="I3538" s="10" t="n"/>
      <c r="J3538" s="10" t="n"/>
      <c r="K3538" s="10" t="n"/>
      <c r="L3538" s="13" t="n">
        <v>7.5</v>
      </c>
      <c r="M3538" s="12" t="n">
        <v>44964</v>
      </c>
      <c r="N3538" s="13" t="n">
        <v>9.5</v>
      </c>
      <c r="O3538" s="12" t="n">
        <v>44973</v>
      </c>
      <c r="P3538" t="n">
        <v>9</v>
      </c>
      <c r="Q3538" s="14" t="inlineStr">
        <is>
          <t>SI</t>
        </is>
      </c>
      <c r="R3538" s="10" t="n"/>
      <c r="S3538" s="10" t="n"/>
      <c r="T3538" s="10" t="n"/>
      <c r="U3538" s="10" t="n"/>
      <c r="V3538" s="13" t="n">
        <v>9.5</v>
      </c>
      <c r="W3538" s="12" t="n">
        <v>44966</v>
      </c>
      <c r="X3538" s="13" t="n">
        <v>11.5</v>
      </c>
      <c r="Y3538" s="12" t="n">
        <v>44973</v>
      </c>
      <c r="Z3538" t="n">
        <v>9</v>
      </c>
      <c r="AA3538" s="14" t="inlineStr">
        <is>
          <t>SI</t>
        </is>
      </c>
    </row>
    <row r="3539">
      <c r="B3539" t="inlineStr">
        <is>
          <t>Venta Local</t>
        </is>
      </c>
      <c r="C3539" t="n">
        <v>40358677</v>
      </c>
      <c r="D3539" t="inlineStr">
        <is>
          <t>AGRO AMERICA</t>
        </is>
      </c>
      <c r="E3539" t="n">
        <v>1030735</v>
      </c>
      <c r="F3539" t="inlineStr">
        <is>
          <t>agro america1030735</t>
        </is>
      </c>
      <c r="G3539" s="12" t="n">
        <v>44956</v>
      </c>
      <c r="H3539" s="10" t="inlineStr"/>
      <c r="I3539" s="10" t="n"/>
      <c r="J3539" s="10" t="n"/>
      <c r="K3539" s="10" t="n"/>
      <c r="L3539" s="13" t="n">
        <v>7.5</v>
      </c>
      <c r="M3539" s="12" t="n">
        <v>44963</v>
      </c>
      <c r="N3539" s="13" t="n">
        <v>9.5</v>
      </c>
      <c r="O3539" s="12" t="n">
        <v>44972</v>
      </c>
      <c r="P3539" t="n">
        <v>10</v>
      </c>
      <c r="Q3539" s="14" t="inlineStr">
        <is>
          <t>SI</t>
        </is>
      </c>
      <c r="R3539" s="10" t="n"/>
      <c r="S3539" s="10" t="n"/>
      <c r="T3539" s="10" t="n"/>
      <c r="U3539" s="10" t="n"/>
      <c r="V3539" s="13" t="n">
        <v>9.5</v>
      </c>
      <c r="W3539" s="12" t="n">
        <v>44965</v>
      </c>
      <c r="X3539" s="13" t="n">
        <v>11.5</v>
      </c>
      <c r="Y3539" s="12" t="n">
        <v>44972</v>
      </c>
      <c r="Z3539" t="n">
        <v>10</v>
      </c>
      <c r="AA3539" s="14" t="inlineStr">
        <is>
          <t>SI</t>
        </is>
      </c>
    </row>
    <row r="3540">
      <c r="B3540" t="inlineStr">
        <is>
          <t>Venta Directa</t>
        </is>
      </c>
      <c r="C3540" t="n">
        <v>40358673</v>
      </c>
      <c r="D3540" t="inlineStr">
        <is>
          <t>AGRO SUDAMERICA</t>
        </is>
      </c>
      <c r="E3540" t="n">
        <v>1021385</v>
      </c>
      <c r="F3540" t="inlineStr">
        <is>
          <t>agro sudamerica1021385</t>
        </is>
      </c>
      <c r="G3540" s="12" t="n">
        <v>44933</v>
      </c>
      <c r="H3540" s="10" t="inlineStr"/>
      <c r="I3540" s="10" t="n"/>
      <c r="J3540" s="10" t="n"/>
      <c r="K3540" s="10" t="n"/>
      <c r="L3540" s="13" t="n"/>
      <c r="N3540" s="13" t="n"/>
      <c r="Q3540" s="14" t="n"/>
      <c r="R3540" s="10" t="n"/>
      <c r="S3540" s="10" t="n"/>
      <c r="T3540" s="10" t="n"/>
      <c r="U3540" s="10" t="n"/>
      <c r="V3540" s="13" t="n"/>
      <c r="X3540" s="13" t="n"/>
      <c r="AA3540" s="14" t="n"/>
    </row>
    <row r="3541">
      <c r="B3541" t="inlineStr">
        <is>
          <t>Venta Directa</t>
        </is>
      </c>
      <c r="C3541" t="n">
        <v>40358673</v>
      </c>
      <c r="D3541" t="inlineStr">
        <is>
          <t>AGRO SUDAMERICA</t>
        </is>
      </c>
      <c r="E3541" t="n">
        <v>1020339</v>
      </c>
      <c r="F3541" t="inlineStr">
        <is>
          <t>agro sudamerica1020339</t>
        </is>
      </c>
      <c r="G3541" s="12" t="n">
        <v>44933</v>
      </c>
      <c r="H3541" s="10" t="inlineStr"/>
      <c r="I3541" s="10" t="n"/>
      <c r="J3541" s="10" t="n"/>
      <c r="K3541" s="10" t="n"/>
      <c r="L3541" s="13" t="n"/>
      <c r="N3541" s="13" t="n"/>
      <c r="Q3541" s="14" t="n"/>
      <c r="R3541" s="10" t="n"/>
      <c r="S3541" s="10" t="n"/>
      <c r="T3541" s="10" t="n"/>
      <c r="U3541" s="10" t="n"/>
      <c r="V3541" s="13" t="n"/>
      <c r="X3541" s="13" t="n"/>
      <c r="AA3541" s="14" t="n"/>
    </row>
    <row r="3542">
      <c r="B3542" t="inlineStr">
        <is>
          <t>Venta Local</t>
        </is>
      </c>
      <c r="C3542" t="n">
        <v>40358668</v>
      </c>
      <c r="D3542" t="inlineStr">
        <is>
          <t>AGRO AMERICA</t>
        </is>
      </c>
      <c r="E3542" t="n">
        <v>1012148</v>
      </c>
      <c r="F3542" t="inlineStr">
        <is>
          <t>agro america1012148</t>
        </is>
      </c>
      <c r="G3542" s="12" t="n">
        <v>44955</v>
      </c>
      <c r="H3542" s="10" t="inlineStr"/>
      <c r="I3542" s="10" t="n"/>
      <c r="J3542" s="10" t="n"/>
      <c r="K3542" s="10" t="n"/>
      <c r="L3542" s="13" t="n">
        <v>7.5</v>
      </c>
      <c r="M3542" s="12" t="n">
        <v>44962</v>
      </c>
      <c r="N3542" s="13" t="n">
        <v>9.5</v>
      </c>
      <c r="O3542" s="12" t="n">
        <v>44971</v>
      </c>
      <c r="P3542" t="n">
        <v>11</v>
      </c>
      <c r="Q3542" s="14" t="inlineStr">
        <is>
          <t>SI</t>
        </is>
      </c>
      <c r="R3542" s="10" t="n"/>
      <c r="S3542" s="10" t="n"/>
      <c r="T3542" s="10" t="n"/>
      <c r="U3542" s="10" t="n"/>
      <c r="V3542" s="13" t="n">
        <v>9.5</v>
      </c>
      <c r="W3542" s="12" t="n">
        <v>44964</v>
      </c>
      <c r="X3542" s="13" t="n">
        <v>11.5</v>
      </c>
      <c r="Y3542" s="12" t="n">
        <v>44971</v>
      </c>
      <c r="Z3542" t="n">
        <v>11</v>
      </c>
      <c r="AA3542" s="14" t="inlineStr">
        <is>
          <t>SI</t>
        </is>
      </c>
    </row>
    <row r="3543">
      <c r="B3543" t="inlineStr">
        <is>
          <t>Venta Local</t>
        </is>
      </c>
      <c r="C3543" t="n">
        <v>40358650</v>
      </c>
      <c r="D3543" t="inlineStr">
        <is>
          <t>ANDES ASIA</t>
        </is>
      </c>
      <c r="E3543" t="n">
        <v>1022621</v>
      </c>
      <c r="F3543" t="inlineStr">
        <is>
          <t>andes asia1022621</t>
        </is>
      </c>
      <c r="G3543" s="12" t="n">
        <v>44966</v>
      </c>
      <c r="H3543" s="10" t="inlineStr"/>
      <c r="I3543" s="10" t="n"/>
      <c r="J3543" s="10" t="n"/>
      <c r="K3543" s="10" t="n"/>
      <c r="L3543" s="13" t="n">
        <v>4.830303030303031</v>
      </c>
      <c r="M3543" s="12" t="n">
        <v>44970</v>
      </c>
      <c r="N3543" s="13" t="n">
        <v>15</v>
      </c>
      <c r="O3543" s="12" t="n">
        <v>44985</v>
      </c>
      <c r="P3543" t="n">
        <v>0</v>
      </c>
      <c r="Q3543" s="14" t="inlineStr">
        <is>
          <t>Mes 3</t>
        </is>
      </c>
      <c r="R3543" s="10" t="n"/>
      <c r="S3543" s="10" t="n"/>
      <c r="T3543" s="10" t="n"/>
      <c r="U3543" s="10" t="n"/>
      <c r="V3543" s="13" t="n">
        <v>6.830303030303031</v>
      </c>
      <c r="W3543" s="12" t="n">
        <v>44972</v>
      </c>
      <c r="X3543" s="13" t="n">
        <v>17</v>
      </c>
      <c r="Y3543" s="12" t="n">
        <v>44985</v>
      </c>
      <c r="Z3543" t="n">
        <v>0</v>
      </c>
      <c r="AA3543" s="14" t="inlineStr">
        <is>
          <t>Mes 3</t>
        </is>
      </c>
    </row>
    <row r="3544">
      <c r="B3544" t="inlineStr">
        <is>
          <t>Venta Local</t>
        </is>
      </c>
      <c r="C3544" t="n">
        <v>40358650</v>
      </c>
      <c r="D3544" t="inlineStr">
        <is>
          <t>ANDES ASIA</t>
        </is>
      </c>
      <c r="E3544" t="n">
        <v>1022751</v>
      </c>
      <c r="F3544" t="inlineStr">
        <is>
          <t>andes asia1022751</t>
        </is>
      </c>
      <c r="G3544" s="12" t="n">
        <v>44966</v>
      </c>
      <c r="H3544" s="10" t="inlineStr"/>
      <c r="I3544" s="10" t="n"/>
      <c r="J3544" s="10" t="n"/>
      <c r="K3544" s="10" t="n"/>
      <c r="L3544" s="13" t="n">
        <v>4.830303030303031</v>
      </c>
      <c r="M3544" s="12" t="n">
        <v>44970</v>
      </c>
      <c r="N3544" s="13" t="n">
        <v>15</v>
      </c>
      <c r="O3544" s="12" t="n">
        <v>44985</v>
      </c>
      <c r="P3544" t="n">
        <v>0</v>
      </c>
      <c r="Q3544" s="14" t="inlineStr">
        <is>
          <t>Mes 3</t>
        </is>
      </c>
      <c r="R3544" s="10" t="n"/>
      <c r="S3544" s="10" t="n"/>
      <c r="T3544" s="10" t="n"/>
      <c r="U3544" s="10" t="n"/>
      <c r="V3544" s="13" t="n">
        <v>6.830303030303031</v>
      </c>
      <c r="W3544" s="12" t="n">
        <v>44972</v>
      </c>
      <c r="X3544" s="13" t="n">
        <v>17</v>
      </c>
      <c r="Y3544" s="12" t="n">
        <v>44985</v>
      </c>
      <c r="Z3544" t="n">
        <v>0</v>
      </c>
      <c r="AA3544" s="14" t="inlineStr">
        <is>
          <t>Mes 3</t>
        </is>
      </c>
    </row>
    <row r="3545">
      <c r="B3545" t="inlineStr">
        <is>
          <t>Venta Local</t>
        </is>
      </c>
      <c r="C3545" t="n">
        <v>40358650</v>
      </c>
      <c r="D3545" t="inlineStr">
        <is>
          <t>ANDES ASIA</t>
        </is>
      </c>
      <c r="E3545" t="n">
        <v>1022864</v>
      </c>
      <c r="F3545" t="inlineStr">
        <is>
          <t>andes asia1022864</t>
        </is>
      </c>
      <c r="G3545" s="12" t="n">
        <v>44966</v>
      </c>
      <c r="H3545" s="10" t="inlineStr"/>
      <c r="I3545" s="10" t="n"/>
      <c r="J3545" s="10" t="n"/>
      <c r="K3545" s="10" t="n"/>
      <c r="L3545" s="13" t="n">
        <v>4.830303030303031</v>
      </c>
      <c r="M3545" s="12" t="n">
        <v>44970</v>
      </c>
      <c r="N3545" s="13" t="n">
        <v>15</v>
      </c>
      <c r="O3545" s="12" t="n">
        <v>44985</v>
      </c>
      <c r="P3545" t="n">
        <v>0</v>
      </c>
      <c r="Q3545" s="14" t="inlineStr">
        <is>
          <t>Mes 3</t>
        </is>
      </c>
      <c r="R3545" s="10" t="n"/>
      <c r="S3545" s="10" t="n"/>
      <c r="T3545" s="10" t="n"/>
      <c r="U3545" s="10" t="n"/>
      <c r="V3545" s="13" t="n">
        <v>6.830303030303031</v>
      </c>
      <c r="W3545" s="12" t="n">
        <v>44972</v>
      </c>
      <c r="X3545" s="13" t="n">
        <v>17</v>
      </c>
      <c r="Y3545" s="12" t="n">
        <v>44985</v>
      </c>
      <c r="Z3545" t="n">
        <v>0</v>
      </c>
      <c r="AA3545" s="14" t="inlineStr">
        <is>
          <t>Mes 3</t>
        </is>
      </c>
    </row>
    <row r="3546">
      <c r="B3546" t="inlineStr">
        <is>
          <t>Venta Local</t>
        </is>
      </c>
      <c r="C3546" t="n">
        <v>40358650</v>
      </c>
      <c r="D3546" t="inlineStr">
        <is>
          <t>ANDES ASIA</t>
        </is>
      </c>
      <c r="E3546" t="n">
        <v>1022865</v>
      </c>
      <c r="F3546" t="inlineStr">
        <is>
          <t>andes asia1022865</t>
        </is>
      </c>
      <c r="G3546" s="12" t="n">
        <v>44966</v>
      </c>
      <c r="H3546" s="10" t="inlineStr"/>
      <c r="I3546" s="10" t="n"/>
      <c r="J3546" s="10" t="n"/>
      <c r="K3546" s="10" t="n"/>
      <c r="L3546" s="13" t="n">
        <v>4.830303030303031</v>
      </c>
      <c r="M3546" s="12" t="n">
        <v>44970</v>
      </c>
      <c r="N3546" s="13" t="n">
        <v>15</v>
      </c>
      <c r="O3546" s="12" t="n">
        <v>44985</v>
      </c>
      <c r="P3546" t="n">
        <v>0</v>
      </c>
      <c r="Q3546" s="14" t="inlineStr">
        <is>
          <t>Mes 3</t>
        </is>
      </c>
      <c r="R3546" s="10" t="n"/>
      <c r="S3546" s="10" t="n"/>
      <c r="T3546" s="10" t="n"/>
      <c r="U3546" s="10" t="n"/>
      <c r="V3546" s="13" t="n">
        <v>6.830303030303031</v>
      </c>
      <c r="W3546" s="12" t="n">
        <v>44972</v>
      </c>
      <c r="X3546" s="13" t="n">
        <v>17</v>
      </c>
      <c r="Y3546" s="12" t="n">
        <v>44985</v>
      </c>
      <c r="Z3546" t="n">
        <v>0</v>
      </c>
      <c r="AA3546" s="14" t="inlineStr">
        <is>
          <t>Mes 3</t>
        </is>
      </c>
    </row>
    <row r="3547">
      <c r="B3547" t="inlineStr">
        <is>
          <t>Venta Local</t>
        </is>
      </c>
      <c r="C3547" t="n">
        <v>40358644</v>
      </c>
      <c r="D3547" t="inlineStr">
        <is>
          <t>ANDES ASIA</t>
        </is>
      </c>
      <c r="E3547" t="n">
        <v>1023265</v>
      </c>
      <c r="F3547" t="inlineStr">
        <is>
          <t>andes asia1023265</t>
        </is>
      </c>
      <c r="G3547" s="12" t="n">
        <v>44962</v>
      </c>
      <c r="H3547" s="10" t="inlineStr"/>
      <c r="I3547" s="10" t="n"/>
      <c r="J3547" s="10" t="n"/>
      <c r="K3547" s="10" t="n"/>
      <c r="L3547" s="13" t="n">
        <v>4.830303030303031</v>
      </c>
      <c r="M3547" s="12" t="n">
        <v>44966</v>
      </c>
      <c r="N3547" s="13" t="n">
        <v>15</v>
      </c>
      <c r="O3547" s="12" t="n">
        <v>44981</v>
      </c>
      <c r="P3547" t="n">
        <v>3</v>
      </c>
      <c r="Q3547" s="14" t="inlineStr">
        <is>
          <t>SI</t>
        </is>
      </c>
      <c r="R3547" s="10" t="n"/>
      <c r="S3547" s="10" t="n"/>
      <c r="T3547" s="10" t="n"/>
      <c r="U3547" s="10" t="n"/>
      <c r="V3547" s="13" t="n">
        <v>6.830303030303031</v>
      </c>
      <c r="W3547" s="12" t="n">
        <v>44968</v>
      </c>
      <c r="X3547" s="13" t="n">
        <v>17</v>
      </c>
      <c r="Y3547" s="12" t="n">
        <v>44981</v>
      </c>
      <c r="Z3547" t="n">
        <v>3</v>
      </c>
      <c r="AA3547" s="14" t="inlineStr">
        <is>
          <t>SI</t>
        </is>
      </c>
    </row>
    <row r="3548">
      <c r="B3548" t="inlineStr">
        <is>
          <t>Venta Local</t>
        </is>
      </c>
      <c r="C3548" t="n">
        <v>40358644</v>
      </c>
      <c r="D3548" t="inlineStr">
        <is>
          <t>ANDES ASIA</t>
        </is>
      </c>
      <c r="E3548" t="n">
        <v>1021931</v>
      </c>
      <c r="F3548" t="inlineStr">
        <is>
          <t>andes asia1021931</t>
        </is>
      </c>
      <c r="G3548" s="12" t="n">
        <v>44962</v>
      </c>
      <c r="H3548" s="10" t="inlineStr"/>
      <c r="I3548" s="10" t="n"/>
      <c r="J3548" s="10" t="n"/>
      <c r="K3548" s="10" t="n"/>
      <c r="L3548" s="13" t="n">
        <v>4.830303030303031</v>
      </c>
      <c r="M3548" s="12" t="n">
        <v>44966</v>
      </c>
      <c r="N3548" s="13" t="n">
        <v>15</v>
      </c>
      <c r="O3548" s="12" t="n">
        <v>44981</v>
      </c>
      <c r="P3548" t="n">
        <v>3</v>
      </c>
      <c r="Q3548" s="14" t="inlineStr">
        <is>
          <t>SI</t>
        </is>
      </c>
      <c r="R3548" s="10" t="n"/>
      <c r="S3548" s="10" t="n"/>
      <c r="T3548" s="10" t="n"/>
      <c r="U3548" s="10" t="n"/>
      <c r="V3548" s="13" t="n">
        <v>6.830303030303031</v>
      </c>
      <c r="W3548" s="12" t="n">
        <v>44968</v>
      </c>
      <c r="X3548" s="13" t="n">
        <v>17</v>
      </c>
      <c r="Y3548" s="12" t="n">
        <v>44981</v>
      </c>
      <c r="Z3548" t="n">
        <v>3</v>
      </c>
      <c r="AA3548" s="14" t="inlineStr">
        <is>
          <t>SI</t>
        </is>
      </c>
    </row>
    <row r="3549">
      <c r="B3549" t="inlineStr">
        <is>
          <t>Venta Local</t>
        </is>
      </c>
      <c r="C3549" t="n">
        <v>40358643</v>
      </c>
      <c r="D3549" t="inlineStr">
        <is>
          <t>ANDES ASIA</t>
        </is>
      </c>
      <c r="E3549" t="n">
        <v>1022864</v>
      </c>
      <c r="F3549" t="inlineStr">
        <is>
          <t>andes asia1022864</t>
        </is>
      </c>
      <c r="G3549" s="12" t="n">
        <v>44962</v>
      </c>
      <c r="H3549" s="10" t="inlineStr"/>
      <c r="I3549" s="10" t="n"/>
      <c r="J3549" s="10" t="n"/>
      <c r="K3549" s="10" t="n"/>
      <c r="L3549" s="13" t="n">
        <v>4.830303030303031</v>
      </c>
      <c r="M3549" s="12" t="n">
        <v>44966</v>
      </c>
      <c r="N3549" s="13" t="n">
        <v>15</v>
      </c>
      <c r="O3549" s="12" t="n">
        <v>44981</v>
      </c>
      <c r="P3549" t="n">
        <v>3</v>
      </c>
      <c r="Q3549" s="14" t="inlineStr">
        <is>
          <t>SI</t>
        </is>
      </c>
      <c r="R3549" s="10" t="n"/>
      <c r="S3549" s="10" t="n"/>
      <c r="T3549" s="10" t="n"/>
      <c r="U3549" s="10" t="n"/>
      <c r="V3549" s="13" t="n">
        <v>6.830303030303031</v>
      </c>
      <c r="W3549" s="12" t="n">
        <v>44968</v>
      </c>
      <c r="X3549" s="13" t="n">
        <v>17</v>
      </c>
      <c r="Y3549" s="12" t="n">
        <v>44981</v>
      </c>
      <c r="Z3549" t="n">
        <v>3</v>
      </c>
      <c r="AA3549" s="14" t="inlineStr">
        <is>
          <t>SI</t>
        </is>
      </c>
    </row>
    <row r="3550">
      <c r="B3550" t="inlineStr">
        <is>
          <t>Venta Local</t>
        </is>
      </c>
      <c r="C3550" t="n">
        <v>40358643</v>
      </c>
      <c r="D3550" t="inlineStr">
        <is>
          <t>ANDES ASIA</t>
        </is>
      </c>
      <c r="E3550" t="n">
        <v>1022751</v>
      </c>
      <c r="F3550" t="inlineStr">
        <is>
          <t>andes asia1022751</t>
        </is>
      </c>
      <c r="G3550" s="12" t="n">
        <v>44962</v>
      </c>
      <c r="H3550" s="10" t="inlineStr"/>
      <c r="I3550" s="10" t="n"/>
      <c r="J3550" s="10" t="n"/>
      <c r="K3550" s="10" t="n"/>
      <c r="L3550" s="13" t="n">
        <v>4.830303030303031</v>
      </c>
      <c r="M3550" s="12" t="n">
        <v>44966</v>
      </c>
      <c r="N3550" s="13" t="n">
        <v>15</v>
      </c>
      <c r="O3550" s="12" t="n">
        <v>44981</v>
      </c>
      <c r="P3550" t="n">
        <v>3</v>
      </c>
      <c r="Q3550" s="14" t="inlineStr">
        <is>
          <t>SI</t>
        </is>
      </c>
      <c r="R3550" s="10" t="n"/>
      <c r="S3550" s="10" t="n"/>
      <c r="T3550" s="10" t="n"/>
      <c r="U3550" s="10" t="n"/>
      <c r="V3550" s="13" t="n">
        <v>6.830303030303031</v>
      </c>
      <c r="W3550" s="12" t="n">
        <v>44968</v>
      </c>
      <c r="X3550" s="13" t="n">
        <v>17</v>
      </c>
      <c r="Y3550" s="12" t="n">
        <v>44981</v>
      </c>
      <c r="Z3550" t="n">
        <v>3</v>
      </c>
      <c r="AA3550" s="14" t="inlineStr">
        <is>
          <t>SI</t>
        </is>
      </c>
    </row>
    <row r="3551">
      <c r="B3551" t="inlineStr">
        <is>
          <t>Venta Local</t>
        </is>
      </c>
      <c r="C3551" t="n">
        <v>40358643</v>
      </c>
      <c r="D3551" t="inlineStr">
        <is>
          <t>ANDES ASIA</t>
        </is>
      </c>
      <c r="E3551" t="n">
        <v>1022621</v>
      </c>
      <c r="F3551" t="inlineStr">
        <is>
          <t>andes asia1022621</t>
        </is>
      </c>
      <c r="G3551" s="12" t="n">
        <v>44962</v>
      </c>
      <c r="H3551" s="10" t="inlineStr"/>
      <c r="I3551" s="10" t="n"/>
      <c r="J3551" s="10" t="n"/>
      <c r="K3551" s="10" t="n"/>
      <c r="L3551" s="13" t="n">
        <v>4.830303030303031</v>
      </c>
      <c r="M3551" s="12" t="n">
        <v>44966</v>
      </c>
      <c r="N3551" s="13" t="n">
        <v>15</v>
      </c>
      <c r="O3551" s="12" t="n">
        <v>44981</v>
      </c>
      <c r="P3551" t="n">
        <v>3</v>
      </c>
      <c r="Q3551" s="14" t="inlineStr">
        <is>
          <t>SI</t>
        </is>
      </c>
      <c r="R3551" s="10" t="n"/>
      <c r="S3551" s="10" t="n"/>
      <c r="T3551" s="10" t="n"/>
      <c r="U3551" s="10" t="n"/>
      <c r="V3551" s="13" t="n">
        <v>6.830303030303031</v>
      </c>
      <c r="W3551" s="12" t="n">
        <v>44968</v>
      </c>
      <c r="X3551" s="13" t="n">
        <v>17</v>
      </c>
      <c r="Y3551" s="12" t="n">
        <v>44981</v>
      </c>
      <c r="Z3551" t="n">
        <v>3</v>
      </c>
      <c r="AA3551" s="14" t="inlineStr">
        <is>
          <t>SI</t>
        </is>
      </c>
    </row>
    <row r="3552">
      <c r="B3552" t="inlineStr">
        <is>
          <t>Venta Local</t>
        </is>
      </c>
      <c r="C3552" t="n">
        <v>40358643</v>
      </c>
      <c r="D3552" t="inlineStr">
        <is>
          <t>ANDES ASIA</t>
        </is>
      </c>
      <c r="E3552" t="n">
        <v>1021924</v>
      </c>
      <c r="F3552" t="inlineStr">
        <is>
          <t>andes asia1021924</t>
        </is>
      </c>
      <c r="G3552" s="12" t="n">
        <v>44962</v>
      </c>
      <c r="H3552" s="10" t="inlineStr"/>
      <c r="I3552" s="10" t="n"/>
      <c r="J3552" s="10" t="n"/>
      <c r="K3552" s="10" t="n"/>
      <c r="L3552" s="13" t="n">
        <v>4.830303030303031</v>
      </c>
      <c r="M3552" s="12" t="n">
        <v>44966</v>
      </c>
      <c r="N3552" s="13" t="n">
        <v>15</v>
      </c>
      <c r="O3552" s="12" t="n">
        <v>44981</v>
      </c>
      <c r="P3552" t="n">
        <v>3</v>
      </c>
      <c r="Q3552" s="14" t="inlineStr">
        <is>
          <t>SI</t>
        </is>
      </c>
      <c r="R3552" s="10" t="n"/>
      <c r="S3552" s="10" t="n"/>
      <c r="T3552" s="10" t="n"/>
      <c r="U3552" s="10" t="n"/>
      <c r="V3552" s="13" t="n">
        <v>6.830303030303031</v>
      </c>
      <c r="W3552" s="12" t="n">
        <v>44968</v>
      </c>
      <c r="X3552" s="13" t="n">
        <v>17</v>
      </c>
      <c r="Y3552" s="12" t="n">
        <v>44981</v>
      </c>
      <c r="Z3552" t="n">
        <v>3</v>
      </c>
      <c r="AA3552" s="14" t="inlineStr">
        <is>
          <t>SI</t>
        </is>
      </c>
    </row>
    <row r="3553">
      <c r="B3553" t="inlineStr">
        <is>
          <t>Venta Local</t>
        </is>
      </c>
      <c r="C3553" t="n">
        <v>40358629</v>
      </c>
      <c r="D3553" t="inlineStr">
        <is>
          <t>ANDES ASIA</t>
        </is>
      </c>
      <c r="E3553" t="n">
        <v>1023265</v>
      </c>
      <c r="F3553" t="inlineStr">
        <is>
          <t>andes asia1023265</t>
        </is>
      </c>
      <c r="G3553" s="12" t="n">
        <v>44962</v>
      </c>
      <c r="H3553" s="10" t="inlineStr"/>
      <c r="I3553" s="10" t="n"/>
      <c r="J3553" s="10" t="n"/>
      <c r="K3553" s="10" t="n"/>
      <c r="L3553" s="13" t="n">
        <v>4.830303030303031</v>
      </c>
      <c r="M3553" s="12" t="n">
        <v>44966</v>
      </c>
      <c r="N3553" s="13" t="n">
        <v>15</v>
      </c>
      <c r="O3553" s="12" t="n">
        <v>44981</v>
      </c>
      <c r="P3553" t="n">
        <v>3</v>
      </c>
      <c r="Q3553" s="14" t="inlineStr">
        <is>
          <t>SI</t>
        </is>
      </c>
      <c r="R3553" s="10" t="n"/>
      <c r="S3553" s="10" t="n"/>
      <c r="T3553" s="10" t="n"/>
      <c r="U3553" s="10" t="n"/>
      <c r="V3553" s="13" t="n">
        <v>6.830303030303031</v>
      </c>
      <c r="W3553" s="12" t="n">
        <v>44968</v>
      </c>
      <c r="X3553" s="13" t="n">
        <v>17</v>
      </c>
      <c r="Y3553" s="12" t="n">
        <v>44981</v>
      </c>
      <c r="Z3553" t="n">
        <v>3</v>
      </c>
      <c r="AA3553" s="14" t="inlineStr">
        <is>
          <t>SI</t>
        </is>
      </c>
    </row>
    <row r="3554">
      <c r="B3554" t="inlineStr">
        <is>
          <t>Venta Local</t>
        </is>
      </c>
      <c r="C3554" t="n">
        <v>40358629</v>
      </c>
      <c r="D3554" t="inlineStr">
        <is>
          <t>ANDES ASIA</t>
        </is>
      </c>
      <c r="E3554" t="n">
        <v>1021931</v>
      </c>
      <c r="F3554" t="inlineStr">
        <is>
          <t>andes asia1021931</t>
        </is>
      </c>
      <c r="G3554" s="12" t="n">
        <v>44962</v>
      </c>
      <c r="H3554" s="10" t="inlineStr"/>
      <c r="I3554" s="10" t="n"/>
      <c r="J3554" s="10" t="n"/>
      <c r="K3554" s="10" t="n"/>
      <c r="L3554" s="13" t="n">
        <v>4.830303030303031</v>
      </c>
      <c r="M3554" s="12" t="n">
        <v>44966</v>
      </c>
      <c r="N3554" s="13" t="n">
        <v>15</v>
      </c>
      <c r="O3554" s="12" t="n">
        <v>44981</v>
      </c>
      <c r="P3554" t="n">
        <v>3</v>
      </c>
      <c r="Q3554" s="14" t="inlineStr">
        <is>
          <t>SI</t>
        </is>
      </c>
      <c r="R3554" s="10" t="n"/>
      <c r="S3554" s="10" t="n"/>
      <c r="T3554" s="10" t="n"/>
      <c r="U3554" s="10" t="n"/>
      <c r="V3554" s="13" t="n">
        <v>6.830303030303031</v>
      </c>
      <c r="W3554" s="12" t="n">
        <v>44968</v>
      </c>
      <c r="X3554" s="13" t="n">
        <v>17</v>
      </c>
      <c r="Y3554" s="12" t="n">
        <v>44981</v>
      </c>
      <c r="Z3554" t="n">
        <v>3</v>
      </c>
      <c r="AA3554" s="14" t="inlineStr">
        <is>
          <t>SI</t>
        </is>
      </c>
    </row>
    <row r="3555">
      <c r="B3555" t="inlineStr">
        <is>
          <t>Venta Local</t>
        </is>
      </c>
      <c r="C3555" t="n">
        <v>40358628</v>
      </c>
      <c r="D3555" t="inlineStr">
        <is>
          <t>ANDES ASIA</t>
        </is>
      </c>
      <c r="E3555" t="n">
        <v>1022975</v>
      </c>
      <c r="F3555" t="inlineStr">
        <is>
          <t>andes asia1022975</t>
        </is>
      </c>
      <c r="G3555" s="12" t="n">
        <v>44962</v>
      </c>
      <c r="H3555" s="10" t="inlineStr"/>
      <c r="I3555" s="10" t="n"/>
      <c r="J3555" s="10" t="n"/>
      <c r="K3555" s="10" t="n"/>
      <c r="L3555" s="13" t="n">
        <v>4.830303030303031</v>
      </c>
      <c r="M3555" s="12" t="n">
        <v>44966</v>
      </c>
      <c r="N3555" s="13" t="n">
        <v>15</v>
      </c>
      <c r="O3555" s="12" t="n">
        <v>44981</v>
      </c>
      <c r="P3555" t="n">
        <v>3</v>
      </c>
      <c r="Q3555" s="14" t="inlineStr">
        <is>
          <t>SI</t>
        </is>
      </c>
      <c r="R3555" s="10" t="n"/>
      <c r="S3555" s="10" t="n"/>
      <c r="T3555" s="10" t="n"/>
      <c r="U3555" s="10" t="n"/>
      <c r="V3555" s="13" t="n">
        <v>6.830303030303031</v>
      </c>
      <c r="W3555" s="12" t="n">
        <v>44968</v>
      </c>
      <c r="X3555" s="13" t="n">
        <v>17</v>
      </c>
      <c r="Y3555" s="12" t="n">
        <v>44981</v>
      </c>
      <c r="Z3555" t="n">
        <v>3</v>
      </c>
      <c r="AA3555" s="14" t="inlineStr">
        <is>
          <t>SI</t>
        </is>
      </c>
    </row>
    <row r="3556">
      <c r="B3556" t="inlineStr">
        <is>
          <t>Venta Local</t>
        </is>
      </c>
      <c r="C3556" t="n">
        <v>40358628</v>
      </c>
      <c r="D3556" t="inlineStr">
        <is>
          <t>ANDES ASIA</t>
        </is>
      </c>
      <c r="E3556" t="n">
        <v>1022866</v>
      </c>
      <c r="F3556" t="inlineStr">
        <is>
          <t>andes asia1022866</t>
        </is>
      </c>
      <c r="G3556" s="12" t="n">
        <v>44962</v>
      </c>
      <c r="H3556" s="10" t="inlineStr"/>
      <c r="I3556" s="10" t="n"/>
      <c r="J3556" s="10" t="n"/>
      <c r="K3556" s="10" t="n"/>
      <c r="L3556" s="13" t="n">
        <v>4.830303030303031</v>
      </c>
      <c r="M3556" s="12" t="n">
        <v>44966</v>
      </c>
      <c r="N3556" s="13" t="n">
        <v>15</v>
      </c>
      <c r="O3556" s="12" t="n">
        <v>44981</v>
      </c>
      <c r="P3556" t="n">
        <v>3</v>
      </c>
      <c r="Q3556" s="14" t="inlineStr">
        <is>
          <t>SI</t>
        </is>
      </c>
      <c r="R3556" s="10" t="n"/>
      <c r="S3556" s="10" t="n"/>
      <c r="T3556" s="10" t="n"/>
      <c r="U3556" s="10" t="n"/>
      <c r="V3556" s="13" t="n">
        <v>6.830303030303031</v>
      </c>
      <c r="W3556" s="12" t="n">
        <v>44968</v>
      </c>
      <c r="X3556" s="13" t="n">
        <v>17</v>
      </c>
      <c r="Y3556" s="12" t="n">
        <v>44981</v>
      </c>
      <c r="Z3556" t="n">
        <v>3</v>
      </c>
      <c r="AA3556" s="14" t="inlineStr">
        <is>
          <t>SI</t>
        </is>
      </c>
    </row>
    <row r="3557">
      <c r="B3557" t="inlineStr">
        <is>
          <t>Venta Local</t>
        </is>
      </c>
      <c r="C3557" t="n">
        <v>40358628</v>
      </c>
      <c r="D3557" t="inlineStr">
        <is>
          <t>ANDES ASIA</t>
        </is>
      </c>
      <c r="E3557" t="n">
        <v>1022865</v>
      </c>
      <c r="F3557" t="inlineStr">
        <is>
          <t>andes asia1022865</t>
        </is>
      </c>
      <c r="G3557" s="12" t="n">
        <v>44962</v>
      </c>
      <c r="H3557" s="10" t="inlineStr"/>
      <c r="I3557" s="10" t="n"/>
      <c r="J3557" s="10" t="n"/>
      <c r="K3557" s="10" t="n"/>
      <c r="L3557" s="13" t="n">
        <v>4.830303030303031</v>
      </c>
      <c r="M3557" s="12" t="n">
        <v>44966</v>
      </c>
      <c r="N3557" s="13" t="n">
        <v>15</v>
      </c>
      <c r="O3557" s="12" t="n">
        <v>44981</v>
      </c>
      <c r="P3557" t="n">
        <v>3</v>
      </c>
      <c r="Q3557" s="14" t="inlineStr">
        <is>
          <t>SI</t>
        </is>
      </c>
      <c r="R3557" s="10" t="n"/>
      <c r="S3557" s="10" t="n"/>
      <c r="T3557" s="10" t="n"/>
      <c r="U3557" s="10" t="n"/>
      <c r="V3557" s="13" t="n">
        <v>6.830303030303031</v>
      </c>
      <c r="W3557" s="12" t="n">
        <v>44968</v>
      </c>
      <c r="X3557" s="13" t="n">
        <v>17</v>
      </c>
      <c r="Y3557" s="12" t="n">
        <v>44981</v>
      </c>
      <c r="Z3557" t="n">
        <v>3</v>
      </c>
      <c r="AA3557" s="14" t="inlineStr">
        <is>
          <t>SI</t>
        </is>
      </c>
    </row>
    <row r="3558">
      <c r="B3558" t="inlineStr">
        <is>
          <t>Venta Local</t>
        </is>
      </c>
      <c r="C3558" t="n">
        <v>40358628</v>
      </c>
      <c r="D3558" t="inlineStr">
        <is>
          <t>ANDES ASIA</t>
        </is>
      </c>
      <c r="E3558" t="n">
        <v>1022398</v>
      </c>
      <c r="F3558" t="inlineStr">
        <is>
          <t>andes asia1022398</t>
        </is>
      </c>
      <c r="G3558" s="12" t="n">
        <v>44962</v>
      </c>
      <c r="H3558" s="10" t="inlineStr"/>
      <c r="I3558" s="10" t="n"/>
      <c r="J3558" s="10" t="n"/>
      <c r="K3558" s="10" t="n"/>
      <c r="L3558" s="13" t="n">
        <v>4.830303030303031</v>
      </c>
      <c r="M3558" s="12" t="n">
        <v>44966</v>
      </c>
      <c r="N3558" s="13" t="n">
        <v>15</v>
      </c>
      <c r="O3558" s="12" t="n">
        <v>44981</v>
      </c>
      <c r="P3558" t="n">
        <v>3</v>
      </c>
      <c r="Q3558" s="14" t="inlineStr">
        <is>
          <t>SI</t>
        </is>
      </c>
      <c r="R3558" s="10" t="n"/>
      <c r="S3558" s="10" t="n"/>
      <c r="T3558" s="10" t="n"/>
      <c r="U3558" s="10" t="n"/>
      <c r="V3558" s="13" t="n">
        <v>6.830303030303031</v>
      </c>
      <c r="W3558" s="12" t="n">
        <v>44968</v>
      </c>
      <c r="X3558" s="13" t="n">
        <v>17</v>
      </c>
      <c r="Y3558" s="12" t="n">
        <v>44981</v>
      </c>
      <c r="Z3558" t="n">
        <v>3</v>
      </c>
      <c r="AA3558" s="14" t="inlineStr">
        <is>
          <t>SI</t>
        </is>
      </c>
    </row>
    <row r="3559">
      <c r="B3559" t="inlineStr">
        <is>
          <t>Venta Local</t>
        </is>
      </c>
      <c r="C3559" t="n">
        <v>40358247</v>
      </c>
      <c r="D3559" t="inlineStr">
        <is>
          <t>AGRO MEXICO</t>
        </is>
      </c>
      <c r="E3559" t="n">
        <v>1011127</v>
      </c>
      <c r="F3559" t="inlineStr">
        <is>
          <t>agro mexico1011127</t>
        </is>
      </c>
      <c r="G3559" s="12" t="n">
        <v>44935</v>
      </c>
      <c r="H3559" s="10" t="inlineStr"/>
      <c r="I3559" s="10" t="n"/>
      <c r="J3559" s="10" t="n"/>
      <c r="K3559" s="10" t="n"/>
      <c r="L3559" s="13" t="n">
        <v>5.449612403100775</v>
      </c>
      <c r="M3559" s="12" t="n">
        <v>44940</v>
      </c>
      <c r="N3559" s="13" t="n">
        <v>10</v>
      </c>
      <c r="O3559" s="12" t="n">
        <v>44950</v>
      </c>
      <c r="P3559" t="n">
        <v>6</v>
      </c>
      <c r="Q3559" s="14" t="inlineStr">
        <is>
          <t>SI</t>
        </is>
      </c>
      <c r="R3559" s="10" t="n"/>
      <c r="S3559" s="10" t="n"/>
      <c r="T3559" s="10" t="n"/>
      <c r="U3559" s="10" t="n"/>
      <c r="V3559" s="13" t="n">
        <v>7.449612403100775</v>
      </c>
      <c r="W3559" s="12" t="n">
        <v>44942</v>
      </c>
      <c r="X3559" s="13" t="n">
        <v>12</v>
      </c>
      <c r="Y3559" s="12" t="n">
        <v>44950</v>
      </c>
      <c r="Z3559" t="n">
        <v>6</v>
      </c>
      <c r="AA3559" s="14" t="inlineStr">
        <is>
          <t>SI</t>
        </is>
      </c>
    </row>
    <row r="3560">
      <c r="B3560" t="inlineStr">
        <is>
          <t>Venta Local</t>
        </is>
      </c>
      <c r="C3560" t="n">
        <v>40358246</v>
      </c>
      <c r="D3560" t="inlineStr">
        <is>
          <t>AGRO MEXICO</t>
        </is>
      </c>
      <c r="E3560" t="n">
        <v>1011127</v>
      </c>
      <c r="F3560" t="inlineStr">
        <is>
          <t>agro mexico1011127</t>
        </is>
      </c>
      <c r="G3560" s="12" t="n">
        <v>44935</v>
      </c>
      <c r="H3560" s="10" t="inlineStr"/>
      <c r="I3560" s="10" t="n"/>
      <c r="J3560" s="10" t="n"/>
      <c r="K3560" s="10" t="n"/>
      <c r="L3560" s="13" t="n">
        <v>5.449612403100775</v>
      </c>
      <c r="M3560" s="12" t="n">
        <v>44940</v>
      </c>
      <c r="N3560" s="13" t="n">
        <v>10</v>
      </c>
      <c r="O3560" s="12" t="n">
        <v>44950</v>
      </c>
      <c r="P3560" t="n">
        <v>6</v>
      </c>
      <c r="Q3560" s="14" t="inlineStr">
        <is>
          <t>SI</t>
        </is>
      </c>
      <c r="R3560" s="10" t="n"/>
      <c r="S3560" s="10" t="n"/>
      <c r="T3560" s="10" t="n"/>
      <c r="U3560" s="10" t="n"/>
      <c r="V3560" s="13" t="n">
        <v>7.449612403100775</v>
      </c>
      <c r="W3560" s="12" t="n">
        <v>44942</v>
      </c>
      <c r="X3560" s="13" t="n">
        <v>12</v>
      </c>
      <c r="Y3560" s="12" t="n">
        <v>44950</v>
      </c>
      <c r="Z3560" t="n">
        <v>6</v>
      </c>
      <c r="AA3560" s="14" t="inlineStr">
        <is>
          <t>SI</t>
        </is>
      </c>
    </row>
    <row r="3561">
      <c r="B3561" t="inlineStr">
        <is>
          <t>Venta Local</t>
        </is>
      </c>
      <c r="C3561" t="n">
        <v>40358245</v>
      </c>
      <c r="D3561" t="inlineStr">
        <is>
          <t>AGRO MEXICO</t>
        </is>
      </c>
      <c r="E3561" t="n">
        <v>1011127</v>
      </c>
      <c r="F3561" t="inlineStr">
        <is>
          <t>agro mexico1011127</t>
        </is>
      </c>
      <c r="G3561" s="12" t="n">
        <v>44941</v>
      </c>
      <c r="H3561" s="10" t="inlineStr"/>
      <c r="I3561" s="10" t="n"/>
      <c r="J3561" s="10" t="n"/>
      <c r="K3561" s="10" t="n"/>
      <c r="L3561" s="13" t="n">
        <v>5.449612403100775</v>
      </c>
      <c r="M3561" s="12" t="n">
        <v>44946</v>
      </c>
      <c r="N3561" s="13" t="n">
        <v>10</v>
      </c>
      <c r="O3561" s="12" t="n">
        <v>44956</v>
      </c>
      <c r="P3561" t="n">
        <v>1</v>
      </c>
      <c r="Q3561" s="14" t="inlineStr">
        <is>
          <t>Mes 2</t>
        </is>
      </c>
      <c r="R3561" s="10" t="n"/>
      <c r="S3561" s="10" t="n"/>
      <c r="T3561" s="10" t="n"/>
      <c r="U3561" s="10" t="n"/>
      <c r="V3561" s="13" t="n">
        <v>7.449612403100775</v>
      </c>
      <c r="W3561" s="12" t="n">
        <v>44948</v>
      </c>
      <c r="X3561" s="13" t="n">
        <v>12</v>
      </c>
      <c r="Y3561" s="12" t="n">
        <v>44956</v>
      </c>
      <c r="Z3561" t="n">
        <v>1</v>
      </c>
      <c r="AA3561" s="14" t="inlineStr">
        <is>
          <t>Mes 2</t>
        </is>
      </c>
    </row>
    <row r="3562">
      <c r="B3562" t="inlineStr">
        <is>
          <t>Venta Local</t>
        </is>
      </c>
      <c r="C3562" t="n">
        <v>40358243</v>
      </c>
      <c r="D3562" t="inlineStr">
        <is>
          <t>AGRO MEXICO</t>
        </is>
      </c>
      <c r="E3562" t="n">
        <v>1011127</v>
      </c>
      <c r="F3562" t="inlineStr">
        <is>
          <t>agro mexico1011127</t>
        </is>
      </c>
      <c r="G3562" s="12" t="n">
        <v>44941</v>
      </c>
      <c r="H3562" s="10" t="inlineStr"/>
      <c r="I3562" s="10" t="n"/>
      <c r="J3562" s="10" t="n"/>
      <c r="K3562" s="10" t="n"/>
      <c r="L3562" s="13" t="n">
        <v>5.449612403100775</v>
      </c>
      <c r="M3562" s="12" t="n">
        <v>44946</v>
      </c>
      <c r="N3562" s="13" t="n">
        <v>10</v>
      </c>
      <c r="O3562" s="12" t="n">
        <v>44956</v>
      </c>
      <c r="P3562" t="n">
        <v>1</v>
      </c>
      <c r="Q3562" s="14" t="inlineStr">
        <is>
          <t>Mes 2</t>
        </is>
      </c>
      <c r="R3562" s="10" t="n"/>
      <c r="S3562" s="10" t="n"/>
      <c r="T3562" s="10" t="n"/>
      <c r="U3562" s="10" t="n"/>
      <c r="V3562" s="13" t="n">
        <v>7.449612403100775</v>
      </c>
      <c r="W3562" s="12" t="n">
        <v>44948</v>
      </c>
      <c r="X3562" s="13" t="n">
        <v>12</v>
      </c>
      <c r="Y3562" s="12" t="n">
        <v>44956</v>
      </c>
      <c r="Z3562" t="n">
        <v>1</v>
      </c>
      <c r="AA3562" s="14" t="inlineStr">
        <is>
          <t>Mes 2</t>
        </is>
      </c>
    </row>
    <row r="3563">
      <c r="B3563" t="inlineStr">
        <is>
          <t>Venta Local</t>
        </is>
      </c>
      <c r="C3563" t="n">
        <v>40358242</v>
      </c>
      <c r="D3563" t="inlineStr">
        <is>
          <t>AGRO MEXICO</t>
        </is>
      </c>
      <c r="E3563" t="n">
        <v>1011127</v>
      </c>
      <c r="F3563" t="inlineStr">
        <is>
          <t>agro mexico1011127</t>
        </is>
      </c>
      <c r="G3563" s="12" t="n">
        <v>44935</v>
      </c>
      <c r="H3563" s="10" t="inlineStr"/>
      <c r="I3563" s="10" t="n"/>
      <c r="J3563" s="10" t="n"/>
      <c r="K3563" s="10" t="n"/>
      <c r="L3563" s="13" t="n">
        <v>5.449612403100775</v>
      </c>
      <c r="M3563" s="12" t="n">
        <v>44940</v>
      </c>
      <c r="N3563" s="13" t="n">
        <v>10</v>
      </c>
      <c r="O3563" s="12" t="n">
        <v>44950</v>
      </c>
      <c r="P3563" t="n">
        <v>6</v>
      </c>
      <c r="Q3563" s="14" t="inlineStr">
        <is>
          <t>SI</t>
        </is>
      </c>
      <c r="R3563" s="10" t="n"/>
      <c r="S3563" s="10" t="n"/>
      <c r="T3563" s="10" t="n"/>
      <c r="U3563" s="10" t="n"/>
      <c r="V3563" s="13" t="n">
        <v>7.449612403100775</v>
      </c>
      <c r="W3563" s="12" t="n">
        <v>44942</v>
      </c>
      <c r="X3563" s="13" t="n">
        <v>12</v>
      </c>
      <c r="Y3563" s="12" t="n">
        <v>44950</v>
      </c>
      <c r="Z3563" t="n">
        <v>6</v>
      </c>
      <c r="AA3563" s="14" t="inlineStr">
        <is>
          <t>SI</t>
        </is>
      </c>
    </row>
    <row r="3564">
      <c r="B3564" t="inlineStr">
        <is>
          <t>Venta Local</t>
        </is>
      </c>
      <c r="C3564" t="n">
        <v>40358241</v>
      </c>
      <c r="D3564" t="inlineStr">
        <is>
          <t>AGRO MEXICO</t>
        </is>
      </c>
      <c r="E3564" t="n">
        <v>1011127</v>
      </c>
      <c r="F3564" t="inlineStr">
        <is>
          <t>agro mexico1011127</t>
        </is>
      </c>
      <c r="G3564" s="12" t="n">
        <v>44935</v>
      </c>
      <c r="H3564" s="10" t="inlineStr"/>
      <c r="I3564" s="10" t="n"/>
      <c r="J3564" s="10" t="n"/>
      <c r="K3564" s="10" t="n"/>
      <c r="L3564" s="13" t="n">
        <v>5.449612403100775</v>
      </c>
      <c r="M3564" s="12" t="n">
        <v>44940</v>
      </c>
      <c r="N3564" s="13" t="n">
        <v>10</v>
      </c>
      <c r="O3564" s="12" t="n">
        <v>44950</v>
      </c>
      <c r="P3564" t="n">
        <v>6</v>
      </c>
      <c r="Q3564" s="14" t="inlineStr">
        <is>
          <t>SI</t>
        </is>
      </c>
      <c r="R3564" s="10" t="n"/>
      <c r="S3564" s="10" t="n"/>
      <c r="T3564" s="10" t="n"/>
      <c r="U3564" s="10" t="n"/>
      <c r="V3564" s="13" t="n">
        <v>7.449612403100775</v>
      </c>
      <c r="W3564" s="12" t="n">
        <v>44942</v>
      </c>
      <c r="X3564" s="13" t="n">
        <v>12</v>
      </c>
      <c r="Y3564" s="12" t="n">
        <v>44950</v>
      </c>
      <c r="Z3564" t="n">
        <v>6</v>
      </c>
      <c r="AA3564" s="14" t="inlineStr">
        <is>
          <t>SI</t>
        </is>
      </c>
    </row>
    <row r="3565">
      <c r="B3565" t="inlineStr">
        <is>
          <t>Venta Local</t>
        </is>
      </c>
      <c r="C3565" t="n">
        <v>40358240</v>
      </c>
      <c r="D3565" t="inlineStr">
        <is>
          <t>AGRO MEXICO</t>
        </is>
      </c>
      <c r="E3565" t="n">
        <v>1011127</v>
      </c>
      <c r="F3565" t="inlineStr">
        <is>
          <t>agro mexico1011127</t>
        </is>
      </c>
      <c r="G3565" s="12" t="n">
        <v>44941</v>
      </c>
      <c r="H3565" s="10" t="inlineStr"/>
      <c r="I3565" s="10" t="n"/>
      <c r="J3565" s="10" t="n"/>
      <c r="K3565" s="10" t="n"/>
      <c r="L3565" s="13" t="n">
        <v>5.449612403100775</v>
      </c>
      <c r="M3565" s="12" t="n">
        <v>44946</v>
      </c>
      <c r="N3565" s="13" t="n">
        <v>10</v>
      </c>
      <c r="O3565" s="12" t="n">
        <v>44956</v>
      </c>
      <c r="P3565" t="n">
        <v>1</v>
      </c>
      <c r="Q3565" s="14" t="inlineStr">
        <is>
          <t>Mes 2</t>
        </is>
      </c>
      <c r="R3565" s="10" t="n"/>
      <c r="S3565" s="10" t="n"/>
      <c r="T3565" s="10" t="n"/>
      <c r="U3565" s="10" t="n"/>
      <c r="V3565" s="13" t="n">
        <v>7.449612403100775</v>
      </c>
      <c r="W3565" s="12" t="n">
        <v>44948</v>
      </c>
      <c r="X3565" s="13" t="n">
        <v>12</v>
      </c>
      <c r="Y3565" s="12" t="n">
        <v>44956</v>
      </c>
      <c r="Z3565" t="n">
        <v>1</v>
      </c>
      <c r="AA3565" s="14" t="inlineStr">
        <is>
          <t>Mes 2</t>
        </is>
      </c>
    </row>
    <row r="3566">
      <c r="B3566" t="inlineStr">
        <is>
          <t>Venta Local</t>
        </is>
      </c>
      <c r="C3566" t="n">
        <v>40358239</v>
      </c>
      <c r="D3566" t="inlineStr">
        <is>
          <t>AGRO MEXICO</t>
        </is>
      </c>
      <c r="E3566" t="n">
        <v>1011127</v>
      </c>
      <c r="F3566" t="inlineStr">
        <is>
          <t>agro mexico1011127</t>
        </is>
      </c>
      <c r="G3566" s="12" t="n">
        <v>44941</v>
      </c>
      <c r="H3566" s="10" t="inlineStr"/>
      <c r="I3566" s="10" t="n"/>
      <c r="J3566" s="10" t="n"/>
      <c r="K3566" s="10" t="n"/>
      <c r="L3566" s="13" t="n">
        <v>5.449612403100775</v>
      </c>
      <c r="M3566" s="12" t="n">
        <v>44946</v>
      </c>
      <c r="N3566" s="13" t="n">
        <v>10</v>
      </c>
      <c r="O3566" s="12" t="n">
        <v>44956</v>
      </c>
      <c r="P3566" t="n">
        <v>1</v>
      </c>
      <c r="Q3566" s="14" t="inlineStr">
        <is>
          <t>Mes 2</t>
        </is>
      </c>
      <c r="R3566" s="10" t="n"/>
      <c r="S3566" s="10" t="n"/>
      <c r="T3566" s="10" t="n"/>
      <c r="U3566" s="10" t="n"/>
      <c r="V3566" s="13" t="n">
        <v>7.449612403100775</v>
      </c>
      <c r="W3566" s="12" t="n">
        <v>44948</v>
      </c>
      <c r="X3566" s="13" t="n">
        <v>12</v>
      </c>
      <c r="Y3566" s="12" t="n">
        <v>44956</v>
      </c>
      <c r="Z3566" t="n">
        <v>1</v>
      </c>
      <c r="AA3566" s="14" t="inlineStr">
        <is>
          <t>Mes 2</t>
        </is>
      </c>
    </row>
    <row r="3567">
      <c r="B3567" t="inlineStr">
        <is>
          <t>Venta Local</t>
        </is>
      </c>
      <c r="C3567" t="n">
        <v>40358237</v>
      </c>
      <c r="D3567" t="inlineStr">
        <is>
          <t>AGRO MEXICO</t>
        </is>
      </c>
      <c r="E3567" t="n">
        <v>1011127</v>
      </c>
      <c r="F3567" t="inlineStr">
        <is>
          <t>agro mexico1011127</t>
        </is>
      </c>
      <c r="G3567" s="12" t="n">
        <v>44935</v>
      </c>
      <c r="H3567" s="10" t="inlineStr"/>
      <c r="I3567" s="10" t="n"/>
      <c r="J3567" s="10" t="n"/>
      <c r="K3567" s="10" t="n"/>
      <c r="L3567" s="13" t="n">
        <v>5.449612403100775</v>
      </c>
      <c r="M3567" s="12" t="n">
        <v>44940</v>
      </c>
      <c r="N3567" s="13" t="n">
        <v>10</v>
      </c>
      <c r="O3567" s="12" t="n">
        <v>44950</v>
      </c>
      <c r="P3567" t="n">
        <v>6</v>
      </c>
      <c r="Q3567" s="14" t="inlineStr">
        <is>
          <t>SI</t>
        </is>
      </c>
      <c r="R3567" s="10" t="n"/>
      <c r="S3567" s="10" t="n"/>
      <c r="T3567" s="10" t="n"/>
      <c r="U3567" s="10" t="n"/>
      <c r="V3567" s="13" t="n">
        <v>7.449612403100775</v>
      </c>
      <c r="W3567" s="12" t="n">
        <v>44942</v>
      </c>
      <c r="X3567" s="13" t="n">
        <v>12</v>
      </c>
      <c r="Y3567" s="12" t="n">
        <v>44950</v>
      </c>
      <c r="Z3567" t="n">
        <v>6</v>
      </c>
      <c r="AA3567" s="14" t="inlineStr">
        <is>
          <t>SI</t>
        </is>
      </c>
    </row>
    <row r="3568">
      <c r="B3568" t="inlineStr">
        <is>
          <t>Venta Local</t>
        </is>
      </c>
      <c r="C3568" t="n">
        <v>40358236</v>
      </c>
      <c r="D3568" t="inlineStr">
        <is>
          <t>AGRO MEXICO</t>
        </is>
      </c>
      <c r="E3568" t="n">
        <v>1011127</v>
      </c>
      <c r="F3568" t="inlineStr">
        <is>
          <t>agro mexico1011127</t>
        </is>
      </c>
      <c r="G3568" s="12" t="n">
        <v>44935</v>
      </c>
      <c r="H3568" s="10" t="inlineStr"/>
      <c r="I3568" s="10" t="n"/>
      <c r="J3568" s="10" t="n"/>
      <c r="K3568" s="10" t="n"/>
      <c r="L3568" s="13" t="n">
        <v>5.449612403100775</v>
      </c>
      <c r="M3568" s="12" t="n">
        <v>44940</v>
      </c>
      <c r="N3568" s="13" t="n">
        <v>10</v>
      </c>
      <c r="O3568" s="12" t="n">
        <v>44950</v>
      </c>
      <c r="P3568" t="n">
        <v>6</v>
      </c>
      <c r="Q3568" s="14" t="inlineStr">
        <is>
          <t>SI</t>
        </is>
      </c>
      <c r="R3568" s="10" t="n"/>
      <c r="S3568" s="10" t="n"/>
      <c r="T3568" s="10" t="n"/>
      <c r="U3568" s="10" t="n"/>
      <c r="V3568" s="13" t="n">
        <v>7.449612403100775</v>
      </c>
      <c r="W3568" s="12" t="n">
        <v>44942</v>
      </c>
      <c r="X3568" s="13" t="n">
        <v>12</v>
      </c>
      <c r="Y3568" s="12" t="n">
        <v>44950</v>
      </c>
      <c r="Z3568" t="n">
        <v>6</v>
      </c>
      <c r="AA3568" s="14" t="inlineStr">
        <is>
          <t>SI</t>
        </is>
      </c>
    </row>
    <row r="3569">
      <c r="B3569" t="inlineStr">
        <is>
          <t>Venta Local</t>
        </is>
      </c>
      <c r="C3569" t="n">
        <v>40358136</v>
      </c>
      <c r="D3569" t="inlineStr">
        <is>
          <t>AGRO AMERICA</t>
        </is>
      </c>
      <c r="E3569" t="n">
        <v>1012159</v>
      </c>
      <c r="F3569" t="inlineStr">
        <is>
          <t>agro america1012159</t>
        </is>
      </c>
      <c r="G3569" s="12" t="n">
        <v>44949</v>
      </c>
      <c r="H3569" s="10" t="inlineStr"/>
      <c r="I3569" s="10" t="n"/>
      <c r="J3569" s="10" t="n"/>
      <c r="K3569" s="10" t="n"/>
      <c r="L3569" s="13" t="n">
        <v>7.5</v>
      </c>
      <c r="M3569" s="12" t="n">
        <v>44956</v>
      </c>
      <c r="N3569" s="13" t="n">
        <v>9.5</v>
      </c>
      <c r="O3569" s="12" t="n">
        <v>44965</v>
      </c>
      <c r="P3569" t="n">
        <v>16</v>
      </c>
      <c r="Q3569" s="14" t="inlineStr">
        <is>
          <t>SI</t>
        </is>
      </c>
      <c r="R3569" s="10" t="n"/>
      <c r="S3569" s="10" t="n"/>
      <c r="T3569" s="10" t="n"/>
      <c r="U3569" s="10" t="n"/>
      <c r="V3569" s="13" t="n">
        <v>9.5</v>
      </c>
      <c r="W3569" s="12" t="n">
        <v>44958</v>
      </c>
      <c r="X3569" s="13" t="n">
        <v>11.5</v>
      </c>
      <c r="Y3569" s="12" t="n">
        <v>44965</v>
      </c>
      <c r="Z3569" t="n">
        <v>16</v>
      </c>
      <c r="AA3569" s="14" t="inlineStr">
        <is>
          <t>SI</t>
        </is>
      </c>
    </row>
    <row r="3570">
      <c r="B3570" t="inlineStr">
        <is>
          <t>Venta Local</t>
        </is>
      </c>
      <c r="C3570" t="n">
        <v>40358135</v>
      </c>
      <c r="D3570" t="inlineStr">
        <is>
          <t>AGRO AMERICA</t>
        </is>
      </c>
      <c r="E3570" t="n">
        <v>1012159</v>
      </c>
      <c r="F3570" t="inlineStr">
        <is>
          <t>agro america1012159</t>
        </is>
      </c>
      <c r="G3570" s="12" t="n">
        <v>44943</v>
      </c>
      <c r="H3570" s="10" t="inlineStr"/>
      <c r="I3570" s="10" t="n"/>
      <c r="J3570" s="10" t="n"/>
      <c r="K3570" s="10" t="n"/>
      <c r="L3570" s="13" t="n">
        <v>7.5</v>
      </c>
      <c r="M3570" s="12" t="n">
        <v>44950</v>
      </c>
      <c r="N3570" s="13" t="n">
        <v>9.5</v>
      </c>
      <c r="O3570" s="12" t="n">
        <v>44959</v>
      </c>
      <c r="P3570" t="n">
        <v>21</v>
      </c>
      <c r="Q3570" s="14" t="inlineStr">
        <is>
          <t>SI</t>
        </is>
      </c>
      <c r="R3570" s="10" t="n"/>
      <c r="S3570" s="10" t="n"/>
      <c r="T3570" s="10" t="n"/>
      <c r="U3570" s="10" t="n"/>
      <c r="V3570" s="13" t="n">
        <v>9.5</v>
      </c>
      <c r="W3570" s="12" t="n">
        <v>44952</v>
      </c>
      <c r="X3570" s="13" t="n">
        <v>11.5</v>
      </c>
      <c r="Y3570" s="12" t="n">
        <v>44959</v>
      </c>
      <c r="Z3570" t="n">
        <v>21</v>
      </c>
      <c r="AA3570" s="14" t="inlineStr">
        <is>
          <t>SI</t>
        </is>
      </c>
    </row>
    <row r="3571">
      <c r="B3571" t="inlineStr">
        <is>
          <t>Venta Local</t>
        </is>
      </c>
      <c r="C3571" t="n">
        <v>40358114</v>
      </c>
      <c r="D3571" t="inlineStr">
        <is>
          <t>AGRO AMERICA</t>
        </is>
      </c>
      <c r="E3571" t="n">
        <v>1012521</v>
      </c>
      <c r="F3571" t="inlineStr">
        <is>
          <t>agro america1012521</t>
        </is>
      </c>
      <c r="G3571" s="12" t="n">
        <v>44957</v>
      </c>
      <c r="H3571" s="10" t="inlineStr"/>
      <c r="I3571" s="10" t="n"/>
      <c r="J3571" s="10" t="n"/>
      <c r="K3571" s="10" t="n"/>
      <c r="L3571" s="13" t="n">
        <v>7.5</v>
      </c>
      <c r="M3571" s="12" t="n">
        <v>44964</v>
      </c>
      <c r="N3571" s="13" t="n">
        <v>9.5</v>
      </c>
      <c r="O3571" s="12" t="n">
        <v>44973</v>
      </c>
      <c r="P3571" t="n">
        <v>9</v>
      </c>
      <c r="Q3571" s="14" t="inlineStr">
        <is>
          <t>SI</t>
        </is>
      </c>
      <c r="R3571" s="10" t="n"/>
      <c r="S3571" s="10" t="n"/>
      <c r="T3571" s="10" t="n"/>
      <c r="U3571" s="10" t="n"/>
      <c r="V3571" s="13" t="n">
        <v>9.5</v>
      </c>
      <c r="W3571" s="12" t="n">
        <v>44966</v>
      </c>
      <c r="X3571" s="13" t="n">
        <v>11.5</v>
      </c>
      <c r="Y3571" s="12" t="n">
        <v>44973</v>
      </c>
      <c r="Z3571" t="n">
        <v>9</v>
      </c>
      <c r="AA3571" s="14" t="inlineStr">
        <is>
          <t>SI</t>
        </is>
      </c>
    </row>
    <row r="3572">
      <c r="B3572" t="inlineStr">
        <is>
          <t>Venta Local</t>
        </is>
      </c>
      <c r="C3572" t="n">
        <v>40358113</v>
      </c>
      <c r="D3572" t="inlineStr">
        <is>
          <t>AGRO AMERICA</t>
        </is>
      </c>
      <c r="E3572" t="n">
        <v>1012521</v>
      </c>
      <c r="F3572" t="inlineStr">
        <is>
          <t>agro america1012521</t>
        </is>
      </c>
      <c r="G3572" s="12" t="n">
        <v>44957</v>
      </c>
      <c r="H3572" s="10" t="inlineStr"/>
      <c r="I3572" s="10" t="n"/>
      <c r="J3572" s="10" t="n"/>
      <c r="K3572" s="10" t="n"/>
      <c r="L3572" s="13" t="n">
        <v>7.5</v>
      </c>
      <c r="M3572" s="12" t="n">
        <v>44964</v>
      </c>
      <c r="N3572" s="13" t="n">
        <v>9.5</v>
      </c>
      <c r="O3572" s="12" t="n">
        <v>44973</v>
      </c>
      <c r="P3572" t="n">
        <v>9</v>
      </c>
      <c r="Q3572" s="14" t="inlineStr">
        <is>
          <t>SI</t>
        </is>
      </c>
      <c r="R3572" s="10" t="n"/>
      <c r="S3572" s="10" t="n"/>
      <c r="T3572" s="10" t="n"/>
      <c r="U3572" s="10" t="n"/>
      <c r="V3572" s="13" t="n">
        <v>9.5</v>
      </c>
      <c r="W3572" s="12" t="n">
        <v>44966</v>
      </c>
      <c r="X3572" s="13" t="n">
        <v>11.5</v>
      </c>
      <c r="Y3572" s="12" t="n">
        <v>44973</v>
      </c>
      <c r="Z3572" t="n">
        <v>9</v>
      </c>
      <c r="AA3572" s="14" t="inlineStr">
        <is>
          <t>SI</t>
        </is>
      </c>
    </row>
    <row r="3573">
      <c r="B3573" t="inlineStr">
        <is>
          <t>Venta Local</t>
        </is>
      </c>
      <c r="C3573" t="n">
        <v>40358112</v>
      </c>
      <c r="D3573" t="inlineStr">
        <is>
          <t>AGRO AMERICA</t>
        </is>
      </c>
      <c r="E3573" t="n">
        <v>1012109</v>
      </c>
      <c r="F3573" t="inlineStr">
        <is>
          <t>agro america1012109</t>
        </is>
      </c>
      <c r="G3573" s="12" t="n">
        <v>44950</v>
      </c>
      <c r="H3573" s="10" t="inlineStr"/>
      <c r="I3573" s="10" t="n"/>
      <c r="J3573" s="10" t="n"/>
      <c r="K3573" s="10" t="n"/>
      <c r="L3573" s="13" t="n">
        <v>7.5</v>
      </c>
      <c r="M3573" s="12" t="n">
        <v>44957</v>
      </c>
      <c r="N3573" s="13" t="n">
        <v>9.5</v>
      </c>
      <c r="O3573" s="12" t="n">
        <v>44966</v>
      </c>
      <c r="P3573" t="n">
        <v>15</v>
      </c>
      <c r="Q3573" s="14" t="inlineStr">
        <is>
          <t>SI</t>
        </is>
      </c>
      <c r="R3573" s="10" t="n"/>
      <c r="S3573" s="10" t="n"/>
      <c r="T3573" s="10" t="n"/>
      <c r="U3573" s="10" t="n"/>
      <c r="V3573" s="13" t="n">
        <v>9.5</v>
      </c>
      <c r="W3573" s="12" t="n">
        <v>44959</v>
      </c>
      <c r="X3573" s="13" t="n">
        <v>11.5</v>
      </c>
      <c r="Y3573" s="12" t="n">
        <v>44966</v>
      </c>
      <c r="Z3573" t="n">
        <v>15</v>
      </c>
      <c r="AA3573" s="14" t="inlineStr">
        <is>
          <t>SI</t>
        </is>
      </c>
    </row>
    <row r="3574">
      <c r="B3574" t="inlineStr">
        <is>
          <t>Venta Local</t>
        </is>
      </c>
      <c r="C3574" t="n">
        <v>40358112</v>
      </c>
      <c r="D3574" t="inlineStr">
        <is>
          <t>AGRO AMERICA</t>
        </is>
      </c>
      <c r="E3574" t="n">
        <v>1012521</v>
      </c>
      <c r="F3574" t="inlineStr">
        <is>
          <t>agro america1012521</t>
        </is>
      </c>
      <c r="G3574" s="12" t="n">
        <v>44950</v>
      </c>
      <c r="H3574" s="10" t="inlineStr"/>
      <c r="I3574" s="10" t="n"/>
      <c r="J3574" s="10" t="n"/>
      <c r="K3574" s="10" t="n"/>
      <c r="L3574" s="13" t="n">
        <v>7.5</v>
      </c>
      <c r="M3574" s="12" t="n">
        <v>44957</v>
      </c>
      <c r="N3574" s="13" t="n">
        <v>9.5</v>
      </c>
      <c r="O3574" s="12" t="n">
        <v>44966</v>
      </c>
      <c r="P3574" t="n">
        <v>15</v>
      </c>
      <c r="Q3574" s="14" t="inlineStr">
        <is>
          <t>SI</t>
        </is>
      </c>
      <c r="R3574" s="10" t="n"/>
      <c r="S3574" s="10" t="n"/>
      <c r="T3574" s="10" t="n"/>
      <c r="U3574" s="10" t="n"/>
      <c r="V3574" s="13" t="n">
        <v>9.5</v>
      </c>
      <c r="W3574" s="12" t="n">
        <v>44959</v>
      </c>
      <c r="X3574" s="13" t="n">
        <v>11.5</v>
      </c>
      <c r="Y3574" s="12" t="n">
        <v>44966</v>
      </c>
      <c r="Z3574" t="n">
        <v>15</v>
      </c>
      <c r="AA3574" s="14" t="inlineStr">
        <is>
          <t>SI</t>
        </is>
      </c>
    </row>
    <row r="3575">
      <c r="B3575" t="inlineStr">
        <is>
          <t>Venta Local</t>
        </is>
      </c>
      <c r="C3575" t="n">
        <v>40358110</v>
      </c>
      <c r="D3575" t="inlineStr">
        <is>
          <t>AGRO AMERICA</t>
        </is>
      </c>
      <c r="E3575" t="n">
        <v>1012523</v>
      </c>
      <c r="F3575" t="inlineStr">
        <is>
          <t>agro america1012523</t>
        </is>
      </c>
      <c r="G3575" s="12" t="n">
        <v>44949</v>
      </c>
      <c r="H3575" s="10" t="inlineStr"/>
      <c r="I3575" s="10" t="n"/>
      <c r="J3575" s="10" t="n"/>
      <c r="K3575" s="10" t="n"/>
      <c r="L3575" s="13" t="n">
        <v>7.5</v>
      </c>
      <c r="M3575" s="12" t="n">
        <v>44956</v>
      </c>
      <c r="N3575" s="13" t="n">
        <v>9.5</v>
      </c>
      <c r="O3575" s="12" t="n">
        <v>44965</v>
      </c>
      <c r="P3575" t="n">
        <v>16</v>
      </c>
      <c r="Q3575" s="14" t="inlineStr">
        <is>
          <t>SI</t>
        </is>
      </c>
      <c r="R3575" s="10" t="n"/>
      <c r="S3575" s="10" t="n"/>
      <c r="T3575" s="10" t="n"/>
      <c r="U3575" s="10" t="n"/>
      <c r="V3575" s="13" t="n">
        <v>9.5</v>
      </c>
      <c r="W3575" s="12" t="n">
        <v>44958</v>
      </c>
      <c r="X3575" s="13" t="n">
        <v>11.5</v>
      </c>
      <c r="Y3575" s="12" t="n">
        <v>44965</v>
      </c>
      <c r="Z3575" t="n">
        <v>16</v>
      </c>
      <c r="AA3575" s="14" t="inlineStr">
        <is>
          <t>SI</t>
        </is>
      </c>
    </row>
    <row r="3576">
      <c r="B3576" t="inlineStr">
        <is>
          <t>Venta Local</t>
        </is>
      </c>
      <c r="C3576" t="n">
        <v>40358107</v>
      </c>
      <c r="D3576" t="inlineStr">
        <is>
          <t>AGRO AMERICA</t>
        </is>
      </c>
      <c r="E3576" t="n">
        <v>1012148</v>
      </c>
      <c r="F3576" t="inlineStr">
        <is>
          <t>agro america1012148</t>
        </is>
      </c>
      <c r="G3576" s="12" t="n">
        <v>44950</v>
      </c>
      <c r="H3576" s="10" t="inlineStr"/>
      <c r="I3576" s="10" t="n"/>
      <c r="J3576" s="10" t="n"/>
      <c r="K3576" s="10" t="n"/>
      <c r="L3576" s="13" t="n">
        <v>7.5</v>
      </c>
      <c r="M3576" s="12" t="n">
        <v>44957</v>
      </c>
      <c r="N3576" s="13" t="n">
        <v>9.5</v>
      </c>
      <c r="O3576" s="12" t="n">
        <v>44966</v>
      </c>
      <c r="P3576" t="n">
        <v>15</v>
      </c>
      <c r="Q3576" s="14" t="inlineStr">
        <is>
          <t>SI</t>
        </is>
      </c>
      <c r="R3576" s="10" t="n"/>
      <c r="S3576" s="10" t="n"/>
      <c r="T3576" s="10" t="n"/>
      <c r="U3576" s="10" t="n"/>
      <c r="V3576" s="13" t="n">
        <v>9.5</v>
      </c>
      <c r="W3576" s="12" t="n">
        <v>44959</v>
      </c>
      <c r="X3576" s="13" t="n">
        <v>11.5</v>
      </c>
      <c r="Y3576" s="12" t="n">
        <v>44966</v>
      </c>
      <c r="Z3576" t="n">
        <v>15</v>
      </c>
      <c r="AA3576" s="14" t="inlineStr">
        <is>
          <t>SI</t>
        </is>
      </c>
    </row>
    <row r="3577">
      <c r="B3577" t="inlineStr">
        <is>
          <t>Venta Local</t>
        </is>
      </c>
      <c r="C3577" t="n">
        <v>40358105</v>
      </c>
      <c r="D3577" t="inlineStr">
        <is>
          <t>AGRO AMERICA</t>
        </is>
      </c>
      <c r="E3577" t="n">
        <v>1012148</v>
      </c>
      <c r="F3577" t="inlineStr">
        <is>
          <t>agro america1012148</t>
        </is>
      </c>
      <c r="G3577" s="12" t="n">
        <v>44936</v>
      </c>
      <c r="H3577" s="10" t="inlineStr"/>
      <c r="I3577" s="10" t="n"/>
      <c r="J3577" s="10" t="n"/>
      <c r="K3577" s="10" t="n"/>
      <c r="L3577" s="13" t="n">
        <v>7.5</v>
      </c>
      <c r="M3577" s="12" t="n">
        <v>44943</v>
      </c>
      <c r="N3577" s="13" t="n">
        <v>9.5</v>
      </c>
      <c r="O3577" s="12" t="n">
        <v>44952</v>
      </c>
      <c r="P3577" t="n">
        <v>4</v>
      </c>
      <c r="Q3577" s="14" t="inlineStr">
        <is>
          <t>SI</t>
        </is>
      </c>
      <c r="R3577" s="10" t="n"/>
      <c r="S3577" s="10" t="n"/>
      <c r="T3577" s="10" t="n"/>
      <c r="U3577" s="10" t="n"/>
      <c r="V3577" s="13" t="n">
        <v>9.5</v>
      </c>
      <c r="W3577" s="12" t="n">
        <v>44945</v>
      </c>
      <c r="X3577" s="13" t="n">
        <v>11.5</v>
      </c>
      <c r="Y3577" s="12" t="n">
        <v>44952</v>
      </c>
      <c r="Z3577" t="n">
        <v>4</v>
      </c>
      <c r="AA3577" s="14" t="inlineStr">
        <is>
          <t>SI</t>
        </is>
      </c>
    </row>
    <row r="3578">
      <c r="B3578" t="inlineStr">
        <is>
          <t>Venta Local</t>
        </is>
      </c>
      <c r="C3578" t="n">
        <v>40358102</v>
      </c>
      <c r="D3578" t="inlineStr">
        <is>
          <t>AGRO AMERICA</t>
        </is>
      </c>
      <c r="E3578" t="n">
        <v>1012147</v>
      </c>
      <c r="F3578" t="inlineStr">
        <is>
          <t>agro america1012147</t>
        </is>
      </c>
      <c r="G3578" s="12" t="n">
        <v>44936</v>
      </c>
      <c r="H3578" s="10" t="inlineStr"/>
      <c r="I3578" s="10" t="n"/>
      <c r="J3578" s="10" t="n"/>
      <c r="K3578" s="10" t="n"/>
      <c r="L3578" s="13" t="n">
        <v>7.5</v>
      </c>
      <c r="M3578" s="12" t="n">
        <v>44943</v>
      </c>
      <c r="N3578" s="13" t="n">
        <v>9.5</v>
      </c>
      <c r="O3578" s="12" t="n">
        <v>44952</v>
      </c>
      <c r="P3578" t="n">
        <v>4</v>
      </c>
      <c r="Q3578" s="14" t="inlineStr">
        <is>
          <t>SI</t>
        </is>
      </c>
      <c r="R3578" s="10" t="n"/>
      <c r="S3578" s="10" t="n"/>
      <c r="T3578" s="10" t="n"/>
      <c r="U3578" s="10" t="n"/>
      <c r="V3578" s="13" t="n">
        <v>9.5</v>
      </c>
      <c r="W3578" s="12" t="n">
        <v>44945</v>
      </c>
      <c r="X3578" s="13" t="n">
        <v>11.5</v>
      </c>
      <c r="Y3578" s="12" t="n">
        <v>44952</v>
      </c>
      <c r="Z3578" t="n">
        <v>4</v>
      </c>
      <c r="AA3578" s="14" t="inlineStr">
        <is>
          <t>SI</t>
        </is>
      </c>
    </row>
    <row r="3579">
      <c r="B3579" t="inlineStr">
        <is>
          <t>Venta Local</t>
        </is>
      </c>
      <c r="C3579" t="n">
        <v>40358101</v>
      </c>
      <c r="D3579" t="inlineStr">
        <is>
          <t>AGRO AMERICA</t>
        </is>
      </c>
      <c r="E3579" t="n">
        <v>1012147</v>
      </c>
      <c r="F3579" t="inlineStr">
        <is>
          <t>agro america1012147</t>
        </is>
      </c>
      <c r="G3579" s="12" t="n">
        <v>44943</v>
      </c>
      <c r="H3579" s="10" t="inlineStr"/>
      <c r="I3579" s="10" t="n"/>
      <c r="J3579" s="10" t="n"/>
      <c r="K3579" s="10" t="n"/>
      <c r="L3579" s="13" t="n">
        <v>7.5</v>
      </c>
      <c r="M3579" s="12" t="n">
        <v>44950</v>
      </c>
      <c r="N3579" s="13" t="n">
        <v>9.5</v>
      </c>
      <c r="O3579" s="12" t="n">
        <v>44959</v>
      </c>
      <c r="P3579" t="n">
        <v>21</v>
      </c>
      <c r="Q3579" s="14" t="inlineStr">
        <is>
          <t>SI</t>
        </is>
      </c>
      <c r="R3579" s="10" t="n"/>
      <c r="S3579" s="10" t="n"/>
      <c r="T3579" s="10" t="n"/>
      <c r="U3579" s="10" t="n"/>
      <c r="V3579" s="13" t="n">
        <v>9.5</v>
      </c>
      <c r="W3579" s="12" t="n">
        <v>44952</v>
      </c>
      <c r="X3579" s="13" t="n">
        <v>11.5</v>
      </c>
      <c r="Y3579" s="12" t="n">
        <v>44959</v>
      </c>
      <c r="Z3579" t="n">
        <v>21</v>
      </c>
      <c r="AA3579" s="14" t="inlineStr">
        <is>
          <t>SI</t>
        </is>
      </c>
    </row>
    <row r="3580">
      <c r="B3580" t="inlineStr">
        <is>
          <t>Venta Local</t>
        </is>
      </c>
      <c r="C3580" t="n">
        <v>40358100</v>
      </c>
      <c r="D3580" t="inlineStr">
        <is>
          <t>AGRO AMERICA</t>
        </is>
      </c>
      <c r="E3580" t="n">
        <v>1012147</v>
      </c>
      <c r="F3580" t="inlineStr">
        <is>
          <t>agro america1012147</t>
        </is>
      </c>
      <c r="G3580" s="12" t="n">
        <v>44936</v>
      </c>
      <c r="H3580" s="10" t="inlineStr"/>
      <c r="I3580" s="10" t="n"/>
      <c r="J3580" s="10" t="n"/>
      <c r="K3580" s="10" t="n"/>
      <c r="L3580" s="13" t="n">
        <v>7.5</v>
      </c>
      <c r="M3580" s="12" t="n">
        <v>44943</v>
      </c>
      <c r="N3580" s="13" t="n">
        <v>9.5</v>
      </c>
      <c r="O3580" s="12" t="n">
        <v>44952</v>
      </c>
      <c r="P3580" t="n">
        <v>4</v>
      </c>
      <c r="Q3580" s="14" t="inlineStr">
        <is>
          <t>SI</t>
        </is>
      </c>
      <c r="R3580" s="10" t="n"/>
      <c r="S3580" s="10" t="n"/>
      <c r="T3580" s="10" t="n"/>
      <c r="U3580" s="10" t="n"/>
      <c r="V3580" s="13" t="n">
        <v>9.5</v>
      </c>
      <c r="W3580" s="12" t="n">
        <v>44945</v>
      </c>
      <c r="X3580" s="13" t="n">
        <v>11.5</v>
      </c>
      <c r="Y3580" s="12" t="n">
        <v>44952</v>
      </c>
      <c r="Z3580" t="n">
        <v>4</v>
      </c>
      <c r="AA3580" s="14" t="inlineStr">
        <is>
          <t>SI</t>
        </is>
      </c>
    </row>
    <row r="3581">
      <c r="B3581" t="inlineStr">
        <is>
          <t>Venta Local</t>
        </is>
      </c>
      <c r="C3581" t="n">
        <v>40358099</v>
      </c>
      <c r="D3581" t="inlineStr">
        <is>
          <t>AGRO AMERICA</t>
        </is>
      </c>
      <c r="E3581" t="n">
        <v>1012167</v>
      </c>
      <c r="F3581" t="inlineStr">
        <is>
          <t>agro america1012167</t>
        </is>
      </c>
      <c r="G3581" s="12" t="n">
        <v>44944</v>
      </c>
      <c r="H3581" s="10" t="inlineStr"/>
      <c r="I3581" s="10" t="n"/>
      <c r="J3581" s="10" t="n"/>
      <c r="K3581" s="10" t="n"/>
      <c r="L3581" s="13" t="n">
        <v>7.5</v>
      </c>
      <c r="M3581" s="12" t="n">
        <v>44951</v>
      </c>
      <c r="N3581" s="13" t="n">
        <v>9.5</v>
      </c>
      <c r="O3581" s="12" t="n">
        <v>44960</v>
      </c>
      <c r="P3581" t="n">
        <v>20</v>
      </c>
      <c r="Q3581" s="14" t="inlineStr">
        <is>
          <t>SI</t>
        </is>
      </c>
      <c r="R3581" s="10" t="n"/>
      <c r="S3581" s="10" t="n"/>
      <c r="T3581" s="10" t="n"/>
      <c r="U3581" s="10" t="n"/>
      <c r="V3581" s="13" t="n">
        <v>9.5</v>
      </c>
      <c r="W3581" s="12" t="n">
        <v>44953</v>
      </c>
      <c r="X3581" s="13" t="n">
        <v>11.5</v>
      </c>
      <c r="Y3581" s="12" t="n">
        <v>44960</v>
      </c>
      <c r="Z3581" t="n">
        <v>20</v>
      </c>
      <c r="AA3581" s="14" t="inlineStr">
        <is>
          <t>SI</t>
        </is>
      </c>
    </row>
    <row r="3582">
      <c r="B3582" t="inlineStr">
        <is>
          <t>Venta Local</t>
        </is>
      </c>
      <c r="C3582" t="n">
        <v>40358098</v>
      </c>
      <c r="D3582" t="inlineStr">
        <is>
          <t>AGRO AMERICA</t>
        </is>
      </c>
      <c r="E3582" t="n">
        <v>1012167</v>
      </c>
      <c r="F3582" t="inlineStr">
        <is>
          <t>agro america1012167</t>
        </is>
      </c>
      <c r="G3582" s="12" t="n">
        <v>44943</v>
      </c>
      <c r="H3582" s="10" t="inlineStr"/>
      <c r="I3582" s="10" t="n"/>
      <c r="J3582" s="10" t="n"/>
      <c r="K3582" s="10" t="n"/>
      <c r="L3582" s="13" t="n">
        <v>7.5</v>
      </c>
      <c r="M3582" s="12" t="n">
        <v>44950</v>
      </c>
      <c r="N3582" s="13" t="n">
        <v>9.5</v>
      </c>
      <c r="O3582" s="12" t="n">
        <v>44959</v>
      </c>
      <c r="P3582" t="n">
        <v>21</v>
      </c>
      <c r="Q3582" s="14" t="inlineStr">
        <is>
          <t>SI</t>
        </is>
      </c>
      <c r="R3582" s="10" t="n"/>
      <c r="S3582" s="10" t="n"/>
      <c r="T3582" s="10" t="n"/>
      <c r="U3582" s="10" t="n"/>
      <c r="V3582" s="13" t="n">
        <v>9.5</v>
      </c>
      <c r="W3582" s="12" t="n">
        <v>44952</v>
      </c>
      <c r="X3582" s="13" t="n">
        <v>11.5</v>
      </c>
      <c r="Y3582" s="12" t="n">
        <v>44959</v>
      </c>
      <c r="Z3582" t="n">
        <v>21</v>
      </c>
      <c r="AA3582" s="14" t="inlineStr">
        <is>
          <t>SI</t>
        </is>
      </c>
    </row>
    <row r="3583">
      <c r="B3583" t="inlineStr">
        <is>
          <t>Venta Local</t>
        </is>
      </c>
      <c r="C3583" t="n">
        <v>40358097</v>
      </c>
      <c r="D3583" t="inlineStr">
        <is>
          <t>AGRO AMERICA</t>
        </is>
      </c>
      <c r="E3583" t="n">
        <v>1012167</v>
      </c>
      <c r="F3583" t="inlineStr">
        <is>
          <t>agro america1012167</t>
        </is>
      </c>
      <c r="G3583" s="12" t="n">
        <v>44943</v>
      </c>
      <c r="H3583" s="10" t="inlineStr"/>
      <c r="I3583" s="10" t="n"/>
      <c r="J3583" s="10" t="n"/>
      <c r="K3583" s="10" t="n"/>
      <c r="L3583" s="13" t="n">
        <v>7.5</v>
      </c>
      <c r="M3583" s="12" t="n">
        <v>44950</v>
      </c>
      <c r="N3583" s="13" t="n">
        <v>9.5</v>
      </c>
      <c r="O3583" s="12" t="n">
        <v>44959</v>
      </c>
      <c r="P3583" t="n">
        <v>21</v>
      </c>
      <c r="Q3583" s="14" t="inlineStr">
        <is>
          <t>SI</t>
        </is>
      </c>
      <c r="R3583" s="10" t="n"/>
      <c r="S3583" s="10" t="n"/>
      <c r="T3583" s="10" t="n"/>
      <c r="U3583" s="10" t="n"/>
      <c r="V3583" s="13" t="n">
        <v>9.5</v>
      </c>
      <c r="W3583" s="12" t="n">
        <v>44952</v>
      </c>
      <c r="X3583" s="13" t="n">
        <v>11.5</v>
      </c>
      <c r="Y3583" s="12" t="n">
        <v>44959</v>
      </c>
      <c r="Z3583" t="n">
        <v>21</v>
      </c>
      <c r="AA3583" s="14" t="inlineStr">
        <is>
          <t>SI</t>
        </is>
      </c>
    </row>
    <row r="3584">
      <c r="B3584" t="inlineStr">
        <is>
          <t>Venta Local</t>
        </is>
      </c>
      <c r="C3584" t="n">
        <v>40358096</v>
      </c>
      <c r="D3584" t="inlineStr">
        <is>
          <t>AGRO AMERICA</t>
        </is>
      </c>
      <c r="E3584" t="n">
        <v>1012167</v>
      </c>
      <c r="F3584" t="inlineStr">
        <is>
          <t>agro america1012167</t>
        </is>
      </c>
      <c r="G3584" s="12" t="n">
        <v>44936</v>
      </c>
      <c r="H3584" s="10" t="inlineStr"/>
      <c r="I3584" s="10" t="n"/>
      <c r="J3584" s="10" t="n"/>
      <c r="K3584" s="10" t="n"/>
      <c r="L3584" s="13" t="n">
        <v>7.5</v>
      </c>
      <c r="M3584" s="12" t="n">
        <v>44943</v>
      </c>
      <c r="N3584" s="13" t="n">
        <v>9.5</v>
      </c>
      <c r="O3584" s="12" t="n">
        <v>44952</v>
      </c>
      <c r="P3584" t="n">
        <v>4</v>
      </c>
      <c r="Q3584" s="14" t="inlineStr">
        <is>
          <t>SI</t>
        </is>
      </c>
      <c r="R3584" s="10" t="n"/>
      <c r="S3584" s="10" t="n"/>
      <c r="T3584" s="10" t="n"/>
      <c r="U3584" s="10" t="n"/>
      <c r="V3584" s="13" t="n">
        <v>9.5</v>
      </c>
      <c r="W3584" s="12" t="n">
        <v>44945</v>
      </c>
      <c r="X3584" s="13" t="n">
        <v>11.5</v>
      </c>
      <c r="Y3584" s="12" t="n">
        <v>44952</v>
      </c>
      <c r="Z3584" t="n">
        <v>4</v>
      </c>
      <c r="AA3584" s="14" t="inlineStr">
        <is>
          <t>SI</t>
        </is>
      </c>
    </row>
    <row r="3585">
      <c r="B3585" t="inlineStr">
        <is>
          <t>Venta Local</t>
        </is>
      </c>
      <c r="C3585" t="n">
        <v>40358095</v>
      </c>
      <c r="D3585" t="inlineStr">
        <is>
          <t>AGRO AMERICA</t>
        </is>
      </c>
      <c r="E3585" t="n">
        <v>1012167</v>
      </c>
      <c r="F3585" t="inlineStr">
        <is>
          <t>agro america1012167</t>
        </is>
      </c>
      <c r="G3585" s="12" t="n">
        <v>44936</v>
      </c>
      <c r="H3585" s="10" t="inlineStr"/>
      <c r="I3585" s="10" t="n"/>
      <c r="J3585" s="10" t="n"/>
      <c r="K3585" s="10" t="n"/>
      <c r="L3585" s="13" t="n">
        <v>7.5</v>
      </c>
      <c r="M3585" s="12" t="n">
        <v>44943</v>
      </c>
      <c r="N3585" s="13" t="n">
        <v>9.5</v>
      </c>
      <c r="O3585" s="12" t="n">
        <v>44952</v>
      </c>
      <c r="P3585" t="n">
        <v>4</v>
      </c>
      <c r="Q3585" s="14" t="inlineStr">
        <is>
          <t>SI</t>
        </is>
      </c>
      <c r="R3585" s="10" t="n"/>
      <c r="S3585" s="10" t="n"/>
      <c r="T3585" s="10" t="n"/>
      <c r="U3585" s="10" t="n"/>
      <c r="V3585" s="13" t="n">
        <v>9.5</v>
      </c>
      <c r="W3585" s="12" t="n">
        <v>44945</v>
      </c>
      <c r="X3585" s="13" t="n">
        <v>11.5</v>
      </c>
      <c r="Y3585" s="12" t="n">
        <v>44952</v>
      </c>
      <c r="Z3585" t="n">
        <v>4</v>
      </c>
      <c r="AA3585" s="14" t="inlineStr">
        <is>
          <t>SI</t>
        </is>
      </c>
    </row>
    <row r="3586">
      <c r="B3586" t="inlineStr">
        <is>
          <t>Venta Local</t>
        </is>
      </c>
      <c r="C3586" t="n">
        <v>40358094</v>
      </c>
      <c r="D3586" t="inlineStr">
        <is>
          <t>AGRO AMERICA</t>
        </is>
      </c>
      <c r="E3586" t="n">
        <v>1012167</v>
      </c>
      <c r="F3586" t="inlineStr">
        <is>
          <t>agro america1012167</t>
        </is>
      </c>
      <c r="G3586" s="12" t="n">
        <v>44936</v>
      </c>
      <c r="H3586" s="10" t="inlineStr"/>
      <c r="I3586" s="10" t="n"/>
      <c r="J3586" s="10" t="n"/>
      <c r="K3586" s="10" t="n"/>
      <c r="L3586" s="13" t="n">
        <v>7.5</v>
      </c>
      <c r="M3586" s="12" t="n">
        <v>44943</v>
      </c>
      <c r="N3586" s="13" t="n">
        <v>9.5</v>
      </c>
      <c r="O3586" s="12" t="n">
        <v>44952</v>
      </c>
      <c r="P3586" t="n">
        <v>4</v>
      </c>
      <c r="Q3586" s="14" t="inlineStr">
        <is>
          <t>SI</t>
        </is>
      </c>
      <c r="R3586" s="10" t="n"/>
      <c r="S3586" s="10" t="n"/>
      <c r="T3586" s="10" t="n"/>
      <c r="U3586" s="10" t="n"/>
      <c r="V3586" s="13" t="n">
        <v>9.5</v>
      </c>
      <c r="W3586" s="12" t="n">
        <v>44945</v>
      </c>
      <c r="X3586" s="13" t="n">
        <v>11.5</v>
      </c>
      <c r="Y3586" s="12" t="n">
        <v>44952</v>
      </c>
      <c r="Z3586" t="n">
        <v>4</v>
      </c>
      <c r="AA3586" s="14" t="inlineStr">
        <is>
          <t>SI</t>
        </is>
      </c>
    </row>
    <row r="3587">
      <c r="B3587" t="inlineStr">
        <is>
          <t>Venta Local</t>
        </is>
      </c>
      <c r="C3587" t="n">
        <v>40358093</v>
      </c>
      <c r="D3587" t="inlineStr">
        <is>
          <t>AGRO AMERICA</t>
        </is>
      </c>
      <c r="E3587" t="n">
        <v>1012167</v>
      </c>
      <c r="F3587" t="inlineStr">
        <is>
          <t>agro america1012167</t>
        </is>
      </c>
      <c r="G3587" s="12" t="n">
        <v>44950</v>
      </c>
      <c r="H3587" s="10" t="inlineStr"/>
      <c r="I3587" s="10" t="n"/>
      <c r="J3587" s="10" t="n"/>
      <c r="K3587" s="10" t="n"/>
      <c r="L3587" s="13" t="n">
        <v>7.5</v>
      </c>
      <c r="M3587" s="12" t="n">
        <v>44957</v>
      </c>
      <c r="N3587" s="13" t="n">
        <v>9.5</v>
      </c>
      <c r="O3587" s="12" t="n">
        <v>44966</v>
      </c>
      <c r="P3587" t="n">
        <v>15</v>
      </c>
      <c r="Q3587" s="14" t="inlineStr">
        <is>
          <t>SI</t>
        </is>
      </c>
      <c r="R3587" s="10" t="n"/>
      <c r="S3587" s="10" t="n"/>
      <c r="T3587" s="10" t="n"/>
      <c r="U3587" s="10" t="n"/>
      <c r="V3587" s="13" t="n">
        <v>9.5</v>
      </c>
      <c r="W3587" s="12" t="n">
        <v>44959</v>
      </c>
      <c r="X3587" s="13" t="n">
        <v>11.5</v>
      </c>
      <c r="Y3587" s="12" t="n">
        <v>44966</v>
      </c>
      <c r="Z3587" t="n">
        <v>15</v>
      </c>
      <c r="AA3587" s="14" t="inlineStr">
        <is>
          <t>SI</t>
        </is>
      </c>
    </row>
    <row r="3588">
      <c r="B3588" t="inlineStr">
        <is>
          <t>Venta Local</t>
        </is>
      </c>
      <c r="C3588" t="n">
        <v>40358092</v>
      </c>
      <c r="D3588" t="inlineStr">
        <is>
          <t>AGRO AMERICA</t>
        </is>
      </c>
      <c r="E3588" t="n">
        <v>1012167</v>
      </c>
      <c r="F3588" t="inlineStr">
        <is>
          <t>agro america1012167</t>
        </is>
      </c>
      <c r="G3588" s="12" t="n">
        <v>44936</v>
      </c>
      <c r="H3588" s="10" t="inlineStr"/>
      <c r="I3588" s="10" t="n"/>
      <c r="J3588" s="10" t="n"/>
      <c r="K3588" s="10" t="n"/>
      <c r="L3588" s="13" t="n">
        <v>7.5</v>
      </c>
      <c r="M3588" s="12" t="n">
        <v>44943</v>
      </c>
      <c r="N3588" s="13" t="n">
        <v>9.5</v>
      </c>
      <c r="O3588" s="12" t="n">
        <v>44952</v>
      </c>
      <c r="P3588" t="n">
        <v>4</v>
      </c>
      <c r="Q3588" s="14" t="inlineStr">
        <is>
          <t>SI</t>
        </is>
      </c>
      <c r="R3588" s="10" t="n"/>
      <c r="S3588" s="10" t="n"/>
      <c r="T3588" s="10" t="n"/>
      <c r="U3588" s="10" t="n"/>
      <c r="V3588" s="13" t="n">
        <v>9.5</v>
      </c>
      <c r="W3588" s="12" t="n">
        <v>44945</v>
      </c>
      <c r="X3588" s="13" t="n">
        <v>11.5</v>
      </c>
      <c r="Y3588" s="12" t="n">
        <v>44952</v>
      </c>
      <c r="Z3588" t="n">
        <v>4</v>
      </c>
      <c r="AA3588" s="14" t="inlineStr">
        <is>
          <t>SI</t>
        </is>
      </c>
    </row>
    <row r="3589">
      <c r="B3589" t="inlineStr">
        <is>
          <t>Venta Local</t>
        </is>
      </c>
      <c r="C3589" t="n">
        <v>40358091</v>
      </c>
      <c r="D3589" t="inlineStr">
        <is>
          <t>AGRO AMERICA</t>
        </is>
      </c>
      <c r="E3589" t="n">
        <v>1012145</v>
      </c>
      <c r="F3589" t="inlineStr">
        <is>
          <t>agro america1012145</t>
        </is>
      </c>
      <c r="G3589" s="12" t="n">
        <v>44936</v>
      </c>
      <c r="H3589" s="10" t="inlineStr"/>
      <c r="I3589" s="10" t="n"/>
      <c r="J3589" s="10" t="n"/>
      <c r="K3589" s="10" t="n"/>
      <c r="L3589" s="13" t="n">
        <v>7.5</v>
      </c>
      <c r="M3589" s="12" t="n">
        <v>44943</v>
      </c>
      <c r="N3589" s="13" t="n">
        <v>9.5</v>
      </c>
      <c r="O3589" s="12" t="n">
        <v>44952</v>
      </c>
      <c r="P3589" t="n">
        <v>4</v>
      </c>
      <c r="Q3589" s="14" t="inlineStr">
        <is>
          <t>SI</t>
        </is>
      </c>
      <c r="R3589" s="10" t="n"/>
      <c r="S3589" s="10" t="n"/>
      <c r="T3589" s="10" t="n"/>
      <c r="U3589" s="10" t="n"/>
      <c r="V3589" s="13" t="n">
        <v>9.5</v>
      </c>
      <c r="W3589" s="12" t="n">
        <v>44945</v>
      </c>
      <c r="X3589" s="13" t="n">
        <v>11.5</v>
      </c>
      <c r="Y3589" s="12" t="n">
        <v>44952</v>
      </c>
      <c r="Z3589" t="n">
        <v>4</v>
      </c>
      <c r="AA3589" s="14" t="inlineStr">
        <is>
          <t>SI</t>
        </is>
      </c>
    </row>
    <row r="3590">
      <c r="B3590" t="inlineStr">
        <is>
          <t>Venta Local</t>
        </is>
      </c>
      <c r="C3590" t="n">
        <v>40358090</v>
      </c>
      <c r="D3590" t="inlineStr">
        <is>
          <t>AGRO AMERICA</t>
        </is>
      </c>
      <c r="E3590" t="n">
        <v>1012145</v>
      </c>
      <c r="F3590" t="inlineStr">
        <is>
          <t>agro america1012145</t>
        </is>
      </c>
      <c r="G3590" s="12" t="n">
        <v>44936</v>
      </c>
      <c r="H3590" s="10" t="inlineStr"/>
      <c r="I3590" s="10" t="n"/>
      <c r="J3590" s="10" t="n"/>
      <c r="K3590" s="10" t="n"/>
      <c r="L3590" s="13" t="n">
        <v>7.5</v>
      </c>
      <c r="M3590" s="12" t="n">
        <v>44943</v>
      </c>
      <c r="N3590" s="13" t="n">
        <v>9.5</v>
      </c>
      <c r="O3590" s="12" t="n">
        <v>44952</v>
      </c>
      <c r="P3590" t="n">
        <v>4</v>
      </c>
      <c r="Q3590" s="14" t="inlineStr">
        <is>
          <t>SI</t>
        </is>
      </c>
      <c r="R3590" s="10" t="n"/>
      <c r="S3590" s="10" t="n"/>
      <c r="T3590" s="10" t="n"/>
      <c r="U3590" s="10" t="n"/>
      <c r="V3590" s="13" t="n">
        <v>9.5</v>
      </c>
      <c r="W3590" s="12" t="n">
        <v>44945</v>
      </c>
      <c r="X3590" s="13" t="n">
        <v>11.5</v>
      </c>
      <c r="Y3590" s="12" t="n">
        <v>44952</v>
      </c>
      <c r="Z3590" t="n">
        <v>4</v>
      </c>
      <c r="AA3590" s="14" t="inlineStr">
        <is>
          <t>SI</t>
        </is>
      </c>
    </row>
    <row r="3591">
      <c r="B3591" t="inlineStr">
        <is>
          <t>Venta Local</t>
        </is>
      </c>
      <c r="C3591" t="n">
        <v>40358089</v>
      </c>
      <c r="D3591" t="inlineStr">
        <is>
          <t>AGRO AMERICA</t>
        </is>
      </c>
      <c r="E3591" t="n">
        <v>1012523</v>
      </c>
      <c r="F3591" t="inlineStr">
        <is>
          <t>agro america1012523</t>
        </is>
      </c>
      <c r="G3591" s="12" t="n">
        <v>44936</v>
      </c>
      <c r="H3591" s="10" t="inlineStr"/>
      <c r="I3591" s="10" t="n"/>
      <c r="J3591" s="10" t="n"/>
      <c r="K3591" s="10" t="n"/>
      <c r="L3591" s="13" t="n">
        <v>7.5</v>
      </c>
      <c r="M3591" s="12" t="n">
        <v>44943</v>
      </c>
      <c r="N3591" s="13" t="n">
        <v>9.5</v>
      </c>
      <c r="O3591" s="12" t="n">
        <v>44952</v>
      </c>
      <c r="P3591" t="n">
        <v>4</v>
      </c>
      <c r="Q3591" s="14" t="inlineStr">
        <is>
          <t>SI</t>
        </is>
      </c>
      <c r="R3591" s="10" t="n"/>
      <c r="S3591" s="10" t="n"/>
      <c r="T3591" s="10" t="n"/>
      <c r="U3591" s="10" t="n"/>
      <c r="V3591" s="13" t="n">
        <v>9.5</v>
      </c>
      <c r="W3591" s="12" t="n">
        <v>44945</v>
      </c>
      <c r="X3591" s="13" t="n">
        <v>11.5</v>
      </c>
      <c r="Y3591" s="12" t="n">
        <v>44952</v>
      </c>
      <c r="Z3591" t="n">
        <v>4</v>
      </c>
      <c r="AA3591" s="14" t="inlineStr">
        <is>
          <t>SI</t>
        </is>
      </c>
    </row>
    <row r="3592">
      <c r="B3592" t="inlineStr">
        <is>
          <t>Venta Local</t>
        </is>
      </c>
      <c r="C3592" t="n">
        <v>40358089</v>
      </c>
      <c r="D3592" t="inlineStr">
        <is>
          <t>AGRO AMERICA</t>
        </is>
      </c>
      <c r="E3592" t="n">
        <v>1012111</v>
      </c>
      <c r="F3592" t="inlineStr">
        <is>
          <t>agro america1012111</t>
        </is>
      </c>
      <c r="G3592" s="12" t="n">
        <v>44936</v>
      </c>
      <c r="H3592" s="10" t="inlineStr"/>
      <c r="I3592" s="10" t="n"/>
      <c r="J3592" s="10" t="n"/>
      <c r="K3592" s="10" t="n"/>
      <c r="L3592" s="13" t="n">
        <v>7.5</v>
      </c>
      <c r="M3592" s="12" t="n">
        <v>44943</v>
      </c>
      <c r="N3592" s="13" t="n">
        <v>9.5</v>
      </c>
      <c r="O3592" s="12" t="n">
        <v>44952</v>
      </c>
      <c r="P3592" t="n">
        <v>4</v>
      </c>
      <c r="Q3592" s="14" t="inlineStr">
        <is>
          <t>SI</t>
        </is>
      </c>
      <c r="R3592" s="10" t="n"/>
      <c r="S3592" s="10" t="n"/>
      <c r="T3592" s="10" t="n"/>
      <c r="U3592" s="10" t="n"/>
      <c r="V3592" s="13" t="n">
        <v>9.5</v>
      </c>
      <c r="W3592" s="12" t="n">
        <v>44945</v>
      </c>
      <c r="X3592" s="13" t="n">
        <v>11.5</v>
      </c>
      <c r="Y3592" s="12" t="n">
        <v>44952</v>
      </c>
      <c r="Z3592" t="n">
        <v>4</v>
      </c>
      <c r="AA3592" s="14" t="inlineStr">
        <is>
          <t>SI</t>
        </is>
      </c>
    </row>
    <row r="3593">
      <c r="B3593" t="inlineStr">
        <is>
          <t>Venta Directa</t>
        </is>
      </c>
      <c r="C3593" t="n">
        <v>40358082</v>
      </c>
      <c r="D3593" t="inlineStr">
        <is>
          <t>AGRO SUDAMERICA</t>
        </is>
      </c>
      <c r="E3593" t="n">
        <v>1011042</v>
      </c>
      <c r="F3593" t="inlineStr">
        <is>
          <t>agro sudamerica1011042</t>
        </is>
      </c>
      <c r="G3593" s="12" t="n">
        <v>44926</v>
      </c>
      <c r="H3593" s="10" t="inlineStr"/>
      <c r="I3593" s="10" t="n"/>
      <c r="J3593" s="10" t="n"/>
      <c r="K3593" s="10" t="n"/>
      <c r="L3593" s="13" t="n"/>
      <c r="N3593" s="13" t="n"/>
      <c r="Q3593" s="14" t="n"/>
      <c r="R3593" s="10" t="n"/>
      <c r="S3593" s="10" t="n"/>
      <c r="T3593" s="10" t="n"/>
      <c r="U3593" s="10" t="n"/>
      <c r="V3593" s="13" t="n"/>
      <c r="X3593" s="13" t="n"/>
      <c r="AA3593" s="14" t="n"/>
    </row>
    <row r="3594">
      <c r="B3594" t="inlineStr">
        <is>
          <t>Venta Directa</t>
        </is>
      </c>
      <c r="C3594" t="n">
        <v>40358081</v>
      </c>
      <c r="D3594" t="inlineStr">
        <is>
          <t>AGRO SUDAMERICA</t>
        </is>
      </c>
      <c r="E3594" t="n">
        <v>1011042</v>
      </c>
      <c r="F3594" t="inlineStr">
        <is>
          <t>agro sudamerica1011042</t>
        </is>
      </c>
      <c r="G3594" s="12" t="n">
        <v>44927</v>
      </c>
      <c r="H3594" s="10" t="inlineStr"/>
      <c r="I3594" s="10" t="n"/>
      <c r="J3594" s="10" t="n"/>
      <c r="K3594" s="10" t="n"/>
      <c r="L3594" s="13" t="n"/>
      <c r="N3594" s="13" t="n"/>
      <c r="Q3594" s="14" t="n"/>
      <c r="R3594" s="10" t="n"/>
      <c r="S3594" s="10" t="n"/>
      <c r="T3594" s="10" t="n"/>
      <c r="U3594" s="10" t="n"/>
      <c r="V3594" s="13" t="n"/>
      <c r="X3594" s="13" t="n"/>
      <c r="AA3594" s="14" t="n"/>
    </row>
    <row r="3595">
      <c r="B3595" t="inlineStr">
        <is>
          <t>Venta Local</t>
        </is>
      </c>
      <c r="C3595" t="n">
        <v>40358079</v>
      </c>
      <c r="D3595" t="inlineStr">
        <is>
          <t>AGRO MEXICO</t>
        </is>
      </c>
      <c r="E3595" t="n">
        <v>1023302</v>
      </c>
      <c r="F3595" t="inlineStr">
        <is>
          <t>agro mexico1023302</t>
        </is>
      </c>
      <c r="G3595" s="12" t="n">
        <v>44941</v>
      </c>
      <c r="H3595" s="10" t="inlineStr"/>
      <c r="I3595" s="10" t="n"/>
      <c r="J3595" s="10" t="n"/>
      <c r="K3595" s="10" t="n"/>
      <c r="L3595" s="13" t="n">
        <v>5.449612403100775</v>
      </c>
      <c r="M3595" s="12" t="n">
        <v>44946</v>
      </c>
      <c r="N3595" s="13" t="n">
        <v>10</v>
      </c>
      <c r="O3595" s="12" t="n">
        <v>44956</v>
      </c>
      <c r="P3595" t="n">
        <v>1</v>
      </c>
      <c r="Q3595" s="14" t="inlineStr">
        <is>
          <t>Mes 2</t>
        </is>
      </c>
      <c r="R3595" s="10" t="n"/>
      <c r="S3595" s="10" t="n"/>
      <c r="T3595" s="10" t="n"/>
      <c r="U3595" s="10" t="n"/>
      <c r="V3595" s="13" t="n">
        <v>7.449612403100775</v>
      </c>
      <c r="W3595" s="12" t="n">
        <v>44948</v>
      </c>
      <c r="X3595" s="13" t="n">
        <v>12</v>
      </c>
      <c r="Y3595" s="12" t="n">
        <v>44956</v>
      </c>
      <c r="Z3595" t="n">
        <v>1</v>
      </c>
      <c r="AA3595" s="14" t="inlineStr">
        <is>
          <t>Mes 2</t>
        </is>
      </c>
    </row>
    <row r="3596">
      <c r="B3596" t="inlineStr">
        <is>
          <t>Venta Local</t>
        </is>
      </c>
      <c r="C3596" t="n">
        <v>40358075</v>
      </c>
      <c r="D3596" t="inlineStr">
        <is>
          <t>AGRO MEXICO</t>
        </is>
      </c>
      <c r="E3596" t="n">
        <v>1030658</v>
      </c>
      <c r="F3596" t="inlineStr">
        <is>
          <t>agro mexico1030658</t>
        </is>
      </c>
      <c r="G3596" s="12" t="n">
        <v>44941</v>
      </c>
      <c r="H3596" s="10" t="inlineStr"/>
      <c r="I3596" s="10" t="n"/>
      <c r="J3596" s="10" t="n"/>
      <c r="K3596" s="10" t="n"/>
      <c r="L3596" s="13" t="n">
        <v>5.449612403100775</v>
      </c>
      <c r="M3596" s="12" t="n">
        <v>44946</v>
      </c>
      <c r="N3596" s="13" t="n">
        <v>10</v>
      </c>
      <c r="O3596" s="12" t="n">
        <v>44956</v>
      </c>
      <c r="P3596" t="n">
        <v>1</v>
      </c>
      <c r="Q3596" s="14" t="inlineStr">
        <is>
          <t>Mes 2</t>
        </is>
      </c>
      <c r="R3596" s="10" t="n"/>
      <c r="S3596" s="10" t="n"/>
      <c r="T3596" s="10" t="n"/>
      <c r="U3596" s="10" t="n"/>
      <c r="V3596" s="13" t="n">
        <v>7.449612403100775</v>
      </c>
      <c r="W3596" s="12" t="n">
        <v>44948</v>
      </c>
      <c r="X3596" s="13" t="n">
        <v>12</v>
      </c>
      <c r="Y3596" s="12" t="n">
        <v>44956</v>
      </c>
      <c r="Z3596" t="n">
        <v>1</v>
      </c>
      <c r="AA3596" s="14" t="inlineStr">
        <is>
          <t>Mes 2</t>
        </is>
      </c>
    </row>
    <row r="3597">
      <c r="B3597" t="inlineStr">
        <is>
          <t>Venta Local</t>
        </is>
      </c>
      <c r="C3597" t="n">
        <v>40358071</v>
      </c>
      <c r="D3597" t="inlineStr">
        <is>
          <t>AGRO MEXICO</t>
        </is>
      </c>
      <c r="E3597" t="n">
        <v>1030658</v>
      </c>
      <c r="F3597" t="inlineStr">
        <is>
          <t>agro mexico1030658</t>
        </is>
      </c>
      <c r="G3597" s="12" t="n">
        <v>44941</v>
      </c>
      <c r="H3597" s="10" t="inlineStr"/>
      <c r="I3597" s="10" t="n"/>
      <c r="J3597" s="10" t="n"/>
      <c r="K3597" s="10" t="n"/>
      <c r="L3597" s="13" t="n">
        <v>5.449612403100775</v>
      </c>
      <c r="M3597" s="12" t="n">
        <v>44946</v>
      </c>
      <c r="N3597" s="13" t="n">
        <v>10</v>
      </c>
      <c r="O3597" s="12" t="n">
        <v>44956</v>
      </c>
      <c r="P3597" t="n">
        <v>1</v>
      </c>
      <c r="Q3597" s="14" t="inlineStr">
        <is>
          <t>Mes 2</t>
        </is>
      </c>
      <c r="R3597" s="10" t="n"/>
      <c r="S3597" s="10" t="n"/>
      <c r="T3597" s="10" t="n"/>
      <c r="U3597" s="10" t="n"/>
      <c r="V3597" s="13" t="n">
        <v>7.449612403100775</v>
      </c>
      <c r="W3597" s="12" t="n">
        <v>44948</v>
      </c>
      <c r="X3597" s="13" t="n">
        <v>12</v>
      </c>
      <c r="Y3597" s="12" t="n">
        <v>44956</v>
      </c>
      <c r="Z3597" t="n">
        <v>1</v>
      </c>
      <c r="AA3597" s="14" t="inlineStr">
        <is>
          <t>Mes 2</t>
        </is>
      </c>
    </row>
    <row r="3598">
      <c r="B3598" t="inlineStr">
        <is>
          <t>Venta Local</t>
        </is>
      </c>
      <c r="C3598" t="n">
        <v>40358065</v>
      </c>
      <c r="D3598" t="inlineStr">
        <is>
          <t>AGRO MEXICO</t>
        </is>
      </c>
      <c r="E3598" t="n">
        <v>1030337</v>
      </c>
      <c r="F3598" t="inlineStr">
        <is>
          <t>agro mexico1030337</t>
        </is>
      </c>
      <c r="G3598" s="12" t="n">
        <v>44941</v>
      </c>
      <c r="H3598" s="10" t="inlineStr"/>
      <c r="I3598" s="10" t="n"/>
      <c r="J3598" s="10" t="n"/>
      <c r="K3598" s="10" t="n"/>
      <c r="L3598" s="13" t="n">
        <v>5.449612403100775</v>
      </c>
      <c r="M3598" s="12" t="n">
        <v>44946</v>
      </c>
      <c r="N3598" s="13" t="n">
        <v>10</v>
      </c>
      <c r="O3598" s="12" t="n">
        <v>44956</v>
      </c>
      <c r="P3598" t="n">
        <v>1</v>
      </c>
      <c r="Q3598" s="14" t="inlineStr">
        <is>
          <t>Mes 2</t>
        </is>
      </c>
      <c r="R3598" s="10" t="n"/>
      <c r="S3598" s="10" t="n"/>
      <c r="T3598" s="10" t="n"/>
      <c r="U3598" s="10" t="n"/>
      <c r="V3598" s="13" t="n">
        <v>7.449612403100775</v>
      </c>
      <c r="W3598" s="12" t="n">
        <v>44948</v>
      </c>
      <c r="X3598" s="13" t="n">
        <v>12</v>
      </c>
      <c r="Y3598" s="12" t="n">
        <v>44956</v>
      </c>
      <c r="Z3598" t="n">
        <v>1</v>
      </c>
      <c r="AA3598" s="14" t="inlineStr">
        <is>
          <t>Mes 2</t>
        </is>
      </c>
    </row>
    <row r="3599">
      <c r="B3599" t="inlineStr">
        <is>
          <t>Venta Local</t>
        </is>
      </c>
      <c r="C3599" t="n">
        <v>40358064</v>
      </c>
      <c r="D3599" t="inlineStr">
        <is>
          <t>AGRO MEXICO</t>
        </is>
      </c>
      <c r="E3599" t="n">
        <v>1030337</v>
      </c>
      <c r="F3599" t="inlineStr">
        <is>
          <t>agro mexico1030337</t>
        </is>
      </c>
      <c r="G3599" s="12" t="n">
        <v>44941</v>
      </c>
      <c r="H3599" s="10" t="inlineStr"/>
      <c r="I3599" s="10" t="n"/>
      <c r="J3599" s="10" t="n"/>
      <c r="K3599" s="10" t="n"/>
      <c r="L3599" s="13" t="n">
        <v>5.449612403100775</v>
      </c>
      <c r="M3599" s="12" t="n">
        <v>44946</v>
      </c>
      <c r="N3599" s="13" t="n">
        <v>10</v>
      </c>
      <c r="O3599" s="12" t="n">
        <v>44956</v>
      </c>
      <c r="P3599" t="n">
        <v>1</v>
      </c>
      <c r="Q3599" s="14" t="inlineStr">
        <is>
          <t>Mes 2</t>
        </is>
      </c>
      <c r="R3599" s="10" t="n"/>
      <c r="S3599" s="10" t="n"/>
      <c r="T3599" s="10" t="n"/>
      <c r="U3599" s="10" t="n"/>
      <c r="V3599" s="13" t="n">
        <v>7.449612403100775</v>
      </c>
      <c r="W3599" s="12" t="n">
        <v>44948</v>
      </c>
      <c r="X3599" s="13" t="n">
        <v>12</v>
      </c>
      <c r="Y3599" s="12" t="n">
        <v>44956</v>
      </c>
      <c r="Z3599" t="n">
        <v>1</v>
      </c>
      <c r="AA3599" s="14" t="inlineStr">
        <is>
          <t>Mes 2</t>
        </is>
      </c>
    </row>
    <row r="3600">
      <c r="B3600" t="inlineStr">
        <is>
          <t>Venta Local</t>
        </is>
      </c>
      <c r="C3600" t="n">
        <v>40358063</v>
      </c>
      <c r="D3600" t="inlineStr">
        <is>
          <t>AGRO MEXICO</t>
        </is>
      </c>
      <c r="E3600" t="n">
        <v>1030337</v>
      </c>
      <c r="F3600" t="inlineStr">
        <is>
          <t>agro mexico1030337</t>
        </is>
      </c>
      <c r="G3600" s="12" t="n">
        <v>44935</v>
      </c>
      <c r="H3600" s="10" t="inlineStr"/>
      <c r="I3600" s="10" t="n"/>
      <c r="J3600" s="10" t="n"/>
      <c r="K3600" s="10" t="n"/>
      <c r="L3600" s="13" t="n">
        <v>5.449612403100775</v>
      </c>
      <c r="M3600" s="12" t="n">
        <v>44940</v>
      </c>
      <c r="N3600" s="13" t="n">
        <v>10</v>
      </c>
      <c r="O3600" s="12" t="n">
        <v>44950</v>
      </c>
      <c r="P3600" t="n">
        <v>6</v>
      </c>
      <c r="Q3600" s="14" t="inlineStr">
        <is>
          <t>SI</t>
        </is>
      </c>
      <c r="R3600" s="10" t="n"/>
      <c r="S3600" s="10" t="n"/>
      <c r="T3600" s="10" t="n"/>
      <c r="U3600" s="10" t="n"/>
      <c r="V3600" s="13" t="n">
        <v>7.449612403100775</v>
      </c>
      <c r="W3600" s="12" t="n">
        <v>44942</v>
      </c>
      <c r="X3600" s="13" t="n">
        <v>12</v>
      </c>
      <c r="Y3600" s="12" t="n">
        <v>44950</v>
      </c>
      <c r="Z3600" t="n">
        <v>6</v>
      </c>
      <c r="AA3600" s="14" t="inlineStr">
        <is>
          <t>SI</t>
        </is>
      </c>
    </row>
    <row r="3601">
      <c r="B3601" t="inlineStr">
        <is>
          <t>Venta Local</t>
        </is>
      </c>
      <c r="C3601" t="n">
        <v>40358062</v>
      </c>
      <c r="D3601" t="inlineStr">
        <is>
          <t>AGRO MEXICO</t>
        </is>
      </c>
      <c r="E3601" t="n">
        <v>1030337</v>
      </c>
      <c r="F3601" t="inlineStr">
        <is>
          <t>agro mexico1030337</t>
        </is>
      </c>
      <c r="G3601" s="12" t="n">
        <v>44941</v>
      </c>
      <c r="H3601" s="10" t="inlineStr"/>
      <c r="I3601" s="10" t="n"/>
      <c r="J3601" s="10" t="n"/>
      <c r="K3601" s="10" t="n"/>
      <c r="L3601" s="13" t="n">
        <v>5.449612403100775</v>
      </c>
      <c r="M3601" s="12" t="n">
        <v>44946</v>
      </c>
      <c r="N3601" s="13" t="n">
        <v>10</v>
      </c>
      <c r="O3601" s="12" t="n">
        <v>44956</v>
      </c>
      <c r="P3601" t="n">
        <v>1</v>
      </c>
      <c r="Q3601" s="14" t="inlineStr">
        <is>
          <t>Mes 2</t>
        </is>
      </c>
      <c r="R3601" s="10" t="n"/>
      <c r="S3601" s="10" t="n"/>
      <c r="T3601" s="10" t="n"/>
      <c r="U3601" s="10" t="n"/>
      <c r="V3601" s="13" t="n">
        <v>7.449612403100775</v>
      </c>
      <c r="W3601" s="12" t="n">
        <v>44948</v>
      </c>
      <c r="X3601" s="13" t="n">
        <v>12</v>
      </c>
      <c r="Y3601" s="12" t="n">
        <v>44956</v>
      </c>
      <c r="Z3601" t="n">
        <v>1</v>
      </c>
      <c r="AA3601" s="14" t="inlineStr">
        <is>
          <t>Mes 2</t>
        </is>
      </c>
    </row>
    <row r="3602">
      <c r="B3602" t="inlineStr">
        <is>
          <t>Venta Local</t>
        </is>
      </c>
      <c r="C3602" t="n">
        <v>40358061</v>
      </c>
      <c r="D3602" t="inlineStr">
        <is>
          <t>AGRO MEXICO</t>
        </is>
      </c>
      <c r="E3602" t="n">
        <v>1030337</v>
      </c>
      <c r="F3602" t="inlineStr">
        <is>
          <t>agro mexico1030337</t>
        </is>
      </c>
      <c r="G3602" s="12" t="n">
        <v>44941</v>
      </c>
      <c r="H3602" s="10" t="inlineStr"/>
      <c r="I3602" s="10" t="n"/>
      <c r="J3602" s="10" t="n"/>
      <c r="K3602" s="10" t="n"/>
      <c r="L3602" s="13" t="n">
        <v>5.449612403100775</v>
      </c>
      <c r="M3602" s="12" t="n">
        <v>44946</v>
      </c>
      <c r="N3602" s="13" t="n">
        <v>10</v>
      </c>
      <c r="O3602" s="12" t="n">
        <v>44956</v>
      </c>
      <c r="P3602" t="n">
        <v>1</v>
      </c>
      <c r="Q3602" s="14" t="inlineStr">
        <is>
          <t>Mes 2</t>
        </is>
      </c>
      <c r="R3602" s="10" t="n"/>
      <c r="S3602" s="10" t="n"/>
      <c r="T3602" s="10" t="n"/>
      <c r="U3602" s="10" t="n"/>
      <c r="V3602" s="13" t="n">
        <v>7.449612403100775</v>
      </c>
      <c r="W3602" s="12" t="n">
        <v>44948</v>
      </c>
      <c r="X3602" s="13" t="n">
        <v>12</v>
      </c>
      <c r="Y3602" s="12" t="n">
        <v>44956</v>
      </c>
      <c r="Z3602" t="n">
        <v>1</v>
      </c>
      <c r="AA3602" s="14" t="inlineStr">
        <is>
          <t>Mes 2</t>
        </is>
      </c>
    </row>
    <row r="3603">
      <c r="B3603" t="inlineStr">
        <is>
          <t>Venta Local</t>
        </is>
      </c>
      <c r="C3603" t="n">
        <v>40358060</v>
      </c>
      <c r="D3603" t="inlineStr">
        <is>
          <t>AGRO MEXICO</t>
        </is>
      </c>
      <c r="E3603" t="n">
        <v>1030337</v>
      </c>
      <c r="F3603" t="inlineStr">
        <is>
          <t>agro mexico1030337</t>
        </is>
      </c>
      <c r="G3603" s="12" t="n">
        <v>44941</v>
      </c>
      <c r="H3603" s="10" t="inlineStr"/>
      <c r="I3603" s="10" t="n"/>
      <c r="J3603" s="10" t="n"/>
      <c r="K3603" s="10" t="n"/>
      <c r="L3603" s="13" t="n">
        <v>5.449612403100775</v>
      </c>
      <c r="M3603" s="12" t="n">
        <v>44946</v>
      </c>
      <c r="N3603" s="13" t="n">
        <v>10</v>
      </c>
      <c r="O3603" s="12" t="n">
        <v>44956</v>
      </c>
      <c r="P3603" t="n">
        <v>1</v>
      </c>
      <c r="Q3603" s="14" t="inlineStr">
        <is>
          <t>Mes 2</t>
        </is>
      </c>
      <c r="R3603" s="10" t="n"/>
      <c r="S3603" s="10" t="n"/>
      <c r="T3603" s="10" t="n"/>
      <c r="U3603" s="10" t="n"/>
      <c r="V3603" s="13" t="n">
        <v>7.449612403100775</v>
      </c>
      <c r="W3603" s="12" t="n">
        <v>44948</v>
      </c>
      <c r="X3603" s="13" t="n">
        <v>12</v>
      </c>
      <c r="Y3603" s="12" t="n">
        <v>44956</v>
      </c>
      <c r="Z3603" t="n">
        <v>1</v>
      </c>
      <c r="AA3603" s="14" t="inlineStr">
        <is>
          <t>Mes 2</t>
        </is>
      </c>
    </row>
    <row r="3604">
      <c r="B3604" t="inlineStr">
        <is>
          <t>Venta Local</t>
        </is>
      </c>
      <c r="C3604" t="n">
        <v>40358059</v>
      </c>
      <c r="D3604" t="inlineStr">
        <is>
          <t>AGRO MEXICO</t>
        </is>
      </c>
      <c r="E3604" t="n">
        <v>1030337</v>
      </c>
      <c r="F3604" t="inlineStr">
        <is>
          <t>agro mexico1030337</t>
        </is>
      </c>
      <c r="G3604" s="12" t="n">
        <v>44935</v>
      </c>
      <c r="H3604" s="10" t="inlineStr"/>
      <c r="I3604" s="10" t="n"/>
      <c r="J3604" s="10" t="n"/>
      <c r="K3604" s="10" t="n"/>
      <c r="L3604" s="13" t="n">
        <v>5.449612403100775</v>
      </c>
      <c r="M3604" s="12" t="n">
        <v>44940</v>
      </c>
      <c r="N3604" s="13" t="n">
        <v>10</v>
      </c>
      <c r="O3604" s="12" t="n">
        <v>44950</v>
      </c>
      <c r="P3604" t="n">
        <v>6</v>
      </c>
      <c r="Q3604" s="14" t="inlineStr">
        <is>
          <t>SI</t>
        </is>
      </c>
      <c r="R3604" s="10" t="n"/>
      <c r="S3604" s="10" t="n"/>
      <c r="T3604" s="10" t="n"/>
      <c r="U3604" s="10" t="n"/>
      <c r="V3604" s="13" t="n">
        <v>7.449612403100775</v>
      </c>
      <c r="W3604" s="12" t="n">
        <v>44942</v>
      </c>
      <c r="X3604" s="13" t="n">
        <v>12</v>
      </c>
      <c r="Y3604" s="12" t="n">
        <v>44950</v>
      </c>
      <c r="Z3604" t="n">
        <v>6</v>
      </c>
      <c r="AA3604" s="14" t="inlineStr">
        <is>
          <t>SI</t>
        </is>
      </c>
    </row>
    <row r="3605">
      <c r="B3605" t="inlineStr">
        <is>
          <t>Venta Local</t>
        </is>
      </c>
      <c r="C3605" t="n">
        <v>40358058</v>
      </c>
      <c r="D3605" t="inlineStr">
        <is>
          <t>AGRO MEXICO</t>
        </is>
      </c>
      <c r="E3605" t="n">
        <v>1030337</v>
      </c>
      <c r="F3605" t="inlineStr">
        <is>
          <t>agro mexico1030337</t>
        </is>
      </c>
      <c r="G3605" s="12" t="n">
        <v>44941</v>
      </c>
      <c r="H3605" s="10" t="inlineStr"/>
      <c r="I3605" s="10" t="n"/>
      <c r="J3605" s="10" t="n"/>
      <c r="K3605" s="10" t="n"/>
      <c r="L3605" s="13" t="n">
        <v>5.449612403100775</v>
      </c>
      <c r="M3605" s="12" t="n">
        <v>44946</v>
      </c>
      <c r="N3605" s="13" t="n">
        <v>10</v>
      </c>
      <c r="O3605" s="12" t="n">
        <v>44956</v>
      </c>
      <c r="P3605" t="n">
        <v>1</v>
      </c>
      <c r="Q3605" s="14" t="inlineStr">
        <is>
          <t>Mes 2</t>
        </is>
      </c>
      <c r="R3605" s="10" t="n"/>
      <c r="S3605" s="10" t="n"/>
      <c r="T3605" s="10" t="n"/>
      <c r="U3605" s="10" t="n"/>
      <c r="V3605" s="13" t="n">
        <v>7.449612403100775</v>
      </c>
      <c r="W3605" s="12" t="n">
        <v>44948</v>
      </c>
      <c r="X3605" s="13" t="n">
        <v>12</v>
      </c>
      <c r="Y3605" s="12" t="n">
        <v>44956</v>
      </c>
      <c r="Z3605" t="n">
        <v>1</v>
      </c>
      <c r="AA3605" s="14" t="inlineStr">
        <is>
          <t>Mes 2</t>
        </is>
      </c>
    </row>
    <row r="3606">
      <c r="B3606" t="inlineStr">
        <is>
          <t>Venta Local</t>
        </is>
      </c>
      <c r="C3606" t="n">
        <v>40358057</v>
      </c>
      <c r="D3606" t="inlineStr">
        <is>
          <t>AGRO MEXICO</t>
        </is>
      </c>
      <c r="E3606" t="n">
        <v>1030337</v>
      </c>
      <c r="F3606" t="inlineStr">
        <is>
          <t>agro mexico1030337</t>
        </is>
      </c>
      <c r="G3606" s="12" t="n">
        <v>44941</v>
      </c>
      <c r="H3606" s="10" t="inlineStr"/>
      <c r="I3606" s="10" t="n"/>
      <c r="J3606" s="10" t="n"/>
      <c r="K3606" s="10" t="n"/>
      <c r="L3606" s="13" t="n">
        <v>5.449612403100775</v>
      </c>
      <c r="M3606" s="12" t="n">
        <v>44946</v>
      </c>
      <c r="N3606" s="13" t="n">
        <v>10</v>
      </c>
      <c r="O3606" s="12" t="n">
        <v>44956</v>
      </c>
      <c r="P3606" t="n">
        <v>1</v>
      </c>
      <c r="Q3606" s="14" t="inlineStr">
        <is>
          <t>Mes 2</t>
        </is>
      </c>
      <c r="R3606" s="10" t="n"/>
      <c r="S3606" s="10" t="n"/>
      <c r="T3606" s="10" t="n"/>
      <c r="U3606" s="10" t="n"/>
      <c r="V3606" s="13" t="n">
        <v>7.449612403100775</v>
      </c>
      <c r="W3606" s="12" t="n">
        <v>44948</v>
      </c>
      <c r="X3606" s="13" t="n">
        <v>12</v>
      </c>
      <c r="Y3606" s="12" t="n">
        <v>44956</v>
      </c>
      <c r="Z3606" t="n">
        <v>1</v>
      </c>
      <c r="AA3606" s="14" t="inlineStr">
        <is>
          <t>Mes 2</t>
        </is>
      </c>
    </row>
    <row r="3607">
      <c r="B3607" t="inlineStr">
        <is>
          <t>Venta Local</t>
        </is>
      </c>
      <c r="C3607" t="n">
        <v>40358056</v>
      </c>
      <c r="D3607" t="inlineStr">
        <is>
          <t>AGRO MEXICO</t>
        </is>
      </c>
      <c r="E3607" t="n">
        <v>1030337</v>
      </c>
      <c r="F3607" t="inlineStr">
        <is>
          <t>agro mexico1030337</t>
        </is>
      </c>
      <c r="G3607" s="12" t="n">
        <v>44935</v>
      </c>
      <c r="H3607" s="10" t="inlineStr"/>
      <c r="I3607" s="10" t="n"/>
      <c r="J3607" s="10" t="n"/>
      <c r="K3607" s="10" t="n"/>
      <c r="L3607" s="13" t="n">
        <v>5.449612403100775</v>
      </c>
      <c r="M3607" s="12" t="n">
        <v>44940</v>
      </c>
      <c r="N3607" s="13" t="n">
        <v>10</v>
      </c>
      <c r="O3607" s="12" t="n">
        <v>44950</v>
      </c>
      <c r="P3607" t="n">
        <v>6</v>
      </c>
      <c r="Q3607" s="14" t="inlineStr">
        <is>
          <t>SI</t>
        </is>
      </c>
      <c r="R3607" s="10" t="n"/>
      <c r="S3607" s="10" t="n"/>
      <c r="T3607" s="10" t="n"/>
      <c r="U3607" s="10" t="n"/>
      <c r="V3607" s="13" t="n">
        <v>7.449612403100775</v>
      </c>
      <c r="W3607" s="12" t="n">
        <v>44942</v>
      </c>
      <c r="X3607" s="13" t="n">
        <v>12</v>
      </c>
      <c r="Y3607" s="12" t="n">
        <v>44950</v>
      </c>
      <c r="Z3607" t="n">
        <v>6</v>
      </c>
      <c r="AA3607" s="14" t="inlineStr">
        <is>
          <t>SI</t>
        </is>
      </c>
    </row>
    <row r="3608">
      <c r="B3608" t="inlineStr">
        <is>
          <t>Venta Local</t>
        </is>
      </c>
      <c r="C3608" t="n">
        <v>40358043</v>
      </c>
      <c r="D3608" t="inlineStr">
        <is>
          <t>AGRO MEXICO</t>
        </is>
      </c>
      <c r="E3608" t="n">
        <v>1021020</v>
      </c>
      <c r="F3608" t="inlineStr">
        <is>
          <t>agro mexico1021020</t>
        </is>
      </c>
      <c r="G3608" s="12" t="n">
        <v>44935</v>
      </c>
      <c r="H3608" s="10" t="inlineStr"/>
      <c r="I3608" s="10" t="n"/>
      <c r="J3608" s="10" t="n"/>
      <c r="K3608" s="10" t="n"/>
      <c r="L3608" s="13" t="n">
        <v>5.449612403100775</v>
      </c>
      <c r="M3608" s="12" t="n">
        <v>44940</v>
      </c>
      <c r="N3608" s="13" t="n">
        <v>10</v>
      </c>
      <c r="O3608" s="12" t="n">
        <v>44950</v>
      </c>
      <c r="P3608" t="n">
        <v>6</v>
      </c>
      <c r="Q3608" s="14" t="inlineStr">
        <is>
          <t>SI</t>
        </is>
      </c>
      <c r="R3608" s="10" t="n"/>
      <c r="S3608" s="10" t="n"/>
      <c r="T3608" s="10" t="n"/>
      <c r="U3608" s="10" t="n"/>
      <c r="V3608" s="13" t="n">
        <v>7.449612403100775</v>
      </c>
      <c r="W3608" s="12" t="n">
        <v>44942</v>
      </c>
      <c r="X3608" s="13" t="n">
        <v>12</v>
      </c>
      <c r="Y3608" s="12" t="n">
        <v>44950</v>
      </c>
      <c r="Z3608" t="n">
        <v>6</v>
      </c>
      <c r="AA3608" s="14" t="inlineStr">
        <is>
          <t>SI</t>
        </is>
      </c>
    </row>
    <row r="3609">
      <c r="B3609" t="inlineStr">
        <is>
          <t>Venta Local</t>
        </is>
      </c>
      <c r="C3609" t="n">
        <v>40358043</v>
      </c>
      <c r="D3609" t="inlineStr">
        <is>
          <t>AGRO MEXICO</t>
        </is>
      </c>
      <c r="E3609" t="n">
        <v>1021020</v>
      </c>
      <c r="F3609" t="inlineStr">
        <is>
          <t>agro mexico1021020</t>
        </is>
      </c>
      <c r="G3609" s="12" t="n">
        <v>44935</v>
      </c>
      <c r="H3609" s="10" t="inlineStr"/>
      <c r="I3609" s="10" t="n"/>
      <c r="J3609" s="10" t="n"/>
      <c r="K3609" s="10" t="n"/>
      <c r="L3609" s="13" t="n">
        <v>5.449612403100775</v>
      </c>
      <c r="M3609" s="12" t="n">
        <v>44940</v>
      </c>
      <c r="N3609" s="13" t="n">
        <v>10</v>
      </c>
      <c r="O3609" s="12" t="n">
        <v>44950</v>
      </c>
      <c r="P3609" t="n">
        <v>6</v>
      </c>
      <c r="Q3609" s="14" t="inlineStr">
        <is>
          <t>SI</t>
        </is>
      </c>
      <c r="R3609" s="10" t="n"/>
      <c r="S3609" s="10" t="n"/>
      <c r="T3609" s="10" t="n"/>
      <c r="U3609" s="10" t="n"/>
      <c r="V3609" s="13" t="n">
        <v>7.449612403100775</v>
      </c>
      <c r="W3609" s="12" t="n">
        <v>44942</v>
      </c>
      <c r="X3609" s="13" t="n">
        <v>12</v>
      </c>
      <c r="Y3609" s="12" t="n">
        <v>44950</v>
      </c>
      <c r="Z3609" t="n">
        <v>6</v>
      </c>
      <c r="AA3609" s="14" t="inlineStr">
        <is>
          <t>SI</t>
        </is>
      </c>
    </row>
    <row r="3610">
      <c r="B3610" t="inlineStr">
        <is>
          <t>Venta Local</t>
        </is>
      </c>
      <c r="C3610" t="n">
        <v>40358027</v>
      </c>
      <c r="D3610" t="inlineStr">
        <is>
          <t>AGRO MEXICO</t>
        </is>
      </c>
      <c r="E3610" t="n">
        <v>1023324</v>
      </c>
      <c r="F3610" t="inlineStr">
        <is>
          <t>agro mexico1023324</t>
        </is>
      </c>
      <c r="G3610" s="12" t="n">
        <v>44927</v>
      </c>
      <c r="H3610" s="10" t="inlineStr"/>
      <c r="I3610" s="10" t="n"/>
      <c r="J3610" s="10" t="n"/>
      <c r="K3610" s="10" t="n"/>
      <c r="L3610" s="13" t="n">
        <v>5.449612403100775</v>
      </c>
      <c r="M3610" s="12" t="n">
        <v>44932</v>
      </c>
      <c r="N3610" s="13" t="n">
        <v>10</v>
      </c>
      <c r="O3610" s="12" t="n">
        <v>44942</v>
      </c>
      <c r="P3610" t="n">
        <v>13</v>
      </c>
      <c r="Q3610" s="14" t="inlineStr">
        <is>
          <t>SI</t>
        </is>
      </c>
      <c r="R3610" s="10" t="n"/>
      <c r="S3610" s="10" t="n"/>
      <c r="T3610" s="10" t="n"/>
      <c r="U3610" s="10" t="n"/>
      <c r="V3610" s="13" t="n">
        <v>7.449612403100775</v>
      </c>
      <c r="W3610" s="12" t="n">
        <v>44934</v>
      </c>
      <c r="X3610" s="13" t="n">
        <v>12</v>
      </c>
      <c r="Y3610" s="12" t="n">
        <v>44942</v>
      </c>
      <c r="Z3610" t="n">
        <v>13</v>
      </c>
      <c r="AA3610" s="14" t="inlineStr">
        <is>
          <t>SI</t>
        </is>
      </c>
    </row>
    <row r="3611">
      <c r="B3611" t="inlineStr">
        <is>
          <t>Venta Local</t>
        </is>
      </c>
      <c r="C3611" t="n">
        <v>40358026</v>
      </c>
      <c r="D3611" t="inlineStr">
        <is>
          <t>AGRO MEXICO</t>
        </is>
      </c>
      <c r="E3611" t="n">
        <v>1023324</v>
      </c>
      <c r="F3611" t="inlineStr">
        <is>
          <t>agro mexico1023324</t>
        </is>
      </c>
      <c r="G3611" s="12" t="n">
        <v>44935</v>
      </c>
      <c r="H3611" s="10" t="inlineStr"/>
      <c r="I3611" s="10" t="n"/>
      <c r="J3611" s="10" t="n"/>
      <c r="K3611" s="10" t="n"/>
      <c r="L3611" s="13" t="n">
        <v>5.449612403100775</v>
      </c>
      <c r="M3611" s="12" t="n">
        <v>44940</v>
      </c>
      <c r="N3611" s="13" t="n">
        <v>10</v>
      </c>
      <c r="O3611" s="12" t="n">
        <v>44950</v>
      </c>
      <c r="P3611" t="n">
        <v>6</v>
      </c>
      <c r="Q3611" s="14" t="inlineStr">
        <is>
          <t>SI</t>
        </is>
      </c>
      <c r="R3611" s="10" t="n"/>
      <c r="S3611" s="10" t="n"/>
      <c r="T3611" s="10" t="n"/>
      <c r="U3611" s="10" t="n"/>
      <c r="V3611" s="13" t="n">
        <v>7.449612403100775</v>
      </c>
      <c r="W3611" s="12" t="n">
        <v>44942</v>
      </c>
      <c r="X3611" s="13" t="n">
        <v>12</v>
      </c>
      <c r="Y3611" s="12" t="n">
        <v>44950</v>
      </c>
      <c r="Z3611" t="n">
        <v>6</v>
      </c>
      <c r="AA3611" s="14" t="inlineStr">
        <is>
          <t>SI</t>
        </is>
      </c>
    </row>
    <row r="3612">
      <c r="B3612" t="inlineStr">
        <is>
          <t>Venta Local</t>
        </is>
      </c>
      <c r="C3612" t="n">
        <v>40358025</v>
      </c>
      <c r="D3612" t="inlineStr">
        <is>
          <t>AGRO MEXICO</t>
        </is>
      </c>
      <c r="E3612" t="n">
        <v>1023324</v>
      </c>
      <c r="F3612" t="inlineStr">
        <is>
          <t>agro mexico1023324</t>
        </is>
      </c>
      <c r="G3612" s="12" t="n">
        <v>44935</v>
      </c>
      <c r="H3612" s="10" t="inlineStr"/>
      <c r="I3612" s="10" t="n"/>
      <c r="J3612" s="10" t="n"/>
      <c r="K3612" s="10" t="n"/>
      <c r="L3612" s="13" t="n">
        <v>5.449612403100775</v>
      </c>
      <c r="M3612" s="12" t="n">
        <v>44940</v>
      </c>
      <c r="N3612" s="13" t="n">
        <v>10</v>
      </c>
      <c r="O3612" s="12" t="n">
        <v>44950</v>
      </c>
      <c r="P3612" t="n">
        <v>6</v>
      </c>
      <c r="Q3612" s="14" t="inlineStr">
        <is>
          <t>SI</t>
        </is>
      </c>
      <c r="R3612" s="10" t="n"/>
      <c r="S3612" s="10" t="n"/>
      <c r="T3612" s="10" t="n"/>
      <c r="U3612" s="10" t="n"/>
      <c r="V3612" s="13" t="n">
        <v>7.449612403100775</v>
      </c>
      <c r="W3612" s="12" t="n">
        <v>44942</v>
      </c>
      <c r="X3612" s="13" t="n">
        <v>12</v>
      </c>
      <c r="Y3612" s="12" t="n">
        <v>44950</v>
      </c>
      <c r="Z3612" t="n">
        <v>6</v>
      </c>
      <c r="AA3612" s="14" t="inlineStr">
        <is>
          <t>SI</t>
        </is>
      </c>
    </row>
    <row r="3613">
      <c r="B3613" t="inlineStr">
        <is>
          <t>Venta Local</t>
        </is>
      </c>
      <c r="C3613" t="n">
        <v>40358024</v>
      </c>
      <c r="D3613" t="inlineStr">
        <is>
          <t>AGRO MEXICO</t>
        </is>
      </c>
      <c r="E3613" t="n">
        <v>1023324</v>
      </c>
      <c r="F3613" t="inlineStr">
        <is>
          <t>agro mexico1023324</t>
        </is>
      </c>
      <c r="G3613" s="12" t="n">
        <v>44935</v>
      </c>
      <c r="H3613" s="10" t="inlineStr"/>
      <c r="I3613" s="10" t="n"/>
      <c r="J3613" s="10" t="n"/>
      <c r="K3613" s="10" t="n"/>
      <c r="L3613" s="13" t="n">
        <v>5.449612403100775</v>
      </c>
      <c r="M3613" s="12" t="n">
        <v>44940</v>
      </c>
      <c r="N3613" s="13" t="n">
        <v>10</v>
      </c>
      <c r="O3613" s="12" t="n">
        <v>44950</v>
      </c>
      <c r="P3613" t="n">
        <v>6</v>
      </c>
      <c r="Q3613" s="14" t="inlineStr">
        <is>
          <t>SI</t>
        </is>
      </c>
      <c r="R3613" s="10" t="n"/>
      <c r="S3613" s="10" t="n"/>
      <c r="T3613" s="10" t="n"/>
      <c r="U3613" s="10" t="n"/>
      <c r="V3613" s="13" t="n">
        <v>7.449612403100775</v>
      </c>
      <c r="W3613" s="12" t="n">
        <v>44942</v>
      </c>
      <c r="X3613" s="13" t="n">
        <v>12</v>
      </c>
      <c r="Y3613" s="12" t="n">
        <v>44950</v>
      </c>
      <c r="Z3613" t="n">
        <v>6</v>
      </c>
      <c r="AA3613" s="14" t="inlineStr">
        <is>
          <t>SI</t>
        </is>
      </c>
    </row>
    <row r="3614">
      <c r="B3614" t="inlineStr">
        <is>
          <t>Venta Local</t>
        </is>
      </c>
      <c r="C3614" t="n">
        <v>40358022</v>
      </c>
      <c r="D3614" t="inlineStr">
        <is>
          <t>AGRO MEXICO</t>
        </is>
      </c>
      <c r="E3614" t="n">
        <v>1023324</v>
      </c>
      <c r="F3614" t="inlineStr">
        <is>
          <t>agro mexico1023324</t>
        </is>
      </c>
      <c r="G3614" s="12" t="n">
        <v>44935</v>
      </c>
      <c r="H3614" s="10" t="inlineStr"/>
      <c r="I3614" s="10" t="n"/>
      <c r="J3614" s="10" t="n"/>
      <c r="K3614" s="10" t="n"/>
      <c r="L3614" s="13" t="n">
        <v>5.449612403100775</v>
      </c>
      <c r="M3614" s="12" t="n">
        <v>44940</v>
      </c>
      <c r="N3614" s="13" t="n">
        <v>10</v>
      </c>
      <c r="O3614" s="12" t="n">
        <v>44950</v>
      </c>
      <c r="P3614" t="n">
        <v>6</v>
      </c>
      <c r="Q3614" s="14" t="inlineStr">
        <is>
          <t>SI</t>
        </is>
      </c>
      <c r="R3614" s="10" t="n"/>
      <c r="S3614" s="10" t="n"/>
      <c r="T3614" s="10" t="n"/>
      <c r="U3614" s="10" t="n"/>
      <c r="V3614" s="13" t="n">
        <v>7.449612403100775</v>
      </c>
      <c r="W3614" s="12" t="n">
        <v>44942</v>
      </c>
      <c r="X3614" s="13" t="n">
        <v>12</v>
      </c>
      <c r="Y3614" s="12" t="n">
        <v>44950</v>
      </c>
      <c r="Z3614" t="n">
        <v>6</v>
      </c>
      <c r="AA3614" s="14" t="inlineStr">
        <is>
          <t>SI</t>
        </is>
      </c>
    </row>
    <row r="3615">
      <c r="B3615" t="inlineStr">
        <is>
          <t>Venta Local</t>
        </is>
      </c>
      <c r="C3615" t="n">
        <v>40358021</v>
      </c>
      <c r="D3615" t="inlineStr">
        <is>
          <t>AGRO MEXICO</t>
        </is>
      </c>
      <c r="E3615" t="n">
        <v>1023324</v>
      </c>
      <c r="F3615" t="inlineStr">
        <is>
          <t>agro mexico1023324</t>
        </is>
      </c>
      <c r="G3615" s="12" t="n">
        <v>44935</v>
      </c>
      <c r="H3615" s="10" t="inlineStr"/>
      <c r="I3615" s="10" t="n"/>
      <c r="J3615" s="10" t="n"/>
      <c r="K3615" s="10" t="n"/>
      <c r="L3615" s="13" t="n">
        <v>5.449612403100775</v>
      </c>
      <c r="M3615" s="12" t="n">
        <v>44940</v>
      </c>
      <c r="N3615" s="13" t="n">
        <v>10</v>
      </c>
      <c r="O3615" s="12" t="n">
        <v>44950</v>
      </c>
      <c r="P3615" t="n">
        <v>6</v>
      </c>
      <c r="Q3615" s="14" t="inlineStr">
        <is>
          <t>SI</t>
        </is>
      </c>
      <c r="R3615" s="10" t="n"/>
      <c r="S3615" s="10" t="n"/>
      <c r="T3615" s="10" t="n"/>
      <c r="U3615" s="10" t="n"/>
      <c r="V3615" s="13" t="n">
        <v>7.449612403100775</v>
      </c>
      <c r="W3615" s="12" t="n">
        <v>44942</v>
      </c>
      <c r="X3615" s="13" t="n">
        <v>12</v>
      </c>
      <c r="Y3615" s="12" t="n">
        <v>44950</v>
      </c>
      <c r="Z3615" t="n">
        <v>6</v>
      </c>
      <c r="AA3615" s="14" t="inlineStr">
        <is>
          <t>SI</t>
        </is>
      </c>
    </row>
    <row r="3616">
      <c r="B3616" t="inlineStr">
        <is>
          <t>Venta Local</t>
        </is>
      </c>
      <c r="C3616" t="n">
        <v>40358020</v>
      </c>
      <c r="D3616" t="inlineStr">
        <is>
          <t>AGRO MEXICO</t>
        </is>
      </c>
      <c r="E3616" t="n">
        <v>1023324</v>
      </c>
      <c r="F3616" t="inlineStr">
        <is>
          <t>agro mexico1023324</t>
        </is>
      </c>
      <c r="G3616" s="12" t="n">
        <v>44935</v>
      </c>
      <c r="H3616" s="10" t="inlineStr"/>
      <c r="I3616" s="10" t="n"/>
      <c r="J3616" s="10" t="n"/>
      <c r="K3616" s="10" t="n"/>
      <c r="L3616" s="13" t="n">
        <v>5.449612403100775</v>
      </c>
      <c r="M3616" s="12" t="n">
        <v>44940</v>
      </c>
      <c r="N3616" s="13" t="n">
        <v>10</v>
      </c>
      <c r="O3616" s="12" t="n">
        <v>44950</v>
      </c>
      <c r="P3616" t="n">
        <v>6</v>
      </c>
      <c r="Q3616" s="14" t="inlineStr">
        <is>
          <t>SI</t>
        </is>
      </c>
      <c r="R3616" s="10" t="n"/>
      <c r="S3616" s="10" t="n"/>
      <c r="T3616" s="10" t="n"/>
      <c r="U3616" s="10" t="n"/>
      <c r="V3616" s="13" t="n">
        <v>7.449612403100775</v>
      </c>
      <c r="W3616" s="12" t="n">
        <v>44942</v>
      </c>
      <c r="X3616" s="13" t="n">
        <v>12</v>
      </c>
      <c r="Y3616" s="12" t="n">
        <v>44950</v>
      </c>
      <c r="Z3616" t="n">
        <v>6</v>
      </c>
      <c r="AA3616" s="14" t="inlineStr">
        <is>
          <t>SI</t>
        </is>
      </c>
    </row>
    <row r="3617">
      <c r="B3617" t="inlineStr">
        <is>
          <t>Venta Local</t>
        </is>
      </c>
      <c r="C3617" t="n">
        <v>40358018</v>
      </c>
      <c r="D3617" t="inlineStr">
        <is>
          <t>AGRO MEXICO</t>
        </is>
      </c>
      <c r="E3617" t="n">
        <v>1021874</v>
      </c>
      <c r="F3617" t="inlineStr">
        <is>
          <t>agro mexico1021874</t>
        </is>
      </c>
      <c r="G3617" s="12" t="n">
        <v>44941</v>
      </c>
      <c r="H3617" s="10" t="inlineStr"/>
      <c r="I3617" s="10" t="n"/>
      <c r="J3617" s="10" t="n"/>
      <c r="K3617" s="10" t="n"/>
      <c r="L3617" s="13" t="n">
        <v>5.449612403100775</v>
      </c>
      <c r="M3617" s="12" t="n">
        <v>44946</v>
      </c>
      <c r="N3617" s="13" t="n">
        <v>10</v>
      </c>
      <c r="O3617" s="12" t="n">
        <v>44956</v>
      </c>
      <c r="P3617" t="n">
        <v>1</v>
      </c>
      <c r="Q3617" s="14" t="inlineStr">
        <is>
          <t>Mes 2</t>
        </is>
      </c>
      <c r="R3617" s="10" t="n"/>
      <c r="S3617" s="10" t="n"/>
      <c r="T3617" s="10" t="n"/>
      <c r="U3617" s="10" t="n"/>
      <c r="V3617" s="13" t="n">
        <v>7.449612403100775</v>
      </c>
      <c r="W3617" s="12" t="n">
        <v>44948</v>
      </c>
      <c r="X3617" s="13" t="n">
        <v>12</v>
      </c>
      <c r="Y3617" s="12" t="n">
        <v>44956</v>
      </c>
      <c r="Z3617" t="n">
        <v>1</v>
      </c>
      <c r="AA3617" s="14" t="inlineStr">
        <is>
          <t>Mes 2</t>
        </is>
      </c>
    </row>
    <row r="3618">
      <c r="B3618" t="inlineStr">
        <is>
          <t>Venta Local</t>
        </is>
      </c>
      <c r="C3618" t="n">
        <v>40358017</v>
      </c>
      <c r="D3618" t="inlineStr">
        <is>
          <t>AGRO MEXICO</t>
        </is>
      </c>
      <c r="E3618" t="n">
        <v>1021874</v>
      </c>
      <c r="F3618" t="inlineStr">
        <is>
          <t>agro mexico1021874</t>
        </is>
      </c>
      <c r="G3618" s="12" t="n">
        <v>44941</v>
      </c>
      <c r="H3618" s="10" t="inlineStr"/>
      <c r="I3618" s="10" t="n"/>
      <c r="J3618" s="10" t="n"/>
      <c r="K3618" s="10" t="n"/>
      <c r="L3618" s="13" t="n">
        <v>5.449612403100775</v>
      </c>
      <c r="M3618" s="12" t="n">
        <v>44946</v>
      </c>
      <c r="N3618" s="13" t="n">
        <v>10</v>
      </c>
      <c r="O3618" s="12" t="n">
        <v>44956</v>
      </c>
      <c r="P3618" t="n">
        <v>1</v>
      </c>
      <c r="Q3618" s="14" t="inlineStr">
        <is>
          <t>Mes 2</t>
        </is>
      </c>
      <c r="R3618" s="10" t="n"/>
      <c r="S3618" s="10" t="n"/>
      <c r="T3618" s="10" t="n"/>
      <c r="U3618" s="10" t="n"/>
      <c r="V3618" s="13" t="n">
        <v>7.449612403100775</v>
      </c>
      <c r="W3618" s="12" t="n">
        <v>44948</v>
      </c>
      <c r="X3618" s="13" t="n">
        <v>12</v>
      </c>
      <c r="Y3618" s="12" t="n">
        <v>44956</v>
      </c>
      <c r="Z3618" t="n">
        <v>1</v>
      </c>
      <c r="AA3618" s="14" t="inlineStr">
        <is>
          <t>Mes 2</t>
        </is>
      </c>
    </row>
    <row r="3619">
      <c r="B3619" t="inlineStr">
        <is>
          <t>Venta Local</t>
        </is>
      </c>
      <c r="C3619" t="n">
        <v>40358014</v>
      </c>
      <c r="D3619" t="inlineStr">
        <is>
          <t>AGRO MEXICO</t>
        </is>
      </c>
      <c r="E3619" t="n">
        <v>1021874</v>
      </c>
      <c r="F3619" t="inlineStr">
        <is>
          <t>agro mexico1021874</t>
        </is>
      </c>
      <c r="G3619" s="12" t="n">
        <v>44941</v>
      </c>
      <c r="H3619" s="10" t="inlineStr"/>
      <c r="I3619" s="10" t="n"/>
      <c r="J3619" s="10" t="n"/>
      <c r="K3619" s="10" t="n"/>
      <c r="L3619" s="13" t="n">
        <v>5.449612403100775</v>
      </c>
      <c r="M3619" s="12" t="n">
        <v>44946</v>
      </c>
      <c r="N3619" s="13" t="n">
        <v>10</v>
      </c>
      <c r="O3619" s="12" t="n">
        <v>44956</v>
      </c>
      <c r="P3619" t="n">
        <v>1</v>
      </c>
      <c r="Q3619" s="14" t="inlineStr">
        <is>
          <t>Mes 2</t>
        </is>
      </c>
      <c r="R3619" s="10" t="n"/>
      <c r="S3619" s="10" t="n"/>
      <c r="T3619" s="10" t="n"/>
      <c r="U3619" s="10" t="n"/>
      <c r="V3619" s="13" t="n">
        <v>7.449612403100775</v>
      </c>
      <c r="W3619" s="12" t="n">
        <v>44948</v>
      </c>
      <c r="X3619" s="13" t="n">
        <v>12</v>
      </c>
      <c r="Y3619" s="12" t="n">
        <v>44956</v>
      </c>
      <c r="Z3619" t="n">
        <v>1</v>
      </c>
      <c r="AA3619" s="14" t="inlineStr">
        <is>
          <t>Mes 2</t>
        </is>
      </c>
    </row>
    <row r="3620">
      <c r="B3620" t="inlineStr">
        <is>
          <t>Venta Local</t>
        </is>
      </c>
      <c r="C3620" t="n">
        <v>40358013</v>
      </c>
      <c r="D3620" t="inlineStr">
        <is>
          <t>AGRO MEXICO</t>
        </is>
      </c>
      <c r="E3620" t="n">
        <v>1021874</v>
      </c>
      <c r="F3620" t="inlineStr">
        <is>
          <t>agro mexico1021874</t>
        </is>
      </c>
      <c r="G3620" s="12" t="n">
        <v>44941</v>
      </c>
      <c r="H3620" s="10" t="inlineStr"/>
      <c r="I3620" s="10" t="n"/>
      <c r="J3620" s="10" t="n"/>
      <c r="K3620" s="10" t="n"/>
      <c r="L3620" s="13" t="n">
        <v>5.449612403100775</v>
      </c>
      <c r="M3620" s="12" t="n">
        <v>44946</v>
      </c>
      <c r="N3620" s="13" t="n">
        <v>10</v>
      </c>
      <c r="O3620" s="12" t="n">
        <v>44956</v>
      </c>
      <c r="P3620" t="n">
        <v>1</v>
      </c>
      <c r="Q3620" s="14" t="inlineStr">
        <is>
          <t>Mes 2</t>
        </is>
      </c>
      <c r="R3620" s="10" t="n"/>
      <c r="S3620" s="10" t="n"/>
      <c r="T3620" s="10" t="n"/>
      <c r="U3620" s="10" t="n"/>
      <c r="V3620" s="13" t="n">
        <v>7.449612403100775</v>
      </c>
      <c r="W3620" s="12" t="n">
        <v>44948</v>
      </c>
      <c r="X3620" s="13" t="n">
        <v>12</v>
      </c>
      <c r="Y3620" s="12" t="n">
        <v>44956</v>
      </c>
      <c r="Z3620" t="n">
        <v>1</v>
      </c>
      <c r="AA3620" s="14" t="inlineStr">
        <is>
          <t>Mes 2</t>
        </is>
      </c>
    </row>
    <row r="3621">
      <c r="B3621" t="inlineStr">
        <is>
          <t>Venta Local</t>
        </is>
      </c>
      <c r="C3621" t="n">
        <v>40358013</v>
      </c>
      <c r="D3621" t="inlineStr">
        <is>
          <t>AGRO MEXICO</t>
        </is>
      </c>
      <c r="E3621" t="n">
        <v>1021874</v>
      </c>
      <c r="F3621" t="inlineStr">
        <is>
          <t>agro mexico1021874</t>
        </is>
      </c>
      <c r="G3621" s="12" t="n">
        <v>44941</v>
      </c>
      <c r="H3621" s="10" t="inlineStr"/>
      <c r="I3621" s="10" t="n"/>
      <c r="J3621" s="10" t="n"/>
      <c r="K3621" s="10" t="n"/>
      <c r="L3621" s="13" t="n">
        <v>5.449612403100775</v>
      </c>
      <c r="M3621" s="12" t="n">
        <v>44946</v>
      </c>
      <c r="N3621" s="13" t="n">
        <v>10</v>
      </c>
      <c r="O3621" s="12" t="n">
        <v>44956</v>
      </c>
      <c r="P3621" t="n">
        <v>1</v>
      </c>
      <c r="Q3621" s="14" t="inlineStr">
        <is>
          <t>Mes 2</t>
        </is>
      </c>
      <c r="R3621" s="10" t="n"/>
      <c r="S3621" s="10" t="n"/>
      <c r="T3621" s="10" t="n"/>
      <c r="U3621" s="10" t="n"/>
      <c r="V3621" s="13" t="n">
        <v>7.449612403100775</v>
      </c>
      <c r="W3621" s="12" t="n">
        <v>44948</v>
      </c>
      <c r="X3621" s="13" t="n">
        <v>12</v>
      </c>
      <c r="Y3621" s="12" t="n">
        <v>44956</v>
      </c>
      <c r="Z3621" t="n">
        <v>1</v>
      </c>
      <c r="AA3621" s="14" t="inlineStr">
        <is>
          <t>Mes 2</t>
        </is>
      </c>
    </row>
    <row r="3622">
      <c r="B3622" t="inlineStr">
        <is>
          <t>Venta Local</t>
        </is>
      </c>
      <c r="C3622" t="n">
        <v>40358008</v>
      </c>
      <c r="D3622" t="inlineStr">
        <is>
          <t>AGRO MEXICO</t>
        </is>
      </c>
      <c r="E3622" t="n">
        <v>1021874</v>
      </c>
      <c r="F3622" t="inlineStr">
        <is>
          <t>agro mexico1021874</t>
        </is>
      </c>
      <c r="G3622" s="12" t="n">
        <v>44941</v>
      </c>
      <c r="H3622" s="10" t="inlineStr"/>
      <c r="I3622" s="10" t="n"/>
      <c r="J3622" s="10" t="n"/>
      <c r="K3622" s="10" t="n"/>
      <c r="L3622" s="13" t="n">
        <v>5.449612403100775</v>
      </c>
      <c r="M3622" s="12" t="n">
        <v>44946</v>
      </c>
      <c r="N3622" s="13" t="n">
        <v>10</v>
      </c>
      <c r="O3622" s="12" t="n">
        <v>44956</v>
      </c>
      <c r="P3622" t="n">
        <v>1</v>
      </c>
      <c r="Q3622" s="14" t="inlineStr">
        <is>
          <t>Mes 2</t>
        </is>
      </c>
      <c r="R3622" s="10" t="n"/>
      <c r="S3622" s="10" t="n"/>
      <c r="T3622" s="10" t="n"/>
      <c r="U3622" s="10" t="n"/>
      <c r="V3622" s="13" t="n">
        <v>7.449612403100775</v>
      </c>
      <c r="W3622" s="12" t="n">
        <v>44948</v>
      </c>
      <c r="X3622" s="13" t="n">
        <v>12</v>
      </c>
      <c r="Y3622" s="12" t="n">
        <v>44956</v>
      </c>
      <c r="Z3622" t="n">
        <v>1</v>
      </c>
      <c r="AA3622" s="14" t="inlineStr">
        <is>
          <t>Mes 2</t>
        </is>
      </c>
    </row>
    <row r="3623">
      <c r="B3623" t="inlineStr">
        <is>
          <t>Venta Local</t>
        </is>
      </c>
      <c r="C3623" t="n">
        <v>40358007</v>
      </c>
      <c r="D3623" t="inlineStr">
        <is>
          <t>AGRO MEXICO</t>
        </is>
      </c>
      <c r="E3623" t="n">
        <v>1021874</v>
      </c>
      <c r="F3623" t="inlineStr">
        <is>
          <t>agro mexico1021874</t>
        </is>
      </c>
      <c r="G3623" s="12" t="n">
        <v>44941</v>
      </c>
      <c r="H3623" s="10" t="inlineStr"/>
      <c r="I3623" s="10" t="n"/>
      <c r="J3623" s="10" t="n"/>
      <c r="K3623" s="10" t="n"/>
      <c r="L3623" s="13" t="n">
        <v>5.449612403100775</v>
      </c>
      <c r="M3623" s="12" t="n">
        <v>44946</v>
      </c>
      <c r="N3623" s="13" t="n">
        <v>10</v>
      </c>
      <c r="O3623" s="12" t="n">
        <v>44956</v>
      </c>
      <c r="P3623" t="n">
        <v>1</v>
      </c>
      <c r="Q3623" s="14" t="inlineStr">
        <is>
          <t>Mes 2</t>
        </is>
      </c>
      <c r="R3623" s="10" t="n"/>
      <c r="S3623" s="10" t="n"/>
      <c r="T3623" s="10" t="n"/>
      <c r="U3623" s="10" t="n"/>
      <c r="V3623" s="13" t="n">
        <v>7.449612403100775</v>
      </c>
      <c r="W3623" s="12" t="n">
        <v>44948</v>
      </c>
      <c r="X3623" s="13" t="n">
        <v>12</v>
      </c>
      <c r="Y3623" s="12" t="n">
        <v>44956</v>
      </c>
      <c r="Z3623" t="n">
        <v>1</v>
      </c>
      <c r="AA3623" s="14" t="inlineStr">
        <is>
          <t>Mes 2</t>
        </is>
      </c>
    </row>
    <row r="3624">
      <c r="B3624" t="inlineStr">
        <is>
          <t>Venta Local</t>
        </is>
      </c>
      <c r="C3624" t="n">
        <v>40344359</v>
      </c>
      <c r="D3624" t="inlineStr">
        <is>
          <t>AGROSUPER SHANGHAI</t>
        </is>
      </c>
      <c r="E3624" t="n">
        <v>1022125</v>
      </c>
      <c r="F3624" t="inlineStr">
        <is>
          <t>agrosuper shanghai1022125</t>
        </is>
      </c>
      <c r="G3624" s="12" t="n">
        <v>45282</v>
      </c>
      <c r="H3624" s="10" t="inlineStr"/>
      <c r="I3624" s="10" t="n"/>
      <c r="J3624" s="10" t="n"/>
      <c r="K3624" s="10" t="n"/>
      <c r="L3624" s="13" t="n">
        <v>5.574109245612703</v>
      </c>
      <c r="M3624" s="12" t="n">
        <v>45287</v>
      </c>
      <c r="N3624" s="13" t="n">
        <v>5.5</v>
      </c>
      <c r="O3624" s="12" t="n">
        <v>45292</v>
      </c>
      <c r="P3624" t="n">
        <v>26</v>
      </c>
      <c r="Q3624" s="14" t="inlineStr">
        <is>
          <t>SI</t>
        </is>
      </c>
      <c r="R3624" s="10" t="n"/>
      <c r="S3624" s="10" t="n"/>
      <c r="T3624" s="10" t="n"/>
      <c r="U3624" s="10" t="n"/>
      <c r="V3624" s="13" t="n">
        <v>7.574109245612703</v>
      </c>
      <c r="W3624" s="12" t="n">
        <v>45289</v>
      </c>
      <c r="X3624" s="13" t="n">
        <v>7.5</v>
      </c>
      <c r="Y3624" s="12" t="n">
        <v>45292</v>
      </c>
      <c r="Z3624" t="n">
        <v>26</v>
      </c>
      <c r="AA3624" s="14" t="inlineStr">
        <is>
          <t>SI</t>
        </is>
      </c>
    </row>
    <row r="3625">
      <c r="B3625" t="inlineStr">
        <is>
          <t>Venta Local</t>
        </is>
      </c>
      <c r="C3625" t="n">
        <v>40358002</v>
      </c>
      <c r="D3625" t="inlineStr">
        <is>
          <t>AGRO MEXICO</t>
        </is>
      </c>
      <c r="E3625" t="n">
        <v>1021272</v>
      </c>
      <c r="F3625" t="inlineStr">
        <is>
          <t>agro mexico1021272</t>
        </is>
      </c>
      <c r="G3625" s="12" t="n">
        <v>44941</v>
      </c>
      <c r="H3625" s="10" t="inlineStr"/>
      <c r="I3625" s="10" t="n"/>
      <c r="J3625" s="10" t="n"/>
      <c r="K3625" s="10" t="n"/>
      <c r="L3625" s="13" t="n">
        <v>5.449612403100775</v>
      </c>
      <c r="M3625" s="12" t="n">
        <v>44946</v>
      </c>
      <c r="N3625" s="13" t="n">
        <v>10</v>
      </c>
      <c r="O3625" s="12" t="n">
        <v>44956</v>
      </c>
      <c r="P3625" t="n">
        <v>1</v>
      </c>
      <c r="Q3625" s="14" t="inlineStr">
        <is>
          <t>Mes 2</t>
        </is>
      </c>
      <c r="R3625" s="10" t="n"/>
      <c r="S3625" s="10" t="n"/>
      <c r="T3625" s="10" t="n"/>
      <c r="U3625" s="10" t="n"/>
      <c r="V3625" s="13" t="n">
        <v>7.449612403100775</v>
      </c>
      <c r="W3625" s="12" t="n">
        <v>44948</v>
      </c>
      <c r="X3625" s="13" t="n">
        <v>12</v>
      </c>
      <c r="Y3625" s="12" t="n">
        <v>44956</v>
      </c>
      <c r="Z3625" t="n">
        <v>1</v>
      </c>
      <c r="AA3625" s="14" t="inlineStr">
        <is>
          <t>Mes 2</t>
        </is>
      </c>
    </row>
    <row r="3626">
      <c r="B3626" t="inlineStr">
        <is>
          <t>Venta Local</t>
        </is>
      </c>
      <c r="C3626" t="n">
        <v>40358001</v>
      </c>
      <c r="D3626" t="inlineStr">
        <is>
          <t>AGRO MEXICO</t>
        </is>
      </c>
      <c r="E3626" t="n">
        <v>1021272</v>
      </c>
      <c r="F3626" t="inlineStr">
        <is>
          <t>agro mexico1021272</t>
        </is>
      </c>
      <c r="G3626" s="12" t="n">
        <v>44941</v>
      </c>
      <c r="H3626" s="10" t="inlineStr"/>
      <c r="I3626" s="10" t="n"/>
      <c r="J3626" s="10" t="n"/>
      <c r="K3626" s="10" t="n"/>
      <c r="L3626" s="13" t="n">
        <v>5.449612403100775</v>
      </c>
      <c r="M3626" s="12" t="n">
        <v>44946</v>
      </c>
      <c r="N3626" s="13" t="n">
        <v>10</v>
      </c>
      <c r="O3626" s="12" t="n">
        <v>44956</v>
      </c>
      <c r="P3626" t="n">
        <v>1</v>
      </c>
      <c r="Q3626" s="14" t="inlineStr">
        <is>
          <t>Mes 2</t>
        </is>
      </c>
      <c r="R3626" s="10" t="n"/>
      <c r="S3626" s="10" t="n"/>
      <c r="T3626" s="10" t="n"/>
      <c r="U3626" s="10" t="n"/>
      <c r="V3626" s="13" t="n">
        <v>7.449612403100775</v>
      </c>
      <c r="W3626" s="12" t="n">
        <v>44948</v>
      </c>
      <c r="X3626" s="13" t="n">
        <v>12</v>
      </c>
      <c r="Y3626" s="12" t="n">
        <v>44956</v>
      </c>
      <c r="Z3626" t="n">
        <v>1</v>
      </c>
      <c r="AA3626" s="14" t="inlineStr">
        <is>
          <t>Mes 2</t>
        </is>
      </c>
    </row>
    <row r="3627">
      <c r="B3627" t="inlineStr">
        <is>
          <t>Venta Local</t>
        </is>
      </c>
      <c r="C3627" t="n">
        <v>40357998</v>
      </c>
      <c r="D3627" t="inlineStr">
        <is>
          <t>AGRO MEXICO</t>
        </is>
      </c>
      <c r="E3627" t="n">
        <v>1021272</v>
      </c>
      <c r="F3627" t="inlineStr">
        <is>
          <t>agro mexico1021272</t>
        </is>
      </c>
      <c r="G3627" s="12" t="n">
        <v>44941</v>
      </c>
      <c r="H3627" s="10" t="inlineStr"/>
      <c r="I3627" s="10" t="n"/>
      <c r="J3627" s="10" t="n"/>
      <c r="K3627" s="10" t="n"/>
      <c r="L3627" s="13" t="n">
        <v>5.449612403100775</v>
      </c>
      <c r="M3627" s="12" t="n">
        <v>44946</v>
      </c>
      <c r="N3627" s="13" t="n">
        <v>10</v>
      </c>
      <c r="O3627" s="12" t="n">
        <v>44956</v>
      </c>
      <c r="P3627" t="n">
        <v>1</v>
      </c>
      <c r="Q3627" s="14" t="inlineStr">
        <is>
          <t>Mes 2</t>
        </is>
      </c>
      <c r="R3627" s="10" t="n"/>
      <c r="S3627" s="10" t="n"/>
      <c r="T3627" s="10" t="n"/>
      <c r="U3627" s="10" t="n"/>
      <c r="V3627" s="13" t="n">
        <v>7.449612403100775</v>
      </c>
      <c r="W3627" s="12" t="n">
        <v>44948</v>
      </c>
      <c r="X3627" s="13" t="n">
        <v>12</v>
      </c>
      <c r="Y3627" s="12" t="n">
        <v>44956</v>
      </c>
      <c r="Z3627" t="n">
        <v>1</v>
      </c>
      <c r="AA3627" s="14" t="inlineStr">
        <is>
          <t>Mes 2</t>
        </is>
      </c>
    </row>
    <row r="3628">
      <c r="B3628" t="inlineStr">
        <is>
          <t>Venta Local</t>
        </is>
      </c>
      <c r="C3628" t="n">
        <v>40357995</v>
      </c>
      <c r="D3628" t="inlineStr">
        <is>
          <t>AGRO MEXICO</t>
        </is>
      </c>
      <c r="E3628" t="n">
        <v>1021272</v>
      </c>
      <c r="F3628" t="inlineStr">
        <is>
          <t>agro mexico1021272</t>
        </is>
      </c>
      <c r="G3628" s="12" t="n">
        <v>44941</v>
      </c>
      <c r="H3628" s="10" t="inlineStr"/>
      <c r="I3628" s="10" t="n"/>
      <c r="J3628" s="10" t="n"/>
      <c r="K3628" s="10" t="n"/>
      <c r="L3628" s="13" t="n">
        <v>5.449612403100775</v>
      </c>
      <c r="M3628" s="12" t="n">
        <v>44946</v>
      </c>
      <c r="N3628" s="13" t="n">
        <v>10</v>
      </c>
      <c r="O3628" s="12" t="n">
        <v>44956</v>
      </c>
      <c r="P3628" t="n">
        <v>1</v>
      </c>
      <c r="Q3628" s="14" t="inlineStr">
        <is>
          <t>Mes 2</t>
        </is>
      </c>
      <c r="R3628" s="10" t="n"/>
      <c r="S3628" s="10" t="n"/>
      <c r="T3628" s="10" t="n"/>
      <c r="U3628" s="10" t="n"/>
      <c r="V3628" s="13" t="n">
        <v>7.449612403100775</v>
      </c>
      <c r="W3628" s="12" t="n">
        <v>44948</v>
      </c>
      <c r="X3628" s="13" t="n">
        <v>12</v>
      </c>
      <c r="Y3628" s="12" t="n">
        <v>44956</v>
      </c>
      <c r="Z3628" t="n">
        <v>1</v>
      </c>
      <c r="AA3628" s="14" t="inlineStr">
        <is>
          <t>Mes 2</t>
        </is>
      </c>
    </row>
    <row r="3629">
      <c r="B3629" t="inlineStr">
        <is>
          <t>Venta Local</t>
        </is>
      </c>
      <c r="C3629" t="n">
        <v>40357994</v>
      </c>
      <c r="D3629" t="inlineStr">
        <is>
          <t>AGRO MEXICO</t>
        </is>
      </c>
      <c r="E3629" t="n">
        <v>1021272</v>
      </c>
      <c r="F3629" t="inlineStr">
        <is>
          <t>agro mexico1021272</t>
        </is>
      </c>
      <c r="G3629" s="12" t="n">
        <v>44941</v>
      </c>
      <c r="H3629" s="10" t="inlineStr"/>
      <c r="I3629" s="10" t="n"/>
      <c r="J3629" s="10" t="n"/>
      <c r="K3629" s="10" t="n"/>
      <c r="L3629" s="13" t="n">
        <v>5.449612403100775</v>
      </c>
      <c r="M3629" s="12" t="n">
        <v>44946</v>
      </c>
      <c r="N3629" s="13" t="n">
        <v>10</v>
      </c>
      <c r="O3629" s="12" t="n">
        <v>44956</v>
      </c>
      <c r="P3629" t="n">
        <v>1</v>
      </c>
      <c r="Q3629" s="14" t="inlineStr">
        <is>
          <t>Mes 2</t>
        </is>
      </c>
      <c r="R3629" s="10" t="n"/>
      <c r="S3629" s="10" t="n"/>
      <c r="T3629" s="10" t="n"/>
      <c r="U3629" s="10" t="n"/>
      <c r="V3629" s="13" t="n">
        <v>7.449612403100775</v>
      </c>
      <c r="W3629" s="12" t="n">
        <v>44948</v>
      </c>
      <c r="X3629" s="13" t="n">
        <v>12</v>
      </c>
      <c r="Y3629" s="12" t="n">
        <v>44956</v>
      </c>
      <c r="Z3629" t="n">
        <v>1</v>
      </c>
      <c r="AA3629" s="14" t="inlineStr">
        <is>
          <t>Mes 2</t>
        </is>
      </c>
    </row>
    <row r="3630">
      <c r="B3630" t="inlineStr">
        <is>
          <t>Venta Local</t>
        </is>
      </c>
      <c r="C3630" t="n">
        <v>40357993</v>
      </c>
      <c r="D3630" t="inlineStr">
        <is>
          <t>AGRO MEXICO</t>
        </is>
      </c>
      <c r="E3630" t="n">
        <v>1021272</v>
      </c>
      <c r="F3630" t="inlineStr">
        <is>
          <t>agro mexico1021272</t>
        </is>
      </c>
      <c r="G3630" s="12" t="n">
        <v>44935</v>
      </c>
      <c r="H3630" s="10" t="inlineStr"/>
      <c r="I3630" s="10" t="n"/>
      <c r="J3630" s="10" t="n"/>
      <c r="K3630" s="10" t="n"/>
      <c r="L3630" s="13" t="n">
        <v>5.449612403100775</v>
      </c>
      <c r="M3630" s="12" t="n">
        <v>44940</v>
      </c>
      <c r="N3630" s="13" t="n">
        <v>10</v>
      </c>
      <c r="O3630" s="12" t="n">
        <v>44950</v>
      </c>
      <c r="P3630" t="n">
        <v>6</v>
      </c>
      <c r="Q3630" s="14" t="inlineStr">
        <is>
          <t>SI</t>
        </is>
      </c>
      <c r="R3630" s="10" t="n"/>
      <c r="S3630" s="10" t="n"/>
      <c r="T3630" s="10" t="n"/>
      <c r="U3630" s="10" t="n"/>
      <c r="V3630" s="13" t="n">
        <v>7.449612403100775</v>
      </c>
      <c r="W3630" s="12" t="n">
        <v>44942</v>
      </c>
      <c r="X3630" s="13" t="n">
        <v>12</v>
      </c>
      <c r="Y3630" s="12" t="n">
        <v>44950</v>
      </c>
      <c r="Z3630" t="n">
        <v>6</v>
      </c>
      <c r="AA3630" s="14" t="inlineStr">
        <is>
          <t>SI</t>
        </is>
      </c>
    </row>
    <row r="3631">
      <c r="B3631" t="inlineStr">
        <is>
          <t>Venta Local</t>
        </is>
      </c>
      <c r="C3631" t="n">
        <v>40357990</v>
      </c>
      <c r="D3631" t="inlineStr">
        <is>
          <t>AGRO MEXICO</t>
        </is>
      </c>
      <c r="E3631" t="n">
        <v>1021272</v>
      </c>
      <c r="F3631" t="inlineStr">
        <is>
          <t>agro mexico1021272</t>
        </is>
      </c>
      <c r="G3631" s="12" t="n">
        <v>44941</v>
      </c>
      <c r="H3631" s="10" t="inlineStr"/>
      <c r="I3631" s="10" t="n"/>
      <c r="J3631" s="10" t="n"/>
      <c r="K3631" s="10" t="n"/>
      <c r="L3631" s="13" t="n">
        <v>5.449612403100775</v>
      </c>
      <c r="M3631" s="12" t="n">
        <v>44946</v>
      </c>
      <c r="N3631" s="13" t="n">
        <v>10</v>
      </c>
      <c r="O3631" s="12" t="n">
        <v>44956</v>
      </c>
      <c r="P3631" t="n">
        <v>1</v>
      </c>
      <c r="Q3631" s="14" t="inlineStr">
        <is>
          <t>Mes 2</t>
        </is>
      </c>
      <c r="R3631" s="10" t="n"/>
      <c r="S3631" s="10" t="n"/>
      <c r="T3631" s="10" t="n"/>
      <c r="U3631" s="10" t="n"/>
      <c r="V3631" s="13" t="n">
        <v>7.449612403100775</v>
      </c>
      <c r="W3631" s="12" t="n">
        <v>44948</v>
      </c>
      <c r="X3631" s="13" t="n">
        <v>12</v>
      </c>
      <c r="Y3631" s="12" t="n">
        <v>44956</v>
      </c>
      <c r="Z3631" t="n">
        <v>1</v>
      </c>
      <c r="AA3631" s="14" t="inlineStr">
        <is>
          <t>Mes 2</t>
        </is>
      </c>
    </row>
    <row r="3632">
      <c r="B3632" t="inlineStr">
        <is>
          <t>Venta Local</t>
        </is>
      </c>
      <c r="C3632" t="n">
        <v>40357989</v>
      </c>
      <c r="D3632" t="inlineStr">
        <is>
          <t>AGRO MEXICO</t>
        </is>
      </c>
      <c r="E3632" t="n">
        <v>1021272</v>
      </c>
      <c r="F3632" t="inlineStr">
        <is>
          <t>agro mexico1021272</t>
        </is>
      </c>
      <c r="G3632" s="12" t="n">
        <v>44941</v>
      </c>
      <c r="H3632" s="10" t="inlineStr"/>
      <c r="I3632" s="10" t="n"/>
      <c r="J3632" s="10" t="n"/>
      <c r="K3632" s="10" t="n"/>
      <c r="L3632" s="13" t="n">
        <v>5.449612403100775</v>
      </c>
      <c r="M3632" s="12" t="n">
        <v>44946</v>
      </c>
      <c r="N3632" s="13" t="n">
        <v>10</v>
      </c>
      <c r="O3632" s="12" t="n">
        <v>44956</v>
      </c>
      <c r="P3632" t="n">
        <v>1</v>
      </c>
      <c r="Q3632" s="14" t="inlineStr">
        <is>
          <t>Mes 2</t>
        </is>
      </c>
      <c r="R3632" s="10" t="n"/>
      <c r="S3632" s="10" t="n"/>
      <c r="T3632" s="10" t="n"/>
      <c r="U3632" s="10" t="n"/>
      <c r="V3632" s="13" t="n">
        <v>7.449612403100775</v>
      </c>
      <c r="W3632" s="12" t="n">
        <v>44948</v>
      </c>
      <c r="X3632" s="13" t="n">
        <v>12</v>
      </c>
      <c r="Y3632" s="12" t="n">
        <v>44956</v>
      </c>
      <c r="Z3632" t="n">
        <v>1</v>
      </c>
      <c r="AA3632" s="14" t="inlineStr">
        <is>
          <t>Mes 2</t>
        </is>
      </c>
    </row>
    <row r="3633">
      <c r="B3633" t="inlineStr">
        <is>
          <t>Venta Local</t>
        </is>
      </c>
      <c r="C3633" t="n">
        <v>40357988</v>
      </c>
      <c r="D3633" t="inlineStr">
        <is>
          <t>AGRO MEXICO</t>
        </is>
      </c>
      <c r="E3633" t="n">
        <v>1021272</v>
      </c>
      <c r="F3633" t="inlineStr">
        <is>
          <t>agro mexico1021272</t>
        </is>
      </c>
      <c r="G3633" s="12" t="n">
        <v>44935</v>
      </c>
      <c r="H3633" s="10" t="inlineStr"/>
      <c r="I3633" s="10" t="n"/>
      <c r="J3633" s="10" t="n"/>
      <c r="K3633" s="10" t="n"/>
      <c r="L3633" s="13" t="n">
        <v>5.449612403100775</v>
      </c>
      <c r="M3633" s="12" t="n">
        <v>44940</v>
      </c>
      <c r="N3633" s="13" t="n">
        <v>10</v>
      </c>
      <c r="O3633" s="12" t="n">
        <v>44950</v>
      </c>
      <c r="P3633" t="n">
        <v>6</v>
      </c>
      <c r="Q3633" s="14" t="inlineStr">
        <is>
          <t>SI</t>
        </is>
      </c>
      <c r="R3633" s="10" t="n"/>
      <c r="S3633" s="10" t="n"/>
      <c r="T3633" s="10" t="n"/>
      <c r="U3633" s="10" t="n"/>
      <c r="V3633" s="13" t="n">
        <v>7.449612403100775</v>
      </c>
      <c r="W3633" s="12" t="n">
        <v>44942</v>
      </c>
      <c r="X3633" s="13" t="n">
        <v>12</v>
      </c>
      <c r="Y3633" s="12" t="n">
        <v>44950</v>
      </c>
      <c r="Z3633" t="n">
        <v>6</v>
      </c>
      <c r="AA3633" s="14" t="inlineStr">
        <is>
          <t>SI</t>
        </is>
      </c>
    </row>
    <row r="3634">
      <c r="B3634" t="inlineStr">
        <is>
          <t>Venta Local</t>
        </is>
      </c>
      <c r="C3634" t="n">
        <v>40357984</v>
      </c>
      <c r="D3634" t="inlineStr">
        <is>
          <t>AGRO AMERICA</t>
        </is>
      </c>
      <c r="E3634" t="n">
        <v>1012111</v>
      </c>
      <c r="F3634" t="inlineStr">
        <is>
          <t>agro america1012111</t>
        </is>
      </c>
      <c r="G3634" s="12" t="n">
        <v>44958</v>
      </c>
      <c r="H3634" s="10" t="inlineStr"/>
      <c r="I3634" s="10" t="n"/>
      <c r="J3634" s="10" t="n"/>
      <c r="K3634" s="10" t="n"/>
      <c r="L3634" s="13" t="n">
        <v>7.5</v>
      </c>
      <c r="M3634" s="12" t="n">
        <v>44965</v>
      </c>
      <c r="N3634" s="13" t="n">
        <v>9.5</v>
      </c>
      <c r="O3634" s="12" t="n">
        <v>44974</v>
      </c>
      <c r="P3634" t="n">
        <v>8</v>
      </c>
      <c r="Q3634" s="14" t="inlineStr">
        <is>
          <t>SI</t>
        </is>
      </c>
      <c r="R3634" s="10" t="n"/>
      <c r="S3634" s="10" t="n"/>
      <c r="T3634" s="10" t="n"/>
      <c r="U3634" s="10" t="n"/>
      <c r="V3634" s="13" t="n">
        <v>9.5</v>
      </c>
      <c r="W3634" s="12" t="n">
        <v>44967</v>
      </c>
      <c r="X3634" s="13" t="n">
        <v>11.5</v>
      </c>
      <c r="Y3634" s="12" t="n">
        <v>44974</v>
      </c>
      <c r="Z3634" t="n">
        <v>8</v>
      </c>
      <c r="AA3634" s="14" t="inlineStr">
        <is>
          <t>SI</t>
        </is>
      </c>
    </row>
    <row r="3635">
      <c r="B3635" t="inlineStr">
        <is>
          <t>Venta Local</t>
        </is>
      </c>
      <c r="C3635" t="n">
        <v>40357983</v>
      </c>
      <c r="D3635" t="inlineStr">
        <is>
          <t>AGRO AMERICA</t>
        </is>
      </c>
      <c r="E3635" t="n">
        <v>1012111</v>
      </c>
      <c r="F3635" t="inlineStr">
        <is>
          <t>agro america1012111</t>
        </is>
      </c>
      <c r="G3635" s="12" t="n">
        <v>44951</v>
      </c>
      <c r="H3635" s="10" t="inlineStr"/>
      <c r="I3635" s="10" t="n"/>
      <c r="J3635" s="10" t="n"/>
      <c r="K3635" s="10" t="n"/>
      <c r="L3635" s="13" t="n">
        <v>7.5</v>
      </c>
      <c r="M3635" s="12" t="n">
        <v>44958</v>
      </c>
      <c r="N3635" s="13" t="n">
        <v>9.5</v>
      </c>
      <c r="O3635" s="12" t="n">
        <v>44967</v>
      </c>
      <c r="P3635" t="n">
        <v>14</v>
      </c>
      <c r="Q3635" s="14" t="inlineStr">
        <is>
          <t>SI</t>
        </is>
      </c>
      <c r="R3635" s="10" t="n"/>
      <c r="S3635" s="10" t="n"/>
      <c r="T3635" s="10" t="n"/>
      <c r="U3635" s="10" t="n"/>
      <c r="V3635" s="13" t="n">
        <v>9.5</v>
      </c>
      <c r="W3635" s="12" t="n">
        <v>44960</v>
      </c>
      <c r="X3635" s="13" t="n">
        <v>11.5</v>
      </c>
      <c r="Y3635" s="12" t="n">
        <v>44967</v>
      </c>
      <c r="Z3635" t="n">
        <v>14</v>
      </c>
      <c r="AA3635" s="14" t="inlineStr">
        <is>
          <t>SI</t>
        </is>
      </c>
    </row>
    <row r="3636">
      <c r="B3636" t="inlineStr">
        <is>
          <t>Venta Local</t>
        </is>
      </c>
      <c r="C3636" t="n">
        <v>40357982</v>
      </c>
      <c r="D3636" t="inlineStr">
        <is>
          <t>AGRO AMERICA</t>
        </is>
      </c>
      <c r="E3636" t="n">
        <v>1012111</v>
      </c>
      <c r="F3636" t="inlineStr">
        <is>
          <t>agro america1012111</t>
        </is>
      </c>
      <c r="G3636" s="12" t="n">
        <v>44948</v>
      </c>
      <c r="H3636" s="10" t="inlineStr"/>
      <c r="I3636" s="10" t="n"/>
      <c r="J3636" s="10" t="n"/>
      <c r="K3636" s="10" t="n"/>
      <c r="L3636" s="13" t="n">
        <v>7.5</v>
      </c>
      <c r="M3636" s="12" t="n">
        <v>44955</v>
      </c>
      <c r="N3636" s="13" t="n">
        <v>9.5</v>
      </c>
      <c r="O3636" s="12" t="n">
        <v>44964</v>
      </c>
      <c r="P3636" t="n">
        <v>17</v>
      </c>
      <c r="Q3636" s="14" t="inlineStr">
        <is>
          <t>SI</t>
        </is>
      </c>
      <c r="R3636" s="10" t="n"/>
      <c r="S3636" s="10" t="n"/>
      <c r="T3636" s="10" t="n"/>
      <c r="U3636" s="10" t="n"/>
      <c r="V3636" s="13" t="n">
        <v>9.5</v>
      </c>
      <c r="W3636" s="12" t="n">
        <v>44957</v>
      </c>
      <c r="X3636" s="13" t="n">
        <v>11.5</v>
      </c>
      <c r="Y3636" s="12" t="n">
        <v>44964</v>
      </c>
      <c r="Z3636" t="n">
        <v>17</v>
      </c>
      <c r="AA3636" s="14" t="inlineStr">
        <is>
          <t>SI</t>
        </is>
      </c>
    </row>
    <row r="3637">
      <c r="B3637" t="inlineStr">
        <is>
          <t>Venta Local</t>
        </is>
      </c>
      <c r="C3637" t="n">
        <v>40357979</v>
      </c>
      <c r="D3637" t="inlineStr">
        <is>
          <t>AGRO AMERICA</t>
        </is>
      </c>
      <c r="E3637" t="n">
        <v>1012110</v>
      </c>
      <c r="F3637" t="inlineStr">
        <is>
          <t>agro america1012110</t>
        </is>
      </c>
      <c r="G3637" s="12" t="n">
        <v>44949</v>
      </c>
      <c r="H3637" s="10" t="inlineStr"/>
      <c r="I3637" s="10" t="n"/>
      <c r="J3637" s="10" t="n"/>
      <c r="K3637" s="10" t="n"/>
      <c r="L3637" s="13" t="n">
        <v>7.5</v>
      </c>
      <c r="M3637" s="12" t="n">
        <v>44956</v>
      </c>
      <c r="N3637" s="13" t="n">
        <v>9.5</v>
      </c>
      <c r="O3637" s="12" t="n">
        <v>44965</v>
      </c>
      <c r="P3637" t="n">
        <v>16</v>
      </c>
      <c r="Q3637" s="14" t="inlineStr">
        <is>
          <t>SI</t>
        </is>
      </c>
      <c r="R3637" s="10" t="n"/>
      <c r="S3637" s="10" t="n"/>
      <c r="T3637" s="10" t="n"/>
      <c r="U3637" s="10" t="n"/>
      <c r="V3637" s="13" t="n">
        <v>9.5</v>
      </c>
      <c r="W3637" s="12" t="n">
        <v>44958</v>
      </c>
      <c r="X3637" s="13" t="n">
        <v>11.5</v>
      </c>
      <c r="Y3637" s="12" t="n">
        <v>44965</v>
      </c>
      <c r="Z3637" t="n">
        <v>16</v>
      </c>
      <c r="AA3637" s="14" t="inlineStr">
        <is>
          <t>SI</t>
        </is>
      </c>
    </row>
    <row r="3638">
      <c r="B3638" t="inlineStr">
        <is>
          <t>Venta Local</t>
        </is>
      </c>
      <c r="C3638" t="n">
        <v>40357978</v>
      </c>
      <c r="D3638" t="inlineStr">
        <is>
          <t>AGRO AMERICA</t>
        </is>
      </c>
      <c r="E3638" t="n">
        <v>1012110</v>
      </c>
      <c r="F3638" t="inlineStr">
        <is>
          <t>agro america1012110</t>
        </is>
      </c>
      <c r="G3638" s="12" t="n">
        <v>44949</v>
      </c>
      <c r="H3638" s="10" t="inlineStr"/>
      <c r="I3638" s="10" t="n"/>
      <c r="J3638" s="10" t="n"/>
      <c r="K3638" s="10" t="n"/>
      <c r="L3638" s="13" t="n">
        <v>7.5</v>
      </c>
      <c r="M3638" s="12" t="n">
        <v>44956</v>
      </c>
      <c r="N3638" s="13" t="n">
        <v>9.5</v>
      </c>
      <c r="O3638" s="12" t="n">
        <v>44965</v>
      </c>
      <c r="P3638" t="n">
        <v>16</v>
      </c>
      <c r="Q3638" s="14" t="inlineStr">
        <is>
          <t>SI</t>
        </is>
      </c>
      <c r="R3638" s="10" t="n"/>
      <c r="S3638" s="10" t="n"/>
      <c r="T3638" s="10" t="n"/>
      <c r="U3638" s="10" t="n"/>
      <c r="V3638" s="13" t="n">
        <v>9.5</v>
      </c>
      <c r="W3638" s="12" t="n">
        <v>44958</v>
      </c>
      <c r="X3638" s="13" t="n">
        <v>11.5</v>
      </c>
      <c r="Y3638" s="12" t="n">
        <v>44965</v>
      </c>
      <c r="Z3638" t="n">
        <v>16</v>
      </c>
      <c r="AA3638" s="14" t="inlineStr">
        <is>
          <t>SI</t>
        </is>
      </c>
    </row>
    <row r="3639">
      <c r="B3639" t="inlineStr">
        <is>
          <t>Venta Local</t>
        </is>
      </c>
      <c r="C3639" t="n">
        <v>40357977</v>
      </c>
      <c r="D3639" t="inlineStr">
        <is>
          <t>AGRO AMERICA</t>
        </is>
      </c>
      <c r="E3639" t="n">
        <v>1012110</v>
      </c>
      <c r="F3639" t="inlineStr">
        <is>
          <t>agro america1012110</t>
        </is>
      </c>
      <c r="G3639" s="12" t="n">
        <v>44951</v>
      </c>
      <c r="H3639" s="10" t="inlineStr"/>
      <c r="I3639" s="10" t="n"/>
      <c r="J3639" s="10" t="n"/>
      <c r="K3639" s="10" t="n"/>
      <c r="L3639" s="13" t="n">
        <v>7.5</v>
      </c>
      <c r="M3639" s="12" t="n">
        <v>44958</v>
      </c>
      <c r="N3639" s="13" t="n">
        <v>9.5</v>
      </c>
      <c r="O3639" s="12" t="n">
        <v>44967</v>
      </c>
      <c r="P3639" t="n">
        <v>14</v>
      </c>
      <c r="Q3639" s="14" t="inlineStr">
        <is>
          <t>SI</t>
        </is>
      </c>
      <c r="R3639" s="10" t="n"/>
      <c r="S3639" s="10" t="n"/>
      <c r="T3639" s="10" t="n"/>
      <c r="U3639" s="10" t="n"/>
      <c r="V3639" s="13" t="n">
        <v>9.5</v>
      </c>
      <c r="W3639" s="12" t="n">
        <v>44960</v>
      </c>
      <c r="X3639" s="13" t="n">
        <v>11.5</v>
      </c>
      <c r="Y3639" s="12" t="n">
        <v>44967</v>
      </c>
      <c r="Z3639" t="n">
        <v>14</v>
      </c>
      <c r="AA3639" s="14" t="inlineStr">
        <is>
          <t>SI</t>
        </is>
      </c>
    </row>
    <row r="3640">
      <c r="B3640" t="inlineStr">
        <is>
          <t>Venta Local</t>
        </is>
      </c>
      <c r="C3640" t="n">
        <v>40357976</v>
      </c>
      <c r="D3640" t="inlineStr">
        <is>
          <t>AGRO AMERICA</t>
        </is>
      </c>
      <c r="E3640" t="n">
        <v>1012110</v>
      </c>
      <c r="F3640" t="inlineStr">
        <is>
          <t>agro america1012110</t>
        </is>
      </c>
      <c r="G3640" s="12" t="n">
        <v>44957</v>
      </c>
      <c r="H3640" s="10" t="inlineStr"/>
      <c r="I3640" s="10" t="n"/>
      <c r="J3640" s="10" t="n"/>
      <c r="K3640" s="10" t="n"/>
      <c r="L3640" s="13" t="n">
        <v>7.5</v>
      </c>
      <c r="M3640" s="12" t="n">
        <v>44964</v>
      </c>
      <c r="N3640" s="13" t="n">
        <v>9.5</v>
      </c>
      <c r="O3640" s="12" t="n">
        <v>44973</v>
      </c>
      <c r="P3640" t="n">
        <v>9</v>
      </c>
      <c r="Q3640" s="14" t="inlineStr">
        <is>
          <t>SI</t>
        </is>
      </c>
      <c r="R3640" s="10" t="n"/>
      <c r="S3640" s="10" t="n"/>
      <c r="T3640" s="10" t="n"/>
      <c r="U3640" s="10" t="n"/>
      <c r="V3640" s="13" t="n">
        <v>9.5</v>
      </c>
      <c r="W3640" s="12" t="n">
        <v>44966</v>
      </c>
      <c r="X3640" s="13" t="n">
        <v>11.5</v>
      </c>
      <c r="Y3640" s="12" t="n">
        <v>44973</v>
      </c>
      <c r="Z3640" t="n">
        <v>9</v>
      </c>
      <c r="AA3640" s="14" t="inlineStr">
        <is>
          <t>SI</t>
        </is>
      </c>
    </row>
    <row r="3641">
      <c r="B3641" t="inlineStr">
        <is>
          <t>Venta Local</t>
        </is>
      </c>
      <c r="C3641" t="n">
        <v>40357975</v>
      </c>
      <c r="D3641" t="inlineStr">
        <is>
          <t>AGRO AMERICA</t>
        </is>
      </c>
      <c r="E3641" t="n">
        <v>1012110</v>
      </c>
      <c r="F3641" t="inlineStr">
        <is>
          <t>agro america1012110</t>
        </is>
      </c>
      <c r="G3641" s="12" t="n">
        <v>44949</v>
      </c>
      <c r="H3641" s="10" t="inlineStr"/>
      <c r="I3641" s="10" t="n"/>
      <c r="J3641" s="10" t="n"/>
      <c r="K3641" s="10" t="n"/>
      <c r="L3641" s="13" t="n">
        <v>7.5</v>
      </c>
      <c r="M3641" s="12" t="n">
        <v>44956</v>
      </c>
      <c r="N3641" s="13" t="n">
        <v>9.5</v>
      </c>
      <c r="O3641" s="12" t="n">
        <v>44965</v>
      </c>
      <c r="P3641" t="n">
        <v>16</v>
      </c>
      <c r="Q3641" s="14" t="inlineStr">
        <is>
          <t>SI</t>
        </is>
      </c>
      <c r="R3641" s="10" t="n"/>
      <c r="S3641" s="10" t="n"/>
      <c r="T3641" s="10" t="n"/>
      <c r="U3641" s="10" t="n"/>
      <c r="V3641" s="13" t="n">
        <v>9.5</v>
      </c>
      <c r="W3641" s="12" t="n">
        <v>44958</v>
      </c>
      <c r="X3641" s="13" t="n">
        <v>11.5</v>
      </c>
      <c r="Y3641" s="12" t="n">
        <v>44965</v>
      </c>
      <c r="Z3641" t="n">
        <v>16</v>
      </c>
      <c r="AA3641" s="14" t="inlineStr">
        <is>
          <t>SI</t>
        </is>
      </c>
    </row>
    <row r="3642">
      <c r="B3642" t="inlineStr">
        <is>
          <t>Venta Local</t>
        </is>
      </c>
      <c r="C3642" t="n">
        <v>40357974</v>
      </c>
      <c r="D3642" t="inlineStr">
        <is>
          <t>AGRO AMERICA</t>
        </is>
      </c>
      <c r="E3642" t="n">
        <v>1012522</v>
      </c>
      <c r="F3642" t="inlineStr">
        <is>
          <t>agro america1012522</t>
        </is>
      </c>
      <c r="G3642" s="12" t="n">
        <v>44958</v>
      </c>
      <c r="H3642" s="10" t="inlineStr"/>
      <c r="I3642" s="10" t="n"/>
      <c r="J3642" s="10" t="n"/>
      <c r="K3642" s="10" t="n"/>
      <c r="L3642" s="13" t="n">
        <v>7.5</v>
      </c>
      <c r="M3642" s="12" t="n">
        <v>44965</v>
      </c>
      <c r="N3642" s="13" t="n">
        <v>9.5</v>
      </c>
      <c r="O3642" s="12" t="n">
        <v>44974</v>
      </c>
      <c r="P3642" t="n">
        <v>8</v>
      </c>
      <c r="Q3642" s="14" t="inlineStr">
        <is>
          <t>SI</t>
        </is>
      </c>
      <c r="R3642" s="10" t="n"/>
      <c r="S3642" s="10" t="n"/>
      <c r="T3642" s="10" t="n"/>
      <c r="U3642" s="10" t="n"/>
      <c r="V3642" s="13" t="n">
        <v>9.5</v>
      </c>
      <c r="W3642" s="12" t="n">
        <v>44967</v>
      </c>
      <c r="X3642" s="13" t="n">
        <v>11.5</v>
      </c>
      <c r="Y3642" s="12" t="n">
        <v>44974</v>
      </c>
      <c r="Z3642" t="n">
        <v>8</v>
      </c>
      <c r="AA3642" s="14" t="inlineStr">
        <is>
          <t>SI</t>
        </is>
      </c>
    </row>
    <row r="3643">
      <c r="B3643" t="inlineStr">
        <is>
          <t>Venta Local</t>
        </is>
      </c>
      <c r="C3643" t="n">
        <v>40357971</v>
      </c>
      <c r="D3643" t="inlineStr">
        <is>
          <t>AGRO AMERICA</t>
        </is>
      </c>
      <c r="E3643" t="n">
        <v>1012109</v>
      </c>
      <c r="F3643" t="inlineStr">
        <is>
          <t>agro america1012109</t>
        </is>
      </c>
      <c r="G3643" s="12" t="n">
        <v>44949</v>
      </c>
      <c r="H3643" s="10" t="inlineStr"/>
      <c r="I3643" s="10" t="n"/>
      <c r="J3643" s="10" t="n"/>
      <c r="K3643" s="10" t="n"/>
      <c r="L3643" s="13" t="n">
        <v>7.5</v>
      </c>
      <c r="M3643" s="12" t="n">
        <v>44956</v>
      </c>
      <c r="N3643" s="13" t="n">
        <v>9.5</v>
      </c>
      <c r="O3643" s="12" t="n">
        <v>44965</v>
      </c>
      <c r="P3643" t="n">
        <v>16</v>
      </c>
      <c r="Q3643" s="14" t="inlineStr">
        <is>
          <t>SI</t>
        </is>
      </c>
      <c r="R3643" s="10" t="n"/>
      <c r="S3643" s="10" t="n"/>
      <c r="T3643" s="10" t="n"/>
      <c r="U3643" s="10" t="n"/>
      <c r="V3643" s="13" t="n">
        <v>9.5</v>
      </c>
      <c r="W3643" s="12" t="n">
        <v>44958</v>
      </c>
      <c r="X3643" s="13" t="n">
        <v>11.5</v>
      </c>
      <c r="Y3643" s="12" t="n">
        <v>44965</v>
      </c>
      <c r="Z3643" t="n">
        <v>16</v>
      </c>
      <c r="AA3643" s="14" t="inlineStr">
        <is>
          <t>SI</t>
        </is>
      </c>
    </row>
    <row r="3644">
      <c r="B3644" t="inlineStr">
        <is>
          <t>Venta Local</t>
        </is>
      </c>
      <c r="C3644" t="n">
        <v>40357970</v>
      </c>
      <c r="D3644" t="inlineStr">
        <is>
          <t>AGRO AMERICA</t>
        </is>
      </c>
      <c r="E3644" t="n">
        <v>1012109</v>
      </c>
      <c r="F3644" t="inlineStr">
        <is>
          <t>agro america1012109</t>
        </is>
      </c>
      <c r="G3644" s="12" t="n">
        <v>44950</v>
      </c>
      <c r="H3644" s="10" t="inlineStr"/>
      <c r="I3644" s="10" t="n"/>
      <c r="J3644" s="10" t="n"/>
      <c r="K3644" s="10" t="n"/>
      <c r="L3644" s="13" t="n">
        <v>7.5</v>
      </c>
      <c r="M3644" s="12" t="n">
        <v>44957</v>
      </c>
      <c r="N3644" s="13" t="n">
        <v>9.5</v>
      </c>
      <c r="O3644" s="12" t="n">
        <v>44966</v>
      </c>
      <c r="P3644" t="n">
        <v>15</v>
      </c>
      <c r="Q3644" s="14" t="inlineStr">
        <is>
          <t>SI</t>
        </is>
      </c>
      <c r="R3644" s="10" t="n"/>
      <c r="S3644" s="10" t="n"/>
      <c r="T3644" s="10" t="n"/>
      <c r="U3644" s="10" t="n"/>
      <c r="V3644" s="13" t="n">
        <v>9.5</v>
      </c>
      <c r="W3644" s="12" t="n">
        <v>44959</v>
      </c>
      <c r="X3644" s="13" t="n">
        <v>11.5</v>
      </c>
      <c r="Y3644" s="12" t="n">
        <v>44966</v>
      </c>
      <c r="Z3644" t="n">
        <v>15</v>
      </c>
      <c r="AA3644" s="14" t="inlineStr">
        <is>
          <t>SI</t>
        </is>
      </c>
    </row>
    <row r="3645">
      <c r="B3645" t="inlineStr">
        <is>
          <t>Venta Local</t>
        </is>
      </c>
      <c r="C3645" t="n">
        <v>40357969</v>
      </c>
      <c r="D3645" t="inlineStr">
        <is>
          <t>AGRO AMERICA</t>
        </is>
      </c>
      <c r="E3645" t="n">
        <v>1012109</v>
      </c>
      <c r="F3645" t="inlineStr">
        <is>
          <t>agro america1012109</t>
        </is>
      </c>
      <c r="G3645" s="12" t="n">
        <v>44949</v>
      </c>
      <c r="H3645" s="10" t="inlineStr"/>
      <c r="I3645" s="10" t="n"/>
      <c r="J3645" s="10" t="n"/>
      <c r="K3645" s="10" t="n"/>
      <c r="L3645" s="13" t="n">
        <v>7.5</v>
      </c>
      <c r="M3645" s="12" t="n">
        <v>44956</v>
      </c>
      <c r="N3645" s="13" t="n">
        <v>9.5</v>
      </c>
      <c r="O3645" s="12" t="n">
        <v>44965</v>
      </c>
      <c r="P3645" t="n">
        <v>16</v>
      </c>
      <c r="Q3645" s="14" t="inlineStr">
        <is>
          <t>SI</t>
        </is>
      </c>
      <c r="R3645" s="10" t="n"/>
      <c r="S3645" s="10" t="n"/>
      <c r="T3645" s="10" t="n"/>
      <c r="U3645" s="10" t="n"/>
      <c r="V3645" s="13" t="n">
        <v>9.5</v>
      </c>
      <c r="W3645" s="12" t="n">
        <v>44958</v>
      </c>
      <c r="X3645" s="13" t="n">
        <v>11.5</v>
      </c>
      <c r="Y3645" s="12" t="n">
        <v>44965</v>
      </c>
      <c r="Z3645" t="n">
        <v>16</v>
      </c>
      <c r="AA3645" s="14" t="inlineStr">
        <is>
          <t>SI</t>
        </is>
      </c>
    </row>
    <row r="3646">
      <c r="B3646" t="inlineStr">
        <is>
          <t>Venta Local</t>
        </is>
      </c>
      <c r="C3646" t="n">
        <v>40357968</v>
      </c>
      <c r="D3646" t="inlineStr">
        <is>
          <t>AGRO AMERICA</t>
        </is>
      </c>
      <c r="E3646" t="n">
        <v>1012109</v>
      </c>
      <c r="F3646" t="inlineStr">
        <is>
          <t>agro america1012109</t>
        </is>
      </c>
      <c r="G3646" s="12" t="n">
        <v>44949</v>
      </c>
      <c r="H3646" s="10" t="inlineStr"/>
      <c r="I3646" s="10" t="n"/>
      <c r="J3646" s="10" t="n"/>
      <c r="K3646" s="10" t="n"/>
      <c r="L3646" s="13" t="n">
        <v>7.5</v>
      </c>
      <c r="M3646" s="12" t="n">
        <v>44956</v>
      </c>
      <c r="N3646" s="13" t="n">
        <v>9.5</v>
      </c>
      <c r="O3646" s="12" t="n">
        <v>44965</v>
      </c>
      <c r="P3646" t="n">
        <v>16</v>
      </c>
      <c r="Q3646" s="14" t="inlineStr">
        <is>
          <t>SI</t>
        </is>
      </c>
      <c r="R3646" s="10" t="n"/>
      <c r="S3646" s="10" t="n"/>
      <c r="T3646" s="10" t="n"/>
      <c r="U3646" s="10" t="n"/>
      <c r="V3646" s="13" t="n">
        <v>9.5</v>
      </c>
      <c r="W3646" s="12" t="n">
        <v>44958</v>
      </c>
      <c r="X3646" s="13" t="n">
        <v>11.5</v>
      </c>
      <c r="Y3646" s="12" t="n">
        <v>44965</v>
      </c>
      <c r="Z3646" t="n">
        <v>16</v>
      </c>
      <c r="AA3646" s="14" t="inlineStr">
        <is>
          <t>SI</t>
        </is>
      </c>
    </row>
    <row r="3647">
      <c r="B3647" t="inlineStr">
        <is>
          <t>Venta Local</t>
        </is>
      </c>
      <c r="C3647" t="n">
        <v>40357967</v>
      </c>
      <c r="D3647" t="inlineStr">
        <is>
          <t>AGRO AMERICA</t>
        </is>
      </c>
      <c r="E3647" t="n">
        <v>1012109</v>
      </c>
      <c r="F3647" t="inlineStr">
        <is>
          <t>agro america1012109</t>
        </is>
      </c>
      <c r="G3647" s="12" t="n">
        <v>44949</v>
      </c>
      <c r="H3647" s="10" t="inlineStr"/>
      <c r="I3647" s="10" t="n"/>
      <c r="J3647" s="10" t="n"/>
      <c r="K3647" s="10" t="n"/>
      <c r="L3647" s="13" t="n">
        <v>7.5</v>
      </c>
      <c r="M3647" s="12" t="n">
        <v>44956</v>
      </c>
      <c r="N3647" s="13" t="n">
        <v>9.5</v>
      </c>
      <c r="O3647" s="12" t="n">
        <v>44965</v>
      </c>
      <c r="P3647" t="n">
        <v>16</v>
      </c>
      <c r="Q3647" s="14" t="inlineStr">
        <is>
          <t>SI</t>
        </is>
      </c>
      <c r="R3647" s="10" t="n"/>
      <c r="S3647" s="10" t="n"/>
      <c r="T3647" s="10" t="n"/>
      <c r="U3647" s="10" t="n"/>
      <c r="V3647" s="13" t="n">
        <v>9.5</v>
      </c>
      <c r="W3647" s="12" t="n">
        <v>44958</v>
      </c>
      <c r="X3647" s="13" t="n">
        <v>11.5</v>
      </c>
      <c r="Y3647" s="12" t="n">
        <v>44965</v>
      </c>
      <c r="Z3647" t="n">
        <v>16</v>
      </c>
      <c r="AA3647" s="14" t="inlineStr">
        <is>
          <t>SI</t>
        </is>
      </c>
    </row>
    <row r="3648">
      <c r="B3648" t="inlineStr">
        <is>
          <t>Venta Local</t>
        </is>
      </c>
      <c r="C3648" t="n">
        <v>40357966</v>
      </c>
      <c r="D3648" t="inlineStr">
        <is>
          <t>AGRO AMERICA</t>
        </is>
      </c>
      <c r="E3648" t="n">
        <v>1012108</v>
      </c>
      <c r="F3648" t="inlineStr">
        <is>
          <t>agro america1012108</t>
        </is>
      </c>
      <c r="G3648" s="12" t="n">
        <v>44956</v>
      </c>
      <c r="H3648" s="10" t="inlineStr"/>
      <c r="I3648" s="10" t="n"/>
      <c r="J3648" s="10" t="n"/>
      <c r="K3648" s="10" t="n"/>
      <c r="L3648" s="13" t="n">
        <v>7.5</v>
      </c>
      <c r="M3648" s="12" t="n">
        <v>44963</v>
      </c>
      <c r="N3648" s="13" t="n">
        <v>9.5</v>
      </c>
      <c r="O3648" s="12" t="n">
        <v>44972</v>
      </c>
      <c r="P3648" t="n">
        <v>10</v>
      </c>
      <c r="Q3648" s="14" t="inlineStr">
        <is>
          <t>SI</t>
        </is>
      </c>
      <c r="R3648" s="10" t="n"/>
      <c r="S3648" s="10" t="n"/>
      <c r="T3648" s="10" t="n"/>
      <c r="U3648" s="10" t="n"/>
      <c r="V3648" s="13" t="n">
        <v>9.5</v>
      </c>
      <c r="W3648" s="12" t="n">
        <v>44965</v>
      </c>
      <c r="X3648" s="13" t="n">
        <v>11.5</v>
      </c>
      <c r="Y3648" s="12" t="n">
        <v>44972</v>
      </c>
      <c r="Z3648" t="n">
        <v>10</v>
      </c>
      <c r="AA3648" s="14" t="inlineStr">
        <is>
          <t>SI</t>
        </is>
      </c>
    </row>
    <row r="3649">
      <c r="B3649" t="inlineStr">
        <is>
          <t>Venta Local</t>
        </is>
      </c>
      <c r="C3649" t="n">
        <v>40357965</v>
      </c>
      <c r="D3649" t="inlineStr">
        <is>
          <t>AGRO AMERICA</t>
        </is>
      </c>
      <c r="E3649" t="n">
        <v>1012109</v>
      </c>
      <c r="F3649" t="inlineStr">
        <is>
          <t>agro america1012109</t>
        </is>
      </c>
      <c r="G3649" s="12" t="n">
        <v>44948</v>
      </c>
      <c r="H3649" s="10" t="inlineStr"/>
      <c r="I3649" s="10" t="n"/>
      <c r="J3649" s="10" t="n"/>
      <c r="K3649" s="10" t="n"/>
      <c r="L3649" s="13" t="n">
        <v>7.5</v>
      </c>
      <c r="M3649" s="12" t="n">
        <v>44955</v>
      </c>
      <c r="N3649" s="13" t="n">
        <v>9.5</v>
      </c>
      <c r="O3649" s="12" t="n">
        <v>44964</v>
      </c>
      <c r="P3649" t="n">
        <v>17</v>
      </c>
      <c r="Q3649" s="14" t="inlineStr">
        <is>
          <t>SI</t>
        </is>
      </c>
      <c r="R3649" s="10" t="n"/>
      <c r="S3649" s="10" t="n"/>
      <c r="T3649" s="10" t="n"/>
      <c r="U3649" s="10" t="n"/>
      <c r="V3649" s="13" t="n">
        <v>9.5</v>
      </c>
      <c r="W3649" s="12" t="n">
        <v>44957</v>
      </c>
      <c r="X3649" s="13" t="n">
        <v>11.5</v>
      </c>
      <c r="Y3649" s="12" t="n">
        <v>44964</v>
      </c>
      <c r="Z3649" t="n">
        <v>17</v>
      </c>
      <c r="AA3649" s="14" t="inlineStr">
        <is>
          <t>SI</t>
        </is>
      </c>
    </row>
    <row r="3650">
      <c r="B3650" t="inlineStr">
        <is>
          <t>Venta Local</t>
        </is>
      </c>
      <c r="C3650" t="n">
        <v>40357963</v>
      </c>
      <c r="D3650" t="inlineStr">
        <is>
          <t>AGRO AMERICA</t>
        </is>
      </c>
      <c r="E3650" t="n">
        <v>1012521</v>
      </c>
      <c r="F3650" t="inlineStr">
        <is>
          <t>agro america1012521</t>
        </is>
      </c>
      <c r="G3650" s="12" t="n">
        <v>44955</v>
      </c>
      <c r="H3650" s="10" t="inlineStr"/>
      <c r="I3650" s="10" t="n"/>
      <c r="J3650" s="10" t="n"/>
      <c r="K3650" s="10" t="n"/>
      <c r="L3650" s="13" t="n">
        <v>7.5</v>
      </c>
      <c r="M3650" s="12" t="n">
        <v>44962</v>
      </c>
      <c r="N3650" s="13" t="n">
        <v>9.5</v>
      </c>
      <c r="O3650" s="12" t="n">
        <v>44971</v>
      </c>
      <c r="P3650" t="n">
        <v>11</v>
      </c>
      <c r="Q3650" s="14" t="inlineStr">
        <is>
          <t>SI</t>
        </is>
      </c>
      <c r="R3650" s="10" t="n"/>
      <c r="S3650" s="10" t="n"/>
      <c r="T3650" s="10" t="n"/>
      <c r="U3650" s="10" t="n"/>
      <c r="V3650" s="13" t="n">
        <v>9.5</v>
      </c>
      <c r="W3650" s="12" t="n">
        <v>44964</v>
      </c>
      <c r="X3650" s="13" t="n">
        <v>11.5</v>
      </c>
      <c r="Y3650" s="12" t="n">
        <v>44971</v>
      </c>
      <c r="Z3650" t="n">
        <v>11</v>
      </c>
      <c r="AA3650" s="14" t="inlineStr">
        <is>
          <t>SI</t>
        </is>
      </c>
    </row>
    <row r="3651">
      <c r="B3651" t="inlineStr">
        <is>
          <t>Venta Local</t>
        </is>
      </c>
      <c r="C3651" t="n">
        <v>40357952</v>
      </c>
      <c r="D3651" t="inlineStr">
        <is>
          <t>AGRO AMERICA</t>
        </is>
      </c>
      <c r="E3651" t="n">
        <v>1012145</v>
      </c>
      <c r="F3651" t="inlineStr">
        <is>
          <t>agro america1012145</t>
        </is>
      </c>
      <c r="G3651" s="12" t="n">
        <v>44954</v>
      </c>
      <c r="H3651" s="10" t="inlineStr"/>
      <c r="I3651" s="10" t="n"/>
      <c r="J3651" s="10" t="n"/>
      <c r="K3651" s="10" t="n"/>
      <c r="L3651" s="13" t="n">
        <v>7.5</v>
      </c>
      <c r="M3651" s="12" t="n">
        <v>44961</v>
      </c>
      <c r="N3651" s="13" t="n">
        <v>9.5</v>
      </c>
      <c r="O3651" s="12" t="n">
        <v>44970</v>
      </c>
      <c r="P3651" t="n">
        <v>12</v>
      </c>
      <c r="Q3651" s="14" t="inlineStr">
        <is>
          <t>SI</t>
        </is>
      </c>
      <c r="R3651" s="10" t="n"/>
      <c r="S3651" s="10" t="n"/>
      <c r="T3651" s="10" t="n"/>
      <c r="U3651" s="10" t="n"/>
      <c r="V3651" s="13" t="n">
        <v>9.5</v>
      </c>
      <c r="W3651" s="12" t="n">
        <v>44963</v>
      </c>
      <c r="X3651" s="13" t="n">
        <v>11.5</v>
      </c>
      <c r="Y3651" s="12" t="n">
        <v>44970</v>
      </c>
      <c r="Z3651" t="n">
        <v>12</v>
      </c>
      <c r="AA3651" s="14" t="inlineStr">
        <is>
          <t>SI</t>
        </is>
      </c>
    </row>
    <row r="3652">
      <c r="B3652" t="inlineStr">
        <is>
          <t>Venta Local</t>
        </is>
      </c>
      <c r="C3652" t="n">
        <v>40357951</v>
      </c>
      <c r="D3652" t="inlineStr">
        <is>
          <t>AGRO AMERICA</t>
        </is>
      </c>
      <c r="E3652" t="n">
        <v>1012145</v>
      </c>
      <c r="F3652" t="inlineStr">
        <is>
          <t>agro america1012145</t>
        </is>
      </c>
      <c r="G3652" s="12" t="n">
        <v>44948</v>
      </c>
      <c r="H3652" s="10" t="inlineStr"/>
      <c r="I3652" s="10" t="n"/>
      <c r="J3652" s="10" t="n"/>
      <c r="K3652" s="10" t="n"/>
      <c r="L3652" s="13" t="n">
        <v>7.5</v>
      </c>
      <c r="M3652" s="12" t="n">
        <v>44955</v>
      </c>
      <c r="N3652" s="13" t="n">
        <v>9.5</v>
      </c>
      <c r="O3652" s="12" t="n">
        <v>44964</v>
      </c>
      <c r="P3652" t="n">
        <v>17</v>
      </c>
      <c r="Q3652" s="14" t="inlineStr">
        <is>
          <t>SI</t>
        </is>
      </c>
      <c r="R3652" s="10" t="n"/>
      <c r="S3652" s="10" t="n"/>
      <c r="T3652" s="10" t="n"/>
      <c r="U3652" s="10" t="n"/>
      <c r="V3652" s="13" t="n">
        <v>9.5</v>
      </c>
      <c r="W3652" s="12" t="n">
        <v>44957</v>
      </c>
      <c r="X3652" s="13" t="n">
        <v>11.5</v>
      </c>
      <c r="Y3652" s="12" t="n">
        <v>44964</v>
      </c>
      <c r="Z3652" t="n">
        <v>17</v>
      </c>
      <c r="AA3652" s="14" t="inlineStr">
        <is>
          <t>SI</t>
        </is>
      </c>
    </row>
    <row r="3653">
      <c r="B3653" t="inlineStr">
        <is>
          <t>Venta Local</t>
        </is>
      </c>
      <c r="C3653" t="n">
        <v>40357947</v>
      </c>
      <c r="D3653" t="inlineStr">
        <is>
          <t>AGRO AMERICA</t>
        </is>
      </c>
      <c r="E3653" t="n">
        <v>1012167</v>
      </c>
      <c r="F3653" t="inlineStr">
        <is>
          <t>agro america1012167</t>
        </is>
      </c>
      <c r="G3653" s="12" t="n">
        <v>44957</v>
      </c>
      <c r="H3653" s="10" t="inlineStr"/>
      <c r="I3653" s="10" t="n"/>
      <c r="J3653" s="10" t="n"/>
      <c r="K3653" s="10" t="n"/>
      <c r="L3653" s="13" t="n">
        <v>7.5</v>
      </c>
      <c r="M3653" s="12" t="n">
        <v>44964</v>
      </c>
      <c r="N3653" s="13" t="n">
        <v>9.5</v>
      </c>
      <c r="O3653" s="12" t="n">
        <v>44973</v>
      </c>
      <c r="P3653" t="n">
        <v>9</v>
      </c>
      <c r="Q3653" s="14" t="inlineStr">
        <is>
          <t>SI</t>
        </is>
      </c>
      <c r="R3653" s="10" t="n"/>
      <c r="S3653" s="10" t="n"/>
      <c r="T3653" s="10" t="n"/>
      <c r="U3653" s="10" t="n"/>
      <c r="V3653" s="13" t="n">
        <v>9.5</v>
      </c>
      <c r="W3653" s="12" t="n">
        <v>44966</v>
      </c>
      <c r="X3653" s="13" t="n">
        <v>11.5</v>
      </c>
      <c r="Y3653" s="12" t="n">
        <v>44973</v>
      </c>
      <c r="Z3653" t="n">
        <v>9</v>
      </c>
      <c r="AA3653" s="14" t="inlineStr">
        <is>
          <t>SI</t>
        </is>
      </c>
    </row>
    <row r="3654">
      <c r="B3654" t="inlineStr">
        <is>
          <t>Venta Local</t>
        </is>
      </c>
      <c r="C3654" t="n">
        <v>40357946</v>
      </c>
      <c r="D3654" t="inlineStr">
        <is>
          <t>AGRO AMERICA</t>
        </is>
      </c>
      <c r="E3654" t="n">
        <v>1012167</v>
      </c>
      <c r="F3654" t="inlineStr">
        <is>
          <t>agro america1012167</t>
        </is>
      </c>
      <c r="G3654" s="12" t="n">
        <v>44956</v>
      </c>
      <c r="H3654" s="10" t="inlineStr"/>
      <c r="I3654" s="10" t="n"/>
      <c r="J3654" s="10" t="n"/>
      <c r="K3654" s="10" t="n"/>
      <c r="L3654" s="13" t="n">
        <v>7.5</v>
      </c>
      <c r="M3654" s="12" t="n">
        <v>44963</v>
      </c>
      <c r="N3654" s="13" t="n">
        <v>9.5</v>
      </c>
      <c r="O3654" s="12" t="n">
        <v>44972</v>
      </c>
      <c r="P3654" t="n">
        <v>10</v>
      </c>
      <c r="Q3654" s="14" t="inlineStr">
        <is>
          <t>SI</t>
        </is>
      </c>
      <c r="R3654" s="10" t="n"/>
      <c r="S3654" s="10" t="n"/>
      <c r="T3654" s="10" t="n"/>
      <c r="U3654" s="10" t="n"/>
      <c r="V3654" s="13" t="n">
        <v>9.5</v>
      </c>
      <c r="W3654" s="12" t="n">
        <v>44965</v>
      </c>
      <c r="X3654" s="13" t="n">
        <v>11.5</v>
      </c>
      <c r="Y3654" s="12" t="n">
        <v>44972</v>
      </c>
      <c r="Z3654" t="n">
        <v>10</v>
      </c>
      <c r="AA3654" s="14" t="inlineStr">
        <is>
          <t>SI</t>
        </is>
      </c>
    </row>
    <row r="3655">
      <c r="B3655" t="inlineStr">
        <is>
          <t>Venta Local</t>
        </is>
      </c>
      <c r="C3655" t="n">
        <v>40357945</v>
      </c>
      <c r="D3655" t="inlineStr">
        <is>
          <t>AGRO AMERICA</t>
        </is>
      </c>
      <c r="E3655" t="n">
        <v>1012167</v>
      </c>
      <c r="F3655" t="inlineStr">
        <is>
          <t>agro america1012167</t>
        </is>
      </c>
      <c r="G3655" s="12" t="n">
        <v>44954</v>
      </c>
      <c r="H3655" s="10" t="inlineStr"/>
      <c r="I3655" s="10" t="n"/>
      <c r="J3655" s="10" t="n"/>
      <c r="K3655" s="10" t="n"/>
      <c r="L3655" s="13" t="n">
        <v>7.5</v>
      </c>
      <c r="M3655" s="12" t="n">
        <v>44961</v>
      </c>
      <c r="N3655" s="13" t="n">
        <v>9.5</v>
      </c>
      <c r="O3655" s="12" t="n">
        <v>44970</v>
      </c>
      <c r="P3655" t="n">
        <v>12</v>
      </c>
      <c r="Q3655" s="14" t="inlineStr">
        <is>
          <t>SI</t>
        </is>
      </c>
      <c r="R3655" s="10" t="n"/>
      <c r="S3655" s="10" t="n"/>
      <c r="T3655" s="10" t="n"/>
      <c r="U3655" s="10" t="n"/>
      <c r="V3655" s="13" t="n">
        <v>9.5</v>
      </c>
      <c r="W3655" s="12" t="n">
        <v>44963</v>
      </c>
      <c r="X3655" s="13" t="n">
        <v>11.5</v>
      </c>
      <c r="Y3655" s="12" t="n">
        <v>44970</v>
      </c>
      <c r="Z3655" t="n">
        <v>12</v>
      </c>
      <c r="AA3655" s="14" t="inlineStr">
        <is>
          <t>SI</t>
        </is>
      </c>
    </row>
    <row r="3656">
      <c r="B3656" t="inlineStr">
        <is>
          <t>Venta Local</t>
        </is>
      </c>
      <c r="C3656" t="n">
        <v>40357944</v>
      </c>
      <c r="D3656" t="inlineStr">
        <is>
          <t>AGRO AMERICA</t>
        </is>
      </c>
      <c r="E3656" t="n">
        <v>1012167</v>
      </c>
      <c r="F3656" t="inlineStr">
        <is>
          <t>agro america1012167</t>
        </is>
      </c>
      <c r="G3656" s="12" t="n">
        <v>44954</v>
      </c>
      <c r="H3656" s="10" t="inlineStr"/>
      <c r="I3656" s="10" t="n"/>
      <c r="J3656" s="10" t="n"/>
      <c r="K3656" s="10" t="n"/>
      <c r="L3656" s="13" t="n">
        <v>7.5</v>
      </c>
      <c r="M3656" s="12" t="n">
        <v>44961</v>
      </c>
      <c r="N3656" s="13" t="n">
        <v>9.5</v>
      </c>
      <c r="O3656" s="12" t="n">
        <v>44970</v>
      </c>
      <c r="P3656" t="n">
        <v>12</v>
      </c>
      <c r="Q3656" s="14" t="inlineStr">
        <is>
          <t>SI</t>
        </is>
      </c>
      <c r="R3656" s="10" t="n"/>
      <c r="S3656" s="10" t="n"/>
      <c r="T3656" s="10" t="n"/>
      <c r="U3656" s="10" t="n"/>
      <c r="V3656" s="13" t="n">
        <v>9.5</v>
      </c>
      <c r="W3656" s="12" t="n">
        <v>44963</v>
      </c>
      <c r="X3656" s="13" t="n">
        <v>11.5</v>
      </c>
      <c r="Y3656" s="12" t="n">
        <v>44970</v>
      </c>
      <c r="Z3656" t="n">
        <v>12</v>
      </c>
      <c r="AA3656" s="14" t="inlineStr">
        <is>
          <t>SI</t>
        </is>
      </c>
    </row>
    <row r="3657">
      <c r="B3657" t="inlineStr">
        <is>
          <t>Venta Local</t>
        </is>
      </c>
      <c r="C3657" t="n">
        <v>40357943</v>
      </c>
      <c r="D3657" t="inlineStr">
        <is>
          <t>AGRO AMERICA</t>
        </is>
      </c>
      <c r="E3657" t="n">
        <v>1012167</v>
      </c>
      <c r="F3657" t="inlineStr">
        <is>
          <t>agro america1012167</t>
        </is>
      </c>
      <c r="G3657" s="12" t="n">
        <v>44950</v>
      </c>
      <c r="H3657" s="10" t="inlineStr"/>
      <c r="I3657" s="10" t="n"/>
      <c r="J3657" s="10" t="n"/>
      <c r="K3657" s="10" t="n"/>
      <c r="L3657" s="13" t="n">
        <v>7.5</v>
      </c>
      <c r="M3657" s="12" t="n">
        <v>44957</v>
      </c>
      <c r="N3657" s="13" t="n">
        <v>9.5</v>
      </c>
      <c r="O3657" s="12" t="n">
        <v>44966</v>
      </c>
      <c r="P3657" t="n">
        <v>15</v>
      </c>
      <c r="Q3657" s="14" t="inlineStr">
        <is>
          <t>SI</t>
        </is>
      </c>
      <c r="R3657" s="10" t="n"/>
      <c r="S3657" s="10" t="n"/>
      <c r="T3657" s="10" t="n"/>
      <c r="U3657" s="10" t="n"/>
      <c r="V3657" s="13" t="n">
        <v>9.5</v>
      </c>
      <c r="W3657" s="12" t="n">
        <v>44959</v>
      </c>
      <c r="X3657" s="13" t="n">
        <v>11.5</v>
      </c>
      <c r="Y3657" s="12" t="n">
        <v>44966</v>
      </c>
      <c r="Z3657" t="n">
        <v>15</v>
      </c>
      <c r="AA3657" s="14" t="inlineStr">
        <is>
          <t>SI</t>
        </is>
      </c>
    </row>
    <row r="3658">
      <c r="B3658" t="inlineStr">
        <is>
          <t>Venta Local</t>
        </is>
      </c>
      <c r="C3658" t="n">
        <v>40357940</v>
      </c>
      <c r="D3658" t="inlineStr">
        <is>
          <t>AGRO AMERICA</t>
        </is>
      </c>
      <c r="E3658" t="n">
        <v>1011701</v>
      </c>
      <c r="F3658" t="inlineStr">
        <is>
          <t>agro america1011701</t>
        </is>
      </c>
      <c r="G3658" s="12" t="n">
        <v>44946</v>
      </c>
      <c r="H3658" s="10" t="inlineStr"/>
      <c r="I3658" s="10" t="n"/>
      <c r="J3658" s="10" t="n"/>
      <c r="K3658" s="10" t="n"/>
      <c r="L3658" s="13" t="n">
        <v>7.5</v>
      </c>
      <c r="M3658" s="12" t="n">
        <v>44953</v>
      </c>
      <c r="N3658" s="13" t="n">
        <v>9.5</v>
      </c>
      <c r="O3658" s="12" t="n">
        <v>44962</v>
      </c>
      <c r="P3658" t="n">
        <v>19</v>
      </c>
      <c r="Q3658" s="14" t="inlineStr">
        <is>
          <t>SI</t>
        </is>
      </c>
      <c r="R3658" s="10" t="n"/>
      <c r="S3658" s="10" t="n"/>
      <c r="T3658" s="10" t="n"/>
      <c r="U3658" s="10" t="n"/>
      <c r="V3658" s="13" t="n">
        <v>9.5</v>
      </c>
      <c r="W3658" s="12" t="n">
        <v>44955</v>
      </c>
      <c r="X3658" s="13" t="n">
        <v>11.5</v>
      </c>
      <c r="Y3658" s="12" t="n">
        <v>44962</v>
      </c>
      <c r="Z3658" t="n">
        <v>19</v>
      </c>
      <c r="AA3658" s="14" t="inlineStr">
        <is>
          <t>SI</t>
        </is>
      </c>
    </row>
    <row r="3659">
      <c r="B3659" t="inlineStr">
        <is>
          <t>Venta Local</t>
        </is>
      </c>
      <c r="C3659" t="n">
        <v>40357939</v>
      </c>
      <c r="D3659" t="inlineStr">
        <is>
          <t>AGRO AMERICA</t>
        </is>
      </c>
      <c r="E3659" t="n">
        <v>1011701</v>
      </c>
      <c r="F3659" t="inlineStr">
        <is>
          <t>agro america1011701</t>
        </is>
      </c>
      <c r="G3659" s="12" t="n">
        <v>44939</v>
      </c>
      <c r="H3659" s="10" t="inlineStr"/>
      <c r="I3659" s="10" t="n"/>
      <c r="J3659" s="10" t="n"/>
      <c r="K3659" s="10" t="n"/>
      <c r="L3659" s="13" t="n">
        <v>7.5</v>
      </c>
      <c r="M3659" s="12" t="n">
        <v>44946</v>
      </c>
      <c r="N3659" s="13" t="n">
        <v>9.5</v>
      </c>
      <c r="O3659" s="12" t="n">
        <v>44955</v>
      </c>
      <c r="P3659" t="n">
        <v>2</v>
      </c>
      <c r="Q3659" s="14" t="inlineStr">
        <is>
          <t>Mes 2</t>
        </is>
      </c>
      <c r="R3659" s="10" t="n"/>
      <c r="S3659" s="10" t="n"/>
      <c r="T3659" s="10" t="n"/>
      <c r="U3659" s="10" t="n"/>
      <c r="V3659" s="13" t="n">
        <v>9.5</v>
      </c>
      <c r="W3659" s="12" t="n">
        <v>44948</v>
      </c>
      <c r="X3659" s="13" t="n">
        <v>11.5</v>
      </c>
      <c r="Y3659" s="12" t="n">
        <v>44955</v>
      </c>
      <c r="Z3659" t="n">
        <v>2</v>
      </c>
      <c r="AA3659" s="14" t="inlineStr">
        <is>
          <t>Mes 2</t>
        </is>
      </c>
    </row>
    <row r="3660">
      <c r="B3660" t="inlineStr">
        <is>
          <t>Venta Local</t>
        </is>
      </c>
      <c r="C3660" t="n">
        <v>40357938</v>
      </c>
      <c r="D3660" t="inlineStr">
        <is>
          <t>AGRO AMERICA</t>
        </is>
      </c>
      <c r="E3660" t="n">
        <v>1011701</v>
      </c>
      <c r="F3660" t="inlineStr">
        <is>
          <t>agro america1011701</t>
        </is>
      </c>
      <c r="G3660" s="12" t="n">
        <v>44940</v>
      </c>
      <c r="H3660" s="10" t="inlineStr"/>
      <c r="I3660" s="10" t="n"/>
      <c r="J3660" s="10" t="n"/>
      <c r="K3660" s="10" t="n"/>
      <c r="L3660" s="13" t="n">
        <v>7.5</v>
      </c>
      <c r="M3660" s="12" t="n">
        <v>44947</v>
      </c>
      <c r="N3660" s="13" t="n">
        <v>9.5</v>
      </c>
      <c r="O3660" s="12" t="n">
        <v>44956</v>
      </c>
      <c r="P3660" t="n">
        <v>1</v>
      </c>
      <c r="Q3660" s="14" t="inlineStr">
        <is>
          <t>Mes 2</t>
        </is>
      </c>
      <c r="R3660" s="10" t="n"/>
      <c r="S3660" s="10" t="n"/>
      <c r="T3660" s="10" t="n"/>
      <c r="U3660" s="10" t="n"/>
      <c r="V3660" s="13" t="n">
        <v>9.5</v>
      </c>
      <c r="W3660" s="12" t="n">
        <v>44949</v>
      </c>
      <c r="X3660" s="13" t="n">
        <v>11.5</v>
      </c>
      <c r="Y3660" s="12" t="n">
        <v>44956</v>
      </c>
      <c r="Z3660" t="n">
        <v>1</v>
      </c>
      <c r="AA3660" s="14" t="inlineStr">
        <is>
          <t>Mes 2</t>
        </is>
      </c>
    </row>
    <row r="3661">
      <c r="B3661" t="inlineStr">
        <is>
          <t>Venta Local</t>
        </is>
      </c>
      <c r="C3661" t="n">
        <v>40344359</v>
      </c>
      <c r="D3661" t="inlineStr">
        <is>
          <t>AGROSUPER SHANGHAI</t>
        </is>
      </c>
      <c r="E3661" t="n">
        <v>1022125</v>
      </c>
      <c r="F3661" t="inlineStr">
        <is>
          <t>agrosuper shanghai1022125</t>
        </is>
      </c>
      <c r="G3661" s="12" t="n">
        <v>45281</v>
      </c>
      <c r="H3661" s="10" t="inlineStr"/>
      <c r="I3661" s="10" t="n"/>
      <c r="J3661" s="10" t="n"/>
      <c r="K3661" s="10" t="n"/>
      <c r="L3661" s="13" t="n">
        <v>5.574109245612703</v>
      </c>
      <c r="M3661" s="12" t="n">
        <v>45286</v>
      </c>
      <c r="N3661" s="13" t="n">
        <v>5.5</v>
      </c>
      <c r="O3661" s="12" t="n">
        <v>45291</v>
      </c>
      <c r="P3661" t="n">
        <v>0</v>
      </c>
      <c r="Q3661" s="14" t="inlineStr">
        <is>
          <t>Mes 13</t>
        </is>
      </c>
      <c r="R3661" s="10" t="n"/>
      <c r="S3661" s="10" t="n"/>
      <c r="T3661" s="10" t="n"/>
      <c r="U3661" s="10" t="n"/>
      <c r="V3661" s="13" t="n">
        <v>7.574109245612703</v>
      </c>
      <c r="W3661" s="12" t="n">
        <v>45288</v>
      </c>
      <c r="X3661" s="13" t="n">
        <v>7.5</v>
      </c>
      <c r="Y3661" s="12" t="n">
        <v>45291</v>
      </c>
      <c r="Z3661" t="n">
        <v>0</v>
      </c>
      <c r="AA3661" s="14" t="inlineStr">
        <is>
          <t>Mes 13</t>
        </is>
      </c>
    </row>
    <row r="3662">
      <c r="B3662" t="inlineStr">
        <is>
          <t>Venta Local</t>
        </is>
      </c>
      <c r="C3662" t="n">
        <v>40357935</v>
      </c>
      <c r="D3662" t="inlineStr">
        <is>
          <t>AGRO AMERICA</t>
        </is>
      </c>
      <c r="E3662" t="n">
        <v>1012518</v>
      </c>
      <c r="F3662" t="inlineStr">
        <is>
          <t>agro america1012518</t>
        </is>
      </c>
      <c r="G3662" s="12" t="n">
        <v>44950</v>
      </c>
      <c r="H3662" s="10" t="inlineStr"/>
      <c r="I3662" s="10" t="n"/>
      <c r="J3662" s="10" t="n"/>
      <c r="K3662" s="10" t="n"/>
      <c r="L3662" s="13" t="n">
        <v>7.5</v>
      </c>
      <c r="M3662" s="12" t="n">
        <v>44957</v>
      </c>
      <c r="N3662" s="13" t="n">
        <v>9.5</v>
      </c>
      <c r="O3662" s="12" t="n">
        <v>44966</v>
      </c>
      <c r="P3662" t="n">
        <v>15</v>
      </c>
      <c r="Q3662" s="14" t="inlineStr">
        <is>
          <t>SI</t>
        </is>
      </c>
      <c r="R3662" s="10" t="n"/>
      <c r="S3662" s="10" t="n"/>
      <c r="T3662" s="10" t="n"/>
      <c r="U3662" s="10" t="n"/>
      <c r="V3662" s="13" t="n">
        <v>9.5</v>
      </c>
      <c r="W3662" s="12" t="n">
        <v>44959</v>
      </c>
      <c r="X3662" s="13" t="n">
        <v>11.5</v>
      </c>
      <c r="Y3662" s="12" t="n">
        <v>44966</v>
      </c>
      <c r="Z3662" t="n">
        <v>15</v>
      </c>
      <c r="AA3662" s="14" t="inlineStr">
        <is>
          <t>SI</t>
        </is>
      </c>
    </row>
    <row r="3663">
      <c r="B3663" t="inlineStr">
        <is>
          <t>Venta Local</t>
        </is>
      </c>
      <c r="C3663" t="n">
        <v>40357934</v>
      </c>
      <c r="D3663" t="inlineStr">
        <is>
          <t>AGRO AMERICA</t>
        </is>
      </c>
      <c r="E3663" t="n">
        <v>1012518</v>
      </c>
      <c r="F3663" t="inlineStr">
        <is>
          <t>agro america1012518</t>
        </is>
      </c>
      <c r="G3663" s="12" t="n">
        <v>44965</v>
      </c>
      <c r="H3663" s="10" t="inlineStr"/>
      <c r="I3663" s="10" t="n"/>
      <c r="J3663" s="10" t="n"/>
      <c r="K3663" s="10" t="n"/>
      <c r="L3663" s="13" t="n">
        <v>7.5</v>
      </c>
      <c r="M3663" s="12" t="n">
        <v>44972</v>
      </c>
      <c r="N3663" s="13" t="n">
        <v>9.5</v>
      </c>
      <c r="O3663" s="12" t="n">
        <v>44981</v>
      </c>
      <c r="P3663" t="n">
        <v>3</v>
      </c>
      <c r="Q3663" s="14" t="inlineStr">
        <is>
          <t>SI</t>
        </is>
      </c>
      <c r="R3663" s="10" t="n"/>
      <c r="S3663" s="10" t="n"/>
      <c r="T3663" s="10" t="n"/>
      <c r="U3663" s="10" t="n"/>
      <c r="V3663" s="13" t="n">
        <v>9.5</v>
      </c>
      <c r="W3663" s="12" t="n">
        <v>44974</v>
      </c>
      <c r="X3663" s="13" t="n">
        <v>11.5</v>
      </c>
      <c r="Y3663" s="12" t="n">
        <v>44981</v>
      </c>
      <c r="Z3663" t="n">
        <v>3</v>
      </c>
      <c r="AA3663" s="14" t="inlineStr">
        <is>
          <t>SI</t>
        </is>
      </c>
    </row>
    <row r="3664">
      <c r="B3664" t="inlineStr">
        <is>
          <t>Venta Local</t>
        </is>
      </c>
      <c r="C3664" t="n">
        <v>40357933</v>
      </c>
      <c r="D3664" t="inlineStr">
        <is>
          <t>AGRO AMERICA</t>
        </is>
      </c>
      <c r="E3664" t="n">
        <v>1012518</v>
      </c>
      <c r="F3664" t="inlineStr">
        <is>
          <t>agro america1012518</t>
        </is>
      </c>
      <c r="G3664" s="12" t="n">
        <v>44965</v>
      </c>
      <c r="H3664" s="10" t="inlineStr"/>
      <c r="I3664" s="10" t="n"/>
      <c r="J3664" s="10" t="n"/>
      <c r="K3664" s="10" t="n"/>
      <c r="L3664" s="13" t="n">
        <v>7.5</v>
      </c>
      <c r="M3664" s="12" t="n">
        <v>44972</v>
      </c>
      <c r="N3664" s="13" t="n">
        <v>9.5</v>
      </c>
      <c r="O3664" s="12" t="n">
        <v>44981</v>
      </c>
      <c r="P3664" t="n">
        <v>3</v>
      </c>
      <c r="Q3664" s="14" t="inlineStr">
        <is>
          <t>SI</t>
        </is>
      </c>
      <c r="R3664" s="10" t="n"/>
      <c r="S3664" s="10" t="n"/>
      <c r="T3664" s="10" t="n"/>
      <c r="U3664" s="10" t="n"/>
      <c r="V3664" s="13" t="n">
        <v>9.5</v>
      </c>
      <c r="W3664" s="12" t="n">
        <v>44974</v>
      </c>
      <c r="X3664" s="13" t="n">
        <v>11.5</v>
      </c>
      <c r="Y3664" s="12" t="n">
        <v>44981</v>
      </c>
      <c r="Z3664" t="n">
        <v>3</v>
      </c>
      <c r="AA3664" s="14" t="inlineStr">
        <is>
          <t>SI</t>
        </is>
      </c>
    </row>
    <row r="3665">
      <c r="B3665" t="inlineStr">
        <is>
          <t>Venta Local</t>
        </is>
      </c>
      <c r="C3665" t="n">
        <v>40357932</v>
      </c>
      <c r="D3665" t="inlineStr">
        <is>
          <t>AGRO AMERICA</t>
        </is>
      </c>
      <c r="E3665" t="n">
        <v>1012518</v>
      </c>
      <c r="F3665" t="inlineStr">
        <is>
          <t>agro america1012518</t>
        </is>
      </c>
      <c r="G3665" s="12" t="n">
        <v>44949</v>
      </c>
      <c r="H3665" s="10" t="inlineStr"/>
      <c r="I3665" s="10" t="n"/>
      <c r="J3665" s="10" t="n"/>
      <c r="K3665" s="10" t="n"/>
      <c r="L3665" s="13" t="n">
        <v>7.5</v>
      </c>
      <c r="M3665" s="12" t="n">
        <v>44956</v>
      </c>
      <c r="N3665" s="13" t="n">
        <v>9.5</v>
      </c>
      <c r="O3665" s="12" t="n">
        <v>44965</v>
      </c>
      <c r="P3665" t="n">
        <v>16</v>
      </c>
      <c r="Q3665" s="14" t="inlineStr">
        <is>
          <t>SI</t>
        </is>
      </c>
      <c r="R3665" s="10" t="n"/>
      <c r="S3665" s="10" t="n"/>
      <c r="T3665" s="10" t="n"/>
      <c r="U3665" s="10" t="n"/>
      <c r="V3665" s="13" t="n">
        <v>9.5</v>
      </c>
      <c r="W3665" s="12" t="n">
        <v>44958</v>
      </c>
      <c r="X3665" s="13" t="n">
        <v>11.5</v>
      </c>
      <c r="Y3665" s="12" t="n">
        <v>44965</v>
      </c>
      <c r="Z3665" t="n">
        <v>16</v>
      </c>
      <c r="AA3665" s="14" t="inlineStr">
        <is>
          <t>SI</t>
        </is>
      </c>
    </row>
    <row r="3666">
      <c r="B3666" t="inlineStr">
        <is>
          <t>Venta Local</t>
        </is>
      </c>
      <c r="C3666" t="n">
        <v>40357931</v>
      </c>
      <c r="D3666" t="inlineStr">
        <is>
          <t>AGRO AMERICA</t>
        </is>
      </c>
      <c r="E3666" t="n">
        <v>1012518</v>
      </c>
      <c r="F3666" t="inlineStr">
        <is>
          <t>agro america1012518</t>
        </is>
      </c>
      <c r="G3666" s="12" t="n">
        <v>44965</v>
      </c>
      <c r="H3666" s="10" t="inlineStr"/>
      <c r="I3666" s="10" t="n"/>
      <c r="J3666" s="10" t="n"/>
      <c r="K3666" s="10" t="n"/>
      <c r="L3666" s="13" t="n">
        <v>7.5</v>
      </c>
      <c r="M3666" s="12" t="n">
        <v>44972</v>
      </c>
      <c r="N3666" s="13" t="n">
        <v>9.5</v>
      </c>
      <c r="O3666" s="12" t="n">
        <v>44981</v>
      </c>
      <c r="P3666" t="n">
        <v>3</v>
      </c>
      <c r="Q3666" s="14" t="inlineStr">
        <is>
          <t>SI</t>
        </is>
      </c>
      <c r="R3666" s="10" t="n"/>
      <c r="S3666" s="10" t="n"/>
      <c r="T3666" s="10" t="n"/>
      <c r="U3666" s="10" t="n"/>
      <c r="V3666" s="13" t="n">
        <v>9.5</v>
      </c>
      <c r="W3666" s="12" t="n">
        <v>44974</v>
      </c>
      <c r="X3666" s="13" t="n">
        <v>11.5</v>
      </c>
      <c r="Y3666" s="12" t="n">
        <v>44981</v>
      </c>
      <c r="Z3666" t="n">
        <v>3</v>
      </c>
      <c r="AA3666" s="14" t="inlineStr">
        <is>
          <t>SI</t>
        </is>
      </c>
    </row>
    <row r="3667">
      <c r="B3667" t="inlineStr">
        <is>
          <t>Venta Local</t>
        </is>
      </c>
      <c r="C3667" t="n">
        <v>40357930</v>
      </c>
      <c r="D3667" t="inlineStr">
        <is>
          <t>AGRO AMERICA</t>
        </is>
      </c>
      <c r="E3667" t="n">
        <v>1012163</v>
      </c>
      <c r="F3667" t="inlineStr">
        <is>
          <t>agro america1012163</t>
        </is>
      </c>
      <c r="G3667" s="12" t="n">
        <v>44943</v>
      </c>
      <c r="H3667" s="10" t="inlineStr"/>
      <c r="I3667" s="10" t="n"/>
      <c r="J3667" s="10" t="n"/>
      <c r="K3667" s="10" t="n"/>
      <c r="L3667" s="13" t="n">
        <v>7.5</v>
      </c>
      <c r="M3667" s="12" t="n">
        <v>44950</v>
      </c>
      <c r="N3667" s="13" t="n">
        <v>9.5</v>
      </c>
      <c r="O3667" s="12" t="n">
        <v>44959</v>
      </c>
      <c r="P3667" t="n">
        <v>21</v>
      </c>
      <c r="Q3667" s="14" t="inlineStr">
        <is>
          <t>SI</t>
        </is>
      </c>
      <c r="R3667" s="10" t="n"/>
      <c r="S3667" s="10" t="n"/>
      <c r="T3667" s="10" t="n"/>
      <c r="U3667" s="10" t="n"/>
      <c r="V3667" s="13" t="n">
        <v>9.5</v>
      </c>
      <c r="W3667" s="12" t="n">
        <v>44952</v>
      </c>
      <c r="X3667" s="13" t="n">
        <v>11.5</v>
      </c>
      <c r="Y3667" s="12" t="n">
        <v>44959</v>
      </c>
      <c r="Z3667" t="n">
        <v>21</v>
      </c>
      <c r="AA3667" s="14" t="inlineStr">
        <is>
          <t>SI</t>
        </is>
      </c>
    </row>
    <row r="3668">
      <c r="B3668" t="inlineStr">
        <is>
          <t>Venta Local</t>
        </is>
      </c>
      <c r="C3668" t="n">
        <v>40357929</v>
      </c>
      <c r="D3668" t="inlineStr">
        <is>
          <t>AGRO AMERICA</t>
        </is>
      </c>
      <c r="E3668" t="n">
        <v>1012163</v>
      </c>
      <c r="F3668" t="inlineStr">
        <is>
          <t>agro america1012163</t>
        </is>
      </c>
      <c r="G3668" s="12" t="n">
        <v>44950</v>
      </c>
      <c r="H3668" s="10" t="inlineStr"/>
      <c r="I3668" s="10" t="n"/>
      <c r="J3668" s="10" t="n"/>
      <c r="K3668" s="10" t="n"/>
      <c r="L3668" s="13" t="n">
        <v>7.5</v>
      </c>
      <c r="M3668" s="12" t="n">
        <v>44957</v>
      </c>
      <c r="N3668" s="13" t="n">
        <v>9.5</v>
      </c>
      <c r="O3668" s="12" t="n">
        <v>44966</v>
      </c>
      <c r="P3668" t="n">
        <v>15</v>
      </c>
      <c r="Q3668" s="14" t="inlineStr">
        <is>
          <t>SI</t>
        </is>
      </c>
      <c r="R3668" s="10" t="n"/>
      <c r="S3668" s="10" t="n"/>
      <c r="T3668" s="10" t="n"/>
      <c r="U3668" s="10" t="n"/>
      <c r="V3668" s="13" t="n">
        <v>9.5</v>
      </c>
      <c r="W3668" s="12" t="n">
        <v>44959</v>
      </c>
      <c r="X3668" s="13" t="n">
        <v>11.5</v>
      </c>
      <c r="Y3668" s="12" t="n">
        <v>44966</v>
      </c>
      <c r="Z3668" t="n">
        <v>15</v>
      </c>
      <c r="AA3668" s="14" t="inlineStr">
        <is>
          <t>SI</t>
        </is>
      </c>
    </row>
    <row r="3669">
      <c r="B3669" t="inlineStr">
        <is>
          <t>Venta Local</t>
        </is>
      </c>
      <c r="C3669" t="n">
        <v>40357928</v>
      </c>
      <c r="D3669" t="inlineStr">
        <is>
          <t>AGRO AMERICA</t>
        </is>
      </c>
      <c r="E3669" t="n">
        <v>1012483</v>
      </c>
      <c r="F3669" t="inlineStr">
        <is>
          <t>agro america1012483</t>
        </is>
      </c>
      <c r="G3669" s="12" t="n">
        <v>44944</v>
      </c>
      <c r="H3669" s="10" t="inlineStr"/>
      <c r="I3669" s="10" t="n"/>
      <c r="J3669" s="10" t="n"/>
      <c r="K3669" s="10" t="n"/>
      <c r="L3669" s="13" t="n">
        <v>7.5</v>
      </c>
      <c r="M3669" s="12" t="n">
        <v>44951</v>
      </c>
      <c r="N3669" s="13" t="n">
        <v>9.5</v>
      </c>
      <c r="O3669" s="12" t="n">
        <v>44960</v>
      </c>
      <c r="P3669" t="n">
        <v>20</v>
      </c>
      <c r="Q3669" s="14" t="inlineStr">
        <is>
          <t>SI</t>
        </is>
      </c>
      <c r="R3669" s="10" t="n"/>
      <c r="S3669" s="10" t="n"/>
      <c r="T3669" s="10" t="n"/>
      <c r="U3669" s="10" t="n"/>
      <c r="V3669" s="13" t="n">
        <v>9.5</v>
      </c>
      <c r="W3669" s="12" t="n">
        <v>44953</v>
      </c>
      <c r="X3669" s="13" t="n">
        <v>11.5</v>
      </c>
      <c r="Y3669" s="12" t="n">
        <v>44960</v>
      </c>
      <c r="Z3669" t="n">
        <v>20</v>
      </c>
      <c r="AA3669" s="14" t="inlineStr">
        <is>
          <t>SI</t>
        </is>
      </c>
    </row>
    <row r="3670">
      <c r="B3670" t="inlineStr">
        <is>
          <t>Venta Local</t>
        </is>
      </c>
      <c r="C3670" t="n">
        <v>40357926</v>
      </c>
      <c r="D3670" t="inlineStr">
        <is>
          <t>AGRO AMERICA</t>
        </is>
      </c>
      <c r="E3670" t="n">
        <v>1012483</v>
      </c>
      <c r="F3670" t="inlineStr">
        <is>
          <t>agro america1012483</t>
        </is>
      </c>
      <c r="G3670" s="12" t="n">
        <v>44942</v>
      </c>
      <c r="H3670" s="10" t="inlineStr"/>
      <c r="I3670" s="10" t="n"/>
      <c r="J3670" s="10" t="n"/>
      <c r="K3670" s="10" t="n"/>
      <c r="L3670" s="13" t="n">
        <v>7.5</v>
      </c>
      <c r="M3670" s="12" t="n">
        <v>44949</v>
      </c>
      <c r="N3670" s="13" t="n">
        <v>9.5</v>
      </c>
      <c r="O3670" s="12" t="n">
        <v>44958</v>
      </c>
      <c r="P3670" t="n">
        <v>22</v>
      </c>
      <c r="Q3670" s="14" t="inlineStr">
        <is>
          <t>SI</t>
        </is>
      </c>
      <c r="R3670" s="10" t="n"/>
      <c r="S3670" s="10" t="n"/>
      <c r="T3670" s="10" t="n"/>
      <c r="U3670" s="10" t="n"/>
      <c r="V3670" s="13" t="n">
        <v>9.5</v>
      </c>
      <c r="W3670" s="12" t="n">
        <v>44951</v>
      </c>
      <c r="X3670" s="13" t="n">
        <v>11.5</v>
      </c>
      <c r="Y3670" s="12" t="n">
        <v>44958</v>
      </c>
      <c r="Z3670" t="n">
        <v>22</v>
      </c>
      <c r="AA3670" s="14" t="inlineStr">
        <is>
          <t>SI</t>
        </is>
      </c>
    </row>
    <row r="3671">
      <c r="B3671" t="inlineStr">
        <is>
          <t>Venta Local</t>
        </is>
      </c>
      <c r="C3671" t="n">
        <v>40357636</v>
      </c>
      <c r="D3671" t="inlineStr">
        <is>
          <t>AGROSUPER SHANGHAI</t>
        </is>
      </c>
      <c r="E3671" t="n">
        <v>1022851</v>
      </c>
      <c r="F3671" t="inlineStr">
        <is>
          <t>agrosuper shanghai1022851</t>
        </is>
      </c>
      <c r="G3671" s="12" t="n">
        <v>44960</v>
      </c>
      <c r="H3671" s="10" t="inlineStr"/>
      <c r="I3671" s="10" t="n"/>
      <c r="J3671" s="10" t="n"/>
      <c r="K3671" s="10" t="n"/>
      <c r="L3671" s="13" t="n">
        <v>5.574109245612703</v>
      </c>
      <c r="M3671" s="12" t="n">
        <v>44965</v>
      </c>
      <c r="N3671" s="13" t="n">
        <v>5.5</v>
      </c>
      <c r="O3671" s="12" t="n">
        <v>44970</v>
      </c>
      <c r="P3671" t="n">
        <v>13</v>
      </c>
      <c r="Q3671" s="14" t="inlineStr">
        <is>
          <t>SI</t>
        </is>
      </c>
      <c r="R3671" s="10" t="n"/>
      <c r="S3671" s="10" t="n"/>
      <c r="T3671" s="10" t="n"/>
      <c r="U3671" s="10" t="n"/>
      <c r="V3671" s="13" t="n">
        <v>7.574109245612703</v>
      </c>
      <c r="W3671" s="12" t="n">
        <v>44967</v>
      </c>
      <c r="X3671" s="13" t="n">
        <v>7.5</v>
      </c>
      <c r="Y3671" s="12" t="n">
        <v>44970</v>
      </c>
      <c r="Z3671" t="n">
        <v>13</v>
      </c>
      <c r="AA3671" s="14" t="inlineStr">
        <is>
          <t>SI</t>
        </is>
      </c>
    </row>
    <row r="3672">
      <c r="B3672" t="inlineStr">
        <is>
          <t>Venta Local</t>
        </is>
      </c>
      <c r="C3672" t="n">
        <v>40357583</v>
      </c>
      <c r="D3672" t="inlineStr">
        <is>
          <t>AGROSUPER SHANGHAI</t>
        </is>
      </c>
      <c r="E3672" t="n">
        <v>1022639</v>
      </c>
      <c r="F3672" t="inlineStr">
        <is>
          <t>agrosuper shanghai1022639</t>
        </is>
      </c>
      <c r="G3672" s="12" t="n">
        <v>44952</v>
      </c>
      <c r="H3672" s="10" t="inlineStr"/>
      <c r="I3672" s="10" t="n"/>
      <c r="J3672" s="10" t="n"/>
      <c r="K3672" s="10" t="n"/>
      <c r="L3672" s="13" t="n">
        <v>5.574109245612703</v>
      </c>
      <c r="M3672" s="12" t="n">
        <v>44957</v>
      </c>
      <c r="N3672" s="13" t="n">
        <v>5.5</v>
      </c>
      <c r="O3672" s="12" t="n">
        <v>44962</v>
      </c>
      <c r="P3672" t="n">
        <v>20</v>
      </c>
      <c r="Q3672" s="14" t="inlineStr">
        <is>
          <t>SI</t>
        </is>
      </c>
      <c r="R3672" s="10" t="n"/>
      <c r="S3672" s="10" t="n"/>
      <c r="T3672" s="10" t="n"/>
      <c r="U3672" s="10" t="n"/>
      <c r="V3672" s="13" t="n">
        <v>7.574109245612703</v>
      </c>
      <c r="W3672" s="12" t="n">
        <v>44959</v>
      </c>
      <c r="X3672" s="13" t="n">
        <v>7.5</v>
      </c>
      <c r="Y3672" s="12" t="n">
        <v>44962</v>
      </c>
      <c r="Z3672" t="n">
        <v>20</v>
      </c>
      <c r="AA3672" s="14" t="inlineStr">
        <is>
          <t>SI</t>
        </is>
      </c>
    </row>
    <row r="3673">
      <c r="B3673" t="inlineStr">
        <is>
          <t>Venta Local</t>
        </is>
      </c>
      <c r="C3673" t="n">
        <v>40357582</v>
      </c>
      <c r="D3673" t="inlineStr">
        <is>
          <t>AGROSUPER SHANGHAI</t>
        </is>
      </c>
      <c r="E3673" t="n">
        <v>1022639</v>
      </c>
      <c r="F3673" t="inlineStr">
        <is>
          <t>agrosuper shanghai1022639</t>
        </is>
      </c>
      <c r="G3673" s="12" t="n">
        <v>44956</v>
      </c>
      <c r="H3673" s="10" t="inlineStr"/>
      <c r="I3673" s="10" t="n"/>
      <c r="J3673" s="10" t="n"/>
      <c r="K3673" s="10" t="n"/>
      <c r="L3673" s="13" t="n">
        <v>5.574109245612703</v>
      </c>
      <c r="M3673" s="12" t="n">
        <v>44961</v>
      </c>
      <c r="N3673" s="13" t="n">
        <v>5.5</v>
      </c>
      <c r="O3673" s="12" t="n">
        <v>44966</v>
      </c>
      <c r="P3673" t="n">
        <v>16</v>
      </c>
      <c r="Q3673" s="14" t="inlineStr">
        <is>
          <t>SI</t>
        </is>
      </c>
      <c r="R3673" s="10" t="n"/>
      <c r="S3673" s="10" t="n"/>
      <c r="T3673" s="10" t="n"/>
      <c r="U3673" s="10" t="n"/>
      <c r="V3673" s="13" t="n">
        <v>7.574109245612703</v>
      </c>
      <c r="W3673" s="12" t="n">
        <v>44963</v>
      </c>
      <c r="X3673" s="13" t="n">
        <v>7.5</v>
      </c>
      <c r="Y3673" s="12" t="n">
        <v>44966</v>
      </c>
      <c r="Z3673" t="n">
        <v>16</v>
      </c>
      <c r="AA3673" s="14" t="inlineStr">
        <is>
          <t>SI</t>
        </is>
      </c>
    </row>
    <row r="3674">
      <c r="B3674" t="inlineStr">
        <is>
          <t>Venta Local</t>
        </is>
      </c>
      <c r="C3674" t="n">
        <v>40357581</v>
      </c>
      <c r="D3674" t="inlineStr">
        <is>
          <t>AGROSUPER SHANGHAI</t>
        </is>
      </c>
      <c r="E3674" t="n">
        <v>1022639</v>
      </c>
      <c r="F3674" t="inlineStr">
        <is>
          <t>agrosuper shanghai1022639</t>
        </is>
      </c>
      <c r="G3674" s="12" t="n">
        <v>44956</v>
      </c>
      <c r="H3674" s="10" t="inlineStr"/>
      <c r="I3674" s="10" t="n"/>
      <c r="J3674" s="10" t="n"/>
      <c r="K3674" s="10" t="n"/>
      <c r="L3674" s="13" t="n">
        <v>5.574109245612703</v>
      </c>
      <c r="M3674" s="12" t="n">
        <v>44961</v>
      </c>
      <c r="N3674" s="13" t="n">
        <v>5.5</v>
      </c>
      <c r="O3674" s="12" t="n">
        <v>44966</v>
      </c>
      <c r="P3674" t="n">
        <v>16</v>
      </c>
      <c r="Q3674" s="14" t="inlineStr">
        <is>
          <t>SI</t>
        </is>
      </c>
      <c r="R3674" s="10" t="n"/>
      <c r="S3674" s="10" t="n"/>
      <c r="T3674" s="10" t="n"/>
      <c r="U3674" s="10" t="n"/>
      <c r="V3674" s="13" t="n">
        <v>7.574109245612703</v>
      </c>
      <c r="W3674" s="12" t="n">
        <v>44963</v>
      </c>
      <c r="X3674" s="13" t="n">
        <v>7.5</v>
      </c>
      <c r="Y3674" s="12" t="n">
        <v>44966</v>
      </c>
      <c r="Z3674" t="n">
        <v>16</v>
      </c>
      <c r="AA3674" s="14" t="inlineStr">
        <is>
          <t>SI</t>
        </is>
      </c>
    </row>
    <row r="3675">
      <c r="B3675" t="inlineStr">
        <is>
          <t>Venta Local</t>
        </is>
      </c>
      <c r="C3675" t="n">
        <v>40357580</v>
      </c>
      <c r="D3675" t="inlineStr">
        <is>
          <t>AGROSUPER SHANGHAI</t>
        </is>
      </c>
      <c r="E3675" t="n">
        <v>1022639</v>
      </c>
      <c r="F3675" t="inlineStr">
        <is>
          <t>agrosuper shanghai1022639</t>
        </is>
      </c>
      <c r="G3675" s="12" t="n">
        <v>44952</v>
      </c>
      <c r="H3675" s="10" t="inlineStr"/>
      <c r="I3675" s="10" t="n"/>
      <c r="J3675" s="10" t="n"/>
      <c r="K3675" s="10" t="n"/>
      <c r="L3675" s="13" t="n">
        <v>5.574109245612703</v>
      </c>
      <c r="M3675" s="12" t="n">
        <v>44957</v>
      </c>
      <c r="N3675" s="13" t="n">
        <v>5.5</v>
      </c>
      <c r="O3675" s="12" t="n">
        <v>44962</v>
      </c>
      <c r="P3675" t="n">
        <v>20</v>
      </c>
      <c r="Q3675" s="14" t="inlineStr">
        <is>
          <t>SI</t>
        </is>
      </c>
      <c r="R3675" s="10" t="n"/>
      <c r="S3675" s="10" t="n"/>
      <c r="T3675" s="10" t="n"/>
      <c r="U3675" s="10" t="n"/>
      <c r="V3675" s="13" t="n">
        <v>7.574109245612703</v>
      </c>
      <c r="W3675" s="12" t="n">
        <v>44959</v>
      </c>
      <c r="X3675" s="13" t="n">
        <v>7.5</v>
      </c>
      <c r="Y3675" s="12" t="n">
        <v>44962</v>
      </c>
      <c r="Z3675" t="n">
        <v>20</v>
      </c>
      <c r="AA3675" s="14" t="inlineStr">
        <is>
          <t>SI</t>
        </is>
      </c>
    </row>
    <row r="3676">
      <c r="B3676" t="inlineStr">
        <is>
          <t>Venta Local</t>
        </is>
      </c>
      <c r="C3676" t="n">
        <v>40357579</v>
      </c>
      <c r="D3676" t="inlineStr">
        <is>
          <t>AGROSUPER SHANGHAI</t>
        </is>
      </c>
      <c r="E3676" t="n">
        <v>1022639</v>
      </c>
      <c r="F3676" t="inlineStr">
        <is>
          <t>agrosuper shanghai1022639</t>
        </is>
      </c>
      <c r="G3676" s="12" t="n">
        <v>44941</v>
      </c>
      <c r="H3676" s="10" t="inlineStr"/>
      <c r="I3676" s="10" t="n"/>
      <c r="J3676" s="10" t="n"/>
      <c r="K3676" s="10" t="n"/>
      <c r="L3676" s="13" t="n">
        <v>5.574109245612703</v>
      </c>
      <c r="M3676" s="12" t="n">
        <v>44946</v>
      </c>
      <c r="N3676" s="13" t="n">
        <v>5.5</v>
      </c>
      <c r="O3676" s="12" t="n">
        <v>44951</v>
      </c>
      <c r="P3676" t="n">
        <v>5</v>
      </c>
      <c r="Q3676" s="14" t="inlineStr">
        <is>
          <t>SI</t>
        </is>
      </c>
      <c r="R3676" s="10" t="n"/>
      <c r="S3676" s="10" t="n"/>
      <c r="T3676" s="10" t="n"/>
      <c r="U3676" s="10" t="n"/>
      <c r="V3676" s="13" t="n">
        <v>7.574109245612703</v>
      </c>
      <c r="W3676" s="12" t="n">
        <v>44948</v>
      </c>
      <c r="X3676" s="13" t="n">
        <v>7.5</v>
      </c>
      <c r="Y3676" s="12" t="n">
        <v>44951</v>
      </c>
      <c r="Z3676" t="n">
        <v>5</v>
      </c>
      <c r="AA3676" s="14" t="inlineStr">
        <is>
          <t>SI</t>
        </is>
      </c>
    </row>
    <row r="3677">
      <c r="B3677" t="inlineStr">
        <is>
          <t>Venta Local</t>
        </is>
      </c>
      <c r="C3677" t="n">
        <v>40357578</v>
      </c>
      <c r="D3677" t="inlineStr">
        <is>
          <t>AGROSUPER SHANGHAI</t>
        </is>
      </c>
      <c r="E3677" t="n">
        <v>1022639</v>
      </c>
      <c r="F3677" t="inlineStr">
        <is>
          <t>agrosuper shanghai1022639</t>
        </is>
      </c>
      <c r="G3677" s="12" t="n">
        <v>44952</v>
      </c>
      <c r="H3677" s="10" t="inlineStr"/>
      <c r="I3677" s="10" t="n"/>
      <c r="J3677" s="10" t="n"/>
      <c r="K3677" s="10" t="n"/>
      <c r="L3677" s="13" t="n">
        <v>5.574109245612703</v>
      </c>
      <c r="M3677" s="12" t="n">
        <v>44957</v>
      </c>
      <c r="N3677" s="13" t="n">
        <v>5.5</v>
      </c>
      <c r="O3677" s="12" t="n">
        <v>44962</v>
      </c>
      <c r="P3677" t="n">
        <v>20</v>
      </c>
      <c r="Q3677" s="14" t="inlineStr">
        <is>
          <t>SI</t>
        </is>
      </c>
      <c r="R3677" s="10" t="n"/>
      <c r="S3677" s="10" t="n"/>
      <c r="T3677" s="10" t="n"/>
      <c r="U3677" s="10" t="n"/>
      <c r="V3677" s="13" t="n">
        <v>7.574109245612703</v>
      </c>
      <c r="W3677" s="12" t="n">
        <v>44959</v>
      </c>
      <c r="X3677" s="13" t="n">
        <v>7.5</v>
      </c>
      <c r="Y3677" s="12" t="n">
        <v>44962</v>
      </c>
      <c r="Z3677" t="n">
        <v>20</v>
      </c>
      <c r="AA3677" s="14" t="inlineStr">
        <is>
          <t>SI</t>
        </is>
      </c>
    </row>
    <row r="3678">
      <c r="B3678" t="inlineStr">
        <is>
          <t>Venta Local</t>
        </is>
      </c>
      <c r="C3678" t="n">
        <v>40357577</v>
      </c>
      <c r="D3678" t="inlineStr">
        <is>
          <t>AGROSUPER SHANGHAI</t>
        </is>
      </c>
      <c r="E3678" t="n">
        <v>1022639</v>
      </c>
      <c r="F3678" t="inlineStr">
        <is>
          <t>agrosuper shanghai1022639</t>
        </is>
      </c>
      <c r="G3678" s="12" t="n">
        <v>44956</v>
      </c>
      <c r="H3678" s="10" t="inlineStr"/>
      <c r="I3678" s="10" t="n"/>
      <c r="J3678" s="10" t="n"/>
      <c r="K3678" s="10" t="n"/>
      <c r="L3678" s="13" t="n">
        <v>5.574109245612703</v>
      </c>
      <c r="M3678" s="12" t="n">
        <v>44961</v>
      </c>
      <c r="N3678" s="13" t="n">
        <v>5.5</v>
      </c>
      <c r="O3678" s="12" t="n">
        <v>44966</v>
      </c>
      <c r="P3678" t="n">
        <v>16</v>
      </c>
      <c r="Q3678" s="14" t="inlineStr">
        <is>
          <t>SI</t>
        </is>
      </c>
      <c r="R3678" s="10" t="n"/>
      <c r="S3678" s="10" t="n"/>
      <c r="T3678" s="10" t="n"/>
      <c r="U3678" s="10" t="n"/>
      <c r="V3678" s="13" t="n">
        <v>7.574109245612703</v>
      </c>
      <c r="W3678" s="12" t="n">
        <v>44963</v>
      </c>
      <c r="X3678" s="13" t="n">
        <v>7.5</v>
      </c>
      <c r="Y3678" s="12" t="n">
        <v>44966</v>
      </c>
      <c r="Z3678" t="n">
        <v>16</v>
      </c>
      <c r="AA3678" s="14" t="inlineStr">
        <is>
          <t>SI</t>
        </is>
      </c>
    </row>
    <row r="3679">
      <c r="B3679" t="inlineStr">
        <is>
          <t>Venta Local</t>
        </is>
      </c>
      <c r="C3679" t="n">
        <v>40357576</v>
      </c>
      <c r="D3679" t="inlineStr">
        <is>
          <t>AGROSUPER SHANGHAI</t>
        </is>
      </c>
      <c r="E3679" t="n">
        <v>1022639</v>
      </c>
      <c r="F3679" t="inlineStr">
        <is>
          <t>agrosuper shanghai1022639</t>
        </is>
      </c>
      <c r="G3679" s="12" t="n">
        <v>44952</v>
      </c>
      <c r="H3679" s="10" t="inlineStr"/>
      <c r="I3679" s="10" t="n"/>
      <c r="J3679" s="10" t="n"/>
      <c r="K3679" s="10" t="n"/>
      <c r="L3679" s="13" t="n">
        <v>5.574109245612703</v>
      </c>
      <c r="M3679" s="12" t="n">
        <v>44957</v>
      </c>
      <c r="N3679" s="13" t="n">
        <v>5.5</v>
      </c>
      <c r="O3679" s="12" t="n">
        <v>44962</v>
      </c>
      <c r="P3679" t="n">
        <v>20</v>
      </c>
      <c r="Q3679" s="14" t="inlineStr">
        <is>
          <t>SI</t>
        </is>
      </c>
      <c r="R3679" s="10" t="n"/>
      <c r="S3679" s="10" t="n"/>
      <c r="T3679" s="10" t="n"/>
      <c r="U3679" s="10" t="n"/>
      <c r="V3679" s="13" t="n">
        <v>7.574109245612703</v>
      </c>
      <c r="W3679" s="12" t="n">
        <v>44959</v>
      </c>
      <c r="X3679" s="13" t="n">
        <v>7.5</v>
      </c>
      <c r="Y3679" s="12" t="n">
        <v>44962</v>
      </c>
      <c r="Z3679" t="n">
        <v>20</v>
      </c>
      <c r="AA3679" s="14" t="inlineStr">
        <is>
          <t>SI</t>
        </is>
      </c>
    </row>
    <row r="3680">
      <c r="B3680" t="inlineStr">
        <is>
          <t>Venta Local</t>
        </is>
      </c>
      <c r="C3680" t="n">
        <v>40357575</v>
      </c>
      <c r="D3680" t="inlineStr">
        <is>
          <t>AGROSUPER SHANGHAI</t>
        </is>
      </c>
      <c r="E3680" t="n">
        <v>1022639</v>
      </c>
      <c r="F3680" t="inlineStr">
        <is>
          <t>agrosuper shanghai1022639</t>
        </is>
      </c>
      <c r="G3680" s="12" t="n">
        <v>44941</v>
      </c>
      <c r="H3680" s="10" t="inlineStr"/>
      <c r="I3680" s="10" t="n"/>
      <c r="J3680" s="10" t="n"/>
      <c r="K3680" s="10" t="n"/>
      <c r="L3680" s="13" t="n">
        <v>5.574109245612703</v>
      </c>
      <c r="M3680" s="12" t="n">
        <v>44946</v>
      </c>
      <c r="N3680" s="13" t="n">
        <v>5.5</v>
      </c>
      <c r="O3680" s="12" t="n">
        <v>44951</v>
      </c>
      <c r="P3680" t="n">
        <v>5</v>
      </c>
      <c r="Q3680" s="14" t="inlineStr">
        <is>
          <t>SI</t>
        </is>
      </c>
      <c r="R3680" s="10" t="n"/>
      <c r="S3680" s="10" t="n"/>
      <c r="T3680" s="10" t="n"/>
      <c r="U3680" s="10" t="n"/>
      <c r="V3680" s="13" t="n">
        <v>7.574109245612703</v>
      </c>
      <c r="W3680" s="12" t="n">
        <v>44948</v>
      </c>
      <c r="X3680" s="13" t="n">
        <v>7.5</v>
      </c>
      <c r="Y3680" s="12" t="n">
        <v>44951</v>
      </c>
      <c r="Z3680" t="n">
        <v>5</v>
      </c>
      <c r="AA3680" s="14" t="inlineStr">
        <is>
          <t>SI</t>
        </is>
      </c>
    </row>
    <row r="3681">
      <c r="B3681" t="inlineStr">
        <is>
          <t>Venta Local</t>
        </is>
      </c>
      <c r="C3681" t="n">
        <v>40357527</v>
      </c>
      <c r="D3681" t="inlineStr">
        <is>
          <t>AGROSUPER SHANGHAI</t>
        </is>
      </c>
      <c r="E3681" t="n">
        <v>1022096</v>
      </c>
      <c r="F3681" t="inlineStr">
        <is>
          <t>agrosuper shanghai1022096</t>
        </is>
      </c>
      <c r="G3681" s="12" t="n">
        <v>44956</v>
      </c>
      <c r="H3681" s="10" t="inlineStr"/>
      <c r="I3681" s="10" t="n"/>
      <c r="J3681" s="10" t="n"/>
      <c r="K3681" s="10" t="n"/>
      <c r="L3681" s="13" t="n">
        <v>5.574109245612703</v>
      </c>
      <c r="M3681" s="12" t="n">
        <v>44961</v>
      </c>
      <c r="N3681" s="13" t="n">
        <v>5.5</v>
      </c>
      <c r="O3681" s="12" t="n">
        <v>44966</v>
      </c>
      <c r="P3681" t="n">
        <v>16</v>
      </c>
      <c r="Q3681" s="14" t="inlineStr">
        <is>
          <t>SI</t>
        </is>
      </c>
      <c r="R3681" s="10" t="n"/>
      <c r="S3681" s="10" t="n"/>
      <c r="T3681" s="10" t="n"/>
      <c r="U3681" s="10" t="n"/>
      <c r="V3681" s="13" t="n">
        <v>7.574109245612703</v>
      </c>
      <c r="W3681" s="12" t="n">
        <v>44963</v>
      </c>
      <c r="X3681" s="13" t="n">
        <v>7.5</v>
      </c>
      <c r="Y3681" s="12" t="n">
        <v>44966</v>
      </c>
      <c r="Z3681" t="n">
        <v>16</v>
      </c>
      <c r="AA3681" s="14" t="inlineStr">
        <is>
          <t>SI</t>
        </is>
      </c>
    </row>
    <row r="3682">
      <c r="B3682" t="inlineStr">
        <is>
          <t>Venta Local</t>
        </is>
      </c>
      <c r="C3682" t="n">
        <v>40357518</v>
      </c>
      <c r="D3682" t="inlineStr">
        <is>
          <t>AGROSUPER SHANGHAI</t>
        </is>
      </c>
      <c r="E3682" t="n">
        <v>1023034</v>
      </c>
      <c r="F3682" t="inlineStr">
        <is>
          <t>agrosuper shanghai1023034</t>
        </is>
      </c>
      <c r="G3682" s="12" t="n">
        <v>44962</v>
      </c>
      <c r="H3682" s="10" t="inlineStr"/>
      <c r="I3682" s="10" t="n"/>
      <c r="J3682" s="10" t="n"/>
      <c r="K3682" s="10" t="n"/>
      <c r="L3682" s="13" t="n">
        <v>5.574109245612703</v>
      </c>
      <c r="M3682" s="12" t="n">
        <v>44967</v>
      </c>
      <c r="N3682" s="13" t="n">
        <v>5.5</v>
      </c>
      <c r="O3682" s="12" t="n">
        <v>44972</v>
      </c>
      <c r="P3682" t="n">
        <v>11</v>
      </c>
      <c r="Q3682" s="14" t="inlineStr">
        <is>
          <t>SI</t>
        </is>
      </c>
      <c r="R3682" s="10" t="n"/>
      <c r="S3682" s="10" t="n"/>
      <c r="T3682" s="10" t="n"/>
      <c r="U3682" s="10" t="n"/>
      <c r="V3682" s="13" t="n">
        <v>7.574109245612703</v>
      </c>
      <c r="W3682" s="12" t="n">
        <v>44969</v>
      </c>
      <c r="X3682" s="13" t="n">
        <v>7.5</v>
      </c>
      <c r="Y3682" s="12" t="n">
        <v>44972</v>
      </c>
      <c r="Z3682" t="n">
        <v>11</v>
      </c>
      <c r="AA3682" s="14" t="inlineStr">
        <is>
          <t>SI</t>
        </is>
      </c>
    </row>
    <row r="3683">
      <c r="B3683" t="inlineStr">
        <is>
          <t>Venta Local</t>
        </is>
      </c>
      <c r="C3683" t="n">
        <v>40357508</v>
      </c>
      <c r="D3683" t="inlineStr">
        <is>
          <t>AGROSUPER SHANGHAI</t>
        </is>
      </c>
      <c r="E3683" t="n">
        <v>1021766</v>
      </c>
      <c r="F3683" t="inlineStr">
        <is>
          <t>agrosuper shanghai1021766</t>
        </is>
      </c>
      <c r="G3683" s="12" t="n">
        <v>44975</v>
      </c>
      <c r="H3683" s="10" t="inlineStr"/>
      <c r="I3683" s="10" t="n"/>
      <c r="J3683" s="10" t="n"/>
      <c r="K3683" s="10" t="n"/>
      <c r="L3683" s="13" t="n">
        <v>5.574109245612703</v>
      </c>
      <c r="M3683" s="12" t="n">
        <v>44980</v>
      </c>
      <c r="N3683" s="13" t="n">
        <v>5.5</v>
      </c>
      <c r="O3683" s="12" t="n">
        <v>44985</v>
      </c>
      <c r="P3683" t="n">
        <v>0</v>
      </c>
      <c r="Q3683" s="14" t="inlineStr">
        <is>
          <t>Mes 3</t>
        </is>
      </c>
      <c r="R3683" s="10" t="n"/>
      <c r="S3683" s="10" t="n"/>
      <c r="T3683" s="10" t="n"/>
      <c r="U3683" s="10" t="n"/>
      <c r="V3683" s="13" t="n">
        <v>7.574109245612703</v>
      </c>
      <c r="W3683" s="12" t="n">
        <v>44982</v>
      </c>
      <c r="X3683" s="13" t="n">
        <v>7.5</v>
      </c>
      <c r="Y3683" s="12" t="n">
        <v>44985</v>
      </c>
      <c r="Z3683" t="n">
        <v>0</v>
      </c>
      <c r="AA3683" s="14" t="inlineStr">
        <is>
          <t>Mes 3</t>
        </is>
      </c>
    </row>
    <row r="3684">
      <c r="B3684" t="inlineStr">
        <is>
          <t>Venta Local</t>
        </is>
      </c>
      <c r="C3684" t="n">
        <v>40357507</v>
      </c>
      <c r="D3684" t="inlineStr">
        <is>
          <t>AGROSUPER SHANGHAI</t>
        </is>
      </c>
      <c r="E3684" t="n">
        <v>1021766</v>
      </c>
      <c r="F3684" t="inlineStr">
        <is>
          <t>agrosuper shanghai1021766</t>
        </is>
      </c>
      <c r="G3684" s="12" t="n">
        <v>44975</v>
      </c>
      <c r="H3684" s="10" t="inlineStr"/>
      <c r="I3684" s="10" t="n"/>
      <c r="J3684" s="10" t="n"/>
      <c r="K3684" s="10" t="n"/>
      <c r="L3684" s="13" t="n">
        <v>5.574109245612703</v>
      </c>
      <c r="M3684" s="12" t="n">
        <v>44980</v>
      </c>
      <c r="N3684" s="13" t="n">
        <v>5.5</v>
      </c>
      <c r="O3684" s="12" t="n">
        <v>44985</v>
      </c>
      <c r="P3684" t="n">
        <v>0</v>
      </c>
      <c r="Q3684" s="14" t="inlineStr">
        <is>
          <t>Mes 3</t>
        </is>
      </c>
      <c r="R3684" s="10" t="n"/>
      <c r="S3684" s="10" t="n"/>
      <c r="T3684" s="10" t="n"/>
      <c r="U3684" s="10" t="n"/>
      <c r="V3684" s="13" t="n">
        <v>7.574109245612703</v>
      </c>
      <c r="W3684" s="12" t="n">
        <v>44982</v>
      </c>
      <c r="X3684" s="13" t="n">
        <v>7.5</v>
      </c>
      <c r="Y3684" s="12" t="n">
        <v>44985</v>
      </c>
      <c r="Z3684" t="n">
        <v>0</v>
      </c>
      <c r="AA3684" s="14" t="inlineStr">
        <is>
          <t>Mes 3</t>
        </is>
      </c>
    </row>
    <row r="3685">
      <c r="B3685" t="inlineStr">
        <is>
          <t>Venta Local</t>
        </is>
      </c>
      <c r="C3685" t="n">
        <v>40357506</v>
      </c>
      <c r="D3685" t="inlineStr">
        <is>
          <t>AGROSUPER SHANGHAI</t>
        </is>
      </c>
      <c r="E3685" t="n">
        <v>1021766</v>
      </c>
      <c r="F3685" t="inlineStr">
        <is>
          <t>agrosuper shanghai1021766</t>
        </is>
      </c>
      <c r="G3685" s="12" t="n">
        <v>44975</v>
      </c>
      <c r="H3685" s="10" t="inlineStr"/>
      <c r="I3685" s="10" t="n"/>
      <c r="J3685" s="10" t="n"/>
      <c r="K3685" s="10" t="n"/>
      <c r="L3685" s="13" t="n">
        <v>5.574109245612703</v>
      </c>
      <c r="M3685" s="12" t="n">
        <v>44980</v>
      </c>
      <c r="N3685" s="13" t="n">
        <v>5.5</v>
      </c>
      <c r="O3685" s="12" t="n">
        <v>44985</v>
      </c>
      <c r="P3685" t="n">
        <v>0</v>
      </c>
      <c r="Q3685" s="14" t="inlineStr">
        <is>
          <t>Mes 3</t>
        </is>
      </c>
      <c r="R3685" s="10" t="n"/>
      <c r="S3685" s="10" t="n"/>
      <c r="T3685" s="10" t="n"/>
      <c r="U3685" s="10" t="n"/>
      <c r="V3685" s="13" t="n">
        <v>7.574109245612703</v>
      </c>
      <c r="W3685" s="12" t="n">
        <v>44982</v>
      </c>
      <c r="X3685" s="13" t="n">
        <v>7.5</v>
      </c>
      <c r="Y3685" s="12" t="n">
        <v>44985</v>
      </c>
      <c r="Z3685" t="n">
        <v>0</v>
      </c>
      <c r="AA3685" s="14" t="inlineStr">
        <is>
          <t>Mes 3</t>
        </is>
      </c>
    </row>
    <row r="3686">
      <c r="B3686" t="inlineStr">
        <is>
          <t>Venta Local</t>
        </is>
      </c>
      <c r="C3686" t="n">
        <v>40357506</v>
      </c>
      <c r="D3686" t="inlineStr">
        <is>
          <t>AGROSUPER SHANGHAI</t>
        </is>
      </c>
      <c r="E3686" t="n">
        <v>1021766</v>
      </c>
      <c r="F3686" t="inlineStr">
        <is>
          <t>agrosuper shanghai1021766</t>
        </is>
      </c>
      <c r="G3686" s="12" t="n">
        <v>44975</v>
      </c>
      <c r="H3686" s="10" t="inlineStr"/>
      <c r="I3686" s="10" t="n"/>
      <c r="J3686" s="10" t="n"/>
      <c r="K3686" s="10" t="n"/>
      <c r="L3686" s="13" t="n">
        <v>5.574109245612703</v>
      </c>
      <c r="M3686" s="12" t="n">
        <v>44980</v>
      </c>
      <c r="N3686" s="13" t="n">
        <v>5.5</v>
      </c>
      <c r="O3686" s="12" t="n">
        <v>44985</v>
      </c>
      <c r="P3686" t="n">
        <v>0</v>
      </c>
      <c r="Q3686" s="14" t="inlineStr">
        <is>
          <t>Mes 3</t>
        </is>
      </c>
      <c r="R3686" s="10" t="n"/>
      <c r="S3686" s="10" t="n"/>
      <c r="T3686" s="10" t="n"/>
      <c r="U3686" s="10" t="n"/>
      <c r="V3686" s="13" t="n">
        <v>7.574109245612703</v>
      </c>
      <c r="W3686" s="12" t="n">
        <v>44982</v>
      </c>
      <c r="X3686" s="13" t="n">
        <v>7.5</v>
      </c>
      <c r="Y3686" s="12" t="n">
        <v>44985</v>
      </c>
      <c r="Z3686" t="n">
        <v>0</v>
      </c>
      <c r="AA3686" s="14" t="inlineStr">
        <is>
          <t>Mes 3</t>
        </is>
      </c>
    </row>
    <row r="3687">
      <c r="B3687" t="inlineStr">
        <is>
          <t>Venta Local</t>
        </is>
      </c>
      <c r="C3687" t="n">
        <v>40357505</v>
      </c>
      <c r="D3687" t="inlineStr">
        <is>
          <t>AGROSUPER SHANGHAI</t>
        </is>
      </c>
      <c r="E3687" t="n">
        <v>1021766</v>
      </c>
      <c r="F3687" t="inlineStr">
        <is>
          <t>agrosuper shanghai1021766</t>
        </is>
      </c>
      <c r="G3687" s="12" t="n">
        <v>44975</v>
      </c>
      <c r="H3687" s="10" t="inlineStr"/>
      <c r="I3687" s="10" t="n"/>
      <c r="J3687" s="10" t="n"/>
      <c r="K3687" s="10" t="n"/>
      <c r="L3687" s="13" t="n">
        <v>5.574109245612703</v>
      </c>
      <c r="M3687" s="12" t="n">
        <v>44980</v>
      </c>
      <c r="N3687" s="13" t="n">
        <v>5.5</v>
      </c>
      <c r="O3687" s="12" t="n">
        <v>44985</v>
      </c>
      <c r="P3687" t="n">
        <v>0</v>
      </c>
      <c r="Q3687" s="14" t="inlineStr">
        <is>
          <t>Mes 3</t>
        </is>
      </c>
      <c r="R3687" s="10" t="n"/>
      <c r="S3687" s="10" t="n"/>
      <c r="T3687" s="10" t="n"/>
      <c r="U3687" s="10" t="n"/>
      <c r="V3687" s="13" t="n">
        <v>7.574109245612703</v>
      </c>
      <c r="W3687" s="12" t="n">
        <v>44982</v>
      </c>
      <c r="X3687" s="13" t="n">
        <v>7.5</v>
      </c>
      <c r="Y3687" s="12" t="n">
        <v>44985</v>
      </c>
      <c r="Z3687" t="n">
        <v>0</v>
      </c>
      <c r="AA3687" s="14" t="inlineStr">
        <is>
          <t>Mes 3</t>
        </is>
      </c>
    </row>
    <row r="3688">
      <c r="B3688" t="inlineStr">
        <is>
          <t>Venta Local</t>
        </is>
      </c>
      <c r="C3688" t="n">
        <v>40357504</v>
      </c>
      <c r="D3688" t="inlineStr">
        <is>
          <t>AGROSUPER SHANGHAI</t>
        </is>
      </c>
      <c r="E3688" t="n">
        <v>1021766</v>
      </c>
      <c r="F3688" t="inlineStr">
        <is>
          <t>agrosuper shanghai1021766</t>
        </is>
      </c>
      <c r="G3688" s="12" t="n">
        <v>44962</v>
      </c>
      <c r="H3688" s="10" t="inlineStr"/>
      <c r="I3688" s="10" t="n"/>
      <c r="J3688" s="10" t="n"/>
      <c r="K3688" s="10" t="n"/>
      <c r="L3688" s="13" t="n">
        <v>5.574109245612703</v>
      </c>
      <c r="M3688" s="12" t="n">
        <v>44967</v>
      </c>
      <c r="N3688" s="13" t="n">
        <v>5.5</v>
      </c>
      <c r="O3688" s="12" t="n">
        <v>44972</v>
      </c>
      <c r="P3688" t="n">
        <v>11</v>
      </c>
      <c r="Q3688" s="14" t="inlineStr">
        <is>
          <t>SI</t>
        </is>
      </c>
      <c r="R3688" s="10" t="n"/>
      <c r="S3688" s="10" t="n"/>
      <c r="T3688" s="10" t="n"/>
      <c r="U3688" s="10" t="n"/>
      <c r="V3688" s="13" t="n">
        <v>7.574109245612703</v>
      </c>
      <c r="W3688" s="12" t="n">
        <v>44969</v>
      </c>
      <c r="X3688" s="13" t="n">
        <v>7.5</v>
      </c>
      <c r="Y3688" s="12" t="n">
        <v>44972</v>
      </c>
      <c r="Z3688" t="n">
        <v>11</v>
      </c>
      <c r="AA3688" s="14" t="inlineStr">
        <is>
          <t>SI</t>
        </is>
      </c>
    </row>
    <row r="3689">
      <c r="B3689" t="inlineStr">
        <is>
          <t>Venta Local</t>
        </is>
      </c>
      <c r="C3689" t="n">
        <v>40357503</v>
      </c>
      <c r="D3689" t="inlineStr">
        <is>
          <t>AGROSUPER SHANGHAI</t>
        </is>
      </c>
      <c r="E3689" t="n">
        <v>1021766</v>
      </c>
      <c r="F3689" t="inlineStr">
        <is>
          <t>agrosuper shanghai1021766</t>
        </is>
      </c>
      <c r="G3689" s="12" t="n">
        <v>44962</v>
      </c>
      <c r="H3689" s="10" t="inlineStr"/>
      <c r="I3689" s="10" t="n"/>
      <c r="J3689" s="10" t="n"/>
      <c r="K3689" s="10" t="n"/>
      <c r="L3689" s="13" t="n">
        <v>5.574109245612703</v>
      </c>
      <c r="M3689" s="12" t="n">
        <v>44967</v>
      </c>
      <c r="N3689" s="13" t="n">
        <v>5.5</v>
      </c>
      <c r="O3689" s="12" t="n">
        <v>44972</v>
      </c>
      <c r="P3689" t="n">
        <v>11</v>
      </c>
      <c r="Q3689" s="14" t="inlineStr">
        <is>
          <t>SI</t>
        </is>
      </c>
      <c r="R3689" s="10" t="n"/>
      <c r="S3689" s="10" t="n"/>
      <c r="T3689" s="10" t="n"/>
      <c r="U3689" s="10" t="n"/>
      <c r="V3689" s="13" t="n">
        <v>7.574109245612703</v>
      </c>
      <c r="W3689" s="12" t="n">
        <v>44969</v>
      </c>
      <c r="X3689" s="13" t="n">
        <v>7.5</v>
      </c>
      <c r="Y3689" s="12" t="n">
        <v>44972</v>
      </c>
      <c r="Z3689" t="n">
        <v>11</v>
      </c>
      <c r="AA3689" s="14" t="inlineStr">
        <is>
          <t>SI</t>
        </is>
      </c>
    </row>
    <row r="3690">
      <c r="B3690" t="inlineStr">
        <is>
          <t>Venta Local</t>
        </is>
      </c>
      <c r="C3690" t="n">
        <v>40357503</v>
      </c>
      <c r="D3690" t="inlineStr">
        <is>
          <t>AGROSUPER SHANGHAI</t>
        </is>
      </c>
      <c r="E3690" t="n">
        <v>1021766</v>
      </c>
      <c r="F3690" t="inlineStr">
        <is>
          <t>agrosuper shanghai1021766</t>
        </is>
      </c>
      <c r="G3690" s="12" t="n">
        <v>44962</v>
      </c>
      <c r="H3690" s="10" t="inlineStr"/>
      <c r="I3690" s="10" t="n"/>
      <c r="J3690" s="10" t="n"/>
      <c r="K3690" s="10" t="n"/>
      <c r="L3690" s="13" t="n">
        <v>5.574109245612703</v>
      </c>
      <c r="M3690" s="12" t="n">
        <v>44967</v>
      </c>
      <c r="N3690" s="13" t="n">
        <v>5.5</v>
      </c>
      <c r="O3690" s="12" t="n">
        <v>44972</v>
      </c>
      <c r="P3690" t="n">
        <v>11</v>
      </c>
      <c r="Q3690" s="14" t="inlineStr">
        <is>
          <t>SI</t>
        </is>
      </c>
      <c r="R3690" s="10" t="n"/>
      <c r="S3690" s="10" t="n"/>
      <c r="T3690" s="10" t="n"/>
      <c r="U3690" s="10" t="n"/>
      <c r="V3690" s="13" t="n">
        <v>7.574109245612703</v>
      </c>
      <c r="W3690" s="12" t="n">
        <v>44969</v>
      </c>
      <c r="X3690" s="13" t="n">
        <v>7.5</v>
      </c>
      <c r="Y3690" s="12" t="n">
        <v>44972</v>
      </c>
      <c r="Z3690" t="n">
        <v>11</v>
      </c>
      <c r="AA3690" s="14" t="inlineStr">
        <is>
          <t>SI</t>
        </is>
      </c>
    </row>
    <row r="3691">
      <c r="B3691" t="inlineStr">
        <is>
          <t>Venta Local</t>
        </is>
      </c>
      <c r="C3691" t="n">
        <v>40357502</v>
      </c>
      <c r="D3691" t="inlineStr">
        <is>
          <t>AGROSUPER SHANGHAI</t>
        </is>
      </c>
      <c r="E3691" t="n">
        <v>1021766</v>
      </c>
      <c r="F3691" t="inlineStr">
        <is>
          <t>agrosuper shanghai1021766</t>
        </is>
      </c>
      <c r="G3691" s="12" t="n">
        <v>44960</v>
      </c>
      <c r="H3691" s="10" t="inlineStr"/>
      <c r="I3691" s="10" t="n"/>
      <c r="J3691" s="10" t="n"/>
      <c r="K3691" s="10" t="n"/>
      <c r="L3691" s="13" t="n">
        <v>5.574109245612703</v>
      </c>
      <c r="M3691" s="12" t="n">
        <v>44965</v>
      </c>
      <c r="N3691" s="13" t="n">
        <v>5.5</v>
      </c>
      <c r="O3691" s="12" t="n">
        <v>44970</v>
      </c>
      <c r="P3691" t="n">
        <v>13</v>
      </c>
      <c r="Q3691" s="14" t="inlineStr">
        <is>
          <t>SI</t>
        </is>
      </c>
      <c r="R3691" s="10" t="n"/>
      <c r="S3691" s="10" t="n"/>
      <c r="T3691" s="10" t="n"/>
      <c r="U3691" s="10" t="n"/>
      <c r="V3691" s="13" t="n">
        <v>7.574109245612703</v>
      </c>
      <c r="W3691" s="12" t="n">
        <v>44967</v>
      </c>
      <c r="X3691" s="13" t="n">
        <v>7.5</v>
      </c>
      <c r="Y3691" s="12" t="n">
        <v>44970</v>
      </c>
      <c r="Z3691" t="n">
        <v>13</v>
      </c>
      <c r="AA3691" s="14" t="inlineStr">
        <is>
          <t>SI</t>
        </is>
      </c>
    </row>
    <row r="3692">
      <c r="B3692" t="inlineStr">
        <is>
          <t>Venta Local</t>
        </is>
      </c>
      <c r="C3692" t="n">
        <v>40357501</v>
      </c>
      <c r="D3692" t="inlineStr">
        <is>
          <t>AGROSUPER SHANGHAI</t>
        </is>
      </c>
      <c r="E3692" t="n">
        <v>1021766</v>
      </c>
      <c r="F3692" t="inlineStr">
        <is>
          <t>agrosuper shanghai1021766</t>
        </is>
      </c>
      <c r="G3692" s="12" t="n">
        <v>44951</v>
      </c>
      <c r="H3692" s="10" t="inlineStr"/>
      <c r="I3692" s="10" t="n"/>
      <c r="J3692" s="10" t="n"/>
      <c r="K3692" s="10" t="n"/>
      <c r="L3692" s="13" t="n">
        <v>5.574109245612703</v>
      </c>
      <c r="M3692" s="12" t="n">
        <v>44956</v>
      </c>
      <c r="N3692" s="13" t="n">
        <v>5.5</v>
      </c>
      <c r="O3692" s="12" t="n">
        <v>44961</v>
      </c>
      <c r="P3692" t="n">
        <v>20</v>
      </c>
      <c r="Q3692" s="14" t="inlineStr">
        <is>
          <t>SI</t>
        </is>
      </c>
      <c r="R3692" s="10" t="n"/>
      <c r="S3692" s="10" t="n"/>
      <c r="T3692" s="10" t="n"/>
      <c r="U3692" s="10" t="n"/>
      <c r="V3692" s="13" t="n">
        <v>7.574109245612703</v>
      </c>
      <c r="W3692" s="12" t="n">
        <v>44958</v>
      </c>
      <c r="X3692" s="13" t="n">
        <v>7.5</v>
      </c>
      <c r="Y3692" s="12" t="n">
        <v>44961</v>
      </c>
      <c r="Z3692" t="n">
        <v>20</v>
      </c>
      <c r="AA3692" s="14" t="inlineStr">
        <is>
          <t>SI</t>
        </is>
      </c>
    </row>
    <row r="3693">
      <c r="B3693" t="inlineStr">
        <is>
          <t>Venta Local</t>
        </is>
      </c>
      <c r="C3693" t="n">
        <v>40357390</v>
      </c>
      <c r="D3693" t="inlineStr">
        <is>
          <t>AGROSUPER SHANGHAI</t>
        </is>
      </c>
      <c r="E3693" t="n">
        <v>1022183</v>
      </c>
      <c r="F3693" t="inlineStr">
        <is>
          <t>agrosuper shanghai1022183</t>
        </is>
      </c>
      <c r="G3693" s="12" t="n">
        <v>44956</v>
      </c>
      <c r="H3693" s="10" t="inlineStr"/>
      <c r="I3693" s="10" t="n"/>
      <c r="J3693" s="10" t="n"/>
      <c r="K3693" s="10" t="n"/>
      <c r="L3693" s="13" t="n">
        <v>5.574109245612703</v>
      </c>
      <c r="M3693" s="12" t="n">
        <v>44961</v>
      </c>
      <c r="N3693" s="13" t="n">
        <v>5.5</v>
      </c>
      <c r="O3693" s="12" t="n">
        <v>44966</v>
      </c>
      <c r="P3693" t="n">
        <v>16</v>
      </c>
      <c r="Q3693" s="14" t="inlineStr">
        <is>
          <t>SI</t>
        </is>
      </c>
      <c r="R3693" s="10" t="n"/>
      <c r="S3693" s="10" t="n"/>
      <c r="T3693" s="10" t="n"/>
      <c r="U3693" s="10" t="n"/>
      <c r="V3693" s="13" t="n">
        <v>7.574109245612703</v>
      </c>
      <c r="W3693" s="12" t="n">
        <v>44963</v>
      </c>
      <c r="X3693" s="13" t="n">
        <v>7.5</v>
      </c>
      <c r="Y3693" s="12" t="n">
        <v>44966</v>
      </c>
      <c r="Z3693" t="n">
        <v>16</v>
      </c>
      <c r="AA3693" s="14" t="inlineStr">
        <is>
          <t>SI</t>
        </is>
      </c>
    </row>
    <row r="3694">
      <c r="B3694" t="inlineStr">
        <is>
          <t>Venta Local</t>
        </is>
      </c>
      <c r="C3694" t="n">
        <v>40357389</v>
      </c>
      <c r="D3694" t="inlineStr">
        <is>
          <t>AGROSUPER SHANGHAI</t>
        </is>
      </c>
      <c r="E3694" t="n">
        <v>1022183</v>
      </c>
      <c r="F3694" t="inlineStr">
        <is>
          <t>agrosuper shanghai1022183</t>
        </is>
      </c>
      <c r="G3694" s="12" t="n">
        <v>44956</v>
      </c>
      <c r="H3694" s="10" t="inlineStr"/>
      <c r="I3694" s="10" t="n"/>
      <c r="J3694" s="10" t="n"/>
      <c r="K3694" s="10" t="n"/>
      <c r="L3694" s="13" t="n">
        <v>5.574109245612703</v>
      </c>
      <c r="M3694" s="12" t="n">
        <v>44961</v>
      </c>
      <c r="N3694" s="13" t="n">
        <v>5.5</v>
      </c>
      <c r="O3694" s="12" t="n">
        <v>44966</v>
      </c>
      <c r="P3694" t="n">
        <v>16</v>
      </c>
      <c r="Q3694" s="14" t="inlineStr">
        <is>
          <t>SI</t>
        </is>
      </c>
      <c r="R3694" s="10" t="n"/>
      <c r="S3694" s="10" t="n"/>
      <c r="T3694" s="10" t="n"/>
      <c r="U3694" s="10" t="n"/>
      <c r="V3694" s="13" t="n">
        <v>7.574109245612703</v>
      </c>
      <c r="W3694" s="12" t="n">
        <v>44963</v>
      </c>
      <c r="X3694" s="13" t="n">
        <v>7.5</v>
      </c>
      <c r="Y3694" s="12" t="n">
        <v>44966</v>
      </c>
      <c r="Z3694" t="n">
        <v>16</v>
      </c>
      <c r="AA3694" s="14" t="inlineStr">
        <is>
          <t>SI</t>
        </is>
      </c>
    </row>
    <row r="3695">
      <c r="B3695" t="inlineStr">
        <is>
          <t>Venta Local</t>
        </is>
      </c>
      <c r="C3695" t="n">
        <v>40357388</v>
      </c>
      <c r="D3695" t="inlineStr">
        <is>
          <t>AGROSUPER SHANGHAI</t>
        </is>
      </c>
      <c r="E3695" t="n">
        <v>1022183</v>
      </c>
      <c r="F3695" t="inlineStr">
        <is>
          <t>agrosuper shanghai1022183</t>
        </is>
      </c>
      <c r="G3695" s="12" t="n">
        <v>44952</v>
      </c>
      <c r="H3695" s="10" t="inlineStr"/>
      <c r="I3695" s="10" t="n"/>
      <c r="J3695" s="10" t="n"/>
      <c r="K3695" s="10" t="n"/>
      <c r="L3695" s="13" t="n">
        <v>5.574109245612703</v>
      </c>
      <c r="M3695" s="12" t="n">
        <v>44957</v>
      </c>
      <c r="N3695" s="13" t="n">
        <v>5.5</v>
      </c>
      <c r="O3695" s="12" t="n">
        <v>44962</v>
      </c>
      <c r="P3695" t="n">
        <v>20</v>
      </c>
      <c r="Q3695" s="14" t="inlineStr">
        <is>
          <t>SI</t>
        </is>
      </c>
      <c r="R3695" s="10" t="n"/>
      <c r="S3695" s="10" t="n"/>
      <c r="T3695" s="10" t="n"/>
      <c r="U3695" s="10" t="n"/>
      <c r="V3695" s="13" t="n">
        <v>7.574109245612703</v>
      </c>
      <c r="W3695" s="12" t="n">
        <v>44959</v>
      </c>
      <c r="X3695" s="13" t="n">
        <v>7.5</v>
      </c>
      <c r="Y3695" s="12" t="n">
        <v>44962</v>
      </c>
      <c r="Z3695" t="n">
        <v>20</v>
      </c>
      <c r="AA3695" s="14" t="inlineStr">
        <is>
          <t>SI</t>
        </is>
      </c>
    </row>
    <row r="3696">
      <c r="B3696" t="inlineStr">
        <is>
          <t>Venta Local</t>
        </is>
      </c>
      <c r="C3696" t="n">
        <v>40357385</v>
      </c>
      <c r="D3696" t="inlineStr">
        <is>
          <t>AGROSUPER SHANGHAI</t>
        </is>
      </c>
      <c r="E3696" t="n">
        <v>1021738</v>
      </c>
      <c r="F3696" t="inlineStr">
        <is>
          <t>agrosuper shanghai1021738</t>
        </is>
      </c>
      <c r="G3696" s="12" t="n">
        <v>44960</v>
      </c>
      <c r="H3696" s="10" t="inlineStr"/>
      <c r="I3696" s="10" t="n"/>
      <c r="J3696" s="10" t="n"/>
      <c r="K3696" s="10" t="n"/>
      <c r="L3696" s="13" t="n">
        <v>5.574109245612703</v>
      </c>
      <c r="M3696" s="12" t="n">
        <v>44965</v>
      </c>
      <c r="N3696" s="13" t="n">
        <v>5.5</v>
      </c>
      <c r="O3696" s="12" t="n">
        <v>44970</v>
      </c>
      <c r="P3696" t="n">
        <v>13</v>
      </c>
      <c r="Q3696" s="14" t="inlineStr">
        <is>
          <t>SI</t>
        </is>
      </c>
      <c r="R3696" s="10" t="n"/>
      <c r="S3696" s="10" t="n"/>
      <c r="T3696" s="10" t="n"/>
      <c r="U3696" s="10" t="n"/>
      <c r="V3696" s="13" t="n">
        <v>7.574109245612703</v>
      </c>
      <c r="W3696" s="12" t="n">
        <v>44967</v>
      </c>
      <c r="X3696" s="13" t="n">
        <v>7.5</v>
      </c>
      <c r="Y3696" s="12" t="n">
        <v>44970</v>
      </c>
      <c r="Z3696" t="n">
        <v>13</v>
      </c>
      <c r="AA3696" s="14" t="inlineStr">
        <is>
          <t>SI</t>
        </is>
      </c>
    </row>
    <row r="3697">
      <c r="B3697" t="inlineStr">
        <is>
          <t>Venta Local</t>
        </is>
      </c>
      <c r="C3697" t="n">
        <v>40357384</v>
      </c>
      <c r="D3697" t="inlineStr">
        <is>
          <t>AGROSUPER SHANGHAI</t>
        </is>
      </c>
      <c r="E3697" t="n">
        <v>1021738</v>
      </c>
      <c r="F3697" t="inlineStr">
        <is>
          <t>agrosuper shanghai1021738</t>
        </is>
      </c>
      <c r="G3697" s="12" t="n">
        <v>44958</v>
      </c>
      <c r="H3697" s="10" t="inlineStr"/>
      <c r="I3697" s="10" t="n"/>
      <c r="J3697" s="10" t="n"/>
      <c r="K3697" s="10" t="n"/>
      <c r="L3697" s="13" t="n">
        <v>5.574109245612703</v>
      </c>
      <c r="M3697" s="12" t="n">
        <v>44963</v>
      </c>
      <c r="N3697" s="13" t="n">
        <v>5.5</v>
      </c>
      <c r="O3697" s="12" t="n">
        <v>44968</v>
      </c>
      <c r="P3697" t="n">
        <v>14</v>
      </c>
      <c r="Q3697" s="14" t="inlineStr">
        <is>
          <t>SI</t>
        </is>
      </c>
      <c r="R3697" s="10" t="n"/>
      <c r="S3697" s="10" t="n"/>
      <c r="T3697" s="10" t="n"/>
      <c r="U3697" s="10" t="n"/>
      <c r="V3697" s="13" t="n">
        <v>7.574109245612703</v>
      </c>
      <c r="W3697" s="12" t="n">
        <v>44965</v>
      </c>
      <c r="X3697" s="13" t="n">
        <v>7.5</v>
      </c>
      <c r="Y3697" s="12" t="n">
        <v>44968</v>
      </c>
      <c r="Z3697" t="n">
        <v>14</v>
      </c>
      <c r="AA3697" s="14" t="inlineStr">
        <is>
          <t>SI</t>
        </is>
      </c>
    </row>
    <row r="3698">
      <c r="B3698" t="inlineStr">
        <is>
          <t>Venta Local</t>
        </is>
      </c>
      <c r="C3698" t="n">
        <v>40357383</v>
      </c>
      <c r="D3698" t="inlineStr">
        <is>
          <t>AGROSUPER SHANGHAI</t>
        </is>
      </c>
      <c r="E3698" t="n">
        <v>1021738</v>
      </c>
      <c r="F3698" t="inlineStr">
        <is>
          <t>agrosuper shanghai1021738</t>
        </is>
      </c>
      <c r="G3698" s="12" t="n">
        <v>44952</v>
      </c>
      <c r="H3698" s="10" t="inlineStr"/>
      <c r="I3698" s="10" t="n"/>
      <c r="J3698" s="10" t="n"/>
      <c r="K3698" s="10" t="n"/>
      <c r="L3698" s="13" t="n">
        <v>5.574109245612703</v>
      </c>
      <c r="M3698" s="12" t="n">
        <v>44957</v>
      </c>
      <c r="N3698" s="13" t="n">
        <v>5.5</v>
      </c>
      <c r="O3698" s="12" t="n">
        <v>44962</v>
      </c>
      <c r="P3698" t="n">
        <v>20</v>
      </c>
      <c r="Q3698" s="14" t="inlineStr">
        <is>
          <t>SI</t>
        </is>
      </c>
      <c r="R3698" s="10" t="n"/>
      <c r="S3698" s="10" t="n"/>
      <c r="T3698" s="10" t="n"/>
      <c r="U3698" s="10" t="n"/>
      <c r="V3698" s="13" t="n">
        <v>7.574109245612703</v>
      </c>
      <c r="W3698" s="12" t="n">
        <v>44959</v>
      </c>
      <c r="X3698" s="13" t="n">
        <v>7.5</v>
      </c>
      <c r="Y3698" s="12" t="n">
        <v>44962</v>
      </c>
      <c r="Z3698" t="n">
        <v>20</v>
      </c>
      <c r="AA3698" s="14" t="inlineStr">
        <is>
          <t>SI</t>
        </is>
      </c>
    </row>
    <row r="3699">
      <c r="B3699" t="inlineStr">
        <is>
          <t>Venta Local</t>
        </is>
      </c>
      <c r="C3699" t="n">
        <v>40357375</v>
      </c>
      <c r="D3699" t="inlineStr">
        <is>
          <t>AGROSUPER SHANGHAI</t>
        </is>
      </c>
      <c r="E3699" t="n">
        <v>1021735</v>
      </c>
      <c r="F3699" t="inlineStr">
        <is>
          <t>agrosuper shanghai1021735</t>
        </is>
      </c>
      <c r="G3699" s="12" t="n">
        <v>44958</v>
      </c>
      <c r="H3699" s="10" t="inlineStr"/>
      <c r="I3699" s="10" t="n"/>
      <c r="J3699" s="10" t="n"/>
      <c r="K3699" s="10" t="n"/>
      <c r="L3699" s="13" t="n">
        <v>5.574109245612703</v>
      </c>
      <c r="M3699" s="12" t="n">
        <v>44963</v>
      </c>
      <c r="N3699" s="13" t="n">
        <v>5.5</v>
      </c>
      <c r="O3699" s="12" t="n">
        <v>44968</v>
      </c>
      <c r="P3699" t="n">
        <v>14</v>
      </c>
      <c r="Q3699" s="14" t="inlineStr">
        <is>
          <t>SI</t>
        </is>
      </c>
      <c r="R3699" s="10" t="n"/>
      <c r="S3699" s="10" t="n"/>
      <c r="T3699" s="10" t="n"/>
      <c r="U3699" s="10" t="n"/>
      <c r="V3699" s="13" t="n">
        <v>7.574109245612703</v>
      </c>
      <c r="W3699" s="12" t="n">
        <v>44965</v>
      </c>
      <c r="X3699" s="13" t="n">
        <v>7.5</v>
      </c>
      <c r="Y3699" s="12" t="n">
        <v>44968</v>
      </c>
      <c r="Z3699" t="n">
        <v>14</v>
      </c>
      <c r="AA3699" s="14" t="inlineStr">
        <is>
          <t>SI</t>
        </is>
      </c>
    </row>
    <row r="3700">
      <c r="B3700" t="inlineStr">
        <is>
          <t>Venta Local</t>
        </is>
      </c>
      <c r="C3700" t="n">
        <v>40357348</v>
      </c>
      <c r="D3700" t="inlineStr">
        <is>
          <t>AGROSUPER SHANGHAI</t>
        </is>
      </c>
      <c r="E3700" t="n">
        <v>1021731</v>
      </c>
      <c r="F3700" t="inlineStr">
        <is>
          <t>agrosuper shanghai1021731</t>
        </is>
      </c>
      <c r="G3700" s="12" t="n">
        <v>44962</v>
      </c>
      <c r="H3700" s="10" t="inlineStr"/>
      <c r="I3700" s="10" t="n"/>
      <c r="J3700" s="10" t="n"/>
      <c r="K3700" s="10" t="n"/>
      <c r="L3700" s="13" t="n">
        <v>5.574109245612703</v>
      </c>
      <c r="M3700" s="12" t="n">
        <v>44967</v>
      </c>
      <c r="N3700" s="13" t="n">
        <v>5.5</v>
      </c>
      <c r="O3700" s="12" t="n">
        <v>44972</v>
      </c>
      <c r="P3700" t="n">
        <v>11</v>
      </c>
      <c r="Q3700" s="14" t="inlineStr">
        <is>
          <t>SI</t>
        </is>
      </c>
      <c r="R3700" s="10" t="n"/>
      <c r="S3700" s="10" t="n"/>
      <c r="T3700" s="10" t="n"/>
      <c r="U3700" s="10" t="n"/>
      <c r="V3700" s="13" t="n">
        <v>7.574109245612703</v>
      </c>
      <c r="W3700" s="12" t="n">
        <v>44969</v>
      </c>
      <c r="X3700" s="13" t="n">
        <v>7.5</v>
      </c>
      <c r="Y3700" s="12" t="n">
        <v>44972</v>
      </c>
      <c r="Z3700" t="n">
        <v>11</v>
      </c>
      <c r="AA3700" s="14" t="inlineStr">
        <is>
          <t>SI</t>
        </is>
      </c>
    </row>
    <row r="3701">
      <c r="B3701" t="inlineStr">
        <is>
          <t>Venta Local</t>
        </is>
      </c>
      <c r="C3701" t="n">
        <v>40357347</v>
      </c>
      <c r="D3701" t="inlineStr">
        <is>
          <t>AGROSUPER SHANGHAI</t>
        </is>
      </c>
      <c r="E3701" t="n">
        <v>1021731</v>
      </c>
      <c r="F3701" t="inlineStr">
        <is>
          <t>agrosuper shanghai1021731</t>
        </is>
      </c>
      <c r="G3701" s="12" t="n">
        <v>44961</v>
      </c>
      <c r="H3701" s="10" t="inlineStr"/>
      <c r="I3701" s="10" t="n"/>
      <c r="J3701" s="10" t="n"/>
      <c r="K3701" s="10" t="n"/>
      <c r="L3701" s="13" t="n">
        <v>5.574109245612703</v>
      </c>
      <c r="M3701" s="12" t="n">
        <v>44966</v>
      </c>
      <c r="N3701" s="13" t="n">
        <v>5.5</v>
      </c>
      <c r="O3701" s="12" t="n">
        <v>44971</v>
      </c>
      <c r="P3701" t="n">
        <v>12</v>
      </c>
      <c r="Q3701" s="14" t="inlineStr">
        <is>
          <t>SI</t>
        </is>
      </c>
      <c r="R3701" s="10" t="n"/>
      <c r="S3701" s="10" t="n"/>
      <c r="T3701" s="10" t="n"/>
      <c r="U3701" s="10" t="n"/>
      <c r="V3701" s="13" t="n">
        <v>7.574109245612703</v>
      </c>
      <c r="W3701" s="12" t="n">
        <v>44968</v>
      </c>
      <c r="X3701" s="13" t="n">
        <v>7.5</v>
      </c>
      <c r="Y3701" s="12" t="n">
        <v>44971</v>
      </c>
      <c r="Z3701" t="n">
        <v>12</v>
      </c>
      <c r="AA3701" s="14" t="inlineStr">
        <is>
          <t>SI</t>
        </is>
      </c>
    </row>
    <row r="3702">
      <c r="B3702" t="inlineStr">
        <is>
          <t>Venta Local</t>
        </is>
      </c>
      <c r="C3702" t="n">
        <v>40357346</v>
      </c>
      <c r="D3702" t="inlineStr">
        <is>
          <t>AGROSUPER SHANGHAI</t>
        </is>
      </c>
      <c r="E3702" t="n">
        <v>1021731</v>
      </c>
      <c r="F3702" t="inlineStr">
        <is>
          <t>agrosuper shanghai1021731</t>
        </is>
      </c>
      <c r="G3702" s="12" t="n">
        <v>44962</v>
      </c>
      <c r="H3702" s="10" t="inlineStr"/>
      <c r="I3702" s="10" t="n"/>
      <c r="J3702" s="10" t="n"/>
      <c r="K3702" s="10" t="n"/>
      <c r="L3702" s="13" t="n">
        <v>5.574109245612703</v>
      </c>
      <c r="M3702" s="12" t="n">
        <v>44967</v>
      </c>
      <c r="N3702" s="13" t="n">
        <v>5.5</v>
      </c>
      <c r="O3702" s="12" t="n">
        <v>44972</v>
      </c>
      <c r="P3702" t="n">
        <v>11</v>
      </c>
      <c r="Q3702" s="14" t="inlineStr">
        <is>
          <t>SI</t>
        </is>
      </c>
      <c r="R3702" s="10" t="n"/>
      <c r="S3702" s="10" t="n"/>
      <c r="T3702" s="10" t="n"/>
      <c r="U3702" s="10" t="n"/>
      <c r="V3702" s="13" t="n">
        <v>7.574109245612703</v>
      </c>
      <c r="W3702" s="12" t="n">
        <v>44969</v>
      </c>
      <c r="X3702" s="13" t="n">
        <v>7.5</v>
      </c>
      <c r="Y3702" s="12" t="n">
        <v>44972</v>
      </c>
      <c r="Z3702" t="n">
        <v>11</v>
      </c>
      <c r="AA3702" s="14" t="inlineStr">
        <is>
          <t>SI</t>
        </is>
      </c>
    </row>
    <row r="3703">
      <c r="B3703" t="inlineStr">
        <is>
          <t>Venta Local</t>
        </is>
      </c>
      <c r="C3703" t="n">
        <v>40357345</v>
      </c>
      <c r="D3703" t="inlineStr">
        <is>
          <t>AGROSUPER SHANGHAI</t>
        </is>
      </c>
      <c r="E3703" t="n">
        <v>1021731</v>
      </c>
      <c r="F3703" t="inlineStr">
        <is>
          <t>agrosuper shanghai1021731</t>
        </is>
      </c>
      <c r="G3703" s="12" t="n">
        <v>44955</v>
      </c>
      <c r="H3703" s="10" t="inlineStr"/>
      <c r="I3703" s="10" t="n"/>
      <c r="J3703" s="10" t="n"/>
      <c r="K3703" s="10" t="n"/>
      <c r="L3703" s="13" t="n">
        <v>5.574109245612703</v>
      </c>
      <c r="M3703" s="12" t="n">
        <v>44960</v>
      </c>
      <c r="N3703" s="13" t="n">
        <v>5.5</v>
      </c>
      <c r="O3703" s="12" t="n">
        <v>44965</v>
      </c>
      <c r="P3703" t="n">
        <v>17</v>
      </c>
      <c r="Q3703" s="14" t="inlineStr">
        <is>
          <t>SI</t>
        </is>
      </c>
      <c r="R3703" s="10" t="n"/>
      <c r="S3703" s="10" t="n"/>
      <c r="T3703" s="10" t="n"/>
      <c r="U3703" s="10" t="n"/>
      <c r="V3703" s="13" t="n">
        <v>7.574109245612703</v>
      </c>
      <c r="W3703" s="12" t="n">
        <v>44962</v>
      </c>
      <c r="X3703" s="13" t="n">
        <v>7.5</v>
      </c>
      <c r="Y3703" s="12" t="n">
        <v>44965</v>
      </c>
      <c r="Z3703" t="n">
        <v>17</v>
      </c>
      <c r="AA3703" s="14" t="inlineStr">
        <is>
          <t>SI</t>
        </is>
      </c>
    </row>
    <row r="3704">
      <c r="B3704" t="inlineStr">
        <is>
          <t>Venta Local</t>
        </is>
      </c>
      <c r="C3704" t="n">
        <v>40357344</v>
      </c>
      <c r="D3704" t="inlineStr">
        <is>
          <t>AGROSUPER SHANGHAI</t>
        </is>
      </c>
      <c r="E3704" t="n">
        <v>1021731</v>
      </c>
      <c r="F3704" t="inlineStr">
        <is>
          <t>agrosuper shanghai1021731</t>
        </is>
      </c>
      <c r="G3704" s="12" t="n">
        <v>44960</v>
      </c>
      <c r="H3704" s="10" t="inlineStr"/>
      <c r="I3704" s="10" t="n"/>
      <c r="J3704" s="10" t="n"/>
      <c r="K3704" s="10" t="n"/>
      <c r="L3704" s="13" t="n">
        <v>5.574109245612703</v>
      </c>
      <c r="M3704" s="12" t="n">
        <v>44965</v>
      </c>
      <c r="N3704" s="13" t="n">
        <v>5.5</v>
      </c>
      <c r="O3704" s="12" t="n">
        <v>44970</v>
      </c>
      <c r="P3704" t="n">
        <v>13</v>
      </c>
      <c r="Q3704" s="14" t="inlineStr">
        <is>
          <t>SI</t>
        </is>
      </c>
      <c r="R3704" s="10" t="n"/>
      <c r="S3704" s="10" t="n"/>
      <c r="T3704" s="10" t="n"/>
      <c r="U3704" s="10" t="n"/>
      <c r="V3704" s="13" t="n">
        <v>7.574109245612703</v>
      </c>
      <c r="W3704" s="12" t="n">
        <v>44967</v>
      </c>
      <c r="X3704" s="13" t="n">
        <v>7.5</v>
      </c>
      <c r="Y3704" s="12" t="n">
        <v>44970</v>
      </c>
      <c r="Z3704" t="n">
        <v>13</v>
      </c>
      <c r="AA3704" s="14" t="inlineStr">
        <is>
          <t>SI</t>
        </is>
      </c>
    </row>
    <row r="3705">
      <c r="B3705" t="inlineStr">
        <is>
          <t>Venta Local</t>
        </is>
      </c>
      <c r="C3705" t="n">
        <v>40357335</v>
      </c>
      <c r="D3705" t="inlineStr">
        <is>
          <t>AGROSUPER SHANGHAI</t>
        </is>
      </c>
      <c r="E3705" t="n">
        <v>1022099</v>
      </c>
      <c r="F3705" t="inlineStr">
        <is>
          <t>agrosuper shanghai1022099</t>
        </is>
      </c>
      <c r="G3705" s="12" t="n">
        <v>44968</v>
      </c>
      <c r="H3705" s="10" t="inlineStr"/>
      <c r="I3705" s="10" t="n"/>
      <c r="J3705" s="10" t="n"/>
      <c r="K3705" s="10" t="n"/>
      <c r="L3705" s="13" t="n">
        <v>5.574109245612703</v>
      </c>
      <c r="M3705" s="12" t="n">
        <v>44973</v>
      </c>
      <c r="N3705" s="13" t="n">
        <v>5.5</v>
      </c>
      <c r="O3705" s="12" t="n">
        <v>44978</v>
      </c>
      <c r="P3705" t="n">
        <v>6</v>
      </c>
      <c r="Q3705" s="14" t="inlineStr">
        <is>
          <t>SI</t>
        </is>
      </c>
      <c r="R3705" s="10" t="n"/>
      <c r="S3705" s="10" t="n"/>
      <c r="T3705" s="10" t="n"/>
      <c r="U3705" s="10" t="n"/>
      <c r="V3705" s="13" t="n">
        <v>7.574109245612703</v>
      </c>
      <c r="W3705" s="12" t="n">
        <v>44975</v>
      </c>
      <c r="X3705" s="13" t="n">
        <v>7.5</v>
      </c>
      <c r="Y3705" s="12" t="n">
        <v>44978</v>
      </c>
      <c r="Z3705" t="n">
        <v>6</v>
      </c>
      <c r="AA3705" s="14" t="inlineStr">
        <is>
          <t>SI</t>
        </is>
      </c>
    </row>
    <row r="3706">
      <c r="B3706" t="inlineStr">
        <is>
          <t>Venta Local</t>
        </is>
      </c>
      <c r="C3706" t="n">
        <v>40357335</v>
      </c>
      <c r="D3706" t="inlineStr">
        <is>
          <t>AGROSUPER SHANGHAI</t>
        </is>
      </c>
      <c r="E3706" t="n">
        <v>1022099</v>
      </c>
      <c r="F3706" t="inlineStr">
        <is>
          <t>agrosuper shanghai1022099</t>
        </is>
      </c>
      <c r="G3706" s="12" t="n">
        <v>44968</v>
      </c>
      <c r="H3706" s="10" t="inlineStr"/>
      <c r="I3706" s="10" t="n"/>
      <c r="J3706" s="10" t="n"/>
      <c r="K3706" s="10" t="n"/>
      <c r="L3706" s="13" t="n">
        <v>5.574109245612703</v>
      </c>
      <c r="M3706" s="12" t="n">
        <v>44973</v>
      </c>
      <c r="N3706" s="13" t="n">
        <v>5.5</v>
      </c>
      <c r="O3706" s="12" t="n">
        <v>44978</v>
      </c>
      <c r="P3706" t="n">
        <v>6</v>
      </c>
      <c r="Q3706" s="14" t="inlineStr">
        <is>
          <t>SI</t>
        </is>
      </c>
      <c r="R3706" s="10" t="n"/>
      <c r="S3706" s="10" t="n"/>
      <c r="T3706" s="10" t="n"/>
      <c r="U3706" s="10" t="n"/>
      <c r="V3706" s="13" t="n">
        <v>7.574109245612703</v>
      </c>
      <c r="W3706" s="12" t="n">
        <v>44975</v>
      </c>
      <c r="X3706" s="13" t="n">
        <v>7.5</v>
      </c>
      <c r="Y3706" s="12" t="n">
        <v>44978</v>
      </c>
      <c r="Z3706" t="n">
        <v>6</v>
      </c>
      <c r="AA3706" s="14" t="inlineStr">
        <is>
          <t>SI</t>
        </is>
      </c>
    </row>
    <row r="3707">
      <c r="B3707" t="inlineStr">
        <is>
          <t>Venta Local</t>
        </is>
      </c>
      <c r="C3707" t="n">
        <v>40357334</v>
      </c>
      <c r="D3707" t="inlineStr">
        <is>
          <t>AGROSUPER SHANGHAI</t>
        </is>
      </c>
      <c r="E3707" t="n">
        <v>1022099</v>
      </c>
      <c r="F3707" t="inlineStr">
        <is>
          <t>agrosuper shanghai1022099</t>
        </is>
      </c>
      <c r="G3707" s="12" t="n">
        <v>44968</v>
      </c>
      <c r="H3707" s="10" t="inlineStr"/>
      <c r="I3707" s="10" t="n"/>
      <c r="J3707" s="10" t="n"/>
      <c r="K3707" s="10" t="n"/>
      <c r="L3707" s="13" t="n">
        <v>5.574109245612703</v>
      </c>
      <c r="M3707" s="12" t="n">
        <v>44973</v>
      </c>
      <c r="N3707" s="13" t="n">
        <v>5.5</v>
      </c>
      <c r="O3707" s="12" t="n">
        <v>44978</v>
      </c>
      <c r="P3707" t="n">
        <v>6</v>
      </c>
      <c r="Q3707" s="14" t="inlineStr">
        <is>
          <t>SI</t>
        </is>
      </c>
      <c r="R3707" s="10" t="n"/>
      <c r="S3707" s="10" t="n"/>
      <c r="T3707" s="10" t="n"/>
      <c r="U3707" s="10" t="n"/>
      <c r="V3707" s="13" t="n">
        <v>7.574109245612703</v>
      </c>
      <c r="W3707" s="12" t="n">
        <v>44975</v>
      </c>
      <c r="X3707" s="13" t="n">
        <v>7.5</v>
      </c>
      <c r="Y3707" s="12" t="n">
        <v>44978</v>
      </c>
      <c r="Z3707" t="n">
        <v>6</v>
      </c>
      <c r="AA3707" s="14" t="inlineStr">
        <is>
          <t>SI</t>
        </is>
      </c>
    </row>
    <row r="3708">
      <c r="B3708" t="inlineStr">
        <is>
          <t>Venta Local</t>
        </is>
      </c>
      <c r="C3708" t="n">
        <v>40357328</v>
      </c>
      <c r="D3708" t="inlineStr">
        <is>
          <t>AGROSUPER SHANGHAI</t>
        </is>
      </c>
      <c r="E3708" t="n">
        <v>1021732</v>
      </c>
      <c r="F3708" t="inlineStr">
        <is>
          <t>agrosuper shanghai1021732</t>
        </is>
      </c>
      <c r="G3708" s="12" t="n">
        <v>44975</v>
      </c>
      <c r="H3708" s="10" t="inlineStr"/>
      <c r="I3708" s="10" t="n"/>
      <c r="J3708" s="10" t="n"/>
      <c r="K3708" s="10" t="n"/>
      <c r="L3708" s="13" t="n">
        <v>5.574109245612703</v>
      </c>
      <c r="M3708" s="12" t="n">
        <v>44980</v>
      </c>
      <c r="N3708" s="13" t="n">
        <v>5.5</v>
      </c>
      <c r="O3708" s="12" t="n">
        <v>44985</v>
      </c>
      <c r="P3708" t="n">
        <v>0</v>
      </c>
      <c r="Q3708" s="14" t="inlineStr">
        <is>
          <t>Mes 3</t>
        </is>
      </c>
      <c r="R3708" s="10" t="n"/>
      <c r="S3708" s="10" t="n"/>
      <c r="T3708" s="10" t="n"/>
      <c r="U3708" s="10" t="n"/>
      <c r="V3708" s="13" t="n">
        <v>7.574109245612703</v>
      </c>
      <c r="W3708" s="12" t="n">
        <v>44982</v>
      </c>
      <c r="X3708" s="13" t="n">
        <v>7.5</v>
      </c>
      <c r="Y3708" s="12" t="n">
        <v>44985</v>
      </c>
      <c r="Z3708" t="n">
        <v>0</v>
      </c>
      <c r="AA3708" s="14" t="inlineStr">
        <is>
          <t>Mes 3</t>
        </is>
      </c>
    </row>
    <row r="3709">
      <c r="B3709" t="inlineStr">
        <is>
          <t>Venta Local</t>
        </is>
      </c>
      <c r="C3709" t="n">
        <v>40357327</v>
      </c>
      <c r="D3709" t="inlineStr">
        <is>
          <t>AGROSUPER SHANGHAI</t>
        </is>
      </c>
      <c r="E3709" t="n">
        <v>1021732</v>
      </c>
      <c r="F3709" t="inlineStr">
        <is>
          <t>agrosuper shanghai1021732</t>
        </is>
      </c>
      <c r="G3709" s="12" t="n">
        <v>44975</v>
      </c>
      <c r="H3709" s="10" t="inlineStr"/>
      <c r="I3709" s="10" t="n"/>
      <c r="J3709" s="10" t="n"/>
      <c r="K3709" s="10" t="n"/>
      <c r="L3709" s="13" t="n">
        <v>5.574109245612703</v>
      </c>
      <c r="M3709" s="12" t="n">
        <v>44980</v>
      </c>
      <c r="N3709" s="13" t="n">
        <v>5.5</v>
      </c>
      <c r="O3709" s="12" t="n">
        <v>44985</v>
      </c>
      <c r="P3709" t="n">
        <v>0</v>
      </c>
      <c r="Q3709" s="14" t="inlineStr">
        <is>
          <t>Mes 3</t>
        </is>
      </c>
      <c r="R3709" s="10" t="n"/>
      <c r="S3709" s="10" t="n"/>
      <c r="T3709" s="10" t="n"/>
      <c r="U3709" s="10" t="n"/>
      <c r="V3709" s="13" t="n">
        <v>7.574109245612703</v>
      </c>
      <c r="W3709" s="12" t="n">
        <v>44982</v>
      </c>
      <c r="X3709" s="13" t="n">
        <v>7.5</v>
      </c>
      <c r="Y3709" s="12" t="n">
        <v>44985</v>
      </c>
      <c r="Z3709" t="n">
        <v>0</v>
      </c>
      <c r="AA3709" s="14" t="inlineStr">
        <is>
          <t>Mes 3</t>
        </is>
      </c>
    </row>
    <row r="3710">
      <c r="B3710" t="inlineStr">
        <is>
          <t>Venta Local</t>
        </is>
      </c>
      <c r="C3710" t="n">
        <v>40357326</v>
      </c>
      <c r="D3710" t="inlineStr">
        <is>
          <t>AGROSUPER SHANGHAI</t>
        </is>
      </c>
      <c r="E3710" t="n">
        <v>1021732</v>
      </c>
      <c r="F3710" t="inlineStr">
        <is>
          <t>agrosuper shanghai1021732</t>
        </is>
      </c>
      <c r="G3710" s="12" t="n">
        <v>44975</v>
      </c>
      <c r="H3710" s="10" t="inlineStr"/>
      <c r="I3710" s="10" t="n"/>
      <c r="J3710" s="10" t="n"/>
      <c r="K3710" s="10" t="n"/>
      <c r="L3710" s="13" t="n">
        <v>5.574109245612703</v>
      </c>
      <c r="M3710" s="12" t="n">
        <v>44980</v>
      </c>
      <c r="N3710" s="13" t="n">
        <v>5.5</v>
      </c>
      <c r="O3710" s="12" t="n">
        <v>44985</v>
      </c>
      <c r="P3710" t="n">
        <v>0</v>
      </c>
      <c r="Q3710" s="14" t="inlineStr">
        <is>
          <t>Mes 3</t>
        </is>
      </c>
      <c r="R3710" s="10" t="n"/>
      <c r="S3710" s="10" t="n"/>
      <c r="T3710" s="10" t="n"/>
      <c r="U3710" s="10" t="n"/>
      <c r="V3710" s="13" t="n">
        <v>7.574109245612703</v>
      </c>
      <c r="W3710" s="12" t="n">
        <v>44982</v>
      </c>
      <c r="X3710" s="13" t="n">
        <v>7.5</v>
      </c>
      <c r="Y3710" s="12" t="n">
        <v>44985</v>
      </c>
      <c r="Z3710" t="n">
        <v>0</v>
      </c>
      <c r="AA3710" s="14" t="inlineStr">
        <is>
          <t>Mes 3</t>
        </is>
      </c>
    </row>
    <row r="3711">
      <c r="B3711" t="inlineStr">
        <is>
          <t>Venta Local</t>
        </is>
      </c>
      <c r="C3711" t="n">
        <v>40357324</v>
      </c>
      <c r="D3711" t="inlineStr">
        <is>
          <t>AGROSUPER SHANGHAI</t>
        </is>
      </c>
      <c r="E3711" t="n">
        <v>1021732</v>
      </c>
      <c r="F3711" t="inlineStr">
        <is>
          <t>agrosuper shanghai1021732</t>
        </is>
      </c>
      <c r="G3711" s="12" t="n">
        <v>44975</v>
      </c>
      <c r="H3711" s="10" t="inlineStr"/>
      <c r="I3711" s="10" t="n"/>
      <c r="J3711" s="10" t="n"/>
      <c r="K3711" s="10" t="n"/>
      <c r="L3711" s="13" t="n">
        <v>5.574109245612703</v>
      </c>
      <c r="M3711" s="12" t="n">
        <v>44980</v>
      </c>
      <c r="N3711" s="13" t="n">
        <v>5.5</v>
      </c>
      <c r="O3711" s="12" t="n">
        <v>44985</v>
      </c>
      <c r="P3711" t="n">
        <v>0</v>
      </c>
      <c r="Q3711" s="14" t="inlineStr">
        <is>
          <t>Mes 3</t>
        </is>
      </c>
      <c r="R3711" s="10" t="n"/>
      <c r="S3711" s="10" t="n"/>
      <c r="T3711" s="10" t="n"/>
      <c r="U3711" s="10" t="n"/>
      <c r="V3711" s="13" t="n">
        <v>7.574109245612703</v>
      </c>
      <c r="W3711" s="12" t="n">
        <v>44982</v>
      </c>
      <c r="X3711" s="13" t="n">
        <v>7.5</v>
      </c>
      <c r="Y3711" s="12" t="n">
        <v>44985</v>
      </c>
      <c r="Z3711" t="n">
        <v>0</v>
      </c>
      <c r="AA3711" s="14" t="inlineStr">
        <is>
          <t>Mes 3</t>
        </is>
      </c>
    </row>
    <row r="3712">
      <c r="B3712" t="inlineStr">
        <is>
          <t>Venta Local</t>
        </is>
      </c>
      <c r="C3712" t="n">
        <v>40357324</v>
      </c>
      <c r="D3712" t="inlineStr">
        <is>
          <t>AGROSUPER SHANGHAI</t>
        </is>
      </c>
      <c r="E3712" t="n">
        <v>1021732</v>
      </c>
      <c r="F3712" t="inlineStr">
        <is>
          <t>agrosuper shanghai1021732</t>
        </is>
      </c>
      <c r="G3712" s="12" t="n">
        <v>44975</v>
      </c>
      <c r="H3712" s="10" t="inlineStr"/>
      <c r="I3712" s="10" t="n"/>
      <c r="J3712" s="10" t="n"/>
      <c r="K3712" s="10" t="n"/>
      <c r="L3712" s="13" t="n">
        <v>5.574109245612703</v>
      </c>
      <c r="M3712" s="12" t="n">
        <v>44980</v>
      </c>
      <c r="N3712" s="13" t="n">
        <v>5.5</v>
      </c>
      <c r="O3712" s="12" t="n">
        <v>44985</v>
      </c>
      <c r="P3712" t="n">
        <v>0</v>
      </c>
      <c r="Q3712" s="14" t="inlineStr">
        <is>
          <t>Mes 3</t>
        </is>
      </c>
      <c r="R3712" s="10" t="n"/>
      <c r="S3712" s="10" t="n"/>
      <c r="T3712" s="10" t="n"/>
      <c r="U3712" s="10" t="n"/>
      <c r="V3712" s="13" t="n">
        <v>7.574109245612703</v>
      </c>
      <c r="W3712" s="12" t="n">
        <v>44982</v>
      </c>
      <c r="X3712" s="13" t="n">
        <v>7.5</v>
      </c>
      <c r="Y3712" s="12" t="n">
        <v>44985</v>
      </c>
      <c r="Z3712" t="n">
        <v>0</v>
      </c>
      <c r="AA3712" s="14" t="inlineStr">
        <is>
          <t>Mes 3</t>
        </is>
      </c>
    </row>
    <row r="3713">
      <c r="B3713" t="inlineStr">
        <is>
          <t>Venta Local</t>
        </is>
      </c>
      <c r="C3713" t="n">
        <v>40357323</v>
      </c>
      <c r="D3713" t="inlineStr">
        <is>
          <t>AGROSUPER SHANGHAI</t>
        </is>
      </c>
      <c r="E3713" t="n">
        <v>1021732</v>
      </c>
      <c r="F3713" t="inlineStr">
        <is>
          <t>agrosuper shanghai1021732</t>
        </is>
      </c>
      <c r="G3713" s="12" t="n">
        <v>44975</v>
      </c>
      <c r="H3713" s="10" t="inlineStr"/>
      <c r="I3713" s="10" t="n"/>
      <c r="J3713" s="10" t="n"/>
      <c r="K3713" s="10" t="n"/>
      <c r="L3713" s="13" t="n">
        <v>5.574109245612703</v>
      </c>
      <c r="M3713" s="12" t="n">
        <v>44980</v>
      </c>
      <c r="N3713" s="13" t="n">
        <v>5.5</v>
      </c>
      <c r="O3713" s="12" t="n">
        <v>44985</v>
      </c>
      <c r="P3713" t="n">
        <v>0</v>
      </c>
      <c r="Q3713" s="14" t="inlineStr">
        <is>
          <t>Mes 3</t>
        </is>
      </c>
      <c r="R3713" s="10" t="n"/>
      <c r="S3713" s="10" t="n"/>
      <c r="T3713" s="10" t="n"/>
      <c r="U3713" s="10" t="n"/>
      <c r="V3713" s="13" t="n">
        <v>7.574109245612703</v>
      </c>
      <c r="W3713" s="12" t="n">
        <v>44982</v>
      </c>
      <c r="X3713" s="13" t="n">
        <v>7.5</v>
      </c>
      <c r="Y3713" s="12" t="n">
        <v>44985</v>
      </c>
      <c r="Z3713" t="n">
        <v>0</v>
      </c>
      <c r="AA3713" s="14" t="inlineStr">
        <is>
          <t>Mes 3</t>
        </is>
      </c>
    </row>
    <row r="3714">
      <c r="B3714" t="inlineStr">
        <is>
          <t>Venta Local</t>
        </is>
      </c>
      <c r="C3714" t="n">
        <v>40357322</v>
      </c>
      <c r="D3714" t="inlineStr">
        <is>
          <t>AGROSUPER SHANGHAI</t>
        </is>
      </c>
      <c r="E3714" t="n">
        <v>1021732</v>
      </c>
      <c r="F3714" t="inlineStr">
        <is>
          <t>agrosuper shanghai1021732</t>
        </is>
      </c>
      <c r="G3714" s="12" t="n">
        <v>44955</v>
      </c>
      <c r="H3714" s="10" t="inlineStr"/>
      <c r="I3714" s="10" t="n"/>
      <c r="J3714" s="10" t="n"/>
      <c r="K3714" s="10" t="n"/>
      <c r="L3714" s="13" t="n">
        <v>5.574109245612703</v>
      </c>
      <c r="M3714" s="12" t="n">
        <v>44960</v>
      </c>
      <c r="N3714" s="13" t="n">
        <v>5.5</v>
      </c>
      <c r="O3714" s="12" t="n">
        <v>44965</v>
      </c>
      <c r="P3714" t="n">
        <v>17</v>
      </c>
      <c r="Q3714" s="14" t="inlineStr">
        <is>
          <t>SI</t>
        </is>
      </c>
      <c r="R3714" s="10" t="n"/>
      <c r="S3714" s="10" t="n"/>
      <c r="T3714" s="10" t="n"/>
      <c r="U3714" s="10" t="n"/>
      <c r="V3714" s="13" t="n">
        <v>7.574109245612703</v>
      </c>
      <c r="W3714" s="12" t="n">
        <v>44962</v>
      </c>
      <c r="X3714" s="13" t="n">
        <v>7.5</v>
      </c>
      <c r="Y3714" s="12" t="n">
        <v>44965</v>
      </c>
      <c r="Z3714" t="n">
        <v>17</v>
      </c>
      <c r="AA3714" s="14" t="inlineStr">
        <is>
          <t>SI</t>
        </is>
      </c>
    </row>
    <row r="3715">
      <c r="B3715" t="inlineStr">
        <is>
          <t>Venta Local</t>
        </is>
      </c>
      <c r="C3715" t="n">
        <v>40357321</v>
      </c>
      <c r="D3715" t="inlineStr">
        <is>
          <t>AGROSUPER SHANGHAI</t>
        </is>
      </c>
      <c r="E3715" t="n">
        <v>1021732</v>
      </c>
      <c r="F3715" t="inlineStr">
        <is>
          <t>agrosuper shanghai1021732</t>
        </is>
      </c>
      <c r="G3715" s="12" t="n">
        <v>44952</v>
      </c>
      <c r="H3715" s="10" t="inlineStr"/>
      <c r="I3715" s="10" t="n"/>
      <c r="J3715" s="10" t="n"/>
      <c r="K3715" s="10" t="n"/>
      <c r="L3715" s="13" t="n">
        <v>5.574109245612703</v>
      </c>
      <c r="M3715" s="12" t="n">
        <v>44957</v>
      </c>
      <c r="N3715" s="13" t="n">
        <v>5.5</v>
      </c>
      <c r="O3715" s="12" t="n">
        <v>44962</v>
      </c>
      <c r="P3715" t="n">
        <v>20</v>
      </c>
      <c r="Q3715" s="14" t="inlineStr">
        <is>
          <t>SI</t>
        </is>
      </c>
      <c r="R3715" s="10" t="n"/>
      <c r="S3715" s="10" t="n"/>
      <c r="T3715" s="10" t="n"/>
      <c r="U3715" s="10" t="n"/>
      <c r="V3715" s="13" t="n">
        <v>7.574109245612703</v>
      </c>
      <c r="W3715" s="12" t="n">
        <v>44959</v>
      </c>
      <c r="X3715" s="13" t="n">
        <v>7.5</v>
      </c>
      <c r="Y3715" s="12" t="n">
        <v>44962</v>
      </c>
      <c r="Z3715" t="n">
        <v>20</v>
      </c>
      <c r="AA3715" s="14" t="inlineStr">
        <is>
          <t>SI</t>
        </is>
      </c>
    </row>
    <row r="3716">
      <c r="B3716" t="inlineStr">
        <is>
          <t>Venta Local</t>
        </is>
      </c>
      <c r="C3716" t="n">
        <v>40357304</v>
      </c>
      <c r="D3716" t="inlineStr">
        <is>
          <t>AGROSUPER SHANGHAI</t>
        </is>
      </c>
      <c r="E3716" t="n">
        <v>1022379</v>
      </c>
      <c r="F3716" t="inlineStr">
        <is>
          <t>agrosuper shanghai1022379</t>
        </is>
      </c>
      <c r="G3716" s="12" t="n">
        <v>44956</v>
      </c>
      <c r="H3716" s="10" t="inlineStr"/>
      <c r="I3716" s="10" t="n"/>
      <c r="J3716" s="10" t="n"/>
      <c r="K3716" s="10" t="n"/>
      <c r="L3716" s="13" t="n">
        <v>5.574109245612703</v>
      </c>
      <c r="M3716" s="12" t="n">
        <v>44961</v>
      </c>
      <c r="N3716" s="13" t="n">
        <v>5.5</v>
      </c>
      <c r="O3716" s="12" t="n">
        <v>44966</v>
      </c>
      <c r="P3716" t="n">
        <v>16</v>
      </c>
      <c r="Q3716" s="14" t="inlineStr">
        <is>
          <t>SI</t>
        </is>
      </c>
      <c r="R3716" s="10" t="n"/>
      <c r="S3716" s="10" t="n"/>
      <c r="T3716" s="10" t="n"/>
      <c r="U3716" s="10" t="n"/>
      <c r="V3716" s="13" t="n">
        <v>7.574109245612703</v>
      </c>
      <c r="W3716" s="12" t="n">
        <v>44963</v>
      </c>
      <c r="X3716" s="13" t="n">
        <v>7.5</v>
      </c>
      <c r="Y3716" s="12" t="n">
        <v>44966</v>
      </c>
      <c r="Z3716" t="n">
        <v>16</v>
      </c>
      <c r="AA3716" s="14" t="inlineStr">
        <is>
          <t>SI</t>
        </is>
      </c>
    </row>
    <row r="3717">
      <c r="B3717" t="inlineStr">
        <is>
          <t>Venta Local</t>
        </is>
      </c>
      <c r="C3717" t="n">
        <v>40357303</v>
      </c>
      <c r="D3717" t="inlineStr">
        <is>
          <t>AGROSUPER SHANGHAI</t>
        </is>
      </c>
      <c r="E3717" t="n">
        <v>1022379</v>
      </c>
      <c r="F3717" t="inlineStr">
        <is>
          <t>agrosuper shanghai1022379</t>
        </is>
      </c>
      <c r="G3717" s="12" t="n">
        <v>44958</v>
      </c>
      <c r="H3717" s="10" t="inlineStr"/>
      <c r="I3717" s="10" t="n"/>
      <c r="J3717" s="10" t="n"/>
      <c r="K3717" s="10" t="n"/>
      <c r="L3717" s="13" t="n">
        <v>5.574109245612703</v>
      </c>
      <c r="M3717" s="12" t="n">
        <v>44963</v>
      </c>
      <c r="N3717" s="13" t="n">
        <v>5.5</v>
      </c>
      <c r="O3717" s="12" t="n">
        <v>44968</v>
      </c>
      <c r="P3717" t="n">
        <v>14</v>
      </c>
      <c r="Q3717" s="14" t="inlineStr">
        <is>
          <t>SI</t>
        </is>
      </c>
      <c r="R3717" s="10" t="n"/>
      <c r="S3717" s="10" t="n"/>
      <c r="T3717" s="10" t="n"/>
      <c r="U3717" s="10" t="n"/>
      <c r="V3717" s="13" t="n">
        <v>7.574109245612703</v>
      </c>
      <c r="W3717" s="12" t="n">
        <v>44965</v>
      </c>
      <c r="X3717" s="13" t="n">
        <v>7.5</v>
      </c>
      <c r="Y3717" s="12" t="n">
        <v>44968</v>
      </c>
      <c r="Z3717" t="n">
        <v>14</v>
      </c>
      <c r="AA3717" s="14" t="inlineStr">
        <is>
          <t>SI</t>
        </is>
      </c>
    </row>
    <row r="3718">
      <c r="B3718" t="inlineStr">
        <is>
          <t>Venta Local</t>
        </is>
      </c>
      <c r="C3718" t="n">
        <v>40357301</v>
      </c>
      <c r="D3718" t="inlineStr">
        <is>
          <t>AGROSUPER SHANGHAI</t>
        </is>
      </c>
      <c r="E3718" t="n">
        <v>1022646</v>
      </c>
      <c r="F3718" t="inlineStr">
        <is>
          <t>agrosuper shanghai1022646</t>
        </is>
      </c>
      <c r="G3718" s="12" t="n">
        <v>44955</v>
      </c>
      <c r="H3718" s="10" t="inlineStr"/>
      <c r="I3718" s="10" t="n"/>
      <c r="J3718" s="10" t="n"/>
      <c r="K3718" s="10" t="n"/>
      <c r="L3718" s="13" t="n">
        <v>5.574109245612703</v>
      </c>
      <c r="M3718" s="12" t="n">
        <v>44960</v>
      </c>
      <c r="N3718" s="13" t="n">
        <v>5.5</v>
      </c>
      <c r="O3718" s="12" t="n">
        <v>44965</v>
      </c>
      <c r="P3718" t="n">
        <v>17</v>
      </c>
      <c r="Q3718" s="14" t="inlineStr">
        <is>
          <t>SI</t>
        </is>
      </c>
      <c r="R3718" s="10" t="n"/>
      <c r="S3718" s="10" t="n"/>
      <c r="T3718" s="10" t="n"/>
      <c r="U3718" s="10" t="n"/>
      <c r="V3718" s="13" t="n">
        <v>7.574109245612703</v>
      </c>
      <c r="W3718" s="12" t="n">
        <v>44962</v>
      </c>
      <c r="X3718" s="13" t="n">
        <v>7.5</v>
      </c>
      <c r="Y3718" s="12" t="n">
        <v>44965</v>
      </c>
      <c r="Z3718" t="n">
        <v>17</v>
      </c>
      <c r="AA3718" s="14" t="inlineStr">
        <is>
          <t>SI</t>
        </is>
      </c>
    </row>
    <row r="3719">
      <c r="B3719" t="inlineStr">
        <is>
          <t>Venta Local</t>
        </is>
      </c>
      <c r="C3719" t="n">
        <v>40357300</v>
      </c>
      <c r="D3719" t="inlineStr">
        <is>
          <t>AGROSUPER SHANGHAI</t>
        </is>
      </c>
      <c r="E3719" t="n">
        <v>1022646</v>
      </c>
      <c r="F3719" t="inlineStr">
        <is>
          <t>agrosuper shanghai1022646</t>
        </is>
      </c>
      <c r="G3719" s="12" t="n">
        <v>44955</v>
      </c>
      <c r="H3719" s="10" t="inlineStr"/>
      <c r="I3719" s="10" t="n"/>
      <c r="J3719" s="10" t="n"/>
      <c r="K3719" s="10" t="n"/>
      <c r="L3719" s="13" t="n">
        <v>5.574109245612703</v>
      </c>
      <c r="M3719" s="12" t="n">
        <v>44960</v>
      </c>
      <c r="N3719" s="13" t="n">
        <v>5.5</v>
      </c>
      <c r="O3719" s="12" t="n">
        <v>44965</v>
      </c>
      <c r="P3719" t="n">
        <v>17</v>
      </c>
      <c r="Q3719" s="14" t="inlineStr">
        <is>
          <t>SI</t>
        </is>
      </c>
      <c r="R3719" s="10" t="n"/>
      <c r="S3719" s="10" t="n"/>
      <c r="T3719" s="10" t="n"/>
      <c r="U3719" s="10" t="n"/>
      <c r="V3719" s="13" t="n">
        <v>7.574109245612703</v>
      </c>
      <c r="W3719" s="12" t="n">
        <v>44962</v>
      </c>
      <c r="X3719" s="13" t="n">
        <v>7.5</v>
      </c>
      <c r="Y3719" s="12" t="n">
        <v>44965</v>
      </c>
      <c r="Z3719" t="n">
        <v>17</v>
      </c>
      <c r="AA3719" s="14" t="inlineStr">
        <is>
          <t>SI</t>
        </is>
      </c>
    </row>
    <row r="3720">
      <c r="B3720" t="inlineStr">
        <is>
          <t>Venta Local</t>
        </is>
      </c>
      <c r="C3720" t="n">
        <v>40357300</v>
      </c>
      <c r="D3720" t="inlineStr">
        <is>
          <t>AGROSUPER SHANGHAI</t>
        </is>
      </c>
      <c r="E3720" t="n">
        <v>1022646</v>
      </c>
      <c r="F3720" t="inlineStr">
        <is>
          <t>agrosuper shanghai1022646</t>
        </is>
      </c>
      <c r="G3720" s="12" t="n">
        <v>44955</v>
      </c>
      <c r="H3720" s="10" t="inlineStr"/>
      <c r="I3720" s="10" t="n"/>
      <c r="J3720" s="10" t="n"/>
      <c r="K3720" s="10" t="n"/>
      <c r="L3720" s="13" t="n">
        <v>5.574109245612703</v>
      </c>
      <c r="M3720" s="12" t="n">
        <v>44960</v>
      </c>
      <c r="N3720" s="13" t="n">
        <v>5.5</v>
      </c>
      <c r="O3720" s="12" t="n">
        <v>44965</v>
      </c>
      <c r="P3720" t="n">
        <v>17</v>
      </c>
      <c r="Q3720" s="14" t="inlineStr">
        <is>
          <t>SI</t>
        </is>
      </c>
      <c r="R3720" s="10" t="n"/>
      <c r="S3720" s="10" t="n"/>
      <c r="T3720" s="10" t="n"/>
      <c r="U3720" s="10" t="n"/>
      <c r="V3720" s="13" t="n">
        <v>7.574109245612703</v>
      </c>
      <c r="W3720" s="12" t="n">
        <v>44962</v>
      </c>
      <c r="X3720" s="13" t="n">
        <v>7.5</v>
      </c>
      <c r="Y3720" s="12" t="n">
        <v>44965</v>
      </c>
      <c r="Z3720" t="n">
        <v>17</v>
      </c>
      <c r="AA3720" s="14" t="inlineStr">
        <is>
          <t>SI</t>
        </is>
      </c>
    </row>
    <row r="3721">
      <c r="B3721" t="inlineStr">
        <is>
          <t>Venta Local</t>
        </is>
      </c>
      <c r="C3721" t="n">
        <v>40357298</v>
      </c>
      <c r="D3721" t="inlineStr">
        <is>
          <t>AGROSUPER SHANGHAI</t>
        </is>
      </c>
      <c r="E3721" t="n">
        <v>1022645</v>
      </c>
      <c r="F3721" t="inlineStr">
        <is>
          <t>agrosuper shanghai1022645</t>
        </is>
      </c>
      <c r="G3721" s="12" t="n">
        <v>44956</v>
      </c>
      <c r="H3721" s="10" t="inlineStr"/>
      <c r="I3721" s="10" t="n"/>
      <c r="J3721" s="10" t="n"/>
      <c r="K3721" s="10" t="n"/>
      <c r="L3721" s="13" t="n">
        <v>5.574109245612703</v>
      </c>
      <c r="M3721" s="12" t="n">
        <v>44961</v>
      </c>
      <c r="N3721" s="13" t="n">
        <v>5.5</v>
      </c>
      <c r="O3721" s="12" t="n">
        <v>44966</v>
      </c>
      <c r="P3721" t="n">
        <v>16</v>
      </c>
      <c r="Q3721" s="14" t="inlineStr">
        <is>
          <t>SI</t>
        </is>
      </c>
      <c r="R3721" s="10" t="n"/>
      <c r="S3721" s="10" t="n"/>
      <c r="T3721" s="10" t="n"/>
      <c r="U3721" s="10" t="n"/>
      <c r="V3721" s="13" t="n">
        <v>7.574109245612703</v>
      </c>
      <c r="W3721" s="12" t="n">
        <v>44963</v>
      </c>
      <c r="X3721" s="13" t="n">
        <v>7.5</v>
      </c>
      <c r="Y3721" s="12" t="n">
        <v>44966</v>
      </c>
      <c r="Z3721" t="n">
        <v>16</v>
      </c>
      <c r="AA3721" s="14" t="inlineStr">
        <is>
          <t>SI</t>
        </is>
      </c>
    </row>
    <row r="3722">
      <c r="B3722" t="inlineStr">
        <is>
          <t>Venta Local</t>
        </is>
      </c>
      <c r="C3722" t="n">
        <v>40357294</v>
      </c>
      <c r="D3722" t="inlineStr">
        <is>
          <t>AGROSUPER SHANGHAI</t>
        </is>
      </c>
      <c r="E3722" t="n">
        <v>1021992</v>
      </c>
      <c r="F3722" t="inlineStr">
        <is>
          <t>agrosuper shanghai1021992</t>
        </is>
      </c>
      <c r="G3722" s="12" t="n">
        <v>44962</v>
      </c>
      <c r="H3722" s="10" t="inlineStr"/>
      <c r="I3722" s="10" t="n"/>
      <c r="J3722" s="10" t="n"/>
      <c r="K3722" s="10" t="n"/>
      <c r="L3722" s="13" t="n">
        <v>5.574109245612703</v>
      </c>
      <c r="M3722" s="12" t="n">
        <v>44967</v>
      </c>
      <c r="N3722" s="13" t="n">
        <v>5.5</v>
      </c>
      <c r="O3722" s="12" t="n">
        <v>44972</v>
      </c>
      <c r="P3722" t="n">
        <v>11</v>
      </c>
      <c r="Q3722" s="14" t="inlineStr">
        <is>
          <t>SI</t>
        </is>
      </c>
      <c r="R3722" s="10" t="n"/>
      <c r="S3722" s="10" t="n"/>
      <c r="T3722" s="10" t="n"/>
      <c r="U3722" s="10" t="n"/>
      <c r="V3722" s="13" t="n">
        <v>7.574109245612703</v>
      </c>
      <c r="W3722" s="12" t="n">
        <v>44969</v>
      </c>
      <c r="X3722" s="13" t="n">
        <v>7.5</v>
      </c>
      <c r="Y3722" s="12" t="n">
        <v>44972</v>
      </c>
      <c r="Z3722" t="n">
        <v>11</v>
      </c>
      <c r="AA3722" s="14" t="inlineStr">
        <is>
          <t>SI</t>
        </is>
      </c>
    </row>
    <row r="3723">
      <c r="B3723" t="inlineStr">
        <is>
          <t>Venta Local</t>
        </is>
      </c>
      <c r="C3723" t="n">
        <v>40357294</v>
      </c>
      <c r="D3723" t="inlineStr">
        <is>
          <t>AGROSUPER SHANGHAI</t>
        </is>
      </c>
      <c r="E3723" t="n">
        <v>1021992</v>
      </c>
      <c r="F3723" t="inlineStr">
        <is>
          <t>agrosuper shanghai1021992</t>
        </is>
      </c>
      <c r="G3723" s="12" t="n">
        <v>44962</v>
      </c>
      <c r="H3723" s="10" t="inlineStr"/>
      <c r="I3723" s="10" t="n"/>
      <c r="J3723" s="10" t="n"/>
      <c r="K3723" s="10" t="n"/>
      <c r="L3723" s="13" t="n">
        <v>5.574109245612703</v>
      </c>
      <c r="M3723" s="12" t="n">
        <v>44967</v>
      </c>
      <c r="N3723" s="13" t="n">
        <v>5.5</v>
      </c>
      <c r="O3723" s="12" t="n">
        <v>44972</v>
      </c>
      <c r="P3723" t="n">
        <v>11</v>
      </c>
      <c r="Q3723" s="14" t="inlineStr">
        <is>
          <t>SI</t>
        </is>
      </c>
      <c r="R3723" s="10" t="n"/>
      <c r="S3723" s="10" t="n"/>
      <c r="T3723" s="10" t="n"/>
      <c r="U3723" s="10" t="n"/>
      <c r="V3723" s="13" t="n">
        <v>7.574109245612703</v>
      </c>
      <c r="W3723" s="12" t="n">
        <v>44969</v>
      </c>
      <c r="X3723" s="13" t="n">
        <v>7.5</v>
      </c>
      <c r="Y3723" s="12" t="n">
        <v>44972</v>
      </c>
      <c r="Z3723" t="n">
        <v>11</v>
      </c>
      <c r="AA3723" s="14" t="inlineStr">
        <is>
          <t>SI</t>
        </is>
      </c>
    </row>
    <row r="3724">
      <c r="B3724" t="inlineStr">
        <is>
          <t>Venta Local</t>
        </is>
      </c>
      <c r="C3724" t="n">
        <v>40357286</v>
      </c>
      <c r="D3724" t="inlineStr">
        <is>
          <t>AGROSUPER SHANGHAI</t>
        </is>
      </c>
      <c r="E3724" t="n">
        <v>1021767</v>
      </c>
      <c r="F3724" t="inlineStr">
        <is>
          <t>agrosuper shanghai1021767</t>
        </is>
      </c>
      <c r="G3724" s="12" t="n">
        <v>44975</v>
      </c>
      <c r="H3724" s="10" t="inlineStr"/>
      <c r="I3724" s="10" t="n"/>
      <c r="J3724" s="10" t="n"/>
      <c r="K3724" s="10" t="n"/>
      <c r="L3724" s="13" t="n">
        <v>5.574109245612703</v>
      </c>
      <c r="M3724" s="12" t="n">
        <v>44980</v>
      </c>
      <c r="N3724" s="13" t="n">
        <v>5.5</v>
      </c>
      <c r="O3724" s="12" t="n">
        <v>44985</v>
      </c>
      <c r="P3724" t="n">
        <v>0</v>
      </c>
      <c r="Q3724" s="14" t="inlineStr">
        <is>
          <t>Mes 3</t>
        </is>
      </c>
      <c r="R3724" s="10" t="n"/>
      <c r="S3724" s="10" t="n"/>
      <c r="T3724" s="10" t="n"/>
      <c r="U3724" s="10" t="n"/>
      <c r="V3724" s="13" t="n">
        <v>7.574109245612703</v>
      </c>
      <c r="W3724" s="12" t="n">
        <v>44982</v>
      </c>
      <c r="X3724" s="13" t="n">
        <v>7.5</v>
      </c>
      <c r="Y3724" s="12" t="n">
        <v>44985</v>
      </c>
      <c r="Z3724" t="n">
        <v>0</v>
      </c>
      <c r="AA3724" s="14" t="inlineStr">
        <is>
          <t>Mes 3</t>
        </is>
      </c>
    </row>
    <row r="3725">
      <c r="B3725" t="inlineStr">
        <is>
          <t>Venta Local</t>
        </is>
      </c>
      <c r="C3725" t="n">
        <v>40357284</v>
      </c>
      <c r="D3725" t="inlineStr">
        <is>
          <t>AGROSUPER SHANGHAI</t>
        </is>
      </c>
      <c r="E3725" t="n">
        <v>1021767</v>
      </c>
      <c r="F3725" t="inlineStr">
        <is>
          <t>agrosuper shanghai1021767</t>
        </is>
      </c>
      <c r="G3725" s="12" t="n">
        <v>44975</v>
      </c>
      <c r="H3725" s="10" t="inlineStr"/>
      <c r="I3725" s="10" t="n"/>
      <c r="J3725" s="10" t="n"/>
      <c r="K3725" s="10" t="n"/>
      <c r="L3725" s="13" t="n">
        <v>5.574109245612703</v>
      </c>
      <c r="M3725" s="12" t="n">
        <v>44980</v>
      </c>
      <c r="N3725" s="13" t="n">
        <v>5.5</v>
      </c>
      <c r="O3725" s="12" t="n">
        <v>44985</v>
      </c>
      <c r="P3725" t="n">
        <v>0</v>
      </c>
      <c r="Q3725" s="14" t="inlineStr">
        <is>
          <t>Mes 3</t>
        </is>
      </c>
      <c r="R3725" s="10" t="n"/>
      <c r="S3725" s="10" t="n"/>
      <c r="T3725" s="10" t="n"/>
      <c r="U3725" s="10" t="n"/>
      <c r="V3725" s="13" t="n">
        <v>7.574109245612703</v>
      </c>
      <c r="W3725" s="12" t="n">
        <v>44982</v>
      </c>
      <c r="X3725" s="13" t="n">
        <v>7.5</v>
      </c>
      <c r="Y3725" s="12" t="n">
        <v>44985</v>
      </c>
      <c r="Z3725" t="n">
        <v>0</v>
      </c>
      <c r="AA3725" s="14" t="inlineStr">
        <is>
          <t>Mes 3</t>
        </is>
      </c>
    </row>
    <row r="3726">
      <c r="B3726" t="inlineStr">
        <is>
          <t>Venta Local</t>
        </is>
      </c>
      <c r="C3726" t="n">
        <v>40357284</v>
      </c>
      <c r="D3726" t="inlineStr">
        <is>
          <t>AGROSUPER SHANGHAI</t>
        </is>
      </c>
      <c r="E3726" t="n">
        <v>1021767</v>
      </c>
      <c r="F3726" t="inlineStr">
        <is>
          <t>agrosuper shanghai1021767</t>
        </is>
      </c>
      <c r="G3726" s="12" t="n">
        <v>44975</v>
      </c>
      <c r="H3726" s="10" t="inlineStr"/>
      <c r="I3726" s="10" t="n"/>
      <c r="J3726" s="10" t="n"/>
      <c r="K3726" s="10" t="n"/>
      <c r="L3726" s="13" t="n">
        <v>5.574109245612703</v>
      </c>
      <c r="M3726" s="12" t="n">
        <v>44980</v>
      </c>
      <c r="N3726" s="13" t="n">
        <v>5.5</v>
      </c>
      <c r="O3726" s="12" t="n">
        <v>44985</v>
      </c>
      <c r="P3726" t="n">
        <v>0</v>
      </c>
      <c r="Q3726" s="14" t="inlineStr">
        <is>
          <t>Mes 3</t>
        </is>
      </c>
      <c r="R3726" s="10" t="n"/>
      <c r="S3726" s="10" t="n"/>
      <c r="T3726" s="10" t="n"/>
      <c r="U3726" s="10" t="n"/>
      <c r="V3726" s="13" t="n">
        <v>7.574109245612703</v>
      </c>
      <c r="W3726" s="12" t="n">
        <v>44982</v>
      </c>
      <c r="X3726" s="13" t="n">
        <v>7.5</v>
      </c>
      <c r="Y3726" s="12" t="n">
        <v>44985</v>
      </c>
      <c r="Z3726" t="n">
        <v>0</v>
      </c>
      <c r="AA3726" s="14" t="inlineStr">
        <is>
          <t>Mes 3</t>
        </is>
      </c>
    </row>
    <row r="3727">
      <c r="B3727" t="inlineStr">
        <is>
          <t>Venta Local</t>
        </is>
      </c>
      <c r="C3727" t="n">
        <v>40357283</v>
      </c>
      <c r="D3727" t="inlineStr">
        <is>
          <t>AGROSUPER SHANGHAI</t>
        </is>
      </c>
      <c r="E3727" t="n">
        <v>1021767</v>
      </c>
      <c r="F3727" t="inlineStr">
        <is>
          <t>agrosuper shanghai1021767</t>
        </is>
      </c>
      <c r="G3727" s="12" t="n">
        <v>44975</v>
      </c>
      <c r="H3727" s="10" t="inlineStr"/>
      <c r="I3727" s="10" t="n"/>
      <c r="J3727" s="10" t="n"/>
      <c r="K3727" s="10" t="n"/>
      <c r="L3727" s="13" t="n">
        <v>5.574109245612703</v>
      </c>
      <c r="M3727" s="12" t="n">
        <v>44980</v>
      </c>
      <c r="N3727" s="13" t="n">
        <v>5.5</v>
      </c>
      <c r="O3727" s="12" t="n">
        <v>44985</v>
      </c>
      <c r="P3727" t="n">
        <v>0</v>
      </c>
      <c r="Q3727" s="14" t="inlineStr">
        <is>
          <t>Mes 3</t>
        </is>
      </c>
      <c r="R3727" s="10" t="n"/>
      <c r="S3727" s="10" t="n"/>
      <c r="T3727" s="10" t="n"/>
      <c r="U3727" s="10" t="n"/>
      <c r="V3727" s="13" t="n">
        <v>7.574109245612703</v>
      </c>
      <c r="W3727" s="12" t="n">
        <v>44982</v>
      </c>
      <c r="X3727" s="13" t="n">
        <v>7.5</v>
      </c>
      <c r="Y3727" s="12" t="n">
        <v>44985</v>
      </c>
      <c r="Z3727" t="n">
        <v>0</v>
      </c>
      <c r="AA3727" s="14" t="inlineStr">
        <is>
          <t>Mes 3</t>
        </is>
      </c>
    </row>
    <row r="3728">
      <c r="B3728" t="inlineStr">
        <is>
          <t>Venta Local</t>
        </is>
      </c>
      <c r="C3728" t="n">
        <v>40357282</v>
      </c>
      <c r="D3728" t="inlineStr">
        <is>
          <t>AGROSUPER SHANGHAI</t>
        </is>
      </c>
      <c r="E3728" t="n">
        <v>1021767</v>
      </c>
      <c r="F3728" t="inlineStr">
        <is>
          <t>agrosuper shanghai1021767</t>
        </is>
      </c>
      <c r="G3728" s="12" t="n">
        <v>44975</v>
      </c>
      <c r="H3728" s="10" t="inlineStr"/>
      <c r="I3728" s="10" t="n"/>
      <c r="J3728" s="10" t="n"/>
      <c r="K3728" s="10" t="n"/>
      <c r="L3728" s="13" t="n">
        <v>5.574109245612703</v>
      </c>
      <c r="M3728" s="12" t="n">
        <v>44980</v>
      </c>
      <c r="N3728" s="13" t="n">
        <v>5.5</v>
      </c>
      <c r="O3728" s="12" t="n">
        <v>44985</v>
      </c>
      <c r="P3728" t="n">
        <v>0</v>
      </c>
      <c r="Q3728" s="14" t="inlineStr">
        <is>
          <t>Mes 3</t>
        </is>
      </c>
      <c r="R3728" s="10" t="n"/>
      <c r="S3728" s="10" t="n"/>
      <c r="T3728" s="10" t="n"/>
      <c r="U3728" s="10" t="n"/>
      <c r="V3728" s="13" t="n">
        <v>7.574109245612703</v>
      </c>
      <c r="W3728" s="12" t="n">
        <v>44982</v>
      </c>
      <c r="X3728" s="13" t="n">
        <v>7.5</v>
      </c>
      <c r="Y3728" s="12" t="n">
        <v>44985</v>
      </c>
      <c r="Z3728" t="n">
        <v>0</v>
      </c>
      <c r="AA3728" s="14" t="inlineStr">
        <is>
          <t>Mes 3</t>
        </is>
      </c>
    </row>
    <row r="3729">
      <c r="B3729" t="inlineStr">
        <is>
          <t>Venta Local</t>
        </is>
      </c>
      <c r="C3729" t="n">
        <v>40357281</v>
      </c>
      <c r="D3729" t="inlineStr">
        <is>
          <t>AGROSUPER SHANGHAI</t>
        </is>
      </c>
      <c r="E3729" t="n">
        <v>1021767</v>
      </c>
      <c r="F3729" t="inlineStr">
        <is>
          <t>agrosuper shanghai1021767</t>
        </is>
      </c>
      <c r="G3729" s="12" t="n">
        <v>44962</v>
      </c>
      <c r="H3729" s="10" t="inlineStr"/>
      <c r="I3729" s="10" t="n"/>
      <c r="J3729" s="10" t="n"/>
      <c r="K3729" s="10" t="n"/>
      <c r="L3729" s="13" t="n">
        <v>5.574109245612703</v>
      </c>
      <c r="M3729" s="12" t="n">
        <v>44967</v>
      </c>
      <c r="N3729" s="13" t="n">
        <v>5.5</v>
      </c>
      <c r="O3729" s="12" t="n">
        <v>44972</v>
      </c>
      <c r="P3729" t="n">
        <v>11</v>
      </c>
      <c r="Q3729" s="14" t="inlineStr">
        <is>
          <t>SI</t>
        </is>
      </c>
      <c r="R3729" s="10" t="n"/>
      <c r="S3729" s="10" t="n"/>
      <c r="T3729" s="10" t="n"/>
      <c r="U3729" s="10" t="n"/>
      <c r="V3729" s="13" t="n">
        <v>7.574109245612703</v>
      </c>
      <c r="W3729" s="12" t="n">
        <v>44969</v>
      </c>
      <c r="X3729" s="13" t="n">
        <v>7.5</v>
      </c>
      <c r="Y3729" s="12" t="n">
        <v>44972</v>
      </c>
      <c r="Z3729" t="n">
        <v>11</v>
      </c>
      <c r="AA3729" s="14" t="inlineStr">
        <is>
          <t>SI</t>
        </is>
      </c>
    </row>
    <row r="3730">
      <c r="B3730" t="inlineStr">
        <is>
          <t>Venta Local</t>
        </is>
      </c>
      <c r="C3730" t="n">
        <v>40357280</v>
      </c>
      <c r="D3730" t="inlineStr">
        <is>
          <t>AGROSUPER SHANGHAI</t>
        </is>
      </c>
      <c r="E3730" t="n">
        <v>1021767</v>
      </c>
      <c r="F3730" t="inlineStr">
        <is>
          <t>agrosuper shanghai1021767</t>
        </is>
      </c>
      <c r="G3730" s="12" t="n">
        <v>44955</v>
      </c>
      <c r="H3730" s="10" t="inlineStr"/>
      <c r="I3730" s="10" t="n"/>
      <c r="J3730" s="10" t="n"/>
      <c r="K3730" s="10" t="n"/>
      <c r="L3730" s="13" t="n">
        <v>5.574109245612703</v>
      </c>
      <c r="M3730" s="12" t="n">
        <v>44960</v>
      </c>
      <c r="N3730" s="13" t="n">
        <v>5.5</v>
      </c>
      <c r="O3730" s="12" t="n">
        <v>44965</v>
      </c>
      <c r="P3730" t="n">
        <v>17</v>
      </c>
      <c r="Q3730" s="14" t="inlineStr">
        <is>
          <t>SI</t>
        </is>
      </c>
      <c r="R3730" s="10" t="n"/>
      <c r="S3730" s="10" t="n"/>
      <c r="T3730" s="10" t="n"/>
      <c r="U3730" s="10" t="n"/>
      <c r="V3730" s="13" t="n">
        <v>7.574109245612703</v>
      </c>
      <c r="W3730" s="12" t="n">
        <v>44962</v>
      </c>
      <c r="X3730" s="13" t="n">
        <v>7.5</v>
      </c>
      <c r="Y3730" s="12" t="n">
        <v>44965</v>
      </c>
      <c r="Z3730" t="n">
        <v>17</v>
      </c>
      <c r="AA3730" s="14" t="inlineStr">
        <is>
          <t>SI</t>
        </is>
      </c>
    </row>
    <row r="3731">
      <c r="B3731" t="inlineStr">
        <is>
          <t>Venta Local</t>
        </is>
      </c>
      <c r="C3731" t="n">
        <v>40357279</v>
      </c>
      <c r="D3731" t="inlineStr">
        <is>
          <t>AGROSUPER SHANGHAI</t>
        </is>
      </c>
      <c r="E3731" t="n">
        <v>1021767</v>
      </c>
      <c r="F3731" t="inlineStr">
        <is>
          <t>agrosuper shanghai1021767</t>
        </is>
      </c>
      <c r="G3731" s="12" t="n">
        <v>44960</v>
      </c>
      <c r="H3731" s="10" t="inlineStr"/>
      <c r="I3731" s="10" t="n"/>
      <c r="J3731" s="10" t="n"/>
      <c r="K3731" s="10" t="n"/>
      <c r="L3731" s="13" t="n">
        <v>5.574109245612703</v>
      </c>
      <c r="M3731" s="12" t="n">
        <v>44965</v>
      </c>
      <c r="N3731" s="13" t="n">
        <v>5.5</v>
      </c>
      <c r="O3731" s="12" t="n">
        <v>44970</v>
      </c>
      <c r="P3731" t="n">
        <v>13</v>
      </c>
      <c r="Q3731" s="14" t="inlineStr">
        <is>
          <t>SI</t>
        </is>
      </c>
      <c r="R3731" s="10" t="n"/>
      <c r="S3731" s="10" t="n"/>
      <c r="T3731" s="10" t="n"/>
      <c r="U3731" s="10" t="n"/>
      <c r="V3731" s="13" t="n">
        <v>7.574109245612703</v>
      </c>
      <c r="W3731" s="12" t="n">
        <v>44967</v>
      </c>
      <c r="X3731" s="13" t="n">
        <v>7.5</v>
      </c>
      <c r="Y3731" s="12" t="n">
        <v>44970</v>
      </c>
      <c r="Z3731" t="n">
        <v>13</v>
      </c>
      <c r="AA3731" s="14" t="inlineStr">
        <is>
          <t>SI</t>
        </is>
      </c>
    </row>
    <row r="3732">
      <c r="B3732" t="inlineStr">
        <is>
          <t>Venta Local</t>
        </is>
      </c>
      <c r="C3732" t="n">
        <v>40357278</v>
      </c>
      <c r="D3732" t="inlineStr">
        <is>
          <t>AGROSUPER SHANGHAI</t>
        </is>
      </c>
      <c r="E3732" t="n">
        <v>1021767</v>
      </c>
      <c r="F3732" t="inlineStr">
        <is>
          <t>agrosuper shanghai1021767</t>
        </is>
      </c>
      <c r="G3732" s="12" t="n">
        <v>44956</v>
      </c>
      <c r="H3732" s="10" t="inlineStr"/>
      <c r="I3732" s="10" t="n"/>
      <c r="J3732" s="10" t="n"/>
      <c r="K3732" s="10" t="n"/>
      <c r="L3732" s="13" t="n">
        <v>5.574109245612703</v>
      </c>
      <c r="M3732" s="12" t="n">
        <v>44961</v>
      </c>
      <c r="N3732" s="13" t="n">
        <v>5.5</v>
      </c>
      <c r="O3732" s="12" t="n">
        <v>44966</v>
      </c>
      <c r="P3732" t="n">
        <v>16</v>
      </c>
      <c r="Q3732" s="14" t="inlineStr">
        <is>
          <t>SI</t>
        </is>
      </c>
      <c r="R3732" s="10" t="n"/>
      <c r="S3732" s="10" t="n"/>
      <c r="T3732" s="10" t="n"/>
      <c r="U3732" s="10" t="n"/>
      <c r="V3732" s="13" t="n">
        <v>7.574109245612703</v>
      </c>
      <c r="W3732" s="12" t="n">
        <v>44963</v>
      </c>
      <c r="X3732" s="13" t="n">
        <v>7.5</v>
      </c>
      <c r="Y3732" s="12" t="n">
        <v>44966</v>
      </c>
      <c r="Z3732" t="n">
        <v>16</v>
      </c>
      <c r="AA3732" s="14" t="inlineStr">
        <is>
          <t>SI</t>
        </is>
      </c>
    </row>
    <row r="3733">
      <c r="B3733" t="inlineStr">
        <is>
          <t>Venta Local</t>
        </is>
      </c>
      <c r="C3733" t="n">
        <v>40357277</v>
      </c>
      <c r="D3733" t="inlineStr">
        <is>
          <t>AGROSUPER SHANGHAI</t>
        </is>
      </c>
      <c r="E3733" t="n">
        <v>1021767</v>
      </c>
      <c r="F3733" t="inlineStr">
        <is>
          <t>agrosuper shanghai1021767</t>
        </is>
      </c>
      <c r="G3733" s="12" t="n">
        <v>44952</v>
      </c>
      <c r="H3733" s="10" t="inlineStr"/>
      <c r="I3733" s="10" t="n"/>
      <c r="J3733" s="10" t="n"/>
      <c r="K3733" s="10" t="n"/>
      <c r="L3733" s="13" t="n">
        <v>5.574109245612703</v>
      </c>
      <c r="M3733" s="12" t="n">
        <v>44957</v>
      </c>
      <c r="N3733" s="13" t="n">
        <v>5.5</v>
      </c>
      <c r="O3733" s="12" t="n">
        <v>44962</v>
      </c>
      <c r="P3733" t="n">
        <v>20</v>
      </c>
      <c r="Q3733" s="14" t="inlineStr">
        <is>
          <t>SI</t>
        </is>
      </c>
      <c r="R3733" s="10" t="n"/>
      <c r="S3733" s="10" t="n"/>
      <c r="T3733" s="10" t="n"/>
      <c r="U3733" s="10" t="n"/>
      <c r="V3733" s="13" t="n">
        <v>7.574109245612703</v>
      </c>
      <c r="W3733" s="12" t="n">
        <v>44959</v>
      </c>
      <c r="X3733" s="13" t="n">
        <v>7.5</v>
      </c>
      <c r="Y3733" s="12" t="n">
        <v>44962</v>
      </c>
      <c r="Z3733" t="n">
        <v>20</v>
      </c>
      <c r="AA3733" s="14" t="inlineStr">
        <is>
          <t>SI</t>
        </is>
      </c>
    </row>
    <row r="3734">
      <c r="B3734" t="inlineStr">
        <is>
          <t>Venta Local</t>
        </is>
      </c>
      <c r="C3734" t="n">
        <v>40357276</v>
      </c>
      <c r="D3734" t="inlineStr">
        <is>
          <t>AGROSUPER SHANGHAI</t>
        </is>
      </c>
      <c r="E3734" t="n">
        <v>1021767</v>
      </c>
      <c r="F3734" t="inlineStr">
        <is>
          <t>agrosuper shanghai1021767</t>
        </is>
      </c>
      <c r="G3734" s="12" t="n">
        <v>44950</v>
      </c>
      <c r="H3734" s="10" t="inlineStr"/>
      <c r="I3734" s="10" t="n"/>
      <c r="J3734" s="10" t="n"/>
      <c r="K3734" s="10" t="n"/>
      <c r="L3734" s="13" t="n">
        <v>5.574109245612703</v>
      </c>
      <c r="M3734" s="12" t="n">
        <v>44955</v>
      </c>
      <c r="N3734" s="13" t="n">
        <v>5.5</v>
      </c>
      <c r="O3734" s="12" t="n">
        <v>44960</v>
      </c>
      <c r="P3734" t="n">
        <v>21</v>
      </c>
      <c r="Q3734" s="14" t="inlineStr">
        <is>
          <t>SI</t>
        </is>
      </c>
      <c r="R3734" s="10" t="n"/>
      <c r="S3734" s="10" t="n"/>
      <c r="T3734" s="10" t="n"/>
      <c r="U3734" s="10" t="n"/>
      <c r="V3734" s="13" t="n">
        <v>7.574109245612703</v>
      </c>
      <c r="W3734" s="12" t="n">
        <v>44957</v>
      </c>
      <c r="X3734" s="13" t="n">
        <v>7.5</v>
      </c>
      <c r="Y3734" s="12" t="n">
        <v>44960</v>
      </c>
      <c r="Z3734" t="n">
        <v>21</v>
      </c>
      <c r="AA3734" s="14" t="inlineStr">
        <is>
          <t>SI</t>
        </is>
      </c>
    </row>
    <row r="3735">
      <c r="B3735" t="inlineStr">
        <is>
          <t>Venta Local</t>
        </is>
      </c>
      <c r="C3735" t="n">
        <v>40357275</v>
      </c>
      <c r="D3735" t="inlineStr">
        <is>
          <t>AGROSUPER SHANGHAI</t>
        </is>
      </c>
      <c r="E3735" t="n">
        <v>1021767</v>
      </c>
      <c r="F3735" t="inlineStr">
        <is>
          <t>agrosuper shanghai1021767</t>
        </is>
      </c>
      <c r="G3735" s="12" t="n">
        <v>44952</v>
      </c>
      <c r="H3735" s="10" t="inlineStr"/>
      <c r="I3735" s="10" t="n"/>
      <c r="J3735" s="10" t="n"/>
      <c r="K3735" s="10" t="n"/>
      <c r="L3735" s="13" t="n">
        <v>5.574109245612703</v>
      </c>
      <c r="M3735" s="12" t="n">
        <v>44957</v>
      </c>
      <c r="N3735" s="13" t="n">
        <v>5.5</v>
      </c>
      <c r="O3735" s="12" t="n">
        <v>44962</v>
      </c>
      <c r="P3735" t="n">
        <v>20</v>
      </c>
      <c r="Q3735" s="14" t="inlineStr">
        <is>
          <t>SI</t>
        </is>
      </c>
      <c r="R3735" s="10" t="n"/>
      <c r="S3735" s="10" t="n"/>
      <c r="T3735" s="10" t="n"/>
      <c r="U3735" s="10" t="n"/>
      <c r="V3735" s="13" t="n">
        <v>7.574109245612703</v>
      </c>
      <c r="W3735" s="12" t="n">
        <v>44959</v>
      </c>
      <c r="X3735" s="13" t="n">
        <v>7.5</v>
      </c>
      <c r="Y3735" s="12" t="n">
        <v>44962</v>
      </c>
      <c r="Z3735" t="n">
        <v>20</v>
      </c>
      <c r="AA3735" s="14" t="inlineStr">
        <is>
          <t>SI</t>
        </is>
      </c>
    </row>
    <row r="3736">
      <c r="B3736" t="inlineStr">
        <is>
          <t>Venta Local</t>
        </is>
      </c>
      <c r="C3736" t="n">
        <v>40357274</v>
      </c>
      <c r="D3736" t="inlineStr">
        <is>
          <t>AGROSUPER SHANGHAI</t>
        </is>
      </c>
      <c r="E3736" t="n">
        <v>1021767</v>
      </c>
      <c r="F3736" t="inlineStr">
        <is>
          <t>agrosuper shanghai1021767</t>
        </is>
      </c>
      <c r="G3736" s="12" t="n">
        <v>44951</v>
      </c>
      <c r="H3736" s="10" t="inlineStr"/>
      <c r="I3736" s="10" t="n"/>
      <c r="J3736" s="10" t="n"/>
      <c r="K3736" s="10" t="n"/>
      <c r="L3736" s="13" t="n">
        <v>5.574109245612703</v>
      </c>
      <c r="M3736" s="12" t="n">
        <v>44956</v>
      </c>
      <c r="N3736" s="13" t="n">
        <v>5.5</v>
      </c>
      <c r="O3736" s="12" t="n">
        <v>44961</v>
      </c>
      <c r="P3736" t="n">
        <v>20</v>
      </c>
      <c r="Q3736" s="14" t="inlineStr">
        <is>
          <t>SI</t>
        </is>
      </c>
      <c r="R3736" s="10" t="n"/>
      <c r="S3736" s="10" t="n"/>
      <c r="T3736" s="10" t="n"/>
      <c r="U3736" s="10" t="n"/>
      <c r="V3736" s="13" t="n">
        <v>7.574109245612703</v>
      </c>
      <c r="W3736" s="12" t="n">
        <v>44958</v>
      </c>
      <c r="X3736" s="13" t="n">
        <v>7.5</v>
      </c>
      <c r="Y3736" s="12" t="n">
        <v>44961</v>
      </c>
      <c r="Z3736" t="n">
        <v>20</v>
      </c>
      <c r="AA3736" s="14" t="inlineStr">
        <is>
          <t>SI</t>
        </is>
      </c>
    </row>
    <row r="3737">
      <c r="B3737" t="inlineStr">
        <is>
          <t>Venta Local</t>
        </is>
      </c>
      <c r="C3737" t="n">
        <v>40357258</v>
      </c>
      <c r="D3737" t="inlineStr">
        <is>
          <t>AGROSUPER SHANGHAI</t>
        </is>
      </c>
      <c r="E3737" t="n">
        <v>1011969</v>
      </c>
      <c r="F3737" t="inlineStr">
        <is>
          <t>agrosuper shanghai1011969</t>
        </is>
      </c>
      <c r="G3737" s="12" t="n">
        <v>44956</v>
      </c>
      <c r="H3737" s="10" t="inlineStr"/>
      <c r="I3737" s="10" t="n"/>
      <c r="J3737" s="10" t="n"/>
      <c r="K3737" s="10" t="n"/>
      <c r="L3737" s="13" t="n">
        <v>5.574109245612703</v>
      </c>
      <c r="M3737" s="12" t="n">
        <v>44961</v>
      </c>
      <c r="N3737" s="13" t="n">
        <v>5.5</v>
      </c>
      <c r="O3737" s="12" t="n">
        <v>44966</v>
      </c>
      <c r="P3737" t="n">
        <v>16</v>
      </c>
      <c r="Q3737" s="14" t="inlineStr">
        <is>
          <t>SI</t>
        </is>
      </c>
      <c r="R3737" s="10" t="n"/>
      <c r="S3737" s="10" t="n"/>
      <c r="T3737" s="10" t="n"/>
      <c r="U3737" s="10" t="n"/>
      <c r="V3737" s="13" t="n">
        <v>7.574109245612703</v>
      </c>
      <c r="W3737" s="12" t="n">
        <v>44963</v>
      </c>
      <c r="X3737" s="13" t="n">
        <v>7.5</v>
      </c>
      <c r="Y3737" s="12" t="n">
        <v>44966</v>
      </c>
      <c r="Z3737" t="n">
        <v>16</v>
      </c>
      <c r="AA3737" s="14" t="inlineStr">
        <is>
          <t>SI</t>
        </is>
      </c>
    </row>
    <row r="3738">
      <c r="B3738" t="inlineStr">
        <is>
          <t>Venta Local</t>
        </is>
      </c>
      <c r="C3738" t="n">
        <v>40357257</v>
      </c>
      <c r="D3738" t="inlineStr">
        <is>
          <t>AGROSUPER SHANGHAI</t>
        </is>
      </c>
      <c r="E3738" t="n">
        <v>1011969</v>
      </c>
      <c r="F3738" t="inlineStr">
        <is>
          <t>agrosuper shanghai1011969</t>
        </is>
      </c>
      <c r="G3738" s="12" t="n">
        <v>44958</v>
      </c>
      <c r="H3738" s="10" t="inlineStr"/>
      <c r="I3738" s="10" t="n"/>
      <c r="J3738" s="10" t="n"/>
      <c r="K3738" s="10" t="n"/>
      <c r="L3738" s="13" t="n">
        <v>5.574109245612703</v>
      </c>
      <c r="M3738" s="12" t="n">
        <v>44963</v>
      </c>
      <c r="N3738" s="13" t="n">
        <v>5.5</v>
      </c>
      <c r="O3738" s="12" t="n">
        <v>44968</v>
      </c>
      <c r="P3738" t="n">
        <v>14</v>
      </c>
      <c r="Q3738" s="14" t="inlineStr">
        <is>
          <t>SI</t>
        </is>
      </c>
      <c r="R3738" s="10" t="n"/>
      <c r="S3738" s="10" t="n"/>
      <c r="T3738" s="10" t="n"/>
      <c r="U3738" s="10" t="n"/>
      <c r="V3738" s="13" t="n">
        <v>7.574109245612703</v>
      </c>
      <c r="W3738" s="12" t="n">
        <v>44965</v>
      </c>
      <c r="X3738" s="13" t="n">
        <v>7.5</v>
      </c>
      <c r="Y3738" s="12" t="n">
        <v>44968</v>
      </c>
      <c r="Z3738" t="n">
        <v>14</v>
      </c>
      <c r="AA3738" s="14" t="inlineStr">
        <is>
          <t>SI</t>
        </is>
      </c>
    </row>
    <row r="3739">
      <c r="B3739" t="inlineStr">
        <is>
          <t>Venta Local</t>
        </is>
      </c>
      <c r="C3739" t="n">
        <v>40357256</v>
      </c>
      <c r="D3739" t="inlineStr">
        <is>
          <t>AGROSUPER SHANGHAI</t>
        </is>
      </c>
      <c r="E3739" t="n">
        <v>1011969</v>
      </c>
      <c r="F3739" t="inlineStr">
        <is>
          <t>agrosuper shanghai1011969</t>
        </is>
      </c>
      <c r="G3739" s="12" t="n">
        <v>44941</v>
      </c>
      <c r="H3739" s="10" t="inlineStr"/>
      <c r="I3739" s="10" t="n"/>
      <c r="J3739" s="10" t="n"/>
      <c r="K3739" s="10" t="n"/>
      <c r="L3739" s="13" t="n">
        <v>5.574109245612703</v>
      </c>
      <c r="M3739" s="12" t="n">
        <v>44946</v>
      </c>
      <c r="N3739" s="13" t="n">
        <v>5.5</v>
      </c>
      <c r="O3739" s="12" t="n">
        <v>44951</v>
      </c>
      <c r="P3739" t="n">
        <v>5</v>
      </c>
      <c r="Q3739" s="14" t="inlineStr">
        <is>
          <t>SI</t>
        </is>
      </c>
      <c r="R3739" s="10" t="n"/>
      <c r="S3739" s="10" t="n"/>
      <c r="T3739" s="10" t="n"/>
      <c r="U3739" s="10" t="n"/>
      <c r="V3739" s="13" t="n">
        <v>7.574109245612703</v>
      </c>
      <c r="W3739" s="12" t="n">
        <v>44948</v>
      </c>
      <c r="X3739" s="13" t="n">
        <v>7.5</v>
      </c>
      <c r="Y3739" s="12" t="n">
        <v>44951</v>
      </c>
      <c r="Z3739" t="n">
        <v>5</v>
      </c>
      <c r="AA3739" s="14" t="inlineStr">
        <is>
          <t>SI</t>
        </is>
      </c>
    </row>
    <row r="3740">
      <c r="B3740" t="inlineStr">
        <is>
          <t>Venta Local</t>
        </is>
      </c>
      <c r="C3740" t="n">
        <v>40357254</v>
      </c>
      <c r="D3740" t="inlineStr">
        <is>
          <t>AGROSUPER SHANGHAI</t>
        </is>
      </c>
      <c r="E3740" t="n">
        <v>1011967</v>
      </c>
      <c r="F3740" t="inlineStr">
        <is>
          <t>agrosuper shanghai1011967</t>
        </is>
      </c>
      <c r="G3740" s="12" t="n">
        <v>44956</v>
      </c>
      <c r="H3740" s="10" t="inlineStr"/>
      <c r="I3740" s="10" t="n"/>
      <c r="J3740" s="10" t="n"/>
      <c r="K3740" s="10" t="n"/>
      <c r="L3740" s="13" t="n">
        <v>5.574109245612703</v>
      </c>
      <c r="M3740" s="12" t="n">
        <v>44961</v>
      </c>
      <c r="N3740" s="13" t="n">
        <v>5.5</v>
      </c>
      <c r="O3740" s="12" t="n">
        <v>44966</v>
      </c>
      <c r="P3740" t="n">
        <v>16</v>
      </c>
      <c r="Q3740" s="14" t="inlineStr">
        <is>
          <t>SI</t>
        </is>
      </c>
      <c r="R3740" s="10" t="n"/>
      <c r="S3740" s="10" t="n"/>
      <c r="T3740" s="10" t="n"/>
      <c r="U3740" s="10" t="n"/>
      <c r="V3740" s="13" t="n">
        <v>7.574109245612703</v>
      </c>
      <c r="W3740" s="12" t="n">
        <v>44963</v>
      </c>
      <c r="X3740" s="13" t="n">
        <v>7.5</v>
      </c>
      <c r="Y3740" s="12" t="n">
        <v>44966</v>
      </c>
      <c r="Z3740" t="n">
        <v>16</v>
      </c>
      <c r="AA3740" s="14" t="inlineStr">
        <is>
          <t>SI</t>
        </is>
      </c>
    </row>
    <row r="3741">
      <c r="B3741" t="inlineStr">
        <is>
          <t>Venta Local</t>
        </is>
      </c>
      <c r="C3741" t="n">
        <v>40357253</v>
      </c>
      <c r="D3741" t="inlineStr">
        <is>
          <t>AGROSUPER SHANGHAI</t>
        </is>
      </c>
      <c r="E3741" t="n">
        <v>1011967</v>
      </c>
      <c r="F3741" t="inlineStr">
        <is>
          <t>agrosuper shanghai1011967</t>
        </is>
      </c>
      <c r="G3741" s="12" t="n">
        <v>44958</v>
      </c>
      <c r="H3741" s="10" t="inlineStr"/>
      <c r="I3741" s="10" t="n"/>
      <c r="J3741" s="10" t="n"/>
      <c r="K3741" s="10" t="n"/>
      <c r="L3741" s="13" t="n">
        <v>5.574109245612703</v>
      </c>
      <c r="M3741" s="12" t="n">
        <v>44963</v>
      </c>
      <c r="N3741" s="13" t="n">
        <v>5.5</v>
      </c>
      <c r="O3741" s="12" t="n">
        <v>44968</v>
      </c>
      <c r="P3741" t="n">
        <v>14</v>
      </c>
      <c r="Q3741" s="14" t="inlineStr">
        <is>
          <t>SI</t>
        </is>
      </c>
      <c r="R3741" s="10" t="n"/>
      <c r="S3741" s="10" t="n"/>
      <c r="T3741" s="10" t="n"/>
      <c r="U3741" s="10" t="n"/>
      <c r="V3741" s="13" t="n">
        <v>7.574109245612703</v>
      </c>
      <c r="W3741" s="12" t="n">
        <v>44965</v>
      </c>
      <c r="X3741" s="13" t="n">
        <v>7.5</v>
      </c>
      <c r="Y3741" s="12" t="n">
        <v>44968</v>
      </c>
      <c r="Z3741" t="n">
        <v>14</v>
      </c>
      <c r="AA3741" s="14" t="inlineStr">
        <is>
          <t>SI</t>
        </is>
      </c>
    </row>
    <row r="3742">
      <c r="B3742" t="inlineStr">
        <is>
          <t>Venta Local</t>
        </is>
      </c>
      <c r="C3742" t="n">
        <v>40357252</v>
      </c>
      <c r="D3742" t="inlineStr">
        <is>
          <t>AGROSUPER SHANGHAI</t>
        </is>
      </c>
      <c r="E3742" t="n">
        <v>1011967</v>
      </c>
      <c r="F3742" t="inlineStr">
        <is>
          <t>agrosuper shanghai1011967</t>
        </is>
      </c>
      <c r="G3742" s="12" t="n">
        <v>44945</v>
      </c>
      <c r="H3742" s="10" t="inlineStr"/>
      <c r="I3742" s="10" t="n"/>
      <c r="J3742" s="10" t="n"/>
      <c r="K3742" s="10" t="n"/>
      <c r="L3742" s="13" t="n">
        <v>5.574109245612703</v>
      </c>
      <c r="M3742" s="12" t="n">
        <v>44950</v>
      </c>
      <c r="N3742" s="13" t="n">
        <v>5.5</v>
      </c>
      <c r="O3742" s="12" t="n">
        <v>44955</v>
      </c>
      <c r="P3742" t="n">
        <v>2</v>
      </c>
      <c r="Q3742" s="14" t="inlineStr">
        <is>
          <t>Mes 2</t>
        </is>
      </c>
      <c r="R3742" s="10" t="n"/>
      <c r="S3742" s="10" t="n"/>
      <c r="T3742" s="10" t="n"/>
      <c r="U3742" s="10" t="n"/>
      <c r="V3742" s="13" t="n">
        <v>7.574109245612703</v>
      </c>
      <c r="W3742" s="12" t="n">
        <v>44952</v>
      </c>
      <c r="X3742" s="13" t="n">
        <v>7.5</v>
      </c>
      <c r="Y3742" s="12" t="n">
        <v>44955</v>
      </c>
      <c r="Z3742" t="n">
        <v>2</v>
      </c>
      <c r="AA3742" s="14" t="inlineStr">
        <is>
          <t>Mes 2</t>
        </is>
      </c>
    </row>
    <row r="3743">
      <c r="B3743" t="inlineStr">
        <is>
          <t>Venta Local</t>
        </is>
      </c>
      <c r="C3743" t="n">
        <v>40357251</v>
      </c>
      <c r="D3743" t="inlineStr">
        <is>
          <t>AGROSUPER SHANGHAI</t>
        </is>
      </c>
      <c r="E3743" t="n">
        <v>1011967</v>
      </c>
      <c r="F3743" t="inlineStr">
        <is>
          <t>agrosuper shanghai1011967</t>
        </is>
      </c>
      <c r="G3743" s="12" t="n">
        <v>44955</v>
      </c>
      <c r="H3743" s="10" t="inlineStr"/>
      <c r="I3743" s="10" t="n"/>
      <c r="J3743" s="10" t="n"/>
      <c r="K3743" s="10" t="n"/>
      <c r="L3743" s="13" t="n">
        <v>5.574109245612703</v>
      </c>
      <c r="M3743" s="12" t="n">
        <v>44960</v>
      </c>
      <c r="N3743" s="13" t="n">
        <v>5.5</v>
      </c>
      <c r="O3743" s="12" t="n">
        <v>44965</v>
      </c>
      <c r="P3743" t="n">
        <v>17</v>
      </c>
      <c r="Q3743" s="14" t="inlineStr">
        <is>
          <t>SI</t>
        </is>
      </c>
      <c r="R3743" s="10" t="n"/>
      <c r="S3743" s="10" t="n"/>
      <c r="T3743" s="10" t="n"/>
      <c r="U3743" s="10" t="n"/>
      <c r="V3743" s="13" t="n">
        <v>7.574109245612703</v>
      </c>
      <c r="W3743" s="12" t="n">
        <v>44962</v>
      </c>
      <c r="X3743" s="13" t="n">
        <v>7.5</v>
      </c>
      <c r="Y3743" s="12" t="n">
        <v>44965</v>
      </c>
      <c r="Z3743" t="n">
        <v>17</v>
      </c>
      <c r="AA3743" s="14" t="inlineStr">
        <is>
          <t>SI</t>
        </is>
      </c>
    </row>
    <row r="3744">
      <c r="B3744" t="inlineStr">
        <is>
          <t>Venta Local</t>
        </is>
      </c>
      <c r="C3744" t="n">
        <v>40357250</v>
      </c>
      <c r="D3744" t="inlineStr">
        <is>
          <t>AGROSUPER SHANGHAI</t>
        </is>
      </c>
      <c r="E3744" t="n">
        <v>1011967</v>
      </c>
      <c r="F3744" t="inlineStr">
        <is>
          <t>agrosuper shanghai1011967</t>
        </is>
      </c>
      <c r="G3744" s="12" t="n">
        <v>44945</v>
      </c>
      <c r="H3744" s="10" t="inlineStr"/>
      <c r="I3744" s="10" t="n"/>
      <c r="J3744" s="10" t="n"/>
      <c r="K3744" s="10" t="n"/>
      <c r="L3744" s="13" t="n">
        <v>5.574109245612703</v>
      </c>
      <c r="M3744" s="12" t="n">
        <v>44950</v>
      </c>
      <c r="N3744" s="13" t="n">
        <v>5.5</v>
      </c>
      <c r="O3744" s="12" t="n">
        <v>44955</v>
      </c>
      <c r="P3744" t="n">
        <v>2</v>
      </c>
      <c r="Q3744" s="14" t="inlineStr">
        <is>
          <t>Mes 2</t>
        </is>
      </c>
      <c r="R3744" s="10" t="n"/>
      <c r="S3744" s="10" t="n"/>
      <c r="T3744" s="10" t="n"/>
      <c r="U3744" s="10" t="n"/>
      <c r="V3744" s="13" t="n">
        <v>7.574109245612703</v>
      </c>
      <c r="W3744" s="12" t="n">
        <v>44952</v>
      </c>
      <c r="X3744" s="13" t="n">
        <v>7.5</v>
      </c>
      <c r="Y3744" s="12" t="n">
        <v>44955</v>
      </c>
      <c r="Z3744" t="n">
        <v>2</v>
      </c>
      <c r="AA3744" s="14" t="inlineStr">
        <is>
          <t>Mes 2</t>
        </is>
      </c>
    </row>
    <row r="3745">
      <c r="B3745" t="inlineStr">
        <is>
          <t>Venta Local</t>
        </is>
      </c>
      <c r="C3745" t="n">
        <v>40357248</v>
      </c>
      <c r="D3745" t="inlineStr">
        <is>
          <t>AGROSUPER SHANGHAI</t>
        </is>
      </c>
      <c r="E3745" t="n">
        <v>1012452</v>
      </c>
      <c r="F3745" t="inlineStr">
        <is>
          <t>agrosuper shanghai1012452</t>
        </is>
      </c>
      <c r="G3745" s="12" t="n">
        <v>44955</v>
      </c>
      <c r="H3745" s="10" t="inlineStr"/>
      <c r="I3745" s="10" t="n"/>
      <c r="J3745" s="10" t="n"/>
      <c r="K3745" s="10" t="n"/>
      <c r="L3745" s="13" t="n">
        <v>5.574109245612703</v>
      </c>
      <c r="M3745" s="12" t="n">
        <v>44960</v>
      </c>
      <c r="N3745" s="13" t="n">
        <v>5.5</v>
      </c>
      <c r="O3745" s="12" t="n">
        <v>44965</v>
      </c>
      <c r="P3745" t="n">
        <v>17</v>
      </c>
      <c r="Q3745" s="14" t="inlineStr">
        <is>
          <t>SI</t>
        </is>
      </c>
      <c r="R3745" s="10" t="n"/>
      <c r="S3745" s="10" t="n"/>
      <c r="T3745" s="10" t="n"/>
      <c r="U3745" s="10" t="n"/>
      <c r="V3745" s="13" t="n">
        <v>7.574109245612703</v>
      </c>
      <c r="W3745" s="12" t="n">
        <v>44962</v>
      </c>
      <c r="X3745" s="13" t="n">
        <v>7.5</v>
      </c>
      <c r="Y3745" s="12" t="n">
        <v>44965</v>
      </c>
      <c r="Z3745" t="n">
        <v>17</v>
      </c>
      <c r="AA3745" s="14" t="inlineStr">
        <is>
          <t>SI</t>
        </is>
      </c>
    </row>
    <row r="3746">
      <c r="B3746" t="inlineStr">
        <is>
          <t>Venta Local</t>
        </is>
      </c>
      <c r="C3746" t="n">
        <v>40357246</v>
      </c>
      <c r="D3746" t="inlineStr">
        <is>
          <t>AGROSUPER SHANGHAI</t>
        </is>
      </c>
      <c r="E3746" t="n">
        <v>1011586</v>
      </c>
      <c r="F3746" t="inlineStr">
        <is>
          <t>agrosuper shanghai1011586</t>
        </is>
      </c>
      <c r="G3746" s="12" t="n">
        <v>44962</v>
      </c>
      <c r="H3746" s="10" t="inlineStr"/>
      <c r="I3746" s="10" t="n"/>
      <c r="J3746" s="10" t="n"/>
      <c r="K3746" s="10" t="n"/>
      <c r="L3746" s="13" t="n">
        <v>5.574109245612703</v>
      </c>
      <c r="M3746" s="12" t="n">
        <v>44967</v>
      </c>
      <c r="N3746" s="13" t="n">
        <v>5.5</v>
      </c>
      <c r="O3746" s="12" t="n">
        <v>44972</v>
      </c>
      <c r="P3746" t="n">
        <v>11</v>
      </c>
      <c r="Q3746" s="14" t="inlineStr">
        <is>
          <t>SI</t>
        </is>
      </c>
      <c r="R3746" s="10" t="n"/>
      <c r="S3746" s="10" t="n"/>
      <c r="T3746" s="10" t="n"/>
      <c r="U3746" s="10" t="n"/>
      <c r="V3746" s="13" t="n">
        <v>7.574109245612703</v>
      </c>
      <c r="W3746" s="12" t="n">
        <v>44969</v>
      </c>
      <c r="X3746" s="13" t="n">
        <v>7.5</v>
      </c>
      <c r="Y3746" s="12" t="n">
        <v>44972</v>
      </c>
      <c r="Z3746" t="n">
        <v>11</v>
      </c>
      <c r="AA3746" s="14" t="inlineStr">
        <is>
          <t>SI</t>
        </is>
      </c>
    </row>
    <row r="3747">
      <c r="B3747" t="inlineStr">
        <is>
          <t>Venta Local</t>
        </is>
      </c>
      <c r="C3747" t="n">
        <v>40357243</v>
      </c>
      <c r="D3747" t="inlineStr">
        <is>
          <t>AGROSUPER SHANGHAI</t>
        </is>
      </c>
      <c r="E3747" t="n">
        <v>1012218</v>
      </c>
      <c r="F3747" t="inlineStr">
        <is>
          <t>agrosuper shanghai1012218</t>
        </is>
      </c>
      <c r="G3747" s="12" t="n">
        <v>44960</v>
      </c>
      <c r="H3747" s="10" t="inlineStr"/>
      <c r="I3747" s="10" t="n"/>
      <c r="J3747" s="10" t="n"/>
      <c r="K3747" s="10" t="n"/>
      <c r="L3747" s="13" t="n">
        <v>5.574109245612703</v>
      </c>
      <c r="M3747" s="12" t="n">
        <v>44965</v>
      </c>
      <c r="N3747" s="13" t="n">
        <v>5.5</v>
      </c>
      <c r="O3747" s="12" t="n">
        <v>44970</v>
      </c>
      <c r="P3747" t="n">
        <v>13</v>
      </c>
      <c r="Q3747" s="14" t="inlineStr">
        <is>
          <t>SI</t>
        </is>
      </c>
      <c r="R3747" s="10" t="n"/>
      <c r="S3747" s="10" t="n"/>
      <c r="T3747" s="10" t="n"/>
      <c r="U3747" s="10" t="n"/>
      <c r="V3747" s="13" t="n">
        <v>7.574109245612703</v>
      </c>
      <c r="W3747" s="12" t="n">
        <v>44967</v>
      </c>
      <c r="X3747" s="13" t="n">
        <v>7.5</v>
      </c>
      <c r="Y3747" s="12" t="n">
        <v>44970</v>
      </c>
      <c r="Z3747" t="n">
        <v>13</v>
      </c>
      <c r="AA3747" s="14" t="inlineStr">
        <is>
          <t>SI</t>
        </is>
      </c>
    </row>
    <row r="3748">
      <c r="B3748" t="inlineStr">
        <is>
          <t>Venta Local</t>
        </is>
      </c>
      <c r="C3748" t="n">
        <v>40357240</v>
      </c>
      <c r="D3748" t="inlineStr">
        <is>
          <t>AGROSUPER SHANGHAI</t>
        </is>
      </c>
      <c r="E3748" t="n">
        <v>1011417</v>
      </c>
      <c r="F3748" t="inlineStr">
        <is>
          <t>agrosuper shanghai1011417</t>
        </is>
      </c>
      <c r="G3748" s="12" t="n">
        <v>44958</v>
      </c>
      <c r="H3748" s="10" t="inlineStr"/>
      <c r="I3748" s="10" t="n"/>
      <c r="J3748" s="10" t="n"/>
      <c r="K3748" s="10" t="n"/>
      <c r="L3748" s="13" t="n">
        <v>5.574109245612703</v>
      </c>
      <c r="M3748" s="12" t="n">
        <v>44963</v>
      </c>
      <c r="N3748" s="13" t="n">
        <v>5.5</v>
      </c>
      <c r="O3748" s="12" t="n">
        <v>44968</v>
      </c>
      <c r="P3748" t="n">
        <v>14</v>
      </c>
      <c r="Q3748" s="14" t="inlineStr">
        <is>
          <t>SI</t>
        </is>
      </c>
      <c r="R3748" s="10" t="n"/>
      <c r="S3748" s="10" t="n"/>
      <c r="T3748" s="10" t="n"/>
      <c r="U3748" s="10" t="n"/>
      <c r="V3748" s="13" t="n">
        <v>7.574109245612703</v>
      </c>
      <c r="W3748" s="12" t="n">
        <v>44965</v>
      </c>
      <c r="X3748" s="13" t="n">
        <v>7.5</v>
      </c>
      <c r="Y3748" s="12" t="n">
        <v>44968</v>
      </c>
      <c r="Z3748" t="n">
        <v>14</v>
      </c>
      <c r="AA3748" s="14" t="inlineStr">
        <is>
          <t>SI</t>
        </is>
      </c>
    </row>
    <row r="3749">
      <c r="B3749" t="inlineStr">
        <is>
          <t>Venta Local</t>
        </is>
      </c>
      <c r="C3749" t="n">
        <v>40357235</v>
      </c>
      <c r="D3749" t="inlineStr">
        <is>
          <t>AGROSUPER SHANGHAI</t>
        </is>
      </c>
      <c r="E3749" t="n">
        <v>1011417</v>
      </c>
      <c r="F3749" t="inlineStr">
        <is>
          <t>agrosuper shanghai1011417</t>
        </is>
      </c>
      <c r="G3749" s="12" t="n">
        <v>44962</v>
      </c>
      <c r="H3749" s="10" t="inlineStr"/>
      <c r="I3749" s="10" t="n"/>
      <c r="J3749" s="10" t="n"/>
      <c r="K3749" s="10" t="n"/>
      <c r="L3749" s="13" t="n">
        <v>5.574109245612703</v>
      </c>
      <c r="M3749" s="12" t="n">
        <v>44967</v>
      </c>
      <c r="N3749" s="13" t="n">
        <v>5.5</v>
      </c>
      <c r="O3749" s="12" t="n">
        <v>44972</v>
      </c>
      <c r="P3749" t="n">
        <v>11</v>
      </c>
      <c r="Q3749" s="14" t="inlineStr">
        <is>
          <t>SI</t>
        </is>
      </c>
      <c r="R3749" s="10" t="n"/>
      <c r="S3749" s="10" t="n"/>
      <c r="T3749" s="10" t="n"/>
      <c r="U3749" s="10" t="n"/>
      <c r="V3749" s="13" t="n">
        <v>7.574109245612703</v>
      </c>
      <c r="W3749" s="12" t="n">
        <v>44969</v>
      </c>
      <c r="X3749" s="13" t="n">
        <v>7.5</v>
      </c>
      <c r="Y3749" s="12" t="n">
        <v>44972</v>
      </c>
      <c r="Z3749" t="n">
        <v>11</v>
      </c>
      <c r="AA3749" s="14" t="inlineStr">
        <is>
          <t>SI</t>
        </is>
      </c>
    </row>
    <row r="3750">
      <c r="B3750" t="inlineStr">
        <is>
          <t>Venta Local</t>
        </is>
      </c>
      <c r="C3750" t="n">
        <v>40357234</v>
      </c>
      <c r="D3750" t="inlineStr">
        <is>
          <t>AGROSUPER SHANGHAI</t>
        </is>
      </c>
      <c r="E3750" t="n">
        <v>1011417</v>
      </c>
      <c r="F3750" t="inlineStr">
        <is>
          <t>agrosuper shanghai1011417</t>
        </is>
      </c>
      <c r="G3750" s="12" t="n">
        <v>44962</v>
      </c>
      <c r="H3750" s="10" t="inlineStr"/>
      <c r="I3750" s="10" t="n"/>
      <c r="J3750" s="10" t="n"/>
      <c r="K3750" s="10" t="n"/>
      <c r="L3750" s="13" t="n">
        <v>5.574109245612703</v>
      </c>
      <c r="M3750" s="12" t="n">
        <v>44967</v>
      </c>
      <c r="N3750" s="13" t="n">
        <v>5.5</v>
      </c>
      <c r="O3750" s="12" t="n">
        <v>44972</v>
      </c>
      <c r="P3750" t="n">
        <v>11</v>
      </c>
      <c r="Q3750" s="14" t="inlineStr">
        <is>
          <t>SI</t>
        </is>
      </c>
      <c r="R3750" s="10" t="n"/>
      <c r="S3750" s="10" t="n"/>
      <c r="T3750" s="10" t="n"/>
      <c r="U3750" s="10" t="n"/>
      <c r="V3750" s="13" t="n">
        <v>7.574109245612703</v>
      </c>
      <c r="W3750" s="12" t="n">
        <v>44969</v>
      </c>
      <c r="X3750" s="13" t="n">
        <v>7.5</v>
      </c>
      <c r="Y3750" s="12" t="n">
        <v>44972</v>
      </c>
      <c r="Z3750" t="n">
        <v>11</v>
      </c>
      <c r="AA3750" s="14" t="inlineStr">
        <is>
          <t>SI</t>
        </is>
      </c>
    </row>
    <row r="3751">
      <c r="B3751" t="inlineStr">
        <is>
          <t>Venta Local</t>
        </is>
      </c>
      <c r="C3751" t="n">
        <v>40357217</v>
      </c>
      <c r="D3751" t="inlineStr">
        <is>
          <t>AGROSUPER SHANGHAI</t>
        </is>
      </c>
      <c r="E3751" t="n">
        <v>1012448</v>
      </c>
      <c r="F3751" t="inlineStr">
        <is>
          <t>agrosuper shanghai1012448</t>
        </is>
      </c>
      <c r="G3751" s="12" t="n">
        <v>44958</v>
      </c>
      <c r="H3751" s="10" t="inlineStr"/>
      <c r="I3751" s="10" t="n"/>
      <c r="J3751" s="10" t="n"/>
      <c r="K3751" s="10" t="n"/>
      <c r="L3751" s="13" t="n">
        <v>5.574109245612703</v>
      </c>
      <c r="M3751" s="12" t="n">
        <v>44963</v>
      </c>
      <c r="N3751" s="13" t="n">
        <v>5.5</v>
      </c>
      <c r="O3751" s="12" t="n">
        <v>44968</v>
      </c>
      <c r="P3751" t="n">
        <v>14</v>
      </c>
      <c r="Q3751" s="14" t="inlineStr">
        <is>
          <t>SI</t>
        </is>
      </c>
      <c r="R3751" s="10" t="n"/>
      <c r="S3751" s="10" t="n"/>
      <c r="T3751" s="10" t="n"/>
      <c r="U3751" s="10" t="n"/>
      <c r="V3751" s="13" t="n">
        <v>7.574109245612703</v>
      </c>
      <c r="W3751" s="12" t="n">
        <v>44965</v>
      </c>
      <c r="X3751" s="13" t="n">
        <v>7.5</v>
      </c>
      <c r="Y3751" s="12" t="n">
        <v>44968</v>
      </c>
      <c r="Z3751" t="n">
        <v>14</v>
      </c>
      <c r="AA3751" s="14" t="inlineStr">
        <is>
          <t>SI</t>
        </is>
      </c>
    </row>
    <row r="3752">
      <c r="B3752" t="inlineStr">
        <is>
          <t>Venta Directa</t>
        </is>
      </c>
      <c r="C3752" t="n">
        <v>40357197</v>
      </c>
      <c r="D3752" t="inlineStr">
        <is>
          <t>AGRO SUDAMERICA</t>
        </is>
      </c>
      <c r="E3752" t="n">
        <v>1020367</v>
      </c>
      <c r="F3752" t="inlineStr">
        <is>
          <t>agro sudamerica1020367</t>
        </is>
      </c>
      <c r="G3752" s="12" t="n">
        <v>44932</v>
      </c>
      <c r="H3752" s="10" t="inlineStr"/>
      <c r="I3752" s="10" t="n"/>
      <c r="J3752" s="10" t="n"/>
      <c r="K3752" s="10" t="n"/>
      <c r="L3752" s="13" t="n"/>
      <c r="N3752" s="13" t="n"/>
      <c r="Q3752" s="14" t="n"/>
      <c r="R3752" s="10" t="n"/>
      <c r="S3752" s="10" t="n"/>
      <c r="T3752" s="10" t="n"/>
      <c r="U3752" s="10" t="n"/>
      <c r="V3752" s="13" t="n"/>
      <c r="X3752" s="13" t="n"/>
      <c r="AA3752" s="14" t="n"/>
    </row>
    <row r="3753">
      <c r="B3753" t="inlineStr">
        <is>
          <t>Venta Directa</t>
        </is>
      </c>
      <c r="C3753" t="n">
        <v>40357197</v>
      </c>
      <c r="D3753" t="inlineStr">
        <is>
          <t>AGRO SUDAMERICA</t>
        </is>
      </c>
      <c r="E3753" t="n">
        <v>1020367</v>
      </c>
      <c r="F3753" t="inlineStr">
        <is>
          <t>agro sudamerica1020367</t>
        </is>
      </c>
      <c r="G3753" s="12" t="n">
        <v>44932</v>
      </c>
      <c r="H3753" s="10" t="inlineStr"/>
      <c r="I3753" s="10" t="n"/>
      <c r="J3753" s="10" t="n"/>
      <c r="K3753" s="10" t="n"/>
      <c r="L3753" s="13" t="n"/>
      <c r="N3753" s="13" t="n"/>
      <c r="Q3753" s="14" t="n"/>
      <c r="R3753" s="10" t="n"/>
      <c r="S3753" s="10" t="n"/>
      <c r="T3753" s="10" t="n"/>
      <c r="U3753" s="10" t="n"/>
      <c r="V3753" s="13" t="n"/>
      <c r="X3753" s="13" t="n"/>
      <c r="AA3753" s="14" t="n"/>
    </row>
    <row r="3754">
      <c r="B3754" t="inlineStr">
        <is>
          <t>Venta Directa</t>
        </is>
      </c>
      <c r="C3754" t="n">
        <v>40357184</v>
      </c>
      <c r="D3754" t="inlineStr">
        <is>
          <t>AGRO SUDAMERICA</t>
        </is>
      </c>
      <c r="E3754" t="n">
        <v>1022709</v>
      </c>
      <c r="F3754" t="inlineStr">
        <is>
          <t>agro sudamerica1022709</t>
        </is>
      </c>
      <c r="G3754" s="12" t="n">
        <v>44927</v>
      </c>
      <c r="H3754" s="10" t="inlineStr"/>
      <c r="I3754" s="10" t="n"/>
      <c r="J3754" s="10" t="n"/>
      <c r="K3754" s="10" t="n"/>
      <c r="L3754" s="13" t="n"/>
      <c r="N3754" s="13" t="n"/>
      <c r="Q3754" s="14" t="n"/>
      <c r="R3754" s="10" t="n"/>
      <c r="S3754" s="10" t="n"/>
      <c r="T3754" s="10" t="n"/>
      <c r="U3754" s="10" t="n"/>
      <c r="V3754" s="13" t="n"/>
      <c r="X3754" s="13" t="n"/>
      <c r="AA3754" s="14" t="n"/>
    </row>
    <row r="3755">
      <c r="B3755" t="inlineStr">
        <is>
          <t>Venta Directa</t>
        </is>
      </c>
      <c r="C3755" t="n">
        <v>40357159</v>
      </c>
      <c r="D3755" t="inlineStr">
        <is>
          <t>AGRO SUDAMERICA</t>
        </is>
      </c>
      <c r="E3755" t="n">
        <v>1021105</v>
      </c>
      <c r="F3755" t="inlineStr">
        <is>
          <t>agro sudamerica1021105</t>
        </is>
      </c>
      <c r="G3755" s="12" t="n">
        <v>44937</v>
      </c>
      <c r="H3755" s="10" t="inlineStr"/>
      <c r="I3755" s="10" t="n"/>
      <c r="J3755" s="10" t="n"/>
      <c r="K3755" s="10" t="n"/>
      <c r="L3755" s="13" t="n"/>
      <c r="N3755" s="13" t="n"/>
      <c r="Q3755" s="14" t="n"/>
      <c r="R3755" s="10" t="n"/>
      <c r="S3755" s="10" t="n"/>
      <c r="T3755" s="10" t="n"/>
      <c r="U3755" s="10" t="n"/>
      <c r="V3755" s="13" t="n"/>
      <c r="X3755" s="13" t="n"/>
      <c r="AA3755" s="14" t="n"/>
    </row>
    <row r="3756">
      <c r="B3756" t="inlineStr">
        <is>
          <t>Venta Directa</t>
        </is>
      </c>
      <c r="C3756" t="n">
        <v>40357158</v>
      </c>
      <c r="D3756" t="inlineStr">
        <is>
          <t>AGRO SUDAMERICA</t>
        </is>
      </c>
      <c r="E3756" t="n">
        <v>1022150</v>
      </c>
      <c r="F3756" t="inlineStr">
        <is>
          <t>agro sudamerica1022150</t>
        </is>
      </c>
      <c r="G3756" s="12" t="n">
        <v>44933</v>
      </c>
      <c r="H3756" s="10" t="inlineStr"/>
      <c r="I3756" s="10" t="n"/>
      <c r="J3756" s="10" t="n"/>
      <c r="K3756" s="10" t="n"/>
      <c r="L3756" s="13" t="n"/>
      <c r="N3756" s="13" t="n"/>
      <c r="Q3756" s="14" t="n"/>
      <c r="R3756" s="10" t="n"/>
      <c r="S3756" s="10" t="n"/>
      <c r="T3756" s="10" t="n"/>
      <c r="U3756" s="10" t="n"/>
      <c r="V3756" s="13" t="n"/>
      <c r="X3756" s="13" t="n"/>
      <c r="AA3756" s="14" t="n"/>
    </row>
    <row r="3757">
      <c r="B3757" t="inlineStr">
        <is>
          <t>Venta Local</t>
        </is>
      </c>
      <c r="C3757" t="n">
        <v>40357154</v>
      </c>
      <c r="D3757" t="inlineStr">
        <is>
          <t>ANDES ASIA</t>
        </is>
      </c>
      <c r="E3757" t="n">
        <v>1021936</v>
      </c>
      <c r="F3757" t="inlineStr">
        <is>
          <t>andes asia1021936</t>
        </is>
      </c>
      <c r="G3757" s="12" t="n">
        <v>44977</v>
      </c>
      <c r="H3757" s="10" t="n">
        <v>24000</v>
      </c>
      <c r="I3757" s="10" t="n"/>
      <c r="J3757" s="10" t="n"/>
      <c r="K3757" s="10" t="n"/>
      <c r="L3757" s="13" t="n">
        <v>4.830303030303031</v>
      </c>
      <c r="M3757" s="12" t="n">
        <v>44981</v>
      </c>
      <c r="N3757" s="13" t="n">
        <v>15</v>
      </c>
      <c r="O3757" s="12" t="n">
        <v>44996</v>
      </c>
      <c r="P3757" t="n">
        <v>17</v>
      </c>
      <c r="Q3757" s="14" t="inlineStr">
        <is>
          <t>SI</t>
        </is>
      </c>
      <c r="R3757" s="10" t="n">
        <v>24000</v>
      </c>
      <c r="S3757" s="10" t="n"/>
      <c r="T3757" s="10" t="n"/>
      <c r="U3757" s="10" t="n"/>
      <c r="V3757" s="13" t="n">
        <v>6.830303030303031</v>
      </c>
      <c r="W3757" s="12" t="n">
        <v>44983</v>
      </c>
      <c r="X3757" s="13" t="n">
        <v>17</v>
      </c>
      <c r="Y3757" s="12" t="n">
        <v>44996</v>
      </c>
      <c r="Z3757" t="n">
        <v>17</v>
      </c>
      <c r="AA3757" s="14" t="inlineStr">
        <is>
          <t>SI</t>
        </is>
      </c>
    </row>
    <row r="3758">
      <c r="B3758" t="inlineStr">
        <is>
          <t>Venta Local</t>
        </is>
      </c>
      <c r="C3758" t="n">
        <v>40357153</v>
      </c>
      <c r="D3758" t="inlineStr">
        <is>
          <t>ANDES ASIA</t>
        </is>
      </c>
      <c r="E3758" t="n">
        <v>1021936</v>
      </c>
      <c r="F3758" t="inlineStr">
        <is>
          <t>andes asia1021936</t>
        </is>
      </c>
      <c r="G3758" s="12" t="n">
        <v>44977</v>
      </c>
      <c r="H3758" s="10" t="n">
        <v>24000</v>
      </c>
      <c r="I3758" s="10" t="n"/>
      <c r="J3758" s="10" t="n"/>
      <c r="K3758" s="10" t="n"/>
      <c r="L3758" s="13" t="n">
        <v>4.830303030303031</v>
      </c>
      <c r="M3758" s="12" t="n">
        <v>44981</v>
      </c>
      <c r="N3758" s="13" t="n">
        <v>15</v>
      </c>
      <c r="O3758" s="12" t="n">
        <v>44996</v>
      </c>
      <c r="P3758" t="n">
        <v>17</v>
      </c>
      <c r="Q3758" s="14" t="inlineStr">
        <is>
          <t>SI</t>
        </is>
      </c>
      <c r="R3758" s="10" t="n">
        <v>24000</v>
      </c>
      <c r="S3758" s="10" t="n"/>
      <c r="T3758" s="10" t="n"/>
      <c r="U3758" s="10" t="n"/>
      <c r="V3758" s="13" t="n">
        <v>6.830303030303031</v>
      </c>
      <c r="W3758" s="12" t="n">
        <v>44983</v>
      </c>
      <c r="X3758" s="13" t="n">
        <v>17</v>
      </c>
      <c r="Y3758" s="12" t="n">
        <v>44996</v>
      </c>
      <c r="Z3758" t="n">
        <v>17</v>
      </c>
      <c r="AA3758" s="14" t="inlineStr">
        <is>
          <t>SI</t>
        </is>
      </c>
    </row>
    <row r="3759">
      <c r="B3759" t="inlineStr">
        <is>
          <t>Venta Local</t>
        </is>
      </c>
      <c r="C3759" t="n">
        <v>40357151</v>
      </c>
      <c r="D3759" t="inlineStr">
        <is>
          <t>ANDES ASIA</t>
        </is>
      </c>
      <c r="E3759" t="n">
        <v>1021936</v>
      </c>
      <c r="F3759" t="inlineStr">
        <is>
          <t>andes asia1021936</t>
        </is>
      </c>
      <c r="G3759" s="12" t="n">
        <v>44962</v>
      </c>
      <c r="H3759" s="10" t="inlineStr"/>
      <c r="I3759" s="10" t="n"/>
      <c r="J3759" s="10" t="n"/>
      <c r="K3759" s="10" t="n"/>
      <c r="L3759" s="13" t="n">
        <v>4.830303030303031</v>
      </c>
      <c r="M3759" s="12" t="n">
        <v>44966</v>
      </c>
      <c r="N3759" s="13" t="n">
        <v>15</v>
      </c>
      <c r="O3759" s="12" t="n">
        <v>44981</v>
      </c>
      <c r="P3759" t="n">
        <v>3</v>
      </c>
      <c r="Q3759" s="14" t="inlineStr">
        <is>
          <t>SI</t>
        </is>
      </c>
      <c r="R3759" s="10" t="n"/>
      <c r="S3759" s="10" t="n"/>
      <c r="T3759" s="10" t="n"/>
      <c r="U3759" s="10" t="n"/>
      <c r="V3759" s="13" t="n">
        <v>6.830303030303031</v>
      </c>
      <c r="W3759" s="12" t="n">
        <v>44968</v>
      </c>
      <c r="X3759" s="13" t="n">
        <v>17</v>
      </c>
      <c r="Y3759" s="12" t="n">
        <v>44981</v>
      </c>
      <c r="Z3759" t="n">
        <v>3</v>
      </c>
      <c r="AA3759" s="14" t="inlineStr">
        <is>
          <t>SI</t>
        </is>
      </c>
    </row>
    <row r="3760">
      <c r="B3760" t="inlineStr">
        <is>
          <t>Venta Local</t>
        </is>
      </c>
      <c r="C3760" t="n">
        <v>40357150</v>
      </c>
      <c r="D3760" t="inlineStr">
        <is>
          <t>ANDES ASIA</t>
        </is>
      </c>
      <c r="E3760" t="n">
        <v>1021936</v>
      </c>
      <c r="F3760" t="inlineStr">
        <is>
          <t>andes asia1021936</t>
        </is>
      </c>
      <c r="G3760" s="12" t="n">
        <v>44979</v>
      </c>
      <c r="H3760" s="10" t="n">
        <v>24000</v>
      </c>
      <c r="I3760" s="10" t="n"/>
      <c r="J3760" s="10" t="n"/>
      <c r="K3760" s="10" t="n"/>
      <c r="L3760" s="13" t="n">
        <v>4.830303030303031</v>
      </c>
      <c r="M3760" s="12" t="n">
        <v>44983</v>
      </c>
      <c r="N3760" s="13" t="n">
        <v>15</v>
      </c>
      <c r="O3760" s="12" t="n">
        <v>44998</v>
      </c>
      <c r="P3760" t="n">
        <v>16</v>
      </c>
      <c r="Q3760" s="14" t="inlineStr">
        <is>
          <t>SI</t>
        </is>
      </c>
      <c r="R3760" s="10" t="n">
        <v>24000</v>
      </c>
      <c r="S3760" s="10" t="n"/>
      <c r="T3760" s="10" t="n"/>
      <c r="U3760" s="10" t="n"/>
      <c r="V3760" s="13" t="n">
        <v>6.830303030303031</v>
      </c>
      <c r="W3760" s="12" t="n">
        <v>44985</v>
      </c>
      <c r="X3760" s="13" t="n">
        <v>17</v>
      </c>
      <c r="Y3760" s="12" t="n">
        <v>44998</v>
      </c>
      <c r="Z3760" t="n">
        <v>16</v>
      </c>
      <c r="AA3760" s="14" t="inlineStr">
        <is>
          <t>SI</t>
        </is>
      </c>
    </row>
    <row r="3761">
      <c r="B3761" t="inlineStr">
        <is>
          <t>Venta Local</t>
        </is>
      </c>
      <c r="C3761" t="n">
        <v>40357149</v>
      </c>
      <c r="D3761" t="inlineStr">
        <is>
          <t>ANDES ASIA</t>
        </is>
      </c>
      <c r="E3761" t="n">
        <v>1021936</v>
      </c>
      <c r="F3761" t="inlineStr">
        <is>
          <t>andes asia1021936</t>
        </is>
      </c>
      <c r="G3761" s="12" t="n">
        <v>44979</v>
      </c>
      <c r="H3761" s="10" t="n">
        <v>24000</v>
      </c>
      <c r="I3761" s="10" t="n"/>
      <c r="J3761" s="10" t="n"/>
      <c r="K3761" s="10" t="n"/>
      <c r="L3761" s="13" t="n">
        <v>4.830303030303031</v>
      </c>
      <c r="M3761" s="12" t="n">
        <v>44983</v>
      </c>
      <c r="N3761" s="13" t="n">
        <v>15</v>
      </c>
      <c r="O3761" s="12" t="n">
        <v>44998</v>
      </c>
      <c r="P3761" t="n">
        <v>16</v>
      </c>
      <c r="Q3761" s="14" t="inlineStr">
        <is>
          <t>SI</t>
        </is>
      </c>
      <c r="R3761" s="10" t="n">
        <v>24000</v>
      </c>
      <c r="S3761" s="10" t="n"/>
      <c r="T3761" s="10" t="n"/>
      <c r="U3761" s="10" t="n"/>
      <c r="V3761" s="13" t="n">
        <v>6.830303030303031</v>
      </c>
      <c r="W3761" s="12" t="n">
        <v>44985</v>
      </c>
      <c r="X3761" s="13" t="n">
        <v>17</v>
      </c>
      <c r="Y3761" s="12" t="n">
        <v>44998</v>
      </c>
      <c r="Z3761" t="n">
        <v>16</v>
      </c>
      <c r="AA3761" s="14" t="inlineStr">
        <is>
          <t>SI</t>
        </is>
      </c>
    </row>
    <row r="3762">
      <c r="B3762" t="inlineStr">
        <is>
          <t>Venta Local</t>
        </is>
      </c>
      <c r="C3762" t="n">
        <v>40357148</v>
      </c>
      <c r="D3762" t="inlineStr">
        <is>
          <t>ANDES ASIA</t>
        </is>
      </c>
      <c r="E3762" t="n">
        <v>1021936</v>
      </c>
      <c r="F3762" t="inlineStr">
        <is>
          <t>andes asia1021936</t>
        </is>
      </c>
      <c r="G3762" s="12" t="n">
        <v>44979</v>
      </c>
      <c r="H3762" s="10" t="n">
        <v>24000</v>
      </c>
      <c r="I3762" s="10" t="n"/>
      <c r="J3762" s="10" t="n"/>
      <c r="K3762" s="10" t="n"/>
      <c r="L3762" s="13" t="n">
        <v>4.830303030303031</v>
      </c>
      <c r="M3762" s="12" t="n">
        <v>44983</v>
      </c>
      <c r="N3762" s="13" t="n">
        <v>15</v>
      </c>
      <c r="O3762" s="12" t="n">
        <v>44998</v>
      </c>
      <c r="P3762" t="n">
        <v>16</v>
      </c>
      <c r="Q3762" s="14" t="inlineStr">
        <is>
          <t>SI</t>
        </is>
      </c>
      <c r="R3762" s="10" t="n">
        <v>24000</v>
      </c>
      <c r="S3762" s="10" t="n"/>
      <c r="T3762" s="10" t="n"/>
      <c r="U3762" s="10" t="n"/>
      <c r="V3762" s="13" t="n">
        <v>6.830303030303031</v>
      </c>
      <c r="W3762" s="12" t="n">
        <v>44985</v>
      </c>
      <c r="X3762" s="13" t="n">
        <v>17</v>
      </c>
      <c r="Y3762" s="12" t="n">
        <v>44998</v>
      </c>
      <c r="Z3762" t="n">
        <v>16</v>
      </c>
      <c r="AA3762" s="14" t="inlineStr">
        <is>
          <t>SI</t>
        </is>
      </c>
    </row>
    <row r="3763">
      <c r="B3763" t="inlineStr">
        <is>
          <t>Venta Local</t>
        </is>
      </c>
      <c r="C3763" t="n">
        <v>40357146</v>
      </c>
      <c r="D3763" t="inlineStr">
        <is>
          <t>ANDES ASIA</t>
        </is>
      </c>
      <c r="E3763" t="n">
        <v>1021936</v>
      </c>
      <c r="F3763" t="inlineStr">
        <is>
          <t>andes asia1021936</t>
        </is>
      </c>
      <c r="G3763" s="12" t="n">
        <v>44962</v>
      </c>
      <c r="H3763" s="10" t="inlineStr"/>
      <c r="I3763" s="10" t="n"/>
      <c r="J3763" s="10" t="n"/>
      <c r="K3763" s="10" t="n"/>
      <c r="L3763" s="13" t="n">
        <v>4.830303030303031</v>
      </c>
      <c r="M3763" s="12" t="n">
        <v>44966</v>
      </c>
      <c r="N3763" s="13" t="n">
        <v>15</v>
      </c>
      <c r="O3763" s="12" t="n">
        <v>44981</v>
      </c>
      <c r="P3763" t="n">
        <v>3</v>
      </c>
      <c r="Q3763" s="14" t="inlineStr">
        <is>
          <t>SI</t>
        </is>
      </c>
      <c r="R3763" s="10" t="n"/>
      <c r="S3763" s="10" t="n"/>
      <c r="T3763" s="10" t="n"/>
      <c r="U3763" s="10" t="n"/>
      <c r="V3763" s="13" t="n">
        <v>6.830303030303031</v>
      </c>
      <c r="W3763" s="12" t="n">
        <v>44968</v>
      </c>
      <c r="X3763" s="13" t="n">
        <v>17</v>
      </c>
      <c r="Y3763" s="12" t="n">
        <v>44981</v>
      </c>
      <c r="Z3763" t="n">
        <v>3</v>
      </c>
      <c r="AA3763" s="14" t="inlineStr">
        <is>
          <t>SI</t>
        </is>
      </c>
    </row>
    <row r="3764">
      <c r="B3764" t="inlineStr">
        <is>
          <t>Venta Local</t>
        </is>
      </c>
      <c r="C3764" t="n">
        <v>40357145</v>
      </c>
      <c r="D3764" t="inlineStr">
        <is>
          <t>ANDES ASIA</t>
        </is>
      </c>
      <c r="E3764" t="n">
        <v>1021936</v>
      </c>
      <c r="F3764" t="inlineStr">
        <is>
          <t>andes asia1021936</t>
        </is>
      </c>
      <c r="G3764" s="12" t="n">
        <v>44962</v>
      </c>
      <c r="H3764" s="10" t="inlineStr"/>
      <c r="I3764" s="10" t="n"/>
      <c r="J3764" s="10" t="n"/>
      <c r="K3764" s="10" t="n"/>
      <c r="L3764" s="13" t="n">
        <v>4.830303030303031</v>
      </c>
      <c r="M3764" s="12" t="n">
        <v>44966</v>
      </c>
      <c r="N3764" s="13" t="n">
        <v>15</v>
      </c>
      <c r="O3764" s="12" t="n">
        <v>44981</v>
      </c>
      <c r="P3764" t="n">
        <v>3</v>
      </c>
      <c r="Q3764" s="14" t="inlineStr">
        <is>
          <t>SI</t>
        </is>
      </c>
      <c r="R3764" s="10" t="n"/>
      <c r="S3764" s="10" t="n"/>
      <c r="T3764" s="10" t="n"/>
      <c r="U3764" s="10" t="n"/>
      <c r="V3764" s="13" t="n">
        <v>6.830303030303031</v>
      </c>
      <c r="W3764" s="12" t="n">
        <v>44968</v>
      </c>
      <c r="X3764" s="13" t="n">
        <v>17</v>
      </c>
      <c r="Y3764" s="12" t="n">
        <v>44981</v>
      </c>
      <c r="Z3764" t="n">
        <v>3</v>
      </c>
      <c r="AA3764" s="14" t="inlineStr">
        <is>
          <t>SI</t>
        </is>
      </c>
    </row>
    <row r="3765">
      <c r="B3765" t="inlineStr">
        <is>
          <t>Venta Local</t>
        </is>
      </c>
      <c r="C3765" t="n">
        <v>40357144</v>
      </c>
      <c r="D3765" t="inlineStr">
        <is>
          <t>ANDES ASIA</t>
        </is>
      </c>
      <c r="E3765" t="n">
        <v>1021936</v>
      </c>
      <c r="F3765" t="inlineStr">
        <is>
          <t>andes asia1021936</t>
        </is>
      </c>
      <c r="G3765" s="12" t="n">
        <v>44962</v>
      </c>
      <c r="H3765" s="10" t="inlineStr"/>
      <c r="I3765" s="10" t="n"/>
      <c r="J3765" s="10" t="n"/>
      <c r="K3765" s="10" t="n"/>
      <c r="L3765" s="13" t="n">
        <v>4.830303030303031</v>
      </c>
      <c r="M3765" s="12" t="n">
        <v>44966</v>
      </c>
      <c r="N3765" s="13" t="n">
        <v>15</v>
      </c>
      <c r="O3765" s="12" t="n">
        <v>44981</v>
      </c>
      <c r="P3765" t="n">
        <v>3</v>
      </c>
      <c r="Q3765" s="14" t="inlineStr">
        <is>
          <t>SI</t>
        </is>
      </c>
      <c r="R3765" s="10" t="n"/>
      <c r="S3765" s="10" t="n"/>
      <c r="T3765" s="10" t="n"/>
      <c r="U3765" s="10" t="n"/>
      <c r="V3765" s="13" t="n">
        <v>6.830303030303031</v>
      </c>
      <c r="W3765" s="12" t="n">
        <v>44968</v>
      </c>
      <c r="X3765" s="13" t="n">
        <v>17</v>
      </c>
      <c r="Y3765" s="12" t="n">
        <v>44981</v>
      </c>
      <c r="Z3765" t="n">
        <v>3</v>
      </c>
      <c r="AA3765" s="14" t="inlineStr">
        <is>
          <t>SI</t>
        </is>
      </c>
    </row>
    <row r="3766">
      <c r="B3766" t="inlineStr">
        <is>
          <t>Venta Local</t>
        </is>
      </c>
      <c r="C3766" t="n">
        <v>40357143</v>
      </c>
      <c r="D3766" t="inlineStr">
        <is>
          <t>ANDES ASIA</t>
        </is>
      </c>
      <c r="E3766" t="n">
        <v>1021936</v>
      </c>
      <c r="F3766" t="inlineStr">
        <is>
          <t>andes asia1021936</t>
        </is>
      </c>
      <c r="G3766" s="12" t="n">
        <v>44972</v>
      </c>
      <c r="H3766" s="10" t="n">
        <v>24000</v>
      </c>
      <c r="I3766" s="10" t="n"/>
      <c r="J3766" s="10" t="n"/>
      <c r="K3766" s="10" t="n"/>
      <c r="L3766" s="13" t="n">
        <v>4.830303030303031</v>
      </c>
      <c r="M3766" s="12" t="n">
        <v>44976</v>
      </c>
      <c r="N3766" s="13" t="n">
        <v>15</v>
      </c>
      <c r="O3766" s="12" t="n">
        <v>44991</v>
      </c>
      <c r="P3766" t="n">
        <v>22</v>
      </c>
      <c r="Q3766" s="14" t="inlineStr">
        <is>
          <t>SI</t>
        </is>
      </c>
      <c r="R3766" s="10" t="n">
        <v>24000</v>
      </c>
      <c r="S3766" s="10" t="n"/>
      <c r="T3766" s="10" t="n"/>
      <c r="U3766" s="10" t="n"/>
      <c r="V3766" s="13" t="n">
        <v>6.830303030303031</v>
      </c>
      <c r="W3766" s="12" t="n">
        <v>44978</v>
      </c>
      <c r="X3766" s="13" t="n">
        <v>17</v>
      </c>
      <c r="Y3766" s="12" t="n">
        <v>44991</v>
      </c>
      <c r="Z3766" t="n">
        <v>22</v>
      </c>
      <c r="AA3766" s="14" t="inlineStr">
        <is>
          <t>SI</t>
        </is>
      </c>
    </row>
    <row r="3767">
      <c r="B3767" t="inlineStr">
        <is>
          <t>Venta Local</t>
        </is>
      </c>
      <c r="C3767" t="n">
        <v>40357142</v>
      </c>
      <c r="D3767" t="inlineStr">
        <is>
          <t>ANDES ASIA</t>
        </is>
      </c>
      <c r="E3767" t="n">
        <v>1021936</v>
      </c>
      <c r="F3767" t="inlineStr">
        <is>
          <t>andes asia1021936</t>
        </is>
      </c>
      <c r="G3767" s="12" t="n">
        <v>44977</v>
      </c>
      <c r="H3767" s="10" t="n">
        <v>24000</v>
      </c>
      <c r="I3767" s="10" t="n"/>
      <c r="J3767" s="10" t="n"/>
      <c r="K3767" s="10" t="n"/>
      <c r="L3767" s="13" t="n">
        <v>4.830303030303031</v>
      </c>
      <c r="M3767" s="12" t="n">
        <v>44981</v>
      </c>
      <c r="N3767" s="13" t="n">
        <v>15</v>
      </c>
      <c r="O3767" s="12" t="n">
        <v>44996</v>
      </c>
      <c r="P3767" t="n">
        <v>17</v>
      </c>
      <c r="Q3767" s="14" t="inlineStr">
        <is>
          <t>SI</t>
        </is>
      </c>
      <c r="R3767" s="10" t="n">
        <v>24000</v>
      </c>
      <c r="S3767" s="10" t="n"/>
      <c r="T3767" s="10" t="n"/>
      <c r="U3767" s="10" t="n"/>
      <c r="V3767" s="13" t="n">
        <v>6.830303030303031</v>
      </c>
      <c r="W3767" s="12" t="n">
        <v>44983</v>
      </c>
      <c r="X3767" s="13" t="n">
        <v>17</v>
      </c>
      <c r="Y3767" s="12" t="n">
        <v>44996</v>
      </c>
      <c r="Z3767" t="n">
        <v>17</v>
      </c>
      <c r="AA3767" s="14" t="inlineStr">
        <is>
          <t>SI</t>
        </is>
      </c>
    </row>
    <row r="3768">
      <c r="B3768" t="inlineStr">
        <is>
          <t>Venta Local</t>
        </is>
      </c>
      <c r="C3768" t="n">
        <v>40357141</v>
      </c>
      <c r="D3768" t="inlineStr">
        <is>
          <t>ANDES ASIA</t>
        </is>
      </c>
      <c r="E3768" t="n">
        <v>1022918</v>
      </c>
      <c r="F3768" t="inlineStr">
        <is>
          <t>andes asia1022918</t>
        </is>
      </c>
      <c r="G3768" s="12" t="n">
        <v>44977</v>
      </c>
      <c r="H3768" s="10" t="n">
        <v>24000</v>
      </c>
      <c r="I3768" s="10" t="n"/>
      <c r="J3768" s="10" t="n"/>
      <c r="K3768" s="10" t="n"/>
      <c r="L3768" s="13" t="n">
        <v>4.830303030303031</v>
      </c>
      <c r="M3768" s="12" t="n">
        <v>44981</v>
      </c>
      <c r="N3768" s="13" t="n">
        <v>15</v>
      </c>
      <c r="O3768" s="12" t="n">
        <v>44996</v>
      </c>
      <c r="P3768" t="n">
        <v>17</v>
      </c>
      <c r="Q3768" s="14" t="inlineStr">
        <is>
          <t>SI</t>
        </is>
      </c>
      <c r="R3768" s="10" t="n">
        <v>24000</v>
      </c>
      <c r="S3768" s="10" t="n"/>
      <c r="T3768" s="10" t="n"/>
      <c r="U3768" s="10" t="n"/>
      <c r="V3768" s="13" t="n">
        <v>6.830303030303031</v>
      </c>
      <c r="W3768" s="12" t="n">
        <v>44983</v>
      </c>
      <c r="X3768" s="13" t="n">
        <v>17</v>
      </c>
      <c r="Y3768" s="12" t="n">
        <v>44996</v>
      </c>
      <c r="Z3768" t="n">
        <v>17</v>
      </c>
      <c r="AA3768" s="14" t="inlineStr">
        <is>
          <t>SI</t>
        </is>
      </c>
    </row>
    <row r="3769">
      <c r="B3769" t="inlineStr">
        <is>
          <t>Venta Local</t>
        </is>
      </c>
      <c r="C3769" t="n">
        <v>40357140</v>
      </c>
      <c r="D3769" t="inlineStr">
        <is>
          <t>ANDES ASIA</t>
        </is>
      </c>
      <c r="E3769" t="n">
        <v>1021936</v>
      </c>
      <c r="F3769" t="inlineStr">
        <is>
          <t>andes asia1021936</t>
        </is>
      </c>
      <c r="G3769" s="12" t="n">
        <v>44962</v>
      </c>
      <c r="H3769" s="10" t="inlineStr"/>
      <c r="I3769" s="10" t="n"/>
      <c r="J3769" s="10" t="n"/>
      <c r="K3769" s="10" t="n"/>
      <c r="L3769" s="13" t="n">
        <v>4.830303030303031</v>
      </c>
      <c r="M3769" s="12" t="n">
        <v>44966</v>
      </c>
      <c r="N3769" s="13" t="n">
        <v>15</v>
      </c>
      <c r="O3769" s="12" t="n">
        <v>44981</v>
      </c>
      <c r="P3769" t="n">
        <v>3</v>
      </c>
      <c r="Q3769" s="14" t="inlineStr">
        <is>
          <t>SI</t>
        </is>
      </c>
      <c r="R3769" s="10" t="n"/>
      <c r="S3769" s="10" t="n"/>
      <c r="T3769" s="10" t="n"/>
      <c r="U3769" s="10" t="n"/>
      <c r="V3769" s="13" t="n">
        <v>6.830303030303031</v>
      </c>
      <c r="W3769" s="12" t="n">
        <v>44968</v>
      </c>
      <c r="X3769" s="13" t="n">
        <v>17</v>
      </c>
      <c r="Y3769" s="12" t="n">
        <v>44981</v>
      </c>
      <c r="Z3769" t="n">
        <v>3</v>
      </c>
      <c r="AA3769" s="14" t="inlineStr">
        <is>
          <t>SI</t>
        </is>
      </c>
    </row>
    <row r="3770">
      <c r="B3770" t="inlineStr">
        <is>
          <t>Venta Local</t>
        </is>
      </c>
      <c r="C3770" t="n">
        <v>40357139</v>
      </c>
      <c r="D3770" t="inlineStr">
        <is>
          <t>ANDES ASIA</t>
        </is>
      </c>
      <c r="E3770" t="n">
        <v>1021936</v>
      </c>
      <c r="F3770" t="inlineStr">
        <is>
          <t>andes asia1021936</t>
        </is>
      </c>
      <c r="G3770" s="12" t="n">
        <v>44955</v>
      </c>
      <c r="H3770" s="10" t="inlineStr"/>
      <c r="I3770" s="10" t="n"/>
      <c r="J3770" s="10" t="n"/>
      <c r="K3770" s="10" t="n"/>
      <c r="L3770" s="13" t="n">
        <v>4.830303030303031</v>
      </c>
      <c r="M3770" s="12" t="n">
        <v>44959</v>
      </c>
      <c r="N3770" s="13" t="n">
        <v>15</v>
      </c>
      <c r="O3770" s="12" t="n">
        <v>44974</v>
      </c>
      <c r="P3770" t="n">
        <v>9</v>
      </c>
      <c r="Q3770" s="14" t="inlineStr">
        <is>
          <t>SI</t>
        </is>
      </c>
      <c r="R3770" s="10" t="n"/>
      <c r="S3770" s="10" t="n"/>
      <c r="T3770" s="10" t="n"/>
      <c r="U3770" s="10" t="n"/>
      <c r="V3770" s="13" t="n">
        <v>6.830303030303031</v>
      </c>
      <c r="W3770" s="12" t="n">
        <v>44961</v>
      </c>
      <c r="X3770" s="13" t="n">
        <v>17</v>
      </c>
      <c r="Y3770" s="12" t="n">
        <v>44974</v>
      </c>
      <c r="Z3770" t="n">
        <v>9</v>
      </c>
      <c r="AA3770" s="14" t="inlineStr">
        <is>
          <t>SI</t>
        </is>
      </c>
    </row>
    <row r="3771">
      <c r="B3771" t="inlineStr">
        <is>
          <t>Venta Local</t>
        </is>
      </c>
      <c r="C3771" t="n">
        <v>40357138</v>
      </c>
      <c r="D3771" t="inlineStr">
        <is>
          <t>ANDES ASIA</t>
        </is>
      </c>
      <c r="E3771" t="n">
        <v>1021936</v>
      </c>
      <c r="F3771" t="inlineStr">
        <is>
          <t>andes asia1021936</t>
        </is>
      </c>
      <c r="G3771" s="12" t="n">
        <v>44972</v>
      </c>
      <c r="H3771" s="10" t="n">
        <v>24000</v>
      </c>
      <c r="I3771" s="10" t="n"/>
      <c r="J3771" s="10" t="n"/>
      <c r="K3771" s="10" t="n"/>
      <c r="L3771" s="13" t="n">
        <v>4.830303030303031</v>
      </c>
      <c r="M3771" s="12" t="n">
        <v>44976</v>
      </c>
      <c r="N3771" s="13" t="n">
        <v>15</v>
      </c>
      <c r="O3771" s="12" t="n">
        <v>44991</v>
      </c>
      <c r="P3771" t="n">
        <v>22</v>
      </c>
      <c r="Q3771" s="14" t="inlineStr">
        <is>
          <t>SI</t>
        </is>
      </c>
      <c r="R3771" s="10" t="n">
        <v>24000</v>
      </c>
      <c r="S3771" s="10" t="n"/>
      <c r="T3771" s="10" t="n"/>
      <c r="U3771" s="10" t="n"/>
      <c r="V3771" s="13" t="n">
        <v>6.830303030303031</v>
      </c>
      <c r="W3771" s="12" t="n">
        <v>44978</v>
      </c>
      <c r="X3771" s="13" t="n">
        <v>17</v>
      </c>
      <c r="Y3771" s="12" t="n">
        <v>44991</v>
      </c>
      <c r="Z3771" t="n">
        <v>22</v>
      </c>
      <c r="AA3771" s="14" t="inlineStr">
        <is>
          <t>SI</t>
        </is>
      </c>
    </row>
    <row r="3772">
      <c r="B3772" t="inlineStr">
        <is>
          <t>Venta Local</t>
        </is>
      </c>
      <c r="C3772" t="n">
        <v>40357137</v>
      </c>
      <c r="D3772" t="inlineStr">
        <is>
          <t>ANDES ASIA</t>
        </is>
      </c>
      <c r="E3772" t="n">
        <v>1021936</v>
      </c>
      <c r="F3772" t="inlineStr">
        <is>
          <t>andes asia1021936</t>
        </is>
      </c>
      <c r="G3772" s="12" t="n">
        <v>44973</v>
      </c>
      <c r="H3772" s="10" t="n">
        <v>24000</v>
      </c>
      <c r="I3772" s="10" t="n"/>
      <c r="J3772" s="10" t="n"/>
      <c r="K3772" s="10" t="n"/>
      <c r="L3772" s="13" t="n">
        <v>4.830303030303031</v>
      </c>
      <c r="M3772" s="12" t="n">
        <v>44977</v>
      </c>
      <c r="N3772" s="13" t="n">
        <v>15</v>
      </c>
      <c r="O3772" s="12" t="n">
        <v>44992</v>
      </c>
      <c r="P3772" t="n">
        <v>21</v>
      </c>
      <c r="Q3772" s="14" t="inlineStr">
        <is>
          <t>SI</t>
        </is>
      </c>
      <c r="R3772" s="10" t="n">
        <v>24000</v>
      </c>
      <c r="S3772" s="10" t="n"/>
      <c r="T3772" s="10" t="n"/>
      <c r="U3772" s="10" t="n"/>
      <c r="V3772" s="13" t="n">
        <v>6.830303030303031</v>
      </c>
      <c r="W3772" s="12" t="n">
        <v>44979</v>
      </c>
      <c r="X3772" s="13" t="n">
        <v>17</v>
      </c>
      <c r="Y3772" s="12" t="n">
        <v>44992</v>
      </c>
      <c r="Z3772" t="n">
        <v>21</v>
      </c>
      <c r="AA3772" s="14" t="inlineStr">
        <is>
          <t>SI</t>
        </is>
      </c>
    </row>
    <row r="3773">
      <c r="B3773" t="inlineStr">
        <is>
          <t>Venta Local</t>
        </is>
      </c>
      <c r="C3773" t="n">
        <v>40357096</v>
      </c>
      <c r="D3773" t="inlineStr">
        <is>
          <t>AGRO AMERICA</t>
        </is>
      </c>
      <c r="E3773" t="n">
        <v>1021539</v>
      </c>
      <c r="F3773" t="inlineStr">
        <is>
          <t>agro america1021539</t>
        </is>
      </c>
      <c r="G3773" s="12" t="n">
        <v>44939</v>
      </c>
      <c r="H3773" s="10" t="inlineStr"/>
      <c r="I3773" s="10" t="n"/>
      <c r="J3773" s="10" t="n"/>
      <c r="K3773" s="10" t="n"/>
      <c r="L3773" s="13" t="n">
        <v>7.5</v>
      </c>
      <c r="M3773" s="12" t="n">
        <v>44946</v>
      </c>
      <c r="N3773" s="13" t="n">
        <v>9.5</v>
      </c>
      <c r="O3773" s="12" t="n">
        <v>44955</v>
      </c>
      <c r="P3773" t="n">
        <v>2</v>
      </c>
      <c r="Q3773" s="14" t="inlineStr">
        <is>
          <t>Mes 2</t>
        </is>
      </c>
      <c r="R3773" s="10" t="n"/>
      <c r="S3773" s="10" t="n"/>
      <c r="T3773" s="10" t="n"/>
      <c r="U3773" s="10" t="n"/>
      <c r="V3773" s="13" t="n">
        <v>9.5</v>
      </c>
      <c r="W3773" s="12" t="n">
        <v>44948</v>
      </c>
      <c r="X3773" s="13" t="n">
        <v>11.5</v>
      </c>
      <c r="Y3773" s="12" t="n">
        <v>44955</v>
      </c>
      <c r="Z3773" t="n">
        <v>2</v>
      </c>
      <c r="AA3773" s="14" t="inlineStr">
        <is>
          <t>Mes 2</t>
        </is>
      </c>
    </row>
    <row r="3774">
      <c r="B3774" t="inlineStr">
        <is>
          <t>Venta Local</t>
        </is>
      </c>
      <c r="C3774" t="n">
        <v>40357096</v>
      </c>
      <c r="D3774" t="inlineStr">
        <is>
          <t>AGRO AMERICA</t>
        </is>
      </c>
      <c r="E3774" t="n">
        <v>1021538</v>
      </c>
      <c r="F3774" t="inlineStr">
        <is>
          <t>agro america1021538</t>
        </is>
      </c>
      <c r="G3774" s="12" t="n">
        <v>44939</v>
      </c>
      <c r="H3774" s="10" t="inlineStr"/>
      <c r="I3774" s="10" t="n"/>
      <c r="J3774" s="10" t="n"/>
      <c r="K3774" s="10" t="n"/>
      <c r="L3774" s="13" t="n">
        <v>7.5</v>
      </c>
      <c r="M3774" s="12" t="n">
        <v>44946</v>
      </c>
      <c r="N3774" s="13" t="n">
        <v>9.5</v>
      </c>
      <c r="O3774" s="12" t="n">
        <v>44955</v>
      </c>
      <c r="P3774" t="n">
        <v>2</v>
      </c>
      <c r="Q3774" s="14" t="inlineStr">
        <is>
          <t>Mes 2</t>
        </is>
      </c>
      <c r="R3774" s="10" t="n"/>
      <c r="S3774" s="10" t="n"/>
      <c r="T3774" s="10" t="n"/>
      <c r="U3774" s="10" t="n"/>
      <c r="V3774" s="13" t="n">
        <v>9.5</v>
      </c>
      <c r="W3774" s="12" t="n">
        <v>44948</v>
      </c>
      <c r="X3774" s="13" t="n">
        <v>11.5</v>
      </c>
      <c r="Y3774" s="12" t="n">
        <v>44955</v>
      </c>
      <c r="Z3774" t="n">
        <v>2</v>
      </c>
      <c r="AA3774" s="14" t="inlineStr">
        <is>
          <t>Mes 2</t>
        </is>
      </c>
    </row>
    <row r="3775">
      <c r="B3775" t="inlineStr">
        <is>
          <t>Venta Local</t>
        </is>
      </c>
      <c r="C3775" t="n">
        <v>40357095</v>
      </c>
      <c r="D3775" t="inlineStr">
        <is>
          <t>AGRO AMERICA</t>
        </is>
      </c>
      <c r="E3775" t="n">
        <v>1012160</v>
      </c>
      <c r="F3775" t="inlineStr">
        <is>
          <t>agro america1012160</t>
        </is>
      </c>
      <c r="G3775" s="12" t="n">
        <v>44945</v>
      </c>
      <c r="H3775" s="10" t="inlineStr"/>
      <c r="I3775" s="10" t="n"/>
      <c r="J3775" s="10" t="n"/>
      <c r="K3775" s="10" t="n"/>
      <c r="L3775" s="13" t="n">
        <v>7.5</v>
      </c>
      <c r="M3775" s="12" t="n">
        <v>44952</v>
      </c>
      <c r="N3775" s="13" t="n">
        <v>9.5</v>
      </c>
      <c r="O3775" s="12" t="n">
        <v>44961</v>
      </c>
      <c r="P3775" t="n">
        <v>19</v>
      </c>
      <c r="Q3775" s="14" t="inlineStr">
        <is>
          <t>SI</t>
        </is>
      </c>
      <c r="R3775" s="10" t="n"/>
      <c r="S3775" s="10" t="n"/>
      <c r="T3775" s="10" t="n"/>
      <c r="U3775" s="10" t="n"/>
      <c r="V3775" s="13" t="n">
        <v>9.5</v>
      </c>
      <c r="W3775" s="12" t="n">
        <v>44954</v>
      </c>
      <c r="X3775" s="13" t="n">
        <v>11.5</v>
      </c>
      <c r="Y3775" s="12" t="n">
        <v>44961</v>
      </c>
      <c r="Z3775" t="n">
        <v>19</v>
      </c>
      <c r="AA3775" s="14" t="inlineStr">
        <is>
          <t>SI</t>
        </is>
      </c>
    </row>
    <row r="3776">
      <c r="B3776" t="inlineStr">
        <is>
          <t>Venta Local</t>
        </is>
      </c>
      <c r="C3776" t="n">
        <v>40357094</v>
      </c>
      <c r="D3776" t="inlineStr">
        <is>
          <t>AGRO AMERICA</t>
        </is>
      </c>
      <c r="E3776" t="n">
        <v>1012160</v>
      </c>
      <c r="F3776" t="inlineStr">
        <is>
          <t>agro america1012160</t>
        </is>
      </c>
      <c r="G3776" s="12" t="n">
        <v>44937</v>
      </c>
      <c r="H3776" s="10" t="inlineStr"/>
      <c r="I3776" s="10" t="n"/>
      <c r="J3776" s="10" t="n"/>
      <c r="K3776" s="10" t="n"/>
      <c r="L3776" s="13" t="n">
        <v>7.5</v>
      </c>
      <c r="M3776" s="12" t="n">
        <v>44944</v>
      </c>
      <c r="N3776" s="13" t="n">
        <v>9.5</v>
      </c>
      <c r="O3776" s="12" t="n">
        <v>44953</v>
      </c>
      <c r="P3776" t="n">
        <v>3</v>
      </c>
      <c r="Q3776" s="14" t="inlineStr">
        <is>
          <t>SI</t>
        </is>
      </c>
      <c r="R3776" s="10" t="n"/>
      <c r="S3776" s="10" t="n"/>
      <c r="T3776" s="10" t="n"/>
      <c r="U3776" s="10" t="n"/>
      <c r="V3776" s="13" t="n">
        <v>9.5</v>
      </c>
      <c r="W3776" s="12" t="n">
        <v>44946</v>
      </c>
      <c r="X3776" s="13" t="n">
        <v>11.5</v>
      </c>
      <c r="Y3776" s="12" t="n">
        <v>44953</v>
      </c>
      <c r="Z3776" t="n">
        <v>3</v>
      </c>
      <c r="AA3776" s="14" t="inlineStr">
        <is>
          <t>SI</t>
        </is>
      </c>
    </row>
    <row r="3777">
      <c r="B3777" t="inlineStr">
        <is>
          <t>Venta Local</t>
        </is>
      </c>
      <c r="C3777" t="n">
        <v>40357093</v>
      </c>
      <c r="D3777" t="inlineStr">
        <is>
          <t>AGRO AMERICA</t>
        </is>
      </c>
      <c r="E3777" t="n">
        <v>1012111</v>
      </c>
      <c r="F3777" t="inlineStr">
        <is>
          <t>agro america1012111</t>
        </is>
      </c>
      <c r="G3777" s="12" t="n">
        <v>44958</v>
      </c>
      <c r="H3777" s="10" t="inlineStr"/>
      <c r="I3777" s="10" t="n"/>
      <c r="J3777" s="10" t="n"/>
      <c r="K3777" s="10" t="n"/>
      <c r="L3777" s="13" t="n">
        <v>7.5</v>
      </c>
      <c r="M3777" s="12" t="n">
        <v>44965</v>
      </c>
      <c r="N3777" s="13" t="n">
        <v>9.5</v>
      </c>
      <c r="O3777" s="12" t="n">
        <v>44974</v>
      </c>
      <c r="P3777" t="n">
        <v>8</v>
      </c>
      <c r="Q3777" s="14" t="inlineStr">
        <is>
          <t>SI</t>
        </is>
      </c>
      <c r="R3777" s="10" t="n"/>
      <c r="S3777" s="10" t="n"/>
      <c r="T3777" s="10" t="n"/>
      <c r="U3777" s="10" t="n"/>
      <c r="V3777" s="13" t="n">
        <v>9.5</v>
      </c>
      <c r="W3777" s="12" t="n">
        <v>44967</v>
      </c>
      <c r="X3777" s="13" t="n">
        <v>11.5</v>
      </c>
      <c r="Y3777" s="12" t="n">
        <v>44974</v>
      </c>
      <c r="Z3777" t="n">
        <v>8</v>
      </c>
      <c r="AA3777" s="14" t="inlineStr">
        <is>
          <t>SI</t>
        </is>
      </c>
    </row>
    <row r="3778">
      <c r="B3778" t="inlineStr">
        <is>
          <t>Venta Local</t>
        </is>
      </c>
      <c r="C3778" t="n">
        <v>40357092</v>
      </c>
      <c r="D3778" t="inlineStr">
        <is>
          <t>AGRO AMERICA</t>
        </is>
      </c>
      <c r="E3778" t="n">
        <v>1012111</v>
      </c>
      <c r="F3778" t="inlineStr">
        <is>
          <t>agro america1012111</t>
        </is>
      </c>
      <c r="G3778" s="12" t="n">
        <v>44937</v>
      </c>
      <c r="H3778" s="10" t="inlineStr"/>
      <c r="I3778" s="10" t="n"/>
      <c r="J3778" s="10" t="n"/>
      <c r="K3778" s="10" t="n"/>
      <c r="L3778" s="13" t="n">
        <v>7.5</v>
      </c>
      <c r="M3778" s="12" t="n">
        <v>44944</v>
      </c>
      <c r="N3778" s="13" t="n">
        <v>9.5</v>
      </c>
      <c r="O3778" s="12" t="n">
        <v>44953</v>
      </c>
      <c r="P3778" t="n">
        <v>3</v>
      </c>
      <c r="Q3778" s="14" t="inlineStr">
        <is>
          <t>SI</t>
        </is>
      </c>
      <c r="R3778" s="10" t="n"/>
      <c r="S3778" s="10" t="n"/>
      <c r="T3778" s="10" t="n"/>
      <c r="U3778" s="10" t="n"/>
      <c r="V3778" s="13" t="n">
        <v>9.5</v>
      </c>
      <c r="W3778" s="12" t="n">
        <v>44946</v>
      </c>
      <c r="X3778" s="13" t="n">
        <v>11.5</v>
      </c>
      <c r="Y3778" s="12" t="n">
        <v>44953</v>
      </c>
      <c r="Z3778" t="n">
        <v>3</v>
      </c>
      <c r="AA3778" s="14" t="inlineStr">
        <is>
          <t>SI</t>
        </is>
      </c>
    </row>
    <row r="3779">
      <c r="B3779" t="inlineStr">
        <is>
          <t>Venta Local</t>
        </is>
      </c>
      <c r="C3779" t="n">
        <v>40357085</v>
      </c>
      <c r="D3779" t="inlineStr">
        <is>
          <t>AGRO AMERICA</t>
        </is>
      </c>
      <c r="E3779" t="n">
        <v>1012522</v>
      </c>
      <c r="F3779" t="inlineStr">
        <is>
          <t>agro america1012522</t>
        </is>
      </c>
      <c r="G3779" s="12" t="n">
        <v>44937</v>
      </c>
      <c r="H3779" s="10" t="inlineStr"/>
      <c r="I3779" s="10" t="n"/>
      <c r="J3779" s="10" t="n"/>
      <c r="K3779" s="10" t="n"/>
      <c r="L3779" s="13" t="n">
        <v>7.5</v>
      </c>
      <c r="M3779" s="12" t="n">
        <v>44944</v>
      </c>
      <c r="N3779" s="13" t="n">
        <v>9.5</v>
      </c>
      <c r="O3779" s="12" t="n">
        <v>44953</v>
      </c>
      <c r="P3779" t="n">
        <v>3</v>
      </c>
      <c r="Q3779" s="14" t="inlineStr">
        <is>
          <t>SI</t>
        </is>
      </c>
      <c r="R3779" s="10" t="n"/>
      <c r="S3779" s="10" t="n"/>
      <c r="T3779" s="10" t="n"/>
      <c r="U3779" s="10" t="n"/>
      <c r="V3779" s="13" t="n">
        <v>9.5</v>
      </c>
      <c r="W3779" s="12" t="n">
        <v>44946</v>
      </c>
      <c r="X3779" s="13" t="n">
        <v>11.5</v>
      </c>
      <c r="Y3779" s="12" t="n">
        <v>44953</v>
      </c>
      <c r="Z3779" t="n">
        <v>3</v>
      </c>
      <c r="AA3779" s="14" t="inlineStr">
        <is>
          <t>SI</t>
        </is>
      </c>
    </row>
    <row r="3780">
      <c r="B3780" t="inlineStr">
        <is>
          <t>Venta Local</t>
        </is>
      </c>
      <c r="C3780" t="n">
        <v>40357085</v>
      </c>
      <c r="D3780" t="inlineStr">
        <is>
          <t>AGRO AMERICA</t>
        </is>
      </c>
      <c r="E3780" t="n">
        <v>1012110</v>
      </c>
      <c r="F3780" t="inlineStr">
        <is>
          <t>agro america1012110</t>
        </is>
      </c>
      <c r="G3780" s="12" t="n">
        <v>44937</v>
      </c>
      <c r="H3780" s="10" t="inlineStr"/>
      <c r="I3780" s="10" t="n"/>
      <c r="J3780" s="10" t="n"/>
      <c r="K3780" s="10" t="n"/>
      <c r="L3780" s="13" t="n">
        <v>7.5</v>
      </c>
      <c r="M3780" s="12" t="n">
        <v>44944</v>
      </c>
      <c r="N3780" s="13" t="n">
        <v>9.5</v>
      </c>
      <c r="O3780" s="12" t="n">
        <v>44953</v>
      </c>
      <c r="P3780" t="n">
        <v>3</v>
      </c>
      <c r="Q3780" s="14" t="inlineStr">
        <is>
          <t>SI</t>
        </is>
      </c>
      <c r="R3780" s="10" t="n"/>
      <c r="S3780" s="10" t="n"/>
      <c r="T3780" s="10" t="n"/>
      <c r="U3780" s="10" t="n"/>
      <c r="V3780" s="13" t="n">
        <v>9.5</v>
      </c>
      <c r="W3780" s="12" t="n">
        <v>44946</v>
      </c>
      <c r="X3780" s="13" t="n">
        <v>11.5</v>
      </c>
      <c r="Y3780" s="12" t="n">
        <v>44953</v>
      </c>
      <c r="Z3780" t="n">
        <v>3</v>
      </c>
      <c r="AA3780" s="14" t="inlineStr">
        <is>
          <t>SI</t>
        </is>
      </c>
    </row>
    <row r="3781">
      <c r="B3781" t="inlineStr">
        <is>
          <t>Venta Local</t>
        </is>
      </c>
      <c r="C3781" t="n">
        <v>40357082</v>
      </c>
      <c r="D3781" t="inlineStr">
        <is>
          <t>AGRO AMERICA</t>
        </is>
      </c>
      <c r="E3781" t="n">
        <v>1012109</v>
      </c>
      <c r="F3781" t="inlineStr">
        <is>
          <t>agro america1012109</t>
        </is>
      </c>
      <c r="G3781" s="12" t="n">
        <v>44937</v>
      </c>
      <c r="H3781" s="10" t="inlineStr"/>
      <c r="I3781" s="10" t="n"/>
      <c r="J3781" s="10" t="n"/>
      <c r="K3781" s="10" t="n"/>
      <c r="L3781" s="13" t="n">
        <v>7.5</v>
      </c>
      <c r="M3781" s="12" t="n">
        <v>44944</v>
      </c>
      <c r="N3781" s="13" t="n">
        <v>9.5</v>
      </c>
      <c r="O3781" s="12" t="n">
        <v>44953</v>
      </c>
      <c r="P3781" t="n">
        <v>3</v>
      </c>
      <c r="Q3781" s="14" t="inlineStr">
        <is>
          <t>SI</t>
        </is>
      </c>
      <c r="R3781" s="10" t="n"/>
      <c r="S3781" s="10" t="n"/>
      <c r="T3781" s="10" t="n"/>
      <c r="U3781" s="10" t="n"/>
      <c r="V3781" s="13" t="n">
        <v>9.5</v>
      </c>
      <c r="W3781" s="12" t="n">
        <v>44946</v>
      </c>
      <c r="X3781" s="13" t="n">
        <v>11.5</v>
      </c>
      <c r="Y3781" s="12" t="n">
        <v>44953</v>
      </c>
      <c r="Z3781" t="n">
        <v>3</v>
      </c>
      <c r="AA3781" s="14" t="inlineStr">
        <is>
          <t>SI</t>
        </is>
      </c>
    </row>
    <row r="3782">
      <c r="B3782" t="inlineStr">
        <is>
          <t>Venta Local</t>
        </is>
      </c>
      <c r="C3782" t="n">
        <v>40357081</v>
      </c>
      <c r="D3782" t="inlineStr">
        <is>
          <t>AGRO AMERICA</t>
        </is>
      </c>
      <c r="E3782" t="n">
        <v>1012109</v>
      </c>
      <c r="F3782" t="inlineStr">
        <is>
          <t>agro america1012109</t>
        </is>
      </c>
      <c r="G3782" s="12" t="n">
        <v>44937</v>
      </c>
      <c r="H3782" s="10" t="inlineStr"/>
      <c r="I3782" s="10" t="n"/>
      <c r="J3782" s="10" t="n"/>
      <c r="K3782" s="10" t="n"/>
      <c r="L3782" s="13" t="n">
        <v>7.5</v>
      </c>
      <c r="M3782" s="12" t="n">
        <v>44944</v>
      </c>
      <c r="N3782" s="13" t="n">
        <v>9.5</v>
      </c>
      <c r="O3782" s="12" t="n">
        <v>44953</v>
      </c>
      <c r="P3782" t="n">
        <v>3</v>
      </c>
      <c r="Q3782" s="14" t="inlineStr">
        <is>
          <t>SI</t>
        </is>
      </c>
      <c r="R3782" s="10" t="n"/>
      <c r="S3782" s="10" t="n"/>
      <c r="T3782" s="10" t="n"/>
      <c r="U3782" s="10" t="n"/>
      <c r="V3782" s="13" t="n">
        <v>9.5</v>
      </c>
      <c r="W3782" s="12" t="n">
        <v>44946</v>
      </c>
      <c r="X3782" s="13" t="n">
        <v>11.5</v>
      </c>
      <c r="Y3782" s="12" t="n">
        <v>44953</v>
      </c>
      <c r="Z3782" t="n">
        <v>3</v>
      </c>
      <c r="AA3782" s="14" t="inlineStr">
        <is>
          <t>SI</t>
        </is>
      </c>
    </row>
    <row r="3783">
      <c r="B3783" t="inlineStr">
        <is>
          <t>Venta Local</t>
        </is>
      </c>
      <c r="C3783" t="n">
        <v>40357080</v>
      </c>
      <c r="D3783" t="inlineStr">
        <is>
          <t>AGRO AMERICA</t>
        </is>
      </c>
      <c r="E3783" t="n">
        <v>1012109</v>
      </c>
      <c r="F3783" t="inlineStr">
        <is>
          <t>agro america1012109</t>
        </is>
      </c>
      <c r="G3783" s="12" t="n">
        <v>44937</v>
      </c>
      <c r="H3783" s="10" t="inlineStr"/>
      <c r="I3783" s="10" t="n"/>
      <c r="J3783" s="10" t="n"/>
      <c r="K3783" s="10" t="n"/>
      <c r="L3783" s="13" t="n">
        <v>7.5</v>
      </c>
      <c r="M3783" s="12" t="n">
        <v>44944</v>
      </c>
      <c r="N3783" s="13" t="n">
        <v>9.5</v>
      </c>
      <c r="O3783" s="12" t="n">
        <v>44953</v>
      </c>
      <c r="P3783" t="n">
        <v>3</v>
      </c>
      <c r="Q3783" s="14" t="inlineStr">
        <is>
          <t>SI</t>
        </is>
      </c>
      <c r="R3783" s="10" t="n"/>
      <c r="S3783" s="10" t="n"/>
      <c r="T3783" s="10" t="n"/>
      <c r="U3783" s="10" t="n"/>
      <c r="V3783" s="13" t="n">
        <v>9.5</v>
      </c>
      <c r="W3783" s="12" t="n">
        <v>44946</v>
      </c>
      <c r="X3783" s="13" t="n">
        <v>11.5</v>
      </c>
      <c r="Y3783" s="12" t="n">
        <v>44953</v>
      </c>
      <c r="Z3783" t="n">
        <v>3</v>
      </c>
      <c r="AA3783" s="14" t="inlineStr">
        <is>
          <t>SI</t>
        </is>
      </c>
    </row>
    <row r="3784">
      <c r="B3784" t="inlineStr">
        <is>
          <t>Venta Local</t>
        </is>
      </c>
      <c r="C3784" t="n">
        <v>40357079</v>
      </c>
      <c r="D3784" t="inlineStr">
        <is>
          <t>AGRO AMERICA</t>
        </is>
      </c>
      <c r="E3784" t="n">
        <v>1012109</v>
      </c>
      <c r="F3784" t="inlineStr">
        <is>
          <t>agro america1012109</t>
        </is>
      </c>
      <c r="G3784" s="12" t="n">
        <v>44935</v>
      </c>
      <c r="H3784" s="10" t="inlineStr"/>
      <c r="I3784" s="10" t="n"/>
      <c r="J3784" s="10" t="n"/>
      <c r="K3784" s="10" t="n"/>
      <c r="L3784" s="13" t="n">
        <v>7.5</v>
      </c>
      <c r="M3784" s="12" t="n">
        <v>44942</v>
      </c>
      <c r="N3784" s="13" t="n">
        <v>9.5</v>
      </c>
      <c r="O3784" s="12" t="n">
        <v>44951</v>
      </c>
      <c r="P3784" t="n">
        <v>5</v>
      </c>
      <c r="Q3784" s="14" t="inlineStr">
        <is>
          <t>SI</t>
        </is>
      </c>
      <c r="R3784" s="10" t="n"/>
      <c r="S3784" s="10" t="n"/>
      <c r="T3784" s="10" t="n"/>
      <c r="U3784" s="10" t="n"/>
      <c r="V3784" s="13" t="n">
        <v>9.5</v>
      </c>
      <c r="W3784" s="12" t="n">
        <v>44944</v>
      </c>
      <c r="X3784" s="13" t="n">
        <v>11.5</v>
      </c>
      <c r="Y3784" s="12" t="n">
        <v>44951</v>
      </c>
      <c r="Z3784" t="n">
        <v>5</v>
      </c>
      <c r="AA3784" s="14" t="inlineStr">
        <is>
          <t>SI</t>
        </is>
      </c>
    </row>
    <row r="3785">
      <c r="B3785" t="inlineStr">
        <is>
          <t>Venta Local</t>
        </is>
      </c>
      <c r="C3785" t="n">
        <v>40357076</v>
      </c>
      <c r="D3785" t="inlineStr">
        <is>
          <t>AGRO AMERICA</t>
        </is>
      </c>
      <c r="E3785" t="n">
        <v>1012165</v>
      </c>
      <c r="F3785" t="inlineStr">
        <is>
          <t>agro america1012165</t>
        </is>
      </c>
      <c r="G3785" s="12" t="n">
        <v>44957</v>
      </c>
      <c r="H3785" s="10" t="inlineStr"/>
      <c r="I3785" s="10" t="n"/>
      <c r="J3785" s="10" t="n"/>
      <c r="K3785" s="10" t="n"/>
      <c r="L3785" s="13" t="n">
        <v>7.5</v>
      </c>
      <c r="M3785" s="12" t="n">
        <v>44964</v>
      </c>
      <c r="N3785" s="13" t="n">
        <v>9.5</v>
      </c>
      <c r="O3785" s="12" t="n">
        <v>44973</v>
      </c>
      <c r="P3785" t="n">
        <v>9</v>
      </c>
      <c r="Q3785" s="14" t="inlineStr">
        <is>
          <t>SI</t>
        </is>
      </c>
      <c r="R3785" s="10" t="n"/>
      <c r="S3785" s="10" t="n"/>
      <c r="T3785" s="10" t="n"/>
      <c r="U3785" s="10" t="n"/>
      <c r="V3785" s="13" t="n">
        <v>9.5</v>
      </c>
      <c r="W3785" s="12" t="n">
        <v>44966</v>
      </c>
      <c r="X3785" s="13" t="n">
        <v>11.5</v>
      </c>
      <c r="Y3785" s="12" t="n">
        <v>44973</v>
      </c>
      <c r="Z3785" t="n">
        <v>9</v>
      </c>
      <c r="AA3785" s="14" t="inlineStr">
        <is>
          <t>SI</t>
        </is>
      </c>
    </row>
    <row r="3786">
      <c r="B3786" t="inlineStr">
        <is>
          <t>Venta Local</t>
        </is>
      </c>
      <c r="C3786" t="n">
        <v>40357075</v>
      </c>
      <c r="D3786" t="inlineStr">
        <is>
          <t>AGRO AMERICA</t>
        </is>
      </c>
      <c r="E3786" t="n">
        <v>1012165</v>
      </c>
      <c r="F3786" t="inlineStr">
        <is>
          <t>agro america1012165</t>
        </is>
      </c>
      <c r="G3786" s="12" t="n">
        <v>44945</v>
      </c>
      <c r="H3786" s="10" t="inlineStr"/>
      <c r="I3786" s="10" t="n"/>
      <c r="J3786" s="10" t="n"/>
      <c r="K3786" s="10" t="n"/>
      <c r="L3786" s="13" t="n">
        <v>7.5</v>
      </c>
      <c r="M3786" s="12" t="n">
        <v>44952</v>
      </c>
      <c r="N3786" s="13" t="n">
        <v>9.5</v>
      </c>
      <c r="O3786" s="12" t="n">
        <v>44961</v>
      </c>
      <c r="P3786" t="n">
        <v>19</v>
      </c>
      <c r="Q3786" s="14" t="inlineStr">
        <is>
          <t>SI</t>
        </is>
      </c>
      <c r="R3786" s="10" t="n"/>
      <c r="S3786" s="10" t="n"/>
      <c r="T3786" s="10" t="n"/>
      <c r="U3786" s="10" t="n"/>
      <c r="V3786" s="13" t="n">
        <v>9.5</v>
      </c>
      <c r="W3786" s="12" t="n">
        <v>44954</v>
      </c>
      <c r="X3786" s="13" t="n">
        <v>11.5</v>
      </c>
      <c r="Y3786" s="12" t="n">
        <v>44961</v>
      </c>
      <c r="Z3786" t="n">
        <v>19</v>
      </c>
      <c r="AA3786" s="14" t="inlineStr">
        <is>
          <t>SI</t>
        </is>
      </c>
    </row>
    <row r="3787">
      <c r="B3787" t="inlineStr">
        <is>
          <t>Venta Local</t>
        </is>
      </c>
      <c r="C3787" t="n">
        <v>40357074</v>
      </c>
      <c r="D3787" t="inlineStr">
        <is>
          <t>AGRO AMERICA</t>
        </is>
      </c>
      <c r="E3787" t="n">
        <v>1012161</v>
      </c>
      <c r="F3787" t="inlineStr">
        <is>
          <t>agro america1012161</t>
        </is>
      </c>
      <c r="G3787" s="12" t="n">
        <v>44935</v>
      </c>
      <c r="H3787" s="10" t="inlineStr"/>
      <c r="I3787" s="10" t="n"/>
      <c r="J3787" s="10" t="n"/>
      <c r="K3787" s="10" t="n"/>
      <c r="L3787" s="13" t="n">
        <v>7.5</v>
      </c>
      <c r="M3787" s="12" t="n">
        <v>44942</v>
      </c>
      <c r="N3787" s="13" t="n">
        <v>9.5</v>
      </c>
      <c r="O3787" s="12" t="n">
        <v>44951</v>
      </c>
      <c r="P3787" t="n">
        <v>5</v>
      </c>
      <c r="Q3787" s="14" t="inlineStr">
        <is>
          <t>SI</t>
        </is>
      </c>
      <c r="R3787" s="10" t="n"/>
      <c r="S3787" s="10" t="n"/>
      <c r="T3787" s="10" t="n"/>
      <c r="U3787" s="10" t="n"/>
      <c r="V3787" s="13" t="n">
        <v>9.5</v>
      </c>
      <c r="W3787" s="12" t="n">
        <v>44944</v>
      </c>
      <c r="X3787" s="13" t="n">
        <v>11.5</v>
      </c>
      <c r="Y3787" s="12" t="n">
        <v>44951</v>
      </c>
      <c r="Z3787" t="n">
        <v>5</v>
      </c>
      <c r="AA3787" s="14" t="inlineStr">
        <is>
          <t>SI</t>
        </is>
      </c>
    </row>
    <row r="3788">
      <c r="B3788" t="inlineStr">
        <is>
          <t>Venta Local</t>
        </is>
      </c>
      <c r="C3788" t="n">
        <v>40357072</v>
      </c>
      <c r="D3788" t="inlineStr">
        <is>
          <t>AGRO AMERICA</t>
        </is>
      </c>
      <c r="E3788" t="n">
        <v>1012159</v>
      </c>
      <c r="F3788" t="inlineStr">
        <is>
          <t>agro america1012159</t>
        </is>
      </c>
      <c r="G3788" s="12" t="n">
        <v>44945</v>
      </c>
      <c r="H3788" s="10" t="inlineStr"/>
      <c r="I3788" s="10" t="n"/>
      <c r="J3788" s="10" t="n"/>
      <c r="K3788" s="10" t="n"/>
      <c r="L3788" s="13" t="n">
        <v>7.5</v>
      </c>
      <c r="M3788" s="12" t="n">
        <v>44952</v>
      </c>
      <c r="N3788" s="13" t="n">
        <v>9.5</v>
      </c>
      <c r="O3788" s="12" t="n">
        <v>44961</v>
      </c>
      <c r="P3788" t="n">
        <v>19</v>
      </c>
      <c r="Q3788" s="14" t="inlineStr">
        <is>
          <t>SI</t>
        </is>
      </c>
      <c r="R3788" s="10" t="n"/>
      <c r="S3788" s="10" t="n"/>
      <c r="T3788" s="10" t="n"/>
      <c r="U3788" s="10" t="n"/>
      <c r="V3788" s="13" t="n">
        <v>9.5</v>
      </c>
      <c r="W3788" s="12" t="n">
        <v>44954</v>
      </c>
      <c r="X3788" s="13" t="n">
        <v>11.5</v>
      </c>
      <c r="Y3788" s="12" t="n">
        <v>44961</v>
      </c>
      <c r="Z3788" t="n">
        <v>19</v>
      </c>
      <c r="AA3788" s="14" t="inlineStr">
        <is>
          <t>SI</t>
        </is>
      </c>
    </row>
    <row r="3789">
      <c r="B3789" t="inlineStr">
        <is>
          <t>Venta Local</t>
        </is>
      </c>
      <c r="C3789" t="n">
        <v>40357071</v>
      </c>
      <c r="D3789" t="inlineStr">
        <is>
          <t>AGRO AMERICA</t>
        </is>
      </c>
      <c r="E3789" t="n">
        <v>1012159</v>
      </c>
      <c r="F3789" t="inlineStr">
        <is>
          <t>agro america1012159</t>
        </is>
      </c>
      <c r="G3789" s="12" t="n">
        <v>44937</v>
      </c>
      <c r="H3789" s="10" t="inlineStr"/>
      <c r="I3789" s="10" t="n"/>
      <c r="J3789" s="10" t="n"/>
      <c r="K3789" s="10" t="n"/>
      <c r="L3789" s="13" t="n">
        <v>7.5</v>
      </c>
      <c r="M3789" s="12" t="n">
        <v>44944</v>
      </c>
      <c r="N3789" s="13" t="n">
        <v>9.5</v>
      </c>
      <c r="O3789" s="12" t="n">
        <v>44953</v>
      </c>
      <c r="P3789" t="n">
        <v>3</v>
      </c>
      <c r="Q3789" s="14" t="inlineStr">
        <is>
          <t>SI</t>
        </is>
      </c>
      <c r="R3789" s="10" t="n"/>
      <c r="S3789" s="10" t="n"/>
      <c r="T3789" s="10" t="n"/>
      <c r="U3789" s="10" t="n"/>
      <c r="V3789" s="13" t="n">
        <v>9.5</v>
      </c>
      <c r="W3789" s="12" t="n">
        <v>44946</v>
      </c>
      <c r="X3789" s="13" t="n">
        <v>11.5</v>
      </c>
      <c r="Y3789" s="12" t="n">
        <v>44953</v>
      </c>
      <c r="Z3789" t="n">
        <v>3</v>
      </c>
      <c r="AA3789" s="14" t="inlineStr">
        <is>
          <t>SI</t>
        </is>
      </c>
    </row>
    <row r="3790">
      <c r="B3790" t="inlineStr">
        <is>
          <t>Venta Local</t>
        </is>
      </c>
      <c r="C3790" t="n">
        <v>40357070</v>
      </c>
      <c r="D3790" t="inlineStr">
        <is>
          <t>AGRO AMERICA</t>
        </is>
      </c>
      <c r="E3790" t="n">
        <v>1012159</v>
      </c>
      <c r="F3790" t="inlineStr">
        <is>
          <t>agro america1012159</t>
        </is>
      </c>
      <c r="G3790" s="12" t="n">
        <v>44937</v>
      </c>
      <c r="H3790" s="10" t="inlineStr"/>
      <c r="I3790" s="10" t="n"/>
      <c r="J3790" s="10" t="n"/>
      <c r="K3790" s="10" t="n"/>
      <c r="L3790" s="13" t="n">
        <v>7.5</v>
      </c>
      <c r="M3790" s="12" t="n">
        <v>44944</v>
      </c>
      <c r="N3790" s="13" t="n">
        <v>9.5</v>
      </c>
      <c r="O3790" s="12" t="n">
        <v>44953</v>
      </c>
      <c r="P3790" t="n">
        <v>3</v>
      </c>
      <c r="Q3790" s="14" t="inlineStr">
        <is>
          <t>SI</t>
        </is>
      </c>
      <c r="R3790" s="10" t="n"/>
      <c r="S3790" s="10" t="n"/>
      <c r="T3790" s="10" t="n"/>
      <c r="U3790" s="10" t="n"/>
      <c r="V3790" s="13" t="n">
        <v>9.5</v>
      </c>
      <c r="W3790" s="12" t="n">
        <v>44946</v>
      </c>
      <c r="X3790" s="13" t="n">
        <v>11.5</v>
      </c>
      <c r="Y3790" s="12" t="n">
        <v>44953</v>
      </c>
      <c r="Z3790" t="n">
        <v>3</v>
      </c>
      <c r="AA3790" s="14" t="inlineStr">
        <is>
          <t>SI</t>
        </is>
      </c>
    </row>
    <row r="3791">
      <c r="B3791" t="inlineStr">
        <is>
          <t>Venta Local</t>
        </is>
      </c>
      <c r="C3791" t="n">
        <v>40357069</v>
      </c>
      <c r="D3791" t="inlineStr">
        <is>
          <t>AGRO AMERICA</t>
        </is>
      </c>
      <c r="E3791" t="n">
        <v>1012158</v>
      </c>
      <c r="F3791" t="inlineStr">
        <is>
          <t>agro america1012158</t>
        </is>
      </c>
      <c r="G3791" s="12" t="n">
        <v>44943</v>
      </c>
      <c r="H3791" s="10" t="inlineStr"/>
      <c r="I3791" s="10" t="n"/>
      <c r="J3791" s="10" t="n"/>
      <c r="K3791" s="10" t="n"/>
      <c r="L3791" s="13" t="n">
        <v>7.5</v>
      </c>
      <c r="M3791" s="12" t="n">
        <v>44950</v>
      </c>
      <c r="N3791" s="13" t="n">
        <v>9.5</v>
      </c>
      <c r="O3791" s="12" t="n">
        <v>44959</v>
      </c>
      <c r="P3791" t="n">
        <v>21</v>
      </c>
      <c r="Q3791" s="14" t="inlineStr">
        <is>
          <t>SI</t>
        </is>
      </c>
      <c r="R3791" s="10" t="n"/>
      <c r="S3791" s="10" t="n"/>
      <c r="T3791" s="10" t="n"/>
      <c r="U3791" s="10" t="n"/>
      <c r="V3791" s="13" t="n">
        <v>9.5</v>
      </c>
      <c r="W3791" s="12" t="n">
        <v>44952</v>
      </c>
      <c r="X3791" s="13" t="n">
        <v>11.5</v>
      </c>
      <c r="Y3791" s="12" t="n">
        <v>44959</v>
      </c>
      <c r="Z3791" t="n">
        <v>21</v>
      </c>
      <c r="AA3791" s="14" t="inlineStr">
        <is>
          <t>SI</t>
        </is>
      </c>
    </row>
    <row r="3792">
      <c r="B3792" t="inlineStr">
        <is>
          <t>Venta Local</t>
        </is>
      </c>
      <c r="C3792" t="n">
        <v>40357068</v>
      </c>
      <c r="D3792" t="inlineStr">
        <is>
          <t>AGRO AMERICA</t>
        </is>
      </c>
      <c r="E3792" t="n">
        <v>1012158</v>
      </c>
      <c r="F3792" t="inlineStr">
        <is>
          <t>agro america1012158</t>
        </is>
      </c>
      <c r="G3792" s="12" t="n">
        <v>44935</v>
      </c>
      <c r="H3792" s="10" t="inlineStr"/>
      <c r="I3792" s="10" t="n"/>
      <c r="J3792" s="10" t="n"/>
      <c r="K3792" s="10" t="n"/>
      <c r="L3792" s="13" t="n">
        <v>7.5</v>
      </c>
      <c r="M3792" s="12" t="n">
        <v>44942</v>
      </c>
      <c r="N3792" s="13" t="n">
        <v>9.5</v>
      </c>
      <c r="O3792" s="12" t="n">
        <v>44951</v>
      </c>
      <c r="P3792" t="n">
        <v>5</v>
      </c>
      <c r="Q3792" s="14" t="inlineStr">
        <is>
          <t>SI</t>
        </is>
      </c>
      <c r="R3792" s="10" t="n"/>
      <c r="S3792" s="10" t="n"/>
      <c r="T3792" s="10" t="n"/>
      <c r="U3792" s="10" t="n"/>
      <c r="V3792" s="13" t="n">
        <v>9.5</v>
      </c>
      <c r="W3792" s="12" t="n">
        <v>44944</v>
      </c>
      <c r="X3792" s="13" t="n">
        <v>11.5</v>
      </c>
      <c r="Y3792" s="12" t="n">
        <v>44951</v>
      </c>
      <c r="Z3792" t="n">
        <v>5</v>
      </c>
      <c r="AA3792" s="14" t="inlineStr">
        <is>
          <t>SI</t>
        </is>
      </c>
    </row>
    <row r="3793">
      <c r="B3793" t="inlineStr">
        <is>
          <t>Venta Local</t>
        </is>
      </c>
      <c r="C3793" t="n">
        <v>40357063</v>
      </c>
      <c r="D3793" t="inlineStr">
        <is>
          <t>AGRO AMERICA</t>
        </is>
      </c>
      <c r="E3793" t="n">
        <v>1012160</v>
      </c>
      <c r="F3793" t="inlineStr">
        <is>
          <t>agro america1012160</t>
        </is>
      </c>
      <c r="G3793" s="12" t="n">
        <v>44935</v>
      </c>
      <c r="H3793" s="10" t="inlineStr"/>
      <c r="I3793" s="10" t="n"/>
      <c r="J3793" s="10" t="n"/>
      <c r="K3793" s="10" t="n"/>
      <c r="L3793" s="13" t="n">
        <v>7.5</v>
      </c>
      <c r="M3793" s="12" t="n">
        <v>44942</v>
      </c>
      <c r="N3793" s="13" t="n">
        <v>9.5</v>
      </c>
      <c r="O3793" s="12" t="n">
        <v>44951</v>
      </c>
      <c r="P3793" t="n">
        <v>5</v>
      </c>
      <c r="Q3793" s="14" t="inlineStr">
        <is>
          <t>SI</t>
        </is>
      </c>
      <c r="R3793" s="10" t="n"/>
      <c r="S3793" s="10" t="n"/>
      <c r="T3793" s="10" t="n"/>
      <c r="U3793" s="10" t="n"/>
      <c r="V3793" s="13" t="n">
        <v>9.5</v>
      </c>
      <c r="W3793" s="12" t="n">
        <v>44944</v>
      </c>
      <c r="X3793" s="13" t="n">
        <v>11.5</v>
      </c>
      <c r="Y3793" s="12" t="n">
        <v>44951</v>
      </c>
      <c r="Z3793" t="n">
        <v>5</v>
      </c>
      <c r="AA3793" s="14" t="inlineStr">
        <is>
          <t>SI</t>
        </is>
      </c>
    </row>
    <row r="3794">
      <c r="B3794" t="inlineStr">
        <is>
          <t>Venta Local</t>
        </is>
      </c>
      <c r="C3794" t="n">
        <v>40357063</v>
      </c>
      <c r="D3794" t="inlineStr">
        <is>
          <t>AGRO AMERICA</t>
        </is>
      </c>
      <c r="E3794" t="n">
        <v>1012107</v>
      </c>
      <c r="F3794" t="inlineStr">
        <is>
          <t>agro america1012107</t>
        </is>
      </c>
      <c r="G3794" s="12" t="n">
        <v>44935</v>
      </c>
      <c r="H3794" s="10" t="inlineStr"/>
      <c r="I3794" s="10" t="n"/>
      <c r="J3794" s="10" t="n"/>
      <c r="K3794" s="10" t="n"/>
      <c r="L3794" s="13" t="n">
        <v>7.5</v>
      </c>
      <c r="M3794" s="12" t="n">
        <v>44942</v>
      </c>
      <c r="N3794" s="13" t="n">
        <v>9.5</v>
      </c>
      <c r="O3794" s="12" t="n">
        <v>44951</v>
      </c>
      <c r="P3794" t="n">
        <v>5</v>
      </c>
      <c r="Q3794" s="14" t="inlineStr">
        <is>
          <t>SI</t>
        </is>
      </c>
      <c r="R3794" s="10" t="n"/>
      <c r="S3794" s="10" t="n"/>
      <c r="T3794" s="10" t="n"/>
      <c r="U3794" s="10" t="n"/>
      <c r="V3794" s="13" t="n">
        <v>9.5</v>
      </c>
      <c r="W3794" s="12" t="n">
        <v>44944</v>
      </c>
      <c r="X3794" s="13" t="n">
        <v>11.5</v>
      </c>
      <c r="Y3794" s="12" t="n">
        <v>44951</v>
      </c>
      <c r="Z3794" t="n">
        <v>5</v>
      </c>
      <c r="AA3794" s="14" t="inlineStr">
        <is>
          <t>SI</t>
        </is>
      </c>
    </row>
    <row r="3795">
      <c r="B3795" t="inlineStr">
        <is>
          <t>Venta Directa</t>
        </is>
      </c>
      <c r="C3795" t="n">
        <v>40357062</v>
      </c>
      <c r="D3795" t="inlineStr">
        <is>
          <t>AGRO SUDAMERICA</t>
        </is>
      </c>
      <c r="E3795" t="n">
        <v>1021106</v>
      </c>
      <c r="F3795" t="inlineStr">
        <is>
          <t>agro sudamerica1021106</t>
        </is>
      </c>
      <c r="G3795" s="12" t="n">
        <v>44946</v>
      </c>
      <c r="H3795" s="10" t="inlineStr"/>
      <c r="I3795" s="10" t="n"/>
      <c r="J3795" s="10" t="n"/>
      <c r="K3795" s="10" t="n"/>
      <c r="L3795" s="13" t="n"/>
      <c r="N3795" s="13" t="n"/>
      <c r="Q3795" s="14" t="n"/>
      <c r="R3795" s="10" t="n"/>
      <c r="S3795" s="10" t="n"/>
      <c r="T3795" s="10" t="n"/>
      <c r="U3795" s="10" t="n"/>
      <c r="V3795" s="13" t="n"/>
      <c r="X3795" s="13" t="n"/>
      <c r="AA3795" s="14" t="n"/>
    </row>
    <row r="3796">
      <c r="B3796" t="inlineStr">
        <is>
          <t>Venta Local</t>
        </is>
      </c>
      <c r="C3796" t="n">
        <v>40357046</v>
      </c>
      <c r="D3796" t="inlineStr">
        <is>
          <t>AGRO MEXICO</t>
        </is>
      </c>
      <c r="E3796" t="n">
        <v>1012432</v>
      </c>
      <c r="F3796" t="inlineStr">
        <is>
          <t>agro mexico1012432</t>
        </is>
      </c>
      <c r="G3796" s="12" t="n">
        <v>44941</v>
      </c>
      <c r="H3796" s="10" t="inlineStr"/>
      <c r="I3796" s="10" t="n"/>
      <c r="J3796" s="10" t="n"/>
      <c r="K3796" s="10" t="n"/>
      <c r="L3796" s="13" t="n">
        <v>5.449612403100775</v>
      </c>
      <c r="M3796" s="12" t="n">
        <v>44946</v>
      </c>
      <c r="N3796" s="13" t="n">
        <v>10</v>
      </c>
      <c r="O3796" s="12" t="n">
        <v>44956</v>
      </c>
      <c r="P3796" t="n">
        <v>1</v>
      </c>
      <c r="Q3796" s="14" t="inlineStr">
        <is>
          <t>Mes 2</t>
        </is>
      </c>
      <c r="R3796" s="10" t="n"/>
      <c r="S3796" s="10" t="n"/>
      <c r="T3796" s="10" t="n"/>
      <c r="U3796" s="10" t="n"/>
      <c r="V3796" s="13" t="n">
        <v>7.449612403100775</v>
      </c>
      <c r="W3796" s="12" t="n">
        <v>44948</v>
      </c>
      <c r="X3796" s="13" t="n">
        <v>12</v>
      </c>
      <c r="Y3796" s="12" t="n">
        <v>44956</v>
      </c>
      <c r="Z3796" t="n">
        <v>1</v>
      </c>
      <c r="AA3796" s="14" t="inlineStr">
        <is>
          <t>Mes 2</t>
        </is>
      </c>
    </row>
    <row r="3797">
      <c r="B3797" t="inlineStr">
        <is>
          <t>Venta Local</t>
        </is>
      </c>
      <c r="C3797" t="n">
        <v>40357044</v>
      </c>
      <c r="D3797" t="inlineStr">
        <is>
          <t>AGRO MEXICO</t>
        </is>
      </c>
      <c r="E3797" t="n">
        <v>1011748</v>
      </c>
      <c r="F3797" t="inlineStr">
        <is>
          <t>agro mexico1011748</t>
        </is>
      </c>
      <c r="G3797" s="12" t="n">
        <v>44935</v>
      </c>
      <c r="H3797" s="10" t="inlineStr"/>
      <c r="I3797" s="10" t="n"/>
      <c r="J3797" s="10" t="n"/>
      <c r="K3797" s="10" t="n"/>
      <c r="L3797" s="13" t="n">
        <v>5.449612403100775</v>
      </c>
      <c r="M3797" s="12" t="n">
        <v>44940</v>
      </c>
      <c r="N3797" s="13" t="n">
        <v>10</v>
      </c>
      <c r="O3797" s="12" t="n">
        <v>44950</v>
      </c>
      <c r="P3797" t="n">
        <v>6</v>
      </c>
      <c r="Q3797" s="14" t="inlineStr">
        <is>
          <t>SI</t>
        </is>
      </c>
      <c r="R3797" s="10" t="n"/>
      <c r="S3797" s="10" t="n"/>
      <c r="T3797" s="10" t="n"/>
      <c r="U3797" s="10" t="n"/>
      <c r="V3797" s="13" t="n">
        <v>7.449612403100775</v>
      </c>
      <c r="W3797" s="12" t="n">
        <v>44942</v>
      </c>
      <c r="X3797" s="13" t="n">
        <v>12</v>
      </c>
      <c r="Y3797" s="12" t="n">
        <v>44950</v>
      </c>
      <c r="Z3797" t="n">
        <v>6</v>
      </c>
      <c r="AA3797" s="14" t="inlineStr">
        <is>
          <t>SI</t>
        </is>
      </c>
    </row>
    <row r="3798">
      <c r="B3798" t="inlineStr">
        <is>
          <t>Venta Directa</t>
        </is>
      </c>
      <c r="C3798" t="n">
        <v>40357037</v>
      </c>
      <c r="D3798" t="inlineStr">
        <is>
          <t>AGRO SUDAMERICA</t>
        </is>
      </c>
      <c r="E3798" t="n">
        <v>1022150</v>
      </c>
      <c r="F3798" t="inlineStr">
        <is>
          <t>agro sudamerica1022150</t>
        </is>
      </c>
      <c r="G3798" s="12" t="n">
        <v>44922</v>
      </c>
      <c r="H3798" s="10" t="inlineStr"/>
      <c r="I3798" s="10" t="n"/>
      <c r="J3798" s="10" t="n"/>
      <c r="K3798" s="10" t="n"/>
      <c r="L3798" s="13" t="n"/>
      <c r="N3798" s="13" t="n"/>
      <c r="Q3798" s="14" t="n"/>
      <c r="R3798" s="10" t="n"/>
      <c r="S3798" s="10" t="n"/>
      <c r="T3798" s="10" t="n"/>
      <c r="U3798" s="10" t="n"/>
      <c r="V3798" s="13" t="n"/>
      <c r="X3798" s="13" t="n"/>
      <c r="AA3798" s="14" t="n"/>
    </row>
    <row r="3799">
      <c r="B3799" t="inlineStr">
        <is>
          <t>Venta Directa</t>
        </is>
      </c>
      <c r="C3799" t="n">
        <v>40357027</v>
      </c>
      <c r="D3799" t="inlineStr">
        <is>
          <t>AGRO SUDAMERICA</t>
        </is>
      </c>
      <c r="E3799" t="n">
        <v>1021385</v>
      </c>
      <c r="F3799" t="inlineStr">
        <is>
          <t>agro sudamerica1021385</t>
        </is>
      </c>
      <c r="G3799" s="12" t="n">
        <v>44933</v>
      </c>
      <c r="H3799" s="10" t="inlineStr"/>
      <c r="I3799" s="10" t="n"/>
      <c r="J3799" s="10" t="n"/>
      <c r="K3799" s="10" t="n"/>
      <c r="L3799" s="13" t="n"/>
      <c r="N3799" s="13" t="n"/>
      <c r="Q3799" s="14" t="n"/>
      <c r="R3799" s="10" t="n"/>
      <c r="S3799" s="10" t="n"/>
      <c r="T3799" s="10" t="n"/>
      <c r="U3799" s="10" t="n"/>
      <c r="V3799" s="13" t="n"/>
      <c r="X3799" s="13" t="n"/>
      <c r="AA3799" s="14" t="n"/>
    </row>
    <row r="3800">
      <c r="B3800" t="inlineStr">
        <is>
          <t>Venta Directa</t>
        </is>
      </c>
      <c r="C3800" t="n">
        <v>40357026</v>
      </c>
      <c r="D3800" t="inlineStr">
        <is>
          <t>AGRO SUDAMERICA</t>
        </is>
      </c>
      <c r="E3800" t="n">
        <v>1012719</v>
      </c>
      <c r="F3800" t="inlineStr">
        <is>
          <t>agro sudamerica1012719</t>
        </is>
      </c>
      <c r="G3800" s="12" t="n">
        <v>44933</v>
      </c>
      <c r="H3800" s="10" t="inlineStr"/>
      <c r="I3800" s="10" t="n"/>
      <c r="J3800" s="10" t="n"/>
      <c r="K3800" s="10" t="n"/>
      <c r="L3800" s="13" t="n"/>
      <c r="N3800" s="13" t="n"/>
      <c r="Q3800" s="14" t="n"/>
      <c r="R3800" s="10" t="n"/>
      <c r="S3800" s="10" t="n"/>
      <c r="T3800" s="10" t="n"/>
      <c r="U3800" s="10" t="n"/>
      <c r="V3800" s="13" t="n"/>
      <c r="X3800" s="13" t="n"/>
      <c r="AA3800" s="14" t="n"/>
    </row>
    <row r="3801">
      <c r="B3801" t="inlineStr">
        <is>
          <t>Venta Directa</t>
        </is>
      </c>
      <c r="C3801" t="n">
        <v>40357025</v>
      </c>
      <c r="D3801" t="inlineStr">
        <is>
          <t>AGRO SUDAMERICA</t>
        </is>
      </c>
      <c r="E3801" t="n">
        <v>1012719</v>
      </c>
      <c r="F3801" t="inlineStr">
        <is>
          <t>agro sudamerica1012719</t>
        </is>
      </c>
      <c r="G3801" s="12" t="n">
        <v>44933</v>
      </c>
      <c r="H3801" s="10" t="inlineStr"/>
      <c r="I3801" s="10" t="n"/>
      <c r="J3801" s="10" t="n"/>
      <c r="K3801" s="10" t="n"/>
      <c r="L3801" s="13" t="n"/>
      <c r="N3801" s="13" t="n"/>
      <c r="Q3801" s="14" t="n"/>
      <c r="R3801" s="10" t="n"/>
      <c r="S3801" s="10" t="n"/>
      <c r="T3801" s="10" t="n"/>
      <c r="U3801" s="10" t="n"/>
      <c r="V3801" s="13" t="n"/>
      <c r="X3801" s="13" t="n"/>
      <c r="AA3801" s="14" t="n"/>
    </row>
    <row r="3802">
      <c r="B3802" t="inlineStr">
        <is>
          <t>Venta Directa</t>
        </is>
      </c>
      <c r="C3802" t="n">
        <v>40357024</v>
      </c>
      <c r="D3802" t="inlineStr">
        <is>
          <t>AGRO SUDAMERICA</t>
        </is>
      </c>
      <c r="E3802" t="n">
        <v>1012719</v>
      </c>
      <c r="F3802" t="inlineStr">
        <is>
          <t>agro sudamerica1012719</t>
        </is>
      </c>
      <c r="G3802" s="12" t="n">
        <v>44933</v>
      </c>
      <c r="H3802" s="10" t="inlineStr"/>
      <c r="I3802" s="10" t="n"/>
      <c r="J3802" s="10" t="n"/>
      <c r="K3802" s="10" t="n"/>
      <c r="L3802" s="13" t="n"/>
      <c r="N3802" s="13" t="n"/>
      <c r="Q3802" s="14" t="n"/>
      <c r="R3802" s="10" t="n"/>
      <c r="S3802" s="10" t="n"/>
      <c r="T3802" s="10" t="n"/>
      <c r="U3802" s="10" t="n"/>
      <c r="V3802" s="13" t="n"/>
      <c r="X3802" s="13" t="n"/>
      <c r="AA3802" s="14" t="n"/>
    </row>
    <row r="3803">
      <c r="B3803" t="inlineStr">
        <is>
          <t>Venta Directa</t>
        </is>
      </c>
      <c r="C3803" t="n">
        <v>40357023</v>
      </c>
      <c r="D3803" t="inlineStr">
        <is>
          <t>AGRO SUDAMERICA</t>
        </is>
      </c>
      <c r="E3803" t="n">
        <v>1012719</v>
      </c>
      <c r="F3803" t="inlineStr">
        <is>
          <t>agro sudamerica1012719</t>
        </is>
      </c>
      <c r="G3803" s="12" t="n">
        <v>44933</v>
      </c>
      <c r="H3803" s="10" t="inlineStr"/>
      <c r="I3803" s="10" t="n"/>
      <c r="J3803" s="10" t="n"/>
      <c r="K3803" s="10" t="n"/>
      <c r="L3803" s="13" t="n"/>
      <c r="N3803" s="13" t="n"/>
      <c r="Q3803" s="14" t="n"/>
      <c r="R3803" s="10" t="n"/>
      <c r="S3803" s="10" t="n"/>
      <c r="T3803" s="10" t="n"/>
      <c r="U3803" s="10" t="n"/>
      <c r="V3803" s="13" t="n"/>
      <c r="X3803" s="13" t="n"/>
      <c r="AA3803" s="14" t="n"/>
    </row>
    <row r="3804">
      <c r="B3804" t="inlineStr">
        <is>
          <t>Venta Directa</t>
        </is>
      </c>
      <c r="C3804" t="n">
        <v>40357008</v>
      </c>
      <c r="D3804" t="inlineStr">
        <is>
          <t>AGRO SUDAMERICA</t>
        </is>
      </c>
      <c r="E3804" t="n">
        <v>1012744</v>
      </c>
      <c r="F3804" t="inlineStr">
        <is>
          <t>agro sudamerica1012744</t>
        </is>
      </c>
      <c r="G3804" s="12" t="n">
        <v>44928</v>
      </c>
      <c r="H3804" s="10" t="inlineStr"/>
      <c r="I3804" s="10" t="n"/>
      <c r="J3804" s="10" t="n"/>
      <c r="K3804" s="10" t="n"/>
      <c r="L3804" s="13" t="n"/>
      <c r="N3804" s="13" t="n"/>
      <c r="Q3804" s="14" t="n"/>
      <c r="R3804" s="10" t="n"/>
      <c r="S3804" s="10" t="n"/>
      <c r="T3804" s="10" t="n"/>
      <c r="U3804" s="10" t="n"/>
      <c r="V3804" s="13" t="n"/>
      <c r="X3804" s="13" t="n"/>
      <c r="AA3804" s="14" t="n"/>
    </row>
    <row r="3805">
      <c r="B3805" t="inlineStr">
        <is>
          <t>Venta Directa</t>
        </is>
      </c>
      <c r="C3805" t="n">
        <v>40357007</v>
      </c>
      <c r="D3805" t="inlineStr">
        <is>
          <t>AGRO SUDAMERICA</t>
        </is>
      </c>
      <c r="E3805" t="n">
        <v>1012744</v>
      </c>
      <c r="F3805" t="inlineStr">
        <is>
          <t>agro sudamerica1012744</t>
        </is>
      </c>
      <c r="G3805" s="12" t="n">
        <v>44927</v>
      </c>
      <c r="H3805" s="10" t="inlineStr"/>
      <c r="I3805" s="10" t="n"/>
      <c r="J3805" s="10" t="n"/>
      <c r="K3805" s="10" t="n"/>
      <c r="L3805" s="13" t="n"/>
      <c r="N3805" s="13" t="n"/>
      <c r="Q3805" s="14" t="n"/>
      <c r="R3805" s="10" t="n"/>
      <c r="S3805" s="10" t="n"/>
      <c r="T3805" s="10" t="n"/>
      <c r="U3805" s="10" t="n"/>
      <c r="V3805" s="13" t="n"/>
      <c r="X3805" s="13" t="n"/>
      <c r="AA3805" s="14" t="n"/>
    </row>
    <row r="3806">
      <c r="B3806" t="inlineStr">
        <is>
          <t>Venta Local</t>
        </is>
      </c>
      <c r="C3806" t="n">
        <v>40356967</v>
      </c>
      <c r="D3806" t="inlineStr">
        <is>
          <t>AGRO EUROPA</t>
        </is>
      </c>
      <c r="E3806" t="n">
        <v>1012724</v>
      </c>
      <c r="F3806" t="inlineStr">
        <is>
          <t>agro europa1012724</t>
        </is>
      </c>
      <c r="G3806" s="12" t="n">
        <v>44934</v>
      </c>
      <c r="H3806" s="10" t="inlineStr"/>
      <c r="I3806" s="10" t="n"/>
      <c r="J3806" s="10" t="n"/>
      <c r="K3806" s="10" t="n"/>
      <c r="L3806" s="13" t="n">
        <v>5.142011834319526</v>
      </c>
      <c r="M3806" s="12" t="n">
        <v>44939</v>
      </c>
      <c r="N3806" s="13" t="n">
        <v>7.5</v>
      </c>
      <c r="O3806" s="12" t="n">
        <v>44946</v>
      </c>
      <c r="P3806" t="n">
        <v>9</v>
      </c>
      <c r="Q3806" s="14" t="inlineStr">
        <is>
          <t>SI</t>
        </is>
      </c>
      <c r="R3806" s="10" t="n"/>
      <c r="S3806" s="10" t="n"/>
      <c r="T3806" s="10" t="n"/>
      <c r="U3806" s="10" t="n"/>
      <c r="V3806" s="13" t="n">
        <v>7.142011834319526</v>
      </c>
      <c r="W3806" s="12" t="n">
        <v>44941</v>
      </c>
      <c r="X3806" s="13" t="n">
        <v>9.5</v>
      </c>
      <c r="Y3806" s="12" t="n">
        <v>44946</v>
      </c>
      <c r="Z3806" t="n">
        <v>9</v>
      </c>
      <c r="AA3806" s="14" t="inlineStr">
        <is>
          <t>SI</t>
        </is>
      </c>
    </row>
    <row r="3807">
      <c r="B3807" t="inlineStr">
        <is>
          <t>Venta Local</t>
        </is>
      </c>
      <c r="C3807" t="n">
        <v>40356956</v>
      </c>
      <c r="D3807" t="inlineStr">
        <is>
          <t>AGRO EUROPA</t>
        </is>
      </c>
      <c r="E3807" t="n">
        <v>1020853</v>
      </c>
      <c r="F3807" t="inlineStr">
        <is>
          <t>agro europa1020853</t>
        </is>
      </c>
      <c r="G3807" s="12" t="n">
        <v>44955</v>
      </c>
      <c r="H3807" s="10" t="inlineStr"/>
      <c r="I3807" s="10" t="n"/>
      <c r="J3807" s="10" t="n"/>
      <c r="K3807" s="10" t="n"/>
      <c r="L3807" s="13" t="n">
        <v>5.142011834319526</v>
      </c>
      <c r="M3807" s="12" t="n">
        <v>44960</v>
      </c>
      <c r="N3807" s="13" t="n">
        <v>7.5</v>
      </c>
      <c r="O3807" s="12" t="n">
        <v>44967</v>
      </c>
      <c r="P3807" t="n">
        <v>15</v>
      </c>
      <c r="Q3807" s="14" t="inlineStr">
        <is>
          <t>SI</t>
        </is>
      </c>
      <c r="R3807" s="10" t="n"/>
      <c r="S3807" s="10" t="n"/>
      <c r="T3807" s="10" t="n"/>
      <c r="U3807" s="10" t="n"/>
      <c r="V3807" s="13" t="n">
        <v>7.142011834319526</v>
      </c>
      <c r="W3807" s="12" t="n">
        <v>44962</v>
      </c>
      <c r="X3807" s="13" t="n">
        <v>9.5</v>
      </c>
      <c r="Y3807" s="12" t="n">
        <v>44967</v>
      </c>
      <c r="Z3807" t="n">
        <v>15</v>
      </c>
      <c r="AA3807" s="14" t="inlineStr">
        <is>
          <t>SI</t>
        </is>
      </c>
    </row>
    <row r="3808">
      <c r="B3808" t="inlineStr">
        <is>
          <t>Venta Local</t>
        </is>
      </c>
      <c r="C3808" t="n">
        <v>40356955</v>
      </c>
      <c r="D3808" t="inlineStr">
        <is>
          <t>AGRO EUROPA</t>
        </is>
      </c>
      <c r="E3808" t="n">
        <v>1020853</v>
      </c>
      <c r="F3808" t="inlineStr">
        <is>
          <t>agro europa1020853</t>
        </is>
      </c>
      <c r="G3808" s="12" t="n">
        <v>44948</v>
      </c>
      <c r="H3808" s="10" t="inlineStr"/>
      <c r="I3808" s="10" t="n"/>
      <c r="J3808" s="10" t="n"/>
      <c r="K3808" s="10" t="n"/>
      <c r="L3808" s="13" t="n">
        <v>5.142011834319526</v>
      </c>
      <c r="M3808" s="12" t="n">
        <v>44953</v>
      </c>
      <c r="N3808" s="13" t="n">
        <v>7.5</v>
      </c>
      <c r="O3808" s="12" t="n">
        <v>44960</v>
      </c>
      <c r="P3808" t="n">
        <v>21</v>
      </c>
      <c r="Q3808" s="14" t="inlineStr">
        <is>
          <t>SI</t>
        </is>
      </c>
      <c r="R3808" s="10" t="n"/>
      <c r="S3808" s="10" t="n"/>
      <c r="T3808" s="10" t="n"/>
      <c r="U3808" s="10" t="n"/>
      <c r="V3808" s="13" t="n">
        <v>7.142011834319526</v>
      </c>
      <c r="W3808" s="12" t="n">
        <v>44955</v>
      </c>
      <c r="X3808" s="13" t="n">
        <v>9.5</v>
      </c>
      <c r="Y3808" s="12" t="n">
        <v>44960</v>
      </c>
      <c r="Z3808" t="n">
        <v>21</v>
      </c>
      <c r="AA3808" s="14" t="inlineStr">
        <is>
          <t>SI</t>
        </is>
      </c>
    </row>
    <row r="3809">
      <c r="B3809" t="inlineStr">
        <is>
          <t>Venta Local</t>
        </is>
      </c>
      <c r="C3809" t="n">
        <v>40356954</v>
      </c>
      <c r="D3809" t="inlineStr">
        <is>
          <t>AGRO EUROPA</t>
        </is>
      </c>
      <c r="E3809" t="n">
        <v>1020853</v>
      </c>
      <c r="F3809" t="inlineStr">
        <is>
          <t>agro europa1020853</t>
        </is>
      </c>
      <c r="G3809" s="12" t="n">
        <v>44948</v>
      </c>
      <c r="H3809" s="10" t="inlineStr"/>
      <c r="I3809" s="10" t="n"/>
      <c r="J3809" s="10" t="n"/>
      <c r="K3809" s="10" t="n"/>
      <c r="L3809" s="13" t="n">
        <v>5.142011834319526</v>
      </c>
      <c r="M3809" s="12" t="n">
        <v>44953</v>
      </c>
      <c r="N3809" s="13" t="n">
        <v>7.5</v>
      </c>
      <c r="O3809" s="12" t="n">
        <v>44960</v>
      </c>
      <c r="P3809" t="n">
        <v>21</v>
      </c>
      <c r="Q3809" s="14" t="inlineStr">
        <is>
          <t>SI</t>
        </is>
      </c>
      <c r="R3809" s="10" t="n"/>
      <c r="S3809" s="10" t="n"/>
      <c r="T3809" s="10" t="n"/>
      <c r="U3809" s="10" t="n"/>
      <c r="V3809" s="13" t="n">
        <v>7.142011834319526</v>
      </c>
      <c r="W3809" s="12" t="n">
        <v>44955</v>
      </c>
      <c r="X3809" s="13" t="n">
        <v>9.5</v>
      </c>
      <c r="Y3809" s="12" t="n">
        <v>44960</v>
      </c>
      <c r="Z3809" t="n">
        <v>21</v>
      </c>
      <c r="AA3809" s="14" t="inlineStr">
        <is>
          <t>SI</t>
        </is>
      </c>
    </row>
    <row r="3810">
      <c r="B3810" t="inlineStr">
        <is>
          <t>Venta Local</t>
        </is>
      </c>
      <c r="C3810" t="n">
        <v>40356954</v>
      </c>
      <c r="D3810" t="inlineStr">
        <is>
          <t>AGRO EUROPA</t>
        </is>
      </c>
      <c r="E3810" t="n">
        <v>1020853</v>
      </c>
      <c r="F3810" t="inlineStr">
        <is>
          <t>agro europa1020853</t>
        </is>
      </c>
      <c r="G3810" s="12" t="n">
        <v>44948</v>
      </c>
      <c r="H3810" s="10" t="inlineStr"/>
      <c r="I3810" s="10" t="n"/>
      <c r="J3810" s="10" t="n"/>
      <c r="K3810" s="10" t="n"/>
      <c r="L3810" s="13" t="n">
        <v>5.142011834319526</v>
      </c>
      <c r="M3810" s="12" t="n">
        <v>44953</v>
      </c>
      <c r="N3810" s="13" t="n">
        <v>7.5</v>
      </c>
      <c r="O3810" s="12" t="n">
        <v>44960</v>
      </c>
      <c r="P3810" t="n">
        <v>21</v>
      </c>
      <c r="Q3810" s="14" t="inlineStr">
        <is>
          <t>SI</t>
        </is>
      </c>
      <c r="R3810" s="10" t="n"/>
      <c r="S3810" s="10" t="n"/>
      <c r="T3810" s="10" t="n"/>
      <c r="U3810" s="10" t="n"/>
      <c r="V3810" s="13" t="n">
        <v>7.142011834319526</v>
      </c>
      <c r="W3810" s="12" t="n">
        <v>44955</v>
      </c>
      <c r="X3810" s="13" t="n">
        <v>9.5</v>
      </c>
      <c r="Y3810" s="12" t="n">
        <v>44960</v>
      </c>
      <c r="Z3810" t="n">
        <v>21</v>
      </c>
      <c r="AA3810" s="14" t="inlineStr">
        <is>
          <t>SI</t>
        </is>
      </c>
    </row>
    <row r="3811">
      <c r="B3811" t="inlineStr">
        <is>
          <t>Venta Local</t>
        </is>
      </c>
      <c r="C3811" t="n">
        <v>40356953</v>
      </c>
      <c r="D3811" t="inlineStr">
        <is>
          <t>AGRO EUROPA</t>
        </is>
      </c>
      <c r="E3811" t="n">
        <v>1020853</v>
      </c>
      <c r="F3811" t="inlineStr">
        <is>
          <t>agro europa1020853</t>
        </is>
      </c>
      <c r="G3811" s="12" t="n">
        <v>44941</v>
      </c>
      <c r="H3811" s="10" t="inlineStr"/>
      <c r="I3811" s="10" t="n"/>
      <c r="J3811" s="10" t="n"/>
      <c r="K3811" s="10" t="n"/>
      <c r="L3811" s="13" t="n">
        <v>5.142011834319526</v>
      </c>
      <c r="M3811" s="12" t="n">
        <v>44946</v>
      </c>
      <c r="N3811" s="13" t="n">
        <v>7.5</v>
      </c>
      <c r="O3811" s="12" t="n">
        <v>44953</v>
      </c>
      <c r="P3811" t="n">
        <v>3</v>
      </c>
      <c r="Q3811" s="14" t="inlineStr">
        <is>
          <t>SI</t>
        </is>
      </c>
      <c r="R3811" s="10" t="n"/>
      <c r="S3811" s="10" t="n"/>
      <c r="T3811" s="10" t="n"/>
      <c r="U3811" s="10" t="n"/>
      <c r="V3811" s="13" t="n">
        <v>7.142011834319526</v>
      </c>
      <c r="W3811" s="12" t="n">
        <v>44948</v>
      </c>
      <c r="X3811" s="13" t="n">
        <v>9.5</v>
      </c>
      <c r="Y3811" s="12" t="n">
        <v>44953</v>
      </c>
      <c r="Z3811" t="n">
        <v>3</v>
      </c>
      <c r="AA3811" s="14" t="inlineStr">
        <is>
          <t>SI</t>
        </is>
      </c>
    </row>
    <row r="3812">
      <c r="B3812" t="inlineStr">
        <is>
          <t>Venta Local</t>
        </is>
      </c>
      <c r="C3812" t="n">
        <v>40356918</v>
      </c>
      <c r="D3812" t="inlineStr">
        <is>
          <t>AGRO AMERICA</t>
        </is>
      </c>
      <c r="E3812" t="n">
        <v>1023190</v>
      </c>
      <c r="F3812" t="inlineStr">
        <is>
          <t>agro america1023190</t>
        </is>
      </c>
      <c r="G3812" s="12" t="n">
        <v>44961</v>
      </c>
      <c r="H3812" s="10" t="inlineStr"/>
      <c r="I3812" s="10" t="n"/>
      <c r="J3812" s="10" t="n"/>
      <c r="K3812" s="10" t="n"/>
      <c r="L3812" s="13" t="n">
        <v>7.5</v>
      </c>
      <c r="M3812" s="12" t="n">
        <v>44968</v>
      </c>
      <c r="N3812" s="13" t="n">
        <v>9.5</v>
      </c>
      <c r="O3812" s="12" t="n">
        <v>44977</v>
      </c>
      <c r="P3812" t="n">
        <v>7</v>
      </c>
      <c r="Q3812" s="14" t="inlineStr">
        <is>
          <t>SI</t>
        </is>
      </c>
      <c r="R3812" s="10" t="n"/>
      <c r="S3812" s="10" t="n"/>
      <c r="T3812" s="10" t="n"/>
      <c r="U3812" s="10" t="n"/>
      <c r="V3812" s="13" t="n">
        <v>9.5</v>
      </c>
      <c r="W3812" s="12" t="n">
        <v>44970</v>
      </c>
      <c r="X3812" s="13" t="n">
        <v>11.5</v>
      </c>
      <c r="Y3812" s="12" t="n">
        <v>44977</v>
      </c>
      <c r="Z3812" t="n">
        <v>7</v>
      </c>
      <c r="AA3812" s="14" t="inlineStr">
        <is>
          <t>SI</t>
        </is>
      </c>
    </row>
    <row r="3813">
      <c r="B3813" t="inlineStr">
        <is>
          <t>Venta Local</t>
        </is>
      </c>
      <c r="C3813" t="n">
        <v>40356917</v>
      </c>
      <c r="D3813" t="inlineStr">
        <is>
          <t>AGRO AMERICA</t>
        </is>
      </c>
      <c r="E3813" t="n">
        <v>1023190</v>
      </c>
      <c r="F3813" t="inlineStr">
        <is>
          <t>agro america1023190</t>
        </is>
      </c>
      <c r="G3813" s="12" t="n">
        <v>44961</v>
      </c>
      <c r="H3813" s="10" t="inlineStr"/>
      <c r="I3813" s="10" t="n"/>
      <c r="J3813" s="10" t="n"/>
      <c r="K3813" s="10" t="n"/>
      <c r="L3813" s="13" t="n">
        <v>7.5</v>
      </c>
      <c r="M3813" s="12" t="n">
        <v>44968</v>
      </c>
      <c r="N3813" s="13" t="n">
        <v>9.5</v>
      </c>
      <c r="O3813" s="12" t="n">
        <v>44977</v>
      </c>
      <c r="P3813" t="n">
        <v>7</v>
      </c>
      <c r="Q3813" s="14" t="inlineStr">
        <is>
          <t>SI</t>
        </is>
      </c>
      <c r="R3813" s="10" t="n"/>
      <c r="S3813" s="10" t="n"/>
      <c r="T3813" s="10" t="n"/>
      <c r="U3813" s="10" t="n"/>
      <c r="V3813" s="13" t="n">
        <v>9.5</v>
      </c>
      <c r="W3813" s="12" t="n">
        <v>44970</v>
      </c>
      <c r="X3813" s="13" t="n">
        <v>11.5</v>
      </c>
      <c r="Y3813" s="12" t="n">
        <v>44977</v>
      </c>
      <c r="Z3813" t="n">
        <v>7</v>
      </c>
      <c r="AA3813" s="14" t="inlineStr">
        <is>
          <t>SI</t>
        </is>
      </c>
    </row>
    <row r="3814">
      <c r="B3814" t="inlineStr">
        <is>
          <t>Venta Local</t>
        </is>
      </c>
      <c r="C3814" t="n">
        <v>40356916</v>
      </c>
      <c r="D3814" t="inlineStr">
        <is>
          <t>AGRO AMERICA</t>
        </is>
      </c>
      <c r="E3814" t="n">
        <v>1023190</v>
      </c>
      <c r="F3814" t="inlineStr">
        <is>
          <t>agro america1023190</t>
        </is>
      </c>
      <c r="G3814" s="12" t="n">
        <v>44947</v>
      </c>
      <c r="H3814" s="10" t="inlineStr"/>
      <c r="I3814" s="10" t="n"/>
      <c r="J3814" s="10" t="n"/>
      <c r="K3814" s="10" t="n"/>
      <c r="L3814" s="13" t="n">
        <v>7.5</v>
      </c>
      <c r="M3814" s="12" t="n">
        <v>44954</v>
      </c>
      <c r="N3814" s="13" t="n">
        <v>9.5</v>
      </c>
      <c r="O3814" s="12" t="n">
        <v>44963</v>
      </c>
      <c r="P3814" t="n">
        <v>18</v>
      </c>
      <c r="Q3814" s="14" t="inlineStr">
        <is>
          <t>SI</t>
        </is>
      </c>
      <c r="R3814" s="10" t="n"/>
      <c r="S3814" s="10" t="n"/>
      <c r="T3814" s="10" t="n"/>
      <c r="U3814" s="10" t="n"/>
      <c r="V3814" s="13" t="n">
        <v>9.5</v>
      </c>
      <c r="W3814" s="12" t="n">
        <v>44956</v>
      </c>
      <c r="X3814" s="13" t="n">
        <v>11.5</v>
      </c>
      <c r="Y3814" s="12" t="n">
        <v>44963</v>
      </c>
      <c r="Z3814" t="n">
        <v>18</v>
      </c>
      <c r="AA3814" s="14" t="inlineStr">
        <is>
          <t>SI</t>
        </is>
      </c>
    </row>
    <row r="3815">
      <c r="B3815" t="inlineStr">
        <is>
          <t>Venta Directa</t>
        </is>
      </c>
      <c r="C3815" t="n">
        <v>40356915</v>
      </c>
      <c r="D3815" t="inlineStr">
        <is>
          <t>AGRO SUDAMERICA</t>
        </is>
      </c>
      <c r="E3815" t="n">
        <v>1020367</v>
      </c>
      <c r="F3815" t="inlineStr">
        <is>
          <t>agro sudamerica1020367</t>
        </is>
      </c>
      <c r="G3815" s="12" t="n">
        <v>44920</v>
      </c>
      <c r="H3815" s="10" t="inlineStr"/>
      <c r="I3815" s="10" t="n"/>
      <c r="J3815" s="10" t="n"/>
      <c r="K3815" s="10" t="n"/>
      <c r="L3815" s="13" t="n"/>
      <c r="N3815" s="13" t="n"/>
      <c r="Q3815" s="14" t="n"/>
      <c r="R3815" s="10" t="n"/>
      <c r="S3815" s="10" t="n"/>
      <c r="T3815" s="10" t="n"/>
      <c r="U3815" s="10" t="n"/>
      <c r="V3815" s="13" t="n"/>
      <c r="X3815" s="13" t="n"/>
      <c r="AA3815" s="14" t="n"/>
    </row>
    <row r="3816">
      <c r="B3816" t="inlineStr">
        <is>
          <t>Venta Directa</t>
        </is>
      </c>
      <c r="C3816" t="n">
        <v>40356915</v>
      </c>
      <c r="D3816" t="inlineStr">
        <is>
          <t>AGRO SUDAMERICA</t>
        </is>
      </c>
      <c r="E3816" t="n">
        <v>1020886</v>
      </c>
      <c r="F3816" t="inlineStr">
        <is>
          <t>agro sudamerica1020886</t>
        </is>
      </c>
      <c r="G3816" s="12" t="n">
        <v>44920</v>
      </c>
      <c r="H3816" s="10" t="inlineStr"/>
      <c r="I3816" s="10" t="n"/>
      <c r="J3816" s="10" t="n"/>
      <c r="K3816" s="10" t="n"/>
      <c r="L3816" s="13" t="n"/>
      <c r="N3816" s="13" t="n"/>
      <c r="Q3816" s="14" t="n"/>
      <c r="R3816" s="10" t="n"/>
      <c r="S3816" s="10" t="n"/>
      <c r="T3816" s="10" t="n"/>
      <c r="U3816" s="10" t="n"/>
      <c r="V3816" s="13" t="n"/>
      <c r="X3816" s="13" t="n"/>
      <c r="AA3816" s="14" t="n"/>
    </row>
    <row r="3817">
      <c r="B3817" t="inlineStr">
        <is>
          <t>Venta Directa</t>
        </is>
      </c>
      <c r="C3817" t="n">
        <v>40356425</v>
      </c>
      <c r="D3817" t="inlineStr">
        <is>
          <t>AGRO SUDAMERICA</t>
        </is>
      </c>
      <c r="E3817" t="n">
        <v>1020944</v>
      </c>
      <c r="F3817" t="inlineStr">
        <is>
          <t>agro sudamerica1020944</t>
        </is>
      </c>
      <c r="G3817" s="12" t="n">
        <v>44928</v>
      </c>
      <c r="H3817" s="10" t="inlineStr"/>
      <c r="I3817" s="10" t="n"/>
      <c r="J3817" s="10" t="n"/>
      <c r="K3817" s="10" t="n"/>
      <c r="L3817" s="13" t="n"/>
      <c r="N3817" s="13" t="n"/>
      <c r="Q3817" s="14" t="n"/>
      <c r="R3817" s="10" t="n"/>
      <c r="S3817" s="10" t="n"/>
      <c r="T3817" s="10" t="n"/>
      <c r="U3817" s="10" t="n"/>
      <c r="V3817" s="13" t="n"/>
      <c r="X3817" s="13" t="n"/>
      <c r="AA3817" s="14" t="n"/>
    </row>
    <row r="3818">
      <c r="B3818" t="inlineStr">
        <is>
          <t>Venta Directa</t>
        </is>
      </c>
      <c r="C3818" t="n">
        <v>40356420</v>
      </c>
      <c r="D3818" t="inlineStr">
        <is>
          <t>AGRO SUDAMERICA</t>
        </is>
      </c>
      <c r="E3818" t="n">
        <v>1021385</v>
      </c>
      <c r="F3818" t="inlineStr">
        <is>
          <t>agro sudamerica1021385</t>
        </is>
      </c>
      <c r="G3818" s="12" t="n">
        <v>44940</v>
      </c>
      <c r="H3818" s="10" t="inlineStr"/>
      <c r="I3818" s="10" t="n"/>
      <c r="J3818" s="10" t="n"/>
      <c r="K3818" s="10" t="n"/>
      <c r="L3818" s="13" t="n"/>
      <c r="N3818" s="13" t="n"/>
      <c r="Q3818" s="14" t="n"/>
      <c r="R3818" s="10" t="n"/>
      <c r="S3818" s="10" t="n"/>
      <c r="T3818" s="10" t="n"/>
      <c r="U3818" s="10" t="n"/>
      <c r="V3818" s="13" t="n"/>
      <c r="X3818" s="13" t="n"/>
      <c r="AA3818" s="14" t="n"/>
    </row>
    <row r="3819">
      <c r="B3819" t="inlineStr">
        <is>
          <t>Venta Directa</t>
        </is>
      </c>
      <c r="C3819" t="n">
        <v>40356419</v>
      </c>
      <c r="D3819" t="inlineStr">
        <is>
          <t>AGRO SUDAMERICA</t>
        </is>
      </c>
      <c r="E3819" t="n">
        <v>1021385</v>
      </c>
      <c r="F3819" t="inlineStr">
        <is>
          <t>agro sudamerica1021385</t>
        </is>
      </c>
      <c r="G3819" s="12" t="n">
        <v>44935</v>
      </c>
      <c r="H3819" s="10" t="inlineStr"/>
      <c r="I3819" s="10" t="n"/>
      <c r="J3819" s="10" t="n"/>
      <c r="K3819" s="10" t="n"/>
      <c r="L3819" s="13" t="n"/>
      <c r="N3819" s="13" t="n"/>
      <c r="Q3819" s="14" t="n"/>
      <c r="R3819" s="10" t="n"/>
      <c r="S3819" s="10" t="n"/>
      <c r="T3819" s="10" t="n"/>
      <c r="U3819" s="10" t="n"/>
      <c r="V3819" s="13" t="n"/>
      <c r="X3819" s="13" t="n"/>
      <c r="AA3819" s="14" t="n"/>
    </row>
    <row r="3820">
      <c r="B3820" t="inlineStr">
        <is>
          <t>Venta Directa</t>
        </is>
      </c>
      <c r="C3820" t="n">
        <v>40356418</v>
      </c>
      <c r="D3820" t="inlineStr">
        <is>
          <t>AGRO SUDAMERICA</t>
        </is>
      </c>
      <c r="E3820" t="n">
        <v>1021385</v>
      </c>
      <c r="F3820" t="inlineStr">
        <is>
          <t>agro sudamerica1021385</t>
        </is>
      </c>
      <c r="G3820" s="12" t="n">
        <v>44934</v>
      </c>
      <c r="H3820" s="10" t="inlineStr"/>
      <c r="I3820" s="10" t="n"/>
      <c r="J3820" s="10" t="n"/>
      <c r="K3820" s="10" t="n"/>
      <c r="L3820" s="13" t="n"/>
      <c r="N3820" s="13" t="n"/>
      <c r="Q3820" s="14" t="n"/>
      <c r="R3820" s="10" t="n"/>
      <c r="S3820" s="10" t="n"/>
      <c r="T3820" s="10" t="n"/>
      <c r="U3820" s="10" t="n"/>
      <c r="V3820" s="13" t="n"/>
      <c r="X3820" s="13" t="n"/>
      <c r="AA3820" s="14" t="n"/>
    </row>
    <row r="3821">
      <c r="B3821" t="inlineStr">
        <is>
          <t>Venta Directa</t>
        </is>
      </c>
      <c r="C3821" t="n">
        <v>40356417</v>
      </c>
      <c r="D3821" t="inlineStr">
        <is>
          <t>AGRO SUDAMERICA</t>
        </is>
      </c>
      <c r="E3821" t="n">
        <v>1021385</v>
      </c>
      <c r="F3821" t="inlineStr">
        <is>
          <t>agro sudamerica1021385</t>
        </is>
      </c>
      <c r="G3821" s="12" t="n">
        <v>44941</v>
      </c>
      <c r="H3821" s="10" t="inlineStr"/>
      <c r="I3821" s="10" t="n"/>
      <c r="J3821" s="10" t="n"/>
      <c r="K3821" s="10" t="n"/>
      <c r="L3821" s="13" t="n"/>
      <c r="N3821" s="13" t="n"/>
      <c r="Q3821" s="14" t="n"/>
      <c r="R3821" s="10" t="n"/>
      <c r="S3821" s="10" t="n"/>
      <c r="T3821" s="10" t="n"/>
      <c r="U3821" s="10" t="n"/>
      <c r="V3821" s="13" t="n"/>
      <c r="X3821" s="13" t="n"/>
      <c r="AA3821" s="14" t="n"/>
    </row>
    <row r="3822">
      <c r="B3822" t="inlineStr">
        <is>
          <t>Venta Directa</t>
        </is>
      </c>
      <c r="C3822" t="n">
        <v>40356416</v>
      </c>
      <c r="D3822" t="inlineStr">
        <is>
          <t>AGRO SUDAMERICA</t>
        </is>
      </c>
      <c r="E3822" t="n">
        <v>1021385</v>
      </c>
      <c r="F3822" t="inlineStr">
        <is>
          <t>agro sudamerica1021385</t>
        </is>
      </c>
      <c r="G3822" s="12" t="n">
        <v>44935</v>
      </c>
      <c r="H3822" s="10" t="inlineStr"/>
      <c r="I3822" s="10" t="n"/>
      <c r="J3822" s="10" t="n"/>
      <c r="K3822" s="10" t="n"/>
      <c r="L3822" s="13" t="n"/>
      <c r="N3822" s="13" t="n"/>
      <c r="Q3822" s="14" t="n"/>
      <c r="R3822" s="10" t="n"/>
      <c r="S3822" s="10" t="n"/>
      <c r="T3822" s="10" t="n"/>
      <c r="U3822" s="10" t="n"/>
      <c r="V3822" s="13" t="n"/>
      <c r="X3822" s="13" t="n"/>
      <c r="AA3822" s="14" t="n"/>
    </row>
    <row r="3823">
      <c r="B3823" t="inlineStr">
        <is>
          <t>Venta Directa</t>
        </is>
      </c>
      <c r="C3823" t="n">
        <v>40356348</v>
      </c>
      <c r="D3823" t="inlineStr">
        <is>
          <t>AGRO SUDAMERICA</t>
        </is>
      </c>
      <c r="E3823" t="n">
        <v>1022290</v>
      </c>
      <c r="F3823" t="inlineStr">
        <is>
          <t>agro sudamerica1022290</t>
        </is>
      </c>
      <c r="G3823" s="12" t="n">
        <v>44920</v>
      </c>
      <c r="H3823" s="10" t="inlineStr"/>
      <c r="I3823" s="10" t="n"/>
      <c r="J3823" s="10" t="n"/>
      <c r="K3823" s="10" t="n"/>
      <c r="L3823" s="13" t="n"/>
      <c r="N3823" s="13" t="n"/>
      <c r="Q3823" s="14" t="n"/>
      <c r="R3823" s="10" t="n"/>
      <c r="S3823" s="10" t="n"/>
      <c r="T3823" s="10" t="n"/>
      <c r="U3823" s="10" t="n"/>
      <c r="V3823" s="13" t="n"/>
      <c r="X3823" s="13" t="n"/>
      <c r="AA3823" s="14" t="n"/>
    </row>
    <row r="3824">
      <c r="B3824" t="inlineStr">
        <is>
          <t>Venta Directa</t>
        </is>
      </c>
      <c r="C3824" t="n">
        <v>40356348</v>
      </c>
      <c r="D3824" t="inlineStr">
        <is>
          <t>AGRO SUDAMERICA</t>
        </is>
      </c>
      <c r="E3824" t="n">
        <v>1021078</v>
      </c>
      <c r="F3824" t="inlineStr">
        <is>
          <t>agro sudamerica1021078</t>
        </is>
      </c>
      <c r="G3824" s="12" t="n">
        <v>44920</v>
      </c>
      <c r="H3824" s="10" t="inlineStr"/>
      <c r="I3824" s="10" t="n"/>
      <c r="J3824" s="10" t="n"/>
      <c r="K3824" s="10" t="n"/>
      <c r="L3824" s="13" t="n"/>
      <c r="N3824" s="13" t="n"/>
      <c r="Q3824" s="14" t="n"/>
      <c r="R3824" s="10" t="n"/>
      <c r="S3824" s="10" t="n"/>
      <c r="T3824" s="10" t="n"/>
      <c r="U3824" s="10" t="n"/>
      <c r="V3824" s="13" t="n"/>
      <c r="X3824" s="13" t="n"/>
      <c r="AA3824" s="14" t="n"/>
    </row>
    <row r="3825">
      <c r="B3825" t="inlineStr">
        <is>
          <t>Venta Local</t>
        </is>
      </c>
      <c r="C3825" t="n">
        <v>40356346</v>
      </c>
      <c r="D3825" t="inlineStr">
        <is>
          <t>AGRO MEXICO</t>
        </is>
      </c>
      <c r="E3825" t="n">
        <v>1023432</v>
      </c>
      <c r="F3825" t="inlineStr">
        <is>
          <t>agro mexico1023432</t>
        </is>
      </c>
      <c r="G3825" s="12" t="n">
        <v>44941</v>
      </c>
      <c r="H3825" s="10" t="inlineStr"/>
      <c r="I3825" s="10" t="n"/>
      <c r="J3825" s="10" t="n"/>
      <c r="K3825" s="10" t="n"/>
      <c r="L3825" s="13" t="n">
        <v>5.449612403100775</v>
      </c>
      <c r="M3825" s="12" t="n">
        <v>44946</v>
      </c>
      <c r="N3825" s="13" t="n">
        <v>10</v>
      </c>
      <c r="O3825" s="12" t="n">
        <v>44956</v>
      </c>
      <c r="P3825" t="n">
        <v>1</v>
      </c>
      <c r="Q3825" s="14" t="inlineStr">
        <is>
          <t>Mes 2</t>
        </is>
      </c>
      <c r="R3825" s="10" t="n"/>
      <c r="S3825" s="10" t="n"/>
      <c r="T3825" s="10" t="n"/>
      <c r="U3825" s="10" t="n"/>
      <c r="V3825" s="13" t="n">
        <v>7.449612403100775</v>
      </c>
      <c r="W3825" s="12" t="n">
        <v>44948</v>
      </c>
      <c r="X3825" s="13" t="n">
        <v>12</v>
      </c>
      <c r="Y3825" s="12" t="n">
        <v>44956</v>
      </c>
      <c r="Z3825" t="n">
        <v>1</v>
      </c>
      <c r="AA3825" s="14" t="inlineStr">
        <is>
          <t>Mes 2</t>
        </is>
      </c>
    </row>
    <row r="3826">
      <c r="B3826" t="inlineStr">
        <is>
          <t>Venta Directa</t>
        </is>
      </c>
      <c r="C3826" t="n">
        <v>40356339</v>
      </c>
      <c r="D3826" t="inlineStr">
        <is>
          <t>AGRO SUDAMERICA</t>
        </is>
      </c>
      <c r="E3826" t="n">
        <v>1020367</v>
      </c>
      <c r="F3826" t="inlineStr">
        <is>
          <t>agro sudamerica1020367</t>
        </is>
      </c>
      <c r="G3826" s="12" t="n">
        <v>44932</v>
      </c>
      <c r="H3826" s="10" t="inlineStr"/>
      <c r="I3826" s="10" t="n"/>
      <c r="J3826" s="10" t="n"/>
      <c r="K3826" s="10" t="n"/>
      <c r="L3826" s="13" t="n"/>
      <c r="N3826" s="13" t="n"/>
      <c r="Q3826" s="14" t="n"/>
      <c r="R3826" s="10" t="n"/>
      <c r="S3826" s="10" t="n"/>
      <c r="T3826" s="10" t="n"/>
      <c r="U3826" s="10" t="n"/>
      <c r="V3826" s="13" t="n"/>
      <c r="X3826" s="13" t="n"/>
      <c r="AA3826" s="14" t="n"/>
    </row>
    <row r="3827">
      <c r="B3827" t="inlineStr">
        <is>
          <t>Venta Directa</t>
        </is>
      </c>
      <c r="C3827" t="n">
        <v>40356338</v>
      </c>
      <c r="D3827" t="inlineStr">
        <is>
          <t>AGRO SUDAMERICA</t>
        </is>
      </c>
      <c r="E3827" t="n">
        <v>1021385</v>
      </c>
      <c r="F3827" t="inlineStr">
        <is>
          <t>agro sudamerica1021385</t>
        </is>
      </c>
      <c r="G3827" s="12" t="n">
        <v>44933</v>
      </c>
      <c r="H3827" s="10" t="inlineStr"/>
      <c r="I3827" s="10" t="n"/>
      <c r="J3827" s="10" t="n"/>
      <c r="K3827" s="10" t="n"/>
      <c r="L3827" s="13" t="n"/>
      <c r="N3827" s="13" t="n"/>
      <c r="Q3827" s="14" t="n"/>
      <c r="R3827" s="10" t="n"/>
      <c r="S3827" s="10" t="n"/>
      <c r="T3827" s="10" t="n"/>
      <c r="U3827" s="10" t="n"/>
      <c r="V3827" s="13" t="n"/>
      <c r="X3827" s="13" t="n"/>
      <c r="AA3827" s="14" t="n"/>
    </row>
    <row r="3828">
      <c r="B3828" t="inlineStr">
        <is>
          <t>Venta Directa</t>
        </is>
      </c>
      <c r="C3828" t="n">
        <v>40356338</v>
      </c>
      <c r="D3828" t="inlineStr">
        <is>
          <t>AGRO SUDAMERICA</t>
        </is>
      </c>
      <c r="E3828" t="n">
        <v>1021101</v>
      </c>
      <c r="F3828" t="inlineStr">
        <is>
          <t>agro sudamerica1021101</t>
        </is>
      </c>
      <c r="G3828" s="12" t="n">
        <v>44933</v>
      </c>
      <c r="H3828" s="10" t="inlineStr"/>
      <c r="I3828" s="10" t="n"/>
      <c r="J3828" s="10" t="n"/>
      <c r="K3828" s="10" t="n"/>
      <c r="L3828" s="13" t="n"/>
      <c r="N3828" s="13" t="n"/>
      <c r="Q3828" s="14" t="n"/>
      <c r="R3828" s="10" t="n"/>
      <c r="S3828" s="10" t="n"/>
      <c r="T3828" s="10" t="n"/>
      <c r="U3828" s="10" t="n"/>
      <c r="V3828" s="13" t="n"/>
      <c r="X3828" s="13" t="n"/>
      <c r="AA3828" s="14" t="n"/>
    </row>
    <row r="3829">
      <c r="B3829" t="inlineStr">
        <is>
          <t>Venta Directa</t>
        </is>
      </c>
      <c r="C3829" t="n">
        <v>40356335</v>
      </c>
      <c r="D3829" t="inlineStr">
        <is>
          <t>AGRO SUDAMERICA</t>
        </is>
      </c>
      <c r="E3829" t="n">
        <v>1020869</v>
      </c>
      <c r="F3829" t="inlineStr">
        <is>
          <t>agro sudamerica1020869</t>
        </is>
      </c>
      <c r="G3829" s="12" t="n">
        <v>44925</v>
      </c>
      <c r="H3829" s="10" t="inlineStr"/>
      <c r="I3829" s="10" t="n"/>
      <c r="J3829" s="10" t="n"/>
      <c r="K3829" s="10" t="n"/>
      <c r="L3829" s="13" t="n"/>
      <c r="N3829" s="13" t="n"/>
      <c r="Q3829" s="14" t="n"/>
      <c r="R3829" s="10" t="n"/>
      <c r="S3829" s="10" t="n"/>
      <c r="T3829" s="10" t="n"/>
      <c r="U3829" s="10" t="n"/>
      <c r="V3829" s="13" t="n"/>
      <c r="X3829" s="13" t="n"/>
      <c r="AA3829" s="14" t="n"/>
    </row>
    <row r="3830">
      <c r="B3830" t="inlineStr">
        <is>
          <t>Venta Directa</t>
        </is>
      </c>
      <c r="C3830" t="n">
        <v>40356324</v>
      </c>
      <c r="D3830" t="inlineStr">
        <is>
          <t>AGROSUPER ASIA</t>
        </is>
      </c>
      <c r="E3830" t="n">
        <v>1012612</v>
      </c>
      <c r="F3830" t="inlineStr">
        <is>
          <t>agrosuper asia1012612</t>
        </is>
      </c>
      <c r="G3830" s="12" t="n">
        <v>44976</v>
      </c>
      <c r="H3830" s="10" t="inlineStr"/>
      <c r="I3830" s="10" t="n"/>
      <c r="J3830" s="10" t="n"/>
      <c r="K3830" s="10" t="n"/>
      <c r="L3830" s="13" t="n"/>
      <c r="N3830" s="13" t="n"/>
      <c r="Q3830" s="14" t="n"/>
      <c r="R3830" s="10" t="n"/>
      <c r="S3830" s="10" t="n"/>
      <c r="T3830" s="10" t="n"/>
      <c r="U3830" s="10" t="n"/>
      <c r="V3830" s="13" t="n"/>
      <c r="X3830" s="13" t="n"/>
      <c r="AA3830" s="14" t="n"/>
    </row>
    <row r="3831">
      <c r="B3831" t="inlineStr">
        <is>
          <t>Venta Directa</t>
        </is>
      </c>
      <c r="C3831" t="n">
        <v>40356323</v>
      </c>
      <c r="D3831" t="inlineStr">
        <is>
          <t>AGROSUPER ASIA</t>
        </is>
      </c>
      <c r="E3831" t="n">
        <v>1012612</v>
      </c>
      <c r="F3831" t="inlineStr">
        <is>
          <t>agrosuper asia1012612</t>
        </is>
      </c>
      <c r="G3831" s="12" t="n">
        <v>44976</v>
      </c>
      <c r="H3831" s="10" t="inlineStr"/>
      <c r="I3831" s="10" t="n"/>
      <c r="J3831" s="10" t="n"/>
      <c r="K3831" s="10" t="n"/>
      <c r="L3831" s="13" t="n"/>
      <c r="N3831" s="13" t="n"/>
      <c r="Q3831" s="14" t="n"/>
      <c r="R3831" s="10" t="n"/>
      <c r="S3831" s="10" t="n"/>
      <c r="T3831" s="10" t="n"/>
      <c r="U3831" s="10" t="n"/>
      <c r="V3831" s="13" t="n"/>
      <c r="X3831" s="13" t="n"/>
      <c r="AA3831" s="14" t="n"/>
    </row>
    <row r="3832">
      <c r="B3832" t="inlineStr">
        <is>
          <t>Venta Directa</t>
        </is>
      </c>
      <c r="C3832" t="n">
        <v>40356322</v>
      </c>
      <c r="D3832" t="inlineStr">
        <is>
          <t>AGROSUPER ASIA</t>
        </is>
      </c>
      <c r="E3832" t="n">
        <v>1012612</v>
      </c>
      <c r="F3832" t="inlineStr">
        <is>
          <t>agrosuper asia1012612</t>
        </is>
      </c>
      <c r="G3832" s="12" t="n">
        <v>44976</v>
      </c>
      <c r="H3832" s="10" t="inlineStr"/>
      <c r="I3832" s="10" t="n"/>
      <c r="J3832" s="10" t="n"/>
      <c r="K3832" s="10" t="n"/>
      <c r="L3832" s="13" t="n"/>
      <c r="N3832" s="13" t="n"/>
      <c r="Q3832" s="14" t="n"/>
      <c r="R3832" s="10" t="n"/>
      <c r="S3832" s="10" t="n"/>
      <c r="T3832" s="10" t="n"/>
      <c r="U3832" s="10" t="n"/>
      <c r="V3832" s="13" t="n"/>
      <c r="X3832" s="13" t="n"/>
      <c r="AA3832" s="14" t="n"/>
    </row>
    <row r="3833">
      <c r="B3833" t="inlineStr">
        <is>
          <t>Venta Directa</t>
        </is>
      </c>
      <c r="C3833" t="n">
        <v>40356321</v>
      </c>
      <c r="D3833" t="inlineStr">
        <is>
          <t>AGROSUPER ASIA</t>
        </is>
      </c>
      <c r="E3833" t="n">
        <v>1012612</v>
      </c>
      <c r="F3833" t="inlineStr">
        <is>
          <t>agrosuper asia1012612</t>
        </is>
      </c>
      <c r="G3833" s="12" t="n">
        <v>44960</v>
      </c>
      <c r="H3833" s="10" t="inlineStr"/>
      <c r="I3833" s="10" t="n"/>
      <c r="J3833" s="10" t="n"/>
      <c r="K3833" s="10" t="n"/>
      <c r="L3833" s="13" t="n"/>
      <c r="N3833" s="13" t="n"/>
      <c r="Q3833" s="14" t="n"/>
      <c r="R3833" s="10" t="n"/>
      <c r="S3833" s="10" t="n"/>
      <c r="T3833" s="10" t="n"/>
      <c r="U3833" s="10" t="n"/>
      <c r="V3833" s="13" t="n"/>
      <c r="X3833" s="13" t="n"/>
      <c r="AA3833" s="14" t="n"/>
    </row>
    <row r="3834">
      <c r="B3834" t="inlineStr">
        <is>
          <t>Venta Directa</t>
        </is>
      </c>
      <c r="C3834" t="n">
        <v>40356320</v>
      </c>
      <c r="D3834" t="inlineStr">
        <is>
          <t>AGROSUPER ASIA</t>
        </is>
      </c>
      <c r="E3834" t="n">
        <v>1012612</v>
      </c>
      <c r="F3834" t="inlineStr">
        <is>
          <t>agrosuper asia1012612</t>
        </is>
      </c>
      <c r="G3834" s="12" t="n">
        <v>44960</v>
      </c>
      <c r="H3834" s="10" t="inlineStr"/>
      <c r="I3834" s="10" t="n"/>
      <c r="J3834" s="10" t="n"/>
      <c r="K3834" s="10" t="n"/>
      <c r="L3834" s="13" t="n"/>
      <c r="N3834" s="13" t="n"/>
      <c r="Q3834" s="14" t="n"/>
      <c r="R3834" s="10" t="n"/>
      <c r="S3834" s="10" t="n"/>
      <c r="T3834" s="10" t="n"/>
      <c r="U3834" s="10" t="n"/>
      <c r="V3834" s="13" t="n"/>
      <c r="X3834" s="13" t="n"/>
      <c r="AA3834" s="14" t="n"/>
    </row>
    <row r="3835">
      <c r="B3835" t="inlineStr">
        <is>
          <t>Venta Directa</t>
        </is>
      </c>
      <c r="C3835" t="n">
        <v>40356319</v>
      </c>
      <c r="D3835" t="inlineStr">
        <is>
          <t>AGROSUPER ASIA</t>
        </is>
      </c>
      <c r="E3835" t="n">
        <v>1012612</v>
      </c>
      <c r="F3835" t="inlineStr">
        <is>
          <t>agrosuper asia1012612</t>
        </is>
      </c>
      <c r="G3835" s="12" t="n">
        <v>44960</v>
      </c>
      <c r="H3835" s="10" t="inlineStr"/>
      <c r="I3835" s="10" t="n"/>
      <c r="J3835" s="10" t="n"/>
      <c r="K3835" s="10" t="n"/>
      <c r="L3835" s="13" t="n"/>
      <c r="N3835" s="13" t="n"/>
      <c r="Q3835" s="14" t="n"/>
      <c r="R3835" s="10" t="n"/>
      <c r="S3835" s="10" t="n"/>
      <c r="T3835" s="10" t="n"/>
      <c r="U3835" s="10" t="n"/>
      <c r="V3835" s="13" t="n"/>
      <c r="X3835" s="13" t="n"/>
      <c r="AA3835" s="14" t="n"/>
    </row>
    <row r="3836">
      <c r="B3836" t="inlineStr">
        <is>
          <t>Venta Directa</t>
        </is>
      </c>
      <c r="C3836" t="n">
        <v>40356318</v>
      </c>
      <c r="D3836" t="inlineStr">
        <is>
          <t>AGROSUPER ASIA</t>
        </is>
      </c>
      <c r="E3836" t="n">
        <v>1012612</v>
      </c>
      <c r="F3836" t="inlineStr">
        <is>
          <t>agrosuper asia1012612</t>
        </is>
      </c>
      <c r="G3836" s="12" t="n">
        <v>44960</v>
      </c>
      <c r="H3836" s="10" t="inlineStr"/>
      <c r="I3836" s="10" t="n"/>
      <c r="J3836" s="10" t="n"/>
      <c r="K3836" s="10" t="n"/>
      <c r="L3836" s="13" t="n"/>
      <c r="N3836" s="13" t="n"/>
      <c r="Q3836" s="14" t="n"/>
      <c r="R3836" s="10" t="n"/>
      <c r="S3836" s="10" t="n"/>
      <c r="T3836" s="10" t="n"/>
      <c r="U3836" s="10" t="n"/>
      <c r="V3836" s="13" t="n"/>
      <c r="X3836" s="13" t="n"/>
      <c r="AA3836" s="14" t="n"/>
    </row>
    <row r="3837">
      <c r="B3837" t="inlineStr">
        <is>
          <t>Venta Directa</t>
        </is>
      </c>
      <c r="C3837" t="n">
        <v>40356317</v>
      </c>
      <c r="D3837" t="inlineStr">
        <is>
          <t>AGROSUPER ASIA</t>
        </is>
      </c>
      <c r="E3837" t="n">
        <v>1012612</v>
      </c>
      <c r="F3837" t="inlineStr">
        <is>
          <t>agrosuper asia1012612</t>
        </is>
      </c>
      <c r="G3837" s="12" t="n">
        <v>44960</v>
      </c>
      <c r="H3837" s="10" t="inlineStr"/>
      <c r="I3837" s="10" t="n"/>
      <c r="J3837" s="10" t="n"/>
      <c r="K3837" s="10" t="n"/>
      <c r="L3837" s="13" t="n"/>
      <c r="N3837" s="13" t="n"/>
      <c r="Q3837" s="14" t="n"/>
      <c r="R3837" s="10" t="n"/>
      <c r="S3837" s="10" t="n"/>
      <c r="T3837" s="10" t="n"/>
      <c r="U3837" s="10" t="n"/>
      <c r="V3837" s="13" t="n"/>
      <c r="X3837" s="13" t="n"/>
      <c r="AA3837" s="14" t="n"/>
    </row>
    <row r="3838">
      <c r="B3838" t="inlineStr">
        <is>
          <t>Venta Directa</t>
        </is>
      </c>
      <c r="C3838" t="n">
        <v>40356298</v>
      </c>
      <c r="D3838" t="inlineStr">
        <is>
          <t>AGROSUPER ASIA</t>
        </is>
      </c>
      <c r="E3838" t="n">
        <v>1012612</v>
      </c>
      <c r="F3838" t="inlineStr">
        <is>
          <t>agrosuper asia1012612</t>
        </is>
      </c>
      <c r="G3838" s="12" t="n">
        <v>44976</v>
      </c>
      <c r="H3838" s="10" t="inlineStr"/>
      <c r="I3838" s="10" t="n"/>
      <c r="J3838" s="10" t="n"/>
      <c r="K3838" s="10" t="n"/>
      <c r="L3838" s="13" t="n"/>
      <c r="N3838" s="13" t="n"/>
      <c r="Q3838" s="14" t="n"/>
      <c r="R3838" s="10" t="n"/>
      <c r="S3838" s="10" t="n"/>
      <c r="T3838" s="10" t="n"/>
      <c r="U3838" s="10" t="n"/>
      <c r="V3838" s="13" t="n"/>
      <c r="X3838" s="13" t="n"/>
      <c r="AA3838" s="14" t="n"/>
    </row>
    <row r="3839">
      <c r="B3839" t="inlineStr">
        <is>
          <t>Venta Directa</t>
        </is>
      </c>
      <c r="C3839" t="n">
        <v>40356297</v>
      </c>
      <c r="D3839" t="inlineStr">
        <is>
          <t>AGROSUPER ASIA</t>
        </is>
      </c>
      <c r="E3839" t="n">
        <v>1012612</v>
      </c>
      <c r="F3839" t="inlineStr">
        <is>
          <t>agrosuper asia1012612</t>
        </is>
      </c>
      <c r="G3839" s="12" t="n">
        <v>44982</v>
      </c>
      <c r="H3839" s="10" t="inlineStr"/>
      <c r="I3839" s="10" t="n"/>
      <c r="J3839" s="10" t="n"/>
      <c r="K3839" s="10" t="n"/>
      <c r="L3839" s="13" t="n"/>
      <c r="N3839" s="13" t="n"/>
      <c r="Q3839" s="14" t="n"/>
      <c r="R3839" s="10" t="n"/>
      <c r="S3839" s="10" t="n"/>
      <c r="T3839" s="10" t="n"/>
      <c r="U3839" s="10" t="n"/>
      <c r="V3839" s="13" t="n"/>
      <c r="X3839" s="13" t="n"/>
      <c r="AA3839" s="14" t="n"/>
    </row>
    <row r="3840">
      <c r="B3840" t="inlineStr">
        <is>
          <t>Venta Directa</t>
        </is>
      </c>
      <c r="C3840" t="n">
        <v>40356296</v>
      </c>
      <c r="D3840" t="inlineStr">
        <is>
          <t>AGROSUPER ASIA</t>
        </is>
      </c>
      <c r="E3840" t="n">
        <v>1012612</v>
      </c>
      <c r="F3840" t="inlineStr">
        <is>
          <t>agrosuper asia1012612</t>
        </is>
      </c>
      <c r="G3840" s="12" t="n">
        <v>44976</v>
      </c>
      <c r="H3840" s="10" t="inlineStr"/>
      <c r="I3840" s="10" t="n"/>
      <c r="J3840" s="10" t="n"/>
      <c r="K3840" s="10" t="n"/>
      <c r="L3840" s="13" t="n"/>
      <c r="N3840" s="13" t="n"/>
      <c r="Q3840" s="14" t="n"/>
      <c r="R3840" s="10" t="n"/>
      <c r="S3840" s="10" t="n"/>
      <c r="T3840" s="10" t="n"/>
      <c r="U3840" s="10" t="n"/>
      <c r="V3840" s="13" t="n"/>
      <c r="X3840" s="13" t="n"/>
      <c r="AA3840" s="14" t="n"/>
    </row>
    <row r="3841">
      <c r="B3841" t="inlineStr">
        <is>
          <t>Venta Directa</t>
        </is>
      </c>
      <c r="C3841" t="n">
        <v>40356295</v>
      </c>
      <c r="D3841" t="inlineStr">
        <is>
          <t>AGROSUPER ASIA</t>
        </is>
      </c>
      <c r="E3841" t="n">
        <v>1012612</v>
      </c>
      <c r="F3841" t="inlineStr">
        <is>
          <t>agrosuper asia1012612</t>
        </is>
      </c>
      <c r="G3841" s="12" t="n">
        <v>44982</v>
      </c>
      <c r="H3841" s="10" t="inlineStr"/>
      <c r="I3841" s="10" t="n"/>
      <c r="J3841" s="10" t="n"/>
      <c r="K3841" s="10" t="n"/>
      <c r="L3841" s="13" t="n"/>
      <c r="N3841" s="13" t="n"/>
      <c r="Q3841" s="14" t="n"/>
      <c r="R3841" s="10" t="n"/>
      <c r="S3841" s="10" t="n"/>
      <c r="T3841" s="10" t="n"/>
      <c r="U3841" s="10" t="n"/>
      <c r="V3841" s="13" t="n"/>
      <c r="X3841" s="13" t="n"/>
      <c r="AA3841" s="14" t="n"/>
    </row>
    <row r="3842">
      <c r="B3842" t="inlineStr">
        <is>
          <t>Venta Directa</t>
        </is>
      </c>
      <c r="C3842" t="n">
        <v>40356294</v>
      </c>
      <c r="D3842" t="inlineStr">
        <is>
          <t>AGROSUPER ASIA</t>
        </is>
      </c>
      <c r="E3842" t="n">
        <v>1012612</v>
      </c>
      <c r="F3842" t="inlineStr">
        <is>
          <t>agrosuper asia1012612</t>
        </is>
      </c>
      <c r="G3842" s="12" t="n">
        <v>44982</v>
      </c>
      <c r="H3842" s="10" t="inlineStr"/>
      <c r="I3842" s="10" t="n"/>
      <c r="J3842" s="10" t="n"/>
      <c r="K3842" s="10" t="n"/>
      <c r="L3842" s="13" t="n"/>
      <c r="N3842" s="13" t="n"/>
      <c r="Q3842" s="14" t="n"/>
      <c r="R3842" s="10" t="n"/>
      <c r="S3842" s="10" t="n"/>
      <c r="T3842" s="10" t="n"/>
      <c r="U3842" s="10" t="n"/>
      <c r="V3842" s="13" t="n"/>
      <c r="X3842" s="13" t="n"/>
      <c r="AA3842" s="14" t="n"/>
    </row>
    <row r="3843">
      <c r="B3843" t="inlineStr">
        <is>
          <t>Venta Directa</t>
        </is>
      </c>
      <c r="C3843" t="n">
        <v>40356293</v>
      </c>
      <c r="D3843" t="inlineStr">
        <is>
          <t>AGROSUPER ASIA</t>
        </is>
      </c>
      <c r="E3843" t="n">
        <v>1012612</v>
      </c>
      <c r="F3843" t="inlineStr">
        <is>
          <t>agrosuper asia1012612</t>
        </is>
      </c>
      <c r="G3843" s="12" t="n">
        <v>44982</v>
      </c>
      <c r="H3843" s="10" t="inlineStr"/>
      <c r="I3843" s="10" t="n"/>
      <c r="J3843" s="10" t="n"/>
      <c r="K3843" s="10" t="n"/>
      <c r="L3843" s="13" t="n"/>
      <c r="N3843" s="13" t="n"/>
      <c r="Q3843" s="14" t="n"/>
      <c r="R3843" s="10" t="n"/>
      <c r="S3843" s="10" t="n"/>
      <c r="T3843" s="10" t="n"/>
      <c r="U3843" s="10" t="n"/>
      <c r="V3843" s="13" t="n"/>
      <c r="X3843" s="13" t="n"/>
      <c r="AA3843" s="14" t="n"/>
    </row>
    <row r="3844">
      <c r="B3844" t="inlineStr">
        <is>
          <t>Venta Directa</t>
        </is>
      </c>
      <c r="C3844" t="n">
        <v>40356292</v>
      </c>
      <c r="D3844" t="inlineStr">
        <is>
          <t>AGROSUPER ASIA</t>
        </is>
      </c>
      <c r="E3844" t="n">
        <v>1012612</v>
      </c>
      <c r="F3844" t="inlineStr">
        <is>
          <t>agrosuper asia1012612</t>
        </is>
      </c>
      <c r="G3844" s="12" t="n">
        <v>44982</v>
      </c>
      <c r="H3844" s="10" t="inlineStr"/>
      <c r="I3844" s="10" t="n"/>
      <c r="J3844" s="10" t="n"/>
      <c r="K3844" s="10" t="n"/>
      <c r="L3844" s="13" t="n"/>
      <c r="N3844" s="13" t="n"/>
      <c r="Q3844" s="14" t="n"/>
      <c r="R3844" s="10" t="n"/>
      <c r="S3844" s="10" t="n"/>
      <c r="T3844" s="10" t="n"/>
      <c r="U3844" s="10" t="n"/>
      <c r="V3844" s="13" t="n"/>
      <c r="X3844" s="13" t="n"/>
      <c r="AA3844" s="14" t="n"/>
    </row>
    <row r="3845">
      <c r="B3845" t="inlineStr">
        <is>
          <t>Venta Directa</t>
        </is>
      </c>
      <c r="C3845" t="n">
        <v>40356291</v>
      </c>
      <c r="D3845" t="inlineStr">
        <is>
          <t>AGROSUPER ASIA</t>
        </is>
      </c>
      <c r="E3845" t="n">
        <v>1012612</v>
      </c>
      <c r="F3845" t="inlineStr">
        <is>
          <t>agrosuper asia1012612</t>
        </is>
      </c>
      <c r="G3845" s="12" t="n">
        <v>44982</v>
      </c>
      <c r="H3845" s="10" t="inlineStr"/>
      <c r="I3845" s="10" t="n"/>
      <c r="J3845" s="10" t="n"/>
      <c r="K3845" s="10" t="n"/>
      <c r="L3845" s="13" t="n"/>
      <c r="N3845" s="13" t="n"/>
      <c r="Q3845" s="14" t="n"/>
      <c r="R3845" s="10" t="n"/>
      <c r="S3845" s="10" t="n"/>
      <c r="T3845" s="10" t="n"/>
      <c r="U3845" s="10" t="n"/>
      <c r="V3845" s="13" t="n"/>
      <c r="X3845" s="13" t="n"/>
      <c r="AA3845" s="14" t="n"/>
    </row>
    <row r="3846">
      <c r="B3846" t="inlineStr">
        <is>
          <t>Venta Directa</t>
        </is>
      </c>
      <c r="C3846" t="n">
        <v>40356290</v>
      </c>
      <c r="D3846" t="inlineStr">
        <is>
          <t>AGROSUPER ASIA</t>
        </is>
      </c>
      <c r="E3846" t="n">
        <v>1012612</v>
      </c>
      <c r="F3846" t="inlineStr">
        <is>
          <t>agrosuper asia1012612</t>
        </is>
      </c>
      <c r="G3846" s="12" t="n">
        <v>44976</v>
      </c>
      <c r="H3846" s="10" t="inlineStr"/>
      <c r="I3846" s="10" t="n"/>
      <c r="J3846" s="10" t="n"/>
      <c r="K3846" s="10" t="n"/>
      <c r="L3846" s="13" t="n"/>
      <c r="N3846" s="13" t="n"/>
      <c r="Q3846" s="14" t="n"/>
      <c r="R3846" s="10" t="n"/>
      <c r="S3846" s="10" t="n"/>
      <c r="T3846" s="10" t="n"/>
      <c r="U3846" s="10" t="n"/>
      <c r="V3846" s="13" t="n"/>
      <c r="X3846" s="13" t="n"/>
      <c r="AA3846" s="14" t="n"/>
    </row>
    <row r="3847">
      <c r="B3847" t="inlineStr">
        <is>
          <t>Venta Directa</t>
        </is>
      </c>
      <c r="C3847" t="n">
        <v>40356289</v>
      </c>
      <c r="D3847" t="inlineStr">
        <is>
          <t>AGROSUPER ASIA</t>
        </is>
      </c>
      <c r="E3847" t="n">
        <v>1012612</v>
      </c>
      <c r="F3847" t="inlineStr">
        <is>
          <t>agrosuper asia1012612</t>
        </is>
      </c>
      <c r="G3847" s="12" t="n">
        <v>44976</v>
      </c>
      <c r="H3847" s="10" t="inlineStr"/>
      <c r="I3847" s="10" t="n"/>
      <c r="J3847" s="10" t="n"/>
      <c r="K3847" s="10" t="n"/>
      <c r="L3847" s="13" t="n"/>
      <c r="N3847" s="13" t="n"/>
      <c r="Q3847" s="14" t="n"/>
      <c r="R3847" s="10" t="n"/>
      <c r="S3847" s="10" t="n"/>
      <c r="T3847" s="10" t="n"/>
      <c r="U3847" s="10" t="n"/>
      <c r="V3847" s="13" t="n"/>
      <c r="X3847" s="13" t="n"/>
      <c r="AA3847" s="14" t="n"/>
    </row>
    <row r="3848">
      <c r="B3848" t="inlineStr">
        <is>
          <t>Venta Directa</t>
        </is>
      </c>
      <c r="C3848" t="n">
        <v>40356288</v>
      </c>
      <c r="D3848" t="inlineStr">
        <is>
          <t>AGROSUPER ASIA</t>
        </is>
      </c>
      <c r="E3848" t="n">
        <v>1012612</v>
      </c>
      <c r="F3848" t="inlineStr">
        <is>
          <t>agrosuper asia1012612</t>
        </is>
      </c>
      <c r="G3848" s="12" t="n">
        <v>44976</v>
      </c>
      <c r="H3848" s="10" t="inlineStr"/>
      <c r="I3848" s="10" t="n"/>
      <c r="J3848" s="10" t="n"/>
      <c r="K3848" s="10" t="n"/>
      <c r="L3848" s="13" t="n"/>
      <c r="N3848" s="13" t="n"/>
      <c r="Q3848" s="14" t="n"/>
      <c r="R3848" s="10" t="n"/>
      <c r="S3848" s="10" t="n"/>
      <c r="T3848" s="10" t="n"/>
      <c r="U3848" s="10" t="n"/>
      <c r="V3848" s="13" t="n"/>
      <c r="X3848" s="13" t="n"/>
      <c r="AA3848" s="14" t="n"/>
    </row>
    <row r="3849">
      <c r="B3849" t="inlineStr">
        <is>
          <t>Venta Directa</t>
        </is>
      </c>
      <c r="C3849" t="n">
        <v>40356287</v>
      </c>
      <c r="D3849" t="inlineStr">
        <is>
          <t>AGROSUPER ASIA</t>
        </is>
      </c>
      <c r="E3849" t="n">
        <v>1012612</v>
      </c>
      <c r="F3849" t="inlineStr">
        <is>
          <t>agrosuper asia1012612</t>
        </is>
      </c>
      <c r="G3849" s="12" t="n">
        <v>44976</v>
      </c>
      <c r="H3849" s="10" t="inlineStr"/>
      <c r="I3849" s="10" t="n"/>
      <c r="J3849" s="10" t="n"/>
      <c r="K3849" s="10" t="n"/>
      <c r="L3849" s="13" t="n"/>
      <c r="N3849" s="13" t="n"/>
      <c r="Q3849" s="14" t="n"/>
      <c r="R3849" s="10" t="n"/>
      <c r="S3849" s="10" t="n"/>
      <c r="T3849" s="10" t="n"/>
      <c r="U3849" s="10" t="n"/>
      <c r="V3849" s="13" t="n"/>
      <c r="X3849" s="13" t="n"/>
      <c r="AA3849" s="14" t="n"/>
    </row>
    <row r="3850">
      <c r="B3850" t="inlineStr">
        <is>
          <t>Venta Directa</t>
        </is>
      </c>
      <c r="C3850" t="n">
        <v>40356286</v>
      </c>
      <c r="D3850" t="inlineStr">
        <is>
          <t>AGROSUPER ASIA</t>
        </is>
      </c>
      <c r="E3850" t="n">
        <v>1012612</v>
      </c>
      <c r="F3850" t="inlineStr">
        <is>
          <t>agrosuper asia1012612</t>
        </is>
      </c>
      <c r="G3850" s="12" t="n">
        <v>44976</v>
      </c>
      <c r="H3850" s="10" t="inlineStr"/>
      <c r="I3850" s="10" t="n"/>
      <c r="J3850" s="10" t="n"/>
      <c r="K3850" s="10" t="n"/>
      <c r="L3850" s="13" t="n"/>
      <c r="N3850" s="13" t="n"/>
      <c r="Q3850" s="14" t="n"/>
      <c r="R3850" s="10" t="n"/>
      <c r="S3850" s="10" t="n"/>
      <c r="T3850" s="10" t="n"/>
      <c r="U3850" s="10" t="n"/>
      <c r="V3850" s="13" t="n"/>
      <c r="X3850" s="13" t="n"/>
      <c r="AA3850" s="14" t="n"/>
    </row>
    <row r="3851">
      <c r="B3851" t="inlineStr">
        <is>
          <t>Venta Directa</t>
        </is>
      </c>
      <c r="C3851" t="n">
        <v>40356281</v>
      </c>
      <c r="D3851" t="inlineStr">
        <is>
          <t>AGROSUPER ASIA</t>
        </is>
      </c>
      <c r="E3851" t="n">
        <v>1022887</v>
      </c>
      <c r="F3851" t="inlineStr">
        <is>
          <t>agrosuper asia1022887</t>
        </is>
      </c>
      <c r="G3851" s="12" t="n">
        <v>44965</v>
      </c>
      <c r="H3851" s="10" t="inlineStr"/>
      <c r="I3851" s="10" t="n"/>
      <c r="J3851" s="10" t="n"/>
      <c r="K3851" s="10" t="n"/>
      <c r="L3851" s="13" t="n"/>
      <c r="N3851" s="13" t="n"/>
      <c r="Q3851" s="14" t="n"/>
      <c r="R3851" s="10" t="n"/>
      <c r="S3851" s="10" t="n"/>
      <c r="T3851" s="10" t="n"/>
      <c r="U3851" s="10" t="n"/>
      <c r="V3851" s="13" t="n"/>
      <c r="X3851" s="13" t="n"/>
      <c r="AA3851" s="14" t="n"/>
    </row>
    <row r="3852">
      <c r="B3852" t="inlineStr">
        <is>
          <t>Venta Directa</t>
        </is>
      </c>
      <c r="C3852" t="n">
        <v>40356279</v>
      </c>
      <c r="D3852" t="inlineStr">
        <is>
          <t>AGROSUPER ASIA</t>
        </is>
      </c>
      <c r="E3852" t="n">
        <v>1022182</v>
      </c>
      <c r="F3852" t="inlineStr">
        <is>
          <t>agrosuper asia1022182</t>
        </is>
      </c>
      <c r="G3852" s="12" t="n">
        <v>44958</v>
      </c>
      <c r="H3852" s="10" t="inlineStr"/>
      <c r="I3852" s="10" t="n"/>
      <c r="J3852" s="10" t="n"/>
      <c r="K3852" s="10" t="n"/>
      <c r="L3852" s="13" t="n"/>
      <c r="N3852" s="13" t="n"/>
      <c r="Q3852" s="14" t="n"/>
      <c r="R3852" s="10" t="n"/>
      <c r="S3852" s="10" t="n"/>
      <c r="T3852" s="10" t="n"/>
      <c r="U3852" s="10" t="n"/>
      <c r="V3852" s="13" t="n"/>
      <c r="X3852" s="13" t="n"/>
      <c r="AA3852" s="14" t="n"/>
    </row>
    <row r="3853">
      <c r="B3853" t="inlineStr">
        <is>
          <t>Venta Directa</t>
        </is>
      </c>
      <c r="C3853" t="n">
        <v>40356273</v>
      </c>
      <c r="D3853" t="inlineStr">
        <is>
          <t>AGROSUPER ASIA</t>
        </is>
      </c>
      <c r="E3853" t="n">
        <v>1020860</v>
      </c>
      <c r="F3853" t="inlineStr">
        <is>
          <t>agrosuper asia1020860</t>
        </is>
      </c>
      <c r="G3853" s="12" t="n">
        <v>44965</v>
      </c>
      <c r="H3853" s="10" t="inlineStr"/>
      <c r="I3853" s="10" t="n"/>
      <c r="J3853" s="10" t="n"/>
      <c r="K3853" s="10" t="n"/>
      <c r="L3853" s="13" t="n"/>
      <c r="N3853" s="13" t="n"/>
      <c r="Q3853" s="14" t="n"/>
      <c r="R3853" s="10" t="n"/>
      <c r="S3853" s="10" t="n"/>
      <c r="T3853" s="10" t="n"/>
      <c r="U3853" s="10" t="n"/>
      <c r="V3853" s="13" t="n"/>
      <c r="X3853" s="13" t="n"/>
      <c r="AA3853" s="14" t="n"/>
    </row>
    <row r="3854">
      <c r="B3854" t="inlineStr">
        <is>
          <t>Venta Directa</t>
        </is>
      </c>
      <c r="C3854" t="n">
        <v>40356272</v>
      </c>
      <c r="D3854" t="inlineStr">
        <is>
          <t>AGROSUPER ASIA</t>
        </is>
      </c>
      <c r="E3854" t="n">
        <v>1020860</v>
      </c>
      <c r="F3854" t="inlineStr">
        <is>
          <t>agrosuper asia1020860</t>
        </is>
      </c>
      <c r="G3854" s="12" t="n">
        <v>44958</v>
      </c>
      <c r="H3854" s="10" t="inlineStr"/>
      <c r="I3854" s="10" t="n"/>
      <c r="J3854" s="10" t="n"/>
      <c r="K3854" s="10" t="n"/>
      <c r="L3854" s="13" t="n"/>
      <c r="N3854" s="13" t="n"/>
      <c r="Q3854" s="14" t="n"/>
      <c r="R3854" s="10" t="n"/>
      <c r="S3854" s="10" t="n"/>
      <c r="T3854" s="10" t="n"/>
      <c r="U3854" s="10" t="n"/>
      <c r="V3854" s="13" t="n"/>
      <c r="X3854" s="13" t="n"/>
      <c r="AA3854" s="14" t="n"/>
    </row>
    <row r="3855">
      <c r="B3855" t="inlineStr">
        <is>
          <t>Venta Directa</t>
        </is>
      </c>
      <c r="C3855" t="n">
        <v>40356269</v>
      </c>
      <c r="D3855" t="inlineStr">
        <is>
          <t>AGROSUPER ASIA</t>
        </is>
      </c>
      <c r="E3855" t="n">
        <v>1021665</v>
      </c>
      <c r="F3855" t="inlineStr">
        <is>
          <t>agrosuper asia1021665</t>
        </is>
      </c>
      <c r="G3855" s="12" t="n">
        <v>44959</v>
      </c>
      <c r="H3855" s="10" t="inlineStr"/>
      <c r="I3855" s="10" t="n"/>
      <c r="J3855" s="10" t="n"/>
      <c r="K3855" s="10" t="n"/>
      <c r="L3855" s="13" t="n"/>
      <c r="N3855" s="13" t="n"/>
      <c r="Q3855" s="14" t="n"/>
      <c r="R3855" s="10" t="n"/>
      <c r="S3855" s="10" t="n"/>
      <c r="T3855" s="10" t="n"/>
      <c r="U3855" s="10" t="n"/>
      <c r="V3855" s="13" t="n"/>
      <c r="X3855" s="13" t="n"/>
      <c r="AA3855" s="14" t="n"/>
    </row>
    <row r="3856">
      <c r="B3856" t="inlineStr">
        <is>
          <t>Venta Directa</t>
        </is>
      </c>
      <c r="C3856" t="n">
        <v>40356268</v>
      </c>
      <c r="D3856" t="inlineStr">
        <is>
          <t>AGROSUPER ASIA</t>
        </is>
      </c>
      <c r="E3856" t="n">
        <v>1022887</v>
      </c>
      <c r="F3856" t="inlineStr">
        <is>
          <t>agrosuper asia1022887</t>
        </is>
      </c>
      <c r="G3856" s="12" t="n">
        <v>44959</v>
      </c>
      <c r="H3856" s="10" t="inlineStr"/>
      <c r="I3856" s="10" t="n"/>
      <c r="J3856" s="10" t="n"/>
      <c r="K3856" s="10" t="n"/>
      <c r="L3856" s="13" t="n"/>
      <c r="N3856" s="13" t="n"/>
      <c r="Q3856" s="14" t="n"/>
      <c r="R3856" s="10" t="n"/>
      <c r="S3856" s="10" t="n"/>
      <c r="T3856" s="10" t="n"/>
      <c r="U3856" s="10" t="n"/>
      <c r="V3856" s="13" t="n"/>
      <c r="X3856" s="13" t="n"/>
      <c r="AA3856" s="14" t="n"/>
    </row>
    <row r="3857">
      <c r="B3857" t="inlineStr">
        <is>
          <t>Venta Directa</t>
        </is>
      </c>
      <c r="C3857" t="n">
        <v>40356267</v>
      </c>
      <c r="D3857" t="inlineStr">
        <is>
          <t>AGROSUPER ASIA</t>
        </is>
      </c>
      <c r="E3857" t="n">
        <v>1022887</v>
      </c>
      <c r="F3857" t="inlineStr">
        <is>
          <t>agrosuper asia1022887</t>
        </is>
      </c>
      <c r="G3857" s="12" t="n">
        <v>44959</v>
      </c>
      <c r="H3857" s="10" t="inlineStr"/>
      <c r="I3857" s="10" t="n"/>
      <c r="J3857" s="10" t="n"/>
      <c r="K3857" s="10" t="n"/>
      <c r="L3857" s="13" t="n"/>
      <c r="N3857" s="13" t="n"/>
      <c r="Q3857" s="14" t="n"/>
      <c r="R3857" s="10" t="n"/>
      <c r="S3857" s="10" t="n"/>
      <c r="T3857" s="10" t="n"/>
      <c r="U3857" s="10" t="n"/>
      <c r="V3857" s="13" t="n"/>
      <c r="X3857" s="13" t="n"/>
      <c r="AA3857" s="14" t="n"/>
    </row>
    <row r="3858">
      <c r="B3858" t="inlineStr">
        <is>
          <t>Venta Directa</t>
        </is>
      </c>
      <c r="C3858" t="n">
        <v>40356266</v>
      </c>
      <c r="D3858" t="inlineStr">
        <is>
          <t>AGROSUPER ASIA</t>
        </is>
      </c>
      <c r="E3858" t="n">
        <v>1022887</v>
      </c>
      <c r="F3858" t="inlineStr">
        <is>
          <t>agrosuper asia1022887</t>
        </is>
      </c>
      <c r="G3858" s="12" t="n">
        <v>44959</v>
      </c>
      <c r="H3858" s="10" t="inlineStr"/>
      <c r="I3858" s="10" t="n"/>
      <c r="J3858" s="10" t="n"/>
      <c r="K3858" s="10" t="n"/>
      <c r="L3858" s="13" t="n"/>
      <c r="N3858" s="13" t="n"/>
      <c r="Q3858" s="14" t="n"/>
      <c r="R3858" s="10" t="n"/>
      <c r="S3858" s="10" t="n"/>
      <c r="T3858" s="10" t="n"/>
      <c r="U3858" s="10" t="n"/>
      <c r="V3858" s="13" t="n"/>
      <c r="X3858" s="13" t="n"/>
      <c r="AA3858" s="14" t="n"/>
    </row>
    <row r="3859">
      <c r="B3859" t="inlineStr">
        <is>
          <t>Venta Directa</t>
        </is>
      </c>
      <c r="C3859" t="n">
        <v>40356265</v>
      </c>
      <c r="D3859" t="inlineStr">
        <is>
          <t>AGROSUPER ASIA</t>
        </is>
      </c>
      <c r="E3859" t="n">
        <v>1022887</v>
      </c>
      <c r="F3859" t="inlineStr">
        <is>
          <t>agrosuper asia1022887</t>
        </is>
      </c>
      <c r="G3859" s="12" t="n">
        <v>44959</v>
      </c>
      <c r="H3859" s="10" t="inlineStr"/>
      <c r="I3859" s="10" t="n"/>
      <c r="J3859" s="10" t="n"/>
      <c r="K3859" s="10" t="n"/>
      <c r="L3859" s="13" t="n"/>
      <c r="N3859" s="13" t="n"/>
      <c r="Q3859" s="14" t="n"/>
      <c r="R3859" s="10" t="n"/>
      <c r="S3859" s="10" t="n"/>
      <c r="T3859" s="10" t="n"/>
      <c r="U3859" s="10" t="n"/>
      <c r="V3859" s="13" t="n"/>
      <c r="X3859" s="13" t="n"/>
      <c r="AA3859" s="14" t="n"/>
    </row>
    <row r="3860">
      <c r="B3860" t="inlineStr">
        <is>
          <t>Venta Directa</t>
        </is>
      </c>
      <c r="C3860" t="n">
        <v>40356264</v>
      </c>
      <c r="D3860" t="inlineStr">
        <is>
          <t>AGROSUPER ASIA</t>
        </is>
      </c>
      <c r="E3860" t="n">
        <v>1022887</v>
      </c>
      <c r="F3860" t="inlineStr">
        <is>
          <t>agrosuper asia1022887</t>
        </is>
      </c>
      <c r="G3860" s="12" t="n">
        <v>44959</v>
      </c>
      <c r="H3860" s="10" t="inlineStr"/>
      <c r="I3860" s="10" t="n"/>
      <c r="J3860" s="10" t="n"/>
      <c r="K3860" s="10" t="n"/>
      <c r="L3860" s="13" t="n"/>
      <c r="N3860" s="13" t="n"/>
      <c r="Q3860" s="14" t="n"/>
      <c r="R3860" s="10" t="n"/>
      <c r="S3860" s="10" t="n"/>
      <c r="T3860" s="10" t="n"/>
      <c r="U3860" s="10" t="n"/>
      <c r="V3860" s="13" t="n"/>
      <c r="X3860" s="13" t="n"/>
      <c r="AA3860" s="14" t="n"/>
    </row>
    <row r="3861">
      <c r="B3861" t="inlineStr">
        <is>
          <t>Venta Directa</t>
        </is>
      </c>
      <c r="C3861" t="n">
        <v>40356263</v>
      </c>
      <c r="D3861" t="inlineStr">
        <is>
          <t>AGROSUPER ASIA</t>
        </is>
      </c>
      <c r="E3861" t="n">
        <v>1022887</v>
      </c>
      <c r="F3861" t="inlineStr">
        <is>
          <t>agrosuper asia1022887</t>
        </is>
      </c>
      <c r="G3861" s="12" t="n">
        <v>44958</v>
      </c>
      <c r="H3861" s="10" t="inlineStr"/>
      <c r="I3861" s="10" t="n"/>
      <c r="J3861" s="10" t="n"/>
      <c r="K3861" s="10" t="n"/>
      <c r="L3861" s="13" t="n"/>
      <c r="N3861" s="13" t="n"/>
      <c r="Q3861" s="14" t="n"/>
      <c r="R3861" s="10" t="n"/>
      <c r="S3861" s="10" t="n"/>
      <c r="T3861" s="10" t="n"/>
      <c r="U3861" s="10" t="n"/>
      <c r="V3861" s="13" t="n"/>
      <c r="X3861" s="13" t="n"/>
      <c r="AA3861" s="14" t="n"/>
    </row>
    <row r="3862">
      <c r="B3862" t="inlineStr">
        <is>
          <t>Venta Directa</t>
        </is>
      </c>
      <c r="C3862" t="n">
        <v>40356260</v>
      </c>
      <c r="D3862" t="inlineStr">
        <is>
          <t>AGROSUPER ASIA</t>
        </is>
      </c>
      <c r="E3862" t="n">
        <v>1021664</v>
      </c>
      <c r="F3862" t="inlineStr">
        <is>
          <t>agrosuper asia1021664</t>
        </is>
      </c>
      <c r="G3862" s="12" t="n">
        <v>44965</v>
      </c>
      <c r="H3862" s="10" t="inlineStr"/>
      <c r="I3862" s="10" t="n"/>
      <c r="J3862" s="10" t="n"/>
      <c r="K3862" s="10" t="n"/>
      <c r="L3862" s="13" t="n"/>
      <c r="N3862" s="13" t="n"/>
      <c r="Q3862" s="14" t="n"/>
      <c r="R3862" s="10" t="n"/>
      <c r="S3862" s="10" t="n"/>
      <c r="T3862" s="10" t="n"/>
      <c r="U3862" s="10" t="n"/>
      <c r="V3862" s="13" t="n"/>
      <c r="X3862" s="13" t="n"/>
      <c r="AA3862" s="14" t="n"/>
    </row>
    <row r="3863">
      <c r="B3863" t="inlineStr">
        <is>
          <t>Venta Directa</t>
        </is>
      </c>
      <c r="C3863" t="n">
        <v>40356259</v>
      </c>
      <c r="D3863" t="inlineStr">
        <is>
          <t>AGROSUPER ASIA</t>
        </is>
      </c>
      <c r="E3863" t="n">
        <v>1021664</v>
      </c>
      <c r="F3863" t="inlineStr">
        <is>
          <t>agrosuper asia1021664</t>
        </is>
      </c>
      <c r="G3863" s="12" t="n">
        <v>44965</v>
      </c>
      <c r="H3863" s="10" t="inlineStr"/>
      <c r="I3863" s="10" t="n"/>
      <c r="J3863" s="10" t="n"/>
      <c r="K3863" s="10" t="n"/>
      <c r="L3863" s="13" t="n"/>
      <c r="N3863" s="13" t="n"/>
      <c r="Q3863" s="14" t="n"/>
      <c r="R3863" s="10" t="n"/>
      <c r="S3863" s="10" t="n"/>
      <c r="T3863" s="10" t="n"/>
      <c r="U3863" s="10" t="n"/>
      <c r="V3863" s="13" t="n"/>
      <c r="X3863" s="13" t="n"/>
      <c r="AA3863" s="14" t="n"/>
    </row>
    <row r="3864">
      <c r="B3864" t="inlineStr">
        <is>
          <t>Venta Directa</t>
        </is>
      </c>
      <c r="C3864" t="n">
        <v>40356257</v>
      </c>
      <c r="D3864" t="inlineStr">
        <is>
          <t>AGROSUPER ASIA</t>
        </is>
      </c>
      <c r="E3864" t="n">
        <v>1021149</v>
      </c>
      <c r="F3864" t="inlineStr">
        <is>
          <t>agrosuper asia1021149</t>
        </is>
      </c>
      <c r="G3864" s="12" t="n">
        <v>44959</v>
      </c>
      <c r="H3864" s="10" t="inlineStr"/>
      <c r="I3864" s="10" t="n"/>
      <c r="J3864" s="10" t="n"/>
      <c r="K3864" s="10" t="n"/>
      <c r="L3864" s="13" t="n"/>
      <c r="N3864" s="13" t="n"/>
      <c r="Q3864" s="14" t="n"/>
      <c r="R3864" s="10" t="n"/>
      <c r="S3864" s="10" t="n"/>
      <c r="T3864" s="10" t="n"/>
      <c r="U3864" s="10" t="n"/>
      <c r="V3864" s="13" t="n"/>
      <c r="X3864" s="13" t="n"/>
      <c r="AA3864" s="14" t="n"/>
    </row>
    <row r="3865">
      <c r="B3865" t="inlineStr">
        <is>
          <t>Venta Directa</t>
        </is>
      </c>
      <c r="C3865" t="n">
        <v>40356257</v>
      </c>
      <c r="D3865" t="inlineStr">
        <is>
          <t>AGROSUPER ASIA</t>
        </is>
      </c>
      <c r="E3865" t="n">
        <v>1021149</v>
      </c>
      <c r="F3865" t="inlineStr">
        <is>
          <t>agrosuper asia1021149</t>
        </is>
      </c>
      <c r="G3865" s="12" t="n">
        <v>44959</v>
      </c>
      <c r="H3865" s="10" t="inlineStr"/>
      <c r="I3865" s="10" t="n"/>
      <c r="J3865" s="10" t="n"/>
      <c r="K3865" s="10" t="n"/>
      <c r="L3865" s="13" t="n"/>
      <c r="N3865" s="13" t="n"/>
      <c r="Q3865" s="14" t="n"/>
      <c r="R3865" s="10" t="n"/>
      <c r="S3865" s="10" t="n"/>
      <c r="T3865" s="10" t="n"/>
      <c r="U3865" s="10" t="n"/>
      <c r="V3865" s="13" t="n"/>
      <c r="X3865" s="13" t="n"/>
      <c r="AA3865" s="14" t="n"/>
    </row>
    <row r="3866">
      <c r="B3866" t="inlineStr">
        <is>
          <t>Venta Directa</t>
        </is>
      </c>
      <c r="C3866" t="n">
        <v>40356256</v>
      </c>
      <c r="D3866" t="inlineStr">
        <is>
          <t>AGROSUPER ASIA</t>
        </is>
      </c>
      <c r="E3866" t="n">
        <v>1021151</v>
      </c>
      <c r="F3866" t="inlineStr">
        <is>
          <t>agrosuper asia1021151</t>
        </is>
      </c>
      <c r="G3866" s="12" t="n">
        <v>44958</v>
      </c>
      <c r="H3866" s="10" t="inlineStr"/>
      <c r="I3866" s="10" t="n"/>
      <c r="J3866" s="10" t="n"/>
      <c r="K3866" s="10" t="n"/>
      <c r="L3866" s="13" t="n"/>
      <c r="N3866" s="13" t="n"/>
      <c r="Q3866" s="14" t="n"/>
      <c r="R3866" s="10" t="n"/>
      <c r="S3866" s="10" t="n"/>
      <c r="T3866" s="10" t="n"/>
      <c r="U3866" s="10" t="n"/>
      <c r="V3866" s="13" t="n"/>
      <c r="X3866" s="13" t="n"/>
      <c r="AA3866" s="14" t="n"/>
    </row>
    <row r="3867">
      <c r="B3867" t="inlineStr">
        <is>
          <t>Venta Directa</t>
        </is>
      </c>
      <c r="C3867" t="n">
        <v>40356256</v>
      </c>
      <c r="D3867" t="inlineStr">
        <is>
          <t>AGROSUPER ASIA</t>
        </is>
      </c>
      <c r="E3867" t="n">
        <v>1021151</v>
      </c>
      <c r="F3867" t="inlineStr">
        <is>
          <t>agrosuper asia1021151</t>
        </is>
      </c>
      <c r="G3867" s="12" t="n">
        <v>44958</v>
      </c>
      <c r="H3867" s="10" t="inlineStr"/>
      <c r="I3867" s="10" t="n"/>
      <c r="J3867" s="10" t="n"/>
      <c r="K3867" s="10" t="n"/>
      <c r="L3867" s="13" t="n"/>
      <c r="N3867" s="13" t="n"/>
      <c r="Q3867" s="14" t="n"/>
      <c r="R3867" s="10" t="n"/>
      <c r="S3867" s="10" t="n"/>
      <c r="T3867" s="10" t="n"/>
      <c r="U3867" s="10" t="n"/>
      <c r="V3867" s="13" t="n"/>
      <c r="X3867" s="13" t="n"/>
      <c r="AA3867" s="14" t="n"/>
    </row>
    <row r="3868">
      <c r="B3868" t="inlineStr">
        <is>
          <t>Venta Directa</t>
        </is>
      </c>
      <c r="C3868" t="n">
        <v>40356254</v>
      </c>
      <c r="D3868" t="inlineStr">
        <is>
          <t>AGROSUPER ASIA</t>
        </is>
      </c>
      <c r="E3868" t="n">
        <v>1020861</v>
      </c>
      <c r="F3868" t="inlineStr">
        <is>
          <t>agrosuper asia1020861</t>
        </is>
      </c>
      <c r="G3868" s="12" t="n">
        <v>44965</v>
      </c>
      <c r="H3868" s="10" t="inlineStr"/>
      <c r="I3868" s="10" t="n"/>
      <c r="J3868" s="10" t="n"/>
      <c r="K3868" s="10" t="n"/>
      <c r="L3868" s="13" t="n"/>
      <c r="N3868" s="13" t="n"/>
      <c r="Q3868" s="14" t="n"/>
      <c r="R3868" s="10" t="n"/>
      <c r="S3868" s="10" t="n"/>
      <c r="T3868" s="10" t="n"/>
      <c r="U3868" s="10" t="n"/>
      <c r="V3868" s="13" t="n"/>
      <c r="X3868" s="13" t="n"/>
      <c r="AA3868" s="14" t="n"/>
    </row>
    <row r="3869">
      <c r="B3869" t="inlineStr">
        <is>
          <t>Venta Directa</t>
        </is>
      </c>
      <c r="C3869" t="n">
        <v>40356253</v>
      </c>
      <c r="D3869" t="inlineStr">
        <is>
          <t>AGROSUPER ASIA</t>
        </is>
      </c>
      <c r="E3869" t="n">
        <v>1020861</v>
      </c>
      <c r="F3869" t="inlineStr">
        <is>
          <t>agrosuper asia1020861</t>
        </is>
      </c>
      <c r="G3869" s="12" t="n">
        <v>44958</v>
      </c>
      <c r="H3869" s="10" t="inlineStr"/>
      <c r="I3869" s="10" t="n"/>
      <c r="J3869" s="10" t="n"/>
      <c r="K3869" s="10" t="n"/>
      <c r="L3869" s="13" t="n"/>
      <c r="N3869" s="13" t="n"/>
      <c r="Q3869" s="14" t="n"/>
      <c r="R3869" s="10" t="n"/>
      <c r="S3869" s="10" t="n"/>
      <c r="T3869" s="10" t="n"/>
      <c r="U3869" s="10" t="n"/>
      <c r="V3869" s="13" t="n"/>
      <c r="X3869" s="13" t="n"/>
      <c r="AA3869" s="14" t="n"/>
    </row>
    <row r="3870">
      <c r="B3870" t="inlineStr">
        <is>
          <t>Venta Directa</t>
        </is>
      </c>
      <c r="C3870" t="n">
        <v>40356246</v>
      </c>
      <c r="D3870" t="inlineStr">
        <is>
          <t>AGROSUPER ASIA</t>
        </is>
      </c>
      <c r="E3870" t="n">
        <v>1022885</v>
      </c>
      <c r="F3870" t="inlineStr">
        <is>
          <t>agrosuper asia1022885</t>
        </is>
      </c>
      <c r="G3870" s="12" t="n">
        <v>44965</v>
      </c>
      <c r="H3870" s="10" t="inlineStr"/>
      <c r="I3870" s="10" t="n"/>
      <c r="J3870" s="10" t="n"/>
      <c r="K3870" s="10" t="n"/>
      <c r="L3870" s="13" t="n"/>
      <c r="N3870" s="13" t="n"/>
      <c r="Q3870" s="14" t="n"/>
      <c r="R3870" s="10" t="n"/>
      <c r="S3870" s="10" t="n"/>
      <c r="T3870" s="10" t="n"/>
      <c r="U3870" s="10" t="n"/>
      <c r="V3870" s="13" t="n"/>
      <c r="X3870" s="13" t="n"/>
      <c r="AA3870" s="14" t="n"/>
    </row>
    <row r="3871">
      <c r="B3871" t="inlineStr">
        <is>
          <t>Venta Directa</t>
        </is>
      </c>
      <c r="C3871" t="n">
        <v>40356245</v>
      </c>
      <c r="D3871" t="inlineStr">
        <is>
          <t>AGROSUPER ASIA</t>
        </is>
      </c>
      <c r="E3871" t="n">
        <v>1022885</v>
      </c>
      <c r="F3871" t="inlineStr">
        <is>
          <t>agrosuper asia1022885</t>
        </is>
      </c>
      <c r="G3871" s="12" t="n">
        <v>44965</v>
      </c>
      <c r="H3871" s="10" t="inlineStr"/>
      <c r="I3871" s="10" t="n"/>
      <c r="J3871" s="10" t="n"/>
      <c r="K3871" s="10" t="n"/>
      <c r="L3871" s="13" t="n"/>
      <c r="N3871" s="13" t="n"/>
      <c r="Q3871" s="14" t="n"/>
      <c r="R3871" s="10" t="n"/>
      <c r="S3871" s="10" t="n"/>
      <c r="T3871" s="10" t="n"/>
      <c r="U3871" s="10" t="n"/>
      <c r="V3871" s="13" t="n"/>
      <c r="X3871" s="13" t="n"/>
      <c r="AA3871" s="14" t="n"/>
    </row>
    <row r="3872">
      <c r="B3872" t="inlineStr">
        <is>
          <t>Venta Directa</t>
        </is>
      </c>
      <c r="C3872" t="n">
        <v>40356244</v>
      </c>
      <c r="D3872" t="inlineStr">
        <is>
          <t>AGROSUPER ASIA</t>
        </is>
      </c>
      <c r="E3872" t="n">
        <v>1022885</v>
      </c>
      <c r="F3872" t="inlineStr">
        <is>
          <t>agrosuper asia1022885</t>
        </is>
      </c>
      <c r="G3872" s="12" t="n">
        <v>44965</v>
      </c>
      <c r="H3872" s="10" t="inlineStr"/>
      <c r="I3872" s="10" t="n"/>
      <c r="J3872" s="10" t="n"/>
      <c r="K3872" s="10" t="n"/>
      <c r="L3872" s="13" t="n"/>
      <c r="N3872" s="13" t="n"/>
      <c r="Q3872" s="14" t="n"/>
      <c r="R3872" s="10" t="n"/>
      <c r="S3872" s="10" t="n"/>
      <c r="T3872" s="10" t="n"/>
      <c r="U3872" s="10" t="n"/>
      <c r="V3872" s="13" t="n"/>
      <c r="X3872" s="13" t="n"/>
      <c r="AA3872" s="14" t="n"/>
    </row>
    <row r="3873">
      <c r="B3873" t="inlineStr">
        <is>
          <t>Venta Directa</t>
        </is>
      </c>
      <c r="C3873" t="n">
        <v>40356243</v>
      </c>
      <c r="D3873" t="inlineStr">
        <is>
          <t>AGROSUPER ASIA</t>
        </is>
      </c>
      <c r="E3873" t="n">
        <v>1022885</v>
      </c>
      <c r="F3873" t="inlineStr">
        <is>
          <t>agrosuper asia1022885</t>
        </is>
      </c>
      <c r="G3873" s="12" t="n">
        <v>44965</v>
      </c>
      <c r="H3873" s="10" t="inlineStr"/>
      <c r="I3873" s="10" t="n"/>
      <c r="J3873" s="10" t="n"/>
      <c r="K3873" s="10" t="n"/>
      <c r="L3873" s="13" t="n"/>
      <c r="N3873" s="13" t="n"/>
      <c r="Q3873" s="14" t="n"/>
      <c r="R3873" s="10" t="n"/>
      <c r="S3873" s="10" t="n"/>
      <c r="T3873" s="10" t="n"/>
      <c r="U3873" s="10" t="n"/>
      <c r="V3873" s="13" t="n"/>
      <c r="X3873" s="13" t="n"/>
      <c r="AA3873" s="14" t="n"/>
    </row>
    <row r="3874">
      <c r="B3874" t="inlineStr">
        <is>
          <t>Venta Directa</t>
        </is>
      </c>
      <c r="C3874" t="n">
        <v>40356242</v>
      </c>
      <c r="D3874" t="inlineStr">
        <is>
          <t>AGROSUPER ASIA</t>
        </is>
      </c>
      <c r="E3874" t="n">
        <v>1022885</v>
      </c>
      <c r="F3874" t="inlineStr">
        <is>
          <t>agrosuper asia1022885</t>
        </is>
      </c>
      <c r="G3874" s="12" t="n">
        <v>44965</v>
      </c>
      <c r="H3874" s="10" t="inlineStr"/>
      <c r="I3874" s="10" t="n"/>
      <c r="J3874" s="10" t="n"/>
      <c r="K3874" s="10" t="n"/>
      <c r="L3874" s="13" t="n"/>
      <c r="N3874" s="13" t="n"/>
      <c r="Q3874" s="14" t="n"/>
      <c r="R3874" s="10" t="n"/>
      <c r="S3874" s="10" t="n"/>
      <c r="T3874" s="10" t="n"/>
      <c r="U3874" s="10" t="n"/>
      <c r="V3874" s="13" t="n"/>
      <c r="X3874" s="13" t="n"/>
      <c r="AA3874" s="14" t="n"/>
    </row>
    <row r="3875">
      <c r="B3875" t="inlineStr">
        <is>
          <t>Venta Directa</t>
        </is>
      </c>
      <c r="C3875" t="n">
        <v>40356240</v>
      </c>
      <c r="D3875" t="inlineStr">
        <is>
          <t>AGROSUPER ASIA</t>
        </is>
      </c>
      <c r="E3875" t="n">
        <v>1022885</v>
      </c>
      <c r="F3875" t="inlineStr">
        <is>
          <t>agrosuper asia1022885</t>
        </is>
      </c>
      <c r="G3875" s="12" t="n">
        <v>44958</v>
      </c>
      <c r="H3875" s="10" t="inlineStr"/>
      <c r="I3875" s="10" t="n"/>
      <c r="J3875" s="10" t="n"/>
      <c r="K3875" s="10" t="n"/>
      <c r="L3875" s="13" t="n"/>
      <c r="N3875" s="13" t="n"/>
      <c r="Q3875" s="14" t="n"/>
      <c r="R3875" s="10" t="n"/>
      <c r="S3875" s="10" t="n"/>
      <c r="T3875" s="10" t="n"/>
      <c r="U3875" s="10" t="n"/>
      <c r="V3875" s="13" t="n"/>
      <c r="X3875" s="13" t="n"/>
      <c r="AA3875" s="14" t="n"/>
    </row>
    <row r="3876">
      <c r="B3876" t="inlineStr">
        <is>
          <t>Venta Directa</t>
        </is>
      </c>
      <c r="C3876" t="n">
        <v>40356239</v>
      </c>
      <c r="D3876" t="inlineStr">
        <is>
          <t>AGROSUPER ASIA</t>
        </is>
      </c>
      <c r="E3876" t="n">
        <v>1022885</v>
      </c>
      <c r="F3876" t="inlineStr">
        <is>
          <t>agrosuper asia1022885</t>
        </is>
      </c>
      <c r="G3876" s="12" t="n">
        <v>44959</v>
      </c>
      <c r="H3876" s="10" t="inlineStr"/>
      <c r="I3876" s="10" t="n"/>
      <c r="J3876" s="10" t="n"/>
      <c r="K3876" s="10" t="n"/>
      <c r="L3876" s="13" t="n"/>
      <c r="N3876" s="13" t="n"/>
      <c r="Q3876" s="14" t="n"/>
      <c r="R3876" s="10" t="n"/>
      <c r="S3876" s="10" t="n"/>
      <c r="T3876" s="10" t="n"/>
      <c r="U3876" s="10" t="n"/>
      <c r="V3876" s="13" t="n"/>
      <c r="X3876" s="13" t="n"/>
      <c r="AA3876" s="14" t="n"/>
    </row>
    <row r="3877">
      <c r="B3877" t="inlineStr">
        <is>
          <t>Venta Directa</t>
        </is>
      </c>
      <c r="C3877" t="n">
        <v>40356238</v>
      </c>
      <c r="D3877" t="inlineStr">
        <is>
          <t>AGROSUPER ASIA</t>
        </is>
      </c>
      <c r="E3877" t="n">
        <v>1022885</v>
      </c>
      <c r="F3877" t="inlineStr">
        <is>
          <t>agrosuper asia1022885</t>
        </is>
      </c>
      <c r="G3877" s="12" t="n">
        <v>44958</v>
      </c>
      <c r="H3877" s="10" t="inlineStr"/>
      <c r="I3877" s="10" t="n"/>
      <c r="J3877" s="10" t="n"/>
      <c r="K3877" s="10" t="n"/>
      <c r="L3877" s="13" t="n"/>
      <c r="N3877" s="13" t="n"/>
      <c r="Q3877" s="14" t="n"/>
      <c r="R3877" s="10" t="n"/>
      <c r="S3877" s="10" t="n"/>
      <c r="T3877" s="10" t="n"/>
      <c r="U3877" s="10" t="n"/>
      <c r="V3877" s="13" t="n"/>
      <c r="X3877" s="13" t="n"/>
      <c r="AA3877" s="14" t="n"/>
    </row>
    <row r="3878">
      <c r="B3878" t="inlineStr">
        <is>
          <t>Venta Directa</t>
        </is>
      </c>
      <c r="C3878" t="n">
        <v>40356237</v>
      </c>
      <c r="D3878" t="inlineStr">
        <is>
          <t>AGROSUPER ASIA</t>
        </is>
      </c>
      <c r="E3878" t="n">
        <v>1022885</v>
      </c>
      <c r="F3878" t="inlineStr">
        <is>
          <t>agrosuper asia1022885</t>
        </is>
      </c>
      <c r="G3878" s="12" t="n">
        <v>44958</v>
      </c>
      <c r="H3878" s="10" t="inlineStr"/>
      <c r="I3878" s="10" t="n"/>
      <c r="J3878" s="10" t="n"/>
      <c r="K3878" s="10" t="n"/>
      <c r="L3878" s="13" t="n"/>
      <c r="N3878" s="13" t="n"/>
      <c r="Q3878" s="14" t="n"/>
      <c r="R3878" s="10" t="n"/>
      <c r="S3878" s="10" t="n"/>
      <c r="T3878" s="10" t="n"/>
      <c r="U3878" s="10" t="n"/>
      <c r="V3878" s="13" t="n"/>
      <c r="X3878" s="13" t="n"/>
      <c r="AA3878" s="14" t="n"/>
    </row>
    <row r="3879">
      <c r="B3879" t="inlineStr">
        <is>
          <t>Venta Directa</t>
        </is>
      </c>
      <c r="C3879" t="n">
        <v>40356236</v>
      </c>
      <c r="D3879" t="inlineStr">
        <is>
          <t>AGROSUPER ASIA</t>
        </is>
      </c>
      <c r="E3879" t="n">
        <v>1022885</v>
      </c>
      <c r="F3879" t="inlineStr">
        <is>
          <t>agrosuper asia1022885</t>
        </is>
      </c>
      <c r="G3879" s="12" t="n">
        <v>44958</v>
      </c>
      <c r="H3879" s="10" t="inlineStr"/>
      <c r="I3879" s="10" t="n"/>
      <c r="J3879" s="10" t="n"/>
      <c r="K3879" s="10" t="n"/>
      <c r="L3879" s="13" t="n"/>
      <c r="N3879" s="13" t="n"/>
      <c r="Q3879" s="14" t="n"/>
      <c r="R3879" s="10" t="n"/>
      <c r="S3879" s="10" t="n"/>
      <c r="T3879" s="10" t="n"/>
      <c r="U3879" s="10" t="n"/>
      <c r="V3879" s="13" t="n"/>
      <c r="X3879" s="13" t="n"/>
      <c r="AA3879" s="14" t="n"/>
    </row>
    <row r="3880">
      <c r="B3880" t="inlineStr">
        <is>
          <t>Venta Directa</t>
        </is>
      </c>
      <c r="C3880" t="n">
        <v>40356235</v>
      </c>
      <c r="D3880" t="inlineStr">
        <is>
          <t>AGROSUPER ASIA</t>
        </is>
      </c>
      <c r="E3880" t="n">
        <v>1022885</v>
      </c>
      <c r="F3880" t="inlineStr">
        <is>
          <t>agrosuper asia1022885</t>
        </is>
      </c>
      <c r="G3880" s="12" t="n">
        <v>44958</v>
      </c>
      <c r="H3880" s="10" t="inlineStr"/>
      <c r="I3880" s="10" t="n"/>
      <c r="J3880" s="10" t="n"/>
      <c r="K3880" s="10" t="n"/>
      <c r="L3880" s="13" t="n"/>
      <c r="N3880" s="13" t="n"/>
      <c r="Q3880" s="14" t="n"/>
      <c r="R3880" s="10" t="n"/>
      <c r="S3880" s="10" t="n"/>
      <c r="T3880" s="10" t="n"/>
      <c r="U3880" s="10" t="n"/>
      <c r="V3880" s="13" t="n"/>
      <c r="X3880" s="13" t="n"/>
      <c r="AA3880" s="14" t="n"/>
    </row>
    <row r="3881">
      <c r="B3881" t="inlineStr">
        <is>
          <t>Venta Directa</t>
        </is>
      </c>
      <c r="C3881" t="n">
        <v>40356234</v>
      </c>
      <c r="D3881" t="inlineStr">
        <is>
          <t>AGROSUPER ASIA</t>
        </is>
      </c>
      <c r="E3881" t="n">
        <v>1022885</v>
      </c>
      <c r="F3881" t="inlineStr">
        <is>
          <t>agrosuper asia1022885</t>
        </is>
      </c>
      <c r="G3881" s="12" t="n">
        <v>44959</v>
      </c>
      <c r="H3881" s="10" t="inlineStr"/>
      <c r="I3881" s="10" t="n"/>
      <c r="J3881" s="10" t="n"/>
      <c r="K3881" s="10" t="n"/>
      <c r="L3881" s="13" t="n"/>
      <c r="N3881" s="13" t="n"/>
      <c r="Q3881" s="14" t="n"/>
      <c r="R3881" s="10" t="n"/>
      <c r="S3881" s="10" t="n"/>
      <c r="T3881" s="10" t="n"/>
      <c r="U3881" s="10" t="n"/>
      <c r="V3881" s="13" t="n"/>
      <c r="X3881" s="13" t="n"/>
      <c r="AA3881" s="14" t="n"/>
    </row>
    <row r="3882">
      <c r="B3882" t="inlineStr">
        <is>
          <t>Venta Directa</t>
        </is>
      </c>
      <c r="C3882" t="n">
        <v>40356233</v>
      </c>
      <c r="D3882" t="inlineStr">
        <is>
          <t>AGROSUPER ASIA</t>
        </is>
      </c>
      <c r="E3882" t="n">
        <v>1022885</v>
      </c>
      <c r="F3882" t="inlineStr">
        <is>
          <t>agrosuper asia1022885</t>
        </is>
      </c>
      <c r="G3882" s="12" t="n">
        <v>44959</v>
      </c>
      <c r="H3882" s="10" t="inlineStr"/>
      <c r="I3882" s="10" t="n"/>
      <c r="J3882" s="10" t="n"/>
      <c r="K3882" s="10" t="n"/>
      <c r="L3882" s="13" t="n"/>
      <c r="N3882" s="13" t="n"/>
      <c r="Q3882" s="14" t="n"/>
      <c r="R3882" s="10" t="n"/>
      <c r="S3882" s="10" t="n"/>
      <c r="T3882" s="10" t="n"/>
      <c r="U3882" s="10" t="n"/>
      <c r="V3882" s="13" t="n"/>
      <c r="X3882" s="13" t="n"/>
      <c r="AA3882" s="14" t="n"/>
    </row>
    <row r="3883">
      <c r="B3883" t="inlineStr">
        <is>
          <t>Venta Directa</t>
        </is>
      </c>
      <c r="C3883" t="n">
        <v>40356232</v>
      </c>
      <c r="D3883" t="inlineStr">
        <is>
          <t>AGROSUPER ASIA</t>
        </is>
      </c>
      <c r="E3883" t="n">
        <v>1022885</v>
      </c>
      <c r="F3883" t="inlineStr">
        <is>
          <t>agrosuper asia1022885</t>
        </is>
      </c>
      <c r="G3883" s="12" t="n">
        <v>44959</v>
      </c>
      <c r="H3883" s="10" t="inlineStr"/>
      <c r="I3883" s="10" t="n"/>
      <c r="J3883" s="10" t="n"/>
      <c r="K3883" s="10" t="n"/>
      <c r="L3883" s="13" t="n"/>
      <c r="N3883" s="13" t="n"/>
      <c r="Q3883" s="14" t="n"/>
      <c r="R3883" s="10" t="n"/>
      <c r="S3883" s="10" t="n"/>
      <c r="T3883" s="10" t="n"/>
      <c r="U3883" s="10" t="n"/>
      <c r="V3883" s="13" t="n"/>
      <c r="X3883" s="13" t="n"/>
      <c r="AA3883" s="14" t="n"/>
    </row>
    <row r="3884">
      <c r="B3884" t="inlineStr">
        <is>
          <t>Venta Directa</t>
        </is>
      </c>
      <c r="C3884" t="n">
        <v>40356231</v>
      </c>
      <c r="D3884" t="inlineStr">
        <is>
          <t>AGROSUPER ASIA</t>
        </is>
      </c>
      <c r="E3884" t="n">
        <v>1022885</v>
      </c>
      <c r="F3884" t="inlineStr">
        <is>
          <t>agrosuper asia1022885</t>
        </is>
      </c>
      <c r="G3884" s="12" t="n">
        <v>44959</v>
      </c>
      <c r="H3884" s="10" t="inlineStr"/>
      <c r="I3884" s="10" t="n"/>
      <c r="J3884" s="10" t="n"/>
      <c r="K3884" s="10" t="n"/>
      <c r="L3884" s="13" t="n"/>
      <c r="N3884" s="13" t="n"/>
      <c r="Q3884" s="14" t="n"/>
      <c r="R3884" s="10" t="n"/>
      <c r="S3884" s="10" t="n"/>
      <c r="T3884" s="10" t="n"/>
      <c r="U3884" s="10" t="n"/>
      <c r="V3884" s="13" t="n"/>
      <c r="X3884" s="13" t="n"/>
      <c r="AA3884" s="14" t="n"/>
    </row>
    <row r="3885">
      <c r="B3885" t="inlineStr">
        <is>
          <t>Venta Directa</t>
        </is>
      </c>
      <c r="C3885" t="n">
        <v>40356230</v>
      </c>
      <c r="D3885" t="inlineStr">
        <is>
          <t>AGROSUPER ASIA</t>
        </is>
      </c>
      <c r="E3885" t="n">
        <v>1022885</v>
      </c>
      <c r="F3885" t="inlineStr">
        <is>
          <t>agrosuper asia1022885</t>
        </is>
      </c>
      <c r="G3885" s="12" t="n">
        <v>44958</v>
      </c>
      <c r="H3885" s="10" t="inlineStr"/>
      <c r="I3885" s="10" t="n"/>
      <c r="J3885" s="10" t="n"/>
      <c r="K3885" s="10" t="n"/>
      <c r="L3885" s="13" t="n"/>
      <c r="N3885" s="13" t="n"/>
      <c r="Q3885" s="14" t="n"/>
      <c r="R3885" s="10" t="n"/>
      <c r="S3885" s="10" t="n"/>
      <c r="T3885" s="10" t="n"/>
      <c r="U3885" s="10" t="n"/>
      <c r="V3885" s="13" t="n"/>
      <c r="X3885" s="13" t="n"/>
      <c r="AA3885" s="14" t="n"/>
    </row>
    <row r="3886">
      <c r="B3886" t="inlineStr">
        <is>
          <t>Venta Directa</t>
        </is>
      </c>
      <c r="C3886" t="n">
        <v>40356215</v>
      </c>
      <c r="D3886" t="inlineStr">
        <is>
          <t>AGROSUPER ASIA</t>
        </is>
      </c>
      <c r="E3886" t="n">
        <v>1021150</v>
      </c>
      <c r="F3886" t="inlineStr">
        <is>
          <t>agrosuper asia1021150</t>
        </is>
      </c>
      <c r="G3886" s="12" t="n">
        <v>44958</v>
      </c>
      <c r="H3886" s="10" t="inlineStr"/>
      <c r="I3886" s="10" t="n"/>
      <c r="J3886" s="10" t="n"/>
      <c r="K3886" s="10" t="n"/>
      <c r="L3886" s="13" t="n"/>
      <c r="N3886" s="13" t="n"/>
      <c r="Q3886" s="14" t="n"/>
      <c r="R3886" s="10" t="n"/>
      <c r="S3886" s="10" t="n"/>
      <c r="T3886" s="10" t="n"/>
      <c r="U3886" s="10" t="n"/>
      <c r="V3886" s="13" t="n"/>
      <c r="X3886" s="13" t="n"/>
      <c r="AA3886" s="14" t="n"/>
    </row>
    <row r="3887">
      <c r="B3887" t="inlineStr">
        <is>
          <t>Venta Directa</t>
        </is>
      </c>
      <c r="C3887" t="n">
        <v>40356215</v>
      </c>
      <c r="D3887" t="inlineStr">
        <is>
          <t>AGROSUPER ASIA</t>
        </is>
      </c>
      <c r="E3887" t="n">
        <v>1021150</v>
      </c>
      <c r="F3887" t="inlineStr">
        <is>
          <t>agrosuper asia1021150</t>
        </is>
      </c>
      <c r="G3887" s="12" t="n">
        <v>44958</v>
      </c>
      <c r="H3887" s="10" t="inlineStr"/>
      <c r="I3887" s="10" t="n"/>
      <c r="J3887" s="10" t="n"/>
      <c r="K3887" s="10" t="n"/>
      <c r="L3887" s="13" t="n"/>
      <c r="N3887" s="13" t="n"/>
      <c r="Q3887" s="14" t="n"/>
      <c r="R3887" s="10" t="n"/>
      <c r="S3887" s="10" t="n"/>
      <c r="T3887" s="10" t="n"/>
      <c r="U3887" s="10" t="n"/>
      <c r="V3887" s="13" t="n"/>
      <c r="X3887" s="13" t="n"/>
      <c r="AA3887" s="14" t="n"/>
    </row>
    <row r="3888">
      <c r="B3888" t="inlineStr">
        <is>
          <t>Venta Directa</t>
        </is>
      </c>
      <c r="C3888" t="n">
        <v>40356213</v>
      </c>
      <c r="D3888" t="inlineStr">
        <is>
          <t>AGROSUPER ASIA</t>
        </is>
      </c>
      <c r="E3888" t="n">
        <v>1023038</v>
      </c>
      <c r="F3888" t="inlineStr">
        <is>
          <t>agrosuper asia1023038</t>
        </is>
      </c>
      <c r="G3888" s="12" t="n">
        <v>44965</v>
      </c>
      <c r="H3888" s="10" t="inlineStr"/>
      <c r="I3888" s="10" t="n"/>
      <c r="J3888" s="10" t="n"/>
      <c r="K3888" s="10" t="n"/>
      <c r="L3888" s="13" t="n"/>
      <c r="N3888" s="13" t="n"/>
      <c r="Q3888" s="14" t="n"/>
      <c r="R3888" s="10" t="n"/>
      <c r="S3888" s="10" t="n"/>
      <c r="T3888" s="10" t="n"/>
      <c r="U3888" s="10" t="n"/>
      <c r="V3888" s="13" t="n"/>
      <c r="X3888" s="13" t="n"/>
      <c r="AA3888" s="14" t="n"/>
    </row>
    <row r="3889">
      <c r="B3889" t="inlineStr">
        <is>
          <t>Venta Directa</t>
        </is>
      </c>
      <c r="C3889" t="n">
        <v>40356213</v>
      </c>
      <c r="D3889" t="inlineStr">
        <is>
          <t>AGROSUPER ASIA</t>
        </is>
      </c>
      <c r="E3889" t="n">
        <v>1023037</v>
      </c>
      <c r="F3889" t="inlineStr">
        <is>
          <t>agrosuper asia1023037</t>
        </is>
      </c>
      <c r="G3889" s="12" t="n">
        <v>44965</v>
      </c>
      <c r="H3889" s="10" t="inlineStr"/>
      <c r="I3889" s="10" t="n"/>
      <c r="J3889" s="10" t="n"/>
      <c r="K3889" s="10" t="n"/>
      <c r="L3889" s="13" t="n"/>
      <c r="N3889" s="13" t="n"/>
      <c r="Q3889" s="14" t="n"/>
      <c r="R3889" s="10" t="n"/>
      <c r="S3889" s="10" t="n"/>
      <c r="T3889" s="10" t="n"/>
      <c r="U3889" s="10" t="n"/>
      <c r="V3889" s="13" t="n"/>
      <c r="X3889" s="13" t="n"/>
      <c r="AA3889" s="14" t="n"/>
    </row>
    <row r="3890">
      <c r="B3890" t="inlineStr">
        <is>
          <t>Venta Directa</t>
        </is>
      </c>
      <c r="C3890" t="n">
        <v>40356211</v>
      </c>
      <c r="D3890" t="inlineStr">
        <is>
          <t>AGROSUPER ASIA</t>
        </is>
      </c>
      <c r="E3890" t="n">
        <v>1023038</v>
      </c>
      <c r="F3890" t="inlineStr">
        <is>
          <t>agrosuper asia1023038</t>
        </is>
      </c>
      <c r="G3890" s="12" t="n">
        <v>44959</v>
      </c>
      <c r="H3890" s="10" t="inlineStr"/>
      <c r="I3890" s="10" t="n"/>
      <c r="J3890" s="10" t="n"/>
      <c r="K3890" s="10" t="n"/>
      <c r="L3890" s="13" t="n"/>
      <c r="N3890" s="13" t="n"/>
      <c r="Q3890" s="14" t="n"/>
      <c r="R3890" s="10" t="n"/>
      <c r="S3890" s="10" t="n"/>
      <c r="T3890" s="10" t="n"/>
      <c r="U3890" s="10" t="n"/>
      <c r="V3890" s="13" t="n"/>
      <c r="X3890" s="13" t="n"/>
      <c r="AA3890" s="14" t="n"/>
    </row>
    <row r="3891">
      <c r="B3891" t="inlineStr">
        <is>
          <t>Venta Directa</t>
        </is>
      </c>
      <c r="C3891" t="n">
        <v>40356210</v>
      </c>
      <c r="D3891" t="inlineStr">
        <is>
          <t>AGROSUPER ASIA</t>
        </is>
      </c>
      <c r="E3891" t="n">
        <v>1023037</v>
      </c>
      <c r="F3891" t="inlineStr">
        <is>
          <t>agrosuper asia1023037</t>
        </is>
      </c>
      <c r="G3891" s="12" t="n">
        <v>44963</v>
      </c>
      <c r="H3891" s="10" t="inlineStr"/>
      <c r="I3891" s="10" t="n"/>
      <c r="J3891" s="10" t="n"/>
      <c r="K3891" s="10" t="n"/>
      <c r="L3891" s="13" t="n"/>
      <c r="N3891" s="13" t="n"/>
      <c r="Q3891" s="14" t="n"/>
      <c r="R3891" s="10" t="n"/>
      <c r="S3891" s="10" t="n"/>
      <c r="T3891" s="10" t="n"/>
      <c r="U3891" s="10" t="n"/>
      <c r="V3891" s="13" t="n"/>
      <c r="X3891" s="13" t="n"/>
      <c r="AA3891" s="14" t="n"/>
    </row>
    <row r="3892">
      <c r="B3892" t="inlineStr">
        <is>
          <t>Venta Directa</t>
        </is>
      </c>
      <c r="C3892" t="n">
        <v>40356209</v>
      </c>
      <c r="D3892" t="inlineStr">
        <is>
          <t>AGROSUPER ASIA</t>
        </is>
      </c>
      <c r="E3892" t="n">
        <v>1023037</v>
      </c>
      <c r="F3892" t="inlineStr">
        <is>
          <t>agrosuper asia1023037</t>
        </is>
      </c>
      <c r="G3892" s="12" t="n">
        <v>44965</v>
      </c>
      <c r="H3892" s="10" t="inlineStr"/>
      <c r="I3892" s="10" t="n"/>
      <c r="J3892" s="10" t="n"/>
      <c r="K3892" s="10" t="n"/>
      <c r="L3892" s="13" t="n"/>
      <c r="N3892" s="13" t="n"/>
      <c r="Q3892" s="14" t="n"/>
      <c r="R3892" s="10" t="n"/>
      <c r="S3892" s="10" t="n"/>
      <c r="T3892" s="10" t="n"/>
      <c r="U3892" s="10" t="n"/>
      <c r="V3892" s="13" t="n"/>
      <c r="X3892" s="13" t="n"/>
      <c r="AA3892" s="14" t="n"/>
    </row>
    <row r="3893">
      <c r="B3893" t="inlineStr">
        <is>
          <t>Venta Directa</t>
        </is>
      </c>
      <c r="C3893" t="n">
        <v>40356208</v>
      </c>
      <c r="D3893" t="inlineStr">
        <is>
          <t>AGROSUPER ASIA</t>
        </is>
      </c>
      <c r="E3893" t="n">
        <v>1023038</v>
      </c>
      <c r="F3893" t="inlineStr">
        <is>
          <t>agrosuper asia1023038</t>
        </is>
      </c>
      <c r="G3893" s="12" t="n">
        <v>44965</v>
      </c>
      <c r="H3893" s="10" t="inlineStr"/>
      <c r="I3893" s="10" t="n"/>
      <c r="J3893" s="10" t="n"/>
      <c r="K3893" s="10" t="n"/>
      <c r="L3893" s="13" t="n"/>
      <c r="N3893" s="13" t="n"/>
      <c r="Q3893" s="14" t="n"/>
      <c r="R3893" s="10" t="n"/>
      <c r="S3893" s="10" t="n"/>
      <c r="T3893" s="10" t="n"/>
      <c r="U3893" s="10" t="n"/>
      <c r="V3893" s="13" t="n"/>
      <c r="X3893" s="13" t="n"/>
      <c r="AA3893" s="14" t="n"/>
    </row>
    <row r="3894">
      <c r="B3894" t="inlineStr">
        <is>
          <t>Venta Directa</t>
        </is>
      </c>
      <c r="C3894" t="n">
        <v>40356208</v>
      </c>
      <c r="D3894" t="inlineStr">
        <is>
          <t>AGROSUPER ASIA</t>
        </is>
      </c>
      <c r="E3894" t="n">
        <v>1023037</v>
      </c>
      <c r="F3894" t="inlineStr">
        <is>
          <t>agrosuper asia1023037</t>
        </is>
      </c>
      <c r="G3894" s="12" t="n">
        <v>44965</v>
      </c>
      <c r="H3894" s="10" t="inlineStr"/>
      <c r="I3894" s="10" t="n"/>
      <c r="J3894" s="10" t="n"/>
      <c r="K3894" s="10" t="n"/>
      <c r="L3894" s="13" t="n"/>
      <c r="N3894" s="13" t="n"/>
      <c r="Q3894" s="14" t="n"/>
      <c r="R3894" s="10" t="n"/>
      <c r="S3894" s="10" t="n"/>
      <c r="T3894" s="10" t="n"/>
      <c r="U3894" s="10" t="n"/>
      <c r="V3894" s="13" t="n"/>
      <c r="X3894" s="13" t="n"/>
      <c r="AA3894" s="14" t="n"/>
    </row>
    <row r="3895">
      <c r="B3895" t="inlineStr">
        <is>
          <t>Venta Local</t>
        </is>
      </c>
      <c r="C3895" t="n">
        <v>40356202</v>
      </c>
      <c r="D3895" t="inlineStr">
        <is>
          <t>AGRO MEXICO</t>
        </is>
      </c>
      <c r="E3895" t="n">
        <v>1011150</v>
      </c>
      <c r="F3895" t="inlineStr">
        <is>
          <t>agro mexico1011150</t>
        </is>
      </c>
      <c r="G3895" s="12" t="n">
        <v>44935</v>
      </c>
      <c r="H3895" s="10" t="inlineStr"/>
      <c r="I3895" s="10" t="n"/>
      <c r="J3895" s="10" t="n"/>
      <c r="K3895" s="10" t="n"/>
      <c r="L3895" s="13" t="n">
        <v>5.449612403100775</v>
      </c>
      <c r="M3895" s="12" t="n">
        <v>44940</v>
      </c>
      <c r="N3895" s="13" t="n">
        <v>10</v>
      </c>
      <c r="O3895" s="12" t="n">
        <v>44950</v>
      </c>
      <c r="P3895" t="n">
        <v>6</v>
      </c>
      <c r="Q3895" s="14" t="inlineStr">
        <is>
          <t>SI</t>
        </is>
      </c>
      <c r="R3895" s="10" t="n"/>
      <c r="S3895" s="10" t="n"/>
      <c r="T3895" s="10" t="n"/>
      <c r="U3895" s="10" t="n"/>
      <c r="V3895" s="13" t="n">
        <v>7.449612403100775</v>
      </c>
      <c r="W3895" s="12" t="n">
        <v>44942</v>
      </c>
      <c r="X3895" s="13" t="n">
        <v>12</v>
      </c>
      <c r="Y3895" s="12" t="n">
        <v>44950</v>
      </c>
      <c r="Z3895" t="n">
        <v>6</v>
      </c>
      <c r="AA3895" s="14" t="inlineStr">
        <is>
          <t>SI</t>
        </is>
      </c>
    </row>
    <row r="3896">
      <c r="B3896" t="inlineStr">
        <is>
          <t>Venta Local</t>
        </is>
      </c>
      <c r="C3896" t="n">
        <v>40356201</v>
      </c>
      <c r="D3896" t="inlineStr">
        <is>
          <t>AGRO MEXICO</t>
        </is>
      </c>
      <c r="E3896" t="n">
        <v>1011150</v>
      </c>
      <c r="F3896" t="inlineStr">
        <is>
          <t>agro mexico1011150</t>
        </is>
      </c>
      <c r="G3896" s="12" t="n">
        <v>44935</v>
      </c>
      <c r="H3896" s="10" t="inlineStr"/>
      <c r="I3896" s="10" t="n"/>
      <c r="J3896" s="10" t="n"/>
      <c r="K3896" s="10" t="n"/>
      <c r="L3896" s="13" t="n">
        <v>5.449612403100775</v>
      </c>
      <c r="M3896" s="12" t="n">
        <v>44940</v>
      </c>
      <c r="N3896" s="13" t="n">
        <v>10</v>
      </c>
      <c r="O3896" s="12" t="n">
        <v>44950</v>
      </c>
      <c r="P3896" t="n">
        <v>6</v>
      </c>
      <c r="Q3896" s="14" t="inlineStr">
        <is>
          <t>SI</t>
        </is>
      </c>
      <c r="R3896" s="10" t="n"/>
      <c r="S3896" s="10" t="n"/>
      <c r="T3896" s="10" t="n"/>
      <c r="U3896" s="10" t="n"/>
      <c r="V3896" s="13" t="n">
        <v>7.449612403100775</v>
      </c>
      <c r="W3896" s="12" t="n">
        <v>44942</v>
      </c>
      <c r="X3896" s="13" t="n">
        <v>12</v>
      </c>
      <c r="Y3896" s="12" t="n">
        <v>44950</v>
      </c>
      <c r="Z3896" t="n">
        <v>6</v>
      </c>
      <c r="AA3896" s="14" t="inlineStr">
        <is>
          <t>SI</t>
        </is>
      </c>
    </row>
    <row r="3897">
      <c r="B3897" t="inlineStr">
        <is>
          <t>Venta Local</t>
        </is>
      </c>
      <c r="C3897" t="n">
        <v>40356200</v>
      </c>
      <c r="D3897" t="inlineStr">
        <is>
          <t>AGRO MEXICO</t>
        </is>
      </c>
      <c r="E3897" t="n">
        <v>1011127</v>
      </c>
      <c r="F3897" t="inlineStr">
        <is>
          <t>agro mexico1011127</t>
        </is>
      </c>
      <c r="G3897" s="12" t="n">
        <v>44919</v>
      </c>
      <c r="H3897" s="10" t="inlineStr"/>
      <c r="I3897" s="10" t="n"/>
      <c r="J3897" s="10" t="n"/>
      <c r="K3897" s="10" t="n"/>
      <c r="L3897" s="13" t="n">
        <v>5.449612403100775</v>
      </c>
      <c r="M3897" s="12" t="n">
        <v>44924</v>
      </c>
      <c r="N3897" s="13" t="n">
        <v>10</v>
      </c>
      <c r="O3897" s="12" t="n">
        <v>44934</v>
      </c>
      <c r="P3897" t="n">
        <v>20</v>
      </c>
      <c r="Q3897" s="14" t="inlineStr">
        <is>
          <t>SI</t>
        </is>
      </c>
      <c r="R3897" s="10" t="n"/>
      <c r="S3897" s="10" t="n"/>
      <c r="T3897" s="10" t="n"/>
      <c r="U3897" s="10" t="n"/>
      <c r="V3897" s="13" t="n">
        <v>7.449612403100775</v>
      </c>
      <c r="W3897" s="12" t="n">
        <v>44926</v>
      </c>
      <c r="X3897" s="13" t="n">
        <v>12</v>
      </c>
      <c r="Y3897" s="12" t="n">
        <v>44934</v>
      </c>
      <c r="Z3897" t="n">
        <v>20</v>
      </c>
      <c r="AA3897" s="14" t="inlineStr">
        <is>
          <t>SI</t>
        </is>
      </c>
    </row>
    <row r="3898">
      <c r="B3898" t="inlineStr">
        <is>
          <t>Venta Local</t>
        </is>
      </c>
      <c r="C3898" t="n">
        <v>40356199</v>
      </c>
      <c r="D3898" t="inlineStr">
        <is>
          <t>AGRO MEXICO</t>
        </is>
      </c>
      <c r="E3898" t="n">
        <v>1011127</v>
      </c>
      <c r="F3898" t="inlineStr">
        <is>
          <t>agro mexico1011127</t>
        </is>
      </c>
      <c r="G3898" s="12" t="n">
        <v>44919</v>
      </c>
      <c r="H3898" s="10" t="inlineStr"/>
      <c r="I3898" s="10" t="n"/>
      <c r="J3898" s="10" t="n"/>
      <c r="K3898" s="10" t="n"/>
      <c r="L3898" s="13" t="n">
        <v>5.449612403100775</v>
      </c>
      <c r="M3898" s="12" t="n">
        <v>44924</v>
      </c>
      <c r="N3898" s="13" t="n">
        <v>10</v>
      </c>
      <c r="O3898" s="12" t="n">
        <v>44934</v>
      </c>
      <c r="P3898" t="n">
        <v>20</v>
      </c>
      <c r="Q3898" s="14" t="inlineStr">
        <is>
          <t>SI</t>
        </is>
      </c>
      <c r="R3898" s="10" t="n"/>
      <c r="S3898" s="10" t="n"/>
      <c r="T3898" s="10" t="n"/>
      <c r="U3898" s="10" t="n"/>
      <c r="V3898" s="13" t="n">
        <v>7.449612403100775</v>
      </c>
      <c r="W3898" s="12" t="n">
        <v>44926</v>
      </c>
      <c r="X3898" s="13" t="n">
        <v>12</v>
      </c>
      <c r="Y3898" s="12" t="n">
        <v>44934</v>
      </c>
      <c r="Z3898" t="n">
        <v>20</v>
      </c>
      <c r="AA3898" s="14" t="inlineStr">
        <is>
          <t>SI</t>
        </is>
      </c>
    </row>
    <row r="3899">
      <c r="B3899" t="inlineStr">
        <is>
          <t>Venta Local</t>
        </is>
      </c>
      <c r="C3899" t="n">
        <v>40356199</v>
      </c>
      <c r="D3899" t="inlineStr">
        <is>
          <t>AGRO MEXICO</t>
        </is>
      </c>
      <c r="E3899" t="n">
        <v>1011127</v>
      </c>
      <c r="F3899" t="inlineStr">
        <is>
          <t>agro mexico1011127</t>
        </is>
      </c>
      <c r="G3899" s="12" t="n">
        <v>44919</v>
      </c>
      <c r="H3899" s="10" t="inlineStr"/>
      <c r="I3899" s="10" t="n"/>
      <c r="J3899" s="10" t="n"/>
      <c r="K3899" s="10" t="n"/>
      <c r="L3899" s="13" t="n">
        <v>5.449612403100775</v>
      </c>
      <c r="M3899" s="12" t="n">
        <v>44924</v>
      </c>
      <c r="N3899" s="13" t="n">
        <v>10</v>
      </c>
      <c r="O3899" s="12" t="n">
        <v>44934</v>
      </c>
      <c r="P3899" t="n">
        <v>20</v>
      </c>
      <c r="Q3899" s="14" t="inlineStr">
        <is>
          <t>SI</t>
        </is>
      </c>
      <c r="R3899" s="10" t="n"/>
      <c r="S3899" s="10" t="n"/>
      <c r="T3899" s="10" t="n"/>
      <c r="U3899" s="10" t="n"/>
      <c r="V3899" s="13" t="n">
        <v>7.449612403100775</v>
      </c>
      <c r="W3899" s="12" t="n">
        <v>44926</v>
      </c>
      <c r="X3899" s="13" t="n">
        <v>12</v>
      </c>
      <c r="Y3899" s="12" t="n">
        <v>44934</v>
      </c>
      <c r="Z3899" t="n">
        <v>20</v>
      </c>
      <c r="AA3899" s="14" t="inlineStr">
        <is>
          <t>SI</t>
        </is>
      </c>
    </row>
    <row r="3900">
      <c r="B3900" t="inlineStr">
        <is>
          <t>Venta Local</t>
        </is>
      </c>
      <c r="C3900" t="n">
        <v>40356198</v>
      </c>
      <c r="D3900" t="inlineStr">
        <is>
          <t>AGRO MEXICO</t>
        </is>
      </c>
      <c r="E3900" t="n">
        <v>1011127</v>
      </c>
      <c r="F3900" t="inlineStr">
        <is>
          <t>agro mexico1011127</t>
        </is>
      </c>
      <c r="G3900" s="12" t="n">
        <v>44919</v>
      </c>
      <c r="H3900" s="10" t="inlineStr"/>
      <c r="I3900" s="10" t="n"/>
      <c r="J3900" s="10" t="n"/>
      <c r="K3900" s="10" t="n"/>
      <c r="L3900" s="13" t="n">
        <v>5.449612403100775</v>
      </c>
      <c r="M3900" s="12" t="n">
        <v>44924</v>
      </c>
      <c r="N3900" s="13" t="n">
        <v>10</v>
      </c>
      <c r="O3900" s="12" t="n">
        <v>44934</v>
      </c>
      <c r="P3900" t="n">
        <v>20</v>
      </c>
      <c r="Q3900" s="14" t="inlineStr">
        <is>
          <t>SI</t>
        </is>
      </c>
      <c r="R3900" s="10" t="n"/>
      <c r="S3900" s="10" t="n"/>
      <c r="T3900" s="10" t="n"/>
      <c r="U3900" s="10" t="n"/>
      <c r="V3900" s="13" t="n">
        <v>7.449612403100775</v>
      </c>
      <c r="W3900" s="12" t="n">
        <v>44926</v>
      </c>
      <c r="X3900" s="13" t="n">
        <v>12</v>
      </c>
      <c r="Y3900" s="12" t="n">
        <v>44934</v>
      </c>
      <c r="Z3900" t="n">
        <v>20</v>
      </c>
      <c r="AA3900" s="14" t="inlineStr">
        <is>
          <t>SI</t>
        </is>
      </c>
    </row>
    <row r="3901">
      <c r="B3901" t="inlineStr">
        <is>
          <t>Venta Local</t>
        </is>
      </c>
      <c r="C3901" t="n">
        <v>40356193</v>
      </c>
      <c r="D3901" t="inlineStr">
        <is>
          <t>AGRO MEXICO</t>
        </is>
      </c>
      <c r="E3901" t="n">
        <v>1012278</v>
      </c>
      <c r="F3901" t="inlineStr">
        <is>
          <t>agro mexico1012278</t>
        </is>
      </c>
      <c r="G3901" s="12" t="n">
        <v>44935</v>
      </c>
      <c r="H3901" s="10" t="inlineStr"/>
      <c r="I3901" s="10" t="n"/>
      <c r="J3901" s="10" t="n"/>
      <c r="K3901" s="10" t="n"/>
      <c r="L3901" s="13" t="n">
        <v>5.449612403100775</v>
      </c>
      <c r="M3901" s="12" t="n">
        <v>44940</v>
      </c>
      <c r="N3901" s="13" t="n">
        <v>10</v>
      </c>
      <c r="O3901" s="12" t="n">
        <v>44950</v>
      </c>
      <c r="P3901" t="n">
        <v>6</v>
      </c>
      <c r="Q3901" s="14" t="inlineStr">
        <is>
          <t>SI</t>
        </is>
      </c>
      <c r="R3901" s="10" t="n"/>
      <c r="S3901" s="10" t="n"/>
      <c r="T3901" s="10" t="n"/>
      <c r="U3901" s="10" t="n"/>
      <c r="V3901" s="13" t="n">
        <v>7.449612403100775</v>
      </c>
      <c r="W3901" s="12" t="n">
        <v>44942</v>
      </c>
      <c r="X3901" s="13" t="n">
        <v>12</v>
      </c>
      <c r="Y3901" s="12" t="n">
        <v>44950</v>
      </c>
      <c r="Z3901" t="n">
        <v>6</v>
      </c>
      <c r="AA3901" s="14" t="inlineStr">
        <is>
          <t>SI</t>
        </is>
      </c>
    </row>
    <row r="3902">
      <c r="B3902" t="inlineStr">
        <is>
          <t>Venta Directa</t>
        </is>
      </c>
      <c r="C3902" t="n">
        <v>40356180</v>
      </c>
      <c r="D3902" t="inlineStr">
        <is>
          <t>AGRO SUDAMERICA</t>
        </is>
      </c>
      <c r="E3902" t="n">
        <v>1011290</v>
      </c>
      <c r="F3902" t="inlineStr">
        <is>
          <t>agro sudamerica1011290</t>
        </is>
      </c>
      <c r="G3902" s="12" t="n">
        <v>44933</v>
      </c>
      <c r="H3902" s="10" t="inlineStr"/>
      <c r="I3902" s="10" t="n"/>
      <c r="J3902" s="10" t="n"/>
      <c r="K3902" s="10" t="n"/>
      <c r="L3902" s="13" t="n"/>
      <c r="N3902" s="13" t="n"/>
      <c r="Q3902" s="14" t="n"/>
      <c r="R3902" s="10" t="n"/>
      <c r="S3902" s="10" t="n"/>
      <c r="T3902" s="10" t="n"/>
      <c r="U3902" s="10" t="n"/>
      <c r="V3902" s="13" t="n"/>
      <c r="X3902" s="13" t="n"/>
      <c r="AA3902" s="14" t="n"/>
    </row>
    <row r="3903">
      <c r="B3903" t="inlineStr">
        <is>
          <t>Venta Directa</t>
        </is>
      </c>
      <c r="C3903" t="n">
        <v>40356150</v>
      </c>
      <c r="D3903" t="inlineStr">
        <is>
          <t>AGRO SUDAMERICA</t>
        </is>
      </c>
      <c r="E3903" t="n">
        <v>1020944</v>
      </c>
      <c r="F3903" t="inlineStr">
        <is>
          <t>agro sudamerica1020944</t>
        </is>
      </c>
      <c r="G3903" s="12" t="n">
        <v>44927</v>
      </c>
      <c r="H3903" s="10" t="inlineStr"/>
      <c r="I3903" s="10" t="n"/>
      <c r="J3903" s="10" t="n"/>
      <c r="K3903" s="10" t="n"/>
      <c r="L3903" s="13" t="n"/>
      <c r="N3903" s="13" t="n"/>
      <c r="Q3903" s="14" t="n"/>
      <c r="R3903" s="10" t="n"/>
      <c r="S3903" s="10" t="n"/>
      <c r="T3903" s="10" t="n"/>
      <c r="U3903" s="10" t="n"/>
      <c r="V3903" s="13" t="n"/>
      <c r="X3903" s="13" t="n"/>
      <c r="AA3903" s="14" t="n"/>
    </row>
    <row r="3904">
      <c r="B3904" t="inlineStr">
        <is>
          <t>Venta Directa</t>
        </is>
      </c>
      <c r="C3904" t="n">
        <v>40356148</v>
      </c>
      <c r="D3904" t="inlineStr">
        <is>
          <t>AGRO SUDAMERICA</t>
        </is>
      </c>
      <c r="E3904" t="n">
        <v>1011421</v>
      </c>
      <c r="F3904" t="inlineStr">
        <is>
          <t>agro sudamerica1011421</t>
        </is>
      </c>
      <c r="G3904" s="12" t="n">
        <v>44940</v>
      </c>
      <c r="H3904" s="10" t="inlineStr"/>
      <c r="I3904" s="10" t="n"/>
      <c r="J3904" s="10" t="n"/>
      <c r="K3904" s="10" t="n"/>
      <c r="L3904" s="13" t="n"/>
      <c r="N3904" s="13" t="n"/>
      <c r="Q3904" s="14" t="n"/>
      <c r="R3904" s="10" t="n"/>
      <c r="S3904" s="10" t="n"/>
      <c r="T3904" s="10" t="n"/>
      <c r="U3904" s="10" t="n"/>
      <c r="V3904" s="13" t="n"/>
      <c r="X3904" s="13" t="n"/>
      <c r="AA3904" s="14" t="n"/>
    </row>
    <row r="3905">
      <c r="B3905" t="inlineStr">
        <is>
          <t>Venta Directa</t>
        </is>
      </c>
      <c r="C3905" t="n">
        <v>40356137</v>
      </c>
      <c r="D3905" t="inlineStr">
        <is>
          <t>AGRO SUDAMERICA</t>
        </is>
      </c>
      <c r="E3905" t="n">
        <v>1011421</v>
      </c>
      <c r="F3905" t="inlineStr">
        <is>
          <t>agro sudamerica1011421</t>
        </is>
      </c>
      <c r="G3905" s="12" t="n">
        <v>44936</v>
      </c>
      <c r="H3905" s="10" t="inlineStr"/>
      <c r="I3905" s="10" t="n"/>
      <c r="J3905" s="10" t="n"/>
      <c r="K3905" s="10" t="n"/>
      <c r="L3905" s="13" t="n"/>
      <c r="N3905" s="13" t="n"/>
      <c r="Q3905" s="14" t="n"/>
      <c r="R3905" s="10" t="n"/>
      <c r="S3905" s="10" t="n"/>
      <c r="T3905" s="10" t="n"/>
      <c r="U3905" s="10" t="n"/>
      <c r="V3905" s="13" t="n"/>
      <c r="X3905" s="13" t="n"/>
      <c r="AA3905" s="14" t="n"/>
    </row>
    <row r="3906">
      <c r="B3906" t="inlineStr">
        <is>
          <t>Venta Local</t>
        </is>
      </c>
      <c r="C3906" t="n">
        <v>40356028</v>
      </c>
      <c r="D3906" t="inlineStr">
        <is>
          <t>AGRO MEXICO</t>
        </is>
      </c>
      <c r="E3906" t="n">
        <v>1021555</v>
      </c>
      <c r="F3906" t="inlineStr">
        <is>
          <t>agro mexico1021555</t>
        </is>
      </c>
      <c r="G3906" s="12" t="n">
        <v>44951</v>
      </c>
      <c r="H3906" s="10" t="inlineStr"/>
      <c r="I3906" s="10" t="n"/>
      <c r="J3906" s="10" t="n"/>
      <c r="K3906" s="10" t="n"/>
      <c r="L3906" s="13" t="n">
        <v>5.449612403100775</v>
      </c>
      <c r="M3906" s="12" t="n">
        <v>44956</v>
      </c>
      <c r="N3906" s="13" t="n">
        <v>10</v>
      </c>
      <c r="O3906" s="12" t="n">
        <v>44966</v>
      </c>
      <c r="P3906" t="n">
        <v>16</v>
      </c>
      <c r="Q3906" s="14" t="inlineStr">
        <is>
          <t>SI</t>
        </is>
      </c>
      <c r="R3906" s="10" t="n"/>
      <c r="S3906" s="10" t="n"/>
      <c r="T3906" s="10" t="n"/>
      <c r="U3906" s="10" t="n"/>
      <c r="V3906" s="13" t="n">
        <v>7.449612403100775</v>
      </c>
      <c r="W3906" s="12" t="n">
        <v>44958</v>
      </c>
      <c r="X3906" s="13" t="n">
        <v>12</v>
      </c>
      <c r="Y3906" s="12" t="n">
        <v>44966</v>
      </c>
      <c r="Z3906" t="n">
        <v>16</v>
      </c>
      <c r="AA3906" s="14" t="inlineStr">
        <is>
          <t>SI</t>
        </is>
      </c>
    </row>
    <row r="3907">
      <c r="B3907" t="inlineStr">
        <is>
          <t>Venta Local</t>
        </is>
      </c>
      <c r="C3907" t="n">
        <v>40356027</v>
      </c>
      <c r="D3907" t="inlineStr">
        <is>
          <t>AGRO MEXICO</t>
        </is>
      </c>
      <c r="E3907" t="n">
        <v>1021555</v>
      </c>
      <c r="F3907" t="inlineStr">
        <is>
          <t>agro mexico1021555</t>
        </is>
      </c>
      <c r="G3907" s="12" t="n">
        <v>44951</v>
      </c>
      <c r="H3907" s="10" t="inlineStr"/>
      <c r="I3907" s="10" t="n"/>
      <c r="J3907" s="10" t="n"/>
      <c r="K3907" s="10" t="n"/>
      <c r="L3907" s="13" t="n">
        <v>5.449612403100775</v>
      </c>
      <c r="M3907" s="12" t="n">
        <v>44956</v>
      </c>
      <c r="N3907" s="13" t="n">
        <v>10</v>
      </c>
      <c r="O3907" s="12" t="n">
        <v>44966</v>
      </c>
      <c r="P3907" t="n">
        <v>16</v>
      </c>
      <c r="Q3907" s="14" t="inlineStr">
        <is>
          <t>SI</t>
        </is>
      </c>
      <c r="R3907" s="10" t="n"/>
      <c r="S3907" s="10" t="n"/>
      <c r="T3907" s="10" t="n"/>
      <c r="U3907" s="10" t="n"/>
      <c r="V3907" s="13" t="n">
        <v>7.449612403100775</v>
      </c>
      <c r="W3907" s="12" t="n">
        <v>44958</v>
      </c>
      <c r="X3907" s="13" t="n">
        <v>12</v>
      </c>
      <c r="Y3907" s="12" t="n">
        <v>44966</v>
      </c>
      <c r="Z3907" t="n">
        <v>16</v>
      </c>
      <c r="AA3907" s="14" t="inlineStr">
        <is>
          <t>SI</t>
        </is>
      </c>
    </row>
    <row r="3908">
      <c r="B3908" t="inlineStr">
        <is>
          <t>Venta Local</t>
        </is>
      </c>
      <c r="C3908" t="n">
        <v>40356026</v>
      </c>
      <c r="D3908" t="inlineStr">
        <is>
          <t>AGRO MEXICO</t>
        </is>
      </c>
      <c r="E3908" t="n">
        <v>1023324</v>
      </c>
      <c r="F3908" t="inlineStr">
        <is>
          <t>agro mexico1023324</t>
        </is>
      </c>
      <c r="G3908" s="12" t="n">
        <v>44935</v>
      </c>
      <c r="H3908" s="10" t="inlineStr"/>
      <c r="I3908" s="10" t="n"/>
      <c r="J3908" s="10" t="n"/>
      <c r="K3908" s="10" t="n"/>
      <c r="L3908" s="13" t="n">
        <v>5.449612403100775</v>
      </c>
      <c r="M3908" s="12" t="n">
        <v>44940</v>
      </c>
      <c r="N3908" s="13" t="n">
        <v>10</v>
      </c>
      <c r="O3908" s="12" t="n">
        <v>44950</v>
      </c>
      <c r="P3908" t="n">
        <v>6</v>
      </c>
      <c r="Q3908" s="14" t="inlineStr">
        <is>
          <t>SI</t>
        </is>
      </c>
      <c r="R3908" s="10" t="n"/>
      <c r="S3908" s="10" t="n"/>
      <c r="T3908" s="10" t="n"/>
      <c r="U3908" s="10" t="n"/>
      <c r="V3908" s="13" t="n">
        <v>7.449612403100775</v>
      </c>
      <c r="W3908" s="12" t="n">
        <v>44942</v>
      </c>
      <c r="X3908" s="13" t="n">
        <v>12</v>
      </c>
      <c r="Y3908" s="12" t="n">
        <v>44950</v>
      </c>
      <c r="Z3908" t="n">
        <v>6</v>
      </c>
      <c r="AA3908" s="14" t="inlineStr">
        <is>
          <t>SI</t>
        </is>
      </c>
    </row>
    <row r="3909">
      <c r="B3909" t="inlineStr">
        <is>
          <t>Venta Directa</t>
        </is>
      </c>
      <c r="C3909" t="n">
        <v>40356012</v>
      </c>
      <c r="D3909" t="inlineStr">
        <is>
          <t>AGRO SUDAMERICA</t>
        </is>
      </c>
      <c r="E3909" t="n">
        <v>1021106</v>
      </c>
      <c r="F3909" t="inlineStr">
        <is>
          <t>agro sudamerica1021106</t>
        </is>
      </c>
      <c r="G3909" s="12" t="n">
        <v>44933</v>
      </c>
      <c r="H3909" s="10" t="inlineStr"/>
      <c r="I3909" s="10" t="n"/>
      <c r="J3909" s="10" t="n"/>
      <c r="K3909" s="10" t="n"/>
      <c r="L3909" s="13" t="n"/>
      <c r="N3909" s="13" t="n"/>
      <c r="Q3909" s="14" t="n"/>
      <c r="R3909" s="10" t="n"/>
      <c r="S3909" s="10" t="n"/>
      <c r="T3909" s="10" t="n"/>
      <c r="U3909" s="10" t="n"/>
      <c r="V3909" s="13" t="n"/>
      <c r="X3909" s="13" t="n"/>
      <c r="AA3909" s="14" t="n"/>
    </row>
    <row r="3910">
      <c r="B3910" t="inlineStr">
        <is>
          <t>Venta Local</t>
        </is>
      </c>
      <c r="C3910" t="n">
        <v>40355793</v>
      </c>
      <c r="D3910" t="inlineStr">
        <is>
          <t>AGROSUPER SHANGHAI</t>
        </is>
      </c>
      <c r="E3910" t="n">
        <v>1022945</v>
      </c>
      <c r="F3910" t="inlineStr">
        <is>
          <t>agrosuper shanghai1022945</t>
        </is>
      </c>
      <c r="G3910" s="12" t="n">
        <v>44955</v>
      </c>
      <c r="H3910" s="10" t="inlineStr"/>
      <c r="I3910" s="10" t="n"/>
      <c r="J3910" s="10" t="n"/>
      <c r="K3910" s="10" t="n"/>
      <c r="L3910" s="13" t="n">
        <v>5.574109245612703</v>
      </c>
      <c r="M3910" s="12" t="n">
        <v>44960</v>
      </c>
      <c r="N3910" s="13" t="n">
        <v>5.5</v>
      </c>
      <c r="O3910" s="12" t="n">
        <v>44965</v>
      </c>
      <c r="P3910" t="n">
        <v>17</v>
      </c>
      <c r="Q3910" s="14" t="inlineStr">
        <is>
          <t>SI</t>
        </is>
      </c>
      <c r="R3910" s="10" t="n"/>
      <c r="S3910" s="10" t="n"/>
      <c r="T3910" s="10" t="n"/>
      <c r="U3910" s="10" t="n"/>
      <c r="V3910" s="13" t="n">
        <v>7.574109245612703</v>
      </c>
      <c r="W3910" s="12" t="n">
        <v>44962</v>
      </c>
      <c r="X3910" s="13" t="n">
        <v>7.5</v>
      </c>
      <c r="Y3910" s="12" t="n">
        <v>44965</v>
      </c>
      <c r="Z3910" t="n">
        <v>17</v>
      </c>
      <c r="AA3910" s="14" t="inlineStr">
        <is>
          <t>SI</t>
        </is>
      </c>
    </row>
    <row r="3911">
      <c r="B3911" t="inlineStr">
        <is>
          <t>Venta Local</t>
        </is>
      </c>
      <c r="C3911" t="n">
        <v>40355792</v>
      </c>
      <c r="D3911" t="inlineStr">
        <is>
          <t>AGROSUPER SHANGHAI</t>
        </is>
      </c>
      <c r="E3911" t="n">
        <v>1022945</v>
      </c>
      <c r="F3911" t="inlineStr">
        <is>
          <t>agrosuper shanghai1022945</t>
        </is>
      </c>
      <c r="G3911" s="12" t="n">
        <v>44955</v>
      </c>
      <c r="H3911" s="10" t="inlineStr"/>
      <c r="I3911" s="10" t="n"/>
      <c r="J3911" s="10" t="n"/>
      <c r="K3911" s="10" t="n"/>
      <c r="L3911" s="13" t="n">
        <v>5.574109245612703</v>
      </c>
      <c r="M3911" s="12" t="n">
        <v>44960</v>
      </c>
      <c r="N3911" s="13" t="n">
        <v>5.5</v>
      </c>
      <c r="O3911" s="12" t="n">
        <v>44965</v>
      </c>
      <c r="P3911" t="n">
        <v>17</v>
      </c>
      <c r="Q3911" s="14" t="inlineStr">
        <is>
          <t>SI</t>
        </is>
      </c>
      <c r="R3911" s="10" t="n"/>
      <c r="S3911" s="10" t="n"/>
      <c r="T3911" s="10" t="n"/>
      <c r="U3911" s="10" t="n"/>
      <c r="V3911" s="13" t="n">
        <v>7.574109245612703</v>
      </c>
      <c r="W3911" s="12" t="n">
        <v>44962</v>
      </c>
      <c r="X3911" s="13" t="n">
        <v>7.5</v>
      </c>
      <c r="Y3911" s="12" t="n">
        <v>44965</v>
      </c>
      <c r="Z3911" t="n">
        <v>17</v>
      </c>
      <c r="AA3911" s="14" t="inlineStr">
        <is>
          <t>SI</t>
        </is>
      </c>
    </row>
    <row r="3912">
      <c r="B3912" t="inlineStr">
        <is>
          <t>Venta Local</t>
        </is>
      </c>
      <c r="C3912" t="n">
        <v>40355791</v>
      </c>
      <c r="D3912" t="inlineStr">
        <is>
          <t>AGROSUPER SHANGHAI</t>
        </is>
      </c>
      <c r="E3912" t="n">
        <v>1022945</v>
      </c>
      <c r="F3912" t="inlineStr">
        <is>
          <t>agrosuper shanghai1022945</t>
        </is>
      </c>
      <c r="G3912" s="12" t="n">
        <v>44954</v>
      </c>
      <c r="H3912" s="10" t="inlineStr"/>
      <c r="I3912" s="10" t="n"/>
      <c r="J3912" s="10" t="n"/>
      <c r="K3912" s="10" t="n"/>
      <c r="L3912" s="13" t="n">
        <v>5.574109245612703</v>
      </c>
      <c r="M3912" s="12" t="n">
        <v>44959</v>
      </c>
      <c r="N3912" s="13" t="n">
        <v>5.5</v>
      </c>
      <c r="O3912" s="12" t="n">
        <v>44964</v>
      </c>
      <c r="P3912" t="n">
        <v>18</v>
      </c>
      <c r="Q3912" s="14" t="inlineStr">
        <is>
          <t>SI</t>
        </is>
      </c>
      <c r="R3912" s="10" t="n"/>
      <c r="S3912" s="10" t="n"/>
      <c r="T3912" s="10" t="n"/>
      <c r="U3912" s="10" t="n"/>
      <c r="V3912" s="13" t="n">
        <v>7.574109245612703</v>
      </c>
      <c r="W3912" s="12" t="n">
        <v>44961</v>
      </c>
      <c r="X3912" s="13" t="n">
        <v>7.5</v>
      </c>
      <c r="Y3912" s="12" t="n">
        <v>44964</v>
      </c>
      <c r="Z3912" t="n">
        <v>18</v>
      </c>
      <c r="AA3912" s="14" t="inlineStr">
        <is>
          <t>SI</t>
        </is>
      </c>
    </row>
    <row r="3913">
      <c r="B3913" t="inlineStr">
        <is>
          <t>Venta Local</t>
        </is>
      </c>
      <c r="C3913" t="n">
        <v>40355790</v>
      </c>
      <c r="D3913" t="inlineStr">
        <is>
          <t>AGROSUPER SHANGHAI</t>
        </is>
      </c>
      <c r="E3913" t="n">
        <v>1022073</v>
      </c>
      <c r="F3913" t="inlineStr">
        <is>
          <t>agrosuper shanghai1022073</t>
        </is>
      </c>
      <c r="G3913" s="12" t="n">
        <v>44945</v>
      </c>
      <c r="H3913" s="10" t="inlineStr"/>
      <c r="I3913" s="10" t="n"/>
      <c r="J3913" s="10" t="n"/>
      <c r="K3913" s="10" t="n"/>
      <c r="L3913" s="13" t="n">
        <v>5.574109245612703</v>
      </c>
      <c r="M3913" s="12" t="n">
        <v>44950</v>
      </c>
      <c r="N3913" s="13" t="n">
        <v>5.5</v>
      </c>
      <c r="O3913" s="12" t="n">
        <v>44955</v>
      </c>
      <c r="P3913" t="n">
        <v>2</v>
      </c>
      <c r="Q3913" s="14" t="inlineStr">
        <is>
          <t>Mes 2</t>
        </is>
      </c>
      <c r="R3913" s="10" t="n"/>
      <c r="S3913" s="10" t="n"/>
      <c r="T3913" s="10" t="n"/>
      <c r="U3913" s="10" t="n"/>
      <c r="V3913" s="13" t="n">
        <v>7.574109245612703</v>
      </c>
      <c r="W3913" s="12" t="n">
        <v>44952</v>
      </c>
      <c r="X3913" s="13" t="n">
        <v>7.5</v>
      </c>
      <c r="Y3913" s="12" t="n">
        <v>44955</v>
      </c>
      <c r="Z3913" t="n">
        <v>2</v>
      </c>
      <c r="AA3913" s="14" t="inlineStr">
        <is>
          <t>Mes 2</t>
        </is>
      </c>
    </row>
    <row r="3914">
      <c r="B3914" t="inlineStr">
        <is>
          <t>Venta Local</t>
        </is>
      </c>
      <c r="C3914" t="n">
        <v>40355789</v>
      </c>
      <c r="D3914" t="inlineStr">
        <is>
          <t>AGROSUPER SHANGHAI</t>
        </is>
      </c>
      <c r="E3914" t="n">
        <v>1022073</v>
      </c>
      <c r="F3914" t="inlineStr">
        <is>
          <t>agrosuper shanghai1022073</t>
        </is>
      </c>
      <c r="G3914" s="12" t="n">
        <v>44940</v>
      </c>
      <c r="H3914" s="10" t="inlineStr"/>
      <c r="I3914" s="10" t="n"/>
      <c r="J3914" s="10" t="n"/>
      <c r="K3914" s="10" t="n"/>
      <c r="L3914" s="13" t="n">
        <v>5.574109245612703</v>
      </c>
      <c r="M3914" s="12" t="n">
        <v>44945</v>
      </c>
      <c r="N3914" s="13" t="n">
        <v>5.5</v>
      </c>
      <c r="O3914" s="12" t="n">
        <v>44950</v>
      </c>
      <c r="P3914" t="n">
        <v>6</v>
      </c>
      <c r="Q3914" s="14" t="inlineStr">
        <is>
          <t>SI</t>
        </is>
      </c>
      <c r="R3914" s="10" t="n"/>
      <c r="S3914" s="10" t="n"/>
      <c r="T3914" s="10" t="n"/>
      <c r="U3914" s="10" t="n"/>
      <c r="V3914" s="13" t="n">
        <v>7.574109245612703</v>
      </c>
      <c r="W3914" s="12" t="n">
        <v>44947</v>
      </c>
      <c r="X3914" s="13" t="n">
        <v>7.5</v>
      </c>
      <c r="Y3914" s="12" t="n">
        <v>44950</v>
      </c>
      <c r="Z3914" t="n">
        <v>6</v>
      </c>
      <c r="AA3914" s="14" t="inlineStr">
        <is>
          <t>SI</t>
        </is>
      </c>
    </row>
    <row r="3915">
      <c r="B3915" t="inlineStr">
        <is>
          <t>Venta Local</t>
        </is>
      </c>
      <c r="C3915" t="n">
        <v>40355786</v>
      </c>
      <c r="D3915" t="inlineStr">
        <is>
          <t>AGROSUPER SHANGHAI</t>
        </is>
      </c>
      <c r="E3915" t="n">
        <v>1023373</v>
      </c>
      <c r="F3915" t="inlineStr">
        <is>
          <t>agrosuper shanghai1023373</t>
        </is>
      </c>
      <c r="G3915" s="12" t="n">
        <v>44940</v>
      </c>
      <c r="H3915" s="10" t="inlineStr"/>
      <c r="I3915" s="10" t="n"/>
      <c r="J3915" s="10" t="n"/>
      <c r="K3915" s="10" t="n"/>
      <c r="L3915" s="13" t="n">
        <v>5.574109245612703</v>
      </c>
      <c r="M3915" s="12" t="n">
        <v>44945</v>
      </c>
      <c r="N3915" s="13" t="n">
        <v>5.5</v>
      </c>
      <c r="O3915" s="12" t="n">
        <v>44950</v>
      </c>
      <c r="P3915" t="n">
        <v>6</v>
      </c>
      <c r="Q3915" s="14" t="inlineStr">
        <is>
          <t>SI</t>
        </is>
      </c>
      <c r="R3915" s="10" t="n"/>
      <c r="S3915" s="10" t="n"/>
      <c r="T3915" s="10" t="n"/>
      <c r="U3915" s="10" t="n"/>
      <c r="V3915" s="13" t="n">
        <v>7.574109245612703</v>
      </c>
      <c r="W3915" s="12" t="n">
        <v>44947</v>
      </c>
      <c r="X3915" s="13" t="n">
        <v>7.5</v>
      </c>
      <c r="Y3915" s="12" t="n">
        <v>44950</v>
      </c>
      <c r="Z3915" t="n">
        <v>6</v>
      </c>
      <c r="AA3915" s="14" t="inlineStr">
        <is>
          <t>SI</t>
        </is>
      </c>
    </row>
    <row r="3916">
      <c r="B3916" t="inlineStr">
        <is>
          <t>Venta Directa</t>
        </is>
      </c>
      <c r="C3916" t="n">
        <v>40355752</v>
      </c>
      <c r="D3916" t="inlineStr">
        <is>
          <t>AGRO SUDAMERICA</t>
        </is>
      </c>
      <c r="E3916" t="n">
        <v>1030792</v>
      </c>
      <c r="F3916" t="inlineStr">
        <is>
          <t>agro sudamerica1030792</t>
        </is>
      </c>
      <c r="G3916" s="12" t="n">
        <v>44940</v>
      </c>
      <c r="H3916" s="10" t="inlineStr"/>
      <c r="I3916" s="10" t="n"/>
      <c r="J3916" s="10" t="n"/>
      <c r="K3916" s="10" t="n"/>
      <c r="L3916" s="13" t="n"/>
      <c r="N3916" s="13" t="n"/>
      <c r="Q3916" s="14" t="n"/>
      <c r="R3916" s="10" t="n"/>
      <c r="S3916" s="10" t="n"/>
      <c r="T3916" s="10" t="n"/>
      <c r="U3916" s="10" t="n"/>
      <c r="V3916" s="13" t="n"/>
      <c r="X3916" s="13" t="n"/>
      <c r="AA3916" s="14" t="n"/>
    </row>
    <row r="3917">
      <c r="B3917" t="inlineStr">
        <is>
          <t>Venta Local</t>
        </is>
      </c>
      <c r="C3917" t="n">
        <v>40355741</v>
      </c>
      <c r="D3917" t="inlineStr">
        <is>
          <t>AGRO EUROPA</t>
        </is>
      </c>
      <c r="E3917" t="n">
        <v>1011748</v>
      </c>
      <c r="F3917" t="inlineStr">
        <is>
          <t>agro europa1011748</t>
        </is>
      </c>
      <c r="G3917" s="12" t="n">
        <v>44941</v>
      </c>
      <c r="H3917" s="10" t="inlineStr"/>
      <c r="I3917" s="10" t="n"/>
      <c r="J3917" s="10" t="n"/>
      <c r="K3917" s="10" t="n"/>
      <c r="L3917" s="13" t="n">
        <v>5.142011834319526</v>
      </c>
      <c r="M3917" s="12" t="n">
        <v>44946</v>
      </c>
      <c r="N3917" s="13" t="n">
        <v>7.5</v>
      </c>
      <c r="O3917" s="12" t="n">
        <v>44953</v>
      </c>
      <c r="P3917" t="n">
        <v>3</v>
      </c>
      <c r="Q3917" s="14" t="inlineStr">
        <is>
          <t>SI</t>
        </is>
      </c>
      <c r="R3917" s="10" t="n"/>
      <c r="S3917" s="10" t="n"/>
      <c r="T3917" s="10" t="n"/>
      <c r="U3917" s="10" t="n"/>
      <c r="V3917" s="13" t="n">
        <v>7.142011834319526</v>
      </c>
      <c r="W3917" s="12" t="n">
        <v>44948</v>
      </c>
      <c r="X3917" s="13" t="n">
        <v>9.5</v>
      </c>
      <c r="Y3917" s="12" t="n">
        <v>44953</v>
      </c>
      <c r="Z3917" t="n">
        <v>3</v>
      </c>
      <c r="AA3917" s="14" t="inlineStr">
        <is>
          <t>SI</t>
        </is>
      </c>
    </row>
    <row r="3918">
      <c r="B3918" t="inlineStr">
        <is>
          <t>Venta Local</t>
        </is>
      </c>
      <c r="C3918" t="n">
        <v>40355663</v>
      </c>
      <c r="D3918" t="inlineStr">
        <is>
          <t>AGRO AMERICA</t>
        </is>
      </c>
      <c r="E3918" t="n">
        <v>1030379</v>
      </c>
      <c r="F3918" t="inlineStr">
        <is>
          <t>agro america1030379</t>
        </is>
      </c>
      <c r="G3918" s="12" t="n">
        <v>44962</v>
      </c>
      <c r="H3918" s="10" t="inlineStr"/>
      <c r="I3918" s="10" t="n"/>
      <c r="J3918" s="10" t="n"/>
      <c r="K3918" s="10" t="n"/>
      <c r="L3918" s="13" t="n">
        <v>7.5</v>
      </c>
      <c r="M3918" s="12" t="n">
        <v>44969</v>
      </c>
      <c r="N3918" s="13" t="n">
        <v>9.5</v>
      </c>
      <c r="O3918" s="12" t="n">
        <v>44978</v>
      </c>
      <c r="P3918" t="n">
        <v>6</v>
      </c>
      <c r="Q3918" s="14" t="inlineStr">
        <is>
          <t>SI</t>
        </is>
      </c>
      <c r="R3918" s="10" t="n"/>
      <c r="S3918" s="10" t="n"/>
      <c r="T3918" s="10" t="n"/>
      <c r="U3918" s="10" t="n"/>
      <c r="V3918" s="13" t="n">
        <v>9.5</v>
      </c>
      <c r="W3918" s="12" t="n">
        <v>44971</v>
      </c>
      <c r="X3918" s="13" t="n">
        <v>11.5</v>
      </c>
      <c r="Y3918" s="12" t="n">
        <v>44978</v>
      </c>
      <c r="Z3918" t="n">
        <v>6</v>
      </c>
      <c r="AA3918" s="14" t="inlineStr">
        <is>
          <t>SI</t>
        </is>
      </c>
    </row>
    <row r="3919">
      <c r="B3919" t="inlineStr">
        <is>
          <t>Venta Local</t>
        </is>
      </c>
      <c r="C3919" t="n">
        <v>40355661</v>
      </c>
      <c r="D3919" t="inlineStr">
        <is>
          <t>AGRO AMERICA</t>
        </is>
      </c>
      <c r="E3919" t="n">
        <v>1030379</v>
      </c>
      <c r="F3919" t="inlineStr">
        <is>
          <t>agro america1030379</t>
        </is>
      </c>
      <c r="G3919" s="12" t="n">
        <v>44961</v>
      </c>
      <c r="H3919" s="10" t="inlineStr"/>
      <c r="I3919" s="10" t="n"/>
      <c r="J3919" s="10" t="n"/>
      <c r="K3919" s="10" t="n"/>
      <c r="L3919" s="13" t="n">
        <v>7.5</v>
      </c>
      <c r="M3919" s="12" t="n">
        <v>44968</v>
      </c>
      <c r="N3919" s="13" t="n">
        <v>9.5</v>
      </c>
      <c r="O3919" s="12" t="n">
        <v>44977</v>
      </c>
      <c r="P3919" t="n">
        <v>7</v>
      </c>
      <c r="Q3919" s="14" t="inlineStr">
        <is>
          <t>SI</t>
        </is>
      </c>
      <c r="R3919" s="10" t="n"/>
      <c r="S3919" s="10" t="n"/>
      <c r="T3919" s="10" t="n"/>
      <c r="U3919" s="10" t="n"/>
      <c r="V3919" s="13" t="n">
        <v>9.5</v>
      </c>
      <c r="W3919" s="12" t="n">
        <v>44970</v>
      </c>
      <c r="X3919" s="13" t="n">
        <v>11.5</v>
      </c>
      <c r="Y3919" s="12" t="n">
        <v>44977</v>
      </c>
      <c r="Z3919" t="n">
        <v>7</v>
      </c>
      <c r="AA3919" s="14" t="inlineStr">
        <is>
          <t>SI</t>
        </is>
      </c>
    </row>
    <row r="3920">
      <c r="B3920" t="inlineStr">
        <is>
          <t>Venta Local</t>
        </is>
      </c>
      <c r="C3920" t="n">
        <v>40355624</v>
      </c>
      <c r="D3920" t="inlineStr">
        <is>
          <t>AGROSUPER SHANGHAI</t>
        </is>
      </c>
      <c r="E3920" t="n">
        <v>1022388</v>
      </c>
      <c r="F3920" t="inlineStr">
        <is>
          <t>agrosuper shanghai1022388</t>
        </is>
      </c>
      <c r="G3920" s="12" t="n">
        <v>44958</v>
      </c>
      <c r="H3920" s="10" t="inlineStr"/>
      <c r="I3920" s="10" t="n"/>
      <c r="J3920" s="10" t="n"/>
      <c r="K3920" s="10" t="n"/>
      <c r="L3920" s="13" t="n">
        <v>5.574109245612703</v>
      </c>
      <c r="M3920" s="12" t="n">
        <v>44963</v>
      </c>
      <c r="N3920" s="13" t="n">
        <v>5.5</v>
      </c>
      <c r="O3920" s="12" t="n">
        <v>44968</v>
      </c>
      <c r="P3920" t="n">
        <v>14</v>
      </c>
      <c r="Q3920" s="14" t="inlineStr">
        <is>
          <t>SI</t>
        </is>
      </c>
      <c r="R3920" s="10" t="n"/>
      <c r="S3920" s="10" t="n"/>
      <c r="T3920" s="10" t="n"/>
      <c r="U3920" s="10" t="n"/>
      <c r="V3920" s="13" t="n">
        <v>7.574109245612703</v>
      </c>
      <c r="W3920" s="12" t="n">
        <v>44965</v>
      </c>
      <c r="X3920" s="13" t="n">
        <v>7.5</v>
      </c>
      <c r="Y3920" s="12" t="n">
        <v>44968</v>
      </c>
      <c r="Z3920" t="n">
        <v>14</v>
      </c>
      <c r="AA3920" s="14" t="inlineStr">
        <is>
          <t>SI</t>
        </is>
      </c>
    </row>
    <row r="3921">
      <c r="B3921" t="inlineStr">
        <is>
          <t>Venta Local</t>
        </is>
      </c>
      <c r="C3921" t="n">
        <v>40355623</v>
      </c>
      <c r="D3921" t="inlineStr">
        <is>
          <t>AGROSUPER SHANGHAI</t>
        </is>
      </c>
      <c r="E3921" t="n">
        <v>1022388</v>
      </c>
      <c r="F3921" t="inlineStr">
        <is>
          <t>agrosuper shanghai1022388</t>
        </is>
      </c>
      <c r="G3921" s="12" t="n">
        <v>44956</v>
      </c>
      <c r="H3921" s="10" t="inlineStr"/>
      <c r="I3921" s="10" t="n"/>
      <c r="J3921" s="10" t="n"/>
      <c r="K3921" s="10" t="n"/>
      <c r="L3921" s="13" t="n">
        <v>5.574109245612703</v>
      </c>
      <c r="M3921" s="12" t="n">
        <v>44961</v>
      </c>
      <c r="N3921" s="13" t="n">
        <v>5.5</v>
      </c>
      <c r="O3921" s="12" t="n">
        <v>44966</v>
      </c>
      <c r="P3921" t="n">
        <v>16</v>
      </c>
      <c r="Q3921" s="14" t="inlineStr">
        <is>
          <t>SI</t>
        </is>
      </c>
      <c r="R3921" s="10" t="n"/>
      <c r="S3921" s="10" t="n"/>
      <c r="T3921" s="10" t="n"/>
      <c r="U3921" s="10" t="n"/>
      <c r="V3921" s="13" t="n">
        <v>7.574109245612703</v>
      </c>
      <c r="W3921" s="12" t="n">
        <v>44963</v>
      </c>
      <c r="X3921" s="13" t="n">
        <v>7.5</v>
      </c>
      <c r="Y3921" s="12" t="n">
        <v>44966</v>
      </c>
      <c r="Z3921" t="n">
        <v>16</v>
      </c>
      <c r="AA3921" s="14" t="inlineStr">
        <is>
          <t>SI</t>
        </is>
      </c>
    </row>
    <row r="3922">
      <c r="B3922" t="inlineStr">
        <is>
          <t>Venta Local</t>
        </is>
      </c>
      <c r="C3922" t="n">
        <v>40355621</v>
      </c>
      <c r="D3922" t="inlineStr">
        <is>
          <t>AGROSUPER SHANGHAI</t>
        </is>
      </c>
      <c r="E3922" t="n">
        <v>1023411</v>
      </c>
      <c r="F3922" t="inlineStr">
        <is>
          <t>agrosuper shanghai1023411</t>
        </is>
      </c>
      <c r="G3922" s="12" t="n">
        <v>44954</v>
      </c>
      <c r="H3922" s="10" t="inlineStr"/>
      <c r="I3922" s="10" t="n"/>
      <c r="J3922" s="10" t="n"/>
      <c r="K3922" s="10" t="n"/>
      <c r="L3922" s="13" t="n">
        <v>5.574109245612703</v>
      </c>
      <c r="M3922" s="12" t="n">
        <v>44959</v>
      </c>
      <c r="N3922" s="13" t="n">
        <v>5.5</v>
      </c>
      <c r="O3922" s="12" t="n">
        <v>44964</v>
      </c>
      <c r="P3922" t="n">
        <v>18</v>
      </c>
      <c r="Q3922" s="14" t="inlineStr">
        <is>
          <t>SI</t>
        </is>
      </c>
      <c r="R3922" s="10" t="n"/>
      <c r="S3922" s="10" t="n"/>
      <c r="T3922" s="10" t="n"/>
      <c r="U3922" s="10" t="n"/>
      <c r="V3922" s="13" t="n">
        <v>7.574109245612703</v>
      </c>
      <c r="W3922" s="12" t="n">
        <v>44961</v>
      </c>
      <c r="X3922" s="13" t="n">
        <v>7.5</v>
      </c>
      <c r="Y3922" s="12" t="n">
        <v>44964</v>
      </c>
      <c r="Z3922" t="n">
        <v>18</v>
      </c>
      <c r="AA3922" s="14" t="inlineStr">
        <is>
          <t>SI</t>
        </is>
      </c>
    </row>
    <row r="3923">
      <c r="B3923" t="inlineStr">
        <is>
          <t>Venta Local</t>
        </is>
      </c>
      <c r="C3923" t="n">
        <v>40355620</v>
      </c>
      <c r="D3923" t="inlineStr">
        <is>
          <t>AGROSUPER SHANGHAI</t>
        </is>
      </c>
      <c r="E3923" t="n">
        <v>1023411</v>
      </c>
      <c r="F3923" t="inlineStr">
        <is>
          <t>agrosuper shanghai1023411</t>
        </is>
      </c>
      <c r="G3923" s="12" t="n">
        <v>44956</v>
      </c>
      <c r="H3923" s="10" t="inlineStr"/>
      <c r="I3923" s="10" t="n"/>
      <c r="J3923" s="10" t="n"/>
      <c r="K3923" s="10" t="n"/>
      <c r="L3923" s="13" t="n">
        <v>5.574109245612703</v>
      </c>
      <c r="M3923" s="12" t="n">
        <v>44961</v>
      </c>
      <c r="N3923" s="13" t="n">
        <v>5.5</v>
      </c>
      <c r="O3923" s="12" t="n">
        <v>44966</v>
      </c>
      <c r="P3923" t="n">
        <v>16</v>
      </c>
      <c r="Q3923" s="14" t="inlineStr">
        <is>
          <t>SI</t>
        </is>
      </c>
      <c r="R3923" s="10" t="n"/>
      <c r="S3923" s="10" t="n"/>
      <c r="T3923" s="10" t="n"/>
      <c r="U3923" s="10" t="n"/>
      <c r="V3923" s="13" t="n">
        <v>7.574109245612703</v>
      </c>
      <c r="W3923" s="12" t="n">
        <v>44963</v>
      </c>
      <c r="X3923" s="13" t="n">
        <v>7.5</v>
      </c>
      <c r="Y3923" s="12" t="n">
        <v>44966</v>
      </c>
      <c r="Z3923" t="n">
        <v>16</v>
      </c>
      <c r="AA3923" s="14" t="inlineStr">
        <is>
          <t>SI</t>
        </is>
      </c>
    </row>
    <row r="3924">
      <c r="B3924" t="inlineStr">
        <is>
          <t>Venta Local</t>
        </is>
      </c>
      <c r="C3924" t="n">
        <v>40355619</v>
      </c>
      <c r="D3924" t="inlineStr">
        <is>
          <t>AGROSUPER SHANGHAI</t>
        </is>
      </c>
      <c r="E3924" t="n">
        <v>1021731</v>
      </c>
      <c r="F3924" t="inlineStr">
        <is>
          <t>agrosuper shanghai1021731</t>
        </is>
      </c>
      <c r="G3924" s="12" t="n">
        <v>44965</v>
      </c>
      <c r="H3924" s="10" t="inlineStr"/>
      <c r="I3924" s="10" t="n"/>
      <c r="J3924" s="10" t="n"/>
      <c r="K3924" s="10" t="n"/>
      <c r="L3924" s="13" t="n">
        <v>5.574109245612703</v>
      </c>
      <c r="M3924" s="12" t="n">
        <v>44970</v>
      </c>
      <c r="N3924" s="13" t="n">
        <v>5.5</v>
      </c>
      <c r="O3924" s="12" t="n">
        <v>44975</v>
      </c>
      <c r="P3924" t="n">
        <v>8</v>
      </c>
      <c r="Q3924" s="14" t="inlineStr">
        <is>
          <t>SI</t>
        </is>
      </c>
      <c r="R3924" s="10" t="n"/>
      <c r="S3924" s="10" t="n"/>
      <c r="T3924" s="10" t="n"/>
      <c r="U3924" s="10" t="n"/>
      <c r="V3924" s="13" t="n">
        <v>7.574109245612703</v>
      </c>
      <c r="W3924" s="12" t="n">
        <v>44972</v>
      </c>
      <c r="X3924" s="13" t="n">
        <v>7.5</v>
      </c>
      <c r="Y3924" s="12" t="n">
        <v>44975</v>
      </c>
      <c r="Z3924" t="n">
        <v>8</v>
      </c>
      <c r="AA3924" s="14" t="inlineStr">
        <is>
          <t>SI</t>
        </is>
      </c>
    </row>
    <row r="3925">
      <c r="B3925" t="inlineStr">
        <is>
          <t>Venta Local</t>
        </is>
      </c>
      <c r="C3925" t="n">
        <v>40355618</v>
      </c>
      <c r="D3925" t="inlineStr">
        <is>
          <t>AGROSUPER SHANGHAI</t>
        </is>
      </c>
      <c r="E3925" t="n">
        <v>1021731</v>
      </c>
      <c r="F3925" t="inlineStr">
        <is>
          <t>agrosuper shanghai1021731</t>
        </is>
      </c>
      <c r="G3925" s="12" t="n">
        <v>44965</v>
      </c>
      <c r="H3925" s="10" t="inlineStr"/>
      <c r="I3925" s="10" t="n"/>
      <c r="J3925" s="10" t="n"/>
      <c r="K3925" s="10" t="n"/>
      <c r="L3925" s="13" t="n">
        <v>5.574109245612703</v>
      </c>
      <c r="M3925" s="12" t="n">
        <v>44970</v>
      </c>
      <c r="N3925" s="13" t="n">
        <v>5.5</v>
      </c>
      <c r="O3925" s="12" t="n">
        <v>44975</v>
      </c>
      <c r="P3925" t="n">
        <v>8</v>
      </c>
      <c r="Q3925" s="14" t="inlineStr">
        <is>
          <t>SI</t>
        </is>
      </c>
      <c r="R3925" s="10" t="n"/>
      <c r="S3925" s="10" t="n"/>
      <c r="T3925" s="10" t="n"/>
      <c r="U3925" s="10" t="n"/>
      <c r="V3925" s="13" t="n">
        <v>7.574109245612703</v>
      </c>
      <c r="W3925" s="12" t="n">
        <v>44972</v>
      </c>
      <c r="X3925" s="13" t="n">
        <v>7.5</v>
      </c>
      <c r="Y3925" s="12" t="n">
        <v>44975</v>
      </c>
      <c r="Z3925" t="n">
        <v>8</v>
      </c>
      <c r="AA3925" s="14" t="inlineStr">
        <is>
          <t>SI</t>
        </is>
      </c>
    </row>
    <row r="3926">
      <c r="B3926" t="inlineStr">
        <is>
          <t>Venta Local</t>
        </is>
      </c>
      <c r="C3926" t="n">
        <v>40355617</v>
      </c>
      <c r="D3926" t="inlineStr">
        <is>
          <t>AGROSUPER SHANGHAI</t>
        </is>
      </c>
      <c r="E3926" t="n">
        <v>1021731</v>
      </c>
      <c r="F3926" t="inlineStr">
        <is>
          <t>agrosuper shanghai1021731</t>
        </is>
      </c>
      <c r="G3926" s="12" t="n">
        <v>44953</v>
      </c>
      <c r="H3926" s="10" t="inlineStr"/>
      <c r="I3926" s="10" t="n"/>
      <c r="J3926" s="10" t="n"/>
      <c r="K3926" s="10" t="n"/>
      <c r="L3926" s="13" t="n">
        <v>5.574109245612703</v>
      </c>
      <c r="M3926" s="12" t="n">
        <v>44958</v>
      </c>
      <c r="N3926" s="13" t="n">
        <v>5.5</v>
      </c>
      <c r="O3926" s="12" t="n">
        <v>44963</v>
      </c>
      <c r="P3926" t="n">
        <v>19</v>
      </c>
      <c r="Q3926" s="14" t="inlineStr">
        <is>
          <t>SI</t>
        </is>
      </c>
      <c r="R3926" s="10" t="n"/>
      <c r="S3926" s="10" t="n"/>
      <c r="T3926" s="10" t="n"/>
      <c r="U3926" s="10" t="n"/>
      <c r="V3926" s="13" t="n">
        <v>7.574109245612703</v>
      </c>
      <c r="W3926" s="12" t="n">
        <v>44960</v>
      </c>
      <c r="X3926" s="13" t="n">
        <v>7.5</v>
      </c>
      <c r="Y3926" s="12" t="n">
        <v>44963</v>
      </c>
      <c r="Z3926" t="n">
        <v>19</v>
      </c>
      <c r="AA3926" s="14" t="inlineStr">
        <is>
          <t>SI</t>
        </is>
      </c>
    </row>
    <row r="3927">
      <c r="B3927" t="inlineStr">
        <is>
          <t>Venta Directa</t>
        </is>
      </c>
      <c r="C3927" t="n">
        <v>40355348</v>
      </c>
      <c r="D3927" t="inlineStr">
        <is>
          <t>AGRO SUDAMERICA</t>
        </is>
      </c>
      <c r="E3927" t="n">
        <v>1011421</v>
      </c>
      <c r="F3927" t="inlineStr">
        <is>
          <t>agro sudamerica1011421</t>
        </is>
      </c>
      <c r="G3927" s="12" t="n">
        <v>44940</v>
      </c>
      <c r="H3927" s="10" t="inlineStr"/>
      <c r="I3927" s="10" t="n"/>
      <c r="J3927" s="10" t="n"/>
      <c r="K3927" s="10" t="n"/>
      <c r="L3927" s="13" t="n"/>
      <c r="N3927" s="13" t="n"/>
      <c r="Q3927" s="14" t="n"/>
      <c r="R3927" s="10" t="n"/>
      <c r="S3927" s="10" t="n"/>
      <c r="T3927" s="10" t="n"/>
      <c r="U3927" s="10" t="n"/>
      <c r="V3927" s="13" t="n"/>
      <c r="X3927" s="13" t="n"/>
      <c r="AA3927" s="14" t="n"/>
    </row>
    <row r="3928">
      <c r="B3928" t="inlineStr">
        <is>
          <t>Venta Local</t>
        </is>
      </c>
      <c r="C3928" t="n">
        <v>40355302</v>
      </c>
      <c r="D3928" t="inlineStr">
        <is>
          <t>AGRO MEXICO</t>
        </is>
      </c>
      <c r="E3928" t="n">
        <v>1023324</v>
      </c>
      <c r="F3928" t="inlineStr">
        <is>
          <t>agro mexico1023324</t>
        </is>
      </c>
      <c r="G3928" s="12" t="n">
        <v>44935</v>
      </c>
      <c r="H3928" s="10" t="inlineStr"/>
      <c r="I3928" s="10" t="n"/>
      <c r="J3928" s="10" t="n"/>
      <c r="K3928" s="10" t="n"/>
      <c r="L3928" s="13" t="n">
        <v>5.449612403100775</v>
      </c>
      <c r="M3928" s="12" t="n">
        <v>44940</v>
      </c>
      <c r="N3928" s="13" t="n">
        <v>10</v>
      </c>
      <c r="O3928" s="12" t="n">
        <v>44950</v>
      </c>
      <c r="P3928" t="n">
        <v>6</v>
      </c>
      <c r="Q3928" s="14" t="inlineStr">
        <is>
          <t>SI</t>
        </is>
      </c>
      <c r="R3928" s="10" t="n"/>
      <c r="S3928" s="10" t="n"/>
      <c r="T3928" s="10" t="n"/>
      <c r="U3928" s="10" t="n"/>
      <c r="V3928" s="13" t="n">
        <v>7.449612403100775</v>
      </c>
      <c r="W3928" s="12" t="n">
        <v>44942</v>
      </c>
      <c r="X3928" s="13" t="n">
        <v>12</v>
      </c>
      <c r="Y3928" s="12" t="n">
        <v>44950</v>
      </c>
      <c r="Z3928" t="n">
        <v>6</v>
      </c>
      <c r="AA3928" s="14" t="inlineStr">
        <is>
          <t>SI</t>
        </is>
      </c>
    </row>
    <row r="3929">
      <c r="B3929" t="inlineStr">
        <is>
          <t>Venta Local</t>
        </is>
      </c>
      <c r="C3929" t="n">
        <v>40355301</v>
      </c>
      <c r="D3929" t="inlineStr">
        <is>
          <t>AGRO MEXICO</t>
        </is>
      </c>
      <c r="E3929" t="n">
        <v>1023324</v>
      </c>
      <c r="F3929" t="inlineStr">
        <is>
          <t>agro mexico1023324</t>
        </is>
      </c>
      <c r="G3929" s="12" t="n">
        <v>44935</v>
      </c>
      <c r="H3929" s="10" t="inlineStr"/>
      <c r="I3929" s="10" t="n"/>
      <c r="J3929" s="10" t="n"/>
      <c r="K3929" s="10" t="n"/>
      <c r="L3929" s="13" t="n">
        <v>5.449612403100775</v>
      </c>
      <c r="M3929" s="12" t="n">
        <v>44940</v>
      </c>
      <c r="N3929" s="13" t="n">
        <v>10</v>
      </c>
      <c r="O3929" s="12" t="n">
        <v>44950</v>
      </c>
      <c r="P3929" t="n">
        <v>6</v>
      </c>
      <c r="Q3929" s="14" t="inlineStr">
        <is>
          <t>SI</t>
        </is>
      </c>
      <c r="R3929" s="10" t="n"/>
      <c r="S3929" s="10" t="n"/>
      <c r="T3929" s="10" t="n"/>
      <c r="U3929" s="10" t="n"/>
      <c r="V3929" s="13" t="n">
        <v>7.449612403100775</v>
      </c>
      <c r="W3929" s="12" t="n">
        <v>44942</v>
      </c>
      <c r="X3929" s="13" t="n">
        <v>12</v>
      </c>
      <c r="Y3929" s="12" t="n">
        <v>44950</v>
      </c>
      <c r="Z3929" t="n">
        <v>6</v>
      </c>
      <c r="AA3929" s="14" t="inlineStr">
        <is>
          <t>SI</t>
        </is>
      </c>
    </row>
    <row r="3930">
      <c r="B3930" t="inlineStr">
        <is>
          <t>Venta Local</t>
        </is>
      </c>
      <c r="C3930" t="n">
        <v>40355300</v>
      </c>
      <c r="D3930" t="inlineStr">
        <is>
          <t>AGRO MEXICO</t>
        </is>
      </c>
      <c r="E3930" t="n">
        <v>1023324</v>
      </c>
      <c r="F3930" t="inlineStr">
        <is>
          <t>agro mexico1023324</t>
        </is>
      </c>
      <c r="G3930" s="12" t="n">
        <v>44935</v>
      </c>
      <c r="H3930" s="10" t="inlineStr"/>
      <c r="I3930" s="10" t="n"/>
      <c r="J3930" s="10" t="n"/>
      <c r="K3930" s="10" t="n"/>
      <c r="L3930" s="13" t="n">
        <v>5.449612403100775</v>
      </c>
      <c r="M3930" s="12" t="n">
        <v>44940</v>
      </c>
      <c r="N3930" s="13" t="n">
        <v>10</v>
      </c>
      <c r="O3930" s="12" t="n">
        <v>44950</v>
      </c>
      <c r="P3930" t="n">
        <v>6</v>
      </c>
      <c r="Q3930" s="14" t="inlineStr">
        <is>
          <t>SI</t>
        </is>
      </c>
      <c r="R3930" s="10" t="n"/>
      <c r="S3930" s="10" t="n"/>
      <c r="T3930" s="10" t="n"/>
      <c r="U3930" s="10" t="n"/>
      <c r="V3930" s="13" t="n">
        <v>7.449612403100775</v>
      </c>
      <c r="W3930" s="12" t="n">
        <v>44942</v>
      </c>
      <c r="X3930" s="13" t="n">
        <v>12</v>
      </c>
      <c r="Y3930" s="12" t="n">
        <v>44950</v>
      </c>
      <c r="Z3930" t="n">
        <v>6</v>
      </c>
      <c r="AA3930" s="14" t="inlineStr">
        <is>
          <t>SI</t>
        </is>
      </c>
    </row>
    <row r="3931">
      <c r="B3931" t="inlineStr">
        <is>
          <t>Venta Local</t>
        </is>
      </c>
      <c r="C3931" t="n">
        <v>40355299</v>
      </c>
      <c r="D3931" t="inlineStr">
        <is>
          <t>AGRO MEXICO</t>
        </is>
      </c>
      <c r="E3931" t="n">
        <v>1023324</v>
      </c>
      <c r="F3931" t="inlineStr">
        <is>
          <t>agro mexico1023324</t>
        </is>
      </c>
      <c r="G3931" s="12" t="n">
        <v>44935</v>
      </c>
      <c r="H3931" s="10" t="inlineStr"/>
      <c r="I3931" s="10" t="n"/>
      <c r="J3931" s="10" t="n"/>
      <c r="K3931" s="10" t="n"/>
      <c r="L3931" s="13" t="n">
        <v>5.449612403100775</v>
      </c>
      <c r="M3931" s="12" t="n">
        <v>44940</v>
      </c>
      <c r="N3931" s="13" t="n">
        <v>10</v>
      </c>
      <c r="O3931" s="12" t="n">
        <v>44950</v>
      </c>
      <c r="P3931" t="n">
        <v>6</v>
      </c>
      <c r="Q3931" s="14" t="inlineStr">
        <is>
          <t>SI</t>
        </is>
      </c>
      <c r="R3931" s="10" t="n"/>
      <c r="S3931" s="10" t="n"/>
      <c r="T3931" s="10" t="n"/>
      <c r="U3931" s="10" t="n"/>
      <c r="V3931" s="13" t="n">
        <v>7.449612403100775</v>
      </c>
      <c r="W3931" s="12" t="n">
        <v>44942</v>
      </c>
      <c r="X3931" s="13" t="n">
        <v>12</v>
      </c>
      <c r="Y3931" s="12" t="n">
        <v>44950</v>
      </c>
      <c r="Z3931" t="n">
        <v>6</v>
      </c>
      <c r="AA3931" s="14" t="inlineStr">
        <is>
          <t>SI</t>
        </is>
      </c>
    </row>
    <row r="3932">
      <c r="B3932" t="inlineStr">
        <is>
          <t>Venta Local</t>
        </is>
      </c>
      <c r="C3932" t="n">
        <v>40355298</v>
      </c>
      <c r="D3932" t="inlineStr">
        <is>
          <t>AGRO MEXICO</t>
        </is>
      </c>
      <c r="E3932" t="n">
        <v>1023324</v>
      </c>
      <c r="F3932" t="inlineStr">
        <is>
          <t>agro mexico1023324</t>
        </is>
      </c>
      <c r="G3932" s="12" t="n">
        <v>44919</v>
      </c>
      <c r="H3932" s="10" t="inlineStr"/>
      <c r="I3932" s="10" t="n"/>
      <c r="J3932" s="10" t="n"/>
      <c r="K3932" s="10" t="n"/>
      <c r="L3932" s="13" t="n">
        <v>5.449612403100775</v>
      </c>
      <c r="M3932" s="12" t="n">
        <v>44924</v>
      </c>
      <c r="N3932" s="13" t="n">
        <v>10</v>
      </c>
      <c r="O3932" s="12" t="n">
        <v>44934</v>
      </c>
      <c r="P3932" t="n">
        <v>20</v>
      </c>
      <c r="Q3932" s="14" t="inlineStr">
        <is>
          <t>SI</t>
        </is>
      </c>
      <c r="R3932" s="10" t="n"/>
      <c r="S3932" s="10" t="n"/>
      <c r="T3932" s="10" t="n"/>
      <c r="U3932" s="10" t="n"/>
      <c r="V3932" s="13" t="n">
        <v>7.449612403100775</v>
      </c>
      <c r="W3932" s="12" t="n">
        <v>44926</v>
      </c>
      <c r="X3932" s="13" t="n">
        <v>12</v>
      </c>
      <c r="Y3932" s="12" t="n">
        <v>44934</v>
      </c>
      <c r="Z3932" t="n">
        <v>20</v>
      </c>
      <c r="AA3932" s="14" t="inlineStr">
        <is>
          <t>SI</t>
        </is>
      </c>
    </row>
    <row r="3933">
      <c r="B3933" t="inlineStr">
        <is>
          <t>Venta Directa</t>
        </is>
      </c>
      <c r="C3933" t="n">
        <v>40355281</v>
      </c>
      <c r="D3933" t="inlineStr">
        <is>
          <t>AGRO SUDAMERICA</t>
        </is>
      </c>
      <c r="E3933" t="n">
        <v>1012719</v>
      </c>
      <c r="F3933" t="inlineStr">
        <is>
          <t>agro sudamerica1012719</t>
        </is>
      </c>
      <c r="G3933" s="12" t="n">
        <v>44927</v>
      </c>
      <c r="H3933" s="10" t="inlineStr"/>
      <c r="I3933" s="10" t="n"/>
      <c r="J3933" s="10" t="n"/>
      <c r="K3933" s="10" t="n"/>
      <c r="L3933" s="13" t="n"/>
      <c r="N3933" s="13" t="n"/>
      <c r="Q3933" s="14" t="n"/>
      <c r="R3933" s="10" t="n"/>
      <c r="S3933" s="10" t="n"/>
      <c r="T3933" s="10" t="n"/>
      <c r="U3933" s="10" t="n"/>
      <c r="V3933" s="13" t="n"/>
      <c r="X3933" s="13" t="n"/>
      <c r="AA3933" s="14" t="n"/>
    </row>
    <row r="3934">
      <c r="B3934" t="inlineStr">
        <is>
          <t>Venta Directa</t>
        </is>
      </c>
      <c r="C3934" t="n">
        <v>40355280</v>
      </c>
      <c r="D3934" t="inlineStr">
        <is>
          <t>AGRO SUDAMERICA</t>
        </is>
      </c>
      <c r="E3934" t="n">
        <v>1012719</v>
      </c>
      <c r="F3934" t="inlineStr">
        <is>
          <t>agro sudamerica1012719</t>
        </is>
      </c>
      <c r="G3934" s="12" t="n">
        <v>44927</v>
      </c>
      <c r="H3934" s="10" t="inlineStr"/>
      <c r="I3934" s="10" t="n"/>
      <c r="J3934" s="10" t="n"/>
      <c r="K3934" s="10" t="n"/>
      <c r="L3934" s="13" t="n"/>
      <c r="N3934" s="13" t="n"/>
      <c r="Q3934" s="14" t="n"/>
      <c r="R3934" s="10" t="n"/>
      <c r="S3934" s="10" t="n"/>
      <c r="T3934" s="10" t="n"/>
      <c r="U3934" s="10" t="n"/>
      <c r="V3934" s="13" t="n"/>
      <c r="X3934" s="13" t="n"/>
      <c r="AA3934" s="14" t="n"/>
    </row>
    <row r="3935">
      <c r="B3935" t="inlineStr">
        <is>
          <t>Venta Directa</t>
        </is>
      </c>
      <c r="C3935" t="n">
        <v>40355279</v>
      </c>
      <c r="D3935" t="inlineStr">
        <is>
          <t>AGRO SUDAMERICA</t>
        </is>
      </c>
      <c r="E3935" t="n">
        <v>1012719</v>
      </c>
      <c r="F3935" t="inlineStr">
        <is>
          <t>agro sudamerica1012719</t>
        </is>
      </c>
      <c r="G3935" s="12" t="n">
        <v>44932</v>
      </c>
      <c r="H3935" s="10" t="inlineStr"/>
      <c r="I3935" s="10" t="n"/>
      <c r="J3935" s="10" t="n"/>
      <c r="K3935" s="10" t="n"/>
      <c r="L3935" s="13" t="n"/>
      <c r="N3935" s="13" t="n"/>
      <c r="Q3935" s="14" t="n"/>
      <c r="R3935" s="10" t="n"/>
      <c r="S3935" s="10" t="n"/>
      <c r="T3935" s="10" t="n"/>
      <c r="U3935" s="10" t="n"/>
      <c r="V3935" s="13" t="n"/>
      <c r="X3935" s="13" t="n"/>
      <c r="AA3935" s="14" t="n"/>
    </row>
    <row r="3936">
      <c r="B3936" t="inlineStr">
        <is>
          <t>Venta Directa</t>
        </is>
      </c>
      <c r="C3936" t="n">
        <v>40355278</v>
      </c>
      <c r="D3936" t="inlineStr">
        <is>
          <t>AGRO SUDAMERICA</t>
        </is>
      </c>
      <c r="E3936" t="n">
        <v>1012719</v>
      </c>
      <c r="F3936" t="inlineStr">
        <is>
          <t>agro sudamerica1012719</t>
        </is>
      </c>
      <c r="G3936" s="12" t="n">
        <v>44933</v>
      </c>
      <c r="H3936" s="10" t="inlineStr"/>
      <c r="I3936" s="10" t="n"/>
      <c r="J3936" s="10" t="n"/>
      <c r="K3936" s="10" t="n"/>
      <c r="L3936" s="13" t="n"/>
      <c r="N3936" s="13" t="n"/>
      <c r="Q3936" s="14" t="n"/>
      <c r="R3936" s="10" t="n"/>
      <c r="S3936" s="10" t="n"/>
      <c r="T3936" s="10" t="n"/>
      <c r="U3936" s="10" t="n"/>
      <c r="V3936" s="13" t="n"/>
      <c r="X3936" s="13" t="n"/>
      <c r="AA3936" s="14" t="n"/>
    </row>
    <row r="3937">
      <c r="B3937" t="inlineStr">
        <is>
          <t>Venta Directa</t>
        </is>
      </c>
      <c r="C3937" t="n">
        <v>40355277</v>
      </c>
      <c r="D3937" t="inlineStr">
        <is>
          <t>AGRO SUDAMERICA</t>
        </is>
      </c>
      <c r="E3937" t="n">
        <v>1012719</v>
      </c>
      <c r="F3937" t="inlineStr">
        <is>
          <t>agro sudamerica1012719</t>
        </is>
      </c>
      <c r="G3937" s="12" t="n">
        <v>44927</v>
      </c>
      <c r="H3937" s="10" t="inlineStr"/>
      <c r="I3937" s="10" t="n"/>
      <c r="J3937" s="10" t="n"/>
      <c r="K3937" s="10" t="n"/>
      <c r="L3937" s="13" t="n"/>
      <c r="N3937" s="13" t="n"/>
      <c r="Q3937" s="14" t="n"/>
      <c r="R3937" s="10" t="n"/>
      <c r="S3937" s="10" t="n"/>
      <c r="T3937" s="10" t="n"/>
      <c r="U3937" s="10" t="n"/>
      <c r="V3937" s="13" t="n"/>
      <c r="X3937" s="13" t="n"/>
      <c r="AA3937" s="14" t="n"/>
    </row>
    <row r="3938">
      <c r="B3938" t="inlineStr">
        <is>
          <t>Venta Directa</t>
        </is>
      </c>
      <c r="C3938" t="n">
        <v>40355276</v>
      </c>
      <c r="D3938" t="inlineStr">
        <is>
          <t>AGRO SUDAMERICA</t>
        </is>
      </c>
      <c r="E3938" t="n">
        <v>1012719</v>
      </c>
      <c r="F3938" t="inlineStr">
        <is>
          <t>agro sudamerica1012719</t>
        </is>
      </c>
      <c r="G3938" s="12" t="n">
        <v>44927</v>
      </c>
      <c r="H3938" s="10" t="inlineStr"/>
      <c r="I3938" s="10" t="n"/>
      <c r="J3938" s="10" t="n"/>
      <c r="K3938" s="10" t="n"/>
      <c r="L3938" s="13" t="n"/>
      <c r="N3938" s="13" t="n"/>
      <c r="Q3938" s="14" t="n"/>
      <c r="R3938" s="10" t="n"/>
      <c r="S3938" s="10" t="n"/>
      <c r="T3938" s="10" t="n"/>
      <c r="U3938" s="10" t="n"/>
      <c r="V3938" s="13" t="n"/>
      <c r="X3938" s="13" t="n"/>
      <c r="AA3938" s="14" t="n"/>
    </row>
    <row r="3939">
      <c r="B3939" t="inlineStr">
        <is>
          <t>Venta Directa</t>
        </is>
      </c>
      <c r="C3939" t="n">
        <v>40355275</v>
      </c>
      <c r="D3939" t="inlineStr">
        <is>
          <t>AGRO SUDAMERICA</t>
        </is>
      </c>
      <c r="E3939" t="n">
        <v>1012719</v>
      </c>
      <c r="F3939" t="inlineStr">
        <is>
          <t>agro sudamerica1012719</t>
        </is>
      </c>
      <c r="G3939" s="12" t="n">
        <v>44927</v>
      </c>
      <c r="H3939" s="10" t="inlineStr"/>
      <c r="I3939" s="10" t="n"/>
      <c r="J3939" s="10" t="n"/>
      <c r="K3939" s="10" t="n"/>
      <c r="L3939" s="13" t="n"/>
      <c r="N3939" s="13" t="n"/>
      <c r="Q3939" s="14" t="n"/>
      <c r="R3939" s="10" t="n"/>
      <c r="S3939" s="10" t="n"/>
      <c r="T3939" s="10" t="n"/>
      <c r="U3939" s="10" t="n"/>
      <c r="V3939" s="13" t="n"/>
      <c r="X3939" s="13" t="n"/>
      <c r="AA3939" s="14" t="n"/>
    </row>
    <row r="3940">
      <c r="B3940" t="inlineStr">
        <is>
          <t>Venta Directa</t>
        </is>
      </c>
      <c r="C3940" t="n">
        <v>40355274</v>
      </c>
      <c r="D3940" t="inlineStr">
        <is>
          <t>AGRO SUDAMERICA</t>
        </is>
      </c>
      <c r="E3940" t="n">
        <v>1012719</v>
      </c>
      <c r="F3940" t="inlineStr">
        <is>
          <t>agro sudamerica1012719</t>
        </is>
      </c>
      <c r="G3940" s="12" t="n">
        <v>44927</v>
      </c>
      <c r="H3940" s="10" t="inlineStr"/>
      <c r="I3940" s="10" t="n"/>
      <c r="J3940" s="10" t="n"/>
      <c r="K3940" s="10" t="n"/>
      <c r="L3940" s="13" t="n"/>
      <c r="N3940" s="13" t="n"/>
      <c r="Q3940" s="14" t="n"/>
      <c r="R3940" s="10" t="n"/>
      <c r="S3940" s="10" t="n"/>
      <c r="T3940" s="10" t="n"/>
      <c r="U3940" s="10" t="n"/>
      <c r="V3940" s="13" t="n"/>
      <c r="X3940" s="13" t="n"/>
      <c r="AA3940" s="14" t="n"/>
    </row>
    <row r="3941">
      <c r="B3941" t="inlineStr">
        <is>
          <t>Venta Directa</t>
        </is>
      </c>
      <c r="C3941" t="n">
        <v>40355273</v>
      </c>
      <c r="D3941" t="inlineStr">
        <is>
          <t>AGRO SUDAMERICA</t>
        </is>
      </c>
      <c r="E3941" t="n">
        <v>1012719</v>
      </c>
      <c r="F3941" t="inlineStr">
        <is>
          <t>agro sudamerica1012719</t>
        </is>
      </c>
      <c r="G3941" s="12" t="n">
        <v>44927</v>
      </c>
      <c r="H3941" s="10" t="inlineStr"/>
      <c r="I3941" s="10" t="n"/>
      <c r="J3941" s="10" t="n"/>
      <c r="K3941" s="10" t="n"/>
      <c r="L3941" s="13" t="n"/>
      <c r="N3941" s="13" t="n"/>
      <c r="Q3941" s="14" t="n"/>
      <c r="R3941" s="10" t="n"/>
      <c r="S3941" s="10" t="n"/>
      <c r="T3941" s="10" t="n"/>
      <c r="U3941" s="10" t="n"/>
      <c r="V3941" s="13" t="n"/>
      <c r="X3941" s="13" t="n"/>
      <c r="AA3941" s="14" t="n"/>
    </row>
    <row r="3942">
      <c r="B3942" t="inlineStr">
        <is>
          <t>Venta Directa</t>
        </is>
      </c>
      <c r="C3942" t="n">
        <v>40355272</v>
      </c>
      <c r="D3942" t="inlineStr">
        <is>
          <t>AGRO SUDAMERICA</t>
        </is>
      </c>
      <c r="E3942" t="n">
        <v>1012719</v>
      </c>
      <c r="F3942" t="inlineStr">
        <is>
          <t>agro sudamerica1012719</t>
        </is>
      </c>
      <c r="G3942" s="12" t="n">
        <v>44927</v>
      </c>
      <c r="H3942" s="10" t="inlineStr"/>
      <c r="I3942" s="10" t="n"/>
      <c r="J3942" s="10" t="n"/>
      <c r="K3942" s="10" t="n"/>
      <c r="L3942" s="13" t="n"/>
      <c r="N3942" s="13" t="n"/>
      <c r="Q3942" s="14" t="n"/>
      <c r="R3942" s="10" t="n"/>
      <c r="S3942" s="10" t="n"/>
      <c r="T3942" s="10" t="n"/>
      <c r="U3942" s="10" t="n"/>
      <c r="V3942" s="13" t="n"/>
      <c r="X3942" s="13" t="n"/>
      <c r="AA3942" s="14" t="n"/>
    </row>
    <row r="3943">
      <c r="B3943" t="inlineStr">
        <is>
          <t>Venta Directa</t>
        </is>
      </c>
      <c r="C3943" t="n">
        <v>40355271</v>
      </c>
      <c r="D3943" t="inlineStr">
        <is>
          <t>AGRO SUDAMERICA</t>
        </is>
      </c>
      <c r="E3943" t="n">
        <v>1012719</v>
      </c>
      <c r="F3943" t="inlineStr">
        <is>
          <t>agro sudamerica1012719</t>
        </is>
      </c>
      <c r="G3943" s="12" t="n">
        <v>44927</v>
      </c>
      <c r="H3943" s="10" t="inlineStr"/>
      <c r="I3943" s="10" t="n"/>
      <c r="J3943" s="10" t="n"/>
      <c r="K3943" s="10" t="n"/>
      <c r="L3943" s="13" t="n"/>
      <c r="N3943" s="13" t="n"/>
      <c r="Q3943" s="14" t="n"/>
      <c r="R3943" s="10" t="n"/>
      <c r="S3943" s="10" t="n"/>
      <c r="T3943" s="10" t="n"/>
      <c r="U3943" s="10" t="n"/>
      <c r="V3943" s="13" t="n"/>
      <c r="X3943" s="13" t="n"/>
      <c r="AA3943" s="14" t="n"/>
    </row>
    <row r="3944">
      <c r="B3944" t="inlineStr">
        <is>
          <t>Venta Directa</t>
        </is>
      </c>
      <c r="C3944" t="n">
        <v>40355260</v>
      </c>
      <c r="D3944" t="inlineStr">
        <is>
          <t>AGRO SUDAMERICA</t>
        </is>
      </c>
      <c r="E3944" t="n">
        <v>1022842</v>
      </c>
      <c r="F3944" t="inlineStr">
        <is>
          <t>agro sudamerica1022842</t>
        </is>
      </c>
      <c r="G3944" s="12" t="n">
        <v>44927</v>
      </c>
      <c r="H3944" s="10" t="inlineStr"/>
      <c r="I3944" s="10" t="n"/>
      <c r="J3944" s="10" t="n"/>
      <c r="K3944" s="10" t="n"/>
      <c r="L3944" s="13" t="n"/>
      <c r="N3944" s="13" t="n"/>
      <c r="Q3944" s="14" t="n"/>
      <c r="R3944" s="10" t="n"/>
      <c r="S3944" s="10" t="n"/>
      <c r="T3944" s="10" t="n"/>
      <c r="U3944" s="10" t="n"/>
      <c r="V3944" s="13" t="n"/>
      <c r="X3944" s="13" t="n"/>
      <c r="AA3944" s="14" t="n"/>
    </row>
    <row r="3945">
      <c r="B3945" t="inlineStr">
        <is>
          <t>Venta Directa</t>
        </is>
      </c>
      <c r="C3945" t="n">
        <v>40355260</v>
      </c>
      <c r="D3945" t="inlineStr">
        <is>
          <t>AGRO SUDAMERICA</t>
        </is>
      </c>
      <c r="E3945" t="n">
        <v>1022102</v>
      </c>
      <c r="F3945" t="inlineStr">
        <is>
          <t>agro sudamerica1022102</t>
        </is>
      </c>
      <c r="G3945" s="12" t="n">
        <v>44927</v>
      </c>
      <c r="H3945" s="10" t="inlineStr"/>
      <c r="I3945" s="10" t="n"/>
      <c r="J3945" s="10" t="n"/>
      <c r="K3945" s="10" t="n"/>
      <c r="L3945" s="13" t="n"/>
      <c r="N3945" s="13" t="n"/>
      <c r="Q3945" s="14" t="n"/>
      <c r="R3945" s="10" t="n"/>
      <c r="S3945" s="10" t="n"/>
      <c r="T3945" s="10" t="n"/>
      <c r="U3945" s="10" t="n"/>
      <c r="V3945" s="13" t="n"/>
      <c r="X3945" s="13" t="n"/>
      <c r="AA3945" s="14" t="n"/>
    </row>
    <row r="3946">
      <c r="B3946" t="inlineStr">
        <is>
          <t>Venta Directa</t>
        </is>
      </c>
      <c r="C3946" t="n">
        <v>40355260</v>
      </c>
      <c r="D3946" t="inlineStr">
        <is>
          <t>AGRO SUDAMERICA</t>
        </is>
      </c>
      <c r="E3946" t="n">
        <v>1020886</v>
      </c>
      <c r="F3946" t="inlineStr">
        <is>
          <t>agro sudamerica1020886</t>
        </is>
      </c>
      <c r="G3946" s="12" t="n">
        <v>44927</v>
      </c>
      <c r="H3946" s="10" t="inlineStr"/>
      <c r="I3946" s="10" t="n"/>
      <c r="J3946" s="10" t="n"/>
      <c r="K3946" s="10" t="n"/>
      <c r="L3946" s="13" t="n"/>
      <c r="N3946" s="13" t="n"/>
      <c r="Q3946" s="14" t="n"/>
      <c r="R3946" s="10" t="n"/>
      <c r="S3946" s="10" t="n"/>
      <c r="T3946" s="10" t="n"/>
      <c r="U3946" s="10" t="n"/>
      <c r="V3946" s="13" t="n"/>
      <c r="X3946" s="13" t="n"/>
      <c r="AA3946" s="14" t="n"/>
    </row>
    <row r="3947">
      <c r="B3947" t="inlineStr">
        <is>
          <t>Venta Directa</t>
        </is>
      </c>
      <c r="C3947" t="n">
        <v>40355259</v>
      </c>
      <c r="D3947" t="inlineStr">
        <is>
          <t>AGRO SUDAMERICA</t>
        </is>
      </c>
      <c r="E3947" t="n">
        <v>1020944</v>
      </c>
      <c r="F3947" t="inlineStr">
        <is>
          <t>agro sudamerica1020944</t>
        </is>
      </c>
      <c r="G3947" s="12" t="n">
        <v>44931</v>
      </c>
      <c r="H3947" s="10" t="inlineStr"/>
      <c r="I3947" s="10" t="n"/>
      <c r="J3947" s="10" t="n"/>
      <c r="K3947" s="10" t="n"/>
      <c r="L3947" s="13" t="n"/>
      <c r="N3947" s="13" t="n"/>
      <c r="Q3947" s="14" t="n"/>
      <c r="R3947" s="10" t="n"/>
      <c r="S3947" s="10" t="n"/>
      <c r="T3947" s="10" t="n"/>
      <c r="U3947" s="10" t="n"/>
      <c r="V3947" s="13" t="n"/>
      <c r="X3947" s="13" t="n"/>
      <c r="AA3947" s="14" t="n"/>
    </row>
    <row r="3948">
      <c r="B3948" t="inlineStr">
        <is>
          <t>Venta Directa</t>
        </is>
      </c>
      <c r="C3948" t="n">
        <v>40355247</v>
      </c>
      <c r="D3948" t="inlineStr">
        <is>
          <t>AGRO SUDAMERICA</t>
        </is>
      </c>
      <c r="E3948" t="n">
        <v>1023417</v>
      </c>
      <c r="F3948" t="inlineStr">
        <is>
          <t>agro sudamerica1023417</t>
        </is>
      </c>
      <c r="G3948" s="12" t="n">
        <v>44926</v>
      </c>
      <c r="H3948" s="10" t="inlineStr"/>
      <c r="I3948" s="10" t="n"/>
      <c r="J3948" s="10" t="n"/>
      <c r="K3948" s="10" t="n"/>
      <c r="L3948" s="13" t="n"/>
      <c r="N3948" s="13" t="n"/>
      <c r="Q3948" s="14" t="n"/>
      <c r="R3948" s="10" t="n"/>
      <c r="S3948" s="10" t="n"/>
      <c r="T3948" s="10" t="n"/>
      <c r="U3948" s="10" t="n"/>
      <c r="V3948" s="13" t="n"/>
      <c r="X3948" s="13" t="n"/>
      <c r="AA3948" s="14" t="n"/>
    </row>
    <row r="3949">
      <c r="B3949" t="inlineStr">
        <is>
          <t>Venta Directa</t>
        </is>
      </c>
      <c r="C3949" t="n">
        <v>40355247</v>
      </c>
      <c r="D3949" t="inlineStr">
        <is>
          <t>AGRO SUDAMERICA</t>
        </is>
      </c>
      <c r="E3949" t="n">
        <v>1023400</v>
      </c>
      <c r="F3949" t="inlineStr">
        <is>
          <t>agro sudamerica1023400</t>
        </is>
      </c>
      <c r="G3949" s="12" t="n">
        <v>44926</v>
      </c>
      <c r="H3949" s="10" t="inlineStr"/>
      <c r="I3949" s="10" t="n"/>
      <c r="J3949" s="10" t="n"/>
      <c r="K3949" s="10" t="n"/>
      <c r="L3949" s="13" t="n"/>
      <c r="N3949" s="13" t="n"/>
      <c r="Q3949" s="14" t="n"/>
      <c r="R3949" s="10" t="n"/>
      <c r="S3949" s="10" t="n"/>
      <c r="T3949" s="10" t="n"/>
      <c r="U3949" s="10" t="n"/>
      <c r="V3949" s="13" t="n"/>
      <c r="X3949" s="13" t="n"/>
      <c r="AA3949" s="14" t="n"/>
    </row>
    <row r="3950">
      <c r="B3950" t="inlineStr">
        <is>
          <t>Venta Directa</t>
        </is>
      </c>
      <c r="C3950" t="n">
        <v>40355247</v>
      </c>
      <c r="D3950" t="inlineStr">
        <is>
          <t>AGRO SUDAMERICA</t>
        </is>
      </c>
      <c r="E3950" t="n">
        <v>1023090</v>
      </c>
      <c r="F3950" t="inlineStr">
        <is>
          <t>agro sudamerica1023090</t>
        </is>
      </c>
      <c r="G3950" s="12" t="n">
        <v>44926</v>
      </c>
      <c r="H3950" s="10" t="inlineStr"/>
      <c r="I3950" s="10" t="n"/>
      <c r="J3950" s="10" t="n"/>
      <c r="K3950" s="10" t="n"/>
      <c r="L3950" s="13" t="n"/>
      <c r="N3950" s="13" t="n"/>
      <c r="Q3950" s="14" t="n"/>
      <c r="R3950" s="10" t="n"/>
      <c r="S3950" s="10" t="n"/>
      <c r="T3950" s="10" t="n"/>
      <c r="U3950" s="10" t="n"/>
      <c r="V3950" s="13" t="n"/>
      <c r="X3950" s="13" t="n"/>
      <c r="AA3950" s="14" t="n"/>
    </row>
    <row r="3951">
      <c r="B3951" t="inlineStr">
        <is>
          <t>Venta Local</t>
        </is>
      </c>
      <c r="C3951" t="n">
        <v>40355236</v>
      </c>
      <c r="D3951" t="inlineStr">
        <is>
          <t>ANDES ASIA</t>
        </is>
      </c>
      <c r="E3951" t="n">
        <v>1022918</v>
      </c>
      <c r="F3951" t="inlineStr">
        <is>
          <t>andes asia1022918</t>
        </is>
      </c>
      <c r="G3951" s="12" t="n">
        <v>44977</v>
      </c>
      <c r="H3951" s="10" t="n">
        <v>24000</v>
      </c>
      <c r="I3951" s="10" t="n"/>
      <c r="J3951" s="10" t="n"/>
      <c r="K3951" s="10" t="n"/>
      <c r="L3951" s="13" t="n">
        <v>4.830303030303031</v>
      </c>
      <c r="M3951" s="12" t="n">
        <v>44981</v>
      </c>
      <c r="N3951" s="13" t="n">
        <v>15</v>
      </c>
      <c r="O3951" s="12" t="n">
        <v>44996</v>
      </c>
      <c r="P3951" t="n">
        <v>17</v>
      </c>
      <c r="Q3951" s="14" t="inlineStr">
        <is>
          <t>SI</t>
        </is>
      </c>
      <c r="R3951" s="10" t="n">
        <v>24000</v>
      </c>
      <c r="S3951" s="10" t="n"/>
      <c r="T3951" s="10" t="n"/>
      <c r="U3951" s="10" t="n"/>
      <c r="V3951" s="13" t="n">
        <v>6.830303030303031</v>
      </c>
      <c r="W3951" s="12" t="n">
        <v>44983</v>
      </c>
      <c r="X3951" s="13" t="n">
        <v>17</v>
      </c>
      <c r="Y3951" s="12" t="n">
        <v>44996</v>
      </c>
      <c r="Z3951" t="n">
        <v>17</v>
      </c>
      <c r="AA3951" s="14" t="inlineStr">
        <is>
          <t>SI</t>
        </is>
      </c>
    </row>
    <row r="3952">
      <c r="B3952" t="inlineStr">
        <is>
          <t>Venta Directa</t>
        </is>
      </c>
      <c r="C3952" t="n">
        <v>40355235</v>
      </c>
      <c r="D3952" t="inlineStr">
        <is>
          <t>AGROSUPER ASIA</t>
        </is>
      </c>
      <c r="E3952" t="n">
        <v>1021204</v>
      </c>
      <c r="F3952" t="inlineStr">
        <is>
          <t>agrosuper asia1021204</t>
        </is>
      </c>
      <c r="G3952" s="12" t="n">
        <v>44974</v>
      </c>
      <c r="H3952" s="10" t="inlineStr"/>
      <c r="I3952" s="10" t="n"/>
      <c r="J3952" s="10" t="n"/>
      <c r="K3952" s="10" t="n"/>
      <c r="L3952" s="13" t="n"/>
      <c r="N3952" s="13" t="n"/>
      <c r="Q3952" s="14" t="n"/>
      <c r="R3952" s="10" t="n"/>
      <c r="S3952" s="10" t="n"/>
      <c r="T3952" s="10" t="n"/>
      <c r="U3952" s="10" t="n"/>
      <c r="V3952" s="13" t="n"/>
      <c r="X3952" s="13" t="n"/>
      <c r="AA3952" s="14" t="n"/>
    </row>
    <row r="3953">
      <c r="B3953" t="inlineStr">
        <is>
          <t>Venta Directa</t>
        </is>
      </c>
      <c r="C3953" t="n">
        <v>40354701</v>
      </c>
      <c r="D3953" t="inlineStr">
        <is>
          <t>AGRO SUDAMERICA</t>
        </is>
      </c>
      <c r="E3953" t="n">
        <v>1030792</v>
      </c>
      <c r="F3953" t="inlineStr">
        <is>
          <t>agro sudamerica1030792</t>
        </is>
      </c>
      <c r="G3953" s="12" t="n">
        <v>44935</v>
      </c>
      <c r="H3953" s="10" t="inlineStr"/>
      <c r="I3953" s="10" t="n"/>
      <c r="J3953" s="10" t="n"/>
      <c r="K3953" s="10" t="n"/>
      <c r="L3953" s="13" t="n"/>
      <c r="N3953" s="13" t="n"/>
      <c r="Q3953" s="14" t="n"/>
      <c r="R3953" s="10" t="n"/>
      <c r="S3953" s="10" t="n"/>
      <c r="T3953" s="10" t="n"/>
      <c r="U3953" s="10" t="n"/>
      <c r="V3953" s="13" t="n"/>
      <c r="X3953" s="13" t="n"/>
      <c r="AA3953" s="14" t="n"/>
    </row>
    <row r="3954">
      <c r="B3954" t="inlineStr">
        <is>
          <t>Venta Directa</t>
        </is>
      </c>
      <c r="C3954" t="n">
        <v>40354701</v>
      </c>
      <c r="D3954" t="inlineStr">
        <is>
          <t>AGRO SUDAMERICA</t>
        </is>
      </c>
      <c r="E3954" t="n">
        <v>1030506</v>
      </c>
      <c r="F3954" t="inlineStr">
        <is>
          <t>agro sudamerica1030506</t>
        </is>
      </c>
      <c r="G3954" s="12" t="n">
        <v>44935</v>
      </c>
      <c r="H3954" s="10" t="inlineStr"/>
      <c r="I3954" s="10" t="n"/>
      <c r="J3954" s="10" t="n"/>
      <c r="K3954" s="10" t="n"/>
      <c r="L3954" s="13" t="n"/>
      <c r="N3954" s="13" t="n"/>
      <c r="Q3954" s="14" t="n"/>
      <c r="R3954" s="10" t="n"/>
      <c r="S3954" s="10" t="n"/>
      <c r="T3954" s="10" t="n"/>
      <c r="U3954" s="10" t="n"/>
      <c r="V3954" s="13" t="n"/>
      <c r="X3954" s="13" t="n"/>
      <c r="AA3954" s="14" t="n"/>
    </row>
    <row r="3955">
      <c r="B3955" t="inlineStr">
        <is>
          <t>Venta Directa</t>
        </is>
      </c>
      <c r="C3955" t="n">
        <v>40354673</v>
      </c>
      <c r="D3955" t="inlineStr">
        <is>
          <t>AGRO SUDAMERICA</t>
        </is>
      </c>
      <c r="E3955" t="n">
        <v>1030792</v>
      </c>
      <c r="F3955" t="inlineStr">
        <is>
          <t>agro sudamerica1030792</t>
        </is>
      </c>
      <c r="G3955" s="12" t="n">
        <v>44940</v>
      </c>
      <c r="H3955" s="10" t="inlineStr"/>
      <c r="I3955" s="10" t="n"/>
      <c r="J3955" s="10" t="n"/>
      <c r="K3955" s="10" t="n"/>
      <c r="L3955" s="13" t="n"/>
      <c r="N3955" s="13" t="n"/>
      <c r="Q3955" s="14" t="n"/>
      <c r="R3955" s="10" t="n"/>
      <c r="S3955" s="10" t="n"/>
      <c r="T3955" s="10" t="n"/>
      <c r="U3955" s="10" t="n"/>
      <c r="V3955" s="13" t="n"/>
      <c r="X3955" s="13" t="n"/>
      <c r="AA3955" s="14" t="n"/>
    </row>
    <row r="3956">
      <c r="B3956" t="inlineStr">
        <is>
          <t>Venta Directa</t>
        </is>
      </c>
      <c r="C3956" t="n">
        <v>40354673</v>
      </c>
      <c r="D3956" t="inlineStr">
        <is>
          <t>AGRO SUDAMERICA</t>
        </is>
      </c>
      <c r="E3956" t="n">
        <v>1030773</v>
      </c>
      <c r="F3956" t="inlineStr">
        <is>
          <t>agro sudamerica1030773</t>
        </is>
      </c>
      <c r="G3956" s="12" t="n">
        <v>44940</v>
      </c>
      <c r="H3956" s="10" t="inlineStr"/>
      <c r="I3956" s="10" t="n"/>
      <c r="J3956" s="10" t="n"/>
      <c r="K3956" s="10" t="n"/>
      <c r="L3956" s="13" t="n"/>
      <c r="N3956" s="13" t="n"/>
      <c r="Q3956" s="14" t="n"/>
      <c r="R3956" s="10" t="n"/>
      <c r="S3956" s="10" t="n"/>
      <c r="T3956" s="10" t="n"/>
      <c r="U3956" s="10" t="n"/>
      <c r="V3956" s="13" t="n"/>
      <c r="X3956" s="13" t="n"/>
      <c r="AA3956" s="14" t="n"/>
    </row>
    <row r="3957">
      <c r="B3957" t="inlineStr">
        <is>
          <t>Venta Local</t>
        </is>
      </c>
      <c r="C3957" t="n">
        <v>40354663</v>
      </c>
      <c r="D3957" t="inlineStr">
        <is>
          <t>AGROSUPER SHANGHAI</t>
        </is>
      </c>
      <c r="E3957" t="n">
        <v>1011969</v>
      </c>
      <c r="F3957" t="inlineStr">
        <is>
          <t>agrosuper shanghai1011969</t>
        </is>
      </c>
      <c r="G3957" s="12" t="n">
        <v>44958</v>
      </c>
      <c r="H3957" s="10" t="inlineStr"/>
      <c r="I3957" s="10" t="n"/>
      <c r="J3957" s="10" t="n"/>
      <c r="K3957" s="10" t="n"/>
      <c r="L3957" s="13" t="n">
        <v>5.574109245612703</v>
      </c>
      <c r="M3957" s="12" t="n">
        <v>44963</v>
      </c>
      <c r="N3957" s="13" t="n">
        <v>5.5</v>
      </c>
      <c r="O3957" s="12" t="n">
        <v>44968</v>
      </c>
      <c r="P3957" t="n">
        <v>14</v>
      </c>
      <c r="Q3957" s="14" t="inlineStr">
        <is>
          <t>SI</t>
        </is>
      </c>
      <c r="R3957" s="10" t="n"/>
      <c r="S3957" s="10" t="n"/>
      <c r="T3957" s="10" t="n"/>
      <c r="U3957" s="10" t="n"/>
      <c r="V3957" s="13" t="n">
        <v>7.574109245612703</v>
      </c>
      <c r="W3957" s="12" t="n">
        <v>44965</v>
      </c>
      <c r="X3957" s="13" t="n">
        <v>7.5</v>
      </c>
      <c r="Y3957" s="12" t="n">
        <v>44968</v>
      </c>
      <c r="Z3957" t="n">
        <v>14</v>
      </c>
      <c r="AA3957" s="14" t="inlineStr">
        <is>
          <t>SI</t>
        </is>
      </c>
    </row>
    <row r="3958">
      <c r="B3958" t="inlineStr">
        <is>
          <t>Venta Local</t>
        </is>
      </c>
      <c r="C3958" t="n">
        <v>40354662</v>
      </c>
      <c r="D3958" t="inlineStr">
        <is>
          <t>AGROSUPER SHANGHAI</t>
        </is>
      </c>
      <c r="E3958" t="n">
        <v>1011969</v>
      </c>
      <c r="F3958" t="inlineStr">
        <is>
          <t>agrosuper shanghai1011969</t>
        </is>
      </c>
      <c r="G3958" s="12" t="n">
        <v>44936</v>
      </c>
      <c r="H3958" s="10" t="inlineStr"/>
      <c r="I3958" s="10" t="n"/>
      <c r="J3958" s="10" t="n"/>
      <c r="K3958" s="10" t="n"/>
      <c r="L3958" s="13" t="n">
        <v>5.574109245612703</v>
      </c>
      <c r="M3958" s="12" t="n">
        <v>44941</v>
      </c>
      <c r="N3958" s="13" t="n">
        <v>5.5</v>
      </c>
      <c r="O3958" s="12" t="n">
        <v>44946</v>
      </c>
      <c r="P3958" t="n">
        <v>7</v>
      </c>
      <c r="Q3958" s="14" t="inlineStr">
        <is>
          <t>SI</t>
        </is>
      </c>
      <c r="R3958" s="10" t="n"/>
      <c r="S3958" s="10" t="n"/>
      <c r="T3958" s="10" t="n"/>
      <c r="U3958" s="10" t="n"/>
      <c r="V3958" s="13" t="n">
        <v>7.574109245612703</v>
      </c>
      <c r="W3958" s="12" t="n">
        <v>44943</v>
      </c>
      <c r="X3958" s="13" t="n">
        <v>7.5</v>
      </c>
      <c r="Y3958" s="12" t="n">
        <v>44946</v>
      </c>
      <c r="Z3958" t="n">
        <v>7</v>
      </c>
      <c r="AA3958" s="14" t="inlineStr">
        <is>
          <t>SI</t>
        </is>
      </c>
    </row>
    <row r="3959">
      <c r="B3959" t="inlineStr">
        <is>
          <t>Venta Local</t>
        </is>
      </c>
      <c r="C3959" t="n">
        <v>40354652</v>
      </c>
      <c r="D3959" t="inlineStr">
        <is>
          <t>ANDES ASIA</t>
        </is>
      </c>
      <c r="E3959" t="n">
        <v>1023265</v>
      </c>
      <c r="F3959" t="inlineStr">
        <is>
          <t>andes asia1023265</t>
        </is>
      </c>
      <c r="G3959" s="12" t="n">
        <v>44962</v>
      </c>
      <c r="H3959" s="10" t="inlineStr"/>
      <c r="I3959" s="10" t="n"/>
      <c r="J3959" s="10" t="n"/>
      <c r="K3959" s="10" t="n"/>
      <c r="L3959" s="13" t="n">
        <v>4.830303030303031</v>
      </c>
      <c r="M3959" s="12" t="n">
        <v>44966</v>
      </c>
      <c r="N3959" s="13" t="n">
        <v>15</v>
      </c>
      <c r="O3959" s="12" t="n">
        <v>44981</v>
      </c>
      <c r="P3959" t="n">
        <v>3</v>
      </c>
      <c r="Q3959" s="14" t="inlineStr">
        <is>
          <t>SI</t>
        </is>
      </c>
      <c r="R3959" s="10" t="n"/>
      <c r="S3959" s="10" t="n"/>
      <c r="T3959" s="10" t="n"/>
      <c r="U3959" s="10" t="n"/>
      <c r="V3959" s="13" t="n">
        <v>6.830303030303031</v>
      </c>
      <c r="W3959" s="12" t="n">
        <v>44968</v>
      </c>
      <c r="X3959" s="13" t="n">
        <v>17</v>
      </c>
      <c r="Y3959" s="12" t="n">
        <v>44981</v>
      </c>
      <c r="Z3959" t="n">
        <v>3</v>
      </c>
      <c r="AA3959" s="14" t="inlineStr">
        <is>
          <t>SI</t>
        </is>
      </c>
    </row>
    <row r="3960">
      <c r="B3960" t="inlineStr">
        <is>
          <t>Venta Local</t>
        </is>
      </c>
      <c r="C3960" t="n">
        <v>40354651</v>
      </c>
      <c r="D3960" t="inlineStr">
        <is>
          <t>ANDES ASIA</t>
        </is>
      </c>
      <c r="E3960" t="n">
        <v>1021987</v>
      </c>
      <c r="F3960" t="inlineStr">
        <is>
          <t>andes asia1021987</t>
        </is>
      </c>
      <c r="G3960" s="12" t="n">
        <v>44962</v>
      </c>
      <c r="H3960" s="10" t="inlineStr"/>
      <c r="I3960" s="10" t="n"/>
      <c r="J3960" s="10" t="n"/>
      <c r="K3960" s="10" t="n"/>
      <c r="L3960" s="13" t="n">
        <v>4.830303030303031</v>
      </c>
      <c r="M3960" s="12" t="n">
        <v>44966</v>
      </c>
      <c r="N3960" s="13" t="n">
        <v>15</v>
      </c>
      <c r="O3960" s="12" t="n">
        <v>44981</v>
      </c>
      <c r="P3960" t="n">
        <v>3</v>
      </c>
      <c r="Q3960" s="14" t="inlineStr">
        <is>
          <t>SI</t>
        </is>
      </c>
      <c r="R3960" s="10" t="n"/>
      <c r="S3960" s="10" t="n"/>
      <c r="T3960" s="10" t="n"/>
      <c r="U3960" s="10" t="n"/>
      <c r="V3960" s="13" t="n">
        <v>6.830303030303031</v>
      </c>
      <c r="W3960" s="12" t="n">
        <v>44968</v>
      </c>
      <c r="X3960" s="13" t="n">
        <v>17</v>
      </c>
      <c r="Y3960" s="12" t="n">
        <v>44981</v>
      </c>
      <c r="Z3960" t="n">
        <v>3</v>
      </c>
      <c r="AA3960" s="14" t="inlineStr">
        <is>
          <t>SI</t>
        </is>
      </c>
    </row>
    <row r="3961">
      <c r="B3961" t="inlineStr">
        <is>
          <t>Venta Local</t>
        </is>
      </c>
      <c r="C3961" t="n">
        <v>40354650</v>
      </c>
      <c r="D3961" t="inlineStr">
        <is>
          <t>ANDES ASIA</t>
        </is>
      </c>
      <c r="E3961" t="n">
        <v>1021922</v>
      </c>
      <c r="F3961" t="inlineStr">
        <is>
          <t>andes asia1021922</t>
        </is>
      </c>
      <c r="G3961" s="12" t="n">
        <v>44962</v>
      </c>
      <c r="H3961" s="10" t="inlineStr"/>
      <c r="I3961" s="10" t="n"/>
      <c r="J3961" s="10" t="n"/>
      <c r="K3961" s="10" t="n"/>
      <c r="L3961" s="13" t="n">
        <v>4.830303030303031</v>
      </c>
      <c r="M3961" s="12" t="n">
        <v>44966</v>
      </c>
      <c r="N3961" s="13" t="n">
        <v>15</v>
      </c>
      <c r="O3961" s="12" t="n">
        <v>44981</v>
      </c>
      <c r="P3961" t="n">
        <v>3</v>
      </c>
      <c r="Q3961" s="14" t="inlineStr">
        <is>
          <t>SI</t>
        </is>
      </c>
      <c r="R3961" s="10" t="n"/>
      <c r="S3961" s="10" t="n"/>
      <c r="T3961" s="10" t="n"/>
      <c r="U3961" s="10" t="n"/>
      <c r="V3961" s="13" t="n">
        <v>6.830303030303031</v>
      </c>
      <c r="W3961" s="12" t="n">
        <v>44968</v>
      </c>
      <c r="X3961" s="13" t="n">
        <v>17</v>
      </c>
      <c r="Y3961" s="12" t="n">
        <v>44981</v>
      </c>
      <c r="Z3961" t="n">
        <v>3</v>
      </c>
      <c r="AA3961" s="14" t="inlineStr">
        <is>
          <t>SI</t>
        </is>
      </c>
    </row>
    <row r="3962">
      <c r="B3962" t="inlineStr">
        <is>
          <t>Venta Local</t>
        </is>
      </c>
      <c r="C3962" t="n">
        <v>40354650</v>
      </c>
      <c r="D3962" t="inlineStr">
        <is>
          <t>ANDES ASIA</t>
        </is>
      </c>
      <c r="E3962" t="n">
        <v>1022141</v>
      </c>
      <c r="F3962" t="inlineStr">
        <is>
          <t>andes asia1022141</t>
        </is>
      </c>
      <c r="G3962" s="12" t="n">
        <v>44962</v>
      </c>
      <c r="H3962" s="10" t="inlineStr"/>
      <c r="I3962" s="10" t="n"/>
      <c r="J3962" s="10" t="n"/>
      <c r="K3962" s="10" t="n"/>
      <c r="L3962" s="13" t="n">
        <v>4.830303030303031</v>
      </c>
      <c r="M3962" s="12" t="n">
        <v>44966</v>
      </c>
      <c r="N3962" s="13" t="n">
        <v>15</v>
      </c>
      <c r="O3962" s="12" t="n">
        <v>44981</v>
      </c>
      <c r="P3962" t="n">
        <v>3</v>
      </c>
      <c r="Q3962" s="14" t="inlineStr">
        <is>
          <t>SI</t>
        </is>
      </c>
      <c r="R3962" s="10" t="n"/>
      <c r="S3962" s="10" t="n"/>
      <c r="T3962" s="10" t="n"/>
      <c r="U3962" s="10" t="n"/>
      <c r="V3962" s="13" t="n">
        <v>6.830303030303031</v>
      </c>
      <c r="W3962" s="12" t="n">
        <v>44968</v>
      </c>
      <c r="X3962" s="13" t="n">
        <v>17</v>
      </c>
      <c r="Y3962" s="12" t="n">
        <v>44981</v>
      </c>
      <c r="Z3962" t="n">
        <v>3</v>
      </c>
      <c r="AA3962" s="14" t="inlineStr">
        <is>
          <t>SI</t>
        </is>
      </c>
    </row>
    <row r="3963">
      <c r="B3963" t="inlineStr">
        <is>
          <t>Venta Local</t>
        </is>
      </c>
      <c r="C3963" t="n">
        <v>40354650</v>
      </c>
      <c r="D3963" t="inlineStr">
        <is>
          <t>ANDES ASIA</t>
        </is>
      </c>
      <c r="E3963" t="n">
        <v>1022515</v>
      </c>
      <c r="F3963" t="inlineStr">
        <is>
          <t>andes asia1022515</t>
        </is>
      </c>
      <c r="G3963" s="12" t="n">
        <v>44962</v>
      </c>
      <c r="H3963" s="10" t="inlineStr"/>
      <c r="I3963" s="10" t="n"/>
      <c r="J3963" s="10" t="n"/>
      <c r="K3963" s="10" t="n"/>
      <c r="L3963" s="13" t="n">
        <v>4.830303030303031</v>
      </c>
      <c r="M3963" s="12" t="n">
        <v>44966</v>
      </c>
      <c r="N3963" s="13" t="n">
        <v>15</v>
      </c>
      <c r="O3963" s="12" t="n">
        <v>44981</v>
      </c>
      <c r="P3963" t="n">
        <v>3</v>
      </c>
      <c r="Q3963" s="14" t="inlineStr">
        <is>
          <t>SI</t>
        </is>
      </c>
      <c r="R3963" s="10" t="n"/>
      <c r="S3963" s="10" t="n"/>
      <c r="T3963" s="10" t="n"/>
      <c r="U3963" s="10" t="n"/>
      <c r="V3963" s="13" t="n">
        <v>6.830303030303031</v>
      </c>
      <c r="W3963" s="12" t="n">
        <v>44968</v>
      </c>
      <c r="X3963" s="13" t="n">
        <v>17</v>
      </c>
      <c r="Y3963" s="12" t="n">
        <v>44981</v>
      </c>
      <c r="Z3963" t="n">
        <v>3</v>
      </c>
      <c r="AA3963" s="14" t="inlineStr">
        <is>
          <t>SI</t>
        </is>
      </c>
    </row>
    <row r="3964">
      <c r="B3964" t="inlineStr">
        <is>
          <t>Venta Local</t>
        </is>
      </c>
      <c r="C3964" t="n">
        <v>40354650</v>
      </c>
      <c r="D3964" t="inlineStr">
        <is>
          <t>ANDES ASIA</t>
        </is>
      </c>
      <c r="E3964" t="n">
        <v>1022863</v>
      </c>
      <c r="F3964" t="inlineStr">
        <is>
          <t>andes asia1022863</t>
        </is>
      </c>
      <c r="G3964" s="12" t="n">
        <v>44962</v>
      </c>
      <c r="H3964" s="10" t="inlineStr"/>
      <c r="I3964" s="10" t="n"/>
      <c r="J3964" s="10" t="n"/>
      <c r="K3964" s="10" t="n"/>
      <c r="L3964" s="13" t="n">
        <v>4.830303030303031</v>
      </c>
      <c r="M3964" s="12" t="n">
        <v>44966</v>
      </c>
      <c r="N3964" s="13" t="n">
        <v>15</v>
      </c>
      <c r="O3964" s="12" t="n">
        <v>44981</v>
      </c>
      <c r="P3964" t="n">
        <v>3</v>
      </c>
      <c r="Q3964" s="14" t="inlineStr">
        <is>
          <t>SI</t>
        </is>
      </c>
      <c r="R3964" s="10" t="n"/>
      <c r="S3964" s="10" t="n"/>
      <c r="T3964" s="10" t="n"/>
      <c r="U3964" s="10" t="n"/>
      <c r="V3964" s="13" t="n">
        <v>6.830303030303031</v>
      </c>
      <c r="W3964" s="12" t="n">
        <v>44968</v>
      </c>
      <c r="X3964" s="13" t="n">
        <v>17</v>
      </c>
      <c r="Y3964" s="12" t="n">
        <v>44981</v>
      </c>
      <c r="Z3964" t="n">
        <v>3</v>
      </c>
      <c r="AA3964" s="14" t="inlineStr">
        <is>
          <t>SI</t>
        </is>
      </c>
    </row>
    <row r="3965">
      <c r="B3965" t="inlineStr">
        <is>
          <t>Venta Local</t>
        </is>
      </c>
      <c r="C3965" t="n">
        <v>40354650</v>
      </c>
      <c r="D3965" t="inlineStr">
        <is>
          <t>ANDES ASIA</t>
        </is>
      </c>
      <c r="E3965" t="n">
        <v>1023123</v>
      </c>
      <c r="F3965" t="inlineStr">
        <is>
          <t>andes asia1023123</t>
        </is>
      </c>
      <c r="G3965" s="12" t="n">
        <v>44962</v>
      </c>
      <c r="H3965" s="10" t="inlineStr"/>
      <c r="I3965" s="10" t="n"/>
      <c r="J3965" s="10" t="n"/>
      <c r="K3965" s="10" t="n"/>
      <c r="L3965" s="13" t="n">
        <v>4.830303030303031</v>
      </c>
      <c r="M3965" s="12" t="n">
        <v>44966</v>
      </c>
      <c r="N3965" s="13" t="n">
        <v>15</v>
      </c>
      <c r="O3965" s="12" t="n">
        <v>44981</v>
      </c>
      <c r="P3965" t="n">
        <v>3</v>
      </c>
      <c r="Q3965" s="14" t="inlineStr">
        <is>
          <t>SI</t>
        </is>
      </c>
      <c r="R3965" s="10" t="n"/>
      <c r="S3965" s="10" t="n"/>
      <c r="T3965" s="10" t="n"/>
      <c r="U3965" s="10" t="n"/>
      <c r="V3965" s="13" t="n">
        <v>6.830303030303031</v>
      </c>
      <c r="W3965" s="12" t="n">
        <v>44968</v>
      </c>
      <c r="X3965" s="13" t="n">
        <v>17</v>
      </c>
      <c r="Y3965" s="12" t="n">
        <v>44981</v>
      </c>
      <c r="Z3965" t="n">
        <v>3</v>
      </c>
      <c r="AA3965" s="14" t="inlineStr">
        <is>
          <t>SI</t>
        </is>
      </c>
    </row>
    <row r="3966">
      <c r="B3966" t="inlineStr">
        <is>
          <t>Venta Local</t>
        </is>
      </c>
      <c r="C3966" t="n">
        <v>40354646</v>
      </c>
      <c r="D3966" t="inlineStr">
        <is>
          <t>ANDES ASIA</t>
        </is>
      </c>
      <c r="E3966" t="n">
        <v>1023265</v>
      </c>
      <c r="F3966" t="inlineStr">
        <is>
          <t>andes asia1023265</t>
        </is>
      </c>
      <c r="G3966" s="12" t="n">
        <v>44955</v>
      </c>
      <c r="H3966" s="10" t="inlineStr"/>
      <c r="I3966" s="10" t="n"/>
      <c r="J3966" s="10" t="n"/>
      <c r="K3966" s="10" t="n"/>
      <c r="L3966" s="13" t="n">
        <v>4.830303030303031</v>
      </c>
      <c r="M3966" s="12" t="n">
        <v>44959</v>
      </c>
      <c r="N3966" s="13" t="n">
        <v>15</v>
      </c>
      <c r="O3966" s="12" t="n">
        <v>44974</v>
      </c>
      <c r="P3966" t="n">
        <v>9</v>
      </c>
      <c r="Q3966" s="14" t="inlineStr">
        <is>
          <t>SI</t>
        </is>
      </c>
      <c r="R3966" s="10" t="n"/>
      <c r="S3966" s="10" t="n"/>
      <c r="T3966" s="10" t="n"/>
      <c r="U3966" s="10" t="n"/>
      <c r="V3966" s="13" t="n">
        <v>6.830303030303031</v>
      </c>
      <c r="W3966" s="12" t="n">
        <v>44961</v>
      </c>
      <c r="X3966" s="13" t="n">
        <v>17</v>
      </c>
      <c r="Y3966" s="12" t="n">
        <v>44974</v>
      </c>
      <c r="Z3966" t="n">
        <v>9</v>
      </c>
      <c r="AA3966" s="14" t="inlineStr">
        <is>
          <t>SI</t>
        </is>
      </c>
    </row>
    <row r="3967">
      <c r="B3967" t="inlineStr">
        <is>
          <t>Venta Local</t>
        </is>
      </c>
      <c r="C3967" t="n">
        <v>40354645</v>
      </c>
      <c r="D3967" t="inlineStr">
        <is>
          <t>ANDES ASIA</t>
        </is>
      </c>
      <c r="E3967" t="n">
        <v>1021987</v>
      </c>
      <c r="F3967" t="inlineStr">
        <is>
          <t>andes asia1021987</t>
        </is>
      </c>
      <c r="G3967" s="12" t="n">
        <v>44955</v>
      </c>
      <c r="H3967" s="10" t="inlineStr"/>
      <c r="I3967" s="10" t="n"/>
      <c r="J3967" s="10" t="n"/>
      <c r="K3967" s="10" t="n"/>
      <c r="L3967" s="13" t="n">
        <v>4.830303030303031</v>
      </c>
      <c r="M3967" s="12" t="n">
        <v>44959</v>
      </c>
      <c r="N3967" s="13" t="n">
        <v>15</v>
      </c>
      <c r="O3967" s="12" t="n">
        <v>44974</v>
      </c>
      <c r="P3967" t="n">
        <v>9</v>
      </c>
      <c r="Q3967" s="14" t="inlineStr">
        <is>
          <t>SI</t>
        </is>
      </c>
      <c r="R3967" s="10" t="n"/>
      <c r="S3967" s="10" t="n"/>
      <c r="T3967" s="10" t="n"/>
      <c r="U3967" s="10" t="n"/>
      <c r="V3967" s="13" t="n">
        <v>6.830303030303031</v>
      </c>
      <c r="W3967" s="12" t="n">
        <v>44961</v>
      </c>
      <c r="X3967" s="13" t="n">
        <v>17</v>
      </c>
      <c r="Y3967" s="12" t="n">
        <v>44974</v>
      </c>
      <c r="Z3967" t="n">
        <v>9</v>
      </c>
      <c r="AA3967" s="14" t="inlineStr">
        <is>
          <t>SI</t>
        </is>
      </c>
    </row>
    <row r="3968">
      <c r="B3968" t="inlineStr">
        <is>
          <t>Venta Local</t>
        </is>
      </c>
      <c r="C3968" t="n">
        <v>40354644</v>
      </c>
      <c r="D3968" t="inlineStr">
        <is>
          <t>ANDES ASIA</t>
        </is>
      </c>
      <c r="E3968" t="n">
        <v>1022142</v>
      </c>
      <c r="F3968" t="inlineStr">
        <is>
          <t>andes asia1022142</t>
        </is>
      </c>
      <c r="G3968" s="12" t="n">
        <v>44955</v>
      </c>
      <c r="H3968" s="10" t="inlineStr"/>
      <c r="I3968" s="10" t="n"/>
      <c r="J3968" s="10" t="n"/>
      <c r="K3968" s="10" t="n"/>
      <c r="L3968" s="13" t="n">
        <v>4.830303030303031</v>
      </c>
      <c r="M3968" s="12" t="n">
        <v>44959</v>
      </c>
      <c r="N3968" s="13" t="n">
        <v>15</v>
      </c>
      <c r="O3968" s="12" t="n">
        <v>44974</v>
      </c>
      <c r="P3968" t="n">
        <v>9</v>
      </c>
      <c r="Q3968" s="14" t="inlineStr">
        <is>
          <t>SI</t>
        </is>
      </c>
      <c r="R3968" s="10" t="n"/>
      <c r="S3968" s="10" t="n"/>
      <c r="T3968" s="10" t="n"/>
      <c r="U3968" s="10" t="n"/>
      <c r="V3968" s="13" t="n">
        <v>6.830303030303031</v>
      </c>
      <c r="W3968" s="12" t="n">
        <v>44961</v>
      </c>
      <c r="X3968" s="13" t="n">
        <v>17</v>
      </c>
      <c r="Y3968" s="12" t="n">
        <v>44974</v>
      </c>
      <c r="Z3968" t="n">
        <v>9</v>
      </c>
      <c r="AA3968" s="14" t="inlineStr">
        <is>
          <t>SI</t>
        </is>
      </c>
    </row>
    <row r="3969">
      <c r="B3969" t="inlineStr">
        <is>
          <t>Venta Local</t>
        </is>
      </c>
      <c r="C3969" t="n">
        <v>40354644</v>
      </c>
      <c r="D3969" t="inlineStr">
        <is>
          <t>ANDES ASIA</t>
        </is>
      </c>
      <c r="E3969" t="n">
        <v>1022293</v>
      </c>
      <c r="F3969" t="inlineStr">
        <is>
          <t>andes asia1022293</t>
        </is>
      </c>
      <c r="G3969" s="12" t="n">
        <v>44955</v>
      </c>
      <c r="H3969" s="10" t="inlineStr"/>
      <c r="I3969" s="10" t="n"/>
      <c r="J3969" s="10" t="n"/>
      <c r="K3969" s="10" t="n"/>
      <c r="L3969" s="13" t="n">
        <v>4.830303030303031</v>
      </c>
      <c r="M3969" s="12" t="n">
        <v>44959</v>
      </c>
      <c r="N3969" s="13" t="n">
        <v>15</v>
      </c>
      <c r="O3969" s="12" t="n">
        <v>44974</v>
      </c>
      <c r="P3969" t="n">
        <v>9</v>
      </c>
      <c r="Q3969" s="14" t="inlineStr">
        <is>
          <t>SI</t>
        </is>
      </c>
      <c r="R3969" s="10" t="n"/>
      <c r="S3969" s="10" t="n"/>
      <c r="T3969" s="10" t="n"/>
      <c r="U3969" s="10" t="n"/>
      <c r="V3969" s="13" t="n">
        <v>6.830303030303031</v>
      </c>
      <c r="W3969" s="12" t="n">
        <v>44961</v>
      </c>
      <c r="X3969" s="13" t="n">
        <v>17</v>
      </c>
      <c r="Y3969" s="12" t="n">
        <v>44974</v>
      </c>
      <c r="Z3969" t="n">
        <v>9</v>
      </c>
      <c r="AA3969" s="14" t="inlineStr">
        <is>
          <t>SI</t>
        </is>
      </c>
    </row>
    <row r="3970">
      <c r="B3970" t="inlineStr">
        <is>
          <t>Venta Local</t>
        </is>
      </c>
      <c r="C3970" t="n">
        <v>40354644</v>
      </c>
      <c r="D3970" t="inlineStr">
        <is>
          <t>ANDES ASIA</t>
        </is>
      </c>
      <c r="E3970" t="n">
        <v>1022863</v>
      </c>
      <c r="F3970" t="inlineStr">
        <is>
          <t>andes asia1022863</t>
        </is>
      </c>
      <c r="G3970" s="12" t="n">
        <v>44955</v>
      </c>
      <c r="H3970" s="10" t="inlineStr"/>
      <c r="I3970" s="10" t="n"/>
      <c r="J3970" s="10" t="n"/>
      <c r="K3970" s="10" t="n"/>
      <c r="L3970" s="13" t="n">
        <v>4.830303030303031</v>
      </c>
      <c r="M3970" s="12" t="n">
        <v>44959</v>
      </c>
      <c r="N3970" s="13" t="n">
        <v>15</v>
      </c>
      <c r="O3970" s="12" t="n">
        <v>44974</v>
      </c>
      <c r="P3970" t="n">
        <v>9</v>
      </c>
      <c r="Q3970" s="14" t="inlineStr">
        <is>
          <t>SI</t>
        </is>
      </c>
      <c r="R3970" s="10" t="n"/>
      <c r="S3970" s="10" t="n"/>
      <c r="T3970" s="10" t="n"/>
      <c r="U3970" s="10" t="n"/>
      <c r="V3970" s="13" t="n">
        <v>6.830303030303031</v>
      </c>
      <c r="W3970" s="12" t="n">
        <v>44961</v>
      </c>
      <c r="X3970" s="13" t="n">
        <v>17</v>
      </c>
      <c r="Y3970" s="12" t="n">
        <v>44974</v>
      </c>
      <c r="Z3970" t="n">
        <v>9</v>
      </c>
      <c r="AA3970" s="14" t="inlineStr">
        <is>
          <t>SI</t>
        </is>
      </c>
    </row>
    <row r="3971">
      <c r="B3971" t="inlineStr">
        <is>
          <t>Venta Local</t>
        </is>
      </c>
      <c r="C3971" t="n">
        <v>40354644</v>
      </c>
      <c r="D3971" t="inlineStr">
        <is>
          <t>ANDES ASIA</t>
        </is>
      </c>
      <c r="E3971" t="n">
        <v>1022864</v>
      </c>
      <c r="F3971" t="inlineStr">
        <is>
          <t>andes asia1022864</t>
        </is>
      </c>
      <c r="G3971" s="12" t="n">
        <v>44955</v>
      </c>
      <c r="H3971" s="10" t="inlineStr"/>
      <c r="I3971" s="10" t="n"/>
      <c r="J3971" s="10" t="n"/>
      <c r="K3971" s="10" t="n"/>
      <c r="L3971" s="13" t="n">
        <v>4.830303030303031</v>
      </c>
      <c r="M3971" s="12" t="n">
        <v>44959</v>
      </c>
      <c r="N3971" s="13" t="n">
        <v>15</v>
      </c>
      <c r="O3971" s="12" t="n">
        <v>44974</v>
      </c>
      <c r="P3971" t="n">
        <v>9</v>
      </c>
      <c r="Q3971" s="14" t="inlineStr">
        <is>
          <t>SI</t>
        </is>
      </c>
      <c r="R3971" s="10" t="n"/>
      <c r="S3971" s="10" t="n"/>
      <c r="T3971" s="10" t="n"/>
      <c r="U3971" s="10" t="n"/>
      <c r="V3971" s="13" t="n">
        <v>6.830303030303031</v>
      </c>
      <c r="W3971" s="12" t="n">
        <v>44961</v>
      </c>
      <c r="X3971" s="13" t="n">
        <v>17</v>
      </c>
      <c r="Y3971" s="12" t="n">
        <v>44974</v>
      </c>
      <c r="Z3971" t="n">
        <v>9</v>
      </c>
      <c r="AA3971" s="14" t="inlineStr">
        <is>
          <t>SI</t>
        </is>
      </c>
    </row>
    <row r="3972">
      <c r="B3972" t="inlineStr">
        <is>
          <t>Venta Local</t>
        </is>
      </c>
      <c r="C3972" t="n">
        <v>40354644</v>
      </c>
      <c r="D3972" t="inlineStr">
        <is>
          <t>ANDES ASIA</t>
        </is>
      </c>
      <c r="E3972" t="n">
        <v>1022865</v>
      </c>
      <c r="F3972" t="inlineStr">
        <is>
          <t>andes asia1022865</t>
        </is>
      </c>
      <c r="G3972" s="12" t="n">
        <v>44955</v>
      </c>
      <c r="H3972" s="10" t="inlineStr"/>
      <c r="I3972" s="10" t="n"/>
      <c r="J3972" s="10" t="n"/>
      <c r="K3972" s="10" t="n"/>
      <c r="L3972" s="13" t="n">
        <v>4.830303030303031</v>
      </c>
      <c r="M3972" s="12" t="n">
        <v>44959</v>
      </c>
      <c r="N3972" s="13" t="n">
        <v>15</v>
      </c>
      <c r="O3972" s="12" t="n">
        <v>44974</v>
      </c>
      <c r="P3972" t="n">
        <v>9</v>
      </c>
      <c r="Q3972" s="14" t="inlineStr">
        <is>
          <t>SI</t>
        </is>
      </c>
      <c r="R3972" s="10" t="n"/>
      <c r="S3972" s="10" t="n"/>
      <c r="T3972" s="10" t="n"/>
      <c r="U3972" s="10" t="n"/>
      <c r="V3972" s="13" t="n">
        <v>6.830303030303031</v>
      </c>
      <c r="W3972" s="12" t="n">
        <v>44961</v>
      </c>
      <c r="X3972" s="13" t="n">
        <v>17</v>
      </c>
      <c r="Y3972" s="12" t="n">
        <v>44974</v>
      </c>
      <c r="Z3972" t="n">
        <v>9</v>
      </c>
      <c r="AA3972" s="14" t="inlineStr">
        <is>
          <t>SI</t>
        </is>
      </c>
    </row>
    <row r="3973">
      <c r="B3973" t="inlineStr">
        <is>
          <t>Venta Local</t>
        </is>
      </c>
      <c r="C3973" t="n">
        <v>40354641</v>
      </c>
      <c r="D3973" t="inlineStr">
        <is>
          <t>ANDES ASIA</t>
        </is>
      </c>
      <c r="E3973" t="n">
        <v>1021931</v>
      </c>
      <c r="F3973" t="inlineStr">
        <is>
          <t>andes asia1021931</t>
        </is>
      </c>
      <c r="G3973" s="12" t="n">
        <v>44955</v>
      </c>
      <c r="H3973" s="10" t="inlineStr"/>
      <c r="I3973" s="10" t="n"/>
      <c r="J3973" s="10" t="n"/>
      <c r="K3973" s="10" t="n"/>
      <c r="L3973" s="13" t="n">
        <v>4.830303030303031</v>
      </c>
      <c r="M3973" s="12" t="n">
        <v>44959</v>
      </c>
      <c r="N3973" s="13" t="n">
        <v>15</v>
      </c>
      <c r="O3973" s="12" t="n">
        <v>44974</v>
      </c>
      <c r="P3973" t="n">
        <v>9</v>
      </c>
      <c r="Q3973" s="14" t="inlineStr">
        <is>
          <t>SI</t>
        </is>
      </c>
      <c r="R3973" s="10" t="n"/>
      <c r="S3973" s="10" t="n"/>
      <c r="T3973" s="10" t="n"/>
      <c r="U3973" s="10" t="n"/>
      <c r="V3973" s="13" t="n">
        <v>6.830303030303031</v>
      </c>
      <c r="W3973" s="12" t="n">
        <v>44961</v>
      </c>
      <c r="X3973" s="13" t="n">
        <v>17</v>
      </c>
      <c r="Y3973" s="12" t="n">
        <v>44974</v>
      </c>
      <c r="Z3973" t="n">
        <v>9</v>
      </c>
      <c r="AA3973" s="14" t="inlineStr">
        <is>
          <t>SI</t>
        </is>
      </c>
    </row>
    <row r="3974">
      <c r="B3974" t="inlineStr">
        <is>
          <t>Venta Local</t>
        </is>
      </c>
      <c r="C3974" t="n">
        <v>40354640</v>
      </c>
      <c r="D3974" t="inlineStr">
        <is>
          <t>ANDES ASIA</t>
        </is>
      </c>
      <c r="E3974" t="n">
        <v>1022866</v>
      </c>
      <c r="F3974" t="inlineStr">
        <is>
          <t>andes asia1022866</t>
        </is>
      </c>
      <c r="G3974" s="12" t="n">
        <v>44955</v>
      </c>
      <c r="H3974" s="10" t="inlineStr"/>
      <c r="I3974" s="10" t="n"/>
      <c r="J3974" s="10" t="n"/>
      <c r="K3974" s="10" t="n"/>
      <c r="L3974" s="13" t="n">
        <v>4.830303030303031</v>
      </c>
      <c r="M3974" s="12" t="n">
        <v>44959</v>
      </c>
      <c r="N3974" s="13" t="n">
        <v>15</v>
      </c>
      <c r="O3974" s="12" t="n">
        <v>44974</v>
      </c>
      <c r="P3974" t="n">
        <v>9</v>
      </c>
      <c r="Q3974" s="14" t="inlineStr">
        <is>
          <t>SI</t>
        </is>
      </c>
      <c r="R3974" s="10" t="n"/>
      <c r="S3974" s="10" t="n"/>
      <c r="T3974" s="10" t="n"/>
      <c r="U3974" s="10" t="n"/>
      <c r="V3974" s="13" t="n">
        <v>6.830303030303031</v>
      </c>
      <c r="W3974" s="12" t="n">
        <v>44961</v>
      </c>
      <c r="X3974" s="13" t="n">
        <v>17</v>
      </c>
      <c r="Y3974" s="12" t="n">
        <v>44974</v>
      </c>
      <c r="Z3974" t="n">
        <v>9</v>
      </c>
      <c r="AA3974" s="14" t="inlineStr">
        <is>
          <t>SI</t>
        </is>
      </c>
    </row>
    <row r="3975">
      <c r="B3975" t="inlineStr">
        <is>
          <t>Venta Local</t>
        </is>
      </c>
      <c r="C3975" t="n">
        <v>40354640</v>
      </c>
      <c r="D3975" t="inlineStr">
        <is>
          <t>ANDES ASIA</t>
        </is>
      </c>
      <c r="E3975" t="n">
        <v>1022864</v>
      </c>
      <c r="F3975" t="inlineStr">
        <is>
          <t>andes asia1022864</t>
        </is>
      </c>
      <c r="G3975" s="12" t="n">
        <v>44955</v>
      </c>
      <c r="H3975" s="10" t="inlineStr"/>
      <c r="I3975" s="10" t="n"/>
      <c r="J3975" s="10" t="n"/>
      <c r="K3975" s="10" t="n"/>
      <c r="L3975" s="13" t="n">
        <v>4.830303030303031</v>
      </c>
      <c r="M3975" s="12" t="n">
        <v>44959</v>
      </c>
      <c r="N3975" s="13" t="n">
        <v>15</v>
      </c>
      <c r="O3975" s="12" t="n">
        <v>44974</v>
      </c>
      <c r="P3975" t="n">
        <v>9</v>
      </c>
      <c r="Q3975" s="14" t="inlineStr">
        <is>
          <t>SI</t>
        </is>
      </c>
      <c r="R3975" s="10" t="n"/>
      <c r="S3975" s="10" t="n"/>
      <c r="T3975" s="10" t="n"/>
      <c r="U3975" s="10" t="n"/>
      <c r="V3975" s="13" t="n">
        <v>6.830303030303031</v>
      </c>
      <c r="W3975" s="12" t="n">
        <v>44961</v>
      </c>
      <c r="X3975" s="13" t="n">
        <v>17</v>
      </c>
      <c r="Y3975" s="12" t="n">
        <v>44974</v>
      </c>
      <c r="Z3975" t="n">
        <v>9</v>
      </c>
      <c r="AA3975" s="14" t="inlineStr">
        <is>
          <t>SI</t>
        </is>
      </c>
    </row>
    <row r="3976">
      <c r="B3976" t="inlineStr">
        <is>
          <t>Venta Local</t>
        </is>
      </c>
      <c r="C3976" t="n">
        <v>40354640</v>
      </c>
      <c r="D3976" t="inlineStr">
        <is>
          <t>ANDES ASIA</t>
        </is>
      </c>
      <c r="E3976" t="n">
        <v>1022515</v>
      </c>
      <c r="F3976" t="inlineStr">
        <is>
          <t>andes asia1022515</t>
        </is>
      </c>
      <c r="G3976" s="12" t="n">
        <v>44955</v>
      </c>
      <c r="H3976" s="10" t="inlineStr"/>
      <c r="I3976" s="10" t="n"/>
      <c r="J3976" s="10" t="n"/>
      <c r="K3976" s="10" t="n"/>
      <c r="L3976" s="13" t="n">
        <v>4.830303030303031</v>
      </c>
      <c r="M3976" s="12" t="n">
        <v>44959</v>
      </c>
      <c r="N3976" s="13" t="n">
        <v>15</v>
      </c>
      <c r="O3976" s="12" t="n">
        <v>44974</v>
      </c>
      <c r="P3976" t="n">
        <v>9</v>
      </c>
      <c r="Q3976" s="14" t="inlineStr">
        <is>
          <t>SI</t>
        </is>
      </c>
      <c r="R3976" s="10" t="n"/>
      <c r="S3976" s="10" t="n"/>
      <c r="T3976" s="10" t="n"/>
      <c r="U3976" s="10" t="n"/>
      <c r="V3976" s="13" t="n">
        <v>6.830303030303031</v>
      </c>
      <c r="W3976" s="12" t="n">
        <v>44961</v>
      </c>
      <c r="X3976" s="13" t="n">
        <v>17</v>
      </c>
      <c r="Y3976" s="12" t="n">
        <v>44974</v>
      </c>
      <c r="Z3976" t="n">
        <v>9</v>
      </c>
      <c r="AA3976" s="14" t="inlineStr">
        <is>
          <t>SI</t>
        </is>
      </c>
    </row>
    <row r="3977">
      <c r="B3977" t="inlineStr">
        <is>
          <t>Venta Local</t>
        </is>
      </c>
      <c r="C3977" t="n">
        <v>40354640</v>
      </c>
      <c r="D3977" t="inlineStr">
        <is>
          <t>ANDES ASIA</t>
        </is>
      </c>
      <c r="E3977" t="n">
        <v>1022398</v>
      </c>
      <c r="F3977" t="inlineStr">
        <is>
          <t>andes asia1022398</t>
        </is>
      </c>
      <c r="G3977" s="12" t="n">
        <v>44955</v>
      </c>
      <c r="H3977" s="10" t="inlineStr"/>
      <c r="I3977" s="10" t="n"/>
      <c r="J3977" s="10" t="n"/>
      <c r="K3977" s="10" t="n"/>
      <c r="L3977" s="13" t="n">
        <v>4.830303030303031</v>
      </c>
      <c r="M3977" s="12" t="n">
        <v>44959</v>
      </c>
      <c r="N3977" s="13" t="n">
        <v>15</v>
      </c>
      <c r="O3977" s="12" t="n">
        <v>44974</v>
      </c>
      <c r="P3977" t="n">
        <v>9</v>
      </c>
      <c r="Q3977" s="14" t="inlineStr">
        <is>
          <t>SI</t>
        </is>
      </c>
      <c r="R3977" s="10" t="n"/>
      <c r="S3977" s="10" t="n"/>
      <c r="T3977" s="10" t="n"/>
      <c r="U3977" s="10" t="n"/>
      <c r="V3977" s="13" t="n">
        <v>6.830303030303031</v>
      </c>
      <c r="W3977" s="12" t="n">
        <v>44961</v>
      </c>
      <c r="X3977" s="13" t="n">
        <v>17</v>
      </c>
      <c r="Y3977" s="12" t="n">
        <v>44974</v>
      </c>
      <c r="Z3977" t="n">
        <v>9</v>
      </c>
      <c r="AA3977" s="14" t="inlineStr">
        <is>
          <t>SI</t>
        </is>
      </c>
    </row>
    <row r="3978">
      <c r="B3978" t="inlineStr">
        <is>
          <t>Venta Local</t>
        </is>
      </c>
      <c r="C3978" t="n">
        <v>40354640</v>
      </c>
      <c r="D3978" t="inlineStr">
        <is>
          <t>ANDES ASIA</t>
        </is>
      </c>
      <c r="E3978" t="n">
        <v>1021925</v>
      </c>
      <c r="F3978" t="inlineStr">
        <is>
          <t>andes asia1021925</t>
        </is>
      </c>
      <c r="G3978" s="12" t="n">
        <v>44955</v>
      </c>
      <c r="H3978" s="10" t="inlineStr"/>
      <c r="I3978" s="10" t="n"/>
      <c r="J3978" s="10" t="n"/>
      <c r="K3978" s="10" t="n"/>
      <c r="L3978" s="13" t="n">
        <v>4.830303030303031</v>
      </c>
      <c r="M3978" s="12" t="n">
        <v>44959</v>
      </c>
      <c r="N3978" s="13" t="n">
        <v>15</v>
      </c>
      <c r="O3978" s="12" t="n">
        <v>44974</v>
      </c>
      <c r="P3978" t="n">
        <v>9</v>
      </c>
      <c r="Q3978" s="14" t="inlineStr">
        <is>
          <t>SI</t>
        </is>
      </c>
      <c r="R3978" s="10" t="n"/>
      <c r="S3978" s="10" t="n"/>
      <c r="T3978" s="10" t="n"/>
      <c r="U3978" s="10" t="n"/>
      <c r="V3978" s="13" t="n">
        <v>6.830303030303031</v>
      </c>
      <c r="W3978" s="12" t="n">
        <v>44961</v>
      </c>
      <c r="X3978" s="13" t="n">
        <v>17</v>
      </c>
      <c r="Y3978" s="12" t="n">
        <v>44974</v>
      </c>
      <c r="Z3978" t="n">
        <v>9</v>
      </c>
      <c r="AA3978" s="14" t="inlineStr">
        <is>
          <t>SI</t>
        </is>
      </c>
    </row>
    <row r="3979">
      <c r="B3979" t="inlineStr">
        <is>
          <t>Venta Local</t>
        </is>
      </c>
      <c r="C3979" t="n">
        <v>40354639</v>
      </c>
      <c r="D3979" t="inlineStr">
        <is>
          <t>ANDES ASIA</t>
        </is>
      </c>
      <c r="E3979" t="n">
        <v>1022141</v>
      </c>
      <c r="F3979" t="inlineStr">
        <is>
          <t>andes asia1022141</t>
        </is>
      </c>
      <c r="G3979" s="12" t="n">
        <v>44962</v>
      </c>
      <c r="H3979" s="10" t="inlineStr"/>
      <c r="I3979" s="10" t="n"/>
      <c r="J3979" s="10" t="n"/>
      <c r="K3979" s="10" t="n"/>
      <c r="L3979" s="13" t="n">
        <v>4.830303030303031</v>
      </c>
      <c r="M3979" s="12" t="n">
        <v>44966</v>
      </c>
      <c r="N3979" s="13" t="n">
        <v>15</v>
      </c>
      <c r="O3979" s="12" t="n">
        <v>44981</v>
      </c>
      <c r="P3979" t="n">
        <v>3</v>
      </c>
      <c r="Q3979" s="14" t="inlineStr">
        <is>
          <t>SI</t>
        </is>
      </c>
      <c r="R3979" s="10" t="n"/>
      <c r="S3979" s="10" t="n"/>
      <c r="T3979" s="10" t="n"/>
      <c r="U3979" s="10" t="n"/>
      <c r="V3979" s="13" t="n">
        <v>6.830303030303031</v>
      </c>
      <c r="W3979" s="12" t="n">
        <v>44968</v>
      </c>
      <c r="X3979" s="13" t="n">
        <v>17</v>
      </c>
      <c r="Y3979" s="12" t="n">
        <v>44981</v>
      </c>
      <c r="Z3979" t="n">
        <v>3</v>
      </c>
      <c r="AA3979" s="14" t="inlineStr">
        <is>
          <t>SI</t>
        </is>
      </c>
    </row>
    <row r="3980">
      <c r="B3980" t="inlineStr">
        <is>
          <t>Venta Local</t>
        </is>
      </c>
      <c r="C3980" t="n">
        <v>40354639</v>
      </c>
      <c r="D3980" t="inlineStr">
        <is>
          <t>ANDES ASIA</t>
        </is>
      </c>
      <c r="E3980" t="n">
        <v>1022398</v>
      </c>
      <c r="F3980" t="inlineStr">
        <is>
          <t>andes asia1022398</t>
        </is>
      </c>
      <c r="G3980" s="12" t="n">
        <v>44962</v>
      </c>
      <c r="H3980" s="10" t="inlineStr"/>
      <c r="I3980" s="10" t="n"/>
      <c r="J3980" s="10" t="n"/>
      <c r="K3980" s="10" t="n"/>
      <c r="L3980" s="13" t="n">
        <v>4.830303030303031</v>
      </c>
      <c r="M3980" s="12" t="n">
        <v>44966</v>
      </c>
      <c r="N3980" s="13" t="n">
        <v>15</v>
      </c>
      <c r="O3980" s="12" t="n">
        <v>44981</v>
      </c>
      <c r="P3980" t="n">
        <v>3</v>
      </c>
      <c r="Q3980" s="14" t="inlineStr">
        <is>
          <t>SI</t>
        </is>
      </c>
      <c r="R3980" s="10" t="n"/>
      <c r="S3980" s="10" t="n"/>
      <c r="T3980" s="10" t="n"/>
      <c r="U3980" s="10" t="n"/>
      <c r="V3980" s="13" t="n">
        <v>6.830303030303031</v>
      </c>
      <c r="W3980" s="12" t="n">
        <v>44968</v>
      </c>
      <c r="X3980" s="13" t="n">
        <v>17</v>
      </c>
      <c r="Y3980" s="12" t="n">
        <v>44981</v>
      </c>
      <c r="Z3980" t="n">
        <v>3</v>
      </c>
      <c r="AA3980" s="14" t="inlineStr">
        <is>
          <t>SI</t>
        </is>
      </c>
    </row>
    <row r="3981">
      <c r="B3981" t="inlineStr">
        <is>
          <t>Venta Local</t>
        </is>
      </c>
      <c r="C3981" t="n">
        <v>40354639</v>
      </c>
      <c r="D3981" t="inlineStr">
        <is>
          <t>ANDES ASIA</t>
        </is>
      </c>
      <c r="E3981" t="n">
        <v>1022989</v>
      </c>
      <c r="F3981" t="inlineStr">
        <is>
          <t>andes asia1022989</t>
        </is>
      </c>
      <c r="G3981" s="12" t="n">
        <v>44962</v>
      </c>
      <c r="H3981" s="10" t="inlineStr"/>
      <c r="I3981" s="10" t="n"/>
      <c r="J3981" s="10" t="n"/>
      <c r="K3981" s="10" t="n"/>
      <c r="L3981" s="13" t="n">
        <v>4.830303030303031</v>
      </c>
      <c r="M3981" s="12" t="n">
        <v>44966</v>
      </c>
      <c r="N3981" s="13" t="n">
        <v>15</v>
      </c>
      <c r="O3981" s="12" t="n">
        <v>44981</v>
      </c>
      <c r="P3981" t="n">
        <v>3</v>
      </c>
      <c r="Q3981" s="14" t="inlineStr">
        <is>
          <t>SI</t>
        </is>
      </c>
      <c r="R3981" s="10" t="n"/>
      <c r="S3981" s="10" t="n"/>
      <c r="T3981" s="10" t="n"/>
      <c r="U3981" s="10" t="n"/>
      <c r="V3981" s="13" t="n">
        <v>6.830303030303031</v>
      </c>
      <c r="W3981" s="12" t="n">
        <v>44968</v>
      </c>
      <c r="X3981" s="13" t="n">
        <v>17</v>
      </c>
      <c r="Y3981" s="12" t="n">
        <v>44981</v>
      </c>
      <c r="Z3981" t="n">
        <v>3</v>
      </c>
      <c r="AA3981" s="14" t="inlineStr">
        <is>
          <t>SI</t>
        </is>
      </c>
    </row>
    <row r="3982">
      <c r="B3982" t="inlineStr">
        <is>
          <t>Venta Local</t>
        </is>
      </c>
      <c r="C3982" t="n">
        <v>40354626</v>
      </c>
      <c r="D3982" t="inlineStr">
        <is>
          <t>ANDES ASIA</t>
        </is>
      </c>
      <c r="E3982" t="n">
        <v>1022989</v>
      </c>
      <c r="F3982" t="inlineStr">
        <is>
          <t>andes asia1022989</t>
        </is>
      </c>
      <c r="G3982" s="12" t="n">
        <v>44973</v>
      </c>
      <c r="H3982" s="10" t="n">
        <v>18310.55</v>
      </c>
      <c r="I3982" s="10" t="n"/>
      <c r="J3982" s="10" t="n"/>
      <c r="K3982" s="10" t="n"/>
      <c r="L3982" s="13" t="n">
        <v>4.830303030303031</v>
      </c>
      <c r="M3982" s="12" t="n">
        <v>44977</v>
      </c>
      <c r="N3982" s="13" t="n">
        <v>15</v>
      </c>
      <c r="O3982" s="12" t="n">
        <v>44992</v>
      </c>
      <c r="P3982" t="n">
        <v>21</v>
      </c>
      <c r="Q3982" s="14" t="inlineStr">
        <is>
          <t>SI</t>
        </is>
      </c>
      <c r="R3982" s="10" t="n">
        <v>18310.55</v>
      </c>
      <c r="S3982" s="10" t="n"/>
      <c r="T3982" s="10" t="n"/>
      <c r="U3982" s="10" t="n"/>
      <c r="V3982" s="13" t="n">
        <v>6.830303030303031</v>
      </c>
      <c r="W3982" s="12" t="n">
        <v>44979</v>
      </c>
      <c r="X3982" s="13" t="n">
        <v>17</v>
      </c>
      <c r="Y3982" s="12" t="n">
        <v>44992</v>
      </c>
      <c r="Z3982" t="n">
        <v>21</v>
      </c>
      <c r="AA3982" s="14" t="inlineStr">
        <is>
          <t>SI</t>
        </is>
      </c>
    </row>
    <row r="3983">
      <c r="B3983" t="inlineStr">
        <is>
          <t>Venta Local</t>
        </is>
      </c>
      <c r="C3983" t="n">
        <v>40354626</v>
      </c>
      <c r="D3983" t="inlineStr">
        <is>
          <t>ANDES ASIA</t>
        </is>
      </c>
      <c r="E3983" t="n">
        <v>1022398</v>
      </c>
      <c r="F3983" t="inlineStr">
        <is>
          <t>andes asia1022398</t>
        </is>
      </c>
      <c r="G3983" s="12" t="n">
        <v>44973</v>
      </c>
      <c r="H3983" s="10" t="n">
        <v>3708.82</v>
      </c>
      <c r="I3983" s="10" t="n"/>
      <c r="J3983" s="10" t="n"/>
      <c r="K3983" s="10" t="n"/>
      <c r="L3983" s="13" t="n">
        <v>4.830303030303031</v>
      </c>
      <c r="M3983" s="12" t="n">
        <v>44977</v>
      </c>
      <c r="N3983" s="13" t="n">
        <v>15</v>
      </c>
      <c r="O3983" s="12" t="n">
        <v>44992</v>
      </c>
      <c r="P3983" t="n">
        <v>21</v>
      </c>
      <c r="Q3983" s="14" t="inlineStr">
        <is>
          <t>SI</t>
        </is>
      </c>
      <c r="R3983" s="10" t="n">
        <v>3708.82</v>
      </c>
      <c r="S3983" s="10" t="n"/>
      <c r="T3983" s="10" t="n"/>
      <c r="U3983" s="10" t="n"/>
      <c r="V3983" s="13" t="n">
        <v>6.830303030303031</v>
      </c>
      <c r="W3983" s="12" t="n">
        <v>44979</v>
      </c>
      <c r="X3983" s="13" t="n">
        <v>17</v>
      </c>
      <c r="Y3983" s="12" t="n">
        <v>44992</v>
      </c>
      <c r="Z3983" t="n">
        <v>21</v>
      </c>
      <c r="AA3983" s="14" t="inlineStr">
        <is>
          <t>SI</t>
        </is>
      </c>
    </row>
    <row r="3984">
      <c r="B3984" t="inlineStr">
        <is>
          <t>Venta Local</t>
        </is>
      </c>
      <c r="C3984" t="n">
        <v>40354626</v>
      </c>
      <c r="D3984" t="inlineStr">
        <is>
          <t>ANDES ASIA</t>
        </is>
      </c>
      <c r="E3984" t="n">
        <v>1022141</v>
      </c>
      <c r="F3984" t="inlineStr">
        <is>
          <t>andes asia1022141</t>
        </is>
      </c>
      <c r="G3984" s="12" t="n">
        <v>44973</v>
      </c>
      <c r="H3984" s="10" t="n">
        <v>2000.63</v>
      </c>
      <c r="I3984" s="10" t="n"/>
      <c r="J3984" s="10" t="n"/>
      <c r="K3984" s="10" t="n"/>
      <c r="L3984" s="13" t="n">
        <v>4.830303030303031</v>
      </c>
      <c r="M3984" s="12" t="n">
        <v>44977</v>
      </c>
      <c r="N3984" s="13" t="n">
        <v>15</v>
      </c>
      <c r="O3984" s="12" t="n">
        <v>44992</v>
      </c>
      <c r="P3984" t="n">
        <v>21</v>
      </c>
      <c r="Q3984" s="14" t="inlineStr">
        <is>
          <t>SI</t>
        </is>
      </c>
      <c r="R3984" s="10" t="n">
        <v>2000.63</v>
      </c>
      <c r="S3984" s="10" t="n"/>
      <c r="T3984" s="10" t="n"/>
      <c r="U3984" s="10" t="n"/>
      <c r="V3984" s="13" t="n">
        <v>6.830303030303031</v>
      </c>
      <c r="W3984" s="12" t="n">
        <v>44979</v>
      </c>
      <c r="X3984" s="13" t="n">
        <v>17</v>
      </c>
      <c r="Y3984" s="12" t="n">
        <v>44992</v>
      </c>
      <c r="Z3984" t="n">
        <v>21</v>
      </c>
      <c r="AA3984" s="14" t="inlineStr">
        <is>
          <t>SI</t>
        </is>
      </c>
    </row>
    <row r="3985">
      <c r="B3985" t="inlineStr">
        <is>
          <t>Venta Local</t>
        </is>
      </c>
      <c r="C3985" t="n">
        <v>40354611</v>
      </c>
      <c r="D3985" t="inlineStr">
        <is>
          <t>AGRO MEXICO</t>
        </is>
      </c>
      <c r="E3985" t="n">
        <v>1023343</v>
      </c>
      <c r="F3985" t="inlineStr">
        <is>
          <t>agro mexico1023343</t>
        </is>
      </c>
      <c r="G3985" s="12" t="n">
        <v>44941</v>
      </c>
      <c r="H3985" s="10" t="inlineStr"/>
      <c r="I3985" s="10" t="n"/>
      <c r="J3985" s="10" t="n"/>
      <c r="K3985" s="10" t="n"/>
      <c r="L3985" s="13" t="n">
        <v>5.449612403100775</v>
      </c>
      <c r="M3985" s="12" t="n">
        <v>44946</v>
      </c>
      <c r="N3985" s="13" t="n">
        <v>10</v>
      </c>
      <c r="O3985" s="12" t="n">
        <v>44956</v>
      </c>
      <c r="P3985" t="n">
        <v>1</v>
      </c>
      <c r="Q3985" s="14" t="inlineStr">
        <is>
          <t>Mes 2</t>
        </is>
      </c>
      <c r="R3985" s="10" t="n"/>
      <c r="S3985" s="10" t="n"/>
      <c r="T3985" s="10" t="n"/>
      <c r="U3985" s="10" t="n"/>
      <c r="V3985" s="13" t="n">
        <v>7.449612403100775</v>
      </c>
      <c r="W3985" s="12" t="n">
        <v>44948</v>
      </c>
      <c r="X3985" s="13" t="n">
        <v>12</v>
      </c>
      <c r="Y3985" s="12" t="n">
        <v>44956</v>
      </c>
      <c r="Z3985" t="n">
        <v>1</v>
      </c>
      <c r="AA3985" s="14" t="inlineStr">
        <is>
          <t>Mes 2</t>
        </is>
      </c>
    </row>
    <row r="3986">
      <c r="B3986" t="inlineStr">
        <is>
          <t>Venta Local</t>
        </is>
      </c>
      <c r="C3986" t="n">
        <v>40354610</v>
      </c>
      <c r="D3986" t="inlineStr">
        <is>
          <t>AGRO MEXICO</t>
        </is>
      </c>
      <c r="E3986" t="n">
        <v>1030658</v>
      </c>
      <c r="F3986" t="inlineStr">
        <is>
          <t>agro mexico1030658</t>
        </is>
      </c>
      <c r="G3986" s="12" t="n">
        <v>44941</v>
      </c>
      <c r="H3986" s="10" t="inlineStr"/>
      <c r="I3986" s="10" t="n"/>
      <c r="J3986" s="10" t="n"/>
      <c r="K3986" s="10" t="n"/>
      <c r="L3986" s="13" t="n">
        <v>5.449612403100775</v>
      </c>
      <c r="M3986" s="12" t="n">
        <v>44946</v>
      </c>
      <c r="N3986" s="13" t="n">
        <v>10</v>
      </c>
      <c r="O3986" s="12" t="n">
        <v>44956</v>
      </c>
      <c r="P3986" t="n">
        <v>1</v>
      </c>
      <c r="Q3986" s="14" t="inlineStr">
        <is>
          <t>Mes 2</t>
        </is>
      </c>
      <c r="R3986" s="10" t="n"/>
      <c r="S3986" s="10" t="n"/>
      <c r="T3986" s="10" t="n"/>
      <c r="U3986" s="10" t="n"/>
      <c r="V3986" s="13" t="n">
        <v>7.449612403100775</v>
      </c>
      <c r="W3986" s="12" t="n">
        <v>44948</v>
      </c>
      <c r="X3986" s="13" t="n">
        <v>12</v>
      </c>
      <c r="Y3986" s="12" t="n">
        <v>44956</v>
      </c>
      <c r="Z3986" t="n">
        <v>1</v>
      </c>
      <c r="AA3986" s="14" t="inlineStr">
        <is>
          <t>Mes 2</t>
        </is>
      </c>
    </row>
    <row r="3987">
      <c r="B3987" t="inlineStr">
        <is>
          <t>Venta Local</t>
        </is>
      </c>
      <c r="C3987" t="n">
        <v>40354609</v>
      </c>
      <c r="D3987" t="inlineStr">
        <is>
          <t>AGRO MEXICO</t>
        </is>
      </c>
      <c r="E3987" t="n">
        <v>1030658</v>
      </c>
      <c r="F3987" t="inlineStr">
        <is>
          <t>agro mexico1030658</t>
        </is>
      </c>
      <c r="G3987" s="12" t="n">
        <v>44935</v>
      </c>
      <c r="H3987" s="10" t="inlineStr"/>
      <c r="I3987" s="10" t="n"/>
      <c r="J3987" s="10" t="n"/>
      <c r="K3987" s="10" t="n"/>
      <c r="L3987" s="13" t="n">
        <v>5.449612403100775</v>
      </c>
      <c r="M3987" s="12" t="n">
        <v>44940</v>
      </c>
      <c r="N3987" s="13" t="n">
        <v>10</v>
      </c>
      <c r="O3987" s="12" t="n">
        <v>44950</v>
      </c>
      <c r="P3987" t="n">
        <v>6</v>
      </c>
      <c r="Q3987" s="14" t="inlineStr">
        <is>
          <t>SI</t>
        </is>
      </c>
      <c r="R3987" s="10" t="n"/>
      <c r="S3987" s="10" t="n"/>
      <c r="T3987" s="10" t="n"/>
      <c r="U3987" s="10" t="n"/>
      <c r="V3987" s="13" t="n">
        <v>7.449612403100775</v>
      </c>
      <c r="W3987" s="12" t="n">
        <v>44942</v>
      </c>
      <c r="X3987" s="13" t="n">
        <v>12</v>
      </c>
      <c r="Y3987" s="12" t="n">
        <v>44950</v>
      </c>
      <c r="Z3987" t="n">
        <v>6</v>
      </c>
      <c r="AA3987" s="14" t="inlineStr">
        <is>
          <t>SI</t>
        </is>
      </c>
    </row>
    <row r="3988">
      <c r="B3988" t="inlineStr">
        <is>
          <t>Venta Directa</t>
        </is>
      </c>
      <c r="C3988" t="n">
        <v>40354602</v>
      </c>
      <c r="D3988" t="inlineStr">
        <is>
          <t>AGRO SUDAMERICA</t>
        </is>
      </c>
      <c r="E3988" t="n">
        <v>1011558</v>
      </c>
      <c r="F3988" t="inlineStr">
        <is>
          <t>agro sudamerica1011558</t>
        </is>
      </c>
      <c r="G3988" s="12" t="n">
        <v>44931</v>
      </c>
      <c r="H3988" s="10" t="inlineStr"/>
      <c r="I3988" s="10" t="n"/>
      <c r="J3988" s="10" t="n"/>
      <c r="K3988" s="10" t="n"/>
      <c r="L3988" s="13" t="n"/>
      <c r="N3988" s="13" t="n"/>
      <c r="Q3988" s="14" t="n"/>
      <c r="R3988" s="10" t="n"/>
      <c r="S3988" s="10" t="n"/>
      <c r="T3988" s="10" t="n"/>
      <c r="U3988" s="10" t="n"/>
      <c r="V3988" s="13" t="n"/>
      <c r="X3988" s="13" t="n"/>
      <c r="AA3988" s="14" t="n"/>
    </row>
    <row r="3989">
      <c r="B3989" t="inlineStr">
        <is>
          <t>Venta Directa</t>
        </is>
      </c>
      <c r="C3989" t="n">
        <v>40354601</v>
      </c>
      <c r="D3989" t="inlineStr">
        <is>
          <t>AGRO SUDAMERICA</t>
        </is>
      </c>
      <c r="E3989" t="n">
        <v>1011558</v>
      </c>
      <c r="F3989" t="inlineStr">
        <is>
          <t>agro sudamerica1011558</t>
        </is>
      </c>
      <c r="G3989" s="12" t="n">
        <v>44931</v>
      </c>
      <c r="H3989" s="10" t="inlineStr"/>
      <c r="I3989" s="10" t="n"/>
      <c r="J3989" s="10" t="n"/>
      <c r="K3989" s="10" t="n"/>
      <c r="L3989" s="13" t="n"/>
      <c r="N3989" s="13" t="n"/>
      <c r="Q3989" s="14" t="n"/>
      <c r="R3989" s="10" t="n"/>
      <c r="S3989" s="10" t="n"/>
      <c r="T3989" s="10" t="n"/>
      <c r="U3989" s="10" t="n"/>
      <c r="V3989" s="13" t="n"/>
      <c r="X3989" s="13" t="n"/>
      <c r="AA3989" s="14" t="n"/>
    </row>
    <row r="3990">
      <c r="B3990" t="inlineStr">
        <is>
          <t>Venta Directa</t>
        </is>
      </c>
      <c r="C3990" t="n">
        <v>40354597</v>
      </c>
      <c r="D3990" t="inlineStr">
        <is>
          <t>AGRO SUDAMERICA</t>
        </is>
      </c>
      <c r="E3990" t="n">
        <v>1020017</v>
      </c>
      <c r="F3990" t="inlineStr">
        <is>
          <t>agro sudamerica1020017</t>
        </is>
      </c>
      <c r="G3990" s="12" t="n">
        <v>44945</v>
      </c>
      <c r="H3990" s="10" t="inlineStr"/>
      <c r="I3990" s="10" t="n"/>
      <c r="J3990" s="10" t="n"/>
      <c r="K3990" s="10" t="n"/>
      <c r="L3990" s="13" t="n"/>
      <c r="N3990" s="13" t="n"/>
      <c r="Q3990" s="14" t="n"/>
      <c r="R3990" s="10" t="n"/>
      <c r="S3990" s="10" t="n"/>
      <c r="T3990" s="10" t="n"/>
      <c r="U3990" s="10" t="n"/>
      <c r="V3990" s="13" t="n"/>
      <c r="X3990" s="13" t="n"/>
      <c r="AA3990" s="14" t="n"/>
    </row>
    <row r="3991">
      <c r="B3991" t="inlineStr">
        <is>
          <t>Venta Directa</t>
        </is>
      </c>
      <c r="C3991" t="n">
        <v>40354597</v>
      </c>
      <c r="D3991" t="inlineStr">
        <is>
          <t>AGRO SUDAMERICA</t>
        </is>
      </c>
      <c r="E3991" t="n">
        <v>1020017</v>
      </c>
      <c r="F3991" t="inlineStr">
        <is>
          <t>agro sudamerica1020017</t>
        </is>
      </c>
      <c r="G3991" s="12" t="n">
        <v>44945</v>
      </c>
      <c r="H3991" s="10" t="inlineStr"/>
      <c r="I3991" s="10" t="n"/>
      <c r="J3991" s="10" t="n"/>
      <c r="K3991" s="10" t="n"/>
      <c r="L3991" s="13" t="n"/>
      <c r="N3991" s="13" t="n"/>
      <c r="Q3991" s="14" t="n"/>
      <c r="R3991" s="10" t="n"/>
      <c r="S3991" s="10" t="n"/>
      <c r="T3991" s="10" t="n"/>
      <c r="U3991" s="10" t="n"/>
      <c r="V3991" s="13" t="n"/>
      <c r="X3991" s="13" t="n"/>
      <c r="AA3991" s="14" t="n"/>
    </row>
    <row r="3992">
      <c r="B3992" t="inlineStr">
        <is>
          <t>Venta Directa</t>
        </is>
      </c>
      <c r="C3992" t="n">
        <v>40354574</v>
      </c>
      <c r="D3992" t="inlineStr">
        <is>
          <t>AGRO SUDAMERICA</t>
        </is>
      </c>
      <c r="E3992" t="n">
        <v>1030817</v>
      </c>
      <c r="F3992" t="inlineStr">
        <is>
          <t>agro sudamerica1030817</t>
        </is>
      </c>
      <c r="G3992" s="12" t="n">
        <v>44933</v>
      </c>
      <c r="H3992" s="10" t="inlineStr"/>
      <c r="I3992" s="10" t="n"/>
      <c r="J3992" s="10" t="n"/>
      <c r="K3992" s="10" t="n"/>
      <c r="L3992" s="13" t="n"/>
      <c r="N3992" s="13" t="n"/>
      <c r="Q3992" s="14" t="n"/>
      <c r="R3992" s="10" t="n"/>
      <c r="S3992" s="10" t="n"/>
      <c r="T3992" s="10" t="n"/>
      <c r="U3992" s="10" t="n"/>
      <c r="V3992" s="13" t="n"/>
      <c r="X3992" s="13" t="n"/>
      <c r="AA3992" s="14" t="n"/>
    </row>
    <row r="3993">
      <c r="B3993" t="inlineStr">
        <is>
          <t>Venta Directa</t>
        </is>
      </c>
      <c r="C3993" t="n">
        <v>40354573</v>
      </c>
      <c r="D3993" t="inlineStr">
        <is>
          <t>AGRO SUDAMERICA</t>
        </is>
      </c>
      <c r="E3993" t="n">
        <v>1030817</v>
      </c>
      <c r="F3993" t="inlineStr">
        <is>
          <t>agro sudamerica1030817</t>
        </is>
      </c>
      <c r="G3993" s="12" t="n">
        <v>44927</v>
      </c>
      <c r="H3993" s="10" t="inlineStr"/>
      <c r="I3993" s="10" t="n"/>
      <c r="J3993" s="10" t="n"/>
      <c r="K3993" s="10" t="n"/>
      <c r="L3993" s="13" t="n"/>
      <c r="N3993" s="13" t="n"/>
      <c r="Q3993" s="14" t="n"/>
      <c r="R3993" s="10" t="n"/>
      <c r="S3993" s="10" t="n"/>
      <c r="T3993" s="10" t="n"/>
      <c r="U3993" s="10" t="n"/>
      <c r="V3993" s="13" t="n"/>
      <c r="X3993" s="13" t="n"/>
      <c r="AA3993" s="14" t="n"/>
    </row>
    <row r="3994">
      <c r="B3994" t="inlineStr">
        <is>
          <t>Venta Directa</t>
        </is>
      </c>
      <c r="C3994" t="n">
        <v>40354566</v>
      </c>
      <c r="D3994" t="inlineStr">
        <is>
          <t>AGROSUPER ASIA</t>
        </is>
      </c>
      <c r="E3994" t="n">
        <v>1012612</v>
      </c>
      <c r="F3994" t="inlineStr">
        <is>
          <t>agrosuper asia1012612</t>
        </is>
      </c>
      <c r="G3994" s="12" t="n">
        <v>44976</v>
      </c>
      <c r="H3994" s="10" t="inlineStr"/>
      <c r="I3994" s="10" t="n"/>
      <c r="J3994" s="10" t="n"/>
      <c r="K3994" s="10" t="n"/>
      <c r="L3994" s="13" t="n"/>
      <c r="N3994" s="13" t="n"/>
      <c r="Q3994" s="14" t="n"/>
      <c r="R3994" s="10" t="n"/>
      <c r="S3994" s="10" t="n"/>
      <c r="T3994" s="10" t="n"/>
      <c r="U3994" s="10" t="n"/>
      <c r="V3994" s="13" t="n"/>
      <c r="X3994" s="13" t="n"/>
      <c r="AA3994" s="14" t="n"/>
    </row>
    <row r="3995">
      <c r="B3995" t="inlineStr">
        <is>
          <t>Venta Directa</t>
        </is>
      </c>
      <c r="C3995" t="n">
        <v>40354565</v>
      </c>
      <c r="D3995" t="inlineStr">
        <is>
          <t>AGROSUPER ASIA</t>
        </is>
      </c>
      <c r="E3995" t="n">
        <v>1012612</v>
      </c>
      <c r="F3995" t="inlineStr">
        <is>
          <t>agrosuper asia1012612</t>
        </is>
      </c>
      <c r="G3995" s="12" t="n">
        <v>44976</v>
      </c>
      <c r="H3995" s="10" t="inlineStr"/>
      <c r="I3995" s="10" t="n"/>
      <c r="J3995" s="10" t="n"/>
      <c r="K3995" s="10" t="n"/>
      <c r="L3995" s="13" t="n"/>
      <c r="N3995" s="13" t="n"/>
      <c r="Q3995" s="14" t="n"/>
      <c r="R3995" s="10" t="n"/>
      <c r="S3995" s="10" t="n"/>
      <c r="T3995" s="10" t="n"/>
      <c r="U3995" s="10" t="n"/>
      <c r="V3995" s="13" t="n"/>
      <c r="X3995" s="13" t="n"/>
      <c r="AA3995" s="14" t="n"/>
    </row>
    <row r="3996">
      <c r="B3996" t="inlineStr">
        <is>
          <t>Venta Directa</t>
        </is>
      </c>
      <c r="C3996" t="n">
        <v>40354559</v>
      </c>
      <c r="D3996" t="inlineStr">
        <is>
          <t>AGRO SUDAMERICA</t>
        </is>
      </c>
      <c r="E3996" t="n">
        <v>1030816</v>
      </c>
      <c r="F3996" t="inlineStr">
        <is>
          <t>agro sudamerica1030816</t>
        </is>
      </c>
      <c r="G3996" s="12" t="n">
        <v>44920</v>
      </c>
      <c r="H3996" s="10" t="inlineStr"/>
      <c r="I3996" s="10" t="n"/>
      <c r="J3996" s="10" t="n"/>
      <c r="K3996" s="10" t="n"/>
      <c r="L3996" s="13" t="n"/>
      <c r="N3996" s="13" t="n"/>
      <c r="Q3996" s="14" t="n"/>
      <c r="R3996" s="10" t="n"/>
      <c r="S3996" s="10" t="n"/>
      <c r="T3996" s="10" t="n"/>
      <c r="U3996" s="10" t="n"/>
      <c r="V3996" s="13" t="n"/>
      <c r="X3996" s="13" t="n"/>
      <c r="AA3996" s="14" t="n"/>
    </row>
    <row r="3997">
      <c r="B3997" t="inlineStr">
        <is>
          <t>Venta Directa</t>
        </is>
      </c>
      <c r="C3997" t="n">
        <v>40354558</v>
      </c>
      <c r="D3997" t="inlineStr">
        <is>
          <t>AGRO SUDAMERICA</t>
        </is>
      </c>
      <c r="E3997" t="n">
        <v>1012719</v>
      </c>
      <c r="F3997" t="inlineStr">
        <is>
          <t>agro sudamerica1012719</t>
        </is>
      </c>
      <c r="G3997" s="12" t="n">
        <v>44911</v>
      </c>
      <c r="H3997" s="10" t="inlineStr"/>
      <c r="I3997" s="10" t="n"/>
      <c r="J3997" s="10" t="n"/>
      <c r="K3997" s="10" t="n"/>
      <c r="L3997" s="13" t="n"/>
      <c r="N3997" s="13" t="n"/>
      <c r="Q3997" s="14" t="n"/>
      <c r="R3997" s="10" t="n"/>
      <c r="S3997" s="10" t="n"/>
      <c r="T3997" s="10" t="n"/>
      <c r="U3997" s="10" t="n"/>
      <c r="V3997" s="13" t="n"/>
      <c r="X3997" s="13" t="n"/>
      <c r="AA3997" s="14" t="n"/>
    </row>
    <row r="3998">
      <c r="B3998" t="inlineStr">
        <is>
          <t>Venta Directa</t>
        </is>
      </c>
      <c r="C3998" t="n">
        <v>40354558</v>
      </c>
      <c r="D3998" t="inlineStr">
        <is>
          <t>AGRO SUDAMERICA</t>
        </is>
      </c>
      <c r="E3998" t="n">
        <v>1011042</v>
      </c>
      <c r="F3998" t="inlineStr">
        <is>
          <t>agro sudamerica1011042</t>
        </is>
      </c>
      <c r="G3998" s="12" t="n">
        <v>44911</v>
      </c>
      <c r="H3998" s="10" t="inlineStr"/>
      <c r="I3998" s="10" t="n"/>
      <c r="J3998" s="10" t="n"/>
      <c r="K3998" s="10" t="n"/>
      <c r="L3998" s="13" t="n"/>
      <c r="N3998" s="13" t="n"/>
      <c r="Q3998" s="14" t="n"/>
      <c r="R3998" s="10" t="n"/>
      <c r="S3998" s="10" t="n"/>
      <c r="T3998" s="10" t="n"/>
      <c r="U3998" s="10" t="n"/>
      <c r="V3998" s="13" t="n"/>
      <c r="X3998" s="13" t="n"/>
      <c r="AA3998" s="14" t="n"/>
    </row>
    <row r="3999">
      <c r="B3999" t="inlineStr">
        <is>
          <t>Venta Local</t>
        </is>
      </c>
      <c r="C3999" t="n">
        <v>40354555</v>
      </c>
      <c r="D3999" t="inlineStr">
        <is>
          <t>AGRO MEXICO</t>
        </is>
      </c>
      <c r="E3999" t="n">
        <v>1023302</v>
      </c>
      <c r="F3999" t="inlineStr">
        <is>
          <t>agro mexico1023302</t>
        </is>
      </c>
      <c r="G3999" s="12" t="n">
        <v>44941</v>
      </c>
      <c r="H3999" s="10" t="inlineStr"/>
      <c r="I3999" s="10" t="n"/>
      <c r="J3999" s="10" t="n"/>
      <c r="K3999" s="10" t="n"/>
      <c r="L3999" s="13" t="n">
        <v>5.449612403100775</v>
      </c>
      <c r="M3999" s="12" t="n">
        <v>44946</v>
      </c>
      <c r="N3999" s="13" t="n">
        <v>10</v>
      </c>
      <c r="O3999" s="12" t="n">
        <v>44956</v>
      </c>
      <c r="P3999" t="n">
        <v>1</v>
      </c>
      <c r="Q3999" s="14" t="inlineStr">
        <is>
          <t>Mes 2</t>
        </is>
      </c>
      <c r="R3999" s="10" t="n"/>
      <c r="S3999" s="10" t="n"/>
      <c r="T3999" s="10" t="n"/>
      <c r="U3999" s="10" t="n"/>
      <c r="V3999" s="13" t="n">
        <v>7.449612403100775</v>
      </c>
      <c r="W3999" s="12" t="n">
        <v>44948</v>
      </c>
      <c r="X3999" s="13" t="n">
        <v>12</v>
      </c>
      <c r="Y3999" s="12" t="n">
        <v>44956</v>
      </c>
      <c r="Z3999" t="n">
        <v>1</v>
      </c>
      <c r="AA3999" s="14" t="inlineStr">
        <is>
          <t>Mes 2</t>
        </is>
      </c>
    </row>
    <row r="4000">
      <c r="B4000" t="inlineStr">
        <is>
          <t>Venta Local</t>
        </is>
      </c>
      <c r="C4000" t="n">
        <v>40354532</v>
      </c>
      <c r="D4000" t="inlineStr">
        <is>
          <t>AGRO MEXICO</t>
        </is>
      </c>
      <c r="E4000" t="n">
        <v>1030337</v>
      </c>
      <c r="F4000" t="inlineStr">
        <is>
          <t>agro mexico1030337</t>
        </is>
      </c>
      <c r="G4000" s="12" t="n">
        <v>44935</v>
      </c>
      <c r="H4000" s="10" t="inlineStr"/>
      <c r="I4000" s="10" t="n"/>
      <c r="J4000" s="10" t="n"/>
      <c r="K4000" s="10" t="n"/>
      <c r="L4000" s="13" t="n">
        <v>5.449612403100775</v>
      </c>
      <c r="M4000" s="12" t="n">
        <v>44940</v>
      </c>
      <c r="N4000" s="13" t="n">
        <v>10</v>
      </c>
      <c r="O4000" s="12" t="n">
        <v>44950</v>
      </c>
      <c r="P4000" t="n">
        <v>6</v>
      </c>
      <c r="Q4000" s="14" t="inlineStr">
        <is>
          <t>SI</t>
        </is>
      </c>
      <c r="R4000" s="10" t="n"/>
      <c r="S4000" s="10" t="n"/>
      <c r="T4000" s="10" t="n"/>
      <c r="U4000" s="10" t="n"/>
      <c r="V4000" s="13" t="n">
        <v>7.449612403100775</v>
      </c>
      <c r="W4000" s="12" t="n">
        <v>44942</v>
      </c>
      <c r="X4000" s="13" t="n">
        <v>12</v>
      </c>
      <c r="Y4000" s="12" t="n">
        <v>44950</v>
      </c>
      <c r="Z4000" t="n">
        <v>6</v>
      </c>
      <c r="AA4000" s="14" t="inlineStr">
        <is>
          <t>SI</t>
        </is>
      </c>
    </row>
    <row r="4001">
      <c r="B4001" t="inlineStr">
        <is>
          <t>Venta Local</t>
        </is>
      </c>
      <c r="C4001" t="n">
        <v>40354531</v>
      </c>
      <c r="D4001" t="inlineStr">
        <is>
          <t>AGRO MEXICO</t>
        </is>
      </c>
      <c r="E4001" t="n">
        <v>1030337</v>
      </c>
      <c r="F4001" t="inlineStr">
        <is>
          <t>agro mexico1030337</t>
        </is>
      </c>
      <c r="G4001" s="12" t="n">
        <v>44935</v>
      </c>
      <c r="H4001" s="10" t="inlineStr"/>
      <c r="I4001" s="10" t="n"/>
      <c r="J4001" s="10" t="n"/>
      <c r="K4001" s="10" t="n"/>
      <c r="L4001" s="13" t="n">
        <v>5.449612403100775</v>
      </c>
      <c r="M4001" s="12" t="n">
        <v>44940</v>
      </c>
      <c r="N4001" s="13" t="n">
        <v>10</v>
      </c>
      <c r="O4001" s="12" t="n">
        <v>44950</v>
      </c>
      <c r="P4001" t="n">
        <v>6</v>
      </c>
      <c r="Q4001" s="14" t="inlineStr">
        <is>
          <t>SI</t>
        </is>
      </c>
      <c r="R4001" s="10" t="n"/>
      <c r="S4001" s="10" t="n"/>
      <c r="T4001" s="10" t="n"/>
      <c r="U4001" s="10" t="n"/>
      <c r="V4001" s="13" t="n">
        <v>7.449612403100775</v>
      </c>
      <c r="W4001" s="12" t="n">
        <v>44942</v>
      </c>
      <c r="X4001" s="13" t="n">
        <v>12</v>
      </c>
      <c r="Y4001" s="12" t="n">
        <v>44950</v>
      </c>
      <c r="Z4001" t="n">
        <v>6</v>
      </c>
      <c r="AA4001" s="14" t="inlineStr">
        <is>
          <t>SI</t>
        </is>
      </c>
    </row>
    <row r="4002">
      <c r="B4002" t="inlineStr">
        <is>
          <t>Venta Local</t>
        </is>
      </c>
      <c r="C4002" t="n">
        <v>40354530</v>
      </c>
      <c r="D4002" t="inlineStr">
        <is>
          <t>AGRO MEXICO</t>
        </is>
      </c>
      <c r="E4002" t="n">
        <v>1030337</v>
      </c>
      <c r="F4002" t="inlineStr">
        <is>
          <t>agro mexico1030337</t>
        </is>
      </c>
      <c r="G4002" s="12" t="n">
        <v>44941</v>
      </c>
      <c r="H4002" s="10" t="inlineStr"/>
      <c r="I4002" s="10" t="n"/>
      <c r="J4002" s="10" t="n"/>
      <c r="K4002" s="10" t="n"/>
      <c r="L4002" s="13" t="n">
        <v>5.449612403100775</v>
      </c>
      <c r="M4002" s="12" t="n">
        <v>44946</v>
      </c>
      <c r="N4002" s="13" t="n">
        <v>10</v>
      </c>
      <c r="O4002" s="12" t="n">
        <v>44956</v>
      </c>
      <c r="P4002" t="n">
        <v>1</v>
      </c>
      <c r="Q4002" s="14" t="inlineStr">
        <is>
          <t>Mes 2</t>
        </is>
      </c>
      <c r="R4002" s="10" t="n"/>
      <c r="S4002" s="10" t="n"/>
      <c r="T4002" s="10" t="n"/>
      <c r="U4002" s="10" t="n"/>
      <c r="V4002" s="13" t="n">
        <v>7.449612403100775</v>
      </c>
      <c r="W4002" s="12" t="n">
        <v>44948</v>
      </c>
      <c r="X4002" s="13" t="n">
        <v>12</v>
      </c>
      <c r="Y4002" s="12" t="n">
        <v>44956</v>
      </c>
      <c r="Z4002" t="n">
        <v>1</v>
      </c>
      <c r="AA4002" s="14" t="inlineStr">
        <is>
          <t>Mes 2</t>
        </is>
      </c>
    </row>
    <row r="4003">
      <c r="B4003" t="inlineStr">
        <is>
          <t>Venta Local</t>
        </is>
      </c>
      <c r="C4003" t="n">
        <v>40354529</v>
      </c>
      <c r="D4003" t="inlineStr">
        <is>
          <t>AGRO MEXICO</t>
        </is>
      </c>
      <c r="E4003" t="n">
        <v>1030337</v>
      </c>
      <c r="F4003" t="inlineStr">
        <is>
          <t>agro mexico1030337</t>
        </is>
      </c>
      <c r="G4003" s="12" t="n">
        <v>44935</v>
      </c>
      <c r="H4003" s="10" t="inlineStr"/>
      <c r="I4003" s="10" t="n"/>
      <c r="J4003" s="10" t="n"/>
      <c r="K4003" s="10" t="n"/>
      <c r="L4003" s="13" t="n">
        <v>5.449612403100775</v>
      </c>
      <c r="M4003" s="12" t="n">
        <v>44940</v>
      </c>
      <c r="N4003" s="13" t="n">
        <v>10</v>
      </c>
      <c r="O4003" s="12" t="n">
        <v>44950</v>
      </c>
      <c r="P4003" t="n">
        <v>6</v>
      </c>
      <c r="Q4003" s="14" t="inlineStr">
        <is>
          <t>SI</t>
        </is>
      </c>
      <c r="R4003" s="10" t="n"/>
      <c r="S4003" s="10" t="n"/>
      <c r="T4003" s="10" t="n"/>
      <c r="U4003" s="10" t="n"/>
      <c r="V4003" s="13" t="n">
        <v>7.449612403100775</v>
      </c>
      <c r="W4003" s="12" t="n">
        <v>44942</v>
      </c>
      <c r="X4003" s="13" t="n">
        <v>12</v>
      </c>
      <c r="Y4003" s="12" t="n">
        <v>44950</v>
      </c>
      <c r="Z4003" t="n">
        <v>6</v>
      </c>
      <c r="AA4003" s="14" t="inlineStr">
        <is>
          <t>SI</t>
        </is>
      </c>
    </row>
    <row r="4004">
      <c r="B4004" t="inlineStr">
        <is>
          <t>Venta Local</t>
        </is>
      </c>
      <c r="C4004" t="n">
        <v>40354528</v>
      </c>
      <c r="D4004" t="inlineStr">
        <is>
          <t>AGRO MEXICO</t>
        </is>
      </c>
      <c r="E4004" t="n">
        <v>1030337</v>
      </c>
      <c r="F4004" t="inlineStr">
        <is>
          <t>agro mexico1030337</t>
        </is>
      </c>
      <c r="G4004" s="12" t="n">
        <v>44935</v>
      </c>
      <c r="H4004" s="10" t="inlineStr"/>
      <c r="I4004" s="10" t="n"/>
      <c r="J4004" s="10" t="n"/>
      <c r="K4004" s="10" t="n"/>
      <c r="L4004" s="13" t="n">
        <v>5.449612403100775</v>
      </c>
      <c r="M4004" s="12" t="n">
        <v>44940</v>
      </c>
      <c r="N4004" s="13" t="n">
        <v>10</v>
      </c>
      <c r="O4004" s="12" t="n">
        <v>44950</v>
      </c>
      <c r="P4004" t="n">
        <v>6</v>
      </c>
      <c r="Q4004" s="14" t="inlineStr">
        <is>
          <t>SI</t>
        </is>
      </c>
      <c r="R4004" s="10" t="n"/>
      <c r="S4004" s="10" t="n"/>
      <c r="T4004" s="10" t="n"/>
      <c r="U4004" s="10" t="n"/>
      <c r="V4004" s="13" t="n">
        <v>7.449612403100775</v>
      </c>
      <c r="W4004" s="12" t="n">
        <v>44942</v>
      </c>
      <c r="X4004" s="13" t="n">
        <v>12</v>
      </c>
      <c r="Y4004" s="12" t="n">
        <v>44950</v>
      </c>
      <c r="Z4004" t="n">
        <v>6</v>
      </c>
      <c r="AA4004" s="14" t="inlineStr">
        <is>
          <t>SI</t>
        </is>
      </c>
    </row>
    <row r="4005">
      <c r="B4005" t="inlineStr">
        <is>
          <t>Venta Local</t>
        </is>
      </c>
      <c r="C4005" t="n">
        <v>40354527</v>
      </c>
      <c r="D4005" t="inlineStr">
        <is>
          <t>AGRO MEXICO</t>
        </is>
      </c>
      <c r="E4005" t="n">
        <v>1030337</v>
      </c>
      <c r="F4005" t="inlineStr">
        <is>
          <t>agro mexico1030337</t>
        </is>
      </c>
      <c r="G4005" s="12" t="n">
        <v>44919</v>
      </c>
      <c r="H4005" s="10" t="inlineStr"/>
      <c r="I4005" s="10" t="n"/>
      <c r="J4005" s="10" t="n"/>
      <c r="K4005" s="10" t="n"/>
      <c r="L4005" s="13" t="n">
        <v>5.449612403100775</v>
      </c>
      <c r="M4005" s="12" t="n">
        <v>44924</v>
      </c>
      <c r="N4005" s="13" t="n">
        <v>10</v>
      </c>
      <c r="O4005" s="12" t="n">
        <v>44934</v>
      </c>
      <c r="P4005" t="n">
        <v>20</v>
      </c>
      <c r="Q4005" s="14" t="inlineStr">
        <is>
          <t>SI</t>
        </is>
      </c>
      <c r="R4005" s="10" t="n"/>
      <c r="S4005" s="10" t="n"/>
      <c r="T4005" s="10" t="n"/>
      <c r="U4005" s="10" t="n"/>
      <c r="V4005" s="13" t="n">
        <v>7.449612403100775</v>
      </c>
      <c r="W4005" s="12" t="n">
        <v>44926</v>
      </c>
      <c r="X4005" s="13" t="n">
        <v>12</v>
      </c>
      <c r="Y4005" s="12" t="n">
        <v>44934</v>
      </c>
      <c r="Z4005" t="n">
        <v>20</v>
      </c>
      <c r="AA4005" s="14" t="inlineStr">
        <is>
          <t>SI</t>
        </is>
      </c>
    </row>
    <row r="4006">
      <c r="B4006" t="inlineStr">
        <is>
          <t>Venta Local</t>
        </is>
      </c>
      <c r="C4006" t="n">
        <v>40354525</v>
      </c>
      <c r="D4006" t="inlineStr">
        <is>
          <t>AGRO MEXICO</t>
        </is>
      </c>
      <c r="E4006" t="n">
        <v>1030337</v>
      </c>
      <c r="F4006" t="inlineStr">
        <is>
          <t>agro mexico1030337</t>
        </is>
      </c>
      <c r="G4006" s="12" t="n">
        <v>44935</v>
      </c>
      <c r="H4006" s="10" t="inlineStr"/>
      <c r="I4006" s="10" t="n"/>
      <c r="J4006" s="10" t="n"/>
      <c r="K4006" s="10" t="n"/>
      <c r="L4006" s="13" t="n">
        <v>5.449612403100775</v>
      </c>
      <c r="M4006" s="12" t="n">
        <v>44940</v>
      </c>
      <c r="N4006" s="13" t="n">
        <v>10</v>
      </c>
      <c r="O4006" s="12" t="n">
        <v>44950</v>
      </c>
      <c r="P4006" t="n">
        <v>6</v>
      </c>
      <c r="Q4006" s="14" t="inlineStr">
        <is>
          <t>SI</t>
        </is>
      </c>
      <c r="R4006" s="10" t="n"/>
      <c r="S4006" s="10" t="n"/>
      <c r="T4006" s="10" t="n"/>
      <c r="U4006" s="10" t="n"/>
      <c r="V4006" s="13" t="n">
        <v>7.449612403100775</v>
      </c>
      <c r="W4006" s="12" t="n">
        <v>44942</v>
      </c>
      <c r="X4006" s="13" t="n">
        <v>12</v>
      </c>
      <c r="Y4006" s="12" t="n">
        <v>44950</v>
      </c>
      <c r="Z4006" t="n">
        <v>6</v>
      </c>
      <c r="AA4006" s="14" t="inlineStr">
        <is>
          <t>SI</t>
        </is>
      </c>
    </row>
    <row r="4007">
      <c r="B4007" t="inlineStr">
        <is>
          <t>Venta Local</t>
        </is>
      </c>
      <c r="C4007" t="n">
        <v>40354524</v>
      </c>
      <c r="D4007" t="inlineStr">
        <is>
          <t>AGRO MEXICO</t>
        </is>
      </c>
      <c r="E4007" t="n">
        <v>1030337</v>
      </c>
      <c r="F4007" t="inlineStr">
        <is>
          <t>agro mexico1030337</t>
        </is>
      </c>
      <c r="G4007" s="12" t="n">
        <v>44919</v>
      </c>
      <c r="H4007" s="10" t="inlineStr"/>
      <c r="I4007" s="10" t="n"/>
      <c r="J4007" s="10" t="n"/>
      <c r="K4007" s="10" t="n"/>
      <c r="L4007" s="13" t="n">
        <v>5.449612403100775</v>
      </c>
      <c r="M4007" s="12" t="n">
        <v>44924</v>
      </c>
      <c r="N4007" s="13" t="n">
        <v>10</v>
      </c>
      <c r="O4007" s="12" t="n">
        <v>44934</v>
      </c>
      <c r="P4007" t="n">
        <v>20</v>
      </c>
      <c r="Q4007" s="14" t="inlineStr">
        <is>
          <t>SI</t>
        </is>
      </c>
      <c r="R4007" s="10" t="n"/>
      <c r="S4007" s="10" t="n"/>
      <c r="T4007" s="10" t="n"/>
      <c r="U4007" s="10" t="n"/>
      <c r="V4007" s="13" t="n">
        <v>7.449612403100775</v>
      </c>
      <c r="W4007" s="12" t="n">
        <v>44926</v>
      </c>
      <c r="X4007" s="13" t="n">
        <v>12</v>
      </c>
      <c r="Y4007" s="12" t="n">
        <v>44934</v>
      </c>
      <c r="Z4007" t="n">
        <v>20</v>
      </c>
      <c r="AA4007" s="14" t="inlineStr">
        <is>
          <t>SI</t>
        </is>
      </c>
    </row>
    <row r="4008">
      <c r="B4008" t="inlineStr">
        <is>
          <t>Venta Local</t>
        </is>
      </c>
      <c r="C4008" t="n">
        <v>40354523</v>
      </c>
      <c r="D4008" t="inlineStr">
        <is>
          <t>AGRO MEXICO</t>
        </is>
      </c>
      <c r="E4008" t="n">
        <v>1030337</v>
      </c>
      <c r="F4008" t="inlineStr">
        <is>
          <t>agro mexico1030337</t>
        </is>
      </c>
      <c r="G4008" s="12" t="n">
        <v>44919</v>
      </c>
      <c r="H4008" s="10" t="inlineStr"/>
      <c r="I4008" s="10" t="n"/>
      <c r="J4008" s="10" t="n"/>
      <c r="K4008" s="10" t="n"/>
      <c r="L4008" s="13" t="n">
        <v>5.449612403100775</v>
      </c>
      <c r="M4008" s="12" t="n">
        <v>44924</v>
      </c>
      <c r="N4008" s="13" t="n">
        <v>10</v>
      </c>
      <c r="O4008" s="12" t="n">
        <v>44934</v>
      </c>
      <c r="P4008" t="n">
        <v>20</v>
      </c>
      <c r="Q4008" s="14" t="inlineStr">
        <is>
          <t>SI</t>
        </is>
      </c>
      <c r="R4008" s="10" t="n"/>
      <c r="S4008" s="10" t="n"/>
      <c r="T4008" s="10" t="n"/>
      <c r="U4008" s="10" t="n"/>
      <c r="V4008" s="13" t="n">
        <v>7.449612403100775</v>
      </c>
      <c r="W4008" s="12" t="n">
        <v>44926</v>
      </c>
      <c r="X4008" s="13" t="n">
        <v>12</v>
      </c>
      <c r="Y4008" s="12" t="n">
        <v>44934</v>
      </c>
      <c r="Z4008" t="n">
        <v>20</v>
      </c>
      <c r="AA4008" s="14" t="inlineStr">
        <is>
          <t>SI</t>
        </is>
      </c>
    </row>
    <row r="4009">
      <c r="B4009" t="inlineStr">
        <is>
          <t>Venta Directa</t>
        </is>
      </c>
      <c r="C4009" t="n">
        <v>40354505</v>
      </c>
      <c r="D4009" t="inlineStr">
        <is>
          <t>AGRO SUDAMERICA</t>
        </is>
      </c>
      <c r="E4009" t="n">
        <v>1011558</v>
      </c>
      <c r="F4009" t="inlineStr">
        <is>
          <t>agro sudamerica1011558</t>
        </is>
      </c>
      <c r="G4009" s="12" t="n">
        <v>44945</v>
      </c>
      <c r="H4009" s="10" t="inlineStr"/>
      <c r="I4009" s="10" t="n"/>
      <c r="J4009" s="10" t="n"/>
      <c r="K4009" s="10" t="n"/>
      <c r="L4009" s="13" t="n"/>
      <c r="N4009" s="13" t="n"/>
      <c r="Q4009" s="14" t="n"/>
      <c r="R4009" s="10" t="n"/>
      <c r="S4009" s="10" t="n"/>
      <c r="T4009" s="10" t="n"/>
      <c r="U4009" s="10" t="n"/>
      <c r="V4009" s="13" t="n"/>
      <c r="X4009" s="13" t="n"/>
      <c r="AA4009" s="14" t="n"/>
    </row>
    <row r="4010">
      <c r="B4010" t="inlineStr">
        <is>
          <t>Venta Directa</t>
        </is>
      </c>
      <c r="C4010" t="n">
        <v>40354504</v>
      </c>
      <c r="D4010" t="inlineStr">
        <is>
          <t>AGRO SUDAMERICA</t>
        </is>
      </c>
      <c r="E4010" t="n">
        <v>1011558</v>
      </c>
      <c r="F4010" t="inlineStr">
        <is>
          <t>agro sudamerica1011558</t>
        </is>
      </c>
      <c r="G4010" s="12" t="n">
        <v>44945</v>
      </c>
      <c r="H4010" s="10" t="inlineStr"/>
      <c r="I4010" s="10" t="n"/>
      <c r="J4010" s="10" t="n"/>
      <c r="K4010" s="10" t="n"/>
      <c r="L4010" s="13" t="n"/>
      <c r="N4010" s="13" t="n"/>
      <c r="Q4010" s="14" t="n"/>
      <c r="R4010" s="10" t="n"/>
      <c r="S4010" s="10" t="n"/>
      <c r="T4010" s="10" t="n"/>
      <c r="U4010" s="10" t="n"/>
      <c r="V4010" s="13" t="n"/>
      <c r="X4010" s="13" t="n"/>
      <c r="AA4010" s="14" t="n"/>
    </row>
    <row r="4011">
      <c r="B4011" t="inlineStr">
        <is>
          <t>Venta Directa</t>
        </is>
      </c>
      <c r="C4011" t="n">
        <v>40354503</v>
      </c>
      <c r="D4011" t="inlineStr">
        <is>
          <t>AGRO SUDAMERICA</t>
        </is>
      </c>
      <c r="E4011" t="n">
        <v>1011558</v>
      </c>
      <c r="F4011" t="inlineStr">
        <is>
          <t>agro sudamerica1011558</t>
        </is>
      </c>
      <c r="G4011" s="12" t="n">
        <v>44947</v>
      </c>
      <c r="H4011" s="10" t="inlineStr"/>
      <c r="I4011" s="10" t="n"/>
      <c r="J4011" s="10" t="n"/>
      <c r="K4011" s="10" t="n"/>
      <c r="L4011" s="13" t="n"/>
      <c r="N4011" s="13" t="n"/>
      <c r="Q4011" s="14" t="n"/>
      <c r="R4011" s="10" t="n"/>
      <c r="S4011" s="10" t="n"/>
      <c r="T4011" s="10" t="n"/>
      <c r="U4011" s="10" t="n"/>
      <c r="V4011" s="13" t="n"/>
      <c r="X4011" s="13" t="n"/>
      <c r="AA4011" s="14" t="n"/>
    </row>
    <row r="4012">
      <c r="B4012" t="inlineStr">
        <is>
          <t>Venta Directa</t>
        </is>
      </c>
      <c r="C4012" t="n">
        <v>40354502</v>
      </c>
      <c r="D4012" t="inlineStr">
        <is>
          <t>AGRO SUDAMERICA</t>
        </is>
      </c>
      <c r="E4012" t="n">
        <v>1011558</v>
      </c>
      <c r="F4012" t="inlineStr">
        <is>
          <t>agro sudamerica1011558</t>
        </is>
      </c>
      <c r="G4012" s="12" t="n">
        <v>44947</v>
      </c>
      <c r="H4012" s="10" t="inlineStr"/>
      <c r="I4012" s="10" t="n"/>
      <c r="J4012" s="10" t="n"/>
      <c r="K4012" s="10" t="n"/>
      <c r="L4012" s="13" t="n"/>
      <c r="N4012" s="13" t="n"/>
      <c r="Q4012" s="14" t="n"/>
      <c r="R4012" s="10" t="n"/>
      <c r="S4012" s="10" t="n"/>
      <c r="T4012" s="10" t="n"/>
      <c r="U4012" s="10" t="n"/>
      <c r="V4012" s="13" t="n"/>
      <c r="X4012" s="13" t="n"/>
      <c r="AA4012" s="14" t="n"/>
    </row>
    <row r="4013">
      <c r="B4013" t="inlineStr">
        <is>
          <t>Venta Directa</t>
        </is>
      </c>
      <c r="C4013" t="n">
        <v>40354501</v>
      </c>
      <c r="D4013" t="inlineStr">
        <is>
          <t>AGRO SUDAMERICA</t>
        </is>
      </c>
      <c r="E4013" t="n">
        <v>1011558</v>
      </c>
      <c r="F4013" t="inlineStr">
        <is>
          <t>agro sudamerica1011558</t>
        </is>
      </c>
      <c r="G4013" s="12" t="n">
        <v>44947</v>
      </c>
      <c r="H4013" s="10" t="inlineStr"/>
      <c r="I4013" s="10" t="n"/>
      <c r="J4013" s="10" t="n"/>
      <c r="K4013" s="10" t="n"/>
      <c r="L4013" s="13" t="n"/>
      <c r="N4013" s="13" t="n"/>
      <c r="Q4013" s="14" t="n"/>
      <c r="R4013" s="10" t="n"/>
      <c r="S4013" s="10" t="n"/>
      <c r="T4013" s="10" t="n"/>
      <c r="U4013" s="10" t="n"/>
      <c r="V4013" s="13" t="n"/>
      <c r="X4013" s="13" t="n"/>
      <c r="AA4013" s="14" t="n"/>
    </row>
    <row r="4014">
      <c r="B4014" t="inlineStr">
        <is>
          <t>Venta Directa</t>
        </is>
      </c>
      <c r="C4014" t="n">
        <v>40354500</v>
      </c>
      <c r="D4014" t="inlineStr">
        <is>
          <t>AGRO SUDAMERICA</t>
        </is>
      </c>
      <c r="E4014" t="n">
        <v>1011558</v>
      </c>
      <c r="F4014" t="inlineStr">
        <is>
          <t>agro sudamerica1011558</t>
        </is>
      </c>
      <c r="G4014" s="12" t="n">
        <v>44947</v>
      </c>
      <c r="H4014" s="10" t="inlineStr"/>
      <c r="I4014" s="10" t="n"/>
      <c r="J4014" s="10" t="n"/>
      <c r="K4014" s="10" t="n"/>
      <c r="L4014" s="13" t="n"/>
      <c r="N4014" s="13" t="n"/>
      <c r="Q4014" s="14" t="n"/>
      <c r="R4014" s="10" t="n"/>
      <c r="S4014" s="10" t="n"/>
      <c r="T4014" s="10" t="n"/>
      <c r="U4014" s="10" t="n"/>
      <c r="V4014" s="13" t="n"/>
      <c r="X4014" s="13" t="n"/>
      <c r="AA4014" s="14" t="n"/>
    </row>
    <row r="4015">
      <c r="B4015" t="inlineStr">
        <is>
          <t>Venta Directa</t>
        </is>
      </c>
      <c r="C4015" t="n">
        <v>40354499</v>
      </c>
      <c r="D4015" t="inlineStr">
        <is>
          <t>AGRO SUDAMERICA</t>
        </is>
      </c>
      <c r="E4015" t="n">
        <v>1011558</v>
      </c>
      <c r="F4015" t="inlineStr">
        <is>
          <t>agro sudamerica1011558</t>
        </is>
      </c>
      <c r="G4015" s="12" t="n">
        <v>44947</v>
      </c>
      <c r="H4015" s="10" t="inlineStr"/>
      <c r="I4015" s="10" t="n"/>
      <c r="J4015" s="10" t="n"/>
      <c r="K4015" s="10" t="n"/>
      <c r="L4015" s="13" t="n"/>
      <c r="N4015" s="13" t="n"/>
      <c r="Q4015" s="14" t="n"/>
      <c r="R4015" s="10" t="n"/>
      <c r="S4015" s="10" t="n"/>
      <c r="T4015" s="10" t="n"/>
      <c r="U4015" s="10" t="n"/>
      <c r="V4015" s="13" t="n"/>
      <c r="X4015" s="13" t="n"/>
      <c r="AA4015" s="14" t="n"/>
    </row>
    <row r="4016">
      <c r="B4016" t="inlineStr">
        <is>
          <t>Venta Directa</t>
        </is>
      </c>
      <c r="C4016" t="n">
        <v>40354498</v>
      </c>
      <c r="D4016" t="inlineStr">
        <is>
          <t>AGRO SUDAMERICA</t>
        </is>
      </c>
      <c r="E4016" t="n">
        <v>1011558</v>
      </c>
      <c r="F4016" t="inlineStr">
        <is>
          <t>agro sudamerica1011558</t>
        </is>
      </c>
      <c r="G4016" s="12" t="n">
        <v>44941</v>
      </c>
      <c r="H4016" s="10" t="inlineStr"/>
      <c r="I4016" s="10" t="n"/>
      <c r="J4016" s="10" t="n"/>
      <c r="K4016" s="10" t="n"/>
      <c r="L4016" s="13" t="n"/>
      <c r="N4016" s="13" t="n"/>
      <c r="Q4016" s="14" t="n"/>
      <c r="R4016" s="10" t="n"/>
      <c r="S4016" s="10" t="n"/>
      <c r="T4016" s="10" t="n"/>
      <c r="U4016" s="10" t="n"/>
      <c r="V4016" s="13" t="n"/>
      <c r="X4016" s="13" t="n"/>
      <c r="AA4016" s="14" t="n"/>
    </row>
    <row r="4017">
      <c r="B4017" t="inlineStr">
        <is>
          <t>Venta Directa</t>
        </is>
      </c>
      <c r="C4017" t="n">
        <v>40354497</v>
      </c>
      <c r="D4017" t="inlineStr">
        <is>
          <t>AGRO SUDAMERICA</t>
        </is>
      </c>
      <c r="E4017" t="n">
        <v>1011558</v>
      </c>
      <c r="F4017" t="inlineStr">
        <is>
          <t>agro sudamerica1011558</t>
        </is>
      </c>
      <c r="G4017" s="12" t="n">
        <v>44941</v>
      </c>
      <c r="H4017" s="10" t="inlineStr"/>
      <c r="I4017" s="10" t="n"/>
      <c r="J4017" s="10" t="n"/>
      <c r="K4017" s="10" t="n"/>
      <c r="L4017" s="13" t="n"/>
      <c r="N4017" s="13" t="n"/>
      <c r="Q4017" s="14" t="n"/>
      <c r="R4017" s="10" t="n"/>
      <c r="S4017" s="10" t="n"/>
      <c r="T4017" s="10" t="n"/>
      <c r="U4017" s="10" t="n"/>
      <c r="V4017" s="13" t="n"/>
      <c r="X4017" s="13" t="n"/>
      <c r="AA4017" s="14" t="n"/>
    </row>
    <row r="4018">
      <c r="B4018" t="inlineStr">
        <is>
          <t>Venta Directa</t>
        </is>
      </c>
      <c r="C4018" t="n">
        <v>40354496</v>
      </c>
      <c r="D4018" t="inlineStr">
        <is>
          <t>AGRO SUDAMERICA</t>
        </is>
      </c>
      <c r="E4018" t="n">
        <v>1011558</v>
      </c>
      <c r="F4018" t="inlineStr">
        <is>
          <t>agro sudamerica1011558</t>
        </is>
      </c>
      <c r="G4018" s="12" t="n">
        <v>44933</v>
      </c>
      <c r="H4018" s="10" t="inlineStr"/>
      <c r="I4018" s="10" t="n"/>
      <c r="J4018" s="10" t="n"/>
      <c r="K4018" s="10" t="n"/>
      <c r="L4018" s="13" t="n"/>
      <c r="N4018" s="13" t="n"/>
      <c r="Q4018" s="14" t="n"/>
      <c r="R4018" s="10" t="n"/>
      <c r="S4018" s="10" t="n"/>
      <c r="T4018" s="10" t="n"/>
      <c r="U4018" s="10" t="n"/>
      <c r="V4018" s="13" t="n"/>
      <c r="X4018" s="13" t="n"/>
      <c r="AA4018" s="14" t="n"/>
    </row>
    <row r="4019">
      <c r="B4019" t="inlineStr">
        <is>
          <t>Venta Directa</t>
        </is>
      </c>
      <c r="C4019" t="n">
        <v>40354495</v>
      </c>
      <c r="D4019" t="inlineStr">
        <is>
          <t>AGRO SUDAMERICA</t>
        </is>
      </c>
      <c r="E4019" t="n">
        <v>1011558</v>
      </c>
      <c r="F4019" t="inlineStr">
        <is>
          <t>agro sudamerica1011558</t>
        </is>
      </c>
      <c r="G4019" s="12" t="n">
        <v>44925</v>
      </c>
      <c r="H4019" s="10" t="inlineStr"/>
      <c r="I4019" s="10" t="n"/>
      <c r="J4019" s="10" t="n"/>
      <c r="K4019" s="10" t="n"/>
      <c r="L4019" s="13" t="n"/>
      <c r="N4019" s="13" t="n"/>
      <c r="Q4019" s="14" t="n"/>
      <c r="R4019" s="10" t="n"/>
      <c r="S4019" s="10" t="n"/>
      <c r="T4019" s="10" t="n"/>
      <c r="U4019" s="10" t="n"/>
      <c r="V4019" s="13" t="n"/>
      <c r="X4019" s="13" t="n"/>
      <c r="AA4019" s="14" t="n"/>
    </row>
    <row r="4020">
      <c r="B4020" t="inlineStr">
        <is>
          <t>Venta Directa</t>
        </is>
      </c>
      <c r="C4020" t="n">
        <v>40354494</v>
      </c>
      <c r="D4020" t="inlineStr">
        <is>
          <t>AGRO SUDAMERICA</t>
        </is>
      </c>
      <c r="E4020" t="n">
        <v>1011558</v>
      </c>
      <c r="F4020" t="inlineStr">
        <is>
          <t>agro sudamerica1011558</t>
        </is>
      </c>
      <c r="G4020" s="12" t="n">
        <v>44925</v>
      </c>
      <c r="H4020" s="10" t="inlineStr"/>
      <c r="I4020" s="10" t="n"/>
      <c r="J4020" s="10" t="n"/>
      <c r="K4020" s="10" t="n"/>
      <c r="L4020" s="13" t="n"/>
      <c r="N4020" s="13" t="n"/>
      <c r="Q4020" s="14" t="n"/>
      <c r="R4020" s="10" t="n"/>
      <c r="S4020" s="10" t="n"/>
      <c r="T4020" s="10" t="n"/>
      <c r="U4020" s="10" t="n"/>
      <c r="V4020" s="13" t="n"/>
      <c r="X4020" s="13" t="n"/>
      <c r="AA4020" s="14" t="n"/>
    </row>
    <row r="4021">
      <c r="B4021" t="inlineStr">
        <is>
          <t>Venta Directa</t>
        </is>
      </c>
      <c r="C4021" t="n">
        <v>40354493</v>
      </c>
      <c r="D4021" t="inlineStr">
        <is>
          <t>AGRO SUDAMERICA</t>
        </is>
      </c>
      <c r="E4021" t="n">
        <v>1011558</v>
      </c>
      <c r="F4021" t="inlineStr">
        <is>
          <t>agro sudamerica1011558</t>
        </is>
      </c>
      <c r="G4021" s="12" t="n">
        <v>44933</v>
      </c>
      <c r="H4021" s="10" t="inlineStr"/>
      <c r="I4021" s="10" t="n"/>
      <c r="J4021" s="10" t="n"/>
      <c r="K4021" s="10" t="n"/>
      <c r="L4021" s="13" t="n"/>
      <c r="N4021" s="13" t="n"/>
      <c r="Q4021" s="14" t="n"/>
      <c r="R4021" s="10" t="n"/>
      <c r="S4021" s="10" t="n"/>
      <c r="T4021" s="10" t="n"/>
      <c r="U4021" s="10" t="n"/>
      <c r="V4021" s="13" t="n"/>
      <c r="X4021" s="13" t="n"/>
      <c r="AA4021" s="14" t="n"/>
    </row>
    <row r="4022">
      <c r="B4022" t="inlineStr">
        <is>
          <t>Venta Directa</t>
        </is>
      </c>
      <c r="C4022" t="n">
        <v>40354492</v>
      </c>
      <c r="D4022" t="inlineStr">
        <is>
          <t>AGRO SUDAMERICA</t>
        </is>
      </c>
      <c r="E4022" t="n">
        <v>1011558</v>
      </c>
      <c r="F4022" t="inlineStr">
        <is>
          <t>agro sudamerica1011558</t>
        </is>
      </c>
      <c r="G4022" s="12" t="n">
        <v>44933</v>
      </c>
      <c r="H4022" s="10" t="inlineStr"/>
      <c r="I4022" s="10" t="n"/>
      <c r="J4022" s="10" t="n"/>
      <c r="K4022" s="10" t="n"/>
      <c r="L4022" s="13" t="n"/>
      <c r="N4022" s="13" t="n"/>
      <c r="Q4022" s="14" t="n"/>
      <c r="R4022" s="10" t="n"/>
      <c r="S4022" s="10" t="n"/>
      <c r="T4022" s="10" t="n"/>
      <c r="U4022" s="10" t="n"/>
      <c r="V4022" s="13" t="n"/>
      <c r="X4022" s="13" t="n"/>
      <c r="AA4022" s="14" t="n"/>
    </row>
    <row r="4023">
      <c r="B4023" t="inlineStr">
        <is>
          <t>Venta Directa</t>
        </is>
      </c>
      <c r="C4023" t="n">
        <v>40354491</v>
      </c>
      <c r="D4023" t="inlineStr">
        <is>
          <t>AGRO SUDAMERICA</t>
        </is>
      </c>
      <c r="E4023" t="n">
        <v>1011558</v>
      </c>
      <c r="F4023" t="inlineStr">
        <is>
          <t>agro sudamerica1011558</t>
        </is>
      </c>
      <c r="G4023" s="12" t="n">
        <v>44941</v>
      </c>
      <c r="H4023" s="10" t="inlineStr"/>
      <c r="I4023" s="10" t="n"/>
      <c r="J4023" s="10" t="n"/>
      <c r="K4023" s="10" t="n"/>
      <c r="L4023" s="13" t="n"/>
      <c r="N4023" s="13" t="n"/>
      <c r="Q4023" s="14" t="n"/>
      <c r="R4023" s="10" t="n"/>
      <c r="S4023" s="10" t="n"/>
      <c r="T4023" s="10" t="n"/>
      <c r="U4023" s="10" t="n"/>
      <c r="V4023" s="13" t="n"/>
      <c r="X4023" s="13" t="n"/>
      <c r="AA4023" s="14" t="n"/>
    </row>
    <row r="4024">
      <c r="B4024" t="inlineStr">
        <is>
          <t>Venta Directa</t>
        </is>
      </c>
      <c r="C4024" t="n">
        <v>40354490</v>
      </c>
      <c r="D4024" t="inlineStr">
        <is>
          <t>AGRO SUDAMERICA</t>
        </is>
      </c>
      <c r="E4024" t="n">
        <v>1011558</v>
      </c>
      <c r="F4024" t="inlineStr">
        <is>
          <t>agro sudamerica1011558</t>
        </is>
      </c>
      <c r="G4024" s="12" t="n">
        <v>44941</v>
      </c>
      <c r="H4024" s="10" t="inlineStr"/>
      <c r="I4024" s="10" t="n"/>
      <c r="J4024" s="10" t="n"/>
      <c r="K4024" s="10" t="n"/>
      <c r="L4024" s="13" t="n"/>
      <c r="N4024" s="13" t="n"/>
      <c r="Q4024" s="14" t="n"/>
      <c r="R4024" s="10" t="n"/>
      <c r="S4024" s="10" t="n"/>
      <c r="T4024" s="10" t="n"/>
      <c r="U4024" s="10" t="n"/>
      <c r="V4024" s="13" t="n"/>
      <c r="X4024" s="13" t="n"/>
      <c r="AA4024" s="14" t="n"/>
    </row>
    <row r="4025">
      <c r="B4025" t="inlineStr">
        <is>
          <t>Venta Directa</t>
        </is>
      </c>
      <c r="C4025" t="n">
        <v>40354489</v>
      </c>
      <c r="D4025" t="inlineStr">
        <is>
          <t>AGRO SUDAMERICA</t>
        </is>
      </c>
      <c r="E4025" t="n">
        <v>1011558</v>
      </c>
      <c r="F4025" t="inlineStr">
        <is>
          <t>agro sudamerica1011558</t>
        </is>
      </c>
      <c r="G4025" s="12" t="n">
        <v>44931</v>
      </c>
      <c r="H4025" s="10" t="inlineStr"/>
      <c r="I4025" s="10" t="n"/>
      <c r="J4025" s="10" t="n"/>
      <c r="K4025" s="10" t="n"/>
      <c r="L4025" s="13" t="n"/>
      <c r="N4025" s="13" t="n"/>
      <c r="Q4025" s="14" t="n"/>
      <c r="R4025" s="10" t="n"/>
      <c r="S4025" s="10" t="n"/>
      <c r="T4025" s="10" t="n"/>
      <c r="U4025" s="10" t="n"/>
      <c r="V4025" s="13" t="n"/>
      <c r="X4025" s="13" t="n"/>
      <c r="AA4025" s="14" t="n"/>
    </row>
    <row r="4026">
      <c r="B4026" t="inlineStr">
        <is>
          <t>Venta Directa</t>
        </is>
      </c>
      <c r="C4026" t="n">
        <v>40354473</v>
      </c>
      <c r="D4026" t="inlineStr">
        <is>
          <t>AGRO SUDAMERICA</t>
        </is>
      </c>
      <c r="E4026" t="n">
        <v>1020339</v>
      </c>
      <c r="F4026" t="inlineStr">
        <is>
          <t>agro sudamerica1020339</t>
        </is>
      </c>
      <c r="G4026" s="12" t="n">
        <v>44929</v>
      </c>
      <c r="H4026" s="10" t="inlineStr"/>
      <c r="I4026" s="10" t="n"/>
      <c r="J4026" s="10" t="n"/>
      <c r="K4026" s="10" t="n"/>
      <c r="L4026" s="13" t="n"/>
      <c r="N4026" s="13" t="n"/>
      <c r="Q4026" s="14" t="n"/>
      <c r="R4026" s="10" t="n"/>
      <c r="S4026" s="10" t="n"/>
      <c r="T4026" s="10" t="n"/>
      <c r="U4026" s="10" t="n"/>
      <c r="V4026" s="13" t="n"/>
      <c r="X4026" s="13" t="n"/>
      <c r="AA4026" s="14" t="n"/>
    </row>
    <row r="4027">
      <c r="B4027" t="inlineStr">
        <is>
          <t>Venta Directa</t>
        </is>
      </c>
      <c r="C4027" t="n">
        <v>40354473</v>
      </c>
      <c r="D4027" t="inlineStr">
        <is>
          <t>AGRO SUDAMERICA</t>
        </is>
      </c>
      <c r="E4027" t="n">
        <v>1022273</v>
      </c>
      <c r="F4027" t="inlineStr">
        <is>
          <t>agro sudamerica1022273</t>
        </is>
      </c>
      <c r="G4027" s="12" t="n">
        <v>44929</v>
      </c>
      <c r="H4027" s="10" t="inlineStr"/>
      <c r="I4027" s="10" t="n"/>
      <c r="J4027" s="10" t="n"/>
      <c r="K4027" s="10" t="n"/>
      <c r="L4027" s="13" t="n"/>
      <c r="N4027" s="13" t="n"/>
      <c r="Q4027" s="14" t="n"/>
      <c r="R4027" s="10" t="n"/>
      <c r="S4027" s="10" t="n"/>
      <c r="T4027" s="10" t="n"/>
      <c r="U4027" s="10" t="n"/>
      <c r="V4027" s="13" t="n"/>
      <c r="X4027" s="13" t="n"/>
      <c r="AA4027" s="14" t="n"/>
    </row>
    <row r="4028">
      <c r="B4028" t="inlineStr">
        <is>
          <t>Venta Local</t>
        </is>
      </c>
      <c r="C4028" t="n">
        <v>40354463</v>
      </c>
      <c r="D4028" t="inlineStr">
        <is>
          <t>AGRO EUROPA</t>
        </is>
      </c>
      <c r="E4028" t="n">
        <v>1011749</v>
      </c>
      <c r="F4028" t="inlineStr">
        <is>
          <t>agro europa1011749</t>
        </is>
      </c>
      <c r="G4028" s="12" t="n">
        <v>44937</v>
      </c>
      <c r="H4028" s="10" t="inlineStr"/>
      <c r="I4028" s="10" t="n"/>
      <c r="J4028" s="10" t="n"/>
      <c r="K4028" s="10" t="n"/>
      <c r="L4028" s="13" t="n">
        <v>5.142011834319526</v>
      </c>
      <c r="M4028" s="12" t="n">
        <v>44942</v>
      </c>
      <c r="N4028" s="13" t="n">
        <v>7.5</v>
      </c>
      <c r="O4028" s="12" t="n">
        <v>44949</v>
      </c>
      <c r="P4028" t="n">
        <v>7</v>
      </c>
      <c r="Q4028" s="14" t="inlineStr">
        <is>
          <t>SI</t>
        </is>
      </c>
      <c r="R4028" s="10" t="n"/>
      <c r="S4028" s="10" t="n"/>
      <c r="T4028" s="10" t="n"/>
      <c r="U4028" s="10" t="n"/>
      <c r="V4028" s="13" t="n">
        <v>7.142011834319526</v>
      </c>
      <c r="W4028" s="12" t="n">
        <v>44944</v>
      </c>
      <c r="X4028" s="13" t="n">
        <v>9.5</v>
      </c>
      <c r="Y4028" s="12" t="n">
        <v>44949</v>
      </c>
      <c r="Z4028" t="n">
        <v>7</v>
      </c>
      <c r="AA4028" s="14" t="inlineStr">
        <is>
          <t>SI</t>
        </is>
      </c>
    </row>
    <row r="4029">
      <c r="B4029" t="inlineStr">
        <is>
          <t>Venta Local</t>
        </is>
      </c>
      <c r="C4029" t="n">
        <v>40354462</v>
      </c>
      <c r="D4029" t="inlineStr">
        <is>
          <t>AGRO EUROPA</t>
        </is>
      </c>
      <c r="E4029" t="n">
        <v>1011749</v>
      </c>
      <c r="F4029" t="inlineStr">
        <is>
          <t>agro europa1011749</t>
        </is>
      </c>
      <c r="G4029" s="12" t="n">
        <v>44951</v>
      </c>
      <c r="H4029" s="10" t="inlineStr"/>
      <c r="I4029" s="10" t="n"/>
      <c r="J4029" s="10" t="n"/>
      <c r="K4029" s="10" t="n"/>
      <c r="L4029" s="13" t="n">
        <v>5.142011834319526</v>
      </c>
      <c r="M4029" s="12" t="n">
        <v>44956</v>
      </c>
      <c r="N4029" s="13" t="n">
        <v>7.5</v>
      </c>
      <c r="O4029" s="12" t="n">
        <v>44963</v>
      </c>
      <c r="P4029" t="n">
        <v>19</v>
      </c>
      <c r="Q4029" s="14" t="inlineStr">
        <is>
          <t>SI</t>
        </is>
      </c>
      <c r="R4029" s="10" t="n"/>
      <c r="S4029" s="10" t="n"/>
      <c r="T4029" s="10" t="n"/>
      <c r="U4029" s="10" t="n"/>
      <c r="V4029" s="13" t="n">
        <v>7.142011834319526</v>
      </c>
      <c r="W4029" s="12" t="n">
        <v>44958</v>
      </c>
      <c r="X4029" s="13" t="n">
        <v>9.5</v>
      </c>
      <c r="Y4029" s="12" t="n">
        <v>44963</v>
      </c>
      <c r="Z4029" t="n">
        <v>19</v>
      </c>
      <c r="AA4029" s="14" t="inlineStr">
        <is>
          <t>SI</t>
        </is>
      </c>
    </row>
    <row r="4030">
      <c r="B4030" t="inlineStr">
        <is>
          <t>Venta Local</t>
        </is>
      </c>
      <c r="C4030" t="n">
        <v>40354461</v>
      </c>
      <c r="D4030" t="inlineStr">
        <is>
          <t>AGRO EUROPA</t>
        </is>
      </c>
      <c r="E4030" t="n">
        <v>1011749</v>
      </c>
      <c r="F4030" t="inlineStr">
        <is>
          <t>agro europa1011749</t>
        </is>
      </c>
      <c r="G4030" s="12" t="n">
        <v>44931</v>
      </c>
      <c r="H4030" s="10" t="inlineStr"/>
      <c r="I4030" s="10" t="n"/>
      <c r="J4030" s="10" t="n"/>
      <c r="K4030" s="10" t="n"/>
      <c r="L4030" s="13" t="n">
        <v>5.142011834319526</v>
      </c>
      <c r="M4030" s="12" t="n">
        <v>44936</v>
      </c>
      <c r="N4030" s="13" t="n">
        <v>7.5</v>
      </c>
      <c r="O4030" s="12" t="n">
        <v>44943</v>
      </c>
      <c r="P4030" t="n">
        <v>12</v>
      </c>
      <c r="Q4030" s="14" t="inlineStr">
        <is>
          <t>SI</t>
        </is>
      </c>
      <c r="R4030" s="10" t="n"/>
      <c r="S4030" s="10" t="n"/>
      <c r="T4030" s="10" t="n"/>
      <c r="U4030" s="10" t="n"/>
      <c r="V4030" s="13" t="n">
        <v>7.142011834319526</v>
      </c>
      <c r="W4030" s="12" t="n">
        <v>44938</v>
      </c>
      <c r="X4030" s="13" t="n">
        <v>9.5</v>
      </c>
      <c r="Y4030" s="12" t="n">
        <v>44943</v>
      </c>
      <c r="Z4030" t="n">
        <v>12</v>
      </c>
      <c r="AA4030" s="14" t="inlineStr">
        <is>
          <t>SI</t>
        </is>
      </c>
    </row>
    <row r="4031">
      <c r="B4031" t="inlineStr">
        <is>
          <t>Venta Local</t>
        </is>
      </c>
      <c r="C4031" t="n">
        <v>40354460</v>
      </c>
      <c r="D4031" t="inlineStr">
        <is>
          <t>AGRO EUROPA</t>
        </is>
      </c>
      <c r="E4031" t="n">
        <v>1011749</v>
      </c>
      <c r="F4031" t="inlineStr">
        <is>
          <t>agro europa1011749</t>
        </is>
      </c>
      <c r="G4031" s="12" t="n">
        <v>44931</v>
      </c>
      <c r="H4031" s="10" t="inlineStr"/>
      <c r="I4031" s="10" t="n"/>
      <c r="J4031" s="10" t="n"/>
      <c r="K4031" s="10" t="n"/>
      <c r="L4031" s="13" t="n">
        <v>5.142011834319526</v>
      </c>
      <c r="M4031" s="12" t="n">
        <v>44936</v>
      </c>
      <c r="N4031" s="13" t="n">
        <v>7.5</v>
      </c>
      <c r="O4031" s="12" t="n">
        <v>44943</v>
      </c>
      <c r="P4031" t="n">
        <v>12</v>
      </c>
      <c r="Q4031" s="14" t="inlineStr">
        <is>
          <t>SI</t>
        </is>
      </c>
      <c r="R4031" s="10" t="n"/>
      <c r="S4031" s="10" t="n"/>
      <c r="T4031" s="10" t="n"/>
      <c r="U4031" s="10" t="n"/>
      <c r="V4031" s="13" t="n">
        <v>7.142011834319526</v>
      </c>
      <c r="W4031" s="12" t="n">
        <v>44938</v>
      </c>
      <c r="X4031" s="13" t="n">
        <v>9.5</v>
      </c>
      <c r="Y4031" s="12" t="n">
        <v>44943</v>
      </c>
      <c r="Z4031" t="n">
        <v>12</v>
      </c>
      <c r="AA4031" s="14" t="inlineStr">
        <is>
          <t>SI</t>
        </is>
      </c>
    </row>
    <row r="4032">
      <c r="B4032" t="inlineStr">
        <is>
          <t>Venta Local</t>
        </is>
      </c>
      <c r="C4032" t="n">
        <v>40354459</v>
      </c>
      <c r="D4032" t="inlineStr">
        <is>
          <t>AGRO EUROPA</t>
        </is>
      </c>
      <c r="E4032" t="n">
        <v>1011749</v>
      </c>
      <c r="F4032" t="inlineStr">
        <is>
          <t>agro europa1011749</t>
        </is>
      </c>
      <c r="G4032" s="12" t="n">
        <v>44931</v>
      </c>
      <c r="H4032" s="10" t="inlineStr"/>
      <c r="I4032" s="10" t="n"/>
      <c r="J4032" s="10" t="n"/>
      <c r="K4032" s="10" t="n"/>
      <c r="L4032" s="13" t="n">
        <v>5.142011834319526</v>
      </c>
      <c r="M4032" s="12" t="n">
        <v>44936</v>
      </c>
      <c r="N4032" s="13" t="n">
        <v>7.5</v>
      </c>
      <c r="O4032" s="12" t="n">
        <v>44943</v>
      </c>
      <c r="P4032" t="n">
        <v>12</v>
      </c>
      <c r="Q4032" s="14" t="inlineStr">
        <is>
          <t>SI</t>
        </is>
      </c>
      <c r="R4032" s="10" t="n"/>
      <c r="S4032" s="10" t="n"/>
      <c r="T4032" s="10" t="n"/>
      <c r="U4032" s="10" t="n"/>
      <c r="V4032" s="13" t="n">
        <v>7.142011834319526</v>
      </c>
      <c r="W4032" s="12" t="n">
        <v>44938</v>
      </c>
      <c r="X4032" s="13" t="n">
        <v>9.5</v>
      </c>
      <c r="Y4032" s="12" t="n">
        <v>44943</v>
      </c>
      <c r="Z4032" t="n">
        <v>12</v>
      </c>
      <c r="AA4032" s="14" t="inlineStr">
        <is>
          <t>SI</t>
        </is>
      </c>
    </row>
    <row r="4033">
      <c r="B4033" t="inlineStr">
        <is>
          <t>Venta Local</t>
        </is>
      </c>
      <c r="C4033" t="n">
        <v>40354455</v>
      </c>
      <c r="D4033" t="inlineStr">
        <is>
          <t>AGRO EUROPA</t>
        </is>
      </c>
      <c r="E4033" t="n">
        <v>1012432</v>
      </c>
      <c r="F4033" t="inlineStr">
        <is>
          <t>agro europa1012432</t>
        </is>
      </c>
      <c r="G4033" s="12" t="n">
        <v>44939</v>
      </c>
      <c r="H4033" s="10" t="inlineStr"/>
      <c r="I4033" s="10" t="n"/>
      <c r="J4033" s="10" t="n"/>
      <c r="K4033" s="10" t="n"/>
      <c r="L4033" s="13" t="n">
        <v>5.142011834319526</v>
      </c>
      <c r="M4033" s="12" t="n">
        <v>44944</v>
      </c>
      <c r="N4033" s="13" t="n">
        <v>7.5</v>
      </c>
      <c r="O4033" s="12" t="n">
        <v>44951</v>
      </c>
      <c r="P4033" t="n">
        <v>5</v>
      </c>
      <c r="Q4033" s="14" t="inlineStr">
        <is>
          <t>SI</t>
        </is>
      </c>
      <c r="R4033" s="10" t="n"/>
      <c r="S4033" s="10" t="n"/>
      <c r="T4033" s="10" t="n"/>
      <c r="U4033" s="10" t="n"/>
      <c r="V4033" s="13" t="n">
        <v>7.142011834319526</v>
      </c>
      <c r="W4033" s="12" t="n">
        <v>44946</v>
      </c>
      <c r="X4033" s="13" t="n">
        <v>9.5</v>
      </c>
      <c r="Y4033" s="12" t="n">
        <v>44951</v>
      </c>
      <c r="Z4033" t="n">
        <v>5</v>
      </c>
      <c r="AA4033" s="14" t="inlineStr">
        <is>
          <t>SI</t>
        </is>
      </c>
    </row>
    <row r="4034">
      <c r="B4034" t="inlineStr">
        <is>
          <t>Venta Local</t>
        </is>
      </c>
      <c r="C4034" t="n">
        <v>40354454</v>
      </c>
      <c r="D4034" t="inlineStr">
        <is>
          <t>AGRO EUROPA</t>
        </is>
      </c>
      <c r="E4034" t="n">
        <v>1012432</v>
      </c>
      <c r="F4034" t="inlineStr">
        <is>
          <t>agro europa1012432</t>
        </is>
      </c>
      <c r="G4034" s="12" t="n">
        <v>44937</v>
      </c>
      <c r="H4034" s="10" t="inlineStr"/>
      <c r="I4034" s="10" t="n"/>
      <c r="J4034" s="10" t="n"/>
      <c r="K4034" s="10" t="n"/>
      <c r="L4034" s="13" t="n">
        <v>5.142011834319526</v>
      </c>
      <c r="M4034" s="12" t="n">
        <v>44942</v>
      </c>
      <c r="N4034" s="13" t="n">
        <v>7.5</v>
      </c>
      <c r="O4034" s="12" t="n">
        <v>44949</v>
      </c>
      <c r="P4034" t="n">
        <v>7</v>
      </c>
      <c r="Q4034" s="14" t="inlineStr">
        <is>
          <t>SI</t>
        </is>
      </c>
      <c r="R4034" s="10" t="n"/>
      <c r="S4034" s="10" t="n"/>
      <c r="T4034" s="10" t="n"/>
      <c r="U4034" s="10" t="n"/>
      <c r="V4034" s="13" t="n">
        <v>7.142011834319526</v>
      </c>
      <c r="W4034" s="12" t="n">
        <v>44944</v>
      </c>
      <c r="X4034" s="13" t="n">
        <v>9.5</v>
      </c>
      <c r="Y4034" s="12" t="n">
        <v>44949</v>
      </c>
      <c r="Z4034" t="n">
        <v>7</v>
      </c>
      <c r="AA4034" s="14" t="inlineStr">
        <is>
          <t>SI</t>
        </is>
      </c>
    </row>
    <row r="4035">
      <c r="B4035" t="inlineStr">
        <is>
          <t>Venta Local</t>
        </is>
      </c>
      <c r="C4035" t="n">
        <v>40354449</v>
      </c>
      <c r="D4035" t="inlineStr">
        <is>
          <t>AGRO EUROPA</t>
        </is>
      </c>
      <c r="E4035" t="n">
        <v>1011748</v>
      </c>
      <c r="F4035" t="inlineStr">
        <is>
          <t>agro europa1011748</t>
        </is>
      </c>
      <c r="G4035" s="12" t="n">
        <v>44955</v>
      </c>
      <c r="H4035" s="10" t="inlineStr"/>
      <c r="I4035" s="10" t="n"/>
      <c r="J4035" s="10" t="n"/>
      <c r="K4035" s="10" t="n"/>
      <c r="L4035" s="13" t="n">
        <v>5.142011834319526</v>
      </c>
      <c r="M4035" s="12" t="n">
        <v>44960</v>
      </c>
      <c r="N4035" s="13" t="n">
        <v>7.5</v>
      </c>
      <c r="O4035" s="12" t="n">
        <v>44967</v>
      </c>
      <c r="P4035" t="n">
        <v>15</v>
      </c>
      <c r="Q4035" s="14" t="inlineStr">
        <is>
          <t>SI</t>
        </is>
      </c>
      <c r="R4035" s="10" t="n"/>
      <c r="S4035" s="10" t="n"/>
      <c r="T4035" s="10" t="n"/>
      <c r="U4035" s="10" t="n"/>
      <c r="V4035" s="13" t="n">
        <v>7.142011834319526</v>
      </c>
      <c r="W4035" s="12" t="n">
        <v>44962</v>
      </c>
      <c r="X4035" s="13" t="n">
        <v>9.5</v>
      </c>
      <c r="Y4035" s="12" t="n">
        <v>44967</v>
      </c>
      <c r="Z4035" t="n">
        <v>15</v>
      </c>
      <c r="AA4035" s="14" t="inlineStr">
        <is>
          <t>SI</t>
        </is>
      </c>
    </row>
    <row r="4036">
      <c r="B4036" t="inlineStr">
        <is>
          <t>Venta Directa</t>
        </is>
      </c>
      <c r="C4036" t="n">
        <v>40354447</v>
      </c>
      <c r="D4036" t="inlineStr">
        <is>
          <t>AGROSUPER ASIA</t>
        </is>
      </c>
      <c r="E4036" t="n">
        <v>1012612</v>
      </c>
      <c r="F4036" t="inlineStr">
        <is>
          <t>agrosuper asia1012612</t>
        </is>
      </c>
      <c r="G4036" s="12" t="n">
        <v>44976</v>
      </c>
      <c r="H4036" s="10" t="inlineStr"/>
      <c r="I4036" s="10" t="n"/>
      <c r="J4036" s="10" t="n"/>
      <c r="K4036" s="10" t="n"/>
      <c r="L4036" s="13" t="n"/>
      <c r="N4036" s="13" t="n"/>
      <c r="Q4036" s="14" t="n"/>
      <c r="R4036" s="10" t="n"/>
      <c r="S4036" s="10" t="n"/>
      <c r="T4036" s="10" t="n"/>
      <c r="U4036" s="10" t="n"/>
      <c r="V4036" s="13" t="n"/>
      <c r="X4036" s="13" t="n"/>
      <c r="AA4036" s="14" t="n"/>
    </row>
    <row r="4037">
      <c r="B4037" t="inlineStr">
        <is>
          <t>Venta Directa</t>
        </is>
      </c>
      <c r="C4037" t="n">
        <v>40354438</v>
      </c>
      <c r="D4037" t="inlineStr">
        <is>
          <t>AGROSUPER ASIA</t>
        </is>
      </c>
      <c r="E4037" t="n">
        <v>1012612</v>
      </c>
      <c r="F4037" t="inlineStr">
        <is>
          <t>agrosuper asia1012612</t>
        </is>
      </c>
      <c r="G4037" s="12" t="n">
        <v>44953</v>
      </c>
      <c r="H4037" s="10" t="inlineStr"/>
      <c r="I4037" s="10" t="n"/>
      <c r="J4037" s="10" t="n"/>
      <c r="K4037" s="10" t="n"/>
      <c r="L4037" s="13" t="n"/>
      <c r="N4037" s="13" t="n"/>
      <c r="Q4037" s="14" t="n"/>
      <c r="R4037" s="10" t="n"/>
      <c r="S4037" s="10" t="n"/>
      <c r="T4037" s="10" t="n"/>
      <c r="U4037" s="10" t="n"/>
      <c r="V4037" s="13" t="n"/>
      <c r="X4037" s="13" t="n"/>
      <c r="AA4037" s="14" t="n"/>
    </row>
    <row r="4038">
      <c r="B4038" t="inlineStr">
        <is>
          <t>Venta Directa</t>
        </is>
      </c>
      <c r="C4038" t="n">
        <v>40354436</v>
      </c>
      <c r="D4038" t="inlineStr">
        <is>
          <t>AGROSUPER ASIA</t>
        </is>
      </c>
      <c r="E4038" t="n">
        <v>1012612</v>
      </c>
      <c r="F4038" t="inlineStr">
        <is>
          <t>agrosuper asia1012612</t>
        </is>
      </c>
      <c r="G4038" s="12" t="n">
        <v>44960</v>
      </c>
      <c r="H4038" s="10" t="inlineStr"/>
      <c r="I4038" s="10" t="n"/>
      <c r="J4038" s="10" t="n"/>
      <c r="K4038" s="10" t="n"/>
      <c r="L4038" s="13" t="n"/>
      <c r="N4038" s="13" t="n"/>
      <c r="Q4038" s="14" t="n"/>
      <c r="R4038" s="10" t="n"/>
      <c r="S4038" s="10" t="n"/>
      <c r="T4038" s="10" t="n"/>
      <c r="U4038" s="10" t="n"/>
      <c r="V4038" s="13" t="n"/>
      <c r="X4038" s="13" t="n"/>
      <c r="AA4038" s="14" t="n"/>
    </row>
    <row r="4039">
      <c r="B4039" t="inlineStr">
        <is>
          <t>Venta Directa</t>
        </is>
      </c>
      <c r="C4039" t="n">
        <v>40354356</v>
      </c>
      <c r="D4039" t="inlineStr">
        <is>
          <t>AGRO SUDAMERICA</t>
        </is>
      </c>
      <c r="E4039" t="n">
        <v>1020925</v>
      </c>
      <c r="F4039" t="inlineStr">
        <is>
          <t>agro sudamerica1020925</t>
        </is>
      </c>
      <c r="G4039" s="12" t="n">
        <v>44933</v>
      </c>
      <c r="H4039" s="10" t="inlineStr"/>
      <c r="I4039" s="10" t="n"/>
      <c r="J4039" s="10" t="n"/>
      <c r="K4039" s="10" t="n"/>
      <c r="L4039" s="13" t="n"/>
      <c r="N4039" s="13" t="n"/>
      <c r="Q4039" s="14" t="n"/>
      <c r="R4039" s="10" t="n"/>
      <c r="S4039" s="10" t="n"/>
      <c r="T4039" s="10" t="n"/>
      <c r="U4039" s="10" t="n"/>
      <c r="V4039" s="13" t="n"/>
      <c r="X4039" s="13" t="n"/>
      <c r="AA4039" s="14" t="n"/>
    </row>
    <row r="4040">
      <c r="B4040" t="inlineStr">
        <is>
          <t>Venta Directa</t>
        </is>
      </c>
      <c r="C4040" t="n">
        <v>40354356</v>
      </c>
      <c r="D4040" t="inlineStr">
        <is>
          <t>AGRO SUDAMERICA</t>
        </is>
      </c>
      <c r="E4040" t="n">
        <v>1020367</v>
      </c>
      <c r="F4040" t="inlineStr">
        <is>
          <t>agro sudamerica1020367</t>
        </is>
      </c>
      <c r="G4040" s="12" t="n">
        <v>44933</v>
      </c>
      <c r="H4040" s="10" t="inlineStr"/>
      <c r="I4040" s="10" t="n"/>
      <c r="J4040" s="10" t="n"/>
      <c r="K4040" s="10" t="n"/>
      <c r="L4040" s="13" t="n"/>
      <c r="N4040" s="13" t="n"/>
      <c r="Q4040" s="14" t="n"/>
      <c r="R4040" s="10" t="n"/>
      <c r="S4040" s="10" t="n"/>
      <c r="T4040" s="10" t="n"/>
      <c r="U4040" s="10" t="n"/>
      <c r="V4040" s="13" t="n"/>
      <c r="X4040" s="13" t="n"/>
      <c r="AA4040" s="14" t="n"/>
    </row>
    <row r="4041">
      <c r="B4041" t="inlineStr">
        <is>
          <t>Venta Directa</t>
        </is>
      </c>
      <c r="C4041" t="n">
        <v>40354302</v>
      </c>
      <c r="D4041" t="inlineStr">
        <is>
          <t>AGRO SUDAMERICA</t>
        </is>
      </c>
      <c r="E4041" t="n">
        <v>1030817</v>
      </c>
      <c r="F4041" t="inlineStr">
        <is>
          <t>agro sudamerica1030817</t>
        </is>
      </c>
      <c r="G4041" s="12" t="n">
        <v>44933</v>
      </c>
      <c r="H4041" s="10" t="inlineStr"/>
      <c r="I4041" s="10" t="n"/>
      <c r="J4041" s="10" t="n"/>
      <c r="K4041" s="10" t="n"/>
      <c r="L4041" s="13" t="n"/>
      <c r="N4041" s="13" t="n"/>
      <c r="Q4041" s="14" t="n"/>
      <c r="R4041" s="10" t="n"/>
      <c r="S4041" s="10" t="n"/>
      <c r="T4041" s="10" t="n"/>
      <c r="U4041" s="10" t="n"/>
      <c r="V4041" s="13" t="n"/>
      <c r="X4041" s="13" t="n"/>
      <c r="AA4041" s="14" t="n"/>
    </row>
    <row r="4042">
      <c r="B4042" t="inlineStr">
        <is>
          <t>Venta Directa</t>
        </is>
      </c>
      <c r="C4042" t="n">
        <v>40354243</v>
      </c>
      <c r="D4042" t="inlineStr">
        <is>
          <t>AGROSUPER ASIA</t>
        </is>
      </c>
      <c r="E4042" t="n">
        <v>1021470</v>
      </c>
      <c r="F4042" t="inlineStr">
        <is>
          <t>agrosuper asia1021470</t>
        </is>
      </c>
      <c r="G4042" s="12" t="n">
        <v>44958</v>
      </c>
      <c r="H4042" s="10" t="inlineStr"/>
      <c r="I4042" s="10" t="n"/>
      <c r="J4042" s="10" t="n"/>
      <c r="K4042" s="10" t="n"/>
      <c r="L4042" s="13" t="n"/>
      <c r="N4042" s="13" t="n"/>
      <c r="Q4042" s="14" t="n"/>
      <c r="R4042" s="10" t="n"/>
      <c r="S4042" s="10" t="n"/>
      <c r="T4042" s="10" t="n"/>
      <c r="U4042" s="10" t="n"/>
      <c r="V4042" s="13" t="n"/>
      <c r="X4042" s="13" t="n"/>
      <c r="AA4042" s="14" t="n"/>
    </row>
    <row r="4043">
      <c r="B4043" t="inlineStr">
        <is>
          <t>Venta Directa</t>
        </is>
      </c>
      <c r="C4043" t="n">
        <v>40354241</v>
      </c>
      <c r="D4043" t="inlineStr">
        <is>
          <t>AGROSUPER ASIA</t>
        </is>
      </c>
      <c r="E4043" t="n">
        <v>1021045</v>
      </c>
      <c r="F4043" t="inlineStr">
        <is>
          <t>agrosuper asia1021045</t>
        </is>
      </c>
      <c r="G4043" s="12" t="n">
        <v>44958</v>
      </c>
      <c r="H4043" s="10" t="inlineStr"/>
      <c r="I4043" s="10" t="n"/>
      <c r="J4043" s="10" t="n"/>
      <c r="K4043" s="10" t="n"/>
      <c r="L4043" s="13" t="n"/>
      <c r="N4043" s="13" t="n"/>
      <c r="Q4043" s="14" t="n"/>
      <c r="R4043" s="10" t="n"/>
      <c r="S4043" s="10" t="n"/>
      <c r="T4043" s="10" t="n"/>
      <c r="U4043" s="10" t="n"/>
      <c r="V4043" s="13" t="n"/>
      <c r="X4043" s="13" t="n"/>
      <c r="AA4043" s="14" t="n"/>
    </row>
    <row r="4044">
      <c r="B4044" t="inlineStr">
        <is>
          <t>Venta Local</t>
        </is>
      </c>
      <c r="C4044" t="n">
        <v>40354079</v>
      </c>
      <c r="D4044" t="inlineStr">
        <is>
          <t>AGRO AMERICA</t>
        </is>
      </c>
      <c r="E4044" t="n">
        <v>1023190</v>
      </c>
      <c r="F4044" t="inlineStr">
        <is>
          <t>agro america1023190</t>
        </is>
      </c>
      <c r="G4044" s="12" t="n">
        <v>44940</v>
      </c>
      <c r="H4044" s="10" t="inlineStr"/>
      <c r="I4044" s="10" t="n"/>
      <c r="J4044" s="10" t="n"/>
      <c r="K4044" s="10" t="n"/>
      <c r="L4044" s="13" t="n">
        <v>7.5</v>
      </c>
      <c r="M4044" s="12" t="n">
        <v>44947</v>
      </c>
      <c r="N4044" s="13" t="n">
        <v>9.5</v>
      </c>
      <c r="O4044" s="12" t="n">
        <v>44956</v>
      </c>
      <c r="P4044" t="n">
        <v>1</v>
      </c>
      <c r="Q4044" s="14" t="inlineStr">
        <is>
          <t>Mes 2</t>
        </is>
      </c>
      <c r="R4044" s="10" t="n"/>
      <c r="S4044" s="10" t="n"/>
      <c r="T4044" s="10" t="n"/>
      <c r="U4044" s="10" t="n"/>
      <c r="V4044" s="13" t="n">
        <v>9.5</v>
      </c>
      <c r="W4044" s="12" t="n">
        <v>44949</v>
      </c>
      <c r="X4044" s="13" t="n">
        <v>11.5</v>
      </c>
      <c r="Y4044" s="12" t="n">
        <v>44956</v>
      </c>
      <c r="Z4044" t="n">
        <v>1</v>
      </c>
      <c r="AA4044" s="14" t="inlineStr">
        <is>
          <t>Mes 2</t>
        </is>
      </c>
    </row>
    <row r="4045">
      <c r="B4045" t="inlineStr">
        <is>
          <t>Venta Local</t>
        </is>
      </c>
      <c r="C4045" t="n">
        <v>40354078</v>
      </c>
      <c r="D4045" t="inlineStr">
        <is>
          <t>AGRO AMERICA</t>
        </is>
      </c>
      <c r="E4045" t="n">
        <v>1023190</v>
      </c>
      <c r="F4045" t="inlineStr">
        <is>
          <t>agro america1023190</t>
        </is>
      </c>
      <c r="G4045" s="12" t="n">
        <v>44940</v>
      </c>
      <c r="H4045" s="10" t="inlineStr"/>
      <c r="I4045" s="10" t="n"/>
      <c r="J4045" s="10" t="n"/>
      <c r="K4045" s="10" t="n"/>
      <c r="L4045" s="13" t="n">
        <v>7.5</v>
      </c>
      <c r="M4045" s="12" t="n">
        <v>44947</v>
      </c>
      <c r="N4045" s="13" t="n">
        <v>9.5</v>
      </c>
      <c r="O4045" s="12" t="n">
        <v>44956</v>
      </c>
      <c r="P4045" t="n">
        <v>1</v>
      </c>
      <c r="Q4045" s="14" t="inlineStr">
        <is>
          <t>Mes 2</t>
        </is>
      </c>
      <c r="R4045" s="10" t="n"/>
      <c r="S4045" s="10" t="n"/>
      <c r="T4045" s="10" t="n"/>
      <c r="U4045" s="10" t="n"/>
      <c r="V4045" s="13" t="n">
        <v>9.5</v>
      </c>
      <c r="W4045" s="12" t="n">
        <v>44949</v>
      </c>
      <c r="X4045" s="13" t="n">
        <v>11.5</v>
      </c>
      <c r="Y4045" s="12" t="n">
        <v>44956</v>
      </c>
      <c r="Z4045" t="n">
        <v>1</v>
      </c>
      <c r="AA4045" s="14" t="inlineStr">
        <is>
          <t>Mes 2</t>
        </is>
      </c>
    </row>
    <row r="4046">
      <c r="B4046" t="inlineStr">
        <is>
          <t>Venta Local</t>
        </is>
      </c>
      <c r="C4046" t="n">
        <v>40354077</v>
      </c>
      <c r="D4046" t="inlineStr">
        <is>
          <t>AGRO AMERICA</t>
        </is>
      </c>
      <c r="E4046" t="n">
        <v>1023190</v>
      </c>
      <c r="F4046" t="inlineStr">
        <is>
          <t>agro america1023190</t>
        </is>
      </c>
      <c r="G4046" s="12" t="n">
        <v>44940</v>
      </c>
      <c r="H4046" s="10" t="inlineStr"/>
      <c r="I4046" s="10" t="n"/>
      <c r="J4046" s="10" t="n"/>
      <c r="K4046" s="10" t="n"/>
      <c r="L4046" s="13" t="n">
        <v>7.5</v>
      </c>
      <c r="M4046" s="12" t="n">
        <v>44947</v>
      </c>
      <c r="N4046" s="13" t="n">
        <v>9.5</v>
      </c>
      <c r="O4046" s="12" t="n">
        <v>44956</v>
      </c>
      <c r="P4046" t="n">
        <v>1</v>
      </c>
      <c r="Q4046" s="14" t="inlineStr">
        <is>
          <t>Mes 2</t>
        </is>
      </c>
      <c r="R4046" s="10" t="n"/>
      <c r="S4046" s="10" t="n"/>
      <c r="T4046" s="10" t="n"/>
      <c r="U4046" s="10" t="n"/>
      <c r="V4046" s="13" t="n">
        <v>9.5</v>
      </c>
      <c r="W4046" s="12" t="n">
        <v>44949</v>
      </c>
      <c r="X4046" s="13" t="n">
        <v>11.5</v>
      </c>
      <c r="Y4046" s="12" t="n">
        <v>44956</v>
      </c>
      <c r="Z4046" t="n">
        <v>1</v>
      </c>
      <c r="AA4046" s="14" t="inlineStr">
        <is>
          <t>Mes 2</t>
        </is>
      </c>
    </row>
    <row r="4047">
      <c r="B4047" t="inlineStr">
        <is>
          <t>Venta Local</t>
        </is>
      </c>
      <c r="C4047" t="n">
        <v>40354076</v>
      </c>
      <c r="D4047" t="inlineStr">
        <is>
          <t>AGRO AMERICA</t>
        </is>
      </c>
      <c r="E4047" t="n">
        <v>1023190</v>
      </c>
      <c r="F4047" t="inlineStr">
        <is>
          <t>agro america1023190</t>
        </is>
      </c>
      <c r="G4047" s="12" t="n">
        <v>44946</v>
      </c>
      <c r="H4047" s="10" t="inlineStr"/>
      <c r="I4047" s="10" t="n"/>
      <c r="J4047" s="10" t="n"/>
      <c r="K4047" s="10" t="n"/>
      <c r="L4047" s="13" t="n">
        <v>7.5</v>
      </c>
      <c r="M4047" s="12" t="n">
        <v>44953</v>
      </c>
      <c r="N4047" s="13" t="n">
        <v>9.5</v>
      </c>
      <c r="O4047" s="12" t="n">
        <v>44962</v>
      </c>
      <c r="P4047" t="n">
        <v>19</v>
      </c>
      <c r="Q4047" s="14" t="inlineStr">
        <is>
          <t>SI</t>
        </is>
      </c>
      <c r="R4047" s="10" t="n"/>
      <c r="S4047" s="10" t="n"/>
      <c r="T4047" s="10" t="n"/>
      <c r="U4047" s="10" t="n"/>
      <c r="V4047" s="13" t="n">
        <v>9.5</v>
      </c>
      <c r="W4047" s="12" t="n">
        <v>44955</v>
      </c>
      <c r="X4047" s="13" t="n">
        <v>11.5</v>
      </c>
      <c r="Y4047" s="12" t="n">
        <v>44962</v>
      </c>
      <c r="Z4047" t="n">
        <v>19</v>
      </c>
      <c r="AA4047" s="14" t="inlineStr">
        <is>
          <t>SI</t>
        </is>
      </c>
    </row>
    <row r="4048">
      <c r="B4048" t="inlineStr">
        <is>
          <t>Venta Directa</t>
        </is>
      </c>
      <c r="C4048" t="n">
        <v>40354068</v>
      </c>
      <c r="D4048" t="inlineStr">
        <is>
          <t>AGRO SUDAMERICA</t>
        </is>
      </c>
      <c r="E4048" t="n">
        <v>1012719</v>
      </c>
      <c r="F4048" t="inlineStr">
        <is>
          <t>agro sudamerica1012719</t>
        </is>
      </c>
      <c r="G4048" s="12" t="n">
        <v>44933</v>
      </c>
      <c r="H4048" s="10" t="inlineStr"/>
      <c r="I4048" s="10" t="n"/>
      <c r="J4048" s="10" t="n"/>
      <c r="K4048" s="10" t="n"/>
      <c r="L4048" s="13" t="n"/>
      <c r="N4048" s="13" t="n"/>
      <c r="Q4048" s="14" t="n"/>
      <c r="R4048" s="10" t="n"/>
      <c r="S4048" s="10" t="n"/>
      <c r="T4048" s="10" t="n"/>
      <c r="U4048" s="10" t="n"/>
      <c r="V4048" s="13" t="n"/>
      <c r="X4048" s="13" t="n"/>
      <c r="AA4048" s="14" t="n"/>
    </row>
    <row r="4049">
      <c r="B4049" t="inlineStr">
        <is>
          <t>Venta Directa</t>
        </is>
      </c>
      <c r="C4049" t="n">
        <v>40354067</v>
      </c>
      <c r="D4049" t="inlineStr">
        <is>
          <t>AGRO SUDAMERICA</t>
        </is>
      </c>
      <c r="E4049" t="n">
        <v>1012719</v>
      </c>
      <c r="F4049" t="inlineStr">
        <is>
          <t>agro sudamerica1012719</t>
        </is>
      </c>
      <c r="G4049" s="12" t="n">
        <v>44933</v>
      </c>
      <c r="H4049" s="10" t="inlineStr"/>
      <c r="I4049" s="10" t="n"/>
      <c r="J4049" s="10" t="n"/>
      <c r="K4049" s="10" t="n"/>
      <c r="L4049" s="13" t="n"/>
      <c r="N4049" s="13" t="n"/>
      <c r="Q4049" s="14" t="n"/>
      <c r="R4049" s="10" t="n"/>
      <c r="S4049" s="10" t="n"/>
      <c r="T4049" s="10" t="n"/>
      <c r="U4049" s="10" t="n"/>
      <c r="V4049" s="13" t="n"/>
      <c r="X4049" s="13" t="n"/>
      <c r="AA4049" s="14" t="n"/>
    </row>
    <row r="4050">
      <c r="B4050" t="inlineStr">
        <is>
          <t>Venta Directa</t>
        </is>
      </c>
      <c r="C4050" t="n">
        <v>40354066</v>
      </c>
      <c r="D4050" t="inlineStr">
        <is>
          <t>AGRO SUDAMERICA</t>
        </is>
      </c>
      <c r="E4050" t="n">
        <v>1012719</v>
      </c>
      <c r="F4050" t="inlineStr">
        <is>
          <t>agro sudamerica1012719</t>
        </is>
      </c>
      <c r="G4050" s="12" t="n">
        <v>44927</v>
      </c>
      <c r="H4050" s="10" t="inlineStr"/>
      <c r="I4050" s="10" t="n"/>
      <c r="J4050" s="10" t="n"/>
      <c r="K4050" s="10" t="n"/>
      <c r="L4050" s="13" t="n"/>
      <c r="N4050" s="13" t="n"/>
      <c r="Q4050" s="14" t="n"/>
      <c r="R4050" s="10" t="n"/>
      <c r="S4050" s="10" t="n"/>
      <c r="T4050" s="10" t="n"/>
      <c r="U4050" s="10" t="n"/>
      <c r="V4050" s="13" t="n"/>
      <c r="X4050" s="13" t="n"/>
      <c r="AA4050" s="14" t="n"/>
    </row>
    <row r="4051">
      <c r="B4051" t="inlineStr">
        <is>
          <t>Venta Directa</t>
        </is>
      </c>
      <c r="C4051" t="n">
        <v>40354062</v>
      </c>
      <c r="D4051" t="inlineStr">
        <is>
          <t>AGRO SUDAMERICA</t>
        </is>
      </c>
      <c r="E4051" t="n">
        <v>1030821</v>
      </c>
      <c r="F4051" t="inlineStr">
        <is>
          <t>agro sudamerica1030821</t>
        </is>
      </c>
      <c r="G4051" s="12" t="n">
        <v>44933</v>
      </c>
      <c r="H4051" s="10" t="inlineStr"/>
      <c r="I4051" s="10" t="n"/>
      <c r="J4051" s="10" t="n"/>
      <c r="K4051" s="10" t="n"/>
      <c r="L4051" s="13" t="n"/>
      <c r="N4051" s="13" t="n"/>
      <c r="Q4051" s="14" t="n"/>
      <c r="R4051" s="10" t="n"/>
      <c r="S4051" s="10" t="n"/>
      <c r="T4051" s="10" t="n"/>
      <c r="U4051" s="10" t="n"/>
      <c r="V4051" s="13" t="n"/>
      <c r="X4051" s="13" t="n"/>
      <c r="AA4051" s="14" t="n"/>
    </row>
    <row r="4052">
      <c r="B4052" t="inlineStr">
        <is>
          <t>Venta Directa</t>
        </is>
      </c>
      <c r="C4052" t="n">
        <v>40354061</v>
      </c>
      <c r="D4052" t="inlineStr">
        <is>
          <t>AGRO SUDAMERICA</t>
        </is>
      </c>
      <c r="E4052" t="n">
        <v>1021092</v>
      </c>
      <c r="F4052" t="inlineStr">
        <is>
          <t>agro sudamerica1021092</t>
        </is>
      </c>
      <c r="G4052" s="12" t="n">
        <v>44927</v>
      </c>
      <c r="H4052" s="10" t="inlineStr"/>
      <c r="I4052" s="10" t="n"/>
      <c r="J4052" s="10" t="n"/>
      <c r="K4052" s="10" t="n"/>
      <c r="L4052" s="13" t="n"/>
      <c r="N4052" s="13" t="n"/>
      <c r="Q4052" s="14" t="n"/>
      <c r="R4052" s="10" t="n"/>
      <c r="S4052" s="10" t="n"/>
      <c r="T4052" s="10" t="n"/>
      <c r="U4052" s="10" t="n"/>
      <c r="V4052" s="13" t="n"/>
      <c r="X4052" s="13" t="n"/>
      <c r="AA4052" s="14" t="n"/>
    </row>
    <row r="4053">
      <c r="B4053" t="inlineStr">
        <is>
          <t>Venta Local</t>
        </is>
      </c>
      <c r="C4053" t="n">
        <v>40353921</v>
      </c>
      <c r="D4053" t="inlineStr">
        <is>
          <t>AGRO EUROPA</t>
        </is>
      </c>
      <c r="E4053" t="n">
        <v>1011748</v>
      </c>
      <c r="F4053" t="inlineStr">
        <is>
          <t>agro europa1011748</t>
        </is>
      </c>
      <c r="G4053" s="12" t="n">
        <v>44948</v>
      </c>
      <c r="H4053" s="10" t="inlineStr"/>
      <c r="I4053" s="10" t="n"/>
      <c r="J4053" s="10" t="n"/>
      <c r="K4053" s="10" t="n"/>
      <c r="L4053" s="13" t="n">
        <v>5.142011834319526</v>
      </c>
      <c r="M4053" s="12" t="n">
        <v>44953</v>
      </c>
      <c r="N4053" s="13" t="n">
        <v>7.5</v>
      </c>
      <c r="O4053" s="12" t="n">
        <v>44960</v>
      </c>
      <c r="P4053" t="n">
        <v>21</v>
      </c>
      <c r="Q4053" s="14" t="inlineStr">
        <is>
          <t>SI</t>
        </is>
      </c>
      <c r="R4053" s="10" t="n"/>
      <c r="S4053" s="10" t="n"/>
      <c r="T4053" s="10" t="n"/>
      <c r="U4053" s="10" t="n"/>
      <c r="V4053" s="13" t="n">
        <v>7.142011834319526</v>
      </c>
      <c r="W4053" s="12" t="n">
        <v>44955</v>
      </c>
      <c r="X4053" s="13" t="n">
        <v>9.5</v>
      </c>
      <c r="Y4053" s="12" t="n">
        <v>44960</v>
      </c>
      <c r="Z4053" t="n">
        <v>21</v>
      </c>
      <c r="AA4053" s="14" t="inlineStr">
        <is>
          <t>SI</t>
        </is>
      </c>
    </row>
    <row r="4054">
      <c r="B4054" t="inlineStr">
        <is>
          <t>Venta Local</t>
        </is>
      </c>
      <c r="C4054" t="n">
        <v>40353920</v>
      </c>
      <c r="D4054" t="inlineStr">
        <is>
          <t>AGRO EUROPA</t>
        </is>
      </c>
      <c r="E4054" t="n">
        <v>1011748</v>
      </c>
      <c r="F4054" t="inlineStr">
        <is>
          <t>agro europa1011748</t>
        </is>
      </c>
      <c r="G4054" s="12" t="n">
        <v>44946</v>
      </c>
      <c r="H4054" s="10" t="inlineStr"/>
      <c r="I4054" s="10" t="n"/>
      <c r="J4054" s="10" t="n"/>
      <c r="K4054" s="10" t="n"/>
      <c r="L4054" s="13" t="n">
        <v>5.142011834319526</v>
      </c>
      <c r="M4054" s="12" t="n">
        <v>44951</v>
      </c>
      <c r="N4054" s="13" t="n">
        <v>7.5</v>
      </c>
      <c r="O4054" s="12" t="n">
        <v>44958</v>
      </c>
      <c r="P4054" t="n">
        <v>23</v>
      </c>
      <c r="Q4054" s="14" t="inlineStr">
        <is>
          <t>SI</t>
        </is>
      </c>
      <c r="R4054" s="10" t="n"/>
      <c r="S4054" s="10" t="n"/>
      <c r="T4054" s="10" t="n"/>
      <c r="U4054" s="10" t="n"/>
      <c r="V4054" s="13" t="n">
        <v>7.142011834319526</v>
      </c>
      <c r="W4054" s="12" t="n">
        <v>44953</v>
      </c>
      <c r="X4054" s="13" t="n">
        <v>9.5</v>
      </c>
      <c r="Y4054" s="12" t="n">
        <v>44958</v>
      </c>
      <c r="Z4054" t="n">
        <v>23</v>
      </c>
      <c r="AA4054" s="14" t="inlineStr">
        <is>
          <t>SI</t>
        </is>
      </c>
    </row>
    <row r="4055">
      <c r="B4055" t="inlineStr">
        <is>
          <t>Venta Local</t>
        </is>
      </c>
      <c r="C4055" t="n">
        <v>40353919</v>
      </c>
      <c r="D4055" t="inlineStr">
        <is>
          <t>AGRO EUROPA</t>
        </is>
      </c>
      <c r="E4055" t="n">
        <v>1011748</v>
      </c>
      <c r="F4055" t="inlineStr">
        <is>
          <t>agro europa1011748</t>
        </is>
      </c>
      <c r="G4055" s="12" t="n">
        <v>44946</v>
      </c>
      <c r="H4055" s="10" t="inlineStr"/>
      <c r="I4055" s="10" t="n"/>
      <c r="J4055" s="10" t="n"/>
      <c r="K4055" s="10" t="n"/>
      <c r="L4055" s="13" t="n">
        <v>5.142011834319526</v>
      </c>
      <c r="M4055" s="12" t="n">
        <v>44951</v>
      </c>
      <c r="N4055" s="13" t="n">
        <v>7.5</v>
      </c>
      <c r="O4055" s="12" t="n">
        <v>44958</v>
      </c>
      <c r="P4055" t="n">
        <v>23</v>
      </c>
      <c r="Q4055" s="14" t="inlineStr">
        <is>
          <t>SI</t>
        </is>
      </c>
      <c r="R4055" s="10" t="n"/>
      <c r="S4055" s="10" t="n"/>
      <c r="T4055" s="10" t="n"/>
      <c r="U4055" s="10" t="n"/>
      <c r="V4055" s="13" t="n">
        <v>7.142011834319526</v>
      </c>
      <c r="W4055" s="12" t="n">
        <v>44953</v>
      </c>
      <c r="X4055" s="13" t="n">
        <v>9.5</v>
      </c>
      <c r="Y4055" s="12" t="n">
        <v>44958</v>
      </c>
      <c r="Z4055" t="n">
        <v>23</v>
      </c>
      <c r="AA4055" s="14" t="inlineStr">
        <is>
          <t>SI</t>
        </is>
      </c>
    </row>
    <row r="4056">
      <c r="B4056" t="inlineStr">
        <is>
          <t>Venta Local</t>
        </is>
      </c>
      <c r="C4056" t="n">
        <v>40353918</v>
      </c>
      <c r="D4056" t="inlineStr">
        <is>
          <t>AGRO EUROPA</t>
        </is>
      </c>
      <c r="E4056" t="n">
        <v>1011748</v>
      </c>
      <c r="F4056" t="inlineStr">
        <is>
          <t>agro europa1011748</t>
        </is>
      </c>
      <c r="G4056" s="12" t="n">
        <v>44946</v>
      </c>
      <c r="H4056" s="10" t="inlineStr"/>
      <c r="I4056" s="10" t="n"/>
      <c r="J4056" s="10" t="n"/>
      <c r="K4056" s="10" t="n"/>
      <c r="L4056" s="13" t="n">
        <v>5.142011834319526</v>
      </c>
      <c r="M4056" s="12" t="n">
        <v>44951</v>
      </c>
      <c r="N4056" s="13" t="n">
        <v>7.5</v>
      </c>
      <c r="O4056" s="12" t="n">
        <v>44958</v>
      </c>
      <c r="P4056" t="n">
        <v>23</v>
      </c>
      <c r="Q4056" s="14" t="inlineStr">
        <is>
          <t>SI</t>
        </is>
      </c>
      <c r="R4056" s="10" t="n"/>
      <c r="S4056" s="10" t="n"/>
      <c r="T4056" s="10" t="n"/>
      <c r="U4056" s="10" t="n"/>
      <c r="V4056" s="13" t="n">
        <v>7.142011834319526</v>
      </c>
      <c r="W4056" s="12" t="n">
        <v>44953</v>
      </c>
      <c r="X4056" s="13" t="n">
        <v>9.5</v>
      </c>
      <c r="Y4056" s="12" t="n">
        <v>44958</v>
      </c>
      <c r="Z4056" t="n">
        <v>23</v>
      </c>
      <c r="AA4056" s="14" t="inlineStr">
        <is>
          <t>SI</t>
        </is>
      </c>
    </row>
    <row r="4057">
      <c r="B4057" t="inlineStr">
        <is>
          <t>Venta Local</t>
        </is>
      </c>
      <c r="C4057" t="n">
        <v>40353917</v>
      </c>
      <c r="D4057" t="inlineStr">
        <is>
          <t>AGRO EUROPA</t>
        </is>
      </c>
      <c r="E4057" t="n">
        <v>1011748</v>
      </c>
      <c r="F4057" t="inlineStr">
        <is>
          <t>agro europa1011748</t>
        </is>
      </c>
      <c r="G4057" s="12" t="n">
        <v>44941</v>
      </c>
      <c r="H4057" s="10" t="inlineStr"/>
      <c r="I4057" s="10" t="n"/>
      <c r="J4057" s="10" t="n"/>
      <c r="K4057" s="10" t="n"/>
      <c r="L4057" s="13" t="n">
        <v>5.142011834319526</v>
      </c>
      <c r="M4057" s="12" t="n">
        <v>44946</v>
      </c>
      <c r="N4057" s="13" t="n">
        <v>7.5</v>
      </c>
      <c r="O4057" s="12" t="n">
        <v>44953</v>
      </c>
      <c r="P4057" t="n">
        <v>3</v>
      </c>
      <c r="Q4057" s="14" t="inlineStr">
        <is>
          <t>SI</t>
        </is>
      </c>
      <c r="R4057" s="10" t="n"/>
      <c r="S4057" s="10" t="n"/>
      <c r="T4057" s="10" t="n"/>
      <c r="U4057" s="10" t="n"/>
      <c r="V4057" s="13" t="n">
        <v>7.142011834319526</v>
      </c>
      <c r="W4057" s="12" t="n">
        <v>44948</v>
      </c>
      <c r="X4057" s="13" t="n">
        <v>9.5</v>
      </c>
      <c r="Y4057" s="12" t="n">
        <v>44953</v>
      </c>
      <c r="Z4057" t="n">
        <v>3</v>
      </c>
      <c r="AA4057" s="14" t="inlineStr">
        <is>
          <t>SI</t>
        </is>
      </c>
    </row>
    <row r="4058">
      <c r="B4058" t="inlineStr">
        <is>
          <t>Venta Local</t>
        </is>
      </c>
      <c r="C4058" t="n">
        <v>40353690</v>
      </c>
      <c r="D4058" t="inlineStr">
        <is>
          <t>AGRO EUROPA</t>
        </is>
      </c>
      <c r="E4058" t="n">
        <v>1012207</v>
      </c>
      <c r="F4058" t="inlineStr">
        <is>
          <t>agro europa1012207</t>
        </is>
      </c>
      <c r="G4058" s="12" t="n">
        <v>44976</v>
      </c>
      <c r="H4058" s="10" t="n">
        <v>24000</v>
      </c>
      <c r="I4058" s="10" t="n"/>
      <c r="J4058" s="10" t="n"/>
      <c r="K4058" s="10" t="n"/>
      <c r="L4058" s="13" t="n">
        <v>5.142011834319526</v>
      </c>
      <c r="M4058" s="12" t="n">
        <v>44981</v>
      </c>
      <c r="N4058" s="13" t="n">
        <v>7.5</v>
      </c>
      <c r="O4058" s="12" t="n">
        <v>44988</v>
      </c>
      <c r="P4058" t="n">
        <v>24</v>
      </c>
      <c r="Q4058" s="14" t="inlineStr">
        <is>
          <t>SI</t>
        </is>
      </c>
      <c r="R4058" s="10" t="n">
        <v>24000</v>
      </c>
      <c r="S4058" s="10" t="n"/>
      <c r="T4058" s="10" t="n"/>
      <c r="U4058" s="10" t="n"/>
      <c r="V4058" s="13" t="n">
        <v>7.142011834319526</v>
      </c>
      <c r="W4058" s="12" t="n">
        <v>44983</v>
      </c>
      <c r="X4058" s="13" t="n">
        <v>9.5</v>
      </c>
      <c r="Y4058" s="12" t="n">
        <v>44988</v>
      </c>
      <c r="Z4058" t="n">
        <v>24</v>
      </c>
      <c r="AA4058" s="14" t="inlineStr">
        <is>
          <t>SI</t>
        </is>
      </c>
    </row>
    <row r="4059">
      <c r="B4059" t="inlineStr">
        <is>
          <t>Venta Local</t>
        </is>
      </c>
      <c r="C4059" t="n">
        <v>40353615</v>
      </c>
      <c r="D4059" t="inlineStr">
        <is>
          <t>ANDES ASIA</t>
        </is>
      </c>
      <c r="E4059" t="n">
        <v>1021936</v>
      </c>
      <c r="F4059" t="inlineStr">
        <is>
          <t>andes asia1021936</t>
        </is>
      </c>
      <c r="G4059" s="12" t="n">
        <v>44973</v>
      </c>
      <c r="H4059" s="10" t="n">
        <v>24000</v>
      </c>
      <c r="I4059" s="10" t="n"/>
      <c r="J4059" s="10" t="n"/>
      <c r="K4059" s="10" t="n"/>
      <c r="L4059" s="13" t="n">
        <v>4.830303030303031</v>
      </c>
      <c r="M4059" s="12" t="n">
        <v>44977</v>
      </c>
      <c r="N4059" s="13" t="n">
        <v>15</v>
      </c>
      <c r="O4059" s="12" t="n">
        <v>44992</v>
      </c>
      <c r="P4059" t="n">
        <v>21</v>
      </c>
      <c r="Q4059" s="14" t="inlineStr">
        <is>
          <t>SI</t>
        </is>
      </c>
      <c r="R4059" s="10" t="n">
        <v>24000</v>
      </c>
      <c r="S4059" s="10" t="n"/>
      <c r="T4059" s="10" t="n"/>
      <c r="U4059" s="10" t="n"/>
      <c r="V4059" s="13" t="n">
        <v>6.830303030303031</v>
      </c>
      <c r="W4059" s="12" t="n">
        <v>44979</v>
      </c>
      <c r="X4059" s="13" t="n">
        <v>17</v>
      </c>
      <c r="Y4059" s="12" t="n">
        <v>44992</v>
      </c>
      <c r="Z4059" t="n">
        <v>21</v>
      </c>
      <c r="AA4059" s="14" t="inlineStr">
        <is>
          <t>SI</t>
        </is>
      </c>
    </row>
    <row r="4060">
      <c r="B4060" t="inlineStr">
        <is>
          <t>Venta Local</t>
        </is>
      </c>
      <c r="C4060" t="n">
        <v>40353614</v>
      </c>
      <c r="D4060" t="inlineStr">
        <is>
          <t>ANDES ASIA</t>
        </is>
      </c>
      <c r="E4060" t="n">
        <v>1021936</v>
      </c>
      <c r="F4060" t="inlineStr">
        <is>
          <t>andes asia1021936</t>
        </is>
      </c>
      <c r="G4060" s="12" t="n">
        <v>44973</v>
      </c>
      <c r="H4060" s="10" t="n">
        <v>24000</v>
      </c>
      <c r="I4060" s="10" t="n"/>
      <c r="J4060" s="10" t="n"/>
      <c r="K4060" s="10" t="n"/>
      <c r="L4060" s="13" t="n">
        <v>4.830303030303031</v>
      </c>
      <c r="M4060" s="12" t="n">
        <v>44977</v>
      </c>
      <c r="N4060" s="13" t="n">
        <v>15</v>
      </c>
      <c r="O4060" s="12" t="n">
        <v>44992</v>
      </c>
      <c r="P4060" t="n">
        <v>21</v>
      </c>
      <c r="Q4060" s="14" t="inlineStr">
        <is>
          <t>SI</t>
        </is>
      </c>
      <c r="R4060" s="10" t="n">
        <v>24000</v>
      </c>
      <c r="S4060" s="10" t="n"/>
      <c r="T4060" s="10" t="n"/>
      <c r="U4060" s="10" t="n"/>
      <c r="V4060" s="13" t="n">
        <v>6.830303030303031</v>
      </c>
      <c r="W4060" s="12" t="n">
        <v>44979</v>
      </c>
      <c r="X4060" s="13" t="n">
        <v>17</v>
      </c>
      <c r="Y4060" s="12" t="n">
        <v>44992</v>
      </c>
      <c r="Z4060" t="n">
        <v>21</v>
      </c>
      <c r="AA4060" s="14" t="inlineStr">
        <is>
          <t>SI</t>
        </is>
      </c>
    </row>
    <row r="4061">
      <c r="B4061" t="inlineStr">
        <is>
          <t>Venta Local</t>
        </is>
      </c>
      <c r="C4061" t="n">
        <v>40353608</v>
      </c>
      <c r="D4061" t="inlineStr">
        <is>
          <t>ANDES ASIA</t>
        </is>
      </c>
      <c r="E4061" t="n">
        <v>1022767</v>
      </c>
      <c r="F4061" t="inlineStr">
        <is>
          <t>andes asia1022767</t>
        </is>
      </c>
      <c r="G4061" s="12" t="n">
        <v>44962</v>
      </c>
      <c r="H4061" s="10" t="inlineStr"/>
      <c r="I4061" s="10" t="n"/>
      <c r="J4061" s="10" t="n"/>
      <c r="K4061" s="10" t="n"/>
      <c r="L4061" s="13" t="n">
        <v>4.830303030303031</v>
      </c>
      <c r="M4061" s="12" t="n">
        <v>44966</v>
      </c>
      <c r="N4061" s="13" t="n">
        <v>15</v>
      </c>
      <c r="O4061" s="12" t="n">
        <v>44981</v>
      </c>
      <c r="P4061" t="n">
        <v>3</v>
      </c>
      <c r="Q4061" s="14" t="inlineStr">
        <is>
          <t>SI</t>
        </is>
      </c>
      <c r="R4061" s="10" t="n"/>
      <c r="S4061" s="10" t="n"/>
      <c r="T4061" s="10" t="n"/>
      <c r="U4061" s="10" t="n"/>
      <c r="V4061" s="13" t="n">
        <v>6.830303030303031</v>
      </c>
      <c r="W4061" s="12" t="n">
        <v>44968</v>
      </c>
      <c r="X4061" s="13" t="n">
        <v>17</v>
      </c>
      <c r="Y4061" s="12" t="n">
        <v>44981</v>
      </c>
      <c r="Z4061" t="n">
        <v>3</v>
      </c>
      <c r="AA4061" s="14" t="inlineStr">
        <is>
          <t>SI</t>
        </is>
      </c>
    </row>
    <row r="4062">
      <c r="B4062" t="inlineStr">
        <is>
          <t>Venta Local</t>
        </is>
      </c>
      <c r="C4062" t="n">
        <v>40353605</v>
      </c>
      <c r="D4062" t="inlineStr">
        <is>
          <t>ANDES ASIA</t>
        </is>
      </c>
      <c r="E4062" t="n">
        <v>1021936</v>
      </c>
      <c r="F4062" t="inlineStr">
        <is>
          <t>andes asia1021936</t>
        </is>
      </c>
      <c r="G4062" s="12" t="n">
        <v>44973</v>
      </c>
      <c r="H4062" s="10" t="n">
        <v>24000</v>
      </c>
      <c r="I4062" s="10" t="n"/>
      <c r="J4062" s="10" t="n"/>
      <c r="K4062" s="10" t="n"/>
      <c r="L4062" s="13" t="n">
        <v>4.830303030303031</v>
      </c>
      <c r="M4062" s="12" t="n">
        <v>44977</v>
      </c>
      <c r="N4062" s="13" t="n">
        <v>15</v>
      </c>
      <c r="O4062" s="12" t="n">
        <v>44992</v>
      </c>
      <c r="P4062" t="n">
        <v>21</v>
      </c>
      <c r="Q4062" s="14" t="inlineStr">
        <is>
          <t>SI</t>
        </is>
      </c>
      <c r="R4062" s="10" t="n">
        <v>24000</v>
      </c>
      <c r="S4062" s="10" t="n"/>
      <c r="T4062" s="10" t="n"/>
      <c r="U4062" s="10" t="n"/>
      <c r="V4062" s="13" t="n">
        <v>6.830303030303031</v>
      </c>
      <c r="W4062" s="12" t="n">
        <v>44979</v>
      </c>
      <c r="X4062" s="13" t="n">
        <v>17</v>
      </c>
      <c r="Y4062" s="12" t="n">
        <v>44992</v>
      </c>
      <c r="Z4062" t="n">
        <v>21</v>
      </c>
      <c r="AA4062" s="14" t="inlineStr">
        <is>
          <t>SI</t>
        </is>
      </c>
    </row>
    <row r="4063">
      <c r="B4063" t="inlineStr">
        <is>
          <t>Venta Local</t>
        </is>
      </c>
      <c r="C4063" t="n">
        <v>40353603</v>
      </c>
      <c r="D4063" t="inlineStr">
        <is>
          <t>ANDES ASIA</t>
        </is>
      </c>
      <c r="E4063" t="n">
        <v>1022918</v>
      </c>
      <c r="F4063" t="inlineStr">
        <is>
          <t>andes asia1022918</t>
        </is>
      </c>
      <c r="G4063" s="12" t="n">
        <v>44955</v>
      </c>
      <c r="H4063" s="10" t="inlineStr"/>
      <c r="I4063" s="10" t="n"/>
      <c r="J4063" s="10" t="n"/>
      <c r="K4063" s="10" t="n"/>
      <c r="L4063" s="13" t="n">
        <v>4.830303030303031</v>
      </c>
      <c r="M4063" s="12" t="n">
        <v>44959</v>
      </c>
      <c r="N4063" s="13" t="n">
        <v>15</v>
      </c>
      <c r="O4063" s="12" t="n">
        <v>44974</v>
      </c>
      <c r="P4063" t="n">
        <v>9</v>
      </c>
      <c r="Q4063" s="14" t="inlineStr">
        <is>
          <t>SI</t>
        </is>
      </c>
      <c r="R4063" s="10" t="n"/>
      <c r="S4063" s="10" t="n"/>
      <c r="T4063" s="10" t="n"/>
      <c r="U4063" s="10" t="n"/>
      <c r="V4063" s="13" t="n">
        <v>6.830303030303031</v>
      </c>
      <c r="W4063" s="12" t="n">
        <v>44961</v>
      </c>
      <c r="X4063" s="13" t="n">
        <v>17</v>
      </c>
      <c r="Y4063" s="12" t="n">
        <v>44974</v>
      </c>
      <c r="Z4063" t="n">
        <v>9</v>
      </c>
      <c r="AA4063" s="14" t="inlineStr">
        <is>
          <t>SI</t>
        </is>
      </c>
    </row>
    <row r="4064">
      <c r="B4064" t="inlineStr">
        <is>
          <t>Venta Directa</t>
        </is>
      </c>
      <c r="C4064" t="n">
        <v>40353154</v>
      </c>
      <c r="D4064" t="inlineStr">
        <is>
          <t>AGRO SUDAMERICA</t>
        </is>
      </c>
      <c r="E4064" t="n">
        <v>1021078</v>
      </c>
      <c r="F4064" t="inlineStr">
        <is>
          <t>agro sudamerica1021078</t>
        </is>
      </c>
      <c r="G4064" s="12" t="n">
        <v>44935</v>
      </c>
      <c r="H4064" s="10" t="inlineStr"/>
      <c r="I4064" s="10" t="n"/>
      <c r="J4064" s="10" t="n"/>
      <c r="K4064" s="10" t="n"/>
      <c r="L4064" s="13" t="n"/>
      <c r="N4064" s="13" t="n"/>
      <c r="Q4064" s="14" t="n"/>
      <c r="R4064" s="10" t="n"/>
      <c r="S4064" s="10" t="n"/>
      <c r="T4064" s="10" t="n"/>
      <c r="U4064" s="10" t="n"/>
      <c r="V4064" s="13" t="n"/>
      <c r="X4064" s="13" t="n"/>
      <c r="AA4064" s="14" t="n"/>
    </row>
    <row r="4065">
      <c r="B4065" t="inlineStr">
        <is>
          <t>Venta Directa</t>
        </is>
      </c>
      <c r="C4065" t="n">
        <v>40353151</v>
      </c>
      <c r="D4065" t="inlineStr">
        <is>
          <t>AGRO SUDAMERICA</t>
        </is>
      </c>
      <c r="E4065" t="n">
        <v>1021092</v>
      </c>
      <c r="F4065" t="inlineStr">
        <is>
          <t>agro sudamerica1021092</t>
        </is>
      </c>
      <c r="G4065" s="12" t="n">
        <v>44940</v>
      </c>
      <c r="H4065" s="10" t="inlineStr"/>
      <c r="I4065" s="10" t="n"/>
      <c r="J4065" s="10" t="n"/>
      <c r="K4065" s="10" t="n"/>
      <c r="L4065" s="13" t="n"/>
      <c r="N4065" s="13" t="n"/>
      <c r="Q4065" s="14" t="n"/>
      <c r="R4065" s="10" t="n"/>
      <c r="S4065" s="10" t="n"/>
      <c r="T4065" s="10" t="n"/>
      <c r="U4065" s="10" t="n"/>
      <c r="V4065" s="13" t="n"/>
      <c r="X4065" s="13" t="n"/>
      <c r="AA4065" s="14" t="n"/>
    </row>
    <row r="4066">
      <c r="B4066" t="inlineStr">
        <is>
          <t>Venta Directa</t>
        </is>
      </c>
      <c r="C4066" t="n">
        <v>40353147</v>
      </c>
      <c r="D4066" t="inlineStr">
        <is>
          <t>AGRO SUDAMERICA</t>
        </is>
      </c>
      <c r="E4066" t="n">
        <v>1022709</v>
      </c>
      <c r="F4066" t="inlineStr">
        <is>
          <t>agro sudamerica1022709</t>
        </is>
      </c>
      <c r="G4066" s="12" t="n">
        <v>44925</v>
      </c>
      <c r="H4066" s="10" t="inlineStr"/>
      <c r="I4066" s="10" t="n"/>
      <c r="J4066" s="10" t="n"/>
      <c r="K4066" s="10" t="n"/>
      <c r="L4066" s="13" t="n"/>
      <c r="N4066" s="13" t="n"/>
      <c r="Q4066" s="14" t="n"/>
      <c r="R4066" s="10" t="n"/>
      <c r="S4066" s="10" t="n"/>
      <c r="T4066" s="10" t="n"/>
      <c r="U4066" s="10" t="n"/>
      <c r="V4066" s="13" t="n"/>
      <c r="X4066" s="13" t="n"/>
      <c r="AA4066" s="14" t="n"/>
    </row>
    <row r="4067">
      <c r="B4067" t="inlineStr">
        <is>
          <t>Venta Directa</t>
        </is>
      </c>
      <c r="C4067" t="n">
        <v>40353146</v>
      </c>
      <c r="D4067" t="inlineStr">
        <is>
          <t>AGRO SUDAMERICA</t>
        </is>
      </c>
      <c r="E4067" t="n">
        <v>1022709</v>
      </c>
      <c r="F4067" t="inlineStr">
        <is>
          <t>agro sudamerica1022709</t>
        </is>
      </c>
      <c r="G4067" s="12" t="n">
        <v>44931</v>
      </c>
      <c r="H4067" s="10" t="inlineStr"/>
      <c r="I4067" s="10" t="n"/>
      <c r="J4067" s="10" t="n"/>
      <c r="K4067" s="10" t="n"/>
      <c r="L4067" s="13" t="n"/>
      <c r="N4067" s="13" t="n"/>
      <c r="Q4067" s="14" t="n"/>
      <c r="R4067" s="10" t="n"/>
      <c r="S4067" s="10" t="n"/>
      <c r="T4067" s="10" t="n"/>
      <c r="U4067" s="10" t="n"/>
      <c r="V4067" s="13" t="n"/>
      <c r="X4067" s="13" t="n"/>
      <c r="AA4067" s="14" t="n"/>
    </row>
    <row r="4068">
      <c r="B4068" t="inlineStr">
        <is>
          <t>Venta Directa</t>
        </is>
      </c>
      <c r="C4068" t="n">
        <v>40353141</v>
      </c>
      <c r="D4068" t="inlineStr">
        <is>
          <t>AGRO SUDAMERICA</t>
        </is>
      </c>
      <c r="E4068" t="n">
        <v>1020925</v>
      </c>
      <c r="F4068" t="inlineStr">
        <is>
          <t>agro sudamerica1020925</t>
        </is>
      </c>
      <c r="G4068" s="12" t="n">
        <v>44945</v>
      </c>
      <c r="H4068" s="10" t="inlineStr"/>
      <c r="I4068" s="10" t="n"/>
      <c r="J4068" s="10" t="n"/>
      <c r="K4068" s="10" t="n"/>
      <c r="L4068" s="13" t="n"/>
      <c r="N4068" s="13" t="n"/>
      <c r="Q4068" s="14" t="n"/>
      <c r="R4068" s="10" t="n"/>
      <c r="S4068" s="10" t="n"/>
      <c r="T4068" s="10" t="n"/>
      <c r="U4068" s="10" t="n"/>
      <c r="V4068" s="13" t="n"/>
      <c r="X4068" s="13" t="n"/>
      <c r="AA4068" s="14" t="n"/>
    </row>
    <row r="4069">
      <c r="B4069" t="inlineStr">
        <is>
          <t>Venta Directa</t>
        </is>
      </c>
      <c r="C4069" t="n">
        <v>40353141</v>
      </c>
      <c r="D4069" t="inlineStr">
        <is>
          <t>AGRO SUDAMERICA</t>
        </is>
      </c>
      <c r="E4069" t="n">
        <v>1022196</v>
      </c>
      <c r="F4069" t="inlineStr">
        <is>
          <t>agro sudamerica1022196</t>
        </is>
      </c>
      <c r="G4069" s="12" t="n">
        <v>44945</v>
      </c>
      <c r="H4069" s="10" t="inlineStr"/>
      <c r="I4069" s="10" t="n"/>
      <c r="J4069" s="10" t="n"/>
      <c r="K4069" s="10" t="n"/>
      <c r="L4069" s="13" t="n"/>
      <c r="N4069" s="13" t="n"/>
      <c r="Q4069" s="14" t="n"/>
      <c r="R4069" s="10" t="n"/>
      <c r="S4069" s="10" t="n"/>
      <c r="T4069" s="10" t="n"/>
      <c r="U4069" s="10" t="n"/>
      <c r="V4069" s="13" t="n"/>
      <c r="X4069" s="13" t="n"/>
      <c r="AA4069" s="14" t="n"/>
    </row>
    <row r="4070">
      <c r="B4070" t="inlineStr">
        <is>
          <t>Venta Directa</t>
        </is>
      </c>
      <c r="C4070" t="n">
        <v>40353098</v>
      </c>
      <c r="D4070" t="inlineStr">
        <is>
          <t>AGRO SUDAMERICA</t>
        </is>
      </c>
      <c r="E4070" t="n">
        <v>1021023</v>
      </c>
      <c r="F4070" t="inlineStr">
        <is>
          <t>agro sudamerica1021023</t>
        </is>
      </c>
      <c r="G4070" s="12" t="n">
        <v>44941</v>
      </c>
      <c r="H4070" s="10" t="inlineStr"/>
      <c r="I4070" s="10" t="n"/>
      <c r="J4070" s="10" t="n"/>
      <c r="K4070" s="10" t="n"/>
      <c r="L4070" s="13" t="n"/>
      <c r="N4070" s="13" t="n"/>
      <c r="Q4070" s="14" t="n"/>
      <c r="R4070" s="10" t="n"/>
      <c r="S4070" s="10" t="n"/>
      <c r="T4070" s="10" t="n"/>
      <c r="U4070" s="10" t="n"/>
      <c r="V4070" s="13" t="n"/>
      <c r="X4070" s="13" t="n"/>
      <c r="AA4070" s="14" t="n"/>
    </row>
    <row r="4071">
      <c r="B4071" t="inlineStr">
        <is>
          <t>Venta Directa</t>
        </is>
      </c>
      <c r="C4071" t="n">
        <v>40353097</v>
      </c>
      <c r="D4071" t="inlineStr">
        <is>
          <t>AGRO SUDAMERICA</t>
        </is>
      </c>
      <c r="E4071" t="n">
        <v>1011421</v>
      </c>
      <c r="F4071" t="inlineStr">
        <is>
          <t>agro sudamerica1011421</t>
        </is>
      </c>
      <c r="G4071" s="12" t="n">
        <v>44941</v>
      </c>
      <c r="H4071" s="10" t="inlineStr"/>
      <c r="I4071" s="10" t="n"/>
      <c r="J4071" s="10" t="n"/>
      <c r="K4071" s="10" t="n"/>
      <c r="L4071" s="13" t="n"/>
      <c r="N4071" s="13" t="n"/>
      <c r="Q4071" s="14" t="n"/>
      <c r="R4071" s="10" t="n"/>
      <c r="S4071" s="10" t="n"/>
      <c r="T4071" s="10" t="n"/>
      <c r="U4071" s="10" t="n"/>
      <c r="V4071" s="13" t="n"/>
      <c r="X4071" s="13" t="n"/>
      <c r="AA4071" s="14" t="n"/>
    </row>
    <row r="4072">
      <c r="B4072" t="inlineStr">
        <is>
          <t>Venta Directa</t>
        </is>
      </c>
      <c r="C4072" t="n">
        <v>40353096</v>
      </c>
      <c r="D4072" t="inlineStr">
        <is>
          <t>AGRO SUDAMERICA</t>
        </is>
      </c>
      <c r="E4072" t="n">
        <v>1011421</v>
      </c>
      <c r="F4072" t="inlineStr">
        <is>
          <t>agro sudamerica1011421</t>
        </is>
      </c>
      <c r="G4072" s="12" t="n">
        <v>44941</v>
      </c>
      <c r="H4072" s="10" t="inlineStr"/>
      <c r="I4072" s="10" t="n"/>
      <c r="J4072" s="10" t="n"/>
      <c r="K4072" s="10" t="n"/>
      <c r="L4072" s="13" t="n"/>
      <c r="N4072" s="13" t="n"/>
      <c r="Q4072" s="14" t="n"/>
      <c r="R4072" s="10" t="n"/>
      <c r="S4072" s="10" t="n"/>
      <c r="T4072" s="10" t="n"/>
      <c r="U4072" s="10" t="n"/>
      <c r="V4072" s="13" t="n"/>
      <c r="X4072" s="13" t="n"/>
      <c r="AA4072" s="14" t="n"/>
    </row>
    <row r="4073">
      <c r="B4073" t="inlineStr">
        <is>
          <t>Venta Directa</t>
        </is>
      </c>
      <c r="C4073" t="n">
        <v>40353095</v>
      </c>
      <c r="D4073" t="inlineStr">
        <is>
          <t>AGRO SUDAMERICA</t>
        </is>
      </c>
      <c r="E4073" t="n">
        <v>1011421</v>
      </c>
      <c r="F4073" t="inlineStr">
        <is>
          <t>agro sudamerica1011421</t>
        </is>
      </c>
      <c r="G4073" s="12" t="n">
        <v>44941</v>
      </c>
      <c r="H4073" s="10" t="inlineStr"/>
      <c r="I4073" s="10" t="n"/>
      <c r="J4073" s="10" t="n"/>
      <c r="K4073" s="10" t="n"/>
      <c r="L4073" s="13" t="n"/>
      <c r="N4073" s="13" t="n"/>
      <c r="Q4073" s="14" t="n"/>
      <c r="R4073" s="10" t="n"/>
      <c r="S4073" s="10" t="n"/>
      <c r="T4073" s="10" t="n"/>
      <c r="U4073" s="10" t="n"/>
      <c r="V4073" s="13" t="n"/>
      <c r="X4073" s="13" t="n"/>
      <c r="AA4073" s="14" t="n"/>
    </row>
    <row r="4074">
      <c r="B4074" t="inlineStr">
        <is>
          <t>Venta Directa</t>
        </is>
      </c>
      <c r="C4074" t="n">
        <v>40353094</v>
      </c>
      <c r="D4074" t="inlineStr">
        <is>
          <t>AGRO SUDAMERICA</t>
        </is>
      </c>
      <c r="E4074" t="n">
        <v>1011421</v>
      </c>
      <c r="F4074" t="inlineStr">
        <is>
          <t>agro sudamerica1011421</t>
        </is>
      </c>
      <c r="G4074" s="12" t="n">
        <v>44941</v>
      </c>
      <c r="H4074" s="10" t="inlineStr"/>
      <c r="I4074" s="10" t="n"/>
      <c r="J4074" s="10" t="n"/>
      <c r="K4074" s="10" t="n"/>
      <c r="L4074" s="13" t="n"/>
      <c r="N4074" s="13" t="n"/>
      <c r="Q4074" s="14" t="n"/>
      <c r="R4074" s="10" t="n"/>
      <c r="S4074" s="10" t="n"/>
      <c r="T4074" s="10" t="n"/>
      <c r="U4074" s="10" t="n"/>
      <c r="V4074" s="13" t="n"/>
      <c r="X4074" s="13" t="n"/>
      <c r="AA4074" s="14" t="n"/>
    </row>
    <row r="4075">
      <c r="B4075" t="inlineStr">
        <is>
          <t>Venta Directa</t>
        </is>
      </c>
      <c r="C4075" t="n">
        <v>40353093</v>
      </c>
      <c r="D4075" t="inlineStr">
        <is>
          <t>AGRO SUDAMERICA</t>
        </is>
      </c>
      <c r="E4075" t="n">
        <v>1011421</v>
      </c>
      <c r="F4075" t="inlineStr">
        <is>
          <t>agro sudamerica1011421</t>
        </is>
      </c>
      <c r="G4075" s="12" t="n">
        <v>44933</v>
      </c>
      <c r="H4075" s="10" t="inlineStr"/>
      <c r="I4075" s="10" t="n"/>
      <c r="J4075" s="10" t="n"/>
      <c r="K4075" s="10" t="n"/>
      <c r="L4075" s="13" t="n"/>
      <c r="N4075" s="13" t="n"/>
      <c r="Q4075" s="14" t="n"/>
      <c r="R4075" s="10" t="n"/>
      <c r="S4075" s="10" t="n"/>
      <c r="T4075" s="10" t="n"/>
      <c r="U4075" s="10" t="n"/>
      <c r="V4075" s="13" t="n"/>
      <c r="X4075" s="13" t="n"/>
      <c r="AA4075" s="14" t="n"/>
    </row>
    <row r="4076">
      <c r="B4076" t="inlineStr">
        <is>
          <t>Venta Directa</t>
        </is>
      </c>
      <c r="C4076" t="n">
        <v>40353092</v>
      </c>
      <c r="D4076" t="inlineStr">
        <is>
          <t>AGRO SUDAMERICA</t>
        </is>
      </c>
      <c r="E4076" t="n">
        <v>1011421</v>
      </c>
      <c r="F4076" t="inlineStr">
        <is>
          <t>agro sudamerica1011421</t>
        </is>
      </c>
      <c r="G4076" s="12" t="n">
        <v>44933</v>
      </c>
      <c r="H4076" s="10" t="inlineStr"/>
      <c r="I4076" s="10" t="n"/>
      <c r="J4076" s="10" t="n"/>
      <c r="K4076" s="10" t="n"/>
      <c r="L4076" s="13" t="n"/>
      <c r="N4076" s="13" t="n"/>
      <c r="Q4076" s="14" t="n"/>
      <c r="R4076" s="10" t="n"/>
      <c r="S4076" s="10" t="n"/>
      <c r="T4076" s="10" t="n"/>
      <c r="U4076" s="10" t="n"/>
      <c r="V4076" s="13" t="n"/>
      <c r="X4076" s="13" t="n"/>
      <c r="AA4076" s="14" t="n"/>
    </row>
    <row r="4077">
      <c r="B4077" t="inlineStr">
        <is>
          <t>Venta Directa</t>
        </is>
      </c>
      <c r="C4077" t="n">
        <v>40353091</v>
      </c>
      <c r="D4077" t="inlineStr">
        <is>
          <t>AGRO SUDAMERICA</t>
        </is>
      </c>
      <c r="E4077" t="n">
        <v>1011421</v>
      </c>
      <c r="F4077" t="inlineStr">
        <is>
          <t>agro sudamerica1011421</t>
        </is>
      </c>
      <c r="G4077" s="12" t="n">
        <v>44933</v>
      </c>
      <c r="H4077" s="10" t="inlineStr"/>
      <c r="I4077" s="10" t="n"/>
      <c r="J4077" s="10" t="n"/>
      <c r="K4077" s="10" t="n"/>
      <c r="L4077" s="13" t="n"/>
      <c r="N4077" s="13" t="n"/>
      <c r="Q4077" s="14" t="n"/>
      <c r="R4077" s="10" t="n"/>
      <c r="S4077" s="10" t="n"/>
      <c r="T4077" s="10" t="n"/>
      <c r="U4077" s="10" t="n"/>
      <c r="V4077" s="13" t="n"/>
      <c r="X4077" s="13" t="n"/>
      <c r="AA4077" s="14" t="n"/>
    </row>
    <row r="4078">
      <c r="B4078" t="inlineStr">
        <is>
          <t>Venta Directa</t>
        </is>
      </c>
      <c r="C4078" t="n">
        <v>40353090</v>
      </c>
      <c r="D4078" t="inlineStr">
        <is>
          <t>AGRO SUDAMERICA</t>
        </is>
      </c>
      <c r="E4078" t="n">
        <v>1011421</v>
      </c>
      <c r="F4078" t="inlineStr">
        <is>
          <t>agro sudamerica1011421</t>
        </is>
      </c>
      <c r="G4078" s="12" t="n">
        <v>44934</v>
      </c>
      <c r="H4078" s="10" t="inlineStr"/>
      <c r="I4078" s="10" t="n"/>
      <c r="J4078" s="10" t="n"/>
      <c r="K4078" s="10" t="n"/>
      <c r="L4078" s="13" t="n"/>
      <c r="N4078" s="13" t="n"/>
      <c r="Q4078" s="14" t="n"/>
      <c r="R4078" s="10" t="n"/>
      <c r="S4078" s="10" t="n"/>
      <c r="T4078" s="10" t="n"/>
      <c r="U4078" s="10" t="n"/>
      <c r="V4078" s="13" t="n"/>
      <c r="X4078" s="13" t="n"/>
      <c r="AA4078" s="14" t="n"/>
    </row>
    <row r="4079">
      <c r="B4079" t="inlineStr">
        <is>
          <t>Venta Directa</t>
        </is>
      </c>
      <c r="C4079" t="n">
        <v>40353089</v>
      </c>
      <c r="D4079" t="inlineStr">
        <is>
          <t>AGRO SUDAMERICA</t>
        </is>
      </c>
      <c r="E4079" t="n">
        <v>1011421</v>
      </c>
      <c r="F4079" t="inlineStr">
        <is>
          <t>agro sudamerica1011421</t>
        </is>
      </c>
      <c r="G4079" s="12" t="n">
        <v>44927</v>
      </c>
      <c r="H4079" s="10" t="inlineStr"/>
      <c r="I4079" s="10" t="n"/>
      <c r="J4079" s="10" t="n"/>
      <c r="K4079" s="10" t="n"/>
      <c r="L4079" s="13" t="n"/>
      <c r="N4079" s="13" t="n"/>
      <c r="Q4079" s="14" t="n"/>
      <c r="R4079" s="10" t="n"/>
      <c r="S4079" s="10" t="n"/>
      <c r="T4079" s="10" t="n"/>
      <c r="U4079" s="10" t="n"/>
      <c r="V4079" s="13" t="n"/>
      <c r="X4079" s="13" t="n"/>
      <c r="AA4079" s="14" t="n"/>
    </row>
    <row r="4080">
      <c r="B4080" t="inlineStr">
        <is>
          <t>Venta Directa</t>
        </is>
      </c>
      <c r="C4080" t="n">
        <v>40353088</v>
      </c>
      <c r="D4080" t="inlineStr">
        <is>
          <t>AGRO SUDAMERICA</t>
        </is>
      </c>
      <c r="E4080" t="n">
        <v>1011421</v>
      </c>
      <c r="F4080" t="inlineStr">
        <is>
          <t>agro sudamerica1011421</t>
        </is>
      </c>
      <c r="G4080" s="12" t="n">
        <v>44927</v>
      </c>
      <c r="H4080" s="10" t="inlineStr"/>
      <c r="I4080" s="10" t="n"/>
      <c r="J4080" s="10" t="n"/>
      <c r="K4080" s="10" t="n"/>
      <c r="L4080" s="13" t="n"/>
      <c r="N4080" s="13" t="n"/>
      <c r="Q4080" s="14" t="n"/>
      <c r="R4080" s="10" t="n"/>
      <c r="S4080" s="10" t="n"/>
      <c r="T4080" s="10" t="n"/>
      <c r="U4080" s="10" t="n"/>
      <c r="V4080" s="13" t="n"/>
      <c r="X4080" s="13" t="n"/>
      <c r="AA4080" s="14" t="n"/>
    </row>
    <row r="4081">
      <c r="B4081" t="inlineStr">
        <is>
          <t>Venta Directa</t>
        </is>
      </c>
      <c r="C4081" t="n">
        <v>40353087</v>
      </c>
      <c r="D4081" t="inlineStr">
        <is>
          <t>AGRO SUDAMERICA</t>
        </is>
      </c>
      <c r="E4081" t="n">
        <v>1011421</v>
      </c>
      <c r="F4081" t="inlineStr">
        <is>
          <t>agro sudamerica1011421</t>
        </is>
      </c>
      <c r="G4081" s="12" t="n">
        <v>44927</v>
      </c>
      <c r="H4081" s="10" t="inlineStr"/>
      <c r="I4081" s="10" t="n"/>
      <c r="J4081" s="10" t="n"/>
      <c r="K4081" s="10" t="n"/>
      <c r="L4081" s="13" t="n"/>
      <c r="N4081" s="13" t="n"/>
      <c r="Q4081" s="14" t="n"/>
      <c r="R4081" s="10" t="n"/>
      <c r="S4081" s="10" t="n"/>
      <c r="T4081" s="10" t="n"/>
      <c r="U4081" s="10" t="n"/>
      <c r="V4081" s="13" t="n"/>
      <c r="X4081" s="13" t="n"/>
      <c r="AA4081" s="14" t="n"/>
    </row>
    <row r="4082">
      <c r="B4082" t="inlineStr">
        <is>
          <t>Venta Directa</t>
        </is>
      </c>
      <c r="C4082" t="n">
        <v>40353086</v>
      </c>
      <c r="D4082" t="inlineStr">
        <is>
          <t>AGRO SUDAMERICA</t>
        </is>
      </c>
      <c r="E4082" t="n">
        <v>1011421</v>
      </c>
      <c r="F4082" t="inlineStr">
        <is>
          <t>agro sudamerica1011421</t>
        </is>
      </c>
      <c r="G4082" s="12" t="n">
        <v>44934</v>
      </c>
      <c r="H4082" s="10" t="inlineStr"/>
      <c r="I4082" s="10" t="n"/>
      <c r="J4082" s="10" t="n"/>
      <c r="K4082" s="10" t="n"/>
      <c r="L4082" s="13" t="n"/>
      <c r="N4082" s="13" t="n"/>
      <c r="Q4082" s="14" t="n"/>
      <c r="R4082" s="10" t="n"/>
      <c r="S4082" s="10" t="n"/>
      <c r="T4082" s="10" t="n"/>
      <c r="U4082" s="10" t="n"/>
      <c r="V4082" s="13" t="n"/>
      <c r="X4082" s="13" t="n"/>
      <c r="AA4082" s="14" t="n"/>
    </row>
    <row r="4083">
      <c r="B4083" t="inlineStr">
        <is>
          <t>Venta Directa</t>
        </is>
      </c>
      <c r="C4083" t="n">
        <v>40353085</v>
      </c>
      <c r="D4083" t="inlineStr">
        <is>
          <t>AGRO SUDAMERICA</t>
        </is>
      </c>
      <c r="E4083" t="n">
        <v>1011421</v>
      </c>
      <c r="F4083" t="inlineStr">
        <is>
          <t>agro sudamerica1011421</t>
        </is>
      </c>
      <c r="G4083" s="12" t="n">
        <v>44920</v>
      </c>
      <c r="H4083" s="10" t="inlineStr"/>
      <c r="I4083" s="10" t="n"/>
      <c r="J4083" s="10" t="n"/>
      <c r="K4083" s="10" t="n"/>
      <c r="L4083" s="13" t="n"/>
      <c r="N4083" s="13" t="n"/>
      <c r="Q4083" s="14" t="n"/>
      <c r="R4083" s="10" t="n"/>
      <c r="S4083" s="10" t="n"/>
      <c r="T4083" s="10" t="n"/>
      <c r="U4083" s="10" t="n"/>
      <c r="V4083" s="13" t="n"/>
      <c r="X4083" s="13" t="n"/>
      <c r="AA4083" s="14" t="n"/>
    </row>
    <row r="4084">
      <c r="B4084" t="inlineStr">
        <is>
          <t>Venta Directa</t>
        </is>
      </c>
      <c r="C4084" t="n">
        <v>40353084</v>
      </c>
      <c r="D4084" t="inlineStr">
        <is>
          <t>AGRO SUDAMERICA</t>
        </is>
      </c>
      <c r="E4084" t="n">
        <v>1011421</v>
      </c>
      <c r="F4084" t="inlineStr">
        <is>
          <t>agro sudamerica1011421</t>
        </is>
      </c>
      <c r="G4084" s="12" t="n">
        <v>44920</v>
      </c>
      <c r="H4084" s="10" t="inlineStr"/>
      <c r="I4084" s="10" t="n"/>
      <c r="J4084" s="10" t="n"/>
      <c r="K4084" s="10" t="n"/>
      <c r="L4084" s="13" t="n"/>
      <c r="N4084" s="13" t="n"/>
      <c r="Q4084" s="14" t="n"/>
      <c r="R4084" s="10" t="n"/>
      <c r="S4084" s="10" t="n"/>
      <c r="T4084" s="10" t="n"/>
      <c r="U4084" s="10" t="n"/>
      <c r="V4084" s="13" t="n"/>
      <c r="X4084" s="13" t="n"/>
      <c r="AA4084" s="14" t="n"/>
    </row>
    <row r="4085">
      <c r="B4085" t="inlineStr">
        <is>
          <t>Venta Directa</t>
        </is>
      </c>
      <c r="C4085" t="n">
        <v>40353083</v>
      </c>
      <c r="D4085" t="inlineStr">
        <is>
          <t>AGRO SUDAMERICA</t>
        </is>
      </c>
      <c r="E4085" t="n">
        <v>1011421</v>
      </c>
      <c r="F4085" t="inlineStr">
        <is>
          <t>agro sudamerica1011421</t>
        </is>
      </c>
      <c r="G4085" s="12" t="n">
        <v>44919</v>
      </c>
      <c r="H4085" s="10" t="inlineStr"/>
      <c r="I4085" s="10" t="n"/>
      <c r="J4085" s="10" t="n"/>
      <c r="K4085" s="10" t="n"/>
      <c r="L4085" s="13" t="n"/>
      <c r="N4085" s="13" t="n"/>
      <c r="Q4085" s="14" t="n"/>
      <c r="R4085" s="10" t="n"/>
      <c r="S4085" s="10" t="n"/>
      <c r="T4085" s="10" t="n"/>
      <c r="U4085" s="10" t="n"/>
      <c r="V4085" s="13" t="n"/>
      <c r="X4085" s="13" t="n"/>
      <c r="AA4085" s="14" t="n"/>
    </row>
    <row r="4086">
      <c r="B4086" t="inlineStr">
        <is>
          <t>Venta Directa</t>
        </is>
      </c>
      <c r="C4086" t="n">
        <v>40353082</v>
      </c>
      <c r="D4086" t="inlineStr">
        <is>
          <t>AGRO SUDAMERICA</t>
        </is>
      </c>
      <c r="E4086" t="n">
        <v>1011421</v>
      </c>
      <c r="F4086" t="inlineStr">
        <is>
          <t>agro sudamerica1011421</t>
        </is>
      </c>
      <c r="G4086" s="12" t="n">
        <v>44926</v>
      </c>
      <c r="H4086" s="10" t="inlineStr"/>
      <c r="I4086" s="10" t="n"/>
      <c r="J4086" s="10" t="n"/>
      <c r="K4086" s="10" t="n"/>
      <c r="L4086" s="13" t="n"/>
      <c r="N4086" s="13" t="n"/>
      <c r="Q4086" s="14" t="n"/>
      <c r="R4086" s="10" t="n"/>
      <c r="S4086" s="10" t="n"/>
      <c r="T4086" s="10" t="n"/>
      <c r="U4086" s="10" t="n"/>
      <c r="V4086" s="13" t="n"/>
      <c r="X4086" s="13" t="n"/>
      <c r="AA4086" s="14" t="n"/>
    </row>
    <row r="4087">
      <c r="B4087" t="inlineStr">
        <is>
          <t>Venta Directa</t>
        </is>
      </c>
      <c r="C4087" t="n">
        <v>40353081</v>
      </c>
      <c r="D4087" t="inlineStr">
        <is>
          <t>AGRO SUDAMERICA</t>
        </is>
      </c>
      <c r="E4087" t="n">
        <v>1021023</v>
      </c>
      <c r="F4087" t="inlineStr">
        <is>
          <t>agro sudamerica1021023</t>
        </is>
      </c>
      <c r="G4087" s="12" t="n">
        <v>44940</v>
      </c>
      <c r="H4087" s="10" t="inlineStr"/>
      <c r="I4087" s="10" t="n"/>
      <c r="J4087" s="10" t="n"/>
      <c r="K4087" s="10" t="n"/>
      <c r="L4087" s="13" t="n"/>
      <c r="N4087" s="13" t="n"/>
      <c r="Q4087" s="14" t="n"/>
      <c r="R4087" s="10" t="n"/>
      <c r="S4087" s="10" t="n"/>
      <c r="T4087" s="10" t="n"/>
      <c r="U4087" s="10" t="n"/>
      <c r="V4087" s="13" t="n"/>
      <c r="X4087" s="13" t="n"/>
      <c r="AA4087" s="14" t="n"/>
    </row>
    <row r="4088">
      <c r="B4088" t="inlineStr">
        <is>
          <t>Venta Directa</t>
        </is>
      </c>
      <c r="C4088" t="n">
        <v>40353081</v>
      </c>
      <c r="D4088" t="inlineStr">
        <is>
          <t>AGRO SUDAMERICA</t>
        </is>
      </c>
      <c r="E4088" t="n">
        <v>1021023</v>
      </c>
      <c r="F4088" t="inlineStr">
        <is>
          <t>agro sudamerica1021023</t>
        </is>
      </c>
      <c r="G4088" s="12" t="n">
        <v>44940</v>
      </c>
      <c r="H4088" s="10" t="inlineStr"/>
      <c r="I4088" s="10" t="n"/>
      <c r="J4088" s="10" t="n"/>
      <c r="K4088" s="10" t="n"/>
      <c r="L4088" s="13" t="n"/>
      <c r="N4088" s="13" t="n"/>
      <c r="Q4088" s="14" t="n"/>
      <c r="R4088" s="10" t="n"/>
      <c r="S4088" s="10" t="n"/>
      <c r="T4088" s="10" t="n"/>
      <c r="U4088" s="10" t="n"/>
      <c r="V4088" s="13" t="n"/>
      <c r="X4088" s="13" t="n"/>
      <c r="AA4088" s="14" t="n"/>
    </row>
    <row r="4089">
      <c r="B4089" t="inlineStr">
        <is>
          <t>Venta Directa</t>
        </is>
      </c>
      <c r="C4089" t="n">
        <v>40353080</v>
      </c>
      <c r="D4089" t="inlineStr">
        <is>
          <t>AGRO SUDAMERICA</t>
        </is>
      </c>
      <c r="E4089" t="n">
        <v>1021023</v>
      </c>
      <c r="F4089" t="inlineStr">
        <is>
          <t>agro sudamerica1021023</t>
        </is>
      </c>
      <c r="G4089" s="12" t="n">
        <v>44920</v>
      </c>
      <c r="H4089" s="10" t="inlineStr"/>
      <c r="I4089" s="10" t="n"/>
      <c r="J4089" s="10" t="n"/>
      <c r="K4089" s="10" t="n"/>
      <c r="L4089" s="13" t="n"/>
      <c r="N4089" s="13" t="n"/>
      <c r="Q4089" s="14" t="n"/>
      <c r="R4089" s="10" t="n"/>
      <c r="S4089" s="10" t="n"/>
      <c r="T4089" s="10" t="n"/>
      <c r="U4089" s="10" t="n"/>
      <c r="V4089" s="13" t="n"/>
      <c r="X4089" s="13" t="n"/>
      <c r="AA4089" s="14" t="n"/>
    </row>
    <row r="4090">
      <c r="B4090" t="inlineStr">
        <is>
          <t>Venta Directa</t>
        </is>
      </c>
      <c r="C4090" t="n">
        <v>40353078</v>
      </c>
      <c r="D4090" t="inlineStr">
        <is>
          <t>AGRO SUDAMERICA</t>
        </is>
      </c>
      <c r="E4090" t="n">
        <v>1011421</v>
      </c>
      <c r="F4090" t="inlineStr">
        <is>
          <t>agro sudamerica1011421</t>
        </is>
      </c>
      <c r="G4090" s="12" t="n">
        <v>44925</v>
      </c>
      <c r="H4090" s="10" t="inlineStr"/>
      <c r="I4090" s="10" t="n"/>
      <c r="J4090" s="10" t="n"/>
      <c r="K4090" s="10" t="n"/>
      <c r="L4090" s="13" t="n"/>
      <c r="N4090" s="13" t="n"/>
      <c r="Q4090" s="14" t="n"/>
      <c r="R4090" s="10" t="n"/>
      <c r="S4090" s="10" t="n"/>
      <c r="T4090" s="10" t="n"/>
      <c r="U4090" s="10" t="n"/>
      <c r="V4090" s="13" t="n"/>
      <c r="X4090" s="13" t="n"/>
      <c r="AA4090" s="14" t="n"/>
    </row>
    <row r="4091">
      <c r="B4091" t="inlineStr">
        <is>
          <t>Venta Directa</t>
        </is>
      </c>
      <c r="C4091" t="n">
        <v>40353071</v>
      </c>
      <c r="D4091" t="inlineStr">
        <is>
          <t>AGRO SUDAMERICA</t>
        </is>
      </c>
      <c r="E4091" t="n">
        <v>1020367</v>
      </c>
      <c r="F4091" t="inlineStr">
        <is>
          <t>agro sudamerica1020367</t>
        </is>
      </c>
      <c r="G4091" s="12" t="n">
        <v>44926</v>
      </c>
      <c r="H4091" s="10" t="inlineStr"/>
      <c r="I4091" s="10" t="n"/>
      <c r="J4091" s="10" t="n"/>
      <c r="K4091" s="10" t="n"/>
      <c r="L4091" s="13" t="n"/>
      <c r="N4091" s="13" t="n"/>
      <c r="Q4091" s="14" t="n"/>
      <c r="R4091" s="10" t="n"/>
      <c r="S4091" s="10" t="n"/>
      <c r="T4091" s="10" t="n"/>
      <c r="U4091" s="10" t="n"/>
      <c r="V4091" s="13" t="n"/>
      <c r="X4091" s="13" t="n"/>
      <c r="AA4091" s="14" t="n"/>
    </row>
    <row r="4092">
      <c r="B4092" t="inlineStr">
        <is>
          <t>Venta Directa</t>
        </is>
      </c>
      <c r="C4092" t="n">
        <v>40353071</v>
      </c>
      <c r="D4092" t="inlineStr">
        <is>
          <t>AGRO SUDAMERICA</t>
        </is>
      </c>
      <c r="E4092" t="n">
        <v>1021078</v>
      </c>
      <c r="F4092" t="inlineStr">
        <is>
          <t>agro sudamerica1021078</t>
        </is>
      </c>
      <c r="G4092" s="12" t="n">
        <v>44926</v>
      </c>
      <c r="H4092" s="10" t="inlineStr"/>
      <c r="I4092" s="10" t="n"/>
      <c r="J4092" s="10" t="n"/>
      <c r="K4092" s="10" t="n"/>
      <c r="L4092" s="13" t="n"/>
      <c r="N4092" s="13" t="n"/>
      <c r="Q4092" s="14" t="n"/>
      <c r="R4092" s="10" t="n"/>
      <c r="S4092" s="10" t="n"/>
      <c r="T4092" s="10" t="n"/>
      <c r="U4092" s="10" t="n"/>
      <c r="V4092" s="13" t="n"/>
      <c r="X4092" s="13" t="n"/>
      <c r="AA4092" s="14" t="n"/>
    </row>
    <row r="4093">
      <c r="B4093" t="inlineStr">
        <is>
          <t>Venta Directa</t>
        </is>
      </c>
      <c r="C4093" t="n">
        <v>40353071</v>
      </c>
      <c r="D4093" t="inlineStr">
        <is>
          <t>AGRO SUDAMERICA</t>
        </is>
      </c>
      <c r="E4093" t="n">
        <v>1020367</v>
      </c>
      <c r="F4093" t="inlineStr">
        <is>
          <t>agro sudamerica1020367</t>
        </is>
      </c>
      <c r="G4093" s="12" t="n">
        <v>44926</v>
      </c>
      <c r="H4093" s="10" t="inlineStr"/>
      <c r="I4093" s="10" t="n"/>
      <c r="J4093" s="10" t="n"/>
      <c r="K4093" s="10" t="n"/>
      <c r="L4093" s="13" t="n"/>
      <c r="N4093" s="13" t="n"/>
      <c r="Q4093" s="14" t="n"/>
      <c r="R4093" s="10" t="n"/>
      <c r="S4093" s="10" t="n"/>
      <c r="T4093" s="10" t="n"/>
      <c r="U4093" s="10" t="n"/>
      <c r="V4093" s="13" t="n"/>
      <c r="X4093" s="13" t="n"/>
      <c r="AA4093" s="14" t="n"/>
    </row>
    <row r="4094">
      <c r="B4094" t="inlineStr">
        <is>
          <t>Venta Local</t>
        </is>
      </c>
      <c r="C4094" t="n">
        <v>40352854</v>
      </c>
      <c r="D4094" t="inlineStr">
        <is>
          <t>AGROSUPER SHANGHAI</t>
        </is>
      </c>
      <c r="E4094" t="n">
        <v>1012434</v>
      </c>
      <c r="F4094" t="inlineStr">
        <is>
          <t>agrosuper shanghai1012434</t>
        </is>
      </c>
      <c r="G4094" s="12" t="n">
        <v>44956</v>
      </c>
      <c r="H4094" s="10" t="inlineStr"/>
      <c r="I4094" s="10" t="n"/>
      <c r="J4094" s="10" t="n"/>
      <c r="K4094" s="10" t="n"/>
      <c r="L4094" s="13" t="n">
        <v>5.574109245612703</v>
      </c>
      <c r="M4094" s="12" t="n">
        <v>44961</v>
      </c>
      <c r="N4094" s="13" t="n">
        <v>5.5</v>
      </c>
      <c r="O4094" s="12" t="n">
        <v>44966</v>
      </c>
      <c r="P4094" t="n">
        <v>16</v>
      </c>
      <c r="Q4094" s="14" t="inlineStr">
        <is>
          <t>SI</t>
        </is>
      </c>
      <c r="R4094" s="10" t="n"/>
      <c r="S4094" s="10" t="n"/>
      <c r="T4094" s="10" t="n"/>
      <c r="U4094" s="10" t="n"/>
      <c r="V4094" s="13" t="n">
        <v>7.574109245612703</v>
      </c>
      <c r="W4094" s="12" t="n">
        <v>44963</v>
      </c>
      <c r="X4094" s="13" t="n">
        <v>7.5</v>
      </c>
      <c r="Y4094" s="12" t="n">
        <v>44966</v>
      </c>
      <c r="Z4094" t="n">
        <v>16</v>
      </c>
      <c r="AA4094" s="14" t="inlineStr">
        <is>
          <t>SI</t>
        </is>
      </c>
    </row>
    <row r="4095">
      <c r="B4095" t="inlineStr">
        <is>
          <t>Venta Local</t>
        </is>
      </c>
      <c r="C4095" t="n">
        <v>40352853</v>
      </c>
      <c r="D4095" t="inlineStr">
        <is>
          <t>AGROSUPER SHANGHAI</t>
        </is>
      </c>
      <c r="E4095" t="n">
        <v>1012275</v>
      </c>
      <c r="F4095" t="inlineStr">
        <is>
          <t>agrosuper shanghai1012275</t>
        </is>
      </c>
      <c r="G4095" s="12" t="n">
        <v>44936</v>
      </c>
      <c r="H4095" s="10" t="inlineStr"/>
      <c r="I4095" s="10" t="n"/>
      <c r="J4095" s="10" t="n"/>
      <c r="K4095" s="10" t="n"/>
      <c r="L4095" s="13" t="n">
        <v>5.574109245612703</v>
      </c>
      <c r="M4095" s="12" t="n">
        <v>44941</v>
      </c>
      <c r="N4095" s="13" t="n">
        <v>5.5</v>
      </c>
      <c r="O4095" s="12" t="n">
        <v>44946</v>
      </c>
      <c r="P4095" t="n">
        <v>7</v>
      </c>
      <c r="Q4095" s="14" t="inlineStr">
        <is>
          <t>SI</t>
        </is>
      </c>
      <c r="R4095" s="10" t="n"/>
      <c r="S4095" s="10" t="n"/>
      <c r="T4095" s="10" t="n"/>
      <c r="U4095" s="10" t="n"/>
      <c r="V4095" s="13" t="n">
        <v>7.574109245612703</v>
      </c>
      <c r="W4095" s="12" t="n">
        <v>44943</v>
      </c>
      <c r="X4095" s="13" t="n">
        <v>7.5</v>
      </c>
      <c r="Y4095" s="12" t="n">
        <v>44946</v>
      </c>
      <c r="Z4095" t="n">
        <v>7</v>
      </c>
      <c r="AA4095" s="14" t="inlineStr">
        <is>
          <t>SI</t>
        </is>
      </c>
    </row>
    <row r="4096">
      <c r="B4096" t="inlineStr">
        <is>
          <t>Venta Local</t>
        </is>
      </c>
      <c r="C4096" t="n">
        <v>40352850</v>
      </c>
      <c r="D4096" t="inlineStr">
        <is>
          <t>AGROSUPER SHANGHAI</t>
        </is>
      </c>
      <c r="E4096" t="n">
        <v>1011586</v>
      </c>
      <c r="F4096" t="inlineStr">
        <is>
          <t>agrosuper shanghai1011586</t>
        </is>
      </c>
      <c r="G4096" s="12" t="n">
        <v>44958</v>
      </c>
      <c r="H4096" s="10" t="inlineStr"/>
      <c r="I4096" s="10" t="n"/>
      <c r="J4096" s="10" t="n"/>
      <c r="K4096" s="10" t="n"/>
      <c r="L4096" s="13" t="n">
        <v>5.574109245612703</v>
      </c>
      <c r="M4096" s="12" t="n">
        <v>44963</v>
      </c>
      <c r="N4096" s="13" t="n">
        <v>5.5</v>
      </c>
      <c r="O4096" s="12" t="n">
        <v>44968</v>
      </c>
      <c r="P4096" t="n">
        <v>14</v>
      </c>
      <c r="Q4096" s="14" t="inlineStr">
        <is>
          <t>SI</t>
        </is>
      </c>
      <c r="R4096" s="10" t="n"/>
      <c r="S4096" s="10" t="n"/>
      <c r="T4096" s="10" t="n"/>
      <c r="U4096" s="10" t="n"/>
      <c r="V4096" s="13" t="n">
        <v>7.574109245612703</v>
      </c>
      <c r="W4096" s="12" t="n">
        <v>44965</v>
      </c>
      <c r="X4096" s="13" t="n">
        <v>7.5</v>
      </c>
      <c r="Y4096" s="12" t="n">
        <v>44968</v>
      </c>
      <c r="Z4096" t="n">
        <v>14</v>
      </c>
      <c r="AA4096" s="14" t="inlineStr">
        <is>
          <t>SI</t>
        </is>
      </c>
    </row>
    <row r="4097">
      <c r="B4097" t="inlineStr">
        <is>
          <t>Venta Local</t>
        </is>
      </c>
      <c r="C4097" t="n">
        <v>40352849</v>
      </c>
      <c r="D4097" t="inlineStr">
        <is>
          <t>AGROSUPER SHANGHAI</t>
        </is>
      </c>
      <c r="E4097" t="n">
        <v>1011417</v>
      </c>
      <c r="F4097" t="inlineStr">
        <is>
          <t>agrosuper shanghai1011417</t>
        </is>
      </c>
      <c r="G4097" s="12" t="n">
        <v>44956</v>
      </c>
      <c r="H4097" s="10" t="inlineStr"/>
      <c r="I4097" s="10" t="n"/>
      <c r="J4097" s="10" t="n"/>
      <c r="K4097" s="10" t="n"/>
      <c r="L4097" s="13" t="n">
        <v>5.574109245612703</v>
      </c>
      <c r="M4097" s="12" t="n">
        <v>44961</v>
      </c>
      <c r="N4097" s="13" t="n">
        <v>5.5</v>
      </c>
      <c r="O4097" s="12" t="n">
        <v>44966</v>
      </c>
      <c r="P4097" t="n">
        <v>16</v>
      </c>
      <c r="Q4097" s="14" t="inlineStr">
        <is>
          <t>SI</t>
        </is>
      </c>
      <c r="R4097" s="10" t="n"/>
      <c r="S4097" s="10" t="n"/>
      <c r="T4097" s="10" t="n"/>
      <c r="U4097" s="10" t="n"/>
      <c r="V4097" s="13" t="n">
        <v>7.574109245612703</v>
      </c>
      <c r="W4097" s="12" t="n">
        <v>44963</v>
      </c>
      <c r="X4097" s="13" t="n">
        <v>7.5</v>
      </c>
      <c r="Y4097" s="12" t="n">
        <v>44966</v>
      </c>
      <c r="Z4097" t="n">
        <v>16</v>
      </c>
      <c r="AA4097" s="14" t="inlineStr">
        <is>
          <t>SI</t>
        </is>
      </c>
    </row>
    <row r="4098">
      <c r="B4098" t="inlineStr">
        <is>
          <t>Venta Local</t>
        </is>
      </c>
      <c r="C4098" t="n">
        <v>40352848</v>
      </c>
      <c r="D4098" t="inlineStr">
        <is>
          <t>AGROSUPER SHANGHAI</t>
        </is>
      </c>
      <c r="E4098" t="n">
        <v>1011417</v>
      </c>
      <c r="F4098" t="inlineStr">
        <is>
          <t>agrosuper shanghai1011417</t>
        </is>
      </c>
      <c r="G4098" s="12" t="n">
        <v>44952</v>
      </c>
      <c r="H4098" s="10" t="inlineStr"/>
      <c r="I4098" s="10" t="n"/>
      <c r="J4098" s="10" t="n"/>
      <c r="K4098" s="10" t="n"/>
      <c r="L4098" s="13" t="n">
        <v>5.574109245612703</v>
      </c>
      <c r="M4098" s="12" t="n">
        <v>44957</v>
      </c>
      <c r="N4098" s="13" t="n">
        <v>5.5</v>
      </c>
      <c r="O4098" s="12" t="n">
        <v>44962</v>
      </c>
      <c r="P4098" t="n">
        <v>20</v>
      </c>
      <c r="Q4098" s="14" t="inlineStr">
        <is>
          <t>SI</t>
        </is>
      </c>
      <c r="R4098" s="10" t="n"/>
      <c r="S4098" s="10" t="n"/>
      <c r="T4098" s="10" t="n"/>
      <c r="U4098" s="10" t="n"/>
      <c r="V4098" s="13" t="n">
        <v>7.574109245612703</v>
      </c>
      <c r="W4098" s="12" t="n">
        <v>44959</v>
      </c>
      <c r="X4098" s="13" t="n">
        <v>7.5</v>
      </c>
      <c r="Y4098" s="12" t="n">
        <v>44962</v>
      </c>
      <c r="Z4098" t="n">
        <v>20</v>
      </c>
      <c r="AA4098" s="14" t="inlineStr">
        <is>
          <t>SI</t>
        </is>
      </c>
    </row>
    <row r="4099">
      <c r="B4099" t="inlineStr">
        <is>
          <t>Venta Local</t>
        </is>
      </c>
      <c r="C4099" t="n">
        <v>40352847</v>
      </c>
      <c r="D4099" t="inlineStr">
        <is>
          <t>AGROSUPER SHANGHAI</t>
        </is>
      </c>
      <c r="E4099" t="n">
        <v>1011417</v>
      </c>
      <c r="F4099" t="inlineStr">
        <is>
          <t>agrosuper shanghai1011417</t>
        </is>
      </c>
      <c r="G4099" s="12" t="n">
        <v>44952</v>
      </c>
      <c r="H4099" s="10" t="inlineStr"/>
      <c r="I4099" s="10" t="n"/>
      <c r="J4099" s="10" t="n"/>
      <c r="K4099" s="10" t="n"/>
      <c r="L4099" s="13" t="n">
        <v>5.574109245612703</v>
      </c>
      <c r="M4099" s="12" t="n">
        <v>44957</v>
      </c>
      <c r="N4099" s="13" t="n">
        <v>5.5</v>
      </c>
      <c r="O4099" s="12" t="n">
        <v>44962</v>
      </c>
      <c r="P4099" t="n">
        <v>20</v>
      </c>
      <c r="Q4099" s="14" t="inlineStr">
        <is>
          <t>SI</t>
        </is>
      </c>
      <c r="R4099" s="10" t="n"/>
      <c r="S4099" s="10" t="n"/>
      <c r="T4099" s="10" t="n"/>
      <c r="U4099" s="10" t="n"/>
      <c r="V4099" s="13" t="n">
        <v>7.574109245612703</v>
      </c>
      <c r="W4099" s="12" t="n">
        <v>44959</v>
      </c>
      <c r="X4099" s="13" t="n">
        <v>7.5</v>
      </c>
      <c r="Y4099" s="12" t="n">
        <v>44962</v>
      </c>
      <c r="Z4099" t="n">
        <v>20</v>
      </c>
      <c r="AA4099" s="14" t="inlineStr">
        <is>
          <t>SI</t>
        </is>
      </c>
    </row>
    <row r="4100">
      <c r="B4100" t="inlineStr">
        <is>
          <t>Venta Local</t>
        </is>
      </c>
      <c r="C4100" t="n">
        <v>40352846</v>
      </c>
      <c r="D4100" t="inlineStr">
        <is>
          <t>AGROSUPER SHANGHAI</t>
        </is>
      </c>
      <c r="E4100" t="n">
        <v>1011417</v>
      </c>
      <c r="F4100" t="inlineStr">
        <is>
          <t>agrosuper shanghai1011417</t>
        </is>
      </c>
      <c r="G4100" s="12" t="n">
        <v>44955</v>
      </c>
      <c r="H4100" s="10" t="inlineStr"/>
      <c r="I4100" s="10" t="n"/>
      <c r="J4100" s="10" t="n"/>
      <c r="K4100" s="10" t="n"/>
      <c r="L4100" s="13" t="n">
        <v>5.574109245612703</v>
      </c>
      <c r="M4100" s="12" t="n">
        <v>44960</v>
      </c>
      <c r="N4100" s="13" t="n">
        <v>5.5</v>
      </c>
      <c r="O4100" s="12" t="n">
        <v>44965</v>
      </c>
      <c r="P4100" t="n">
        <v>17</v>
      </c>
      <c r="Q4100" s="14" t="inlineStr">
        <is>
          <t>SI</t>
        </is>
      </c>
      <c r="R4100" s="10" t="n"/>
      <c r="S4100" s="10" t="n"/>
      <c r="T4100" s="10" t="n"/>
      <c r="U4100" s="10" t="n"/>
      <c r="V4100" s="13" t="n">
        <v>7.574109245612703</v>
      </c>
      <c r="W4100" s="12" t="n">
        <v>44962</v>
      </c>
      <c r="X4100" s="13" t="n">
        <v>7.5</v>
      </c>
      <c r="Y4100" s="12" t="n">
        <v>44965</v>
      </c>
      <c r="Z4100" t="n">
        <v>17</v>
      </c>
      <c r="AA4100" s="14" t="inlineStr">
        <is>
          <t>SI</t>
        </is>
      </c>
    </row>
    <row r="4101">
      <c r="B4101" t="inlineStr">
        <is>
          <t>Venta Local</t>
        </is>
      </c>
      <c r="C4101" t="n">
        <v>40352845</v>
      </c>
      <c r="D4101" t="inlineStr">
        <is>
          <t>AGROSUPER SHANGHAI</t>
        </is>
      </c>
      <c r="E4101" t="n">
        <v>1011417</v>
      </c>
      <c r="F4101" t="inlineStr">
        <is>
          <t>agrosuper shanghai1011417</t>
        </is>
      </c>
      <c r="G4101" s="12" t="n">
        <v>44940</v>
      </c>
      <c r="H4101" s="10" t="inlineStr"/>
      <c r="I4101" s="10" t="n"/>
      <c r="J4101" s="10" t="n"/>
      <c r="K4101" s="10" t="n"/>
      <c r="L4101" s="13" t="n">
        <v>5.574109245612703</v>
      </c>
      <c r="M4101" s="12" t="n">
        <v>44945</v>
      </c>
      <c r="N4101" s="13" t="n">
        <v>5.5</v>
      </c>
      <c r="O4101" s="12" t="n">
        <v>44950</v>
      </c>
      <c r="P4101" t="n">
        <v>6</v>
      </c>
      <c r="Q4101" s="14" t="inlineStr">
        <is>
          <t>SI</t>
        </is>
      </c>
      <c r="R4101" s="10" t="n"/>
      <c r="S4101" s="10" t="n"/>
      <c r="T4101" s="10" t="n"/>
      <c r="U4101" s="10" t="n"/>
      <c r="V4101" s="13" t="n">
        <v>7.574109245612703</v>
      </c>
      <c r="W4101" s="12" t="n">
        <v>44947</v>
      </c>
      <c r="X4101" s="13" t="n">
        <v>7.5</v>
      </c>
      <c r="Y4101" s="12" t="n">
        <v>44950</v>
      </c>
      <c r="Z4101" t="n">
        <v>6</v>
      </c>
      <c r="AA4101" s="14" t="inlineStr">
        <is>
          <t>SI</t>
        </is>
      </c>
    </row>
    <row r="4102">
      <c r="B4102" t="inlineStr">
        <is>
          <t>Venta Local</t>
        </is>
      </c>
      <c r="C4102" t="n">
        <v>40352837</v>
      </c>
      <c r="D4102" t="inlineStr">
        <is>
          <t>AGROSUPER SHANGHAI</t>
        </is>
      </c>
      <c r="E4102" t="n">
        <v>1012455</v>
      </c>
      <c r="F4102" t="inlineStr">
        <is>
          <t>agrosuper shanghai1012455</t>
        </is>
      </c>
      <c r="G4102" s="12" t="n">
        <v>44955</v>
      </c>
      <c r="H4102" s="10" t="inlineStr"/>
      <c r="I4102" s="10" t="n"/>
      <c r="J4102" s="10" t="n"/>
      <c r="K4102" s="10" t="n"/>
      <c r="L4102" s="13" t="n">
        <v>5.574109245612703</v>
      </c>
      <c r="M4102" s="12" t="n">
        <v>44960</v>
      </c>
      <c r="N4102" s="13" t="n">
        <v>5.5</v>
      </c>
      <c r="O4102" s="12" t="n">
        <v>44965</v>
      </c>
      <c r="P4102" t="n">
        <v>17</v>
      </c>
      <c r="Q4102" s="14" t="inlineStr">
        <is>
          <t>SI</t>
        </is>
      </c>
      <c r="R4102" s="10" t="n"/>
      <c r="S4102" s="10" t="n"/>
      <c r="T4102" s="10" t="n"/>
      <c r="U4102" s="10" t="n"/>
      <c r="V4102" s="13" t="n">
        <v>7.574109245612703</v>
      </c>
      <c r="W4102" s="12" t="n">
        <v>44962</v>
      </c>
      <c r="X4102" s="13" t="n">
        <v>7.5</v>
      </c>
      <c r="Y4102" s="12" t="n">
        <v>44965</v>
      </c>
      <c r="Z4102" t="n">
        <v>17</v>
      </c>
      <c r="AA4102" s="14" t="inlineStr">
        <is>
          <t>SI</t>
        </is>
      </c>
    </row>
    <row r="4103">
      <c r="B4103" t="inlineStr">
        <is>
          <t>Venta Directa</t>
        </is>
      </c>
      <c r="C4103" t="n">
        <v>40352833</v>
      </c>
      <c r="D4103" t="inlineStr">
        <is>
          <t>AGROSUPER ASIA</t>
        </is>
      </c>
      <c r="E4103" t="n">
        <v>1021012</v>
      </c>
      <c r="F4103" t="inlineStr">
        <is>
          <t>agrosuper asia1021012</t>
        </is>
      </c>
      <c r="G4103" s="12" t="n">
        <v>44959</v>
      </c>
      <c r="H4103" s="10" t="inlineStr"/>
      <c r="I4103" s="10" t="n"/>
      <c r="J4103" s="10" t="n"/>
      <c r="K4103" s="10" t="n"/>
      <c r="L4103" s="13" t="n"/>
      <c r="N4103" s="13" t="n"/>
      <c r="Q4103" s="14" t="n"/>
      <c r="R4103" s="10" t="n"/>
      <c r="S4103" s="10" t="n"/>
      <c r="T4103" s="10" t="n"/>
      <c r="U4103" s="10" t="n"/>
      <c r="V4103" s="13" t="n"/>
      <c r="X4103" s="13" t="n"/>
      <c r="AA4103" s="14" t="n"/>
    </row>
    <row r="4104">
      <c r="B4104" t="inlineStr">
        <is>
          <t>Venta Directa</t>
        </is>
      </c>
      <c r="C4104" t="n">
        <v>40352832</v>
      </c>
      <c r="D4104" t="inlineStr">
        <is>
          <t>AGROSUPER ASIA</t>
        </is>
      </c>
      <c r="E4104" t="n">
        <v>1021665</v>
      </c>
      <c r="F4104" t="inlineStr">
        <is>
          <t>agrosuper asia1021665</t>
        </is>
      </c>
      <c r="G4104" s="12" t="n">
        <v>44959</v>
      </c>
      <c r="H4104" s="10" t="inlineStr"/>
      <c r="I4104" s="10" t="n"/>
      <c r="J4104" s="10" t="n"/>
      <c r="K4104" s="10" t="n"/>
      <c r="L4104" s="13" t="n"/>
      <c r="N4104" s="13" t="n"/>
      <c r="Q4104" s="14" t="n"/>
      <c r="R4104" s="10" t="n"/>
      <c r="S4104" s="10" t="n"/>
      <c r="T4104" s="10" t="n"/>
      <c r="U4104" s="10" t="n"/>
      <c r="V4104" s="13" t="n"/>
      <c r="X4104" s="13" t="n"/>
      <c r="AA4104" s="14" t="n"/>
    </row>
    <row r="4105">
      <c r="B4105" t="inlineStr">
        <is>
          <t>Venta Directa</t>
        </is>
      </c>
      <c r="C4105" t="n">
        <v>40352831</v>
      </c>
      <c r="D4105" t="inlineStr">
        <is>
          <t>AGROSUPER ASIA</t>
        </is>
      </c>
      <c r="E4105" t="n">
        <v>1022887</v>
      </c>
      <c r="F4105" t="inlineStr">
        <is>
          <t>agrosuper asia1022887</t>
        </is>
      </c>
      <c r="G4105" s="12" t="n">
        <v>44958</v>
      </c>
      <c r="H4105" s="10" t="inlineStr"/>
      <c r="I4105" s="10" t="n"/>
      <c r="J4105" s="10" t="n"/>
      <c r="K4105" s="10" t="n"/>
      <c r="L4105" s="13" t="n"/>
      <c r="N4105" s="13" t="n"/>
      <c r="Q4105" s="14" t="n"/>
      <c r="R4105" s="10" t="n"/>
      <c r="S4105" s="10" t="n"/>
      <c r="T4105" s="10" t="n"/>
      <c r="U4105" s="10" t="n"/>
      <c r="V4105" s="13" t="n"/>
      <c r="X4105" s="13" t="n"/>
      <c r="AA4105" s="14" t="n"/>
    </row>
    <row r="4106">
      <c r="B4106" t="inlineStr">
        <is>
          <t>Venta Directa</t>
        </is>
      </c>
      <c r="C4106" t="n">
        <v>40352828</v>
      </c>
      <c r="D4106" t="inlineStr">
        <is>
          <t>AGROSUPER ASIA</t>
        </is>
      </c>
      <c r="E4106" t="n">
        <v>1022182</v>
      </c>
      <c r="F4106" t="inlineStr">
        <is>
          <t>agrosuper asia1022182</t>
        </is>
      </c>
      <c r="G4106" s="12" t="n">
        <v>44958</v>
      </c>
      <c r="H4106" s="10" t="inlineStr"/>
      <c r="I4106" s="10" t="n"/>
      <c r="J4106" s="10" t="n"/>
      <c r="K4106" s="10" t="n"/>
      <c r="L4106" s="13" t="n"/>
      <c r="N4106" s="13" t="n"/>
      <c r="Q4106" s="14" t="n"/>
      <c r="R4106" s="10" t="n"/>
      <c r="S4106" s="10" t="n"/>
      <c r="T4106" s="10" t="n"/>
      <c r="U4106" s="10" t="n"/>
      <c r="V4106" s="13" t="n"/>
      <c r="X4106" s="13" t="n"/>
      <c r="AA4106" s="14" t="n"/>
    </row>
    <row r="4107">
      <c r="B4107" t="inlineStr">
        <is>
          <t>Venta Directa</t>
        </is>
      </c>
      <c r="C4107" t="n">
        <v>40352828</v>
      </c>
      <c r="D4107" t="inlineStr">
        <is>
          <t>AGROSUPER ASIA</t>
        </is>
      </c>
      <c r="E4107" t="n">
        <v>1022182</v>
      </c>
      <c r="F4107" t="inlineStr">
        <is>
          <t>agrosuper asia1022182</t>
        </is>
      </c>
      <c r="G4107" s="12" t="n">
        <v>44958</v>
      </c>
      <c r="H4107" s="10" t="inlineStr"/>
      <c r="I4107" s="10" t="n"/>
      <c r="J4107" s="10" t="n"/>
      <c r="K4107" s="10" t="n"/>
      <c r="L4107" s="13" t="n"/>
      <c r="N4107" s="13" t="n"/>
      <c r="Q4107" s="14" t="n"/>
      <c r="R4107" s="10" t="n"/>
      <c r="S4107" s="10" t="n"/>
      <c r="T4107" s="10" t="n"/>
      <c r="U4107" s="10" t="n"/>
      <c r="V4107" s="13" t="n"/>
      <c r="X4107" s="13" t="n"/>
      <c r="AA4107" s="14" t="n"/>
    </row>
    <row r="4108">
      <c r="B4108" t="inlineStr">
        <is>
          <t>Venta Directa</t>
        </is>
      </c>
      <c r="C4108" t="n">
        <v>40352826</v>
      </c>
      <c r="D4108" t="inlineStr">
        <is>
          <t>AGROSUPER ASIA</t>
        </is>
      </c>
      <c r="E4108" t="n">
        <v>1021012</v>
      </c>
      <c r="F4108" t="inlineStr">
        <is>
          <t>agrosuper asia1021012</t>
        </is>
      </c>
      <c r="G4108" s="12" t="n">
        <v>44958</v>
      </c>
      <c r="H4108" s="10" t="inlineStr"/>
      <c r="I4108" s="10" t="n"/>
      <c r="J4108" s="10" t="n"/>
      <c r="K4108" s="10" t="n"/>
      <c r="L4108" s="13" t="n"/>
      <c r="N4108" s="13" t="n"/>
      <c r="Q4108" s="14" t="n"/>
      <c r="R4108" s="10" t="n"/>
      <c r="S4108" s="10" t="n"/>
      <c r="T4108" s="10" t="n"/>
      <c r="U4108" s="10" t="n"/>
      <c r="V4108" s="13" t="n"/>
      <c r="X4108" s="13" t="n"/>
      <c r="AA4108" s="14" t="n"/>
    </row>
    <row r="4109">
      <c r="B4109" t="inlineStr">
        <is>
          <t>Venta Directa</t>
        </is>
      </c>
      <c r="C4109" t="n">
        <v>40352824</v>
      </c>
      <c r="D4109" t="inlineStr">
        <is>
          <t>AGROSUPER ASIA</t>
        </is>
      </c>
      <c r="E4109" t="n">
        <v>1021150</v>
      </c>
      <c r="F4109" t="inlineStr">
        <is>
          <t>agrosuper asia1021150</t>
        </is>
      </c>
      <c r="G4109" s="12" t="n">
        <v>44959</v>
      </c>
      <c r="H4109" s="10" t="inlineStr"/>
      <c r="I4109" s="10" t="n"/>
      <c r="J4109" s="10" t="n"/>
      <c r="K4109" s="10" t="n"/>
      <c r="L4109" s="13" t="n"/>
      <c r="N4109" s="13" t="n"/>
      <c r="Q4109" s="14" t="n"/>
      <c r="R4109" s="10" t="n"/>
      <c r="S4109" s="10" t="n"/>
      <c r="T4109" s="10" t="n"/>
      <c r="U4109" s="10" t="n"/>
      <c r="V4109" s="13" t="n"/>
      <c r="X4109" s="13" t="n"/>
      <c r="AA4109" s="14" t="n"/>
    </row>
    <row r="4110">
      <c r="B4110" t="inlineStr">
        <is>
          <t>Venta Directa</t>
        </is>
      </c>
      <c r="C4110" t="n">
        <v>40352824</v>
      </c>
      <c r="D4110" t="inlineStr">
        <is>
          <t>AGROSUPER ASIA</t>
        </is>
      </c>
      <c r="E4110" t="n">
        <v>1021150</v>
      </c>
      <c r="F4110" t="inlineStr">
        <is>
          <t>agrosuper asia1021150</t>
        </is>
      </c>
      <c r="G4110" s="12" t="n">
        <v>44959</v>
      </c>
      <c r="H4110" s="10" t="inlineStr"/>
      <c r="I4110" s="10" t="n"/>
      <c r="J4110" s="10" t="n"/>
      <c r="K4110" s="10" t="n"/>
      <c r="L4110" s="13" t="n"/>
      <c r="N4110" s="13" t="n"/>
      <c r="Q4110" s="14" t="n"/>
      <c r="R4110" s="10" t="n"/>
      <c r="S4110" s="10" t="n"/>
      <c r="T4110" s="10" t="n"/>
      <c r="U4110" s="10" t="n"/>
      <c r="V4110" s="13" t="n"/>
      <c r="X4110" s="13" t="n"/>
      <c r="AA4110" s="14" t="n"/>
    </row>
    <row r="4111">
      <c r="B4111" t="inlineStr">
        <is>
          <t>Venta Directa</t>
        </is>
      </c>
      <c r="C4111" t="n">
        <v>40352823</v>
      </c>
      <c r="D4111" t="inlineStr">
        <is>
          <t>AGROSUPER ASIA</t>
        </is>
      </c>
      <c r="E4111" t="n">
        <v>1020860</v>
      </c>
      <c r="F4111" t="inlineStr">
        <is>
          <t>agrosuper asia1020860</t>
        </is>
      </c>
      <c r="G4111" s="12" t="n">
        <v>44959</v>
      </c>
      <c r="H4111" s="10" t="inlineStr"/>
      <c r="I4111" s="10" t="n"/>
      <c r="J4111" s="10" t="n"/>
      <c r="K4111" s="10" t="n"/>
      <c r="L4111" s="13" t="n"/>
      <c r="N4111" s="13" t="n"/>
      <c r="Q4111" s="14" t="n"/>
      <c r="R4111" s="10" t="n"/>
      <c r="S4111" s="10" t="n"/>
      <c r="T4111" s="10" t="n"/>
      <c r="U4111" s="10" t="n"/>
      <c r="V4111" s="13" t="n"/>
      <c r="X4111" s="13" t="n"/>
      <c r="AA4111" s="14" t="n"/>
    </row>
    <row r="4112">
      <c r="B4112" t="inlineStr">
        <is>
          <t>Venta Directa</t>
        </is>
      </c>
      <c r="C4112" t="n">
        <v>40352822</v>
      </c>
      <c r="D4112" t="inlineStr">
        <is>
          <t>AGROSUPER ASIA</t>
        </is>
      </c>
      <c r="E4112" t="n">
        <v>1020860</v>
      </c>
      <c r="F4112" t="inlineStr">
        <is>
          <t>agrosuper asia1020860</t>
        </is>
      </c>
      <c r="G4112" s="12" t="n">
        <v>44959</v>
      </c>
      <c r="H4112" s="10" t="inlineStr"/>
      <c r="I4112" s="10" t="n"/>
      <c r="J4112" s="10" t="n"/>
      <c r="K4112" s="10" t="n"/>
      <c r="L4112" s="13" t="n"/>
      <c r="N4112" s="13" t="n"/>
      <c r="Q4112" s="14" t="n"/>
      <c r="R4112" s="10" t="n"/>
      <c r="S4112" s="10" t="n"/>
      <c r="T4112" s="10" t="n"/>
      <c r="U4112" s="10" t="n"/>
      <c r="V4112" s="13" t="n"/>
      <c r="X4112" s="13" t="n"/>
      <c r="AA4112" s="14" t="n"/>
    </row>
    <row r="4113">
      <c r="B4113" t="inlineStr">
        <is>
          <t>Venta Directa</t>
        </is>
      </c>
      <c r="C4113" t="n">
        <v>40352819</v>
      </c>
      <c r="D4113" t="inlineStr">
        <is>
          <t>AGROSUPER ASIA</t>
        </is>
      </c>
      <c r="E4113" t="n">
        <v>1021665</v>
      </c>
      <c r="F4113" t="inlineStr">
        <is>
          <t>agrosuper asia1021665</t>
        </is>
      </c>
      <c r="G4113" s="12" t="n">
        <v>44959</v>
      </c>
      <c r="H4113" s="10" t="inlineStr"/>
      <c r="I4113" s="10" t="n"/>
      <c r="J4113" s="10" t="n"/>
      <c r="K4113" s="10" t="n"/>
      <c r="L4113" s="13" t="n"/>
      <c r="N4113" s="13" t="n"/>
      <c r="Q4113" s="14" t="n"/>
      <c r="R4113" s="10" t="n"/>
      <c r="S4113" s="10" t="n"/>
      <c r="T4113" s="10" t="n"/>
      <c r="U4113" s="10" t="n"/>
      <c r="V4113" s="13" t="n"/>
      <c r="X4113" s="13" t="n"/>
      <c r="AA4113" s="14" t="n"/>
    </row>
    <row r="4114">
      <c r="B4114" t="inlineStr">
        <is>
          <t>Venta Directa</t>
        </is>
      </c>
      <c r="C4114" t="n">
        <v>40352818</v>
      </c>
      <c r="D4114" t="inlineStr">
        <is>
          <t>AGROSUPER ASIA</t>
        </is>
      </c>
      <c r="E4114" t="n">
        <v>1021665</v>
      </c>
      <c r="F4114" t="inlineStr">
        <is>
          <t>agrosuper asia1021665</t>
        </is>
      </c>
      <c r="G4114" s="12" t="n">
        <v>44958</v>
      </c>
      <c r="H4114" s="10" t="inlineStr"/>
      <c r="I4114" s="10" t="n"/>
      <c r="J4114" s="10" t="n"/>
      <c r="K4114" s="10" t="n"/>
      <c r="L4114" s="13" t="n"/>
      <c r="N4114" s="13" t="n"/>
      <c r="Q4114" s="14" t="n"/>
      <c r="R4114" s="10" t="n"/>
      <c r="S4114" s="10" t="n"/>
      <c r="T4114" s="10" t="n"/>
      <c r="U4114" s="10" t="n"/>
      <c r="V4114" s="13" t="n"/>
      <c r="X4114" s="13" t="n"/>
      <c r="AA4114" s="14" t="n"/>
    </row>
    <row r="4115">
      <c r="B4115" t="inlineStr">
        <is>
          <t>Venta Directa</t>
        </is>
      </c>
      <c r="C4115" t="n">
        <v>40352805</v>
      </c>
      <c r="D4115" t="inlineStr">
        <is>
          <t>AGROSUPER ASIA</t>
        </is>
      </c>
      <c r="E4115" t="n">
        <v>1020861</v>
      </c>
      <c r="F4115" t="inlineStr">
        <is>
          <t>agrosuper asia1020861</t>
        </is>
      </c>
      <c r="G4115" s="12" t="n">
        <v>44958</v>
      </c>
      <c r="H4115" s="10" t="inlineStr"/>
      <c r="I4115" s="10" t="n"/>
      <c r="J4115" s="10" t="n"/>
      <c r="K4115" s="10" t="n"/>
      <c r="L4115" s="13" t="n"/>
      <c r="N4115" s="13" t="n"/>
      <c r="Q4115" s="14" t="n"/>
      <c r="R4115" s="10" t="n"/>
      <c r="S4115" s="10" t="n"/>
      <c r="T4115" s="10" t="n"/>
      <c r="U4115" s="10" t="n"/>
      <c r="V4115" s="13" t="n"/>
      <c r="X4115" s="13" t="n"/>
      <c r="AA4115" s="14" t="n"/>
    </row>
    <row r="4116">
      <c r="B4116" t="inlineStr">
        <is>
          <t>Venta Directa</t>
        </is>
      </c>
      <c r="C4116" t="n">
        <v>40352805</v>
      </c>
      <c r="D4116" t="inlineStr">
        <is>
          <t>AGROSUPER ASIA</t>
        </is>
      </c>
      <c r="E4116" t="n">
        <v>1020861</v>
      </c>
      <c r="F4116" t="inlineStr">
        <is>
          <t>agrosuper asia1020861</t>
        </is>
      </c>
      <c r="G4116" s="12" t="n">
        <v>44958</v>
      </c>
      <c r="H4116" s="10" t="inlineStr"/>
      <c r="I4116" s="10" t="n"/>
      <c r="J4116" s="10" t="n"/>
      <c r="K4116" s="10" t="n"/>
      <c r="L4116" s="13" t="n"/>
      <c r="N4116" s="13" t="n"/>
      <c r="Q4116" s="14" t="n"/>
      <c r="R4116" s="10" t="n"/>
      <c r="S4116" s="10" t="n"/>
      <c r="T4116" s="10" t="n"/>
      <c r="U4116" s="10" t="n"/>
      <c r="V4116" s="13" t="n"/>
      <c r="X4116" s="13" t="n"/>
      <c r="AA4116" s="14" t="n"/>
    </row>
    <row r="4117">
      <c r="B4117" t="inlineStr">
        <is>
          <t>Venta Directa</t>
        </is>
      </c>
      <c r="C4117" t="n">
        <v>40352804</v>
      </c>
      <c r="D4117" t="inlineStr">
        <is>
          <t>AGROSUPER ASIA</t>
        </is>
      </c>
      <c r="E4117" t="n">
        <v>1020861</v>
      </c>
      <c r="F4117" t="inlineStr">
        <is>
          <t>agrosuper asia1020861</t>
        </is>
      </c>
      <c r="G4117" s="12" t="n">
        <v>44958</v>
      </c>
      <c r="H4117" s="10" t="inlineStr"/>
      <c r="I4117" s="10" t="n"/>
      <c r="J4117" s="10" t="n"/>
      <c r="K4117" s="10" t="n"/>
      <c r="L4117" s="13" t="n"/>
      <c r="N4117" s="13" t="n"/>
      <c r="Q4117" s="14" t="n"/>
      <c r="R4117" s="10" t="n"/>
      <c r="S4117" s="10" t="n"/>
      <c r="T4117" s="10" t="n"/>
      <c r="U4117" s="10" t="n"/>
      <c r="V4117" s="13" t="n"/>
      <c r="X4117" s="13" t="n"/>
      <c r="AA4117" s="14" t="n"/>
    </row>
    <row r="4118">
      <c r="B4118" t="inlineStr">
        <is>
          <t>Venta Directa</t>
        </is>
      </c>
      <c r="C4118" t="n">
        <v>40352803</v>
      </c>
      <c r="D4118" t="inlineStr">
        <is>
          <t>AGROSUPER ASIA</t>
        </is>
      </c>
      <c r="E4118" t="n">
        <v>1020861</v>
      </c>
      <c r="F4118" t="inlineStr">
        <is>
          <t>agrosuper asia1020861</t>
        </is>
      </c>
      <c r="G4118" s="12" t="n">
        <v>44958</v>
      </c>
      <c r="H4118" s="10" t="inlineStr"/>
      <c r="I4118" s="10" t="n"/>
      <c r="J4118" s="10" t="n"/>
      <c r="K4118" s="10" t="n"/>
      <c r="L4118" s="13" t="n"/>
      <c r="N4118" s="13" t="n"/>
      <c r="Q4118" s="14" t="n"/>
      <c r="R4118" s="10" t="n"/>
      <c r="S4118" s="10" t="n"/>
      <c r="T4118" s="10" t="n"/>
      <c r="U4118" s="10" t="n"/>
      <c r="V4118" s="13" t="n"/>
      <c r="X4118" s="13" t="n"/>
      <c r="AA4118" s="14" t="n"/>
    </row>
    <row r="4119">
      <c r="B4119" t="inlineStr">
        <is>
          <t>Venta Directa</t>
        </is>
      </c>
      <c r="C4119" t="n">
        <v>40352800</v>
      </c>
      <c r="D4119" t="inlineStr">
        <is>
          <t>AGROSUPER ASIA</t>
        </is>
      </c>
      <c r="E4119" t="n">
        <v>1022885</v>
      </c>
      <c r="F4119" t="inlineStr">
        <is>
          <t>agrosuper asia1022885</t>
        </is>
      </c>
      <c r="G4119" s="12" t="n">
        <v>44958</v>
      </c>
      <c r="H4119" s="10" t="inlineStr"/>
      <c r="I4119" s="10" t="n"/>
      <c r="J4119" s="10" t="n"/>
      <c r="K4119" s="10" t="n"/>
      <c r="L4119" s="13" t="n"/>
      <c r="N4119" s="13" t="n"/>
      <c r="Q4119" s="14" t="n"/>
      <c r="R4119" s="10" t="n"/>
      <c r="S4119" s="10" t="n"/>
      <c r="T4119" s="10" t="n"/>
      <c r="U4119" s="10" t="n"/>
      <c r="V4119" s="13" t="n"/>
      <c r="X4119" s="13" t="n"/>
      <c r="AA4119" s="14" t="n"/>
    </row>
    <row r="4120">
      <c r="B4120" t="inlineStr">
        <is>
          <t>Venta Directa</t>
        </is>
      </c>
      <c r="C4120" t="n">
        <v>40352799</v>
      </c>
      <c r="D4120" t="inlineStr">
        <is>
          <t>AGROSUPER ASIA</t>
        </is>
      </c>
      <c r="E4120" t="n">
        <v>1022885</v>
      </c>
      <c r="F4120" t="inlineStr">
        <is>
          <t>agrosuper asia1022885</t>
        </is>
      </c>
      <c r="G4120" s="12" t="n">
        <v>44943</v>
      </c>
      <c r="H4120" s="10" t="inlineStr"/>
      <c r="I4120" s="10" t="n"/>
      <c r="J4120" s="10" t="n"/>
      <c r="K4120" s="10" t="n"/>
      <c r="L4120" s="13" t="n"/>
      <c r="N4120" s="13" t="n"/>
      <c r="Q4120" s="14" t="n"/>
      <c r="R4120" s="10" t="n"/>
      <c r="S4120" s="10" t="n"/>
      <c r="T4120" s="10" t="n"/>
      <c r="U4120" s="10" t="n"/>
      <c r="V4120" s="13" t="n"/>
      <c r="X4120" s="13" t="n"/>
      <c r="AA4120" s="14" t="n"/>
    </row>
    <row r="4121">
      <c r="B4121" t="inlineStr">
        <is>
          <t>Venta Directa</t>
        </is>
      </c>
      <c r="C4121" t="n">
        <v>40352798</v>
      </c>
      <c r="D4121" t="inlineStr">
        <is>
          <t>AGROSUPER ASIA</t>
        </is>
      </c>
      <c r="E4121" t="n">
        <v>1022885</v>
      </c>
      <c r="F4121" t="inlineStr">
        <is>
          <t>agrosuper asia1022885</t>
        </is>
      </c>
      <c r="G4121" s="12" t="n">
        <v>44943</v>
      </c>
      <c r="H4121" s="10" t="inlineStr"/>
      <c r="I4121" s="10" t="n"/>
      <c r="J4121" s="10" t="n"/>
      <c r="K4121" s="10" t="n"/>
      <c r="L4121" s="13" t="n"/>
      <c r="N4121" s="13" t="n"/>
      <c r="Q4121" s="14" t="n"/>
      <c r="R4121" s="10" t="n"/>
      <c r="S4121" s="10" t="n"/>
      <c r="T4121" s="10" t="n"/>
      <c r="U4121" s="10" t="n"/>
      <c r="V4121" s="13" t="n"/>
      <c r="X4121" s="13" t="n"/>
      <c r="AA4121" s="14" t="n"/>
    </row>
    <row r="4122">
      <c r="B4122" t="inlineStr">
        <is>
          <t>Venta Directa</t>
        </is>
      </c>
      <c r="C4122" t="n">
        <v>40352797</v>
      </c>
      <c r="D4122" t="inlineStr">
        <is>
          <t>AGROSUPER ASIA</t>
        </is>
      </c>
      <c r="E4122" t="n">
        <v>1022885</v>
      </c>
      <c r="F4122" t="inlineStr">
        <is>
          <t>agrosuper asia1022885</t>
        </is>
      </c>
      <c r="G4122" s="12" t="n">
        <v>44943</v>
      </c>
      <c r="H4122" s="10" t="inlineStr"/>
      <c r="I4122" s="10" t="n"/>
      <c r="J4122" s="10" t="n"/>
      <c r="K4122" s="10" t="n"/>
      <c r="L4122" s="13" t="n"/>
      <c r="N4122" s="13" t="n"/>
      <c r="Q4122" s="14" t="n"/>
      <c r="R4122" s="10" t="n"/>
      <c r="S4122" s="10" t="n"/>
      <c r="T4122" s="10" t="n"/>
      <c r="U4122" s="10" t="n"/>
      <c r="V4122" s="13" t="n"/>
      <c r="X4122" s="13" t="n"/>
      <c r="AA4122" s="14" t="n"/>
    </row>
    <row r="4123">
      <c r="B4123" t="inlineStr">
        <is>
          <t>Venta Directa</t>
        </is>
      </c>
      <c r="C4123" t="n">
        <v>40352775</v>
      </c>
      <c r="D4123" t="inlineStr">
        <is>
          <t>AGROSUPER ASIA</t>
        </is>
      </c>
      <c r="E4123" t="n">
        <v>1022930</v>
      </c>
      <c r="F4123" t="inlineStr">
        <is>
          <t>agrosuper asia1022930</t>
        </is>
      </c>
      <c r="G4123" s="12" t="n">
        <v>44965</v>
      </c>
      <c r="H4123" s="10" t="inlineStr"/>
      <c r="I4123" s="10" t="n"/>
      <c r="J4123" s="10" t="n"/>
      <c r="K4123" s="10" t="n"/>
      <c r="L4123" s="13" t="n"/>
      <c r="N4123" s="13" t="n"/>
      <c r="Q4123" s="14" t="n"/>
      <c r="R4123" s="10" t="n"/>
      <c r="S4123" s="10" t="n"/>
      <c r="T4123" s="10" t="n"/>
      <c r="U4123" s="10" t="n"/>
      <c r="V4123" s="13" t="n"/>
      <c r="X4123" s="13" t="n"/>
      <c r="AA4123" s="14" t="n"/>
    </row>
    <row r="4124">
      <c r="B4124" t="inlineStr">
        <is>
          <t>Venta Directa</t>
        </is>
      </c>
      <c r="C4124" t="n">
        <v>40352774</v>
      </c>
      <c r="D4124" t="inlineStr">
        <is>
          <t>AGROSUPER ASIA</t>
        </is>
      </c>
      <c r="E4124" t="n">
        <v>1022930</v>
      </c>
      <c r="F4124" t="inlineStr">
        <is>
          <t>agrosuper asia1022930</t>
        </is>
      </c>
      <c r="G4124" s="12" t="n">
        <v>44959</v>
      </c>
      <c r="H4124" s="10" t="inlineStr"/>
      <c r="I4124" s="10" t="n"/>
      <c r="J4124" s="10" t="n"/>
      <c r="K4124" s="10" t="n"/>
      <c r="L4124" s="13" t="n"/>
      <c r="N4124" s="13" t="n"/>
      <c r="Q4124" s="14" t="n"/>
      <c r="R4124" s="10" t="n"/>
      <c r="S4124" s="10" t="n"/>
      <c r="T4124" s="10" t="n"/>
      <c r="U4124" s="10" t="n"/>
      <c r="V4124" s="13" t="n"/>
      <c r="X4124" s="13" t="n"/>
      <c r="AA4124" s="14" t="n"/>
    </row>
    <row r="4125">
      <c r="B4125" t="inlineStr">
        <is>
          <t>Venta Directa</t>
        </is>
      </c>
      <c r="C4125" t="n">
        <v>40352773</v>
      </c>
      <c r="D4125" t="inlineStr">
        <is>
          <t>AGROSUPER ASIA</t>
        </is>
      </c>
      <c r="E4125" t="n">
        <v>1022930</v>
      </c>
      <c r="F4125" t="inlineStr">
        <is>
          <t>agrosuper asia1022930</t>
        </is>
      </c>
      <c r="G4125" s="12" t="n">
        <v>44958</v>
      </c>
      <c r="H4125" s="10" t="inlineStr"/>
      <c r="I4125" s="10" t="n"/>
      <c r="J4125" s="10" t="n"/>
      <c r="K4125" s="10" t="n"/>
      <c r="L4125" s="13" t="n"/>
      <c r="N4125" s="13" t="n"/>
      <c r="Q4125" s="14" t="n"/>
      <c r="R4125" s="10" t="n"/>
      <c r="S4125" s="10" t="n"/>
      <c r="T4125" s="10" t="n"/>
      <c r="U4125" s="10" t="n"/>
      <c r="V4125" s="13" t="n"/>
      <c r="X4125" s="13" t="n"/>
      <c r="AA4125" s="14" t="n"/>
    </row>
    <row r="4126">
      <c r="B4126" t="inlineStr">
        <is>
          <t>Venta Directa</t>
        </is>
      </c>
      <c r="C4126" t="n">
        <v>40352772</v>
      </c>
      <c r="D4126" t="inlineStr">
        <is>
          <t>AGROSUPER ASIA</t>
        </is>
      </c>
      <c r="E4126" t="n">
        <v>1022930</v>
      </c>
      <c r="F4126" t="inlineStr">
        <is>
          <t>agrosuper asia1022930</t>
        </is>
      </c>
      <c r="G4126" s="12" t="n">
        <v>44958</v>
      </c>
      <c r="H4126" s="10" t="inlineStr"/>
      <c r="I4126" s="10" t="n"/>
      <c r="J4126" s="10" t="n"/>
      <c r="K4126" s="10" t="n"/>
      <c r="L4126" s="13" t="n"/>
      <c r="N4126" s="13" t="n"/>
      <c r="Q4126" s="14" t="n"/>
      <c r="R4126" s="10" t="n"/>
      <c r="S4126" s="10" t="n"/>
      <c r="T4126" s="10" t="n"/>
      <c r="U4126" s="10" t="n"/>
      <c r="V4126" s="13" t="n"/>
      <c r="X4126" s="13" t="n"/>
      <c r="AA4126" s="14" t="n"/>
    </row>
    <row r="4127">
      <c r="B4127" t="inlineStr">
        <is>
          <t>Venta Directa</t>
        </is>
      </c>
      <c r="C4127" t="n">
        <v>40352771</v>
      </c>
      <c r="D4127" t="inlineStr">
        <is>
          <t>AGROSUPER ASIA</t>
        </is>
      </c>
      <c r="E4127" t="n">
        <v>1022930</v>
      </c>
      <c r="F4127" t="inlineStr">
        <is>
          <t>agrosuper asia1022930</t>
        </is>
      </c>
      <c r="G4127" s="12" t="n">
        <v>44958</v>
      </c>
      <c r="H4127" s="10" t="inlineStr"/>
      <c r="I4127" s="10" t="n"/>
      <c r="J4127" s="10" t="n"/>
      <c r="K4127" s="10" t="n"/>
      <c r="L4127" s="13" t="n"/>
      <c r="N4127" s="13" t="n"/>
      <c r="Q4127" s="14" t="n"/>
      <c r="R4127" s="10" t="n"/>
      <c r="S4127" s="10" t="n"/>
      <c r="T4127" s="10" t="n"/>
      <c r="U4127" s="10" t="n"/>
      <c r="V4127" s="13" t="n"/>
      <c r="X4127" s="13" t="n"/>
      <c r="AA4127" s="14" t="n"/>
    </row>
    <row r="4128">
      <c r="B4128" t="inlineStr">
        <is>
          <t>Venta Local</t>
        </is>
      </c>
      <c r="C4128" t="n">
        <v>40352765</v>
      </c>
      <c r="D4128" t="inlineStr">
        <is>
          <t>AGRO AMERICA</t>
        </is>
      </c>
      <c r="E4128" t="n">
        <v>1030379</v>
      </c>
      <c r="F4128" t="inlineStr">
        <is>
          <t>agro america1030379</t>
        </is>
      </c>
      <c r="G4128" s="12" t="n">
        <v>44944</v>
      </c>
      <c r="H4128" s="10" t="inlineStr"/>
      <c r="I4128" s="10" t="n"/>
      <c r="J4128" s="10" t="n"/>
      <c r="K4128" s="10" t="n"/>
      <c r="L4128" s="13" t="n">
        <v>7.5</v>
      </c>
      <c r="M4128" s="12" t="n">
        <v>44951</v>
      </c>
      <c r="N4128" s="13" t="n">
        <v>9.5</v>
      </c>
      <c r="O4128" s="12" t="n">
        <v>44960</v>
      </c>
      <c r="P4128" t="n">
        <v>20</v>
      </c>
      <c r="Q4128" s="14" t="inlineStr">
        <is>
          <t>SI</t>
        </is>
      </c>
      <c r="R4128" s="10" t="n"/>
      <c r="S4128" s="10" t="n"/>
      <c r="T4128" s="10" t="n"/>
      <c r="U4128" s="10" t="n"/>
      <c r="V4128" s="13" t="n">
        <v>9.5</v>
      </c>
      <c r="W4128" s="12" t="n">
        <v>44953</v>
      </c>
      <c r="X4128" s="13" t="n">
        <v>11.5</v>
      </c>
      <c r="Y4128" s="12" t="n">
        <v>44960</v>
      </c>
      <c r="Z4128" t="n">
        <v>20</v>
      </c>
      <c r="AA4128" s="14" t="inlineStr">
        <is>
          <t>SI</t>
        </is>
      </c>
    </row>
    <row r="4129">
      <c r="B4129" t="inlineStr">
        <is>
          <t>Venta Local</t>
        </is>
      </c>
      <c r="C4129" t="n">
        <v>40352756</v>
      </c>
      <c r="D4129" t="inlineStr">
        <is>
          <t>AGRO AMERICA</t>
        </is>
      </c>
      <c r="E4129" t="n">
        <v>1012522</v>
      </c>
      <c r="F4129" t="inlineStr">
        <is>
          <t>agro america1012522</t>
        </is>
      </c>
      <c r="G4129" s="12" t="n">
        <v>44944</v>
      </c>
      <c r="H4129" s="10" t="inlineStr"/>
      <c r="I4129" s="10" t="n"/>
      <c r="J4129" s="10" t="n"/>
      <c r="K4129" s="10" t="n"/>
      <c r="L4129" s="13" t="n">
        <v>7.5</v>
      </c>
      <c r="M4129" s="12" t="n">
        <v>44951</v>
      </c>
      <c r="N4129" s="13" t="n">
        <v>9.5</v>
      </c>
      <c r="O4129" s="12" t="n">
        <v>44960</v>
      </c>
      <c r="P4129" t="n">
        <v>20</v>
      </c>
      <c r="Q4129" s="14" t="inlineStr">
        <is>
          <t>SI</t>
        </is>
      </c>
      <c r="R4129" s="10" t="n"/>
      <c r="S4129" s="10" t="n"/>
      <c r="T4129" s="10" t="n"/>
      <c r="U4129" s="10" t="n"/>
      <c r="V4129" s="13" t="n">
        <v>9.5</v>
      </c>
      <c r="W4129" s="12" t="n">
        <v>44953</v>
      </c>
      <c r="X4129" s="13" t="n">
        <v>11.5</v>
      </c>
      <c r="Y4129" s="12" t="n">
        <v>44960</v>
      </c>
      <c r="Z4129" t="n">
        <v>20</v>
      </c>
      <c r="AA4129" s="14" t="inlineStr">
        <is>
          <t>SI</t>
        </is>
      </c>
    </row>
    <row r="4130">
      <c r="B4130" t="inlineStr">
        <is>
          <t>Venta Local</t>
        </is>
      </c>
      <c r="C4130" t="n">
        <v>40352756</v>
      </c>
      <c r="D4130" t="inlineStr">
        <is>
          <t>AGRO AMERICA</t>
        </is>
      </c>
      <c r="E4130" t="n">
        <v>1012110</v>
      </c>
      <c r="F4130" t="inlineStr">
        <is>
          <t>agro america1012110</t>
        </is>
      </c>
      <c r="G4130" s="12" t="n">
        <v>44944</v>
      </c>
      <c r="H4130" s="10" t="inlineStr"/>
      <c r="I4130" s="10" t="n"/>
      <c r="J4130" s="10" t="n"/>
      <c r="K4130" s="10" t="n"/>
      <c r="L4130" s="13" t="n">
        <v>7.5</v>
      </c>
      <c r="M4130" s="12" t="n">
        <v>44951</v>
      </c>
      <c r="N4130" s="13" t="n">
        <v>9.5</v>
      </c>
      <c r="O4130" s="12" t="n">
        <v>44960</v>
      </c>
      <c r="P4130" t="n">
        <v>20</v>
      </c>
      <c r="Q4130" s="14" t="inlineStr">
        <is>
          <t>SI</t>
        </is>
      </c>
      <c r="R4130" s="10" t="n"/>
      <c r="S4130" s="10" t="n"/>
      <c r="T4130" s="10" t="n"/>
      <c r="U4130" s="10" t="n"/>
      <c r="V4130" s="13" t="n">
        <v>9.5</v>
      </c>
      <c r="W4130" s="12" t="n">
        <v>44953</v>
      </c>
      <c r="X4130" s="13" t="n">
        <v>11.5</v>
      </c>
      <c r="Y4130" s="12" t="n">
        <v>44960</v>
      </c>
      <c r="Z4130" t="n">
        <v>20</v>
      </c>
      <c r="AA4130" s="14" t="inlineStr">
        <is>
          <t>SI</t>
        </is>
      </c>
    </row>
    <row r="4131">
      <c r="B4131" t="inlineStr">
        <is>
          <t>Venta Directa</t>
        </is>
      </c>
      <c r="C4131" t="n">
        <v>40352737</v>
      </c>
      <c r="D4131" t="inlineStr">
        <is>
          <t>AGROSUPER ASIA</t>
        </is>
      </c>
      <c r="E4131" t="n">
        <v>1021156</v>
      </c>
      <c r="F4131" t="inlineStr">
        <is>
          <t>agrosuper asia1021156</t>
        </is>
      </c>
      <c r="G4131" s="12" t="n">
        <v>44967</v>
      </c>
      <c r="H4131" s="10" t="inlineStr"/>
      <c r="I4131" s="10" t="n"/>
      <c r="J4131" s="10" t="n"/>
      <c r="K4131" s="10" t="n"/>
      <c r="L4131" s="13" t="n"/>
      <c r="N4131" s="13" t="n"/>
      <c r="Q4131" s="14" t="n"/>
      <c r="R4131" s="10" t="n"/>
      <c r="S4131" s="10" t="n"/>
      <c r="T4131" s="10" t="n"/>
      <c r="U4131" s="10" t="n"/>
      <c r="V4131" s="13" t="n"/>
      <c r="X4131" s="13" t="n"/>
      <c r="AA4131" s="14" t="n"/>
    </row>
    <row r="4132">
      <c r="B4132" t="inlineStr">
        <is>
          <t>Venta Directa</t>
        </is>
      </c>
      <c r="C4132" t="n">
        <v>40352737</v>
      </c>
      <c r="D4132" t="inlineStr">
        <is>
          <t>AGROSUPER ASIA</t>
        </is>
      </c>
      <c r="E4132" t="n">
        <v>1021156</v>
      </c>
      <c r="F4132" t="inlineStr">
        <is>
          <t>agrosuper asia1021156</t>
        </is>
      </c>
      <c r="G4132" s="12" t="n">
        <v>44967</v>
      </c>
      <c r="H4132" s="10" t="inlineStr"/>
      <c r="I4132" s="10" t="n"/>
      <c r="J4132" s="10" t="n"/>
      <c r="K4132" s="10" t="n"/>
      <c r="L4132" s="13" t="n"/>
      <c r="N4132" s="13" t="n"/>
      <c r="Q4132" s="14" t="n"/>
      <c r="R4132" s="10" t="n"/>
      <c r="S4132" s="10" t="n"/>
      <c r="T4132" s="10" t="n"/>
      <c r="U4132" s="10" t="n"/>
      <c r="V4132" s="13" t="n"/>
      <c r="X4132" s="13" t="n"/>
      <c r="AA4132" s="14" t="n"/>
    </row>
    <row r="4133">
      <c r="B4133" t="inlineStr">
        <is>
          <t>Venta Directa</t>
        </is>
      </c>
      <c r="C4133" t="n">
        <v>40352736</v>
      </c>
      <c r="D4133" t="inlineStr">
        <is>
          <t>AGROSUPER ASIA</t>
        </is>
      </c>
      <c r="E4133" t="n">
        <v>1021156</v>
      </c>
      <c r="F4133" t="inlineStr">
        <is>
          <t>agrosuper asia1021156</t>
        </is>
      </c>
      <c r="G4133" s="12" t="n">
        <v>44961</v>
      </c>
      <c r="H4133" s="10" t="inlineStr"/>
      <c r="I4133" s="10" t="n"/>
      <c r="J4133" s="10" t="n"/>
      <c r="K4133" s="10" t="n"/>
      <c r="L4133" s="13" t="n"/>
      <c r="N4133" s="13" t="n"/>
      <c r="Q4133" s="14" t="n"/>
      <c r="R4133" s="10" t="n"/>
      <c r="S4133" s="10" t="n"/>
      <c r="T4133" s="10" t="n"/>
      <c r="U4133" s="10" t="n"/>
      <c r="V4133" s="13" t="n"/>
      <c r="X4133" s="13" t="n"/>
      <c r="AA4133" s="14" t="n"/>
    </row>
    <row r="4134">
      <c r="B4134" t="inlineStr">
        <is>
          <t>Venta Directa</t>
        </is>
      </c>
      <c r="C4134" t="n">
        <v>40352527</v>
      </c>
      <c r="D4134" t="inlineStr">
        <is>
          <t>AGRO SUDAMERICA</t>
        </is>
      </c>
      <c r="E4134" t="n">
        <v>1023433</v>
      </c>
      <c r="F4134" t="inlineStr">
        <is>
          <t>agro sudamerica1023433</t>
        </is>
      </c>
      <c r="G4134" s="12" t="n">
        <v>44935</v>
      </c>
      <c r="H4134" s="10" t="inlineStr"/>
      <c r="I4134" s="10" t="n"/>
      <c r="J4134" s="10" t="n"/>
      <c r="K4134" s="10" t="n"/>
      <c r="L4134" s="13" t="n"/>
      <c r="N4134" s="13" t="n"/>
      <c r="Q4134" s="14" t="n"/>
      <c r="R4134" s="10" t="n"/>
      <c r="S4134" s="10" t="n"/>
      <c r="T4134" s="10" t="n"/>
      <c r="U4134" s="10" t="n"/>
      <c r="V4134" s="13" t="n"/>
      <c r="X4134" s="13" t="n"/>
      <c r="AA4134" s="14" t="n"/>
    </row>
    <row r="4135">
      <c r="B4135" t="inlineStr">
        <is>
          <t>Venta Local</t>
        </is>
      </c>
      <c r="C4135" t="n">
        <v>40352520</v>
      </c>
      <c r="D4135" t="inlineStr">
        <is>
          <t>AGRO AMERICA</t>
        </is>
      </c>
      <c r="E4135" t="n">
        <v>1020828</v>
      </c>
      <c r="F4135" t="inlineStr">
        <is>
          <t>agro america1020828</t>
        </is>
      </c>
      <c r="G4135" s="12" t="n">
        <v>44967</v>
      </c>
      <c r="H4135" s="10" t="inlineStr"/>
      <c r="I4135" s="10" t="n"/>
      <c r="J4135" s="10" t="n"/>
      <c r="K4135" s="10" t="n"/>
      <c r="L4135" s="13" t="n">
        <v>7.5</v>
      </c>
      <c r="M4135" s="12" t="n">
        <v>44974</v>
      </c>
      <c r="N4135" s="13" t="n">
        <v>9.5</v>
      </c>
      <c r="O4135" s="12" t="n">
        <v>44983</v>
      </c>
      <c r="P4135" t="n">
        <v>2</v>
      </c>
      <c r="Q4135" s="14" t="inlineStr">
        <is>
          <t>Mes 3</t>
        </is>
      </c>
      <c r="R4135" s="10" t="n"/>
      <c r="S4135" s="10" t="n"/>
      <c r="T4135" s="10" t="n"/>
      <c r="U4135" s="10" t="n"/>
      <c r="V4135" s="13" t="n">
        <v>9.5</v>
      </c>
      <c r="W4135" s="12" t="n">
        <v>44976</v>
      </c>
      <c r="X4135" s="13" t="n">
        <v>11.5</v>
      </c>
      <c r="Y4135" s="12" t="n">
        <v>44983</v>
      </c>
      <c r="Z4135" t="n">
        <v>2</v>
      </c>
      <c r="AA4135" s="14" t="inlineStr">
        <is>
          <t>Mes 3</t>
        </is>
      </c>
    </row>
    <row r="4136">
      <c r="B4136" t="inlineStr">
        <is>
          <t>Venta Local</t>
        </is>
      </c>
      <c r="C4136" t="n">
        <v>40352520</v>
      </c>
      <c r="D4136" t="inlineStr">
        <is>
          <t>AGRO AMERICA</t>
        </is>
      </c>
      <c r="E4136" t="n">
        <v>1020828</v>
      </c>
      <c r="F4136" t="inlineStr">
        <is>
          <t>agro america1020828</t>
        </is>
      </c>
      <c r="G4136" s="12" t="n">
        <v>44967</v>
      </c>
      <c r="H4136" s="10" t="inlineStr"/>
      <c r="I4136" s="10" t="n"/>
      <c r="J4136" s="10" t="n"/>
      <c r="K4136" s="10" t="n"/>
      <c r="L4136" s="13" t="n">
        <v>7.5</v>
      </c>
      <c r="M4136" s="12" t="n">
        <v>44974</v>
      </c>
      <c r="N4136" s="13" t="n">
        <v>9.5</v>
      </c>
      <c r="O4136" s="12" t="n">
        <v>44983</v>
      </c>
      <c r="P4136" t="n">
        <v>2</v>
      </c>
      <c r="Q4136" s="14" t="inlineStr">
        <is>
          <t>Mes 3</t>
        </is>
      </c>
      <c r="R4136" s="10" t="n"/>
      <c r="S4136" s="10" t="n"/>
      <c r="T4136" s="10" t="n"/>
      <c r="U4136" s="10" t="n"/>
      <c r="V4136" s="13" t="n">
        <v>9.5</v>
      </c>
      <c r="W4136" s="12" t="n">
        <v>44976</v>
      </c>
      <c r="X4136" s="13" t="n">
        <v>11.5</v>
      </c>
      <c r="Y4136" s="12" t="n">
        <v>44983</v>
      </c>
      <c r="Z4136" t="n">
        <v>2</v>
      </c>
      <c r="AA4136" s="14" t="inlineStr">
        <is>
          <t>Mes 3</t>
        </is>
      </c>
    </row>
    <row r="4137">
      <c r="B4137" t="inlineStr">
        <is>
          <t>Venta Local</t>
        </is>
      </c>
      <c r="C4137" t="n">
        <v>40352519</v>
      </c>
      <c r="D4137" t="inlineStr">
        <is>
          <t>AGRO AMERICA</t>
        </is>
      </c>
      <c r="E4137" t="n">
        <v>1020828</v>
      </c>
      <c r="F4137" t="inlineStr">
        <is>
          <t>agro america1020828</t>
        </is>
      </c>
      <c r="G4137" s="12" t="n">
        <v>44960</v>
      </c>
      <c r="H4137" s="10" t="inlineStr"/>
      <c r="I4137" s="10" t="n"/>
      <c r="J4137" s="10" t="n"/>
      <c r="K4137" s="10" t="n"/>
      <c r="L4137" s="13" t="n">
        <v>7.5</v>
      </c>
      <c r="M4137" s="12" t="n">
        <v>44967</v>
      </c>
      <c r="N4137" s="13" t="n">
        <v>9.5</v>
      </c>
      <c r="O4137" s="12" t="n">
        <v>44976</v>
      </c>
      <c r="P4137" t="n">
        <v>7</v>
      </c>
      <c r="Q4137" s="14" t="inlineStr">
        <is>
          <t>SI</t>
        </is>
      </c>
      <c r="R4137" s="10" t="n"/>
      <c r="S4137" s="10" t="n"/>
      <c r="T4137" s="10" t="n"/>
      <c r="U4137" s="10" t="n"/>
      <c r="V4137" s="13" t="n">
        <v>9.5</v>
      </c>
      <c r="W4137" s="12" t="n">
        <v>44969</v>
      </c>
      <c r="X4137" s="13" t="n">
        <v>11.5</v>
      </c>
      <c r="Y4137" s="12" t="n">
        <v>44976</v>
      </c>
      <c r="Z4137" t="n">
        <v>7</v>
      </c>
      <c r="AA4137" s="14" t="inlineStr">
        <is>
          <t>SI</t>
        </is>
      </c>
    </row>
    <row r="4138">
      <c r="B4138" t="inlineStr">
        <is>
          <t>Venta Local</t>
        </is>
      </c>
      <c r="C4138" t="n">
        <v>40352513</v>
      </c>
      <c r="D4138" t="inlineStr">
        <is>
          <t>AGRO AMERICA</t>
        </is>
      </c>
      <c r="E4138" t="n">
        <v>1021539</v>
      </c>
      <c r="F4138" t="inlineStr">
        <is>
          <t>agro america1021539</t>
        </is>
      </c>
      <c r="G4138" s="12" t="n">
        <v>44943</v>
      </c>
      <c r="H4138" s="10" t="inlineStr"/>
      <c r="I4138" s="10" t="n"/>
      <c r="J4138" s="10" t="n"/>
      <c r="K4138" s="10" t="n"/>
      <c r="L4138" s="13" t="n">
        <v>7.5</v>
      </c>
      <c r="M4138" s="12" t="n">
        <v>44950</v>
      </c>
      <c r="N4138" s="13" t="n">
        <v>9.5</v>
      </c>
      <c r="O4138" s="12" t="n">
        <v>44959</v>
      </c>
      <c r="P4138" t="n">
        <v>21</v>
      </c>
      <c r="Q4138" s="14" t="inlineStr">
        <is>
          <t>SI</t>
        </is>
      </c>
      <c r="R4138" s="10" t="n"/>
      <c r="S4138" s="10" t="n"/>
      <c r="T4138" s="10" t="n"/>
      <c r="U4138" s="10" t="n"/>
      <c r="V4138" s="13" t="n">
        <v>9.5</v>
      </c>
      <c r="W4138" s="12" t="n">
        <v>44952</v>
      </c>
      <c r="X4138" s="13" t="n">
        <v>11.5</v>
      </c>
      <c r="Y4138" s="12" t="n">
        <v>44959</v>
      </c>
      <c r="Z4138" t="n">
        <v>21</v>
      </c>
      <c r="AA4138" s="14" t="inlineStr">
        <is>
          <t>SI</t>
        </is>
      </c>
    </row>
    <row r="4139">
      <c r="B4139" t="inlineStr">
        <is>
          <t>Venta Local</t>
        </is>
      </c>
      <c r="C4139" t="n">
        <v>40352513</v>
      </c>
      <c r="D4139" t="inlineStr">
        <is>
          <t>AGRO AMERICA</t>
        </is>
      </c>
      <c r="E4139" t="n">
        <v>1023446</v>
      </c>
      <c r="F4139" t="inlineStr">
        <is>
          <t>agro america1023446</t>
        </is>
      </c>
      <c r="G4139" s="12" t="n">
        <v>44943</v>
      </c>
      <c r="H4139" s="10" t="inlineStr"/>
      <c r="I4139" s="10" t="n"/>
      <c r="J4139" s="10" t="n"/>
      <c r="K4139" s="10" t="n"/>
      <c r="L4139" s="13" t="n">
        <v>7.5</v>
      </c>
      <c r="M4139" s="12" t="n">
        <v>44950</v>
      </c>
      <c r="N4139" s="13" t="n">
        <v>9.5</v>
      </c>
      <c r="O4139" s="12" t="n">
        <v>44959</v>
      </c>
      <c r="P4139" t="n">
        <v>21</v>
      </c>
      <c r="Q4139" s="14" t="inlineStr">
        <is>
          <t>SI</t>
        </is>
      </c>
      <c r="R4139" s="10" t="n"/>
      <c r="S4139" s="10" t="n"/>
      <c r="T4139" s="10" t="n"/>
      <c r="U4139" s="10" t="n"/>
      <c r="V4139" s="13" t="n">
        <v>9.5</v>
      </c>
      <c r="W4139" s="12" t="n">
        <v>44952</v>
      </c>
      <c r="X4139" s="13" t="n">
        <v>11.5</v>
      </c>
      <c r="Y4139" s="12" t="n">
        <v>44959</v>
      </c>
      <c r="Z4139" t="n">
        <v>21</v>
      </c>
      <c r="AA4139" s="14" t="inlineStr">
        <is>
          <t>SI</t>
        </is>
      </c>
    </row>
    <row r="4140">
      <c r="B4140" t="inlineStr">
        <is>
          <t>Venta Local</t>
        </is>
      </c>
      <c r="C4140" t="n">
        <v>40352513</v>
      </c>
      <c r="D4140" t="inlineStr">
        <is>
          <t>AGRO AMERICA</t>
        </is>
      </c>
      <c r="E4140" t="n">
        <v>1021538</v>
      </c>
      <c r="F4140" t="inlineStr">
        <is>
          <t>agro america1021538</t>
        </is>
      </c>
      <c r="G4140" s="12" t="n">
        <v>44943</v>
      </c>
      <c r="H4140" s="10" t="inlineStr"/>
      <c r="I4140" s="10" t="n"/>
      <c r="J4140" s="10" t="n"/>
      <c r="K4140" s="10" t="n"/>
      <c r="L4140" s="13" t="n">
        <v>7.5</v>
      </c>
      <c r="M4140" s="12" t="n">
        <v>44950</v>
      </c>
      <c r="N4140" s="13" t="n">
        <v>9.5</v>
      </c>
      <c r="O4140" s="12" t="n">
        <v>44959</v>
      </c>
      <c r="P4140" t="n">
        <v>21</v>
      </c>
      <c r="Q4140" s="14" t="inlineStr">
        <is>
          <t>SI</t>
        </is>
      </c>
      <c r="R4140" s="10" t="n"/>
      <c r="S4140" s="10" t="n"/>
      <c r="T4140" s="10" t="n"/>
      <c r="U4140" s="10" t="n"/>
      <c r="V4140" s="13" t="n">
        <v>9.5</v>
      </c>
      <c r="W4140" s="12" t="n">
        <v>44952</v>
      </c>
      <c r="X4140" s="13" t="n">
        <v>11.5</v>
      </c>
      <c r="Y4140" s="12" t="n">
        <v>44959</v>
      </c>
      <c r="Z4140" t="n">
        <v>21</v>
      </c>
      <c r="AA4140" s="14" t="inlineStr">
        <is>
          <t>SI</t>
        </is>
      </c>
    </row>
    <row r="4141">
      <c r="B4141" t="inlineStr">
        <is>
          <t>Venta Local</t>
        </is>
      </c>
      <c r="C4141" t="n">
        <v>40352508</v>
      </c>
      <c r="D4141" t="inlineStr">
        <is>
          <t>AGRO EUROPA</t>
        </is>
      </c>
      <c r="E4141" t="n">
        <v>1030388</v>
      </c>
      <c r="F4141" t="inlineStr">
        <is>
          <t>agro europa1030388</t>
        </is>
      </c>
      <c r="G4141" s="12" t="n">
        <v>45000</v>
      </c>
      <c r="H4141" s="10" t="n">
        <v>24000</v>
      </c>
      <c r="I4141" s="10" t="n"/>
      <c r="J4141" s="10" t="n"/>
      <c r="K4141" s="10" t="n"/>
      <c r="L4141" s="13" t="n">
        <v>5.142011834319526</v>
      </c>
      <c r="M4141" s="12" t="n">
        <v>45005</v>
      </c>
      <c r="N4141" s="13" t="n">
        <v>7.5</v>
      </c>
      <c r="O4141" s="12" t="n">
        <v>45012</v>
      </c>
      <c r="P4141" t="n">
        <v>4</v>
      </c>
      <c r="Q4141" s="14" t="inlineStr">
        <is>
          <t>SI</t>
        </is>
      </c>
      <c r="R4141" s="10" t="n">
        <v>24000</v>
      </c>
      <c r="S4141" s="10" t="n"/>
      <c r="T4141" s="10" t="n"/>
      <c r="U4141" s="10" t="n"/>
      <c r="V4141" s="13" t="n">
        <v>7.142011834319526</v>
      </c>
      <c r="W4141" s="12" t="n">
        <v>45007</v>
      </c>
      <c r="X4141" s="13" t="n">
        <v>9.5</v>
      </c>
      <c r="Y4141" s="12" t="n">
        <v>45012</v>
      </c>
      <c r="Z4141" t="n">
        <v>4</v>
      </c>
      <c r="AA4141" s="14" t="inlineStr">
        <is>
          <t>SI</t>
        </is>
      </c>
    </row>
    <row r="4142">
      <c r="B4142" t="inlineStr">
        <is>
          <t>Venta Local</t>
        </is>
      </c>
      <c r="C4142" t="n">
        <v>40352507</v>
      </c>
      <c r="D4142" t="inlineStr">
        <is>
          <t>AGRO EUROPA</t>
        </is>
      </c>
      <c r="E4142" t="n">
        <v>1030388</v>
      </c>
      <c r="F4142" t="inlineStr">
        <is>
          <t>agro europa1030388</t>
        </is>
      </c>
      <c r="G4142" s="12" t="n">
        <v>44982</v>
      </c>
      <c r="H4142" s="10" t="n">
        <v>24000</v>
      </c>
      <c r="I4142" s="10" t="n"/>
      <c r="J4142" s="10" t="n"/>
      <c r="K4142" s="10" t="n"/>
      <c r="L4142" s="13" t="n">
        <v>5.142011834319526</v>
      </c>
      <c r="M4142" s="12" t="n">
        <v>44987</v>
      </c>
      <c r="N4142" s="13" t="n">
        <v>7.5</v>
      </c>
      <c r="O4142" s="12" t="n">
        <v>44994</v>
      </c>
      <c r="P4142" t="n">
        <v>19</v>
      </c>
      <c r="Q4142" s="14" t="inlineStr">
        <is>
          <t>SI</t>
        </is>
      </c>
      <c r="R4142" s="10" t="n">
        <v>24000</v>
      </c>
      <c r="S4142" s="10" t="n"/>
      <c r="T4142" s="10" t="n"/>
      <c r="U4142" s="10" t="n"/>
      <c r="V4142" s="13" t="n">
        <v>7.142011834319526</v>
      </c>
      <c r="W4142" s="12" t="n">
        <v>44989</v>
      </c>
      <c r="X4142" s="13" t="n">
        <v>9.5</v>
      </c>
      <c r="Y4142" s="12" t="n">
        <v>44994</v>
      </c>
      <c r="Z4142" t="n">
        <v>19</v>
      </c>
      <c r="AA4142" s="14" t="inlineStr">
        <is>
          <t>SI</t>
        </is>
      </c>
    </row>
    <row r="4143">
      <c r="B4143" t="inlineStr">
        <is>
          <t>Venta Local</t>
        </is>
      </c>
      <c r="C4143" t="n">
        <v>40352506</v>
      </c>
      <c r="D4143" t="inlineStr">
        <is>
          <t>AGRO EUROPA</t>
        </is>
      </c>
      <c r="E4143" t="n">
        <v>1030355</v>
      </c>
      <c r="F4143" t="inlineStr">
        <is>
          <t>agro europa1030355</t>
        </is>
      </c>
      <c r="G4143" s="12" t="n">
        <v>44989</v>
      </c>
      <c r="H4143" s="10" t="n">
        <v>24000</v>
      </c>
      <c r="I4143" s="10" t="n"/>
      <c r="J4143" s="10" t="n"/>
      <c r="K4143" s="10" t="n"/>
      <c r="L4143" s="13" t="n">
        <v>5.142011834319526</v>
      </c>
      <c r="M4143" s="12" t="n">
        <v>44994</v>
      </c>
      <c r="N4143" s="13" t="n">
        <v>7.5</v>
      </c>
      <c r="O4143" s="12" t="n">
        <v>45001</v>
      </c>
      <c r="P4143" t="n">
        <v>13</v>
      </c>
      <c r="Q4143" s="14" t="inlineStr">
        <is>
          <t>SI</t>
        </is>
      </c>
      <c r="R4143" s="10" t="n">
        <v>24000</v>
      </c>
      <c r="S4143" s="10" t="n"/>
      <c r="T4143" s="10" t="n"/>
      <c r="U4143" s="10" t="n"/>
      <c r="V4143" s="13" t="n">
        <v>7.142011834319526</v>
      </c>
      <c r="W4143" s="12" t="n">
        <v>44996</v>
      </c>
      <c r="X4143" s="13" t="n">
        <v>9.5</v>
      </c>
      <c r="Y4143" s="12" t="n">
        <v>45001</v>
      </c>
      <c r="Z4143" t="n">
        <v>13</v>
      </c>
      <c r="AA4143" s="14" t="inlineStr">
        <is>
          <t>SI</t>
        </is>
      </c>
    </row>
    <row r="4144">
      <c r="B4144" t="inlineStr">
        <is>
          <t>Venta Local</t>
        </is>
      </c>
      <c r="C4144" t="n">
        <v>40352505</v>
      </c>
      <c r="D4144" t="inlineStr">
        <is>
          <t>AGRO EUROPA</t>
        </is>
      </c>
      <c r="E4144" t="n">
        <v>1030355</v>
      </c>
      <c r="F4144" t="inlineStr">
        <is>
          <t>agro europa1030355</t>
        </is>
      </c>
      <c r="G4144" s="12" t="n">
        <v>45000</v>
      </c>
      <c r="H4144" s="10" t="n">
        <v>24000</v>
      </c>
      <c r="I4144" s="10" t="n"/>
      <c r="J4144" s="10" t="n"/>
      <c r="K4144" s="10" t="n"/>
      <c r="L4144" s="13" t="n">
        <v>5.142011834319526</v>
      </c>
      <c r="M4144" s="12" t="n">
        <v>45005</v>
      </c>
      <c r="N4144" s="13" t="n">
        <v>7.5</v>
      </c>
      <c r="O4144" s="12" t="n">
        <v>45012</v>
      </c>
      <c r="P4144" t="n">
        <v>4</v>
      </c>
      <c r="Q4144" s="14" t="inlineStr">
        <is>
          <t>SI</t>
        </is>
      </c>
      <c r="R4144" s="10" t="n">
        <v>24000</v>
      </c>
      <c r="S4144" s="10" t="n"/>
      <c r="T4144" s="10" t="n"/>
      <c r="U4144" s="10" t="n"/>
      <c r="V4144" s="13" t="n">
        <v>7.142011834319526</v>
      </c>
      <c r="W4144" s="12" t="n">
        <v>45007</v>
      </c>
      <c r="X4144" s="13" t="n">
        <v>9.5</v>
      </c>
      <c r="Y4144" s="12" t="n">
        <v>45012</v>
      </c>
      <c r="Z4144" t="n">
        <v>4</v>
      </c>
      <c r="AA4144" s="14" t="inlineStr">
        <is>
          <t>SI</t>
        </is>
      </c>
    </row>
    <row r="4145">
      <c r="B4145" t="inlineStr">
        <is>
          <t>Venta Directa</t>
        </is>
      </c>
      <c r="C4145" t="n">
        <v>40352504</v>
      </c>
      <c r="D4145" t="inlineStr">
        <is>
          <t>AGRO SUDAMERICA</t>
        </is>
      </c>
      <c r="E4145" t="n">
        <v>1011421</v>
      </c>
      <c r="F4145" t="inlineStr">
        <is>
          <t>agro sudamerica1011421</t>
        </is>
      </c>
      <c r="G4145" s="12" t="n">
        <v>44933</v>
      </c>
      <c r="H4145" s="10" t="inlineStr"/>
      <c r="I4145" s="10" t="n"/>
      <c r="J4145" s="10" t="n"/>
      <c r="K4145" s="10" t="n"/>
      <c r="L4145" s="13" t="n"/>
      <c r="N4145" s="13" t="n"/>
      <c r="Q4145" s="14" t="n"/>
      <c r="R4145" s="10" t="n"/>
      <c r="S4145" s="10" t="n"/>
      <c r="T4145" s="10" t="n"/>
      <c r="U4145" s="10" t="n"/>
      <c r="V4145" s="13" t="n"/>
      <c r="X4145" s="13" t="n"/>
      <c r="AA4145" s="14" t="n"/>
    </row>
    <row r="4146">
      <c r="B4146" t="inlineStr">
        <is>
          <t>Venta Directa</t>
        </is>
      </c>
      <c r="C4146" t="n">
        <v>40352503</v>
      </c>
      <c r="D4146" t="inlineStr">
        <is>
          <t>AGRO SUDAMERICA</t>
        </is>
      </c>
      <c r="E4146" t="n">
        <v>1011421</v>
      </c>
      <c r="F4146" t="inlineStr">
        <is>
          <t>agro sudamerica1011421</t>
        </is>
      </c>
      <c r="G4146" s="12" t="n">
        <v>44927</v>
      </c>
      <c r="H4146" s="10" t="inlineStr"/>
      <c r="I4146" s="10" t="n"/>
      <c r="J4146" s="10" t="n"/>
      <c r="K4146" s="10" t="n"/>
      <c r="L4146" s="13" t="n"/>
      <c r="N4146" s="13" t="n"/>
      <c r="Q4146" s="14" t="n"/>
      <c r="R4146" s="10" t="n"/>
      <c r="S4146" s="10" t="n"/>
      <c r="T4146" s="10" t="n"/>
      <c r="U4146" s="10" t="n"/>
      <c r="V4146" s="13" t="n"/>
      <c r="X4146" s="13" t="n"/>
      <c r="AA4146" s="14" t="n"/>
    </row>
    <row r="4147">
      <c r="B4147" t="inlineStr">
        <is>
          <t>Venta Directa</t>
        </is>
      </c>
      <c r="C4147" t="n">
        <v>40352502</v>
      </c>
      <c r="D4147" t="inlineStr">
        <is>
          <t>AGRO SUDAMERICA</t>
        </is>
      </c>
      <c r="E4147" t="n">
        <v>1011421</v>
      </c>
      <c r="F4147" t="inlineStr">
        <is>
          <t>agro sudamerica1011421</t>
        </is>
      </c>
      <c r="G4147" s="12" t="n">
        <v>44920</v>
      </c>
      <c r="H4147" s="10" t="inlineStr"/>
      <c r="I4147" s="10" t="n"/>
      <c r="J4147" s="10" t="n"/>
      <c r="K4147" s="10" t="n"/>
      <c r="L4147" s="13" t="n"/>
      <c r="N4147" s="13" t="n"/>
      <c r="Q4147" s="14" t="n"/>
      <c r="R4147" s="10" t="n"/>
      <c r="S4147" s="10" t="n"/>
      <c r="T4147" s="10" t="n"/>
      <c r="U4147" s="10" t="n"/>
      <c r="V4147" s="13" t="n"/>
      <c r="X4147" s="13" t="n"/>
      <c r="AA4147" s="14" t="n"/>
    </row>
    <row r="4148">
      <c r="B4148" t="inlineStr">
        <is>
          <t>Venta Directa</t>
        </is>
      </c>
      <c r="C4148" t="n">
        <v>40352501</v>
      </c>
      <c r="D4148" t="inlineStr">
        <is>
          <t>AGRO SUDAMERICA</t>
        </is>
      </c>
      <c r="E4148" t="n">
        <v>1011421</v>
      </c>
      <c r="F4148" t="inlineStr">
        <is>
          <t>agro sudamerica1011421</t>
        </is>
      </c>
      <c r="G4148" s="12" t="n">
        <v>44920</v>
      </c>
      <c r="H4148" s="10" t="inlineStr"/>
      <c r="I4148" s="10" t="n"/>
      <c r="J4148" s="10" t="n"/>
      <c r="K4148" s="10" t="n"/>
      <c r="L4148" s="13" t="n"/>
      <c r="N4148" s="13" t="n"/>
      <c r="Q4148" s="14" t="n"/>
      <c r="R4148" s="10" t="n"/>
      <c r="S4148" s="10" t="n"/>
      <c r="T4148" s="10" t="n"/>
      <c r="U4148" s="10" t="n"/>
      <c r="V4148" s="13" t="n"/>
      <c r="X4148" s="13" t="n"/>
      <c r="AA4148" s="14" t="n"/>
    </row>
    <row r="4149">
      <c r="B4149" t="inlineStr">
        <is>
          <t>Venta Directa</t>
        </is>
      </c>
      <c r="C4149" t="n">
        <v>40352481</v>
      </c>
      <c r="D4149" t="inlineStr">
        <is>
          <t>AGRO SUDAMERICA</t>
        </is>
      </c>
      <c r="E4149" t="n">
        <v>1022196</v>
      </c>
      <c r="F4149" t="inlineStr">
        <is>
          <t>agro sudamerica1022196</t>
        </is>
      </c>
      <c r="G4149" s="12" t="n">
        <v>44919</v>
      </c>
      <c r="H4149" s="10" t="inlineStr"/>
      <c r="I4149" s="10" t="n"/>
      <c r="J4149" s="10" t="n"/>
      <c r="K4149" s="10" t="n"/>
      <c r="L4149" s="13" t="n"/>
      <c r="N4149" s="13" t="n"/>
      <c r="Q4149" s="14" t="n"/>
      <c r="R4149" s="10" t="n"/>
      <c r="S4149" s="10" t="n"/>
      <c r="T4149" s="10" t="n"/>
      <c r="U4149" s="10" t="n"/>
      <c r="V4149" s="13" t="n"/>
      <c r="X4149" s="13" t="n"/>
      <c r="AA4149" s="14" t="n"/>
    </row>
    <row r="4150">
      <c r="B4150" t="inlineStr">
        <is>
          <t>Venta Directa</t>
        </is>
      </c>
      <c r="C4150" t="n">
        <v>40352441</v>
      </c>
      <c r="D4150" t="inlineStr">
        <is>
          <t>AGRO SUDAMERICA</t>
        </is>
      </c>
      <c r="E4150" t="n">
        <v>1022709</v>
      </c>
      <c r="F4150" t="inlineStr">
        <is>
          <t>agro sudamerica1022709</t>
        </is>
      </c>
      <c r="G4150" s="12" t="n">
        <v>44927</v>
      </c>
      <c r="H4150" s="10" t="inlineStr"/>
      <c r="I4150" s="10" t="n"/>
      <c r="J4150" s="10" t="n"/>
      <c r="K4150" s="10" t="n"/>
      <c r="L4150" s="13" t="n"/>
      <c r="N4150" s="13" t="n"/>
      <c r="Q4150" s="14" t="n"/>
      <c r="R4150" s="10" t="n"/>
      <c r="S4150" s="10" t="n"/>
      <c r="T4150" s="10" t="n"/>
      <c r="U4150" s="10" t="n"/>
      <c r="V4150" s="13" t="n"/>
      <c r="X4150" s="13" t="n"/>
      <c r="AA4150" s="14" t="n"/>
    </row>
    <row r="4151">
      <c r="B4151" t="inlineStr">
        <is>
          <t>Venta Directa</t>
        </is>
      </c>
      <c r="C4151" t="n">
        <v>40352441</v>
      </c>
      <c r="D4151" t="inlineStr">
        <is>
          <t>AGRO SUDAMERICA</t>
        </is>
      </c>
      <c r="E4151" t="n">
        <v>1020848</v>
      </c>
      <c r="F4151" t="inlineStr">
        <is>
          <t>agro sudamerica1020848</t>
        </is>
      </c>
      <c r="G4151" s="12" t="n">
        <v>44927</v>
      </c>
      <c r="H4151" s="10" t="inlineStr"/>
      <c r="I4151" s="10" t="n"/>
      <c r="J4151" s="10" t="n"/>
      <c r="K4151" s="10" t="n"/>
      <c r="L4151" s="13" t="n"/>
      <c r="N4151" s="13" t="n"/>
      <c r="Q4151" s="14" t="n"/>
      <c r="R4151" s="10" t="n"/>
      <c r="S4151" s="10" t="n"/>
      <c r="T4151" s="10" t="n"/>
      <c r="U4151" s="10" t="n"/>
      <c r="V4151" s="13" t="n"/>
      <c r="X4151" s="13" t="n"/>
      <c r="AA4151" s="14" t="n"/>
    </row>
    <row r="4152">
      <c r="B4152" t="inlineStr">
        <is>
          <t>Venta Directa</t>
        </is>
      </c>
      <c r="C4152" t="n">
        <v>40352359</v>
      </c>
      <c r="D4152" t="inlineStr">
        <is>
          <t>AGRO SUDAMERICA</t>
        </is>
      </c>
      <c r="E4152" t="n">
        <v>1020367</v>
      </c>
      <c r="F4152" t="inlineStr">
        <is>
          <t>agro sudamerica1020367</t>
        </is>
      </c>
      <c r="G4152" s="12" t="n">
        <v>44920</v>
      </c>
      <c r="H4152" s="10" t="inlineStr"/>
      <c r="I4152" s="10" t="n"/>
      <c r="J4152" s="10" t="n"/>
      <c r="K4152" s="10" t="n"/>
      <c r="L4152" s="13" t="n"/>
      <c r="N4152" s="13" t="n"/>
      <c r="Q4152" s="14" t="n"/>
      <c r="R4152" s="10" t="n"/>
      <c r="S4152" s="10" t="n"/>
      <c r="T4152" s="10" t="n"/>
      <c r="U4152" s="10" t="n"/>
      <c r="V4152" s="13" t="n"/>
      <c r="X4152" s="13" t="n"/>
      <c r="AA4152" s="14" t="n"/>
    </row>
    <row r="4153">
      <c r="B4153" t="inlineStr">
        <is>
          <t>Venta Directa</t>
        </is>
      </c>
      <c r="C4153" t="n">
        <v>40352347</v>
      </c>
      <c r="D4153" t="inlineStr">
        <is>
          <t>AGRO SUDAMERICA</t>
        </is>
      </c>
      <c r="E4153" t="n">
        <v>1011558</v>
      </c>
      <c r="F4153" t="inlineStr">
        <is>
          <t>agro sudamerica1011558</t>
        </is>
      </c>
      <c r="G4153" s="12" t="n">
        <v>44933</v>
      </c>
      <c r="H4153" s="10" t="inlineStr"/>
      <c r="I4153" s="10" t="n"/>
      <c r="J4153" s="10" t="n"/>
      <c r="K4153" s="10" t="n"/>
      <c r="L4153" s="13" t="n"/>
      <c r="N4153" s="13" t="n"/>
      <c r="Q4153" s="14" t="n"/>
      <c r="R4153" s="10" t="n"/>
      <c r="S4153" s="10" t="n"/>
      <c r="T4153" s="10" t="n"/>
      <c r="U4153" s="10" t="n"/>
      <c r="V4153" s="13" t="n"/>
      <c r="X4153" s="13" t="n"/>
      <c r="AA4153" s="14" t="n"/>
    </row>
    <row r="4154">
      <c r="B4154" t="inlineStr">
        <is>
          <t>Venta Directa</t>
        </is>
      </c>
      <c r="C4154" t="n">
        <v>40352346</v>
      </c>
      <c r="D4154" t="inlineStr">
        <is>
          <t>AGRO SUDAMERICA</t>
        </is>
      </c>
      <c r="E4154" t="n">
        <v>1011558</v>
      </c>
      <c r="F4154" t="inlineStr">
        <is>
          <t>agro sudamerica1011558</t>
        </is>
      </c>
      <c r="G4154" s="12" t="n">
        <v>44933</v>
      </c>
      <c r="H4154" s="10" t="inlineStr"/>
      <c r="I4154" s="10" t="n"/>
      <c r="J4154" s="10" t="n"/>
      <c r="K4154" s="10" t="n"/>
      <c r="L4154" s="13" t="n"/>
      <c r="N4154" s="13" t="n"/>
      <c r="Q4154" s="14" t="n"/>
      <c r="R4154" s="10" t="n"/>
      <c r="S4154" s="10" t="n"/>
      <c r="T4154" s="10" t="n"/>
      <c r="U4154" s="10" t="n"/>
      <c r="V4154" s="13" t="n"/>
      <c r="X4154" s="13" t="n"/>
      <c r="AA4154" s="14" t="n"/>
    </row>
    <row r="4155">
      <c r="B4155" t="inlineStr">
        <is>
          <t>Venta Directa</t>
        </is>
      </c>
      <c r="C4155" t="n">
        <v>40352344</v>
      </c>
      <c r="D4155" t="inlineStr">
        <is>
          <t>AGRO SUDAMERICA</t>
        </is>
      </c>
      <c r="E4155" t="n">
        <v>1012719</v>
      </c>
      <c r="F4155" t="inlineStr">
        <is>
          <t>agro sudamerica1012719</t>
        </is>
      </c>
      <c r="G4155" s="12" t="n">
        <v>44932</v>
      </c>
      <c r="H4155" s="10" t="inlineStr"/>
      <c r="I4155" s="10" t="n"/>
      <c r="J4155" s="10" t="n"/>
      <c r="K4155" s="10" t="n"/>
      <c r="L4155" s="13" t="n"/>
      <c r="N4155" s="13" t="n"/>
      <c r="Q4155" s="14" t="n"/>
      <c r="R4155" s="10" t="n"/>
      <c r="S4155" s="10" t="n"/>
      <c r="T4155" s="10" t="n"/>
      <c r="U4155" s="10" t="n"/>
      <c r="V4155" s="13" t="n"/>
      <c r="X4155" s="13" t="n"/>
      <c r="AA4155" s="14" t="n"/>
    </row>
    <row r="4156">
      <c r="B4156" t="inlineStr">
        <is>
          <t>Venta Directa</t>
        </is>
      </c>
      <c r="C4156" t="n">
        <v>40352343</v>
      </c>
      <c r="D4156" t="inlineStr">
        <is>
          <t>AGRO SUDAMERICA</t>
        </is>
      </c>
      <c r="E4156" t="n">
        <v>1012719</v>
      </c>
      <c r="F4156" t="inlineStr">
        <is>
          <t>agro sudamerica1012719</t>
        </is>
      </c>
      <c r="G4156" s="12" t="n">
        <v>44932</v>
      </c>
      <c r="H4156" s="10" t="inlineStr"/>
      <c r="I4156" s="10" t="n"/>
      <c r="J4156" s="10" t="n"/>
      <c r="K4156" s="10" t="n"/>
      <c r="L4156" s="13" t="n"/>
      <c r="N4156" s="13" t="n"/>
      <c r="Q4156" s="14" t="n"/>
      <c r="R4156" s="10" t="n"/>
      <c r="S4156" s="10" t="n"/>
      <c r="T4156" s="10" t="n"/>
      <c r="U4156" s="10" t="n"/>
      <c r="V4156" s="13" t="n"/>
      <c r="X4156" s="13" t="n"/>
      <c r="AA4156" s="14" t="n"/>
    </row>
    <row r="4157">
      <c r="B4157" t="inlineStr">
        <is>
          <t>Venta Directa</t>
        </is>
      </c>
      <c r="C4157" t="n">
        <v>40352342</v>
      </c>
      <c r="D4157" t="inlineStr">
        <is>
          <t>AGRO SUDAMERICA</t>
        </is>
      </c>
      <c r="E4157" t="n">
        <v>1011558</v>
      </c>
      <c r="F4157" t="inlineStr">
        <is>
          <t>agro sudamerica1011558</t>
        </is>
      </c>
      <c r="G4157" s="12" t="n">
        <v>44933</v>
      </c>
      <c r="H4157" s="10" t="inlineStr"/>
      <c r="I4157" s="10" t="n"/>
      <c r="J4157" s="10" t="n"/>
      <c r="K4157" s="10" t="n"/>
      <c r="L4157" s="13" t="n"/>
      <c r="N4157" s="13" t="n"/>
      <c r="Q4157" s="14" t="n"/>
      <c r="R4157" s="10" t="n"/>
      <c r="S4157" s="10" t="n"/>
      <c r="T4157" s="10" t="n"/>
      <c r="U4157" s="10" t="n"/>
      <c r="V4157" s="13" t="n"/>
      <c r="X4157" s="13" t="n"/>
      <c r="AA4157" s="14" t="n"/>
    </row>
    <row r="4158">
      <c r="B4158" t="inlineStr">
        <is>
          <t>Venta Directa</t>
        </is>
      </c>
      <c r="C4158" t="n">
        <v>40352341</v>
      </c>
      <c r="D4158" t="inlineStr">
        <is>
          <t>AGRO SUDAMERICA</t>
        </is>
      </c>
      <c r="E4158" t="n">
        <v>1011558</v>
      </c>
      <c r="F4158" t="inlineStr">
        <is>
          <t>agro sudamerica1011558</t>
        </is>
      </c>
      <c r="G4158" s="12" t="n">
        <v>44928</v>
      </c>
      <c r="H4158" s="10" t="inlineStr"/>
      <c r="I4158" s="10" t="n"/>
      <c r="J4158" s="10" t="n"/>
      <c r="K4158" s="10" t="n"/>
      <c r="L4158" s="13" t="n"/>
      <c r="N4158" s="13" t="n"/>
      <c r="Q4158" s="14" t="n"/>
      <c r="R4158" s="10" t="n"/>
      <c r="S4158" s="10" t="n"/>
      <c r="T4158" s="10" t="n"/>
      <c r="U4158" s="10" t="n"/>
      <c r="V4158" s="13" t="n"/>
      <c r="X4158" s="13" t="n"/>
      <c r="AA4158" s="14" t="n"/>
    </row>
    <row r="4159">
      <c r="B4159" t="inlineStr">
        <is>
          <t>Venta Directa</t>
        </is>
      </c>
      <c r="C4159" t="n">
        <v>40352340</v>
      </c>
      <c r="D4159" t="inlineStr">
        <is>
          <t>AGRO SUDAMERICA</t>
        </is>
      </c>
      <c r="E4159" t="n">
        <v>1011558</v>
      </c>
      <c r="F4159" t="inlineStr">
        <is>
          <t>agro sudamerica1011558</t>
        </is>
      </c>
      <c r="G4159" s="12" t="n">
        <v>44928</v>
      </c>
      <c r="H4159" s="10" t="inlineStr"/>
      <c r="I4159" s="10" t="n"/>
      <c r="J4159" s="10" t="n"/>
      <c r="K4159" s="10" t="n"/>
      <c r="L4159" s="13" t="n"/>
      <c r="N4159" s="13" t="n"/>
      <c r="Q4159" s="14" t="n"/>
      <c r="R4159" s="10" t="n"/>
      <c r="S4159" s="10" t="n"/>
      <c r="T4159" s="10" t="n"/>
      <c r="U4159" s="10" t="n"/>
      <c r="V4159" s="13" t="n"/>
      <c r="X4159" s="13" t="n"/>
      <c r="AA4159" s="14" t="n"/>
    </row>
    <row r="4160">
      <c r="B4160" t="inlineStr">
        <is>
          <t>Venta Directa</t>
        </is>
      </c>
      <c r="C4160" t="n">
        <v>40352339</v>
      </c>
      <c r="D4160" t="inlineStr">
        <is>
          <t>AGRO SUDAMERICA</t>
        </is>
      </c>
      <c r="E4160" t="n">
        <v>1011558</v>
      </c>
      <c r="F4160" t="inlineStr">
        <is>
          <t>agro sudamerica1011558</t>
        </is>
      </c>
      <c r="G4160" s="12" t="n">
        <v>44928</v>
      </c>
      <c r="H4160" s="10" t="inlineStr"/>
      <c r="I4160" s="10" t="n"/>
      <c r="J4160" s="10" t="n"/>
      <c r="K4160" s="10" t="n"/>
      <c r="L4160" s="13" t="n"/>
      <c r="N4160" s="13" t="n"/>
      <c r="Q4160" s="14" t="n"/>
      <c r="R4160" s="10" t="n"/>
      <c r="S4160" s="10" t="n"/>
      <c r="T4160" s="10" t="n"/>
      <c r="U4160" s="10" t="n"/>
      <c r="V4160" s="13" t="n"/>
      <c r="X4160" s="13" t="n"/>
      <c r="AA4160" s="14" t="n"/>
    </row>
    <row r="4161">
      <c r="B4161" t="inlineStr">
        <is>
          <t>Venta Directa</t>
        </is>
      </c>
      <c r="C4161" t="n">
        <v>40352338</v>
      </c>
      <c r="D4161" t="inlineStr">
        <is>
          <t>AGRO SUDAMERICA</t>
        </is>
      </c>
      <c r="E4161" t="n">
        <v>1011558</v>
      </c>
      <c r="F4161" t="inlineStr">
        <is>
          <t>agro sudamerica1011558</t>
        </is>
      </c>
      <c r="G4161" s="12" t="n">
        <v>44933</v>
      </c>
      <c r="H4161" s="10" t="inlineStr"/>
      <c r="I4161" s="10" t="n"/>
      <c r="J4161" s="10" t="n"/>
      <c r="K4161" s="10" t="n"/>
      <c r="L4161" s="13" t="n"/>
      <c r="N4161" s="13" t="n"/>
      <c r="Q4161" s="14" t="n"/>
      <c r="R4161" s="10" t="n"/>
      <c r="S4161" s="10" t="n"/>
      <c r="T4161" s="10" t="n"/>
      <c r="U4161" s="10" t="n"/>
      <c r="V4161" s="13" t="n"/>
      <c r="X4161" s="13" t="n"/>
      <c r="AA4161" s="14" t="n"/>
    </row>
    <row r="4162">
      <c r="B4162" t="inlineStr">
        <is>
          <t>Venta Directa</t>
        </is>
      </c>
      <c r="C4162" t="n">
        <v>40352336</v>
      </c>
      <c r="D4162" t="inlineStr">
        <is>
          <t>AGRO SUDAMERICA</t>
        </is>
      </c>
      <c r="E4162" t="n">
        <v>1012719</v>
      </c>
      <c r="F4162" t="inlineStr">
        <is>
          <t>agro sudamerica1012719</t>
        </is>
      </c>
      <c r="G4162" s="12" t="n">
        <v>44912</v>
      </c>
      <c r="H4162" s="10" t="inlineStr"/>
      <c r="I4162" s="10" t="n"/>
      <c r="J4162" s="10" t="n"/>
      <c r="K4162" s="10" t="n"/>
      <c r="L4162" s="13" t="n"/>
      <c r="N4162" s="13" t="n"/>
      <c r="Q4162" s="14" t="n"/>
      <c r="R4162" s="10" t="n"/>
      <c r="S4162" s="10" t="n"/>
      <c r="T4162" s="10" t="n"/>
      <c r="U4162" s="10" t="n"/>
      <c r="V4162" s="13" t="n"/>
      <c r="X4162" s="13" t="n"/>
      <c r="AA4162" s="14" t="n"/>
    </row>
    <row r="4163">
      <c r="B4163" t="inlineStr">
        <is>
          <t>Venta Local</t>
        </is>
      </c>
      <c r="C4163" t="n">
        <v>40352077</v>
      </c>
      <c r="D4163" t="inlineStr">
        <is>
          <t>AGRO AMERICA</t>
        </is>
      </c>
      <c r="E4163" t="n">
        <v>1030379</v>
      </c>
      <c r="F4163" t="inlineStr">
        <is>
          <t>agro america1030379</t>
        </is>
      </c>
      <c r="G4163" s="12" t="n">
        <v>44961</v>
      </c>
      <c r="H4163" s="10" t="inlineStr"/>
      <c r="I4163" s="10" t="n"/>
      <c r="J4163" s="10" t="n"/>
      <c r="K4163" s="10" t="n"/>
      <c r="L4163" s="13" t="n">
        <v>7.5</v>
      </c>
      <c r="M4163" s="12" t="n">
        <v>44968</v>
      </c>
      <c r="N4163" s="13" t="n">
        <v>9.5</v>
      </c>
      <c r="O4163" s="12" t="n">
        <v>44977</v>
      </c>
      <c r="P4163" t="n">
        <v>7</v>
      </c>
      <c r="Q4163" s="14" t="inlineStr">
        <is>
          <t>SI</t>
        </is>
      </c>
      <c r="R4163" s="10" t="n"/>
      <c r="S4163" s="10" t="n"/>
      <c r="T4163" s="10" t="n"/>
      <c r="U4163" s="10" t="n"/>
      <c r="V4163" s="13" t="n">
        <v>9.5</v>
      </c>
      <c r="W4163" s="12" t="n">
        <v>44970</v>
      </c>
      <c r="X4163" s="13" t="n">
        <v>11.5</v>
      </c>
      <c r="Y4163" s="12" t="n">
        <v>44977</v>
      </c>
      <c r="Z4163" t="n">
        <v>7</v>
      </c>
      <c r="AA4163" s="14" t="inlineStr">
        <is>
          <t>SI</t>
        </is>
      </c>
    </row>
    <row r="4164">
      <c r="B4164" t="inlineStr">
        <is>
          <t>Venta Local</t>
        </is>
      </c>
      <c r="C4164" t="n">
        <v>40352076</v>
      </c>
      <c r="D4164" t="inlineStr">
        <is>
          <t>AGRO AMERICA</t>
        </is>
      </c>
      <c r="E4164" t="n">
        <v>1030379</v>
      </c>
      <c r="F4164" t="inlineStr">
        <is>
          <t>agro america1030379</t>
        </is>
      </c>
      <c r="G4164" s="12" t="n">
        <v>44956</v>
      </c>
      <c r="H4164" s="10" t="inlineStr"/>
      <c r="I4164" s="10" t="n"/>
      <c r="J4164" s="10" t="n"/>
      <c r="K4164" s="10" t="n"/>
      <c r="L4164" s="13" t="n">
        <v>7.5</v>
      </c>
      <c r="M4164" s="12" t="n">
        <v>44963</v>
      </c>
      <c r="N4164" s="13" t="n">
        <v>9.5</v>
      </c>
      <c r="O4164" s="12" t="n">
        <v>44972</v>
      </c>
      <c r="P4164" t="n">
        <v>10</v>
      </c>
      <c r="Q4164" s="14" t="inlineStr">
        <is>
          <t>SI</t>
        </is>
      </c>
      <c r="R4164" s="10" t="n"/>
      <c r="S4164" s="10" t="n"/>
      <c r="T4164" s="10" t="n"/>
      <c r="U4164" s="10" t="n"/>
      <c r="V4164" s="13" t="n">
        <v>9.5</v>
      </c>
      <c r="W4164" s="12" t="n">
        <v>44965</v>
      </c>
      <c r="X4164" s="13" t="n">
        <v>11.5</v>
      </c>
      <c r="Y4164" s="12" t="n">
        <v>44972</v>
      </c>
      <c r="Z4164" t="n">
        <v>10</v>
      </c>
      <c r="AA4164" s="14" t="inlineStr">
        <is>
          <t>SI</t>
        </is>
      </c>
    </row>
    <row r="4165">
      <c r="B4165" t="inlineStr">
        <is>
          <t>Venta Local</t>
        </is>
      </c>
      <c r="C4165" t="n">
        <v>40352075</v>
      </c>
      <c r="D4165" t="inlineStr">
        <is>
          <t>AGRO AMERICA</t>
        </is>
      </c>
      <c r="E4165" t="n">
        <v>1030379</v>
      </c>
      <c r="F4165" t="inlineStr">
        <is>
          <t>agro america1030379</t>
        </is>
      </c>
      <c r="G4165" s="12" t="n">
        <v>44961</v>
      </c>
      <c r="H4165" s="10" t="inlineStr"/>
      <c r="I4165" s="10" t="n"/>
      <c r="J4165" s="10" t="n"/>
      <c r="K4165" s="10" t="n"/>
      <c r="L4165" s="13" t="n">
        <v>7.5</v>
      </c>
      <c r="M4165" s="12" t="n">
        <v>44968</v>
      </c>
      <c r="N4165" s="13" t="n">
        <v>9.5</v>
      </c>
      <c r="O4165" s="12" t="n">
        <v>44977</v>
      </c>
      <c r="P4165" t="n">
        <v>7</v>
      </c>
      <c r="Q4165" s="14" t="inlineStr">
        <is>
          <t>SI</t>
        </is>
      </c>
      <c r="R4165" s="10" t="n"/>
      <c r="S4165" s="10" t="n"/>
      <c r="T4165" s="10" t="n"/>
      <c r="U4165" s="10" t="n"/>
      <c r="V4165" s="13" t="n">
        <v>9.5</v>
      </c>
      <c r="W4165" s="12" t="n">
        <v>44970</v>
      </c>
      <c r="X4165" s="13" t="n">
        <v>11.5</v>
      </c>
      <c r="Y4165" s="12" t="n">
        <v>44977</v>
      </c>
      <c r="Z4165" t="n">
        <v>7</v>
      </c>
      <c r="AA4165" s="14" t="inlineStr">
        <is>
          <t>SI</t>
        </is>
      </c>
    </row>
    <row r="4166">
      <c r="B4166" t="inlineStr">
        <is>
          <t>Venta Local</t>
        </is>
      </c>
      <c r="C4166" t="n">
        <v>40352073</v>
      </c>
      <c r="D4166" t="inlineStr">
        <is>
          <t>AGRO AMERICA</t>
        </is>
      </c>
      <c r="E4166" t="n">
        <v>1030379</v>
      </c>
      <c r="F4166" t="inlineStr">
        <is>
          <t>agro america1030379</t>
        </is>
      </c>
      <c r="G4166" s="12" t="n">
        <v>44945</v>
      </c>
      <c r="H4166" s="10" t="inlineStr"/>
      <c r="I4166" s="10" t="n"/>
      <c r="J4166" s="10" t="n"/>
      <c r="K4166" s="10" t="n"/>
      <c r="L4166" s="13" t="n">
        <v>7.5</v>
      </c>
      <c r="M4166" s="12" t="n">
        <v>44952</v>
      </c>
      <c r="N4166" s="13" t="n">
        <v>9.5</v>
      </c>
      <c r="O4166" s="12" t="n">
        <v>44961</v>
      </c>
      <c r="P4166" t="n">
        <v>19</v>
      </c>
      <c r="Q4166" s="14" t="inlineStr">
        <is>
          <t>SI</t>
        </is>
      </c>
      <c r="R4166" s="10" t="n"/>
      <c r="S4166" s="10" t="n"/>
      <c r="T4166" s="10" t="n"/>
      <c r="U4166" s="10" t="n"/>
      <c r="V4166" s="13" t="n">
        <v>9.5</v>
      </c>
      <c r="W4166" s="12" t="n">
        <v>44954</v>
      </c>
      <c r="X4166" s="13" t="n">
        <v>11.5</v>
      </c>
      <c r="Y4166" s="12" t="n">
        <v>44961</v>
      </c>
      <c r="Z4166" t="n">
        <v>19</v>
      </c>
      <c r="AA4166" s="14" t="inlineStr">
        <is>
          <t>SI</t>
        </is>
      </c>
    </row>
    <row r="4167">
      <c r="B4167" t="inlineStr">
        <is>
          <t>Venta Local</t>
        </is>
      </c>
      <c r="C4167" t="n">
        <v>40352072</v>
      </c>
      <c r="D4167" t="inlineStr">
        <is>
          <t>AGRO AMERICA</t>
        </is>
      </c>
      <c r="E4167" t="n">
        <v>1030379</v>
      </c>
      <c r="F4167" t="inlineStr">
        <is>
          <t>agro america1030379</t>
        </is>
      </c>
      <c r="G4167" s="12" t="n">
        <v>44959</v>
      </c>
      <c r="H4167" s="10" t="inlineStr"/>
      <c r="I4167" s="10" t="n"/>
      <c r="J4167" s="10" t="n"/>
      <c r="K4167" s="10" t="n"/>
      <c r="L4167" s="13" t="n">
        <v>7.5</v>
      </c>
      <c r="M4167" s="12" t="n">
        <v>44966</v>
      </c>
      <c r="N4167" s="13" t="n">
        <v>9.5</v>
      </c>
      <c r="O4167" s="12" t="n">
        <v>44975</v>
      </c>
      <c r="P4167" t="n">
        <v>7</v>
      </c>
      <c r="Q4167" s="14" t="inlineStr">
        <is>
          <t>SI</t>
        </is>
      </c>
      <c r="R4167" s="10" t="n"/>
      <c r="S4167" s="10" t="n"/>
      <c r="T4167" s="10" t="n"/>
      <c r="U4167" s="10" t="n"/>
      <c r="V4167" s="13" t="n">
        <v>9.5</v>
      </c>
      <c r="W4167" s="12" t="n">
        <v>44968</v>
      </c>
      <c r="X4167" s="13" t="n">
        <v>11.5</v>
      </c>
      <c r="Y4167" s="12" t="n">
        <v>44975</v>
      </c>
      <c r="Z4167" t="n">
        <v>7</v>
      </c>
      <c r="AA4167" s="14" t="inlineStr">
        <is>
          <t>SI</t>
        </is>
      </c>
    </row>
    <row r="4168">
      <c r="B4168" t="inlineStr">
        <is>
          <t>Venta Local</t>
        </is>
      </c>
      <c r="C4168" t="n">
        <v>40352071</v>
      </c>
      <c r="D4168" t="inlineStr">
        <is>
          <t>AGRO AMERICA</t>
        </is>
      </c>
      <c r="E4168" t="n">
        <v>1030379</v>
      </c>
      <c r="F4168" t="inlineStr">
        <is>
          <t>agro america1030379</t>
        </is>
      </c>
      <c r="G4168" s="12" t="n">
        <v>44959</v>
      </c>
      <c r="H4168" s="10" t="inlineStr"/>
      <c r="I4168" s="10" t="n"/>
      <c r="J4168" s="10" t="n"/>
      <c r="K4168" s="10" t="n"/>
      <c r="L4168" s="13" t="n">
        <v>7.5</v>
      </c>
      <c r="M4168" s="12" t="n">
        <v>44966</v>
      </c>
      <c r="N4168" s="13" t="n">
        <v>9.5</v>
      </c>
      <c r="O4168" s="12" t="n">
        <v>44975</v>
      </c>
      <c r="P4168" t="n">
        <v>7</v>
      </c>
      <c r="Q4168" s="14" t="inlineStr">
        <is>
          <t>SI</t>
        </is>
      </c>
      <c r="R4168" s="10" t="n"/>
      <c r="S4168" s="10" t="n"/>
      <c r="T4168" s="10" t="n"/>
      <c r="U4168" s="10" t="n"/>
      <c r="V4168" s="13" t="n">
        <v>9.5</v>
      </c>
      <c r="W4168" s="12" t="n">
        <v>44968</v>
      </c>
      <c r="X4168" s="13" t="n">
        <v>11.5</v>
      </c>
      <c r="Y4168" s="12" t="n">
        <v>44975</v>
      </c>
      <c r="Z4168" t="n">
        <v>7</v>
      </c>
      <c r="AA4168" s="14" t="inlineStr">
        <is>
          <t>SI</t>
        </is>
      </c>
    </row>
    <row r="4169">
      <c r="B4169" t="inlineStr">
        <is>
          <t>Venta Local</t>
        </is>
      </c>
      <c r="C4169" t="n">
        <v>40352070</v>
      </c>
      <c r="D4169" t="inlineStr">
        <is>
          <t>AGRO AMERICA</t>
        </is>
      </c>
      <c r="E4169" t="n">
        <v>1012518</v>
      </c>
      <c r="F4169" t="inlineStr">
        <is>
          <t>agro america1012518</t>
        </is>
      </c>
      <c r="G4169" s="12" t="n">
        <v>44937</v>
      </c>
      <c r="H4169" s="10" t="inlineStr"/>
      <c r="I4169" s="10" t="n"/>
      <c r="J4169" s="10" t="n"/>
      <c r="K4169" s="10" t="n"/>
      <c r="L4169" s="13" t="n">
        <v>7.5</v>
      </c>
      <c r="M4169" s="12" t="n">
        <v>44944</v>
      </c>
      <c r="N4169" s="13" t="n">
        <v>9.5</v>
      </c>
      <c r="O4169" s="12" t="n">
        <v>44953</v>
      </c>
      <c r="P4169" t="n">
        <v>3</v>
      </c>
      <c r="Q4169" s="14" t="inlineStr">
        <is>
          <t>SI</t>
        </is>
      </c>
      <c r="R4169" s="10" t="n"/>
      <c r="S4169" s="10" t="n"/>
      <c r="T4169" s="10" t="n"/>
      <c r="U4169" s="10" t="n"/>
      <c r="V4169" s="13" t="n">
        <v>9.5</v>
      </c>
      <c r="W4169" s="12" t="n">
        <v>44946</v>
      </c>
      <c r="X4169" s="13" t="n">
        <v>11.5</v>
      </c>
      <c r="Y4169" s="12" t="n">
        <v>44953</v>
      </c>
      <c r="Z4169" t="n">
        <v>3</v>
      </c>
      <c r="AA4169" s="14" t="inlineStr">
        <is>
          <t>SI</t>
        </is>
      </c>
    </row>
    <row r="4170">
      <c r="B4170" t="inlineStr">
        <is>
          <t>Venta Directa</t>
        </is>
      </c>
      <c r="C4170" t="n">
        <v>40352065</v>
      </c>
      <c r="D4170" t="inlineStr">
        <is>
          <t>AGROSUPER ASIA</t>
        </is>
      </c>
      <c r="E4170" t="n">
        <v>1023038</v>
      </c>
      <c r="F4170" t="inlineStr">
        <is>
          <t>agrosuper asia1023038</t>
        </is>
      </c>
      <c r="G4170" s="12" t="n">
        <v>44958</v>
      </c>
      <c r="H4170" s="10" t="inlineStr"/>
      <c r="I4170" s="10" t="n"/>
      <c r="J4170" s="10" t="n"/>
      <c r="K4170" s="10" t="n"/>
      <c r="L4170" s="13" t="n"/>
      <c r="N4170" s="13" t="n"/>
      <c r="Q4170" s="14" t="n"/>
      <c r="R4170" s="10" t="n"/>
      <c r="S4170" s="10" t="n"/>
      <c r="T4170" s="10" t="n"/>
      <c r="U4170" s="10" t="n"/>
      <c r="V4170" s="13" t="n"/>
      <c r="X4170" s="13" t="n"/>
      <c r="AA4170" s="14" t="n"/>
    </row>
    <row r="4171">
      <c r="B4171" t="inlineStr">
        <is>
          <t>Venta Directa</t>
        </is>
      </c>
      <c r="C4171" t="n">
        <v>40352064</v>
      </c>
      <c r="D4171" t="inlineStr">
        <is>
          <t>AGROSUPER ASIA</t>
        </is>
      </c>
      <c r="E4171" t="n">
        <v>1023038</v>
      </c>
      <c r="F4171" t="inlineStr">
        <is>
          <t>agrosuper asia1023038</t>
        </is>
      </c>
      <c r="G4171" s="12" t="n">
        <v>44959</v>
      </c>
      <c r="H4171" s="10" t="inlineStr"/>
      <c r="I4171" s="10" t="n"/>
      <c r="J4171" s="10" t="n"/>
      <c r="K4171" s="10" t="n"/>
      <c r="L4171" s="13" t="n"/>
      <c r="N4171" s="13" t="n"/>
      <c r="Q4171" s="14" t="n"/>
      <c r="R4171" s="10" t="n"/>
      <c r="S4171" s="10" t="n"/>
      <c r="T4171" s="10" t="n"/>
      <c r="U4171" s="10" t="n"/>
      <c r="V4171" s="13" t="n"/>
      <c r="X4171" s="13" t="n"/>
      <c r="AA4171" s="14" t="n"/>
    </row>
    <row r="4172">
      <c r="B4172" t="inlineStr">
        <is>
          <t>Venta Directa</t>
        </is>
      </c>
      <c r="C4172" t="n">
        <v>40352058</v>
      </c>
      <c r="D4172" t="inlineStr">
        <is>
          <t>AGROSUPER ASIA</t>
        </is>
      </c>
      <c r="E4172" t="n">
        <v>1021012</v>
      </c>
      <c r="F4172" t="inlineStr">
        <is>
          <t>agrosuper asia1021012</t>
        </is>
      </c>
      <c r="G4172" s="12" t="n">
        <v>44943</v>
      </c>
      <c r="H4172" s="10" t="inlineStr"/>
      <c r="I4172" s="10" t="n"/>
      <c r="J4172" s="10" t="n"/>
      <c r="K4172" s="10" t="n"/>
      <c r="L4172" s="13" t="n"/>
      <c r="N4172" s="13" t="n"/>
      <c r="Q4172" s="14" t="n"/>
      <c r="R4172" s="10" t="n"/>
      <c r="S4172" s="10" t="n"/>
      <c r="T4172" s="10" t="n"/>
      <c r="U4172" s="10" t="n"/>
      <c r="V4172" s="13" t="n"/>
      <c r="X4172" s="13" t="n"/>
      <c r="AA4172" s="14" t="n"/>
    </row>
    <row r="4173">
      <c r="B4173" t="inlineStr">
        <is>
          <t>Venta Local</t>
        </is>
      </c>
      <c r="C4173" t="n">
        <v>40352048</v>
      </c>
      <c r="D4173" t="inlineStr">
        <is>
          <t>AGRO MEXICO</t>
        </is>
      </c>
      <c r="E4173" t="n">
        <v>1030658</v>
      </c>
      <c r="F4173" t="inlineStr">
        <is>
          <t>agro mexico1030658</t>
        </is>
      </c>
      <c r="G4173" s="12" t="n">
        <v>44919</v>
      </c>
      <c r="H4173" s="10" t="inlineStr"/>
      <c r="I4173" s="10" t="n"/>
      <c r="J4173" s="10" t="n"/>
      <c r="K4173" s="10" t="n"/>
      <c r="L4173" s="13" t="n">
        <v>5.449612403100775</v>
      </c>
      <c r="M4173" s="12" t="n">
        <v>44924</v>
      </c>
      <c r="N4173" s="13" t="n">
        <v>10</v>
      </c>
      <c r="O4173" s="12" t="n">
        <v>44934</v>
      </c>
      <c r="P4173" t="n">
        <v>20</v>
      </c>
      <c r="Q4173" s="14" t="inlineStr">
        <is>
          <t>SI</t>
        </is>
      </c>
      <c r="R4173" s="10" t="n"/>
      <c r="S4173" s="10" t="n"/>
      <c r="T4173" s="10" t="n"/>
      <c r="U4173" s="10" t="n"/>
      <c r="V4173" s="13" t="n">
        <v>7.449612403100775</v>
      </c>
      <c r="W4173" s="12" t="n">
        <v>44926</v>
      </c>
      <c r="X4173" s="13" t="n">
        <v>12</v>
      </c>
      <c r="Y4173" s="12" t="n">
        <v>44934</v>
      </c>
      <c r="Z4173" t="n">
        <v>20</v>
      </c>
      <c r="AA4173" s="14" t="inlineStr">
        <is>
          <t>SI</t>
        </is>
      </c>
    </row>
    <row r="4174">
      <c r="B4174" t="inlineStr">
        <is>
          <t>Venta Local</t>
        </is>
      </c>
      <c r="C4174" t="n">
        <v>40352046</v>
      </c>
      <c r="D4174" t="inlineStr">
        <is>
          <t>AGRO MEXICO</t>
        </is>
      </c>
      <c r="E4174" t="n">
        <v>1030658</v>
      </c>
      <c r="F4174" t="inlineStr">
        <is>
          <t>agro mexico1030658</t>
        </is>
      </c>
      <c r="G4174" s="12" t="n">
        <v>44941</v>
      </c>
      <c r="H4174" s="10" t="inlineStr"/>
      <c r="I4174" s="10" t="n"/>
      <c r="J4174" s="10" t="n"/>
      <c r="K4174" s="10" t="n"/>
      <c r="L4174" s="13" t="n">
        <v>5.449612403100775</v>
      </c>
      <c r="M4174" s="12" t="n">
        <v>44946</v>
      </c>
      <c r="N4174" s="13" t="n">
        <v>10</v>
      </c>
      <c r="O4174" s="12" t="n">
        <v>44956</v>
      </c>
      <c r="P4174" t="n">
        <v>1</v>
      </c>
      <c r="Q4174" s="14" t="inlineStr">
        <is>
          <t>Mes 2</t>
        </is>
      </c>
      <c r="R4174" s="10" t="n"/>
      <c r="S4174" s="10" t="n"/>
      <c r="T4174" s="10" t="n"/>
      <c r="U4174" s="10" t="n"/>
      <c r="V4174" s="13" t="n">
        <v>7.449612403100775</v>
      </c>
      <c r="W4174" s="12" t="n">
        <v>44948</v>
      </c>
      <c r="X4174" s="13" t="n">
        <v>12</v>
      </c>
      <c r="Y4174" s="12" t="n">
        <v>44956</v>
      </c>
      <c r="Z4174" t="n">
        <v>1</v>
      </c>
      <c r="AA4174" s="14" t="inlineStr">
        <is>
          <t>Mes 2</t>
        </is>
      </c>
    </row>
    <row r="4175">
      <c r="B4175" t="inlineStr">
        <is>
          <t>Venta Local</t>
        </is>
      </c>
      <c r="C4175" t="n">
        <v>40352045</v>
      </c>
      <c r="D4175" t="inlineStr">
        <is>
          <t>AGRO MEXICO</t>
        </is>
      </c>
      <c r="E4175" t="n">
        <v>1030658</v>
      </c>
      <c r="F4175" t="inlineStr">
        <is>
          <t>agro mexico1030658</t>
        </is>
      </c>
      <c r="G4175" s="12" t="n">
        <v>44919</v>
      </c>
      <c r="H4175" s="10" t="inlineStr"/>
      <c r="I4175" s="10" t="n"/>
      <c r="J4175" s="10" t="n"/>
      <c r="K4175" s="10" t="n"/>
      <c r="L4175" s="13" t="n">
        <v>5.449612403100775</v>
      </c>
      <c r="M4175" s="12" t="n">
        <v>44924</v>
      </c>
      <c r="N4175" s="13" t="n">
        <v>10</v>
      </c>
      <c r="O4175" s="12" t="n">
        <v>44934</v>
      </c>
      <c r="P4175" t="n">
        <v>20</v>
      </c>
      <c r="Q4175" s="14" t="inlineStr">
        <is>
          <t>SI</t>
        </is>
      </c>
      <c r="R4175" s="10" t="n"/>
      <c r="S4175" s="10" t="n"/>
      <c r="T4175" s="10" t="n"/>
      <c r="U4175" s="10" t="n"/>
      <c r="V4175" s="13" t="n">
        <v>7.449612403100775</v>
      </c>
      <c r="W4175" s="12" t="n">
        <v>44926</v>
      </c>
      <c r="X4175" s="13" t="n">
        <v>12</v>
      </c>
      <c r="Y4175" s="12" t="n">
        <v>44934</v>
      </c>
      <c r="Z4175" t="n">
        <v>20</v>
      </c>
      <c r="AA4175" s="14" t="inlineStr">
        <is>
          <t>SI</t>
        </is>
      </c>
    </row>
    <row r="4176">
      <c r="B4176" t="inlineStr">
        <is>
          <t>Venta Local</t>
        </is>
      </c>
      <c r="C4176" t="n">
        <v>40352043</v>
      </c>
      <c r="D4176" t="inlineStr">
        <is>
          <t>AGRO MEXICO</t>
        </is>
      </c>
      <c r="E4176" t="n">
        <v>1030658</v>
      </c>
      <c r="F4176" t="inlineStr">
        <is>
          <t>agro mexico1030658</t>
        </is>
      </c>
      <c r="G4176" s="12" t="n">
        <v>44927</v>
      </c>
      <c r="H4176" s="10" t="inlineStr"/>
      <c r="I4176" s="10" t="n"/>
      <c r="J4176" s="10" t="n"/>
      <c r="K4176" s="10" t="n"/>
      <c r="L4176" s="13" t="n">
        <v>5.449612403100775</v>
      </c>
      <c r="M4176" s="12" t="n">
        <v>44932</v>
      </c>
      <c r="N4176" s="13" t="n">
        <v>10</v>
      </c>
      <c r="O4176" s="12" t="n">
        <v>44942</v>
      </c>
      <c r="P4176" t="n">
        <v>13</v>
      </c>
      <c r="Q4176" s="14" t="inlineStr">
        <is>
          <t>SI</t>
        </is>
      </c>
      <c r="R4176" s="10" t="n"/>
      <c r="S4176" s="10" t="n"/>
      <c r="T4176" s="10" t="n"/>
      <c r="U4176" s="10" t="n"/>
      <c r="V4176" s="13" t="n">
        <v>7.449612403100775</v>
      </c>
      <c r="W4176" s="12" t="n">
        <v>44934</v>
      </c>
      <c r="X4176" s="13" t="n">
        <v>12</v>
      </c>
      <c r="Y4176" s="12" t="n">
        <v>44942</v>
      </c>
      <c r="Z4176" t="n">
        <v>13</v>
      </c>
      <c r="AA4176" s="14" t="inlineStr">
        <is>
          <t>SI</t>
        </is>
      </c>
    </row>
    <row r="4177">
      <c r="B4177" t="inlineStr">
        <is>
          <t>Venta Local</t>
        </is>
      </c>
      <c r="C4177" t="n">
        <v>40352040</v>
      </c>
      <c r="D4177" t="inlineStr">
        <is>
          <t>AGRO MEXICO</t>
        </is>
      </c>
      <c r="E4177" t="n">
        <v>1030658</v>
      </c>
      <c r="F4177" t="inlineStr">
        <is>
          <t>agro mexico1030658</t>
        </is>
      </c>
      <c r="G4177" s="12" t="n">
        <v>44935</v>
      </c>
      <c r="H4177" s="10" t="inlineStr"/>
      <c r="I4177" s="10" t="n"/>
      <c r="J4177" s="10" t="n"/>
      <c r="K4177" s="10" t="n"/>
      <c r="L4177" s="13" t="n">
        <v>5.449612403100775</v>
      </c>
      <c r="M4177" s="12" t="n">
        <v>44940</v>
      </c>
      <c r="N4177" s="13" t="n">
        <v>10</v>
      </c>
      <c r="O4177" s="12" t="n">
        <v>44950</v>
      </c>
      <c r="P4177" t="n">
        <v>6</v>
      </c>
      <c r="Q4177" s="14" t="inlineStr">
        <is>
          <t>SI</t>
        </is>
      </c>
      <c r="R4177" s="10" t="n"/>
      <c r="S4177" s="10" t="n"/>
      <c r="T4177" s="10" t="n"/>
      <c r="U4177" s="10" t="n"/>
      <c r="V4177" s="13" t="n">
        <v>7.449612403100775</v>
      </c>
      <c r="W4177" s="12" t="n">
        <v>44942</v>
      </c>
      <c r="X4177" s="13" t="n">
        <v>12</v>
      </c>
      <c r="Y4177" s="12" t="n">
        <v>44950</v>
      </c>
      <c r="Z4177" t="n">
        <v>6</v>
      </c>
      <c r="AA4177" s="14" t="inlineStr">
        <is>
          <t>SI</t>
        </is>
      </c>
    </row>
    <row r="4178">
      <c r="B4178" t="inlineStr">
        <is>
          <t>Venta Local</t>
        </is>
      </c>
      <c r="C4178" t="n">
        <v>40352039</v>
      </c>
      <c r="D4178" t="inlineStr">
        <is>
          <t>AGRO MEXICO</t>
        </is>
      </c>
      <c r="E4178" t="n">
        <v>1030810</v>
      </c>
      <c r="F4178" t="inlineStr">
        <is>
          <t>agro mexico1030810</t>
        </is>
      </c>
      <c r="G4178" s="12" t="n">
        <v>44941</v>
      </c>
      <c r="H4178" s="10" t="inlineStr"/>
      <c r="I4178" s="10" t="n"/>
      <c r="J4178" s="10" t="n"/>
      <c r="K4178" s="10" t="n"/>
      <c r="L4178" s="13" t="n">
        <v>5.449612403100775</v>
      </c>
      <c r="M4178" s="12" t="n">
        <v>44946</v>
      </c>
      <c r="N4178" s="13" t="n">
        <v>10</v>
      </c>
      <c r="O4178" s="12" t="n">
        <v>44956</v>
      </c>
      <c r="P4178" t="n">
        <v>1</v>
      </c>
      <c r="Q4178" s="14" t="inlineStr">
        <is>
          <t>Mes 2</t>
        </is>
      </c>
      <c r="R4178" s="10" t="n"/>
      <c r="S4178" s="10" t="n"/>
      <c r="T4178" s="10" t="n"/>
      <c r="U4178" s="10" t="n"/>
      <c r="V4178" s="13" t="n">
        <v>7.449612403100775</v>
      </c>
      <c r="W4178" s="12" t="n">
        <v>44948</v>
      </c>
      <c r="X4178" s="13" t="n">
        <v>12</v>
      </c>
      <c r="Y4178" s="12" t="n">
        <v>44956</v>
      </c>
      <c r="Z4178" t="n">
        <v>1</v>
      </c>
      <c r="AA4178" s="14" t="inlineStr">
        <is>
          <t>Mes 2</t>
        </is>
      </c>
    </row>
    <row r="4179">
      <c r="B4179" t="inlineStr">
        <is>
          <t>Venta Local</t>
        </is>
      </c>
      <c r="C4179" t="n">
        <v>40352038</v>
      </c>
      <c r="D4179" t="inlineStr">
        <is>
          <t>AGRO MEXICO</t>
        </is>
      </c>
      <c r="E4179" t="n">
        <v>1030810</v>
      </c>
      <c r="F4179" t="inlineStr">
        <is>
          <t>agro mexico1030810</t>
        </is>
      </c>
      <c r="G4179" s="12" t="n">
        <v>44919</v>
      </c>
      <c r="H4179" s="10" t="inlineStr"/>
      <c r="I4179" s="10" t="n"/>
      <c r="J4179" s="10" t="n"/>
      <c r="K4179" s="10" t="n"/>
      <c r="L4179" s="13" t="n">
        <v>5.449612403100775</v>
      </c>
      <c r="M4179" s="12" t="n">
        <v>44924</v>
      </c>
      <c r="N4179" s="13" t="n">
        <v>10</v>
      </c>
      <c r="O4179" s="12" t="n">
        <v>44934</v>
      </c>
      <c r="P4179" t="n">
        <v>20</v>
      </c>
      <c r="Q4179" s="14" t="inlineStr">
        <is>
          <t>SI</t>
        </is>
      </c>
      <c r="R4179" s="10" t="n"/>
      <c r="S4179" s="10" t="n"/>
      <c r="T4179" s="10" t="n"/>
      <c r="U4179" s="10" t="n"/>
      <c r="V4179" s="13" t="n">
        <v>7.449612403100775</v>
      </c>
      <c r="W4179" s="12" t="n">
        <v>44926</v>
      </c>
      <c r="X4179" s="13" t="n">
        <v>12</v>
      </c>
      <c r="Y4179" s="12" t="n">
        <v>44934</v>
      </c>
      <c r="Z4179" t="n">
        <v>20</v>
      </c>
      <c r="AA4179" s="14" t="inlineStr">
        <is>
          <t>SI</t>
        </is>
      </c>
    </row>
    <row r="4180">
      <c r="B4180" t="inlineStr">
        <is>
          <t>Venta Local</t>
        </is>
      </c>
      <c r="C4180" t="n">
        <v>40352037</v>
      </c>
      <c r="D4180" t="inlineStr">
        <is>
          <t>AGRO MEXICO</t>
        </is>
      </c>
      <c r="E4180" t="n">
        <v>1030337</v>
      </c>
      <c r="F4180" t="inlineStr">
        <is>
          <t>agro mexico1030337</t>
        </is>
      </c>
      <c r="G4180" s="12" t="n">
        <v>44927</v>
      </c>
      <c r="H4180" s="10" t="inlineStr"/>
      <c r="I4180" s="10" t="n"/>
      <c r="J4180" s="10" t="n"/>
      <c r="K4180" s="10" t="n"/>
      <c r="L4180" s="13" t="n">
        <v>5.449612403100775</v>
      </c>
      <c r="M4180" s="12" t="n">
        <v>44932</v>
      </c>
      <c r="N4180" s="13" t="n">
        <v>10</v>
      </c>
      <c r="O4180" s="12" t="n">
        <v>44942</v>
      </c>
      <c r="P4180" t="n">
        <v>13</v>
      </c>
      <c r="Q4180" s="14" t="inlineStr">
        <is>
          <t>SI</t>
        </is>
      </c>
      <c r="R4180" s="10" t="n"/>
      <c r="S4180" s="10" t="n"/>
      <c r="T4180" s="10" t="n"/>
      <c r="U4180" s="10" t="n"/>
      <c r="V4180" s="13" t="n">
        <v>7.449612403100775</v>
      </c>
      <c r="W4180" s="12" t="n">
        <v>44934</v>
      </c>
      <c r="X4180" s="13" t="n">
        <v>12</v>
      </c>
      <c r="Y4180" s="12" t="n">
        <v>44942</v>
      </c>
      <c r="Z4180" t="n">
        <v>13</v>
      </c>
      <c r="AA4180" s="14" t="inlineStr">
        <is>
          <t>SI</t>
        </is>
      </c>
    </row>
    <row r="4181">
      <c r="B4181" t="inlineStr">
        <is>
          <t>Venta Local</t>
        </is>
      </c>
      <c r="C4181" t="n">
        <v>40352034</v>
      </c>
      <c r="D4181" t="inlineStr">
        <is>
          <t>AGRO MEXICO</t>
        </is>
      </c>
      <c r="E4181" t="n">
        <v>1030337</v>
      </c>
      <c r="F4181" t="inlineStr">
        <is>
          <t>agro mexico1030337</t>
        </is>
      </c>
      <c r="G4181" s="12" t="n">
        <v>44935</v>
      </c>
      <c r="H4181" s="10" t="inlineStr"/>
      <c r="I4181" s="10" t="n"/>
      <c r="J4181" s="10" t="n"/>
      <c r="K4181" s="10" t="n"/>
      <c r="L4181" s="13" t="n">
        <v>5.449612403100775</v>
      </c>
      <c r="M4181" s="12" t="n">
        <v>44940</v>
      </c>
      <c r="N4181" s="13" t="n">
        <v>10</v>
      </c>
      <c r="O4181" s="12" t="n">
        <v>44950</v>
      </c>
      <c r="P4181" t="n">
        <v>6</v>
      </c>
      <c r="Q4181" s="14" t="inlineStr">
        <is>
          <t>SI</t>
        </is>
      </c>
      <c r="R4181" s="10" t="n"/>
      <c r="S4181" s="10" t="n"/>
      <c r="T4181" s="10" t="n"/>
      <c r="U4181" s="10" t="n"/>
      <c r="V4181" s="13" t="n">
        <v>7.449612403100775</v>
      </c>
      <c r="W4181" s="12" t="n">
        <v>44942</v>
      </c>
      <c r="X4181" s="13" t="n">
        <v>12</v>
      </c>
      <c r="Y4181" s="12" t="n">
        <v>44950</v>
      </c>
      <c r="Z4181" t="n">
        <v>6</v>
      </c>
      <c r="AA4181" s="14" t="inlineStr">
        <is>
          <t>SI</t>
        </is>
      </c>
    </row>
    <row r="4182">
      <c r="B4182" t="inlineStr">
        <is>
          <t>Venta Local</t>
        </is>
      </c>
      <c r="C4182" t="n">
        <v>40352026</v>
      </c>
      <c r="D4182" t="inlineStr">
        <is>
          <t>AGRO MEXICO</t>
        </is>
      </c>
      <c r="E4182" t="n">
        <v>1023218</v>
      </c>
      <c r="F4182" t="inlineStr">
        <is>
          <t>agro mexico1023218</t>
        </is>
      </c>
      <c r="G4182" s="12" t="n">
        <v>44935</v>
      </c>
      <c r="H4182" s="10" t="inlineStr"/>
      <c r="I4182" s="10" t="n"/>
      <c r="J4182" s="10" t="n"/>
      <c r="K4182" s="10" t="n"/>
      <c r="L4182" s="13" t="n">
        <v>5.449612403100775</v>
      </c>
      <c r="M4182" s="12" t="n">
        <v>44940</v>
      </c>
      <c r="N4182" s="13" t="n">
        <v>10</v>
      </c>
      <c r="O4182" s="12" t="n">
        <v>44950</v>
      </c>
      <c r="P4182" t="n">
        <v>6</v>
      </c>
      <c r="Q4182" s="14" t="inlineStr">
        <is>
          <t>SI</t>
        </is>
      </c>
      <c r="R4182" s="10" t="n"/>
      <c r="S4182" s="10" t="n"/>
      <c r="T4182" s="10" t="n"/>
      <c r="U4182" s="10" t="n"/>
      <c r="V4182" s="13" t="n">
        <v>7.449612403100775</v>
      </c>
      <c r="W4182" s="12" t="n">
        <v>44942</v>
      </c>
      <c r="X4182" s="13" t="n">
        <v>12</v>
      </c>
      <c r="Y4182" s="12" t="n">
        <v>44950</v>
      </c>
      <c r="Z4182" t="n">
        <v>6</v>
      </c>
      <c r="AA4182" s="14" t="inlineStr">
        <is>
          <t>SI</t>
        </is>
      </c>
    </row>
    <row r="4183">
      <c r="B4183" t="inlineStr">
        <is>
          <t>Venta Local</t>
        </is>
      </c>
      <c r="C4183" t="n">
        <v>40352024</v>
      </c>
      <c r="D4183" t="inlineStr">
        <is>
          <t>AGRO MEXICO</t>
        </is>
      </c>
      <c r="E4183" t="n">
        <v>1023218</v>
      </c>
      <c r="F4183" t="inlineStr">
        <is>
          <t>agro mexico1023218</t>
        </is>
      </c>
      <c r="G4183" s="12" t="n">
        <v>44935</v>
      </c>
      <c r="H4183" s="10" t="inlineStr"/>
      <c r="I4183" s="10" t="n"/>
      <c r="J4183" s="10" t="n"/>
      <c r="K4183" s="10" t="n"/>
      <c r="L4183" s="13" t="n">
        <v>5.449612403100775</v>
      </c>
      <c r="M4183" s="12" t="n">
        <v>44940</v>
      </c>
      <c r="N4183" s="13" t="n">
        <v>10</v>
      </c>
      <c r="O4183" s="12" t="n">
        <v>44950</v>
      </c>
      <c r="P4183" t="n">
        <v>6</v>
      </c>
      <c r="Q4183" s="14" t="inlineStr">
        <is>
          <t>SI</t>
        </is>
      </c>
      <c r="R4183" s="10" t="n"/>
      <c r="S4183" s="10" t="n"/>
      <c r="T4183" s="10" t="n"/>
      <c r="U4183" s="10" t="n"/>
      <c r="V4183" s="13" t="n">
        <v>7.449612403100775</v>
      </c>
      <c r="W4183" s="12" t="n">
        <v>44942</v>
      </c>
      <c r="X4183" s="13" t="n">
        <v>12</v>
      </c>
      <c r="Y4183" s="12" t="n">
        <v>44950</v>
      </c>
      <c r="Z4183" t="n">
        <v>6</v>
      </c>
      <c r="AA4183" s="14" t="inlineStr">
        <is>
          <t>SI</t>
        </is>
      </c>
    </row>
    <row r="4184">
      <c r="B4184" t="inlineStr">
        <is>
          <t>Venta Local</t>
        </is>
      </c>
      <c r="C4184" t="n">
        <v>40352023</v>
      </c>
      <c r="D4184" t="inlineStr">
        <is>
          <t>AGRO MEXICO</t>
        </is>
      </c>
      <c r="E4184" t="n">
        <v>1023324</v>
      </c>
      <c r="F4184" t="inlineStr">
        <is>
          <t>agro mexico1023324</t>
        </is>
      </c>
      <c r="G4184" s="12" t="n">
        <v>44919</v>
      </c>
      <c r="H4184" s="10" t="inlineStr"/>
      <c r="I4184" s="10" t="n"/>
      <c r="J4184" s="10" t="n"/>
      <c r="K4184" s="10" t="n"/>
      <c r="L4184" s="13" t="n">
        <v>5.449612403100775</v>
      </c>
      <c r="M4184" s="12" t="n">
        <v>44924</v>
      </c>
      <c r="N4184" s="13" t="n">
        <v>10</v>
      </c>
      <c r="O4184" s="12" t="n">
        <v>44934</v>
      </c>
      <c r="P4184" t="n">
        <v>20</v>
      </c>
      <c r="Q4184" s="14" t="inlineStr">
        <is>
          <t>SI</t>
        </is>
      </c>
      <c r="R4184" s="10" t="n"/>
      <c r="S4184" s="10" t="n"/>
      <c r="T4184" s="10" t="n"/>
      <c r="U4184" s="10" t="n"/>
      <c r="V4184" s="13" t="n">
        <v>7.449612403100775</v>
      </c>
      <c r="W4184" s="12" t="n">
        <v>44926</v>
      </c>
      <c r="X4184" s="13" t="n">
        <v>12</v>
      </c>
      <c r="Y4184" s="12" t="n">
        <v>44934</v>
      </c>
      <c r="Z4184" t="n">
        <v>20</v>
      </c>
      <c r="AA4184" s="14" t="inlineStr">
        <is>
          <t>SI</t>
        </is>
      </c>
    </row>
    <row r="4185">
      <c r="B4185" t="inlineStr">
        <is>
          <t>Venta Local</t>
        </is>
      </c>
      <c r="C4185" t="n">
        <v>40352021</v>
      </c>
      <c r="D4185" t="inlineStr">
        <is>
          <t>AGRO MEXICO</t>
        </is>
      </c>
      <c r="E4185" t="n">
        <v>1023324</v>
      </c>
      <c r="F4185" t="inlineStr">
        <is>
          <t>agro mexico1023324</t>
        </is>
      </c>
      <c r="G4185" s="12" t="n">
        <v>44935</v>
      </c>
      <c r="H4185" s="10" t="inlineStr"/>
      <c r="I4185" s="10" t="n"/>
      <c r="J4185" s="10" t="n"/>
      <c r="K4185" s="10" t="n"/>
      <c r="L4185" s="13" t="n">
        <v>5.449612403100775</v>
      </c>
      <c r="M4185" s="12" t="n">
        <v>44940</v>
      </c>
      <c r="N4185" s="13" t="n">
        <v>10</v>
      </c>
      <c r="O4185" s="12" t="n">
        <v>44950</v>
      </c>
      <c r="P4185" t="n">
        <v>6</v>
      </c>
      <c r="Q4185" s="14" t="inlineStr">
        <is>
          <t>SI</t>
        </is>
      </c>
      <c r="R4185" s="10" t="n"/>
      <c r="S4185" s="10" t="n"/>
      <c r="T4185" s="10" t="n"/>
      <c r="U4185" s="10" t="n"/>
      <c r="V4185" s="13" t="n">
        <v>7.449612403100775</v>
      </c>
      <c r="W4185" s="12" t="n">
        <v>44942</v>
      </c>
      <c r="X4185" s="13" t="n">
        <v>12</v>
      </c>
      <c r="Y4185" s="12" t="n">
        <v>44950</v>
      </c>
      <c r="Z4185" t="n">
        <v>6</v>
      </c>
      <c r="AA4185" s="14" t="inlineStr">
        <is>
          <t>SI</t>
        </is>
      </c>
    </row>
    <row r="4186">
      <c r="B4186" t="inlineStr">
        <is>
          <t>Venta Local</t>
        </is>
      </c>
      <c r="C4186" t="n">
        <v>40352020</v>
      </c>
      <c r="D4186" t="inlineStr">
        <is>
          <t>AGRO MEXICO</t>
        </is>
      </c>
      <c r="E4186" t="n">
        <v>1023324</v>
      </c>
      <c r="F4186" t="inlineStr">
        <is>
          <t>agro mexico1023324</t>
        </is>
      </c>
      <c r="G4186" s="12" t="n">
        <v>44919</v>
      </c>
      <c r="H4186" s="10" t="inlineStr"/>
      <c r="I4186" s="10" t="n"/>
      <c r="J4186" s="10" t="n"/>
      <c r="K4186" s="10" t="n"/>
      <c r="L4186" s="13" t="n">
        <v>5.449612403100775</v>
      </c>
      <c r="M4186" s="12" t="n">
        <v>44924</v>
      </c>
      <c r="N4186" s="13" t="n">
        <v>10</v>
      </c>
      <c r="O4186" s="12" t="n">
        <v>44934</v>
      </c>
      <c r="P4186" t="n">
        <v>20</v>
      </c>
      <c r="Q4186" s="14" t="inlineStr">
        <is>
          <t>SI</t>
        </is>
      </c>
      <c r="R4186" s="10" t="n"/>
      <c r="S4186" s="10" t="n"/>
      <c r="T4186" s="10" t="n"/>
      <c r="U4186" s="10" t="n"/>
      <c r="V4186" s="13" t="n">
        <v>7.449612403100775</v>
      </c>
      <c r="W4186" s="12" t="n">
        <v>44926</v>
      </c>
      <c r="X4186" s="13" t="n">
        <v>12</v>
      </c>
      <c r="Y4186" s="12" t="n">
        <v>44934</v>
      </c>
      <c r="Z4186" t="n">
        <v>20</v>
      </c>
      <c r="AA4186" s="14" t="inlineStr">
        <is>
          <t>SI</t>
        </is>
      </c>
    </row>
    <row r="4187">
      <c r="B4187" t="inlineStr">
        <is>
          <t>Venta Local</t>
        </is>
      </c>
      <c r="C4187" t="n">
        <v>40352019</v>
      </c>
      <c r="D4187" t="inlineStr">
        <is>
          <t>AGRO MEXICO</t>
        </is>
      </c>
      <c r="E4187" t="n">
        <v>1023219</v>
      </c>
      <c r="F4187" t="inlineStr">
        <is>
          <t>agro mexico1023219</t>
        </is>
      </c>
      <c r="G4187" s="12" t="n">
        <v>44919</v>
      </c>
      <c r="H4187" s="10" t="inlineStr"/>
      <c r="I4187" s="10" t="n"/>
      <c r="J4187" s="10" t="n"/>
      <c r="K4187" s="10" t="n"/>
      <c r="L4187" s="13" t="n">
        <v>5.449612403100775</v>
      </c>
      <c r="M4187" s="12" t="n">
        <v>44924</v>
      </c>
      <c r="N4187" s="13" t="n">
        <v>10</v>
      </c>
      <c r="O4187" s="12" t="n">
        <v>44934</v>
      </c>
      <c r="P4187" t="n">
        <v>20</v>
      </c>
      <c r="Q4187" s="14" t="inlineStr">
        <is>
          <t>SI</t>
        </is>
      </c>
      <c r="R4187" s="10" t="n"/>
      <c r="S4187" s="10" t="n"/>
      <c r="T4187" s="10" t="n"/>
      <c r="U4187" s="10" t="n"/>
      <c r="V4187" s="13" t="n">
        <v>7.449612403100775</v>
      </c>
      <c r="W4187" s="12" t="n">
        <v>44926</v>
      </c>
      <c r="X4187" s="13" t="n">
        <v>12</v>
      </c>
      <c r="Y4187" s="12" t="n">
        <v>44934</v>
      </c>
      <c r="Z4187" t="n">
        <v>20</v>
      </c>
      <c r="AA4187" s="14" t="inlineStr">
        <is>
          <t>SI</t>
        </is>
      </c>
    </row>
    <row r="4188">
      <c r="B4188" t="inlineStr">
        <is>
          <t>Venta Local</t>
        </is>
      </c>
      <c r="C4188" t="n">
        <v>40352019</v>
      </c>
      <c r="D4188" t="inlineStr">
        <is>
          <t>AGRO MEXICO</t>
        </is>
      </c>
      <c r="E4188" t="n">
        <v>1023219</v>
      </c>
      <c r="F4188" t="inlineStr">
        <is>
          <t>agro mexico1023219</t>
        </is>
      </c>
      <c r="G4188" s="12" t="n">
        <v>44919</v>
      </c>
      <c r="H4188" s="10" t="inlineStr"/>
      <c r="I4188" s="10" t="n"/>
      <c r="J4188" s="10" t="n"/>
      <c r="K4188" s="10" t="n"/>
      <c r="L4188" s="13" t="n">
        <v>5.449612403100775</v>
      </c>
      <c r="M4188" s="12" t="n">
        <v>44924</v>
      </c>
      <c r="N4188" s="13" t="n">
        <v>10</v>
      </c>
      <c r="O4188" s="12" t="n">
        <v>44934</v>
      </c>
      <c r="P4188" t="n">
        <v>20</v>
      </c>
      <c r="Q4188" s="14" t="inlineStr">
        <is>
          <t>SI</t>
        </is>
      </c>
      <c r="R4188" s="10" t="n"/>
      <c r="S4188" s="10" t="n"/>
      <c r="T4188" s="10" t="n"/>
      <c r="U4188" s="10" t="n"/>
      <c r="V4188" s="13" t="n">
        <v>7.449612403100775</v>
      </c>
      <c r="W4188" s="12" t="n">
        <v>44926</v>
      </c>
      <c r="X4188" s="13" t="n">
        <v>12</v>
      </c>
      <c r="Y4188" s="12" t="n">
        <v>44934</v>
      </c>
      <c r="Z4188" t="n">
        <v>20</v>
      </c>
      <c r="AA4188" s="14" t="inlineStr">
        <is>
          <t>SI</t>
        </is>
      </c>
    </row>
    <row r="4189">
      <c r="B4189" t="inlineStr">
        <is>
          <t>Venta Local</t>
        </is>
      </c>
      <c r="C4189" t="n">
        <v>40352018</v>
      </c>
      <c r="D4189" t="inlineStr">
        <is>
          <t>AGRO MEXICO</t>
        </is>
      </c>
      <c r="E4189" t="n">
        <v>1023219</v>
      </c>
      <c r="F4189" t="inlineStr">
        <is>
          <t>agro mexico1023219</t>
        </is>
      </c>
      <c r="G4189" s="12" t="n">
        <v>44935</v>
      </c>
      <c r="H4189" s="10" t="inlineStr"/>
      <c r="I4189" s="10" t="n"/>
      <c r="J4189" s="10" t="n"/>
      <c r="K4189" s="10" t="n"/>
      <c r="L4189" s="13" t="n">
        <v>5.449612403100775</v>
      </c>
      <c r="M4189" s="12" t="n">
        <v>44940</v>
      </c>
      <c r="N4189" s="13" t="n">
        <v>10</v>
      </c>
      <c r="O4189" s="12" t="n">
        <v>44950</v>
      </c>
      <c r="P4189" t="n">
        <v>6</v>
      </c>
      <c r="Q4189" s="14" t="inlineStr">
        <is>
          <t>SI</t>
        </is>
      </c>
      <c r="R4189" s="10" t="n"/>
      <c r="S4189" s="10" t="n"/>
      <c r="T4189" s="10" t="n"/>
      <c r="U4189" s="10" t="n"/>
      <c r="V4189" s="13" t="n">
        <v>7.449612403100775</v>
      </c>
      <c r="W4189" s="12" t="n">
        <v>44942</v>
      </c>
      <c r="X4189" s="13" t="n">
        <v>12</v>
      </c>
      <c r="Y4189" s="12" t="n">
        <v>44950</v>
      </c>
      <c r="Z4189" t="n">
        <v>6</v>
      </c>
      <c r="AA4189" s="14" t="inlineStr">
        <is>
          <t>SI</t>
        </is>
      </c>
    </row>
    <row r="4190">
      <c r="B4190" t="inlineStr">
        <is>
          <t>Venta Local</t>
        </is>
      </c>
      <c r="C4190" t="n">
        <v>40352018</v>
      </c>
      <c r="D4190" t="inlineStr">
        <is>
          <t>AGRO MEXICO</t>
        </is>
      </c>
      <c r="E4190" t="n">
        <v>1023219</v>
      </c>
      <c r="F4190" t="inlineStr">
        <is>
          <t>agro mexico1023219</t>
        </is>
      </c>
      <c r="G4190" s="12" t="n">
        <v>44935</v>
      </c>
      <c r="H4190" s="10" t="inlineStr"/>
      <c r="I4190" s="10" t="n"/>
      <c r="J4190" s="10" t="n"/>
      <c r="K4190" s="10" t="n"/>
      <c r="L4190" s="13" t="n">
        <v>5.449612403100775</v>
      </c>
      <c r="M4190" s="12" t="n">
        <v>44940</v>
      </c>
      <c r="N4190" s="13" t="n">
        <v>10</v>
      </c>
      <c r="O4190" s="12" t="n">
        <v>44950</v>
      </c>
      <c r="P4190" t="n">
        <v>6</v>
      </c>
      <c r="Q4190" s="14" t="inlineStr">
        <is>
          <t>SI</t>
        </is>
      </c>
      <c r="R4190" s="10" t="n"/>
      <c r="S4190" s="10" t="n"/>
      <c r="T4190" s="10" t="n"/>
      <c r="U4190" s="10" t="n"/>
      <c r="V4190" s="13" t="n">
        <v>7.449612403100775</v>
      </c>
      <c r="W4190" s="12" t="n">
        <v>44942</v>
      </c>
      <c r="X4190" s="13" t="n">
        <v>12</v>
      </c>
      <c r="Y4190" s="12" t="n">
        <v>44950</v>
      </c>
      <c r="Z4190" t="n">
        <v>6</v>
      </c>
      <c r="AA4190" s="14" t="inlineStr">
        <is>
          <t>SI</t>
        </is>
      </c>
    </row>
    <row r="4191">
      <c r="B4191" t="inlineStr">
        <is>
          <t>Venta Local</t>
        </is>
      </c>
      <c r="C4191" t="n">
        <v>40352005</v>
      </c>
      <c r="D4191" t="inlineStr">
        <is>
          <t>AGRO MEXICO</t>
        </is>
      </c>
      <c r="E4191" t="n">
        <v>1021555</v>
      </c>
      <c r="F4191" t="inlineStr">
        <is>
          <t>agro mexico1021555</t>
        </is>
      </c>
      <c r="G4191" s="12" t="n">
        <v>44945</v>
      </c>
      <c r="H4191" s="10" t="inlineStr"/>
      <c r="I4191" s="10" t="n"/>
      <c r="J4191" s="10" t="n"/>
      <c r="K4191" s="10" t="n"/>
      <c r="L4191" s="13" t="n">
        <v>5.449612403100775</v>
      </c>
      <c r="M4191" s="12" t="n">
        <v>44950</v>
      </c>
      <c r="N4191" s="13" t="n">
        <v>10</v>
      </c>
      <c r="O4191" s="12" t="n">
        <v>44960</v>
      </c>
      <c r="P4191" t="n">
        <v>20</v>
      </c>
      <c r="Q4191" s="14" t="inlineStr">
        <is>
          <t>SI</t>
        </is>
      </c>
      <c r="R4191" s="10" t="n"/>
      <c r="S4191" s="10" t="n"/>
      <c r="T4191" s="10" t="n"/>
      <c r="U4191" s="10" t="n"/>
      <c r="V4191" s="13" t="n">
        <v>7.449612403100775</v>
      </c>
      <c r="W4191" s="12" t="n">
        <v>44952</v>
      </c>
      <c r="X4191" s="13" t="n">
        <v>12</v>
      </c>
      <c r="Y4191" s="12" t="n">
        <v>44960</v>
      </c>
      <c r="Z4191" t="n">
        <v>20</v>
      </c>
      <c r="AA4191" s="14" t="inlineStr">
        <is>
          <t>SI</t>
        </is>
      </c>
    </row>
    <row r="4192">
      <c r="B4192" t="inlineStr">
        <is>
          <t>Venta Local</t>
        </is>
      </c>
      <c r="C4192" t="n">
        <v>40352004</v>
      </c>
      <c r="D4192" t="inlineStr">
        <is>
          <t>AGRO MEXICO</t>
        </is>
      </c>
      <c r="E4192" t="n">
        <v>1021555</v>
      </c>
      <c r="F4192" t="inlineStr">
        <is>
          <t>agro mexico1021555</t>
        </is>
      </c>
      <c r="G4192" s="12" t="n">
        <v>44945</v>
      </c>
      <c r="H4192" s="10" t="inlineStr"/>
      <c r="I4192" s="10" t="n"/>
      <c r="J4192" s="10" t="n"/>
      <c r="K4192" s="10" t="n"/>
      <c r="L4192" s="13" t="n">
        <v>5.449612403100775</v>
      </c>
      <c r="M4192" s="12" t="n">
        <v>44950</v>
      </c>
      <c r="N4192" s="13" t="n">
        <v>10</v>
      </c>
      <c r="O4192" s="12" t="n">
        <v>44960</v>
      </c>
      <c r="P4192" t="n">
        <v>20</v>
      </c>
      <c r="Q4192" s="14" t="inlineStr">
        <is>
          <t>SI</t>
        </is>
      </c>
      <c r="R4192" s="10" t="n"/>
      <c r="S4192" s="10" t="n"/>
      <c r="T4192" s="10" t="n"/>
      <c r="U4192" s="10" t="n"/>
      <c r="V4192" s="13" t="n">
        <v>7.449612403100775</v>
      </c>
      <c r="W4192" s="12" t="n">
        <v>44952</v>
      </c>
      <c r="X4192" s="13" t="n">
        <v>12</v>
      </c>
      <c r="Y4192" s="12" t="n">
        <v>44960</v>
      </c>
      <c r="Z4192" t="n">
        <v>20</v>
      </c>
      <c r="AA4192" s="14" t="inlineStr">
        <is>
          <t>SI</t>
        </is>
      </c>
    </row>
    <row r="4193">
      <c r="B4193" t="inlineStr">
        <is>
          <t>Venta Local</t>
        </is>
      </c>
      <c r="C4193" t="n">
        <v>40352003</v>
      </c>
      <c r="D4193" t="inlineStr">
        <is>
          <t>AGRO MEXICO</t>
        </is>
      </c>
      <c r="E4193" t="n">
        <v>1021555</v>
      </c>
      <c r="F4193" t="inlineStr">
        <is>
          <t>agro mexico1021555</t>
        </is>
      </c>
      <c r="G4193" s="12" t="n">
        <v>44945</v>
      </c>
      <c r="H4193" s="10" t="inlineStr"/>
      <c r="I4193" s="10" t="n"/>
      <c r="J4193" s="10" t="n"/>
      <c r="K4193" s="10" t="n"/>
      <c r="L4193" s="13" t="n">
        <v>5.449612403100775</v>
      </c>
      <c r="M4193" s="12" t="n">
        <v>44950</v>
      </c>
      <c r="N4193" s="13" t="n">
        <v>10</v>
      </c>
      <c r="O4193" s="12" t="n">
        <v>44960</v>
      </c>
      <c r="P4193" t="n">
        <v>20</v>
      </c>
      <c r="Q4193" s="14" t="inlineStr">
        <is>
          <t>SI</t>
        </is>
      </c>
      <c r="R4193" s="10" t="n"/>
      <c r="S4193" s="10" t="n"/>
      <c r="T4193" s="10" t="n"/>
      <c r="U4193" s="10" t="n"/>
      <c r="V4193" s="13" t="n">
        <v>7.449612403100775</v>
      </c>
      <c r="W4193" s="12" t="n">
        <v>44952</v>
      </c>
      <c r="X4193" s="13" t="n">
        <v>12</v>
      </c>
      <c r="Y4193" s="12" t="n">
        <v>44960</v>
      </c>
      <c r="Z4193" t="n">
        <v>20</v>
      </c>
      <c r="AA4193" s="14" t="inlineStr">
        <is>
          <t>SI</t>
        </is>
      </c>
    </row>
    <row r="4194">
      <c r="B4194" t="inlineStr">
        <is>
          <t>Venta Local</t>
        </is>
      </c>
      <c r="C4194" t="n">
        <v>40352002</v>
      </c>
      <c r="D4194" t="inlineStr">
        <is>
          <t>AGRO MEXICO</t>
        </is>
      </c>
      <c r="E4194" t="n">
        <v>1021555</v>
      </c>
      <c r="F4194" t="inlineStr">
        <is>
          <t>agro mexico1021555</t>
        </is>
      </c>
      <c r="G4194" s="12" t="n">
        <v>44929</v>
      </c>
      <c r="H4194" s="10" t="inlineStr"/>
      <c r="I4194" s="10" t="n"/>
      <c r="J4194" s="10" t="n"/>
      <c r="K4194" s="10" t="n"/>
      <c r="L4194" s="13" t="n">
        <v>5.449612403100775</v>
      </c>
      <c r="M4194" s="12" t="n">
        <v>44934</v>
      </c>
      <c r="N4194" s="13" t="n">
        <v>10</v>
      </c>
      <c r="O4194" s="12" t="n">
        <v>44944</v>
      </c>
      <c r="P4194" t="n">
        <v>11</v>
      </c>
      <c r="Q4194" s="14" t="inlineStr">
        <is>
          <t>SI</t>
        </is>
      </c>
      <c r="R4194" s="10" t="n"/>
      <c r="S4194" s="10" t="n"/>
      <c r="T4194" s="10" t="n"/>
      <c r="U4194" s="10" t="n"/>
      <c r="V4194" s="13" t="n">
        <v>7.449612403100775</v>
      </c>
      <c r="W4194" s="12" t="n">
        <v>44936</v>
      </c>
      <c r="X4194" s="13" t="n">
        <v>12</v>
      </c>
      <c r="Y4194" s="12" t="n">
        <v>44944</v>
      </c>
      <c r="Z4194" t="n">
        <v>11</v>
      </c>
      <c r="AA4194" s="14" t="inlineStr">
        <is>
          <t>SI</t>
        </is>
      </c>
    </row>
    <row r="4195">
      <c r="B4195" t="inlineStr">
        <is>
          <t>Venta Local</t>
        </is>
      </c>
      <c r="C4195" t="n">
        <v>40352001</v>
      </c>
      <c r="D4195" t="inlineStr">
        <is>
          <t>AGRO MEXICO</t>
        </is>
      </c>
      <c r="E4195" t="n">
        <v>1021272</v>
      </c>
      <c r="F4195" t="inlineStr">
        <is>
          <t>agro mexico1021272</t>
        </is>
      </c>
      <c r="G4195" s="12" t="n">
        <v>44935</v>
      </c>
      <c r="H4195" s="10" t="inlineStr"/>
      <c r="I4195" s="10" t="n"/>
      <c r="J4195" s="10" t="n"/>
      <c r="K4195" s="10" t="n"/>
      <c r="L4195" s="13" t="n">
        <v>5.449612403100775</v>
      </c>
      <c r="M4195" s="12" t="n">
        <v>44940</v>
      </c>
      <c r="N4195" s="13" t="n">
        <v>10</v>
      </c>
      <c r="O4195" s="12" t="n">
        <v>44950</v>
      </c>
      <c r="P4195" t="n">
        <v>6</v>
      </c>
      <c r="Q4195" s="14" t="inlineStr">
        <is>
          <t>SI</t>
        </is>
      </c>
      <c r="R4195" s="10" t="n"/>
      <c r="S4195" s="10" t="n"/>
      <c r="T4195" s="10" t="n"/>
      <c r="U4195" s="10" t="n"/>
      <c r="V4195" s="13" t="n">
        <v>7.449612403100775</v>
      </c>
      <c r="W4195" s="12" t="n">
        <v>44942</v>
      </c>
      <c r="X4195" s="13" t="n">
        <v>12</v>
      </c>
      <c r="Y4195" s="12" t="n">
        <v>44950</v>
      </c>
      <c r="Z4195" t="n">
        <v>6</v>
      </c>
      <c r="AA4195" s="14" t="inlineStr">
        <is>
          <t>SI</t>
        </is>
      </c>
    </row>
    <row r="4196">
      <c r="B4196" t="inlineStr">
        <is>
          <t>Venta Local</t>
        </is>
      </c>
      <c r="C4196" t="n">
        <v>40352000</v>
      </c>
      <c r="D4196" t="inlineStr">
        <is>
          <t>AGRO MEXICO</t>
        </is>
      </c>
      <c r="E4196" t="n">
        <v>1021272</v>
      </c>
      <c r="F4196" t="inlineStr">
        <is>
          <t>agro mexico1021272</t>
        </is>
      </c>
      <c r="G4196" s="12" t="n">
        <v>44935</v>
      </c>
      <c r="H4196" s="10" t="inlineStr"/>
      <c r="I4196" s="10" t="n"/>
      <c r="J4196" s="10" t="n"/>
      <c r="K4196" s="10" t="n"/>
      <c r="L4196" s="13" t="n">
        <v>5.449612403100775</v>
      </c>
      <c r="M4196" s="12" t="n">
        <v>44940</v>
      </c>
      <c r="N4196" s="13" t="n">
        <v>10</v>
      </c>
      <c r="O4196" s="12" t="n">
        <v>44950</v>
      </c>
      <c r="P4196" t="n">
        <v>6</v>
      </c>
      <c r="Q4196" s="14" t="inlineStr">
        <is>
          <t>SI</t>
        </is>
      </c>
      <c r="R4196" s="10" t="n"/>
      <c r="S4196" s="10" t="n"/>
      <c r="T4196" s="10" t="n"/>
      <c r="U4196" s="10" t="n"/>
      <c r="V4196" s="13" t="n">
        <v>7.449612403100775</v>
      </c>
      <c r="W4196" s="12" t="n">
        <v>44942</v>
      </c>
      <c r="X4196" s="13" t="n">
        <v>12</v>
      </c>
      <c r="Y4196" s="12" t="n">
        <v>44950</v>
      </c>
      <c r="Z4196" t="n">
        <v>6</v>
      </c>
      <c r="AA4196" s="14" t="inlineStr">
        <is>
          <t>SI</t>
        </is>
      </c>
    </row>
    <row r="4197">
      <c r="B4197" t="inlineStr">
        <is>
          <t>Venta Local</t>
        </is>
      </c>
      <c r="C4197" t="n">
        <v>40351997</v>
      </c>
      <c r="D4197" t="inlineStr">
        <is>
          <t>AGRO MEXICO</t>
        </is>
      </c>
      <c r="E4197" t="n">
        <v>1021272</v>
      </c>
      <c r="F4197" t="inlineStr">
        <is>
          <t>agro mexico1021272</t>
        </is>
      </c>
      <c r="G4197" s="12" t="n">
        <v>44935</v>
      </c>
      <c r="H4197" s="10" t="inlineStr"/>
      <c r="I4197" s="10" t="n"/>
      <c r="J4197" s="10" t="n"/>
      <c r="K4197" s="10" t="n"/>
      <c r="L4197" s="13" t="n">
        <v>5.449612403100775</v>
      </c>
      <c r="M4197" s="12" t="n">
        <v>44940</v>
      </c>
      <c r="N4197" s="13" t="n">
        <v>10</v>
      </c>
      <c r="O4197" s="12" t="n">
        <v>44950</v>
      </c>
      <c r="P4197" t="n">
        <v>6</v>
      </c>
      <c r="Q4197" s="14" t="inlineStr">
        <is>
          <t>SI</t>
        </is>
      </c>
      <c r="R4197" s="10" t="n"/>
      <c r="S4197" s="10" t="n"/>
      <c r="T4197" s="10" t="n"/>
      <c r="U4197" s="10" t="n"/>
      <c r="V4197" s="13" t="n">
        <v>7.449612403100775</v>
      </c>
      <c r="W4197" s="12" t="n">
        <v>44942</v>
      </c>
      <c r="X4197" s="13" t="n">
        <v>12</v>
      </c>
      <c r="Y4197" s="12" t="n">
        <v>44950</v>
      </c>
      <c r="Z4197" t="n">
        <v>6</v>
      </c>
      <c r="AA4197" s="14" t="inlineStr">
        <is>
          <t>SI</t>
        </is>
      </c>
    </row>
    <row r="4198">
      <c r="B4198" t="inlineStr">
        <is>
          <t>Venta Local</t>
        </is>
      </c>
      <c r="C4198" t="n">
        <v>40351994</v>
      </c>
      <c r="D4198" t="inlineStr">
        <is>
          <t>AGRO MEXICO</t>
        </is>
      </c>
      <c r="E4198" t="n">
        <v>1021272</v>
      </c>
      <c r="F4198" t="inlineStr">
        <is>
          <t>agro mexico1021272</t>
        </is>
      </c>
      <c r="G4198" s="12" t="n">
        <v>44935</v>
      </c>
      <c r="H4198" s="10" t="inlineStr"/>
      <c r="I4198" s="10" t="n"/>
      <c r="J4198" s="10" t="n"/>
      <c r="K4198" s="10" t="n"/>
      <c r="L4198" s="13" t="n">
        <v>5.449612403100775</v>
      </c>
      <c r="M4198" s="12" t="n">
        <v>44940</v>
      </c>
      <c r="N4198" s="13" t="n">
        <v>10</v>
      </c>
      <c r="O4198" s="12" t="n">
        <v>44950</v>
      </c>
      <c r="P4198" t="n">
        <v>6</v>
      </c>
      <c r="Q4198" s="14" t="inlineStr">
        <is>
          <t>SI</t>
        </is>
      </c>
      <c r="R4198" s="10" t="n"/>
      <c r="S4198" s="10" t="n"/>
      <c r="T4198" s="10" t="n"/>
      <c r="U4198" s="10" t="n"/>
      <c r="V4198" s="13" t="n">
        <v>7.449612403100775</v>
      </c>
      <c r="W4198" s="12" t="n">
        <v>44942</v>
      </c>
      <c r="X4198" s="13" t="n">
        <v>12</v>
      </c>
      <c r="Y4198" s="12" t="n">
        <v>44950</v>
      </c>
      <c r="Z4198" t="n">
        <v>6</v>
      </c>
      <c r="AA4198" s="14" t="inlineStr">
        <is>
          <t>SI</t>
        </is>
      </c>
    </row>
    <row r="4199">
      <c r="B4199" t="inlineStr">
        <is>
          <t>Venta Local</t>
        </is>
      </c>
      <c r="C4199" t="n">
        <v>40351991</v>
      </c>
      <c r="D4199" t="inlineStr">
        <is>
          <t>AGRO MEXICO</t>
        </is>
      </c>
      <c r="E4199" t="n">
        <v>1021272</v>
      </c>
      <c r="F4199" t="inlineStr">
        <is>
          <t>agro mexico1021272</t>
        </is>
      </c>
      <c r="G4199" s="12" t="n">
        <v>44919</v>
      </c>
      <c r="H4199" s="10" t="inlineStr"/>
      <c r="I4199" s="10" t="n"/>
      <c r="J4199" s="10" t="n"/>
      <c r="K4199" s="10" t="n"/>
      <c r="L4199" s="13" t="n">
        <v>5.449612403100775</v>
      </c>
      <c r="M4199" s="12" t="n">
        <v>44924</v>
      </c>
      <c r="N4199" s="13" t="n">
        <v>10</v>
      </c>
      <c r="O4199" s="12" t="n">
        <v>44934</v>
      </c>
      <c r="P4199" t="n">
        <v>20</v>
      </c>
      <c r="Q4199" s="14" t="inlineStr">
        <is>
          <t>SI</t>
        </is>
      </c>
      <c r="R4199" s="10" t="n"/>
      <c r="S4199" s="10" t="n"/>
      <c r="T4199" s="10" t="n"/>
      <c r="U4199" s="10" t="n"/>
      <c r="V4199" s="13" t="n">
        <v>7.449612403100775</v>
      </c>
      <c r="W4199" s="12" t="n">
        <v>44926</v>
      </c>
      <c r="X4199" s="13" t="n">
        <v>12</v>
      </c>
      <c r="Y4199" s="12" t="n">
        <v>44934</v>
      </c>
      <c r="Z4199" t="n">
        <v>20</v>
      </c>
      <c r="AA4199" s="14" t="inlineStr">
        <is>
          <t>SI</t>
        </is>
      </c>
    </row>
    <row r="4200">
      <c r="B4200" t="inlineStr">
        <is>
          <t>Venta Local</t>
        </is>
      </c>
      <c r="C4200" t="n">
        <v>40351988</v>
      </c>
      <c r="D4200" t="inlineStr">
        <is>
          <t>AGRO MEXICO</t>
        </is>
      </c>
      <c r="E4200" t="n">
        <v>1021270</v>
      </c>
      <c r="F4200" t="inlineStr">
        <is>
          <t>agro mexico1021270</t>
        </is>
      </c>
      <c r="G4200" s="12" t="n">
        <v>44945</v>
      </c>
      <c r="H4200" s="10" t="inlineStr"/>
      <c r="I4200" s="10" t="n"/>
      <c r="J4200" s="10" t="n"/>
      <c r="K4200" s="10" t="n"/>
      <c r="L4200" s="13" t="n">
        <v>5.449612403100775</v>
      </c>
      <c r="M4200" s="12" t="n">
        <v>44950</v>
      </c>
      <c r="N4200" s="13" t="n">
        <v>10</v>
      </c>
      <c r="O4200" s="12" t="n">
        <v>44960</v>
      </c>
      <c r="P4200" t="n">
        <v>20</v>
      </c>
      <c r="Q4200" s="14" t="inlineStr">
        <is>
          <t>SI</t>
        </is>
      </c>
      <c r="R4200" s="10" t="n"/>
      <c r="S4200" s="10" t="n"/>
      <c r="T4200" s="10" t="n"/>
      <c r="U4200" s="10" t="n"/>
      <c r="V4200" s="13" t="n">
        <v>7.449612403100775</v>
      </c>
      <c r="W4200" s="12" t="n">
        <v>44952</v>
      </c>
      <c r="X4200" s="13" t="n">
        <v>12</v>
      </c>
      <c r="Y4200" s="12" t="n">
        <v>44960</v>
      </c>
      <c r="Z4200" t="n">
        <v>20</v>
      </c>
      <c r="AA4200" s="14" t="inlineStr">
        <is>
          <t>SI</t>
        </is>
      </c>
    </row>
    <row r="4201">
      <c r="B4201" t="inlineStr">
        <is>
          <t>Venta Local</t>
        </is>
      </c>
      <c r="C4201" t="n">
        <v>40351988</v>
      </c>
      <c r="D4201" t="inlineStr">
        <is>
          <t>AGRO MEXICO</t>
        </is>
      </c>
      <c r="E4201" t="n">
        <v>1021270</v>
      </c>
      <c r="F4201" t="inlineStr">
        <is>
          <t>agro mexico1021270</t>
        </is>
      </c>
      <c r="G4201" s="12" t="n">
        <v>44945</v>
      </c>
      <c r="H4201" s="10" t="inlineStr"/>
      <c r="I4201" s="10" t="n"/>
      <c r="J4201" s="10" t="n"/>
      <c r="K4201" s="10" t="n"/>
      <c r="L4201" s="13" t="n">
        <v>5.449612403100775</v>
      </c>
      <c r="M4201" s="12" t="n">
        <v>44950</v>
      </c>
      <c r="N4201" s="13" t="n">
        <v>10</v>
      </c>
      <c r="O4201" s="12" t="n">
        <v>44960</v>
      </c>
      <c r="P4201" t="n">
        <v>20</v>
      </c>
      <c r="Q4201" s="14" t="inlineStr">
        <is>
          <t>SI</t>
        </is>
      </c>
      <c r="R4201" s="10" t="n"/>
      <c r="S4201" s="10" t="n"/>
      <c r="T4201" s="10" t="n"/>
      <c r="U4201" s="10" t="n"/>
      <c r="V4201" s="13" t="n">
        <v>7.449612403100775</v>
      </c>
      <c r="W4201" s="12" t="n">
        <v>44952</v>
      </c>
      <c r="X4201" s="13" t="n">
        <v>12</v>
      </c>
      <c r="Y4201" s="12" t="n">
        <v>44960</v>
      </c>
      <c r="Z4201" t="n">
        <v>20</v>
      </c>
      <c r="AA4201" s="14" t="inlineStr">
        <is>
          <t>SI</t>
        </is>
      </c>
    </row>
    <row r="4202">
      <c r="B4202" t="inlineStr">
        <is>
          <t>Venta Local</t>
        </is>
      </c>
      <c r="C4202" t="n">
        <v>40351987</v>
      </c>
      <c r="D4202" t="inlineStr">
        <is>
          <t>AGRO MEXICO</t>
        </is>
      </c>
      <c r="E4202" t="n">
        <v>1021270</v>
      </c>
      <c r="F4202" t="inlineStr">
        <is>
          <t>agro mexico1021270</t>
        </is>
      </c>
      <c r="G4202" s="12" t="n">
        <v>44929</v>
      </c>
      <c r="H4202" s="10" t="inlineStr"/>
      <c r="I4202" s="10" t="n"/>
      <c r="J4202" s="10" t="n"/>
      <c r="K4202" s="10" t="n"/>
      <c r="L4202" s="13" t="n">
        <v>5.449612403100775</v>
      </c>
      <c r="M4202" s="12" t="n">
        <v>44934</v>
      </c>
      <c r="N4202" s="13" t="n">
        <v>10</v>
      </c>
      <c r="O4202" s="12" t="n">
        <v>44944</v>
      </c>
      <c r="P4202" t="n">
        <v>11</v>
      </c>
      <c r="Q4202" s="14" t="inlineStr">
        <is>
          <t>SI</t>
        </is>
      </c>
      <c r="R4202" s="10" t="n"/>
      <c r="S4202" s="10" t="n"/>
      <c r="T4202" s="10" t="n"/>
      <c r="U4202" s="10" t="n"/>
      <c r="V4202" s="13" t="n">
        <v>7.449612403100775</v>
      </c>
      <c r="W4202" s="12" t="n">
        <v>44936</v>
      </c>
      <c r="X4202" s="13" t="n">
        <v>12</v>
      </c>
      <c r="Y4202" s="12" t="n">
        <v>44944</v>
      </c>
      <c r="Z4202" t="n">
        <v>11</v>
      </c>
      <c r="AA4202" s="14" t="inlineStr">
        <is>
          <t>SI</t>
        </is>
      </c>
    </row>
    <row r="4203">
      <c r="B4203" t="inlineStr">
        <is>
          <t>Venta Local</t>
        </is>
      </c>
      <c r="C4203" t="n">
        <v>40351985</v>
      </c>
      <c r="D4203" t="inlineStr">
        <is>
          <t>AGRO MEXICO</t>
        </is>
      </c>
      <c r="E4203" t="n">
        <v>1021270</v>
      </c>
      <c r="F4203" t="inlineStr">
        <is>
          <t>agro mexico1021270</t>
        </is>
      </c>
      <c r="G4203" s="12" t="n">
        <v>44945</v>
      </c>
      <c r="H4203" s="10" t="inlineStr"/>
      <c r="I4203" s="10" t="n"/>
      <c r="J4203" s="10" t="n"/>
      <c r="K4203" s="10" t="n"/>
      <c r="L4203" s="13" t="n">
        <v>5.449612403100775</v>
      </c>
      <c r="M4203" s="12" t="n">
        <v>44950</v>
      </c>
      <c r="N4203" s="13" t="n">
        <v>10</v>
      </c>
      <c r="O4203" s="12" t="n">
        <v>44960</v>
      </c>
      <c r="P4203" t="n">
        <v>20</v>
      </c>
      <c r="Q4203" s="14" t="inlineStr">
        <is>
          <t>SI</t>
        </is>
      </c>
      <c r="R4203" s="10" t="n"/>
      <c r="S4203" s="10" t="n"/>
      <c r="T4203" s="10" t="n"/>
      <c r="U4203" s="10" t="n"/>
      <c r="V4203" s="13" t="n">
        <v>7.449612403100775</v>
      </c>
      <c r="W4203" s="12" t="n">
        <v>44952</v>
      </c>
      <c r="X4203" s="13" t="n">
        <v>12</v>
      </c>
      <c r="Y4203" s="12" t="n">
        <v>44960</v>
      </c>
      <c r="Z4203" t="n">
        <v>20</v>
      </c>
      <c r="AA4203" s="14" t="inlineStr">
        <is>
          <t>SI</t>
        </is>
      </c>
    </row>
    <row r="4204">
      <c r="B4204" t="inlineStr">
        <is>
          <t>Venta Local</t>
        </is>
      </c>
      <c r="C4204" t="n">
        <v>40351984</v>
      </c>
      <c r="D4204" t="inlineStr">
        <is>
          <t>AGRO MEXICO</t>
        </is>
      </c>
      <c r="E4204" t="n">
        <v>1021270</v>
      </c>
      <c r="F4204" t="inlineStr">
        <is>
          <t>agro mexico1021270</t>
        </is>
      </c>
      <c r="G4204" s="12" t="n">
        <v>44929</v>
      </c>
      <c r="H4204" s="10" t="inlineStr"/>
      <c r="I4204" s="10" t="n"/>
      <c r="J4204" s="10" t="n"/>
      <c r="K4204" s="10" t="n"/>
      <c r="L4204" s="13" t="n">
        <v>5.449612403100775</v>
      </c>
      <c r="M4204" s="12" t="n">
        <v>44934</v>
      </c>
      <c r="N4204" s="13" t="n">
        <v>10</v>
      </c>
      <c r="O4204" s="12" t="n">
        <v>44944</v>
      </c>
      <c r="P4204" t="n">
        <v>11</v>
      </c>
      <c r="Q4204" s="14" t="inlineStr">
        <is>
          <t>SI</t>
        </is>
      </c>
      <c r="R4204" s="10" t="n"/>
      <c r="S4204" s="10" t="n"/>
      <c r="T4204" s="10" t="n"/>
      <c r="U4204" s="10" t="n"/>
      <c r="V4204" s="13" t="n">
        <v>7.449612403100775</v>
      </c>
      <c r="W4204" s="12" t="n">
        <v>44936</v>
      </c>
      <c r="X4204" s="13" t="n">
        <v>12</v>
      </c>
      <c r="Y4204" s="12" t="n">
        <v>44944</v>
      </c>
      <c r="Z4204" t="n">
        <v>11</v>
      </c>
      <c r="AA4204" s="14" t="inlineStr">
        <is>
          <t>SI</t>
        </is>
      </c>
    </row>
    <row r="4205">
      <c r="B4205" t="inlineStr">
        <is>
          <t>Venta Local</t>
        </is>
      </c>
      <c r="C4205" t="n">
        <v>40351982</v>
      </c>
      <c r="D4205" t="inlineStr">
        <is>
          <t>AGRO MEXICO</t>
        </is>
      </c>
      <c r="E4205" t="n">
        <v>1021270</v>
      </c>
      <c r="F4205" t="inlineStr">
        <is>
          <t>agro mexico1021270</t>
        </is>
      </c>
      <c r="G4205" s="12" t="n">
        <v>44945</v>
      </c>
      <c r="H4205" s="10" t="inlineStr"/>
      <c r="I4205" s="10" t="n"/>
      <c r="J4205" s="10" t="n"/>
      <c r="K4205" s="10" t="n"/>
      <c r="L4205" s="13" t="n">
        <v>5.449612403100775</v>
      </c>
      <c r="M4205" s="12" t="n">
        <v>44950</v>
      </c>
      <c r="N4205" s="13" t="n">
        <v>10</v>
      </c>
      <c r="O4205" s="12" t="n">
        <v>44960</v>
      </c>
      <c r="P4205" t="n">
        <v>20</v>
      </c>
      <c r="Q4205" s="14" t="inlineStr">
        <is>
          <t>SI</t>
        </is>
      </c>
      <c r="R4205" s="10" t="n"/>
      <c r="S4205" s="10" t="n"/>
      <c r="T4205" s="10" t="n"/>
      <c r="U4205" s="10" t="n"/>
      <c r="V4205" s="13" t="n">
        <v>7.449612403100775</v>
      </c>
      <c r="W4205" s="12" t="n">
        <v>44952</v>
      </c>
      <c r="X4205" s="13" t="n">
        <v>12</v>
      </c>
      <c r="Y4205" s="12" t="n">
        <v>44960</v>
      </c>
      <c r="Z4205" t="n">
        <v>20</v>
      </c>
      <c r="AA4205" s="14" t="inlineStr">
        <is>
          <t>SI</t>
        </is>
      </c>
    </row>
    <row r="4206">
      <c r="B4206" t="inlineStr">
        <is>
          <t>Venta Local</t>
        </is>
      </c>
      <c r="C4206" t="n">
        <v>40351978</v>
      </c>
      <c r="D4206" t="inlineStr">
        <is>
          <t>AGRO MEXICO</t>
        </is>
      </c>
      <c r="E4206" t="n">
        <v>1012725</v>
      </c>
      <c r="F4206" t="inlineStr">
        <is>
          <t>agro mexico1012725</t>
        </is>
      </c>
      <c r="G4206" s="12" t="n">
        <v>44925</v>
      </c>
      <c r="H4206" s="10" t="inlineStr"/>
      <c r="I4206" s="10" t="n"/>
      <c r="J4206" s="10" t="n"/>
      <c r="K4206" s="10" t="n"/>
      <c r="L4206" s="13" t="n">
        <v>5.449612403100775</v>
      </c>
      <c r="M4206" s="12" t="n">
        <v>44930</v>
      </c>
      <c r="N4206" s="13" t="n">
        <v>10</v>
      </c>
      <c r="O4206" s="12" t="n">
        <v>44940</v>
      </c>
      <c r="P4206" t="n">
        <v>14</v>
      </c>
      <c r="Q4206" s="14" t="inlineStr">
        <is>
          <t>SI</t>
        </is>
      </c>
      <c r="R4206" s="10" t="n"/>
      <c r="S4206" s="10" t="n"/>
      <c r="T4206" s="10" t="n"/>
      <c r="U4206" s="10" t="n"/>
      <c r="V4206" s="13" t="n">
        <v>7.449612403100775</v>
      </c>
      <c r="W4206" s="12" t="n">
        <v>44932</v>
      </c>
      <c r="X4206" s="13" t="n">
        <v>12</v>
      </c>
      <c r="Y4206" s="12" t="n">
        <v>44940</v>
      </c>
      <c r="Z4206" t="n">
        <v>14</v>
      </c>
      <c r="AA4206" s="14" t="inlineStr">
        <is>
          <t>SI</t>
        </is>
      </c>
    </row>
    <row r="4207">
      <c r="B4207" t="inlineStr">
        <is>
          <t>Venta Local</t>
        </is>
      </c>
      <c r="C4207" t="n">
        <v>40351976</v>
      </c>
      <c r="D4207" t="inlineStr">
        <is>
          <t>AGRO MEXICO</t>
        </is>
      </c>
      <c r="E4207" t="n">
        <v>1011150</v>
      </c>
      <c r="F4207" t="inlineStr">
        <is>
          <t>agro mexico1011150</t>
        </is>
      </c>
      <c r="G4207" s="12" t="n">
        <v>44935</v>
      </c>
      <c r="H4207" s="10" t="inlineStr"/>
      <c r="I4207" s="10" t="n"/>
      <c r="J4207" s="10" t="n"/>
      <c r="K4207" s="10" t="n"/>
      <c r="L4207" s="13" t="n">
        <v>5.449612403100775</v>
      </c>
      <c r="M4207" s="12" t="n">
        <v>44940</v>
      </c>
      <c r="N4207" s="13" t="n">
        <v>10</v>
      </c>
      <c r="O4207" s="12" t="n">
        <v>44950</v>
      </c>
      <c r="P4207" t="n">
        <v>6</v>
      </c>
      <c r="Q4207" s="14" t="inlineStr">
        <is>
          <t>SI</t>
        </is>
      </c>
      <c r="R4207" s="10" t="n"/>
      <c r="S4207" s="10" t="n"/>
      <c r="T4207" s="10" t="n"/>
      <c r="U4207" s="10" t="n"/>
      <c r="V4207" s="13" t="n">
        <v>7.449612403100775</v>
      </c>
      <c r="W4207" s="12" t="n">
        <v>44942</v>
      </c>
      <c r="X4207" s="13" t="n">
        <v>12</v>
      </c>
      <c r="Y4207" s="12" t="n">
        <v>44950</v>
      </c>
      <c r="Z4207" t="n">
        <v>6</v>
      </c>
      <c r="AA4207" s="14" t="inlineStr">
        <is>
          <t>SI</t>
        </is>
      </c>
    </row>
    <row r="4208">
      <c r="B4208" t="inlineStr">
        <is>
          <t>Venta Local</t>
        </is>
      </c>
      <c r="C4208" t="n">
        <v>40351968</v>
      </c>
      <c r="D4208" t="inlineStr">
        <is>
          <t>AGRO MEXICO</t>
        </is>
      </c>
      <c r="E4208" t="n">
        <v>1012796</v>
      </c>
      <c r="F4208" t="inlineStr">
        <is>
          <t>agro mexico1012796</t>
        </is>
      </c>
      <c r="G4208" s="12" t="n">
        <v>44935</v>
      </c>
      <c r="H4208" s="10" t="inlineStr"/>
      <c r="I4208" s="10" t="n"/>
      <c r="J4208" s="10" t="n"/>
      <c r="K4208" s="10" t="n"/>
      <c r="L4208" s="13" t="n">
        <v>5.449612403100775</v>
      </c>
      <c r="M4208" s="12" t="n">
        <v>44940</v>
      </c>
      <c r="N4208" s="13" t="n">
        <v>10</v>
      </c>
      <c r="O4208" s="12" t="n">
        <v>44950</v>
      </c>
      <c r="P4208" t="n">
        <v>6</v>
      </c>
      <c r="Q4208" s="14" t="inlineStr">
        <is>
          <t>SI</t>
        </is>
      </c>
      <c r="R4208" s="10" t="n"/>
      <c r="S4208" s="10" t="n"/>
      <c r="T4208" s="10" t="n"/>
      <c r="U4208" s="10" t="n"/>
      <c r="V4208" s="13" t="n">
        <v>7.449612403100775</v>
      </c>
      <c r="W4208" s="12" t="n">
        <v>44942</v>
      </c>
      <c r="X4208" s="13" t="n">
        <v>12</v>
      </c>
      <c r="Y4208" s="12" t="n">
        <v>44950</v>
      </c>
      <c r="Z4208" t="n">
        <v>6</v>
      </c>
      <c r="AA4208" s="14" t="inlineStr">
        <is>
          <t>SI</t>
        </is>
      </c>
    </row>
    <row r="4209">
      <c r="B4209" t="inlineStr">
        <is>
          <t>Venta Local</t>
        </is>
      </c>
      <c r="C4209" t="n">
        <v>40351943</v>
      </c>
      <c r="D4209" t="inlineStr">
        <is>
          <t>AGRO AMERICA</t>
        </is>
      </c>
      <c r="E4209" t="n">
        <v>1023456</v>
      </c>
      <c r="F4209" t="inlineStr">
        <is>
          <t>agro america1023456</t>
        </is>
      </c>
      <c r="G4209" s="12" t="n">
        <v>44950</v>
      </c>
      <c r="H4209" s="10" t="inlineStr"/>
      <c r="I4209" s="10" t="n"/>
      <c r="J4209" s="10" t="n"/>
      <c r="K4209" s="10" t="n"/>
      <c r="L4209" s="13" t="n">
        <v>7.5</v>
      </c>
      <c r="M4209" s="12" t="n">
        <v>44957</v>
      </c>
      <c r="N4209" s="13" t="n">
        <v>9.5</v>
      </c>
      <c r="O4209" s="12" t="n">
        <v>44966</v>
      </c>
      <c r="P4209" t="n">
        <v>15</v>
      </c>
      <c r="Q4209" s="14" t="inlineStr">
        <is>
          <t>SI</t>
        </is>
      </c>
      <c r="R4209" s="10" t="n"/>
      <c r="S4209" s="10" t="n"/>
      <c r="T4209" s="10" t="n"/>
      <c r="U4209" s="10" t="n"/>
      <c r="V4209" s="13" t="n">
        <v>9.5</v>
      </c>
      <c r="W4209" s="12" t="n">
        <v>44959</v>
      </c>
      <c r="X4209" s="13" t="n">
        <v>11.5</v>
      </c>
      <c r="Y4209" s="12" t="n">
        <v>44966</v>
      </c>
      <c r="Z4209" t="n">
        <v>15</v>
      </c>
      <c r="AA4209" s="14" t="inlineStr">
        <is>
          <t>SI</t>
        </is>
      </c>
    </row>
    <row r="4210">
      <c r="B4210" t="inlineStr">
        <is>
          <t>Venta Local</t>
        </is>
      </c>
      <c r="C4210" t="n">
        <v>40351943</v>
      </c>
      <c r="D4210" t="inlineStr">
        <is>
          <t>AGRO AMERICA</t>
        </is>
      </c>
      <c r="E4210" t="n">
        <v>1023456</v>
      </c>
      <c r="F4210" t="inlineStr">
        <is>
          <t>agro america1023456</t>
        </is>
      </c>
      <c r="G4210" s="12" t="n">
        <v>44950</v>
      </c>
      <c r="H4210" s="10" t="inlineStr"/>
      <c r="I4210" s="10" t="n"/>
      <c r="J4210" s="10" t="n"/>
      <c r="K4210" s="10" t="n"/>
      <c r="L4210" s="13" t="n">
        <v>7.5</v>
      </c>
      <c r="M4210" s="12" t="n">
        <v>44957</v>
      </c>
      <c r="N4210" s="13" t="n">
        <v>9.5</v>
      </c>
      <c r="O4210" s="12" t="n">
        <v>44966</v>
      </c>
      <c r="P4210" t="n">
        <v>15</v>
      </c>
      <c r="Q4210" s="14" t="inlineStr">
        <is>
          <t>SI</t>
        </is>
      </c>
      <c r="R4210" s="10" t="n"/>
      <c r="S4210" s="10" t="n"/>
      <c r="T4210" s="10" t="n"/>
      <c r="U4210" s="10" t="n"/>
      <c r="V4210" s="13" t="n">
        <v>9.5</v>
      </c>
      <c r="W4210" s="12" t="n">
        <v>44959</v>
      </c>
      <c r="X4210" s="13" t="n">
        <v>11.5</v>
      </c>
      <c r="Y4210" s="12" t="n">
        <v>44966</v>
      </c>
      <c r="Z4210" t="n">
        <v>15</v>
      </c>
      <c r="AA4210" s="14" t="inlineStr">
        <is>
          <t>SI</t>
        </is>
      </c>
    </row>
    <row r="4211">
      <c r="B4211" t="inlineStr">
        <is>
          <t>Venta Local</t>
        </is>
      </c>
      <c r="C4211" t="n">
        <v>40351942</v>
      </c>
      <c r="D4211" t="inlineStr">
        <is>
          <t>AGRO AMERICA</t>
        </is>
      </c>
      <c r="E4211" t="n">
        <v>1021260</v>
      </c>
      <c r="F4211" t="inlineStr">
        <is>
          <t>agro america1021260</t>
        </is>
      </c>
      <c r="G4211" s="12" t="n">
        <v>44950</v>
      </c>
      <c r="H4211" s="10" t="inlineStr"/>
      <c r="I4211" s="10" t="n"/>
      <c r="J4211" s="10" t="n"/>
      <c r="K4211" s="10" t="n"/>
      <c r="L4211" s="13" t="n">
        <v>7.5</v>
      </c>
      <c r="M4211" s="12" t="n">
        <v>44957</v>
      </c>
      <c r="N4211" s="13" t="n">
        <v>9.5</v>
      </c>
      <c r="O4211" s="12" t="n">
        <v>44966</v>
      </c>
      <c r="P4211" t="n">
        <v>15</v>
      </c>
      <c r="Q4211" s="14" t="inlineStr">
        <is>
          <t>SI</t>
        </is>
      </c>
      <c r="R4211" s="10" t="n"/>
      <c r="S4211" s="10" t="n"/>
      <c r="T4211" s="10" t="n"/>
      <c r="U4211" s="10" t="n"/>
      <c r="V4211" s="13" t="n">
        <v>9.5</v>
      </c>
      <c r="W4211" s="12" t="n">
        <v>44959</v>
      </c>
      <c r="X4211" s="13" t="n">
        <v>11.5</v>
      </c>
      <c r="Y4211" s="12" t="n">
        <v>44966</v>
      </c>
      <c r="Z4211" t="n">
        <v>15</v>
      </c>
      <c r="AA4211" s="14" t="inlineStr">
        <is>
          <t>SI</t>
        </is>
      </c>
    </row>
    <row r="4212">
      <c r="B4212" t="inlineStr">
        <is>
          <t>Venta Local</t>
        </is>
      </c>
      <c r="C4212" t="n">
        <v>40351934</v>
      </c>
      <c r="D4212" t="inlineStr">
        <is>
          <t>AGRO AMERICA</t>
        </is>
      </c>
      <c r="E4212" t="n">
        <v>1012148</v>
      </c>
      <c r="F4212" t="inlineStr">
        <is>
          <t>agro america1012148</t>
        </is>
      </c>
      <c r="G4212" s="12" t="n">
        <v>44936</v>
      </c>
      <c r="H4212" s="10" t="inlineStr"/>
      <c r="I4212" s="10" t="n"/>
      <c r="J4212" s="10" t="n"/>
      <c r="K4212" s="10" t="n"/>
      <c r="L4212" s="13" t="n">
        <v>7.5</v>
      </c>
      <c r="M4212" s="12" t="n">
        <v>44943</v>
      </c>
      <c r="N4212" s="13" t="n">
        <v>9.5</v>
      </c>
      <c r="O4212" s="12" t="n">
        <v>44952</v>
      </c>
      <c r="P4212" t="n">
        <v>4</v>
      </c>
      <c r="Q4212" s="14" t="inlineStr">
        <is>
          <t>SI</t>
        </is>
      </c>
      <c r="R4212" s="10" t="n"/>
      <c r="S4212" s="10" t="n"/>
      <c r="T4212" s="10" t="n"/>
      <c r="U4212" s="10" t="n"/>
      <c r="V4212" s="13" t="n">
        <v>9.5</v>
      </c>
      <c r="W4212" s="12" t="n">
        <v>44945</v>
      </c>
      <c r="X4212" s="13" t="n">
        <v>11.5</v>
      </c>
      <c r="Y4212" s="12" t="n">
        <v>44952</v>
      </c>
      <c r="Z4212" t="n">
        <v>4</v>
      </c>
      <c r="AA4212" s="14" t="inlineStr">
        <is>
          <t>SI</t>
        </is>
      </c>
    </row>
    <row r="4213">
      <c r="B4213" t="inlineStr">
        <is>
          <t>Venta Local</t>
        </is>
      </c>
      <c r="C4213" t="n">
        <v>40351933</v>
      </c>
      <c r="D4213" t="inlineStr">
        <is>
          <t>AGRO AMERICA</t>
        </is>
      </c>
      <c r="E4213" t="n">
        <v>1012148</v>
      </c>
      <c r="F4213" t="inlineStr">
        <is>
          <t>agro america1012148</t>
        </is>
      </c>
      <c r="G4213" s="12" t="n">
        <v>44929</v>
      </c>
      <c r="H4213" s="10" t="inlineStr"/>
      <c r="I4213" s="10" t="n"/>
      <c r="J4213" s="10" t="n"/>
      <c r="K4213" s="10" t="n"/>
      <c r="L4213" s="13" t="n">
        <v>7.5</v>
      </c>
      <c r="M4213" s="12" t="n">
        <v>44936</v>
      </c>
      <c r="N4213" s="13" t="n">
        <v>9.5</v>
      </c>
      <c r="O4213" s="12" t="n">
        <v>44945</v>
      </c>
      <c r="P4213" t="n">
        <v>10</v>
      </c>
      <c r="Q4213" s="14" t="inlineStr">
        <is>
          <t>SI</t>
        </is>
      </c>
      <c r="R4213" s="10" t="n"/>
      <c r="S4213" s="10" t="n"/>
      <c r="T4213" s="10" t="n"/>
      <c r="U4213" s="10" t="n"/>
      <c r="V4213" s="13" t="n">
        <v>9.5</v>
      </c>
      <c r="W4213" s="12" t="n">
        <v>44938</v>
      </c>
      <c r="X4213" s="13" t="n">
        <v>11.5</v>
      </c>
      <c r="Y4213" s="12" t="n">
        <v>44945</v>
      </c>
      <c r="Z4213" t="n">
        <v>10</v>
      </c>
      <c r="AA4213" s="14" t="inlineStr">
        <is>
          <t>SI</t>
        </is>
      </c>
    </row>
    <row r="4214">
      <c r="B4214" t="inlineStr">
        <is>
          <t>Venta Local</t>
        </is>
      </c>
      <c r="C4214" t="n">
        <v>40351907</v>
      </c>
      <c r="D4214" t="inlineStr">
        <is>
          <t>AGRO AMERICA</t>
        </is>
      </c>
      <c r="E4214" t="n">
        <v>1012167</v>
      </c>
      <c r="F4214" t="inlineStr">
        <is>
          <t>agro america1012167</t>
        </is>
      </c>
      <c r="G4214" s="12" t="n">
        <v>44929</v>
      </c>
      <c r="H4214" s="10" t="inlineStr"/>
      <c r="I4214" s="10" t="n"/>
      <c r="J4214" s="10" t="n"/>
      <c r="K4214" s="10" t="n"/>
      <c r="L4214" s="13" t="n">
        <v>7.5</v>
      </c>
      <c r="M4214" s="12" t="n">
        <v>44936</v>
      </c>
      <c r="N4214" s="13" t="n">
        <v>9.5</v>
      </c>
      <c r="O4214" s="12" t="n">
        <v>44945</v>
      </c>
      <c r="P4214" t="n">
        <v>10</v>
      </c>
      <c r="Q4214" s="14" t="inlineStr">
        <is>
          <t>SI</t>
        </is>
      </c>
      <c r="R4214" s="10" t="n"/>
      <c r="S4214" s="10" t="n"/>
      <c r="T4214" s="10" t="n"/>
      <c r="U4214" s="10" t="n"/>
      <c r="V4214" s="13" t="n">
        <v>9.5</v>
      </c>
      <c r="W4214" s="12" t="n">
        <v>44938</v>
      </c>
      <c r="X4214" s="13" t="n">
        <v>11.5</v>
      </c>
      <c r="Y4214" s="12" t="n">
        <v>44945</v>
      </c>
      <c r="Z4214" t="n">
        <v>10</v>
      </c>
      <c r="AA4214" s="14" t="inlineStr">
        <is>
          <t>SI</t>
        </is>
      </c>
    </row>
    <row r="4215">
      <c r="B4215" t="inlineStr">
        <is>
          <t>Venta Local</t>
        </is>
      </c>
      <c r="C4215" t="n">
        <v>40351905</v>
      </c>
      <c r="D4215" t="inlineStr">
        <is>
          <t>AGRO AMERICA</t>
        </is>
      </c>
      <c r="E4215" t="n">
        <v>1012167</v>
      </c>
      <c r="F4215" t="inlineStr">
        <is>
          <t>agro america1012167</t>
        </is>
      </c>
      <c r="G4215" s="12" t="n">
        <v>44928</v>
      </c>
      <c r="H4215" s="10" t="inlineStr"/>
      <c r="I4215" s="10" t="n"/>
      <c r="J4215" s="10" t="n"/>
      <c r="K4215" s="10" t="n"/>
      <c r="L4215" s="13" t="n">
        <v>7.5</v>
      </c>
      <c r="M4215" s="12" t="n">
        <v>44935</v>
      </c>
      <c r="N4215" s="13" t="n">
        <v>9.5</v>
      </c>
      <c r="O4215" s="12" t="n">
        <v>44944</v>
      </c>
      <c r="P4215" t="n">
        <v>11</v>
      </c>
      <c r="Q4215" s="14" t="inlineStr">
        <is>
          <t>SI</t>
        </is>
      </c>
      <c r="R4215" s="10" t="n"/>
      <c r="S4215" s="10" t="n"/>
      <c r="T4215" s="10" t="n"/>
      <c r="U4215" s="10" t="n"/>
      <c r="V4215" s="13" t="n">
        <v>9.5</v>
      </c>
      <c r="W4215" s="12" t="n">
        <v>44937</v>
      </c>
      <c r="X4215" s="13" t="n">
        <v>11.5</v>
      </c>
      <c r="Y4215" s="12" t="n">
        <v>44944</v>
      </c>
      <c r="Z4215" t="n">
        <v>11</v>
      </c>
      <c r="AA4215" s="14" t="inlineStr">
        <is>
          <t>SI</t>
        </is>
      </c>
    </row>
    <row r="4216">
      <c r="B4216" t="inlineStr">
        <is>
          <t>Venta Local</t>
        </is>
      </c>
      <c r="C4216" t="n">
        <v>40351904</v>
      </c>
      <c r="D4216" t="inlineStr">
        <is>
          <t>AGRO AMERICA</t>
        </is>
      </c>
      <c r="E4216" t="n">
        <v>1012167</v>
      </c>
      <c r="F4216" t="inlineStr">
        <is>
          <t>agro america1012167</t>
        </is>
      </c>
      <c r="G4216" s="12" t="n">
        <v>44928</v>
      </c>
      <c r="H4216" s="10" t="inlineStr"/>
      <c r="I4216" s="10" t="n"/>
      <c r="J4216" s="10" t="n"/>
      <c r="K4216" s="10" t="n"/>
      <c r="L4216" s="13" t="n">
        <v>7.5</v>
      </c>
      <c r="M4216" s="12" t="n">
        <v>44935</v>
      </c>
      <c r="N4216" s="13" t="n">
        <v>9.5</v>
      </c>
      <c r="O4216" s="12" t="n">
        <v>44944</v>
      </c>
      <c r="P4216" t="n">
        <v>11</v>
      </c>
      <c r="Q4216" s="14" t="inlineStr">
        <is>
          <t>SI</t>
        </is>
      </c>
      <c r="R4216" s="10" t="n"/>
      <c r="S4216" s="10" t="n"/>
      <c r="T4216" s="10" t="n"/>
      <c r="U4216" s="10" t="n"/>
      <c r="V4216" s="13" t="n">
        <v>9.5</v>
      </c>
      <c r="W4216" s="12" t="n">
        <v>44937</v>
      </c>
      <c r="X4216" s="13" t="n">
        <v>11.5</v>
      </c>
      <c r="Y4216" s="12" t="n">
        <v>44944</v>
      </c>
      <c r="Z4216" t="n">
        <v>11</v>
      </c>
      <c r="AA4216" s="14" t="inlineStr">
        <is>
          <t>SI</t>
        </is>
      </c>
    </row>
    <row r="4217">
      <c r="B4217" t="inlineStr">
        <is>
          <t>Venta Local</t>
        </is>
      </c>
      <c r="C4217" t="n">
        <v>40351903</v>
      </c>
      <c r="D4217" t="inlineStr">
        <is>
          <t>AGRO AMERICA</t>
        </is>
      </c>
      <c r="E4217" t="n">
        <v>1012167</v>
      </c>
      <c r="F4217" t="inlineStr">
        <is>
          <t>agro america1012167</t>
        </is>
      </c>
      <c r="G4217" s="12" t="n">
        <v>44929</v>
      </c>
      <c r="H4217" s="10" t="inlineStr"/>
      <c r="I4217" s="10" t="n"/>
      <c r="J4217" s="10" t="n"/>
      <c r="K4217" s="10" t="n"/>
      <c r="L4217" s="13" t="n">
        <v>7.5</v>
      </c>
      <c r="M4217" s="12" t="n">
        <v>44936</v>
      </c>
      <c r="N4217" s="13" t="n">
        <v>9.5</v>
      </c>
      <c r="O4217" s="12" t="n">
        <v>44945</v>
      </c>
      <c r="P4217" t="n">
        <v>10</v>
      </c>
      <c r="Q4217" s="14" t="inlineStr">
        <is>
          <t>SI</t>
        </is>
      </c>
      <c r="R4217" s="10" t="n"/>
      <c r="S4217" s="10" t="n"/>
      <c r="T4217" s="10" t="n"/>
      <c r="U4217" s="10" t="n"/>
      <c r="V4217" s="13" t="n">
        <v>9.5</v>
      </c>
      <c r="W4217" s="12" t="n">
        <v>44938</v>
      </c>
      <c r="X4217" s="13" t="n">
        <v>11.5</v>
      </c>
      <c r="Y4217" s="12" t="n">
        <v>44945</v>
      </c>
      <c r="Z4217" t="n">
        <v>10</v>
      </c>
      <c r="AA4217" s="14" t="inlineStr">
        <is>
          <t>SI</t>
        </is>
      </c>
    </row>
    <row r="4218">
      <c r="B4218" t="inlineStr">
        <is>
          <t>Venta Local</t>
        </is>
      </c>
      <c r="C4218" t="n">
        <v>40351902</v>
      </c>
      <c r="D4218" t="inlineStr">
        <is>
          <t>AGRO AMERICA</t>
        </is>
      </c>
      <c r="E4218" t="n">
        <v>1012167</v>
      </c>
      <c r="F4218" t="inlineStr">
        <is>
          <t>agro america1012167</t>
        </is>
      </c>
      <c r="G4218" s="12" t="n">
        <v>44929</v>
      </c>
      <c r="H4218" s="10" t="inlineStr"/>
      <c r="I4218" s="10" t="n"/>
      <c r="J4218" s="10" t="n"/>
      <c r="K4218" s="10" t="n"/>
      <c r="L4218" s="13" t="n">
        <v>7.5</v>
      </c>
      <c r="M4218" s="12" t="n">
        <v>44936</v>
      </c>
      <c r="N4218" s="13" t="n">
        <v>9.5</v>
      </c>
      <c r="O4218" s="12" t="n">
        <v>44945</v>
      </c>
      <c r="P4218" t="n">
        <v>10</v>
      </c>
      <c r="Q4218" s="14" t="inlineStr">
        <is>
          <t>SI</t>
        </is>
      </c>
      <c r="R4218" s="10" t="n"/>
      <c r="S4218" s="10" t="n"/>
      <c r="T4218" s="10" t="n"/>
      <c r="U4218" s="10" t="n"/>
      <c r="V4218" s="13" t="n">
        <v>9.5</v>
      </c>
      <c r="W4218" s="12" t="n">
        <v>44938</v>
      </c>
      <c r="X4218" s="13" t="n">
        <v>11.5</v>
      </c>
      <c r="Y4218" s="12" t="n">
        <v>44945</v>
      </c>
      <c r="Z4218" t="n">
        <v>10</v>
      </c>
      <c r="AA4218" s="14" t="inlineStr">
        <is>
          <t>SI</t>
        </is>
      </c>
    </row>
    <row r="4219">
      <c r="B4219" t="inlineStr">
        <is>
          <t>Venta Local</t>
        </is>
      </c>
      <c r="C4219" t="n">
        <v>40351898</v>
      </c>
      <c r="D4219" t="inlineStr">
        <is>
          <t>AGRO AMERICA</t>
        </is>
      </c>
      <c r="E4219" t="n">
        <v>1012145</v>
      </c>
      <c r="F4219" t="inlineStr">
        <is>
          <t>agro america1012145</t>
        </is>
      </c>
      <c r="G4219" s="12" t="n">
        <v>44934</v>
      </c>
      <c r="H4219" s="10" t="inlineStr"/>
      <c r="I4219" s="10" t="n"/>
      <c r="J4219" s="10" t="n"/>
      <c r="K4219" s="10" t="n"/>
      <c r="L4219" s="13" t="n">
        <v>7.5</v>
      </c>
      <c r="M4219" s="12" t="n">
        <v>44941</v>
      </c>
      <c r="N4219" s="13" t="n">
        <v>9.5</v>
      </c>
      <c r="O4219" s="12" t="n">
        <v>44950</v>
      </c>
      <c r="P4219" t="n">
        <v>6</v>
      </c>
      <c r="Q4219" s="14" t="inlineStr">
        <is>
          <t>SI</t>
        </is>
      </c>
      <c r="R4219" s="10" t="n"/>
      <c r="S4219" s="10" t="n"/>
      <c r="T4219" s="10" t="n"/>
      <c r="U4219" s="10" t="n"/>
      <c r="V4219" s="13" t="n">
        <v>9.5</v>
      </c>
      <c r="W4219" s="12" t="n">
        <v>44943</v>
      </c>
      <c r="X4219" s="13" t="n">
        <v>11.5</v>
      </c>
      <c r="Y4219" s="12" t="n">
        <v>44950</v>
      </c>
      <c r="Z4219" t="n">
        <v>6</v>
      </c>
      <c r="AA4219" s="14" t="inlineStr">
        <is>
          <t>SI</t>
        </is>
      </c>
    </row>
    <row r="4220">
      <c r="B4220" t="inlineStr">
        <is>
          <t>Venta Local</t>
        </is>
      </c>
      <c r="C4220" t="n">
        <v>40351897</v>
      </c>
      <c r="D4220" t="inlineStr">
        <is>
          <t>AGRO AMERICA</t>
        </is>
      </c>
      <c r="E4220" t="n">
        <v>1012145</v>
      </c>
      <c r="F4220" t="inlineStr">
        <is>
          <t>agro america1012145</t>
        </is>
      </c>
      <c r="G4220" s="12" t="n">
        <v>44928</v>
      </c>
      <c r="H4220" s="10" t="inlineStr"/>
      <c r="I4220" s="10" t="n"/>
      <c r="J4220" s="10" t="n"/>
      <c r="K4220" s="10" t="n"/>
      <c r="L4220" s="13" t="n">
        <v>7.5</v>
      </c>
      <c r="M4220" s="12" t="n">
        <v>44935</v>
      </c>
      <c r="N4220" s="13" t="n">
        <v>9.5</v>
      </c>
      <c r="O4220" s="12" t="n">
        <v>44944</v>
      </c>
      <c r="P4220" t="n">
        <v>11</v>
      </c>
      <c r="Q4220" s="14" t="inlineStr">
        <is>
          <t>SI</t>
        </is>
      </c>
      <c r="R4220" s="10" t="n"/>
      <c r="S4220" s="10" t="n"/>
      <c r="T4220" s="10" t="n"/>
      <c r="U4220" s="10" t="n"/>
      <c r="V4220" s="13" t="n">
        <v>9.5</v>
      </c>
      <c r="W4220" s="12" t="n">
        <v>44937</v>
      </c>
      <c r="X4220" s="13" t="n">
        <v>11.5</v>
      </c>
      <c r="Y4220" s="12" t="n">
        <v>44944</v>
      </c>
      <c r="Z4220" t="n">
        <v>11</v>
      </c>
      <c r="AA4220" s="14" t="inlineStr">
        <is>
          <t>SI</t>
        </is>
      </c>
    </row>
    <row r="4221">
      <c r="B4221" t="inlineStr">
        <is>
          <t>Venta Local</t>
        </is>
      </c>
      <c r="C4221" t="n">
        <v>40351883</v>
      </c>
      <c r="D4221" t="inlineStr">
        <is>
          <t>AGRO AMERICA</t>
        </is>
      </c>
      <c r="E4221" t="n">
        <v>1030818</v>
      </c>
      <c r="F4221" t="inlineStr">
        <is>
          <t>agro america1030818</t>
        </is>
      </c>
      <c r="G4221" s="12" t="n">
        <v>44957</v>
      </c>
      <c r="H4221" s="10" t="inlineStr"/>
      <c r="I4221" s="10" t="n"/>
      <c r="J4221" s="10" t="n"/>
      <c r="K4221" s="10" t="n"/>
      <c r="L4221" s="13" t="n">
        <v>7.5</v>
      </c>
      <c r="M4221" s="12" t="n">
        <v>44964</v>
      </c>
      <c r="N4221" s="13" t="n">
        <v>9.5</v>
      </c>
      <c r="O4221" s="12" t="n">
        <v>44973</v>
      </c>
      <c r="P4221" t="n">
        <v>9</v>
      </c>
      <c r="Q4221" s="14" t="inlineStr">
        <is>
          <t>SI</t>
        </is>
      </c>
      <c r="R4221" s="10" t="n"/>
      <c r="S4221" s="10" t="n"/>
      <c r="T4221" s="10" t="n"/>
      <c r="U4221" s="10" t="n"/>
      <c r="V4221" s="13" t="n">
        <v>9.5</v>
      </c>
      <c r="W4221" s="12" t="n">
        <v>44966</v>
      </c>
      <c r="X4221" s="13" t="n">
        <v>11.5</v>
      </c>
      <c r="Y4221" s="12" t="n">
        <v>44973</v>
      </c>
      <c r="Z4221" t="n">
        <v>9</v>
      </c>
      <c r="AA4221" s="14" t="inlineStr">
        <is>
          <t>SI</t>
        </is>
      </c>
    </row>
    <row r="4222">
      <c r="B4222" t="inlineStr">
        <is>
          <t>Venta Local</t>
        </is>
      </c>
      <c r="C4222" t="n">
        <v>40351881</v>
      </c>
      <c r="D4222" t="inlineStr">
        <is>
          <t>AGRO AMERICA</t>
        </is>
      </c>
      <c r="E4222" t="n">
        <v>1030379</v>
      </c>
      <c r="F4222" t="inlineStr">
        <is>
          <t>agro america1030379</t>
        </is>
      </c>
      <c r="G4222" s="12" t="n">
        <v>44943</v>
      </c>
      <c r="H4222" s="10" t="inlineStr"/>
      <c r="I4222" s="10" t="n"/>
      <c r="J4222" s="10" t="n"/>
      <c r="K4222" s="10" t="n"/>
      <c r="L4222" s="13" t="n">
        <v>7.5</v>
      </c>
      <c r="M4222" s="12" t="n">
        <v>44950</v>
      </c>
      <c r="N4222" s="13" t="n">
        <v>9.5</v>
      </c>
      <c r="O4222" s="12" t="n">
        <v>44959</v>
      </c>
      <c r="P4222" t="n">
        <v>21</v>
      </c>
      <c r="Q4222" s="14" t="inlineStr">
        <is>
          <t>SI</t>
        </is>
      </c>
      <c r="R4222" s="10" t="n"/>
      <c r="S4222" s="10" t="n"/>
      <c r="T4222" s="10" t="n"/>
      <c r="U4222" s="10" t="n"/>
      <c r="V4222" s="13" t="n">
        <v>9.5</v>
      </c>
      <c r="W4222" s="12" t="n">
        <v>44952</v>
      </c>
      <c r="X4222" s="13" t="n">
        <v>11.5</v>
      </c>
      <c r="Y4222" s="12" t="n">
        <v>44959</v>
      </c>
      <c r="Z4222" t="n">
        <v>21</v>
      </c>
      <c r="AA4222" s="14" t="inlineStr">
        <is>
          <t>SI</t>
        </is>
      </c>
    </row>
    <row r="4223">
      <c r="B4223" t="inlineStr">
        <is>
          <t>Venta Local</t>
        </is>
      </c>
      <c r="C4223" t="n">
        <v>40351880</v>
      </c>
      <c r="D4223" t="inlineStr">
        <is>
          <t>AGRO AMERICA</t>
        </is>
      </c>
      <c r="E4223" t="n">
        <v>1030379</v>
      </c>
      <c r="F4223" t="inlineStr">
        <is>
          <t>agro america1030379</t>
        </is>
      </c>
      <c r="G4223" s="12" t="n">
        <v>44943</v>
      </c>
      <c r="H4223" s="10" t="inlineStr"/>
      <c r="I4223" s="10" t="n"/>
      <c r="J4223" s="10" t="n"/>
      <c r="K4223" s="10" t="n"/>
      <c r="L4223" s="13" t="n">
        <v>7.5</v>
      </c>
      <c r="M4223" s="12" t="n">
        <v>44950</v>
      </c>
      <c r="N4223" s="13" t="n">
        <v>9.5</v>
      </c>
      <c r="O4223" s="12" t="n">
        <v>44959</v>
      </c>
      <c r="P4223" t="n">
        <v>21</v>
      </c>
      <c r="Q4223" s="14" t="inlineStr">
        <is>
          <t>SI</t>
        </is>
      </c>
      <c r="R4223" s="10" t="n"/>
      <c r="S4223" s="10" t="n"/>
      <c r="T4223" s="10" t="n"/>
      <c r="U4223" s="10" t="n"/>
      <c r="V4223" s="13" t="n">
        <v>9.5</v>
      </c>
      <c r="W4223" s="12" t="n">
        <v>44952</v>
      </c>
      <c r="X4223" s="13" t="n">
        <v>11.5</v>
      </c>
      <c r="Y4223" s="12" t="n">
        <v>44959</v>
      </c>
      <c r="Z4223" t="n">
        <v>21</v>
      </c>
      <c r="AA4223" s="14" t="inlineStr">
        <is>
          <t>SI</t>
        </is>
      </c>
    </row>
    <row r="4224">
      <c r="B4224" t="inlineStr">
        <is>
          <t>Venta Local</t>
        </is>
      </c>
      <c r="C4224" t="n">
        <v>40351879</v>
      </c>
      <c r="D4224" t="inlineStr">
        <is>
          <t>AGRO AMERICA</t>
        </is>
      </c>
      <c r="E4224" t="n">
        <v>1030379</v>
      </c>
      <c r="F4224" t="inlineStr">
        <is>
          <t>agro america1030379</t>
        </is>
      </c>
      <c r="G4224" s="12" t="n">
        <v>44943</v>
      </c>
      <c r="H4224" s="10" t="inlineStr"/>
      <c r="I4224" s="10" t="n"/>
      <c r="J4224" s="10" t="n"/>
      <c r="K4224" s="10" t="n"/>
      <c r="L4224" s="13" t="n">
        <v>7.5</v>
      </c>
      <c r="M4224" s="12" t="n">
        <v>44950</v>
      </c>
      <c r="N4224" s="13" t="n">
        <v>9.5</v>
      </c>
      <c r="O4224" s="12" t="n">
        <v>44959</v>
      </c>
      <c r="P4224" t="n">
        <v>21</v>
      </c>
      <c r="Q4224" s="14" t="inlineStr">
        <is>
          <t>SI</t>
        </is>
      </c>
      <c r="R4224" s="10" t="n"/>
      <c r="S4224" s="10" t="n"/>
      <c r="T4224" s="10" t="n"/>
      <c r="U4224" s="10" t="n"/>
      <c r="V4224" s="13" t="n">
        <v>9.5</v>
      </c>
      <c r="W4224" s="12" t="n">
        <v>44952</v>
      </c>
      <c r="X4224" s="13" t="n">
        <v>11.5</v>
      </c>
      <c r="Y4224" s="12" t="n">
        <v>44959</v>
      </c>
      <c r="Z4224" t="n">
        <v>21</v>
      </c>
      <c r="AA4224" s="14" t="inlineStr">
        <is>
          <t>SI</t>
        </is>
      </c>
    </row>
    <row r="4225">
      <c r="B4225" t="inlineStr">
        <is>
          <t>Venta Local</t>
        </is>
      </c>
      <c r="C4225" t="n">
        <v>40351878</v>
      </c>
      <c r="D4225" t="inlineStr">
        <is>
          <t>AGRO AMERICA</t>
        </is>
      </c>
      <c r="E4225" t="n">
        <v>1030379</v>
      </c>
      <c r="F4225" t="inlineStr">
        <is>
          <t>agro america1030379</t>
        </is>
      </c>
      <c r="G4225" s="12" t="n">
        <v>44949</v>
      </c>
      <c r="H4225" s="10" t="inlineStr"/>
      <c r="I4225" s="10" t="n"/>
      <c r="J4225" s="10" t="n"/>
      <c r="K4225" s="10" t="n"/>
      <c r="L4225" s="13" t="n">
        <v>7.5</v>
      </c>
      <c r="M4225" s="12" t="n">
        <v>44956</v>
      </c>
      <c r="N4225" s="13" t="n">
        <v>9.5</v>
      </c>
      <c r="O4225" s="12" t="n">
        <v>44965</v>
      </c>
      <c r="P4225" t="n">
        <v>16</v>
      </c>
      <c r="Q4225" s="14" t="inlineStr">
        <is>
          <t>SI</t>
        </is>
      </c>
      <c r="R4225" s="10" t="n"/>
      <c r="S4225" s="10" t="n"/>
      <c r="T4225" s="10" t="n"/>
      <c r="U4225" s="10" t="n"/>
      <c r="V4225" s="13" t="n">
        <v>9.5</v>
      </c>
      <c r="W4225" s="12" t="n">
        <v>44958</v>
      </c>
      <c r="X4225" s="13" t="n">
        <v>11.5</v>
      </c>
      <c r="Y4225" s="12" t="n">
        <v>44965</v>
      </c>
      <c r="Z4225" t="n">
        <v>16</v>
      </c>
      <c r="AA4225" s="14" t="inlineStr">
        <is>
          <t>SI</t>
        </is>
      </c>
    </row>
    <row r="4226">
      <c r="B4226" t="inlineStr">
        <is>
          <t>Venta Local</t>
        </is>
      </c>
      <c r="C4226" t="n">
        <v>40351872</v>
      </c>
      <c r="D4226" t="inlineStr">
        <is>
          <t>AGRO AMERICA</t>
        </is>
      </c>
      <c r="E4226" t="n">
        <v>1012523</v>
      </c>
      <c r="F4226" t="inlineStr">
        <is>
          <t>agro america1012523</t>
        </is>
      </c>
      <c r="G4226" s="12" t="n">
        <v>44935</v>
      </c>
      <c r="H4226" s="10" t="inlineStr"/>
      <c r="I4226" s="10" t="n"/>
      <c r="J4226" s="10" t="n"/>
      <c r="K4226" s="10" t="n"/>
      <c r="L4226" s="13" t="n">
        <v>7.5</v>
      </c>
      <c r="M4226" s="12" t="n">
        <v>44942</v>
      </c>
      <c r="N4226" s="13" t="n">
        <v>9.5</v>
      </c>
      <c r="O4226" s="12" t="n">
        <v>44951</v>
      </c>
      <c r="P4226" t="n">
        <v>5</v>
      </c>
      <c r="Q4226" s="14" t="inlineStr">
        <is>
          <t>SI</t>
        </is>
      </c>
      <c r="R4226" s="10" t="n"/>
      <c r="S4226" s="10" t="n"/>
      <c r="T4226" s="10" t="n"/>
      <c r="U4226" s="10" t="n"/>
      <c r="V4226" s="13" t="n">
        <v>9.5</v>
      </c>
      <c r="W4226" s="12" t="n">
        <v>44944</v>
      </c>
      <c r="X4226" s="13" t="n">
        <v>11.5</v>
      </c>
      <c r="Y4226" s="12" t="n">
        <v>44951</v>
      </c>
      <c r="Z4226" t="n">
        <v>5</v>
      </c>
      <c r="AA4226" s="14" t="inlineStr">
        <is>
          <t>SI</t>
        </is>
      </c>
    </row>
    <row r="4227">
      <c r="B4227" t="inlineStr">
        <is>
          <t>Venta Local</t>
        </is>
      </c>
      <c r="C4227" t="n">
        <v>40351872</v>
      </c>
      <c r="D4227" t="inlineStr">
        <is>
          <t>AGRO AMERICA</t>
        </is>
      </c>
      <c r="E4227" t="n">
        <v>1012111</v>
      </c>
      <c r="F4227" t="inlineStr">
        <is>
          <t>agro america1012111</t>
        </is>
      </c>
      <c r="G4227" s="12" t="n">
        <v>44935</v>
      </c>
      <c r="H4227" s="10" t="inlineStr"/>
      <c r="I4227" s="10" t="n"/>
      <c r="J4227" s="10" t="n"/>
      <c r="K4227" s="10" t="n"/>
      <c r="L4227" s="13" t="n">
        <v>7.5</v>
      </c>
      <c r="M4227" s="12" t="n">
        <v>44942</v>
      </c>
      <c r="N4227" s="13" t="n">
        <v>9.5</v>
      </c>
      <c r="O4227" s="12" t="n">
        <v>44951</v>
      </c>
      <c r="P4227" t="n">
        <v>5</v>
      </c>
      <c r="Q4227" s="14" t="inlineStr">
        <is>
          <t>SI</t>
        </is>
      </c>
      <c r="R4227" s="10" t="n"/>
      <c r="S4227" s="10" t="n"/>
      <c r="T4227" s="10" t="n"/>
      <c r="U4227" s="10" t="n"/>
      <c r="V4227" s="13" t="n">
        <v>9.5</v>
      </c>
      <c r="W4227" s="12" t="n">
        <v>44944</v>
      </c>
      <c r="X4227" s="13" t="n">
        <v>11.5</v>
      </c>
      <c r="Y4227" s="12" t="n">
        <v>44951</v>
      </c>
      <c r="Z4227" t="n">
        <v>5</v>
      </c>
      <c r="AA4227" s="14" t="inlineStr">
        <is>
          <t>SI</t>
        </is>
      </c>
    </row>
    <row r="4228">
      <c r="B4228" t="inlineStr">
        <is>
          <t>Venta Local</t>
        </is>
      </c>
      <c r="C4228" t="n">
        <v>40351855</v>
      </c>
      <c r="D4228" t="inlineStr">
        <is>
          <t>AGRO AMERICA</t>
        </is>
      </c>
      <c r="E4228" t="n">
        <v>1012165</v>
      </c>
      <c r="F4228" t="inlineStr">
        <is>
          <t>agro america1012165</t>
        </is>
      </c>
      <c r="G4228" s="12" t="n">
        <v>44945</v>
      </c>
      <c r="H4228" s="10" t="inlineStr"/>
      <c r="I4228" s="10" t="n"/>
      <c r="J4228" s="10" t="n"/>
      <c r="K4228" s="10" t="n"/>
      <c r="L4228" s="13" t="n">
        <v>7.5</v>
      </c>
      <c r="M4228" s="12" t="n">
        <v>44952</v>
      </c>
      <c r="N4228" s="13" t="n">
        <v>9.5</v>
      </c>
      <c r="O4228" s="12" t="n">
        <v>44961</v>
      </c>
      <c r="P4228" t="n">
        <v>19</v>
      </c>
      <c r="Q4228" s="14" t="inlineStr">
        <is>
          <t>SI</t>
        </is>
      </c>
      <c r="R4228" s="10" t="n"/>
      <c r="S4228" s="10" t="n"/>
      <c r="T4228" s="10" t="n"/>
      <c r="U4228" s="10" t="n"/>
      <c r="V4228" s="13" t="n">
        <v>9.5</v>
      </c>
      <c r="W4228" s="12" t="n">
        <v>44954</v>
      </c>
      <c r="X4228" s="13" t="n">
        <v>11.5</v>
      </c>
      <c r="Y4228" s="12" t="n">
        <v>44961</v>
      </c>
      <c r="Z4228" t="n">
        <v>19</v>
      </c>
      <c r="AA4228" s="14" t="inlineStr">
        <is>
          <t>SI</t>
        </is>
      </c>
    </row>
    <row r="4229">
      <c r="B4229" t="inlineStr">
        <is>
          <t>Venta Local</t>
        </is>
      </c>
      <c r="C4229" t="n">
        <v>40351854</v>
      </c>
      <c r="D4229" t="inlineStr">
        <is>
          <t>AGRO AMERICA</t>
        </is>
      </c>
      <c r="E4229" t="n">
        <v>1012165</v>
      </c>
      <c r="F4229" t="inlineStr">
        <is>
          <t>agro america1012165</t>
        </is>
      </c>
      <c r="G4229" s="12" t="n">
        <v>44937</v>
      </c>
      <c r="H4229" s="10" t="inlineStr"/>
      <c r="I4229" s="10" t="n"/>
      <c r="J4229" s="10" t="n"/>
      <c r="K4229" s="10" t="n"/>
      <c r="L4229" s="13" t="n">
        <v>7.5</v>
      </c>
      <c r="M4229" s="12" t="n">
        <v>44944</v>
      </c>
      <c r="N4229" s="13" t="n">
        <v>9.5</v>
      </c>
      <c r="O4229" s="12" t="n">
        <v>44953</v>
      </c>
      <c r="P4229" t="n">
        <v>3</v>
      </c>
      <c r="Q4229" s="14" t="inlineStr">
        <is>
          <t>SI</t>
        </is>
      </c>
      <c r="R4229" s="10" t="n"/>
      <c r="S4229" s="10" t="n"/>
      <c r="T4229" s="10" t="n"/>
      <c r="U4229" s="10" t="n"/>
      <c r="V4229" s="13" t="n">
        <v>9.5</v>
      </c>
      <c r="W4229" s="12" t="n">
        <v>44946</v>
      </c>
      <c r="X4229" s="13" t="n">
        <v>11.5</v>
      </c>
      <c r="Y4229" s="12" t="n">
        <v>44953</v>
      </c>
      <c r="Z4229" t="n">
        <v>3</v>
      </c>
      <c r="AA4229" s="14" t="inlineStr">
        <is>
          <t>SI</t>
        </is>
      </c>
    </row>
    <row r="4230">
      <c r="B4230" t="inlineStr">
        <is>
          <t>Venta Local</t>
        </is>
      </c>
      <c r="C4230" t="n">
        <v>40351846</v>
      </c>
      <c r="D4230" t="inlineStr">
        <is>
          <t>AGRO AMERICA</t>
        </is>
      </c>
      <c r="E4230" t="n">
        <v>1012159</v>
      </c>
      <c r="F4230" t="inlineStr">
        <is>
          <t>agro america1012159</t>
        </is>
      </c>
      <c r="G4230" s="12" t="n">
        <v>44936</v>
      </c>
      <c r="H4230" s="10" t="inlineStr"/>
      <c r="I4230" s="10" t="n"/>
      <c r="J4230" s="10" t="n"/>
      <c r="K4230" s="10" t="n"/>
      <c r="L4230" s="13" t="n">
        <v>7.5</v>
      </c>
      <c r="M4230" s="12" t="n">
        <v>44943</v>
      </c>
      <c r="N4230" s="13" t="n">
        <v>9.5</v>
      </c>
      <c r="O4230" s="12" t="n">
        <v>44952</v>
      </c>
      <c r="P4230" t="n">
        <v>4</v>
      </c>
      <c r="Q4230" s="14" t="inlineStr">
        <is>
          <t>SI</t>
        </is>
      </c>
      <c r="R4230" s="10" t="n"/>
      <c r="S4230" s="10" t="n"/>
      <c r="T4230" s="10" t="n"/>
      <c r="U4230" s="10" t="n"/>
      <c r="V4230" s="13" t="n">
        <v>9.5</v>
      </c>
      <c r="W4230" s="12" t="n">
        <v>44945</v>
      </c>
      <c r="X4230" s="13" t="n">
        <v>11.5</v>
      </c>
      <c r="Y4230" s="12" t="n">
        <v>44952</v>
      </c>
      <c r="Z4230" t="n">
        <v>4</v>
      </c>
      <c r="AA4230" s="14" t="inlineStr">
        <is>
          <t>SI</t>
        </is>
      </c>
    </row>
    <row r="4231">
      <c r="B4231" t="inlineStr">
        <is>
          <t>Venta Local</t>
        </is>
      </c>
      <c r="C4231" t="n">
        <v>40351842</v>
      </c>
      <c r="D4231" t="inlineStr">
        <is>
          <t>AGRO AMERICA</t>
        </is>
      </c>
      <c r="E4231" t="n">
        <v>1012111</v>
      </c>
      <c r="F4231" t="inlineStr">
        <is>
          <t>agro america1012111</t>
        </is>
      </c>
      <c r="G4231" s="12" t="n">
        <v>44937</v>
      </c>
      <c r="H4231" s="10" t="inlineStr"/>
      <c r="I4231" s="10" t="n"/>
      <c r="J4231" s="10" t="n"/>
      <c r="K4231" s="10" t="n"/>
      <c r="L4231" s="13" t="n">
        <v>7.5</v>
      </c>
      <c r="M4231" s="12" t="n">
        <v>44944</v>
      </c>
      <c r="N4231" s="13" t="n">
        <v>9.5</v>
      </c>
      <c r="O4231" s="12" t="n">
        <v>44953</v>
      </c>
      <c r="P4231" t="n">
        <v>3</v>
      </c>
      <c r="Q4231" s="14" t="inlineStr">
        <is>
          <t>SI</t>
        </is>
      </c>
      <c r="R4231" s="10" t="n"/>
      <c r="S4231" s="10" t="n"/>
      <c r="T4231" s="10" t="n"/>
      <c r="U4231" s="10" t="n"/>
      <c r="V4231" s="13" t="n">
        <v>9.5</v>
      </c>
      <c r="W4231" s="12" t="n">
        <v>44946</v>
      </c>
      <c r="X4231" s="13" t="n">
        <v>11.5</v>
      </c>
      <c r="Y4231" s="12" t="n">
        <v>44953</v>
      </c>
      <c r="Z4231" t="n">
        <v>3</v>
      </c>
      <c r="AA4231" s="14" t="inlineStr">
        <is>
          <t>SI</t>
        </is>
      </c>
    </row>
    <row r="4232">
      <c r="B4232" t="inlineStr">
        <is>
          <t>Venta Local</t>
        </is>
      </c>
      <c r="C4232" t="n">
        <v>40351565</v>
      </c>
      <c r="D4232" t="inlineStr">
        <is>
          <t>AGROSUPER SHANGHAI</t>
        </is>
      </c>
      <c r="E4232" t="n">
        <v>1022373</v>
      </c>
      <c r="F4232" t="inlineStr">
        <is>
          <t>agrosuper shanghai1022373</t>
        </is>
      </c>
      <c r="G4232" s="12" t="n">
        <v>44945</v>
      </c>
      <c r="H4232" s="10" t="inlineStr"/>
      <c r="I4232" s="10" t="n"/>
      <c r="J4232" s="10" t="n"/>
      <c r="K4232" s="10" t="n"/>
      <c r="L4232" s="13" t="n">
        <v>5.574109245612703</v>
      </c>
      <c r="M4232" s="12" t="n">
        <v>44950</v>
      </c>
      <c r="N4232" s="13" t="n">
        <v>5.5</v>
      </c>
      <c r="O4232" s="12" t="n">
        <v>44955</v>
      </c>
      <c r="P4232" t="n">
        <v>2</v>
      </c>
      <c r="Q4232" s="14" t="inlineStr">
        <is>
          <t>Mes 2</t>
        </is>
      </c>
      <c r="R4232" s="10" t="n"/>
      <c r="S4232" s="10" t="n"/>
      <c r="T4232" s="10" t="n"/>
      <c r="U4232" s="10" t="n"/>
      <c r="V4232" s="13" t="n">
        <v>7.574109245612703</v>
      </c>
      <c r="W4232" s="12" t="n">
        <v>44952</v>
      </c>
      <c r="X4232" s="13" t="n">
        <v>7.5</v>
      </c>
      <c r="Y4232" s="12" t="n">
        <v>44955</v>
      </c>
      <c r="Z4232" t="n">
        <v>2</v>
      </c>
      <c r="AA4232" s="14" t="inlineStr">
        <is>
          <t>Mes 2</t>
        </is>
      </c>
    </row>
    <row r="4233">
      <c r="B4233" t="inlineStr">
        <is>
          <t>Venta Local</t>
        </is>
      </c>
      <c r="C4233" t="n">
        <v>40351525</v>
      </c>
      <c r="D4233" t="inlineStr">
        <is>
          <t>AGROSUPER SHANGHAI</t>
        </is>
      </c>
      <c r="E4233" t="n">
        <v>1022096</v>
      </c>
      <c r="F4233" t="inlineStr">
        <is>
          <t>agrosuper shanghai1022096</t>
        </is>
      </c>
      <c r="G4233" s="12" t="n">
        <v>44941</v>
      </c>
      <c r="H4233" s="10" t="inlineStr"/>
      <c r="I4233" s="10" t="n"/>
      <c r="J4233" s="10" t="n"/>
      <c r="K4233" s="10" t="n"/>
      <c r="L4233" s="13" t="n">
        <v>5.574109245612703</v>
      </c>
      <c r="M4233" s="12" t="n">
        <v>44946</v>
      </c>
      <c r="N4233" s="13" t="n">
        <v>5.5</v>
      </c>
      <c r="O4233" s="12" t="n">
        <v>44951</v>
      </c>
      <c r="P4233" t="n">
        <v>5</v>
      </c>
      <c r="Q4233" s="14" t="inlineStr">
        <is>
          <t>SI</t>
        </is>
      </c>
      <c r="R4233" s="10" t="n"/>
      <c r="S4233" s="10" t="n"/>
      <c r="T4233" s="10" t="n"/>
      <c r="U4233" s="10" t="n"/>
      <c r="V4233" s="13" t="n">
        <v>7.574109245612703</v>
      </c>
      <c r="W4233" s="12" t="n">
        <v>44948</v>
      </c>
      <c r="X4233" s="13" t="n">
        <v>7.5</v>
      </c>
      <c r="Y4233" s="12" t="n">
        <v>44951</v>
      </c>
      <c r="Z4233" t="n">
        <v>5</v>
      </c>
      <c r="AA4233" s="14" t="inlineStr">
        <is>
          <t>SI</t>
        </is>
      </c>
    </row>
    <row r="4234">
      <c r="B4234" t="inlineStr">
        <is>
          <t>Venta Local</t>
        </is>
      </c>
      <c r="C4234" t="n">
        <v>40351524</v>
      </c>
      <c r="D4234" t="inlineStr">
        <is>
          <t>AGROSUPER SHANGHAI</t>
        </is>
      </c>
      <c r="E4234" t="n">
        <v>1022096</v>
      </c>
      <c r="F4234" t="inlineStr">
        <is>
          <t>agrosuper shanghai1022096</t>
        </is>
      </c>
      <c r="G4234" s="12" t="n">
        <v>44941</v>
      </c>
      <c r="H4234" s="10" t="inlineStr"/>
      <c r="I4234" s="10" t="n"/>
      <c r="J4234" s="10" t="n"/>
      <c r="K4234" s="10" t="n"/>
      <c r="L4234" s="13" t="n">
        <v>5.574109245612703</v>
      </c>
      <c r="M4234" s="12" t="n">
        <v>44946</v>
      </c>
      <c r="N4234" s="13" t="n">
        <v>5.5</v>
      </c>
      <c r="O4234" s="12" t="n">
        <v>44951</v>
      </c>
      <c r="P4234" t="n">
        <v>5</v>
      </c>
      <c r="Q4234" s="14" t="inlineStr">
        <is>
          <t>SI</t>
        </is>
      </c>
      <c r="R4234" s="10" t="n"/>
      <c r="S4234" s="10" t="n"/>
      <c r="T4234" s="10" t="n"/>
      <c r="U4234" s="10" t="n"/>
      <c r="V4234" s="13" t="n">
        <v>7.574109245612703</v>
      </c>
      <c r="W4234" s="12" t="n">
        <v>44948</v>
      </c>
      <c r="X4234" s="13" t="n">
        <v>7.5</v>
      </c>
      <c r="Y4234" s="12" t="n">
        <v>44951</v>
      </c>
      <c r="Z4234" t="n">
        <v>5</v>
      </c>
      <c r="AA4234" s="14" t="inlineStr">
        <is>
          <t>SI</t>
        </is>
      </c>
    </row>
    <row r="4235">
      <c r="B4235" t="inlineStr">
        <is>
          <t>Venta Local</t>
        </is>
      </c>
      <c r="C4235" t="n">
        <v>40351519</v>
      </c>
      <c r="D4235" t="inlineStr">
        <is>
          <t>AGROSUPER SHANGHAI</t>
        </is>
      </c>
      <c r="E4235" t="n">
        <v>1021766</v>
      </c>
      <c r="F4235" t="inlineStr">
        <is>
          <t>agrosuper shanghai1021766</t>
        </is>
      </c>
      <c r="G4235" s="12" t="n">
        <v>44968</v>
      </c>
      <c r="H4235" s="10" t="inlineStr"/>
      <c r="I4235" s="10" t="n"/>
      <c r="J4235" s="10" t="n"/>
      <c r="K4235" s="10" t="n"/>
      <c r="L4235" s="13" t="n">
        <v>5.574109245612703</v>
      </c>
      <c r="M4235" s="12" t="n">
        <v>44973</v>
      </c>
      <c r="N4235" s="13" t="n">
        <v>5.5</v>
      </c>
      <c r="O4235" s="12" t="n">
        <v>44978</v>
      </c>
      <c r="P4235" t="n">
        <v>6</v>
      </c>
      <c r="Q4235" s="14" t="inlineStr">
        <is>
          <t>SI</t>
        </is>
      </c>
      <c r="R4235" s="10" t="n"/>
      <c r="S4235" s="10" t="n"/>
      <c r="T4235" s="10" t="n"/>
      <c r="U4235" s="10" t="n"/>
      <c r="V4235" s="13" t="n">
        <v>7.574109245612703</v>
      </c>
      <c r="W4235" s="12" t="n">
        <v>44975</v>
      </c>
      <c r="X4235" s="13" t="n">
        <v>7.5</v>
      </c>
      <c r="Y4235" s="12" t="n">
        <v>44978</v>
      </c>
      <c r="Z4235" t="n">
        <v>6</v>
      </c>
      <c r="AA4235" s="14" t="inlineStr">
        <is>
          <t>SI</t>
        </is>
      </c>
    </row>
    <row r="4236">
      <c r="B4236" t="inlineStr">
        <is>
          <t>Venta Local</t>
        </is>
      </c>
      <c r="C4236" t="n">
        <v>40351518</v>
      </c>
      <c r="D4236" t="inlineStr">
        <is>
          <t>AGROSUPER SHANGHAI</t>
        </is>
      </c>
      <c r="E4236" t="n">
        <v>1021766</v>
      </c>
      <c r="F4236" t="inlineStr">
        <is>
          <t>agrosuper shanghai1021766</t>
        </is>
      </c>
      <c r="G4236" s="12" t="n">
        <v>44969</v>
      </c>
      <c r="H4236" s="10" t="inlineStr"/>
      <c r="I4236" s="10" t="n"/>
      <c r="J4236" s="10" t="n"/>
      <c r="K4236" s="10" t="n"/>
      <c r="L4236" s="13" t="n">
        <v>5.574109245612703</v>
      </c>
      <c r="M4236" s="12" t="n">
        <v>44974</v>
      </c>
      <c r="N4236" s="13" t="n">
        <v>5.5</v>
      </c>
      <c r="O4236" s="12" t="n">
        <v>44979</v>
      </c>
      <c r="P4236" t="n">
        <v>5</v>
      </c>
      <c r="Q4236" s="14" t="inlineStr">
        <is>
          <t>SI</t>
        </is>
      </c>
      <c r="R4236" s="10" t="n"/>
      <c r="S4236" s="10" t="n"/>
      <c r="T4236" s="10" t="n"/>
      <c r="U4236" s="10" t="n"/>
      <c r="V4236" s="13" t="n">
        <v>7.574109245612703</v>
      </c>
      <c r="W4236" s="12" t="n">
        <v>44976</v>
      </c>
      <c r="X4236" s="13" t="n">
        <v>7.5</v>
      </c>
      <c r="Y4236" s="12" t="n">
        <v>44979</v>
      </c>
      <c r="Z4236" t="n">
        <v>5</v>
      </c>
      <c r="AA4236" s="14" t="inlineStr">
        <is>
          <t>SI</t>
        </is>
      </c>
    </row>
    <row r="4237">
      <c r="B4237" t="inlineStr">
        <is>
          <t>Venta Local</t>
        </is>
      </c>
      <c r="C4237" t="n">
        <v>40351517</v>
      </c>
      <c r="D4237" t="inlineStr">
        <is>
          <t>AGROSUPER SHANGHAI</t>
        </is>
      </c>
      <c r="E4237" t="n">
        <v>1021766</v>
      </c>
      <c r="F4237" t="inlineStr">
        <is>
          <t>agrosuper shanghai1021766</t>
        </is>
      </c>
      <c r="G4237" s="12" t="n">
        <v>44969</v>
      </c>
      <c r="H4237" s="10" t="inlineStr"/>
      <c r="I4237" s="10" t="n"/>
      <c r="J4237" s="10" t="n"/>
      <c r="K4237" s="10" t="n"/>
      <c r="L4237" s="13" t="n">
        <v>5.574109245612703</v>
      </c>
      <c r="M4237" s="12" t="n">
        <v>44974</v>
      </c>
      <c r="N4237" s="13" t="n">
        <v>5.5</v>
      </c>
      <c r="O4237" s="12" t="n">
        <v>44979</v>
      </c>
      <c r="P4237" t="n">
        <v>5</v>
      </c>
      <c r="Q4237" s="14" t="inlineStr">
        <is>
          <t>SI</t>
        </is>
      </c>
      <c r="R4237" s="10" t="n"/>
      <c r="S4237" s="10" t="n"/>
      <c r="T4237" s="10" t="n"/>
      <c r="U4237" s="10" t="n"/>
      <c r="V4237" s="13" t="n">
        <v>7.574109245612703</v>
      </c>
      <c r="W4237" s="12" t="n">
        <v>44976</v>
      </c>
      <c r="X4237" s="13" t="n">
        <v>7.5</v>
      </c>
      <c r="Y4237" s="12" t="n">
        <v>44979</v>
      </c>
      <c r="Z4237" t="n">
        <v>5</v>
      </c>
      <c r="AA4237" s="14" t="inlineStr">
        <is>
          <t>SI</t>
        </is>
      </c>
    </row>
    <row r="4238">
      <c r="B4238" t="inlineStr">
        <is>
          <t>Venta Local</t>
        </is>
      </c>
      <c r="C4238" t="n">
        <v>40351516</v>
      </c>
      <c r="D4238" t="inlineStr">
        <is>
          <t>AGROSUPER SHANGHAI</t>
        </is>
      </c>
      <c r="E4238" t="n">
        <v>1021766</v>
      </c>
      <c r="F4238" t="inlineStr">
        <is>
          <t>agrosuper shanghai1021766</t>
        </is>
      </c>
      <c r="G4238" s="12" t="n">
        <v>44975</v>
      </c>
      <c r="H4238" s="10" t="inlineStr"/>
      <c r="I4238" s="10" t="n"/>
      <c r="J4238" s="10" t="n"/>
      <c r="K4238" s="10" t="n"/>
      <c r="L4238" s="13" t="n">
        <v>5.574109245612703</v>
      </c>
      <c r="M4238" s="12" t="n">
        <v>44980</v>
      </c>
      <c r="N4238" s="13" t="n">
        <v>5.5</v>
      </c>
      <c r="O4238" s="12" t="n">
        <v>44985</v>
      </c>
      <c r="P4238" t="n">
        <v>0</v>
      </c>
      <c r="Q4238" s="14" t="inlineStr">
        <is>
          <t>Mes 3</t>
        </is>
      </c>
      <c r="R4238" s="10" t="n"/>
      <c r="S4238" s="10" t="n"/>
      <c r="T4238" s="10" t="n"/>
      <c r="U4238" s="10" t="n"/>
      <c r="V4238" s="13" t="n">
        <v>7.574109245612703</v>
      </c>
      <c r="W4238" s="12" t="n">
        <v>44982</v>
      </c>
      <c r="X4238" s="13" t="n">
        <v>7.5</v>
      </c>
      <c r="Y4238" s="12" t="n">
        <v>44985</v>
      </c>
      <c r="Z4238" t="n">
        <v>0</v>
      </c>
      <c r="AA4238" s="14" t="inlineStr">
        <is>
          <t>Mes 3</t>
        </is>
      </c>
    </row>
    <row r="4239">
      <c r="B4239" t="inlineStr">
        <is>
          <t>Venta Local</t>
        </is>
      </c>
      <c r="C4239" t="n">
        <v>40351515</v>
      </c>
      <c r="D4239" t="inlineStr">
        <is>
          <t>AGROSUPER SHANGHAI</t>
        </is>
      </c>
      <c r="E4239" t="n">
        <v>1021766</v>
      </c>
      <c r="F4239" t="inlineStr">
        <is>
          <t>agrosuper shanghai1021766</t>
        </is>
      </c>
      <c r="G4239" s="12" t="n">
        <v>44953</v>
      </c>
      <c r="H4239" s="10" t="inlineStr"/>
      <c r="I4239" s="10" t="n"/>
      <c r="J4239" s="10" t="n"/>
      <c r="K4239" s="10" t="n"/>
      <c r="L4239" s="13" t="n">
        <v>5.574109245612703</v>
      </c>
      <c r="M4239" s="12" t="n">
        <v>44958</v>
      </c>
      <c r="N4239" s="13" t="n">
        <v>5.5</v>
      </c>
      <c r="O4239" s="12" t="n">
        <v>44963</v>
      </c>
      <c r="P4239" t="n">
        <v>19</v>
      </c>
      <c r="Q4239" s="14" t="inlineStr">
        <is>
          <t>SI</t>
        </is>
      </c>
      <c r="R4239" s="10" t="n"/>
      <c r="S4239" s="10" t="n"/>
      <c r="T4239" s="10" t="n"/>
      <c r="U4239" s="10" t="n"/>
      <c r="V4239" s="13" t="n">
        <v>7.574109245612703</v>
      </c>
      <c r="W4239" s="12" t="n">
        <v>44960</v>
      </c>
      <c r="X4239" s="13" t="n">
        <v>7.5</v>
      </c>
      <c r="Y4239" s="12" t="n">
        <v>44963</v>
      </c>
      <c r="Z4239" t="n">
        <v>19</v>
      </c>
      <c r="AA4239" s="14" t="inlineStr">
        <is>
          <t>SI</t>
        </is>
      </c>
    </row>
    <row r="4240">
      <c r="B4240" t="inlineStr">
        <is>
          <t>Venta Local</t>
        </is>
      </c>
      <c r="C4240" t="n">
        <v>40351514</v>
      </c>
      <c r="D4240" t="inlineStr">
        <is>
          <t>AGROSUPER SHANGHAI</t>
        </is>
      </c>
      <c r="E4240" t="n">
        <v>1021766</v>
      </c>
      <c r="F4240" t="inlineStr">
        <is>
          <t>agrosuper shanghai1021766</t>
        </is>
      </c>
      <c r="G4240" s="12" t="n">
        <v>44969</v>
      </c>
      <c r="H4240" s="10" t="inlineStr"/>
      <c r="I4240" s="10" t="n"/>
      <c r="J4240" s="10" t="n"/>
      <c r="K4240" s="10" t="n"/>
      <c r="L4240" s="13" t="n">
        <v>5.574109245612703</v>
      </c>
      <c r="M4240" s="12" t="n">
        <v>44974</v>
      </c>
      <c r="N4240" s="13" t="n">
        <v>5.5</v>
      </c>
      <c r="O4240" s="12" t="n">
        <v>44979</v>
      </c>
      <c r="P4240" t="n">
        <v>5</v>
      </c>
      <c r="Q4240" s="14" t="inlineStr">
        <is>
          <t>SI</t>
        </is>
      </c>
      <c r="R4240" s="10" t="n"/>
      <c r="S4240" s="10" t="n"/>
      <c r="T4240" s="10" t="n"/>
      <c r="U4240" s="10" t="n"/>
      <c r="V4240" s="13" t="n">
        <v>7.574109245612703</v>
      </c>
      <c r="W4240" s="12" t="n">
        <v>44976</v>
      </c>
      <c r="X4240" s="13" t="n">
        <v>7.5</v>
      </c>
      <c r="Y4240" s="12" t="n">
        <v>44979</v>
      </c>
      <c r="Z4240" t="n">
        <v>5</v>
      </c>
      <c r="AA4240" s="14" t="inlineStr">
        <is>
          <t>SI</t>
        </is>
      </c>
    </row>
    <row r="4241">
      <c r="B4241" t="inlineStr">
        <is>
          <t>Venta Local</t>
        </is>
      </c>
      <c r="C4241" t="n">
        <v>40351513</v>
      </c>
      <c r="D4241" t="inlineStr">
        <is>
          <t>AGROSUPER SHANGHAI</t>
        </is>
      </c>
      <c r="E4241" t="n">
        <v>1021766</v>
      </c>
      <c r="F4241" t="inlineStr">
        <is>
          <t>agrosuper shanghai1021766</t>
        </is>
      </c>
      <c r="G4241" s="12" t="n">
        <v>44953</v>
      </c>
      <c r="H4241" s="10" t="inlineStr"/>
      <c r="I4241" s="10" t="n"/>
      <c r="J4241" s="10" t="n"/>
      <c r="K4241" s="10" t="n"/>
      <c r="L4241" s="13" t="n">
        <v>5.574109245612703</v>
      </c>
      <c r="M4241" s="12" t="n">
        <v>44958</v>
      </c>
      <c r="N4241" s="13" t="n">
        <v>5.5</v>
      </c>
      <c r="O4241" s="12" t="n">
        <v>44963</v>
      </c>
      <c r="P4241" t="n">
        <v>19</v>
      </c>
      <c r="Q4241" s="14" t="inlineStr">
        <is>
          <t>SI</t>
        </is>
      </c>
      <c r="R4241" s="10" t="n"/>
      <c r="S4241" s="10" t="n"/>
      <c r="T4241" s="10" t="n"/>
      <c r="U4241" s="10" t="n"/>
      <c r="V4241" s="13" t="n">
        <v>7.574109245612703</v>
      </c>
      <c r="W4241" s="12" t="n">
        <v>44960</v>
      </c>
      <c r="X4241" s="13" t="n">
        <v>7.5</v>
      </c>
      <c r="Y4241" s="12" t="n">
        <v>44963</v>
      </c>
      <c r="Z4241" t="n">
        <v>19</v>
      </c>
      <c r="AA4241" s="14" t="inlineStr">
        <is>
          <t>SI</t>
        </is>
      </c>
    </row>
    <row r="4242">
      <c r="B4242" t="inlineStr">
        <is>
          <t>Venta Local</t>
        </is>
      </c>
      <c r="C4242" t="n">
        <v>40351504</v>
      </c>
      <c r="D4242" t="inlineStr">
        <is>
          <t>AGROSUPER SHANGHAI</t>
        </is>
      </c>
      <c r="E4242" t="n">
        <v>1023306</v>
      </c>
      <c r="F4242" t="inlineStr">
        <is>
          <t>agrosuper shanghai1023306</t>
        </is>
      </c>
      <c r="G4242" s="12" t="n">
        <v>44952</v>
      </c>
      <c r="H4242" s="10" t="inlineStr"/>
      <c r="I4242" s="10" t="n"/>
      <c r="J4242" s="10" t="n"/>
      <c r="K4242" s="10" t="n"/>
      <c r="L4242" s="13" t="n">
        <v>5.574109245612703</v>
      </c>
      <c r="M4242" s="12" t="n">
        <v>44957</v>
      </c>
      <c r="N4242" s="13" t="n">
        <v>5.5</v>
      </c>
      <c r="O4242" s="12" t="n">
        <v>44962</v>
      </c>
      <c r="P4242" t="n">
        <v>20</v>
      </c>
      <c r="Q4242" s="14" t="inlineStr">
        <is>
          <t>SI</t>
        </is>
      </c>
      <c r="R4242" s="10" t="n"/>
      <c r="S4242" s="10" t="n"/>
      <c r="T4242" s="10" t="n"/>
      <c r="U4242" s="10" t="n"/>
      <c r="V4242" s="13" t="n">
        <v>7.574109245612703</v>
      </c>
      <c r="W4242" s="12" t="n">
        <v>44959</v>
      </c>
      <c r="X4242" s="13" t="n">
        <v>7.5</v>
      </c>
      <c r="Y4242" s="12" t="n">
        <v>44962</v>
      </c>
      <c r="Z4242" t="n">
        <v>20</v>
      </c>
      <c r="AA4242" s="14" t="inlineStr">
        <is>
          <t>SI</t>
        </is>
      </c>
    </row>
    <row r="4243">
      <c r="B4243" t="inlineStr">
        <is>
          <t>Venta Local</t>
        </is>
      </c>
      <c r="C4243" t="n">
        <v>40351503</v>
      </c>
      <c r="D4243" t="inlineStr">
        <is>
          <t>AGROSUPER SHANGHAI</t>
        </is>
      </c>
      <c r="E4243" t="n">
        <v>1023306</v>
      </c>
      <c r="F4243" t="inlineStr">
        <is>
          <t>agrosuper shanghai1023306</t>
        </is>
      </c>
      <c r="G4243" s="12" t="n">
        <v>44952</v>
      </c>
      <c r="H4243" s="10" t="inlineStr"/>
      <c r="I4243" s="10" t="n"/>
      <c r="J4243" s="10" t="n"/>
      <c r="K4243" s="10" t="n"/>
      <c r="L4243" s="13" t="n">
        <v>5.574109245612703</v>
      </c>
      <c r="M4243" s="12" t="n">
        <v>44957</v>
      </c>
      <c r="N4243" s="13" t="n">
        <v>5.5</v>
      </c>
      <c r="O4243" s="12" t="n">
        <v>44962</v>
      </c>
      <c r="P4243" t="n">
        <v>20</v>
      </c>
      <c r="Q4243" s="14" t="inlineStr">
        <is>
          <t>SI</t>
        </is>
      </c>
      <c r="R4243" s="10" t="n"/>
      <c r="S4243" s="10" t="n"/>
      <c r="T4243" s="10" t="n"/>
      <c r="U4243" s="10" t="n"/>
      <c r="V4243" s="13" t="n">
        <v>7.574109245612703</v>
      </c>
      <c r="W4243" s="12" t="n">
        <v>44959</v>
      </c>
      <c r="X4243" s="13" t="n">
        <v>7.5</v>
      </c>
      <c r="Y4243" s="12" t="n">
        <v>44962</v>
      </c>
      <c r="Z4243" t="n">
        <v>20</v>
      </c>
      <c r="AA4243" s="14" t="inlineStr">
        <is>
          <t>SI</t>
        </is>
      </c>
    </row>
    <row r="4244">
      <c r="B4244" t="inlineStr">
        <is>
          <t>Venta Local</t>
        </is>
      </c>
      <c r="C4244" t="n">
        <v>40351502</v>
      </c>
      <c r="D4244" t="inlineStr">
        <is>
          <t>AGROSUPER SHANGHAI</t>
        </is>
      </c>
      <c r="E4244" t="n">
        <v>1023306</v>
      </c>
      <c r="F4244" t="inlineStr">
        <is>
          <t>agrosuper shanghai1023306</t>
        </is>
      </c>
      <c r="G4244" s="12" t="n">
        <v>44962</v>
      </c>
      <c r="H4244" s="10" t="inlineStr"/>
      <c r="I4244" s="10" t="n"/>
      <c r="J4244" s="10" t="n"/>
      <c r="K4244" s="10" t="n"/>
      <c r="L4244" s="13" t="n">
        <v>5.574109245612703</v>
      </c>
      <c r="M4244" s="12" t="n">
        <v>44967</v>
      </c>
      <c r="N4244" s="13" t="n">
        <v>5.5</v>
      </c>
      <c r="O4244" s="12" t="n">
        <v>44972</v>
      </c>
      <c r="P4244" t="n">
        <v>11</v>
      </c>
      <c r="Q4244" s="14" t="inlineStr">
        <is>
          <t>SI</t>
        </is>
      </c>
      <c r="R4244" s="10" t="n"/>
      <c r="S4244" s="10" t="n"/>
      <c r="T4244" s="10" t="n"/>
      <c r="U4244" s="10" t="n"/>
      <c r="V4244" s="13" t="n">
        <v>7.574109245612703</v>
      </c>
      <c r="W4244" s="12" t="n">
        <v>44969</v>
      </c>
      <c r="X4244" s="13" t="n">
        <v>7.5</v>
      </c>
      <c r="Y4244" s="12" t="n">
        <v>44972</v>
      </c>
      <c r="Z4244" t="n">
        <v>11</v>
      </c>
      <c r="AA4244" s="14" t="inlineStr">
        <is>
          <t>SI</t>
        </is>
      </c>
    </row>
    <row r="4245">
      <c r="B4245" t="inlineStr">
        <is>
          <t>Venta Local</t>
        </is>
      </c>
      <c r="C4245" t="n">
        <v>40351501</v>
      </c>
      <c r="D4245" t="inlineStr">
        <is>
          <t>AGROSUPER SHANGHAI</t>
        </is>
      </c>
      <c r="E4245" t="n">
        <v>1023306</v>
      </c>
      <c r="F4245" t="inlineStr">
        <is>
          <t>agrosuper shanghai1023306</t>
        </is>
      </c>
      <c r="G4245" s="12" t="n">
        <v>44954</v>
      </c>
      <c r="H4245" s="10" t="inlineStr"/>
      <c r="I4245" s="10" t="n"/>
      <c r="J4245" s="10" t="n"/>
      <c r="K4245" s="10" t="n"/>
      <c r="L4245" s="13" t="n">
        <v>5.574109245612703</v>
      </c>
      <c r="M4245" s="12" t="n">
        <v>44959</v>
      </c>
      <c r="N4245" s="13" t="n">
        <v>5.5</v>
      </c>
      <c r="O4245" s="12" t="n">
        <v>44964</v>
      </c>
      <c r="P4245" t="n">
        <v>18</v>
      </c>
      <c r="Q4245" s="14" t="inlineStr">
        <is>
          <t>SI</t>
        </is>
      </c>
      <c r="R4245" s="10" t="n"/>
      <c r="S4245" s="10" t="n"/>
      <c r="T4245" s="10" t="n"/>
      <c r="U4245" s="10" t="n"/>
      <c r="V4245" s="13" t="n">
        <v>7.574109245612703</v>
      </c>
      <c r="W4245" s="12" t="n">
        <v>44961</v>
      </c>
      <c r="X4245" s="13" t="n">
        <v>7.5</v>
      </c>
      <c r="Y4245" s="12" t="n">
        <v>44964</v>
      </c>
      <c r="Z4245" t="n">
        <v>18</v>
      </c>
      <c r="AA4245" s="14" t="inlineStr">
        <is>
          <t>SI</t>
        </is>
      </c>
    </row>
    <row r="4246">
      <c r="B4246" t="inlineStr">
        <is>
          <t>Venta Local</t>
        </is>
      </c>
      <c r="C4246" t="n">
        <v>40351500</v>
      </c>
      <c r="D4246" t="inlineStr">
        <is>
          <t>AGROSUPER SHANGHAI</t>
        </is>
      </c>
      <c r="E4246" t="n">
        <v>1023306</v>
      </c>
      <c r="F4246" t="inlineStr">
        <is>
          <t>agrosuper shanghai1023306</t>
        </is>
      </c>
      <c r="G4246" s="12" t="n">
        <v>44940</v>
      </c>
      <c r="H4246" s="10" t="inlineStr"/>
      <c r="I4246" s="10" t="n"/>
      <c r="J4246" s="10" t="n"/>
      <c r="K4246" s="10" t="n"/>
      <c r="L4246" s="13" t="n">
        <v>5.574109245612703</v>
      </c>
      <c r="M4246" s="12" t="n">
        <v>44945</v>
      </c>
      <c r="N4246" s="13" t="n">
        <v>5.5</v>
      </c>
      <c r="O4246" s="12" t="n">
        <v>44950</v>
      </c>
      <c r="P4246" t="n">
        <v>6</v>
      </c>
      <c r="Q4246" s="14" t="inlineStr">
        <is>
          <t>SI</t>
        </is>
      </c>
      <c r="R4246" s="10" t="n"/>
      <c r="S4246" s="10" t="n"/>
      <c r="T4246" s="10" t="n"/>
      <c r="U4246" s="10" t="n"/>
      <c r="V4246" s="13" t="n">
        <v>7.574109245612703</v>
      </c>
      <c r="W4246" s="12" t="n">
        <v>44947</v>
      </c>
      <c r="X4246" s="13" t="n">
        <v>7.5</v>
      </c>
      <c r="Y4246" s="12" t="n">
        <v>44950</v>
      </c>
      <c r="Z4246" t="n">
        <v>6</v>
      </c>
      <c r="AA4246" s="14" t="inlineStr">
        <is>
          <t>SI</t>
        </is>
      </c>
    </row>
    <row r="4247">
      <c r="B4247" t="inlineStr">
        <is>
          <t>Venta Local</t>
        </is>
      </c>
      <c r="C4247" t="n">
        <v>40351498</v>
      </c>
      <c r="D4247" t="inlineStr">
        <is>
          <t>AGROSUPER SHANGHAI</t>
        </is>
      </c>
      <c r="E4247" t="n">
        <v>1023306</v>
      </c>
      <c r="F4247" t="inlineStr">
        <is>
          <t>agrosuper shanghai1023306</t>
        </is>
      </c>
      <c r="G4247" s="12" t="n">
        <v>44952</v>
      </c>
      <c r="H4247" s="10" t="inlineStr"/>
      <c r="I4247" s="10" t="n"/>
      <c r="J4247" s="10" t="n"/>
      <c r="K4247" s="10" t="n"/>
      <c r="L4247" s="13" t="n">
        <v>5.574109245612703</v>
      </c>
      <c r="M4247" s="12" t="n">
        <v>44957</v>
      </c>
      <c r="N4247" s="13" t="n">
        <v>5.5</v>
      </c>
      <c r="O4247" s="12" t="n">
        <v>44962</v>
      </c>
      <c r="P4247" t="n">
        <v>20</v>
      </c>
      <c r="Q4247" s="14" t="inlineStr">
        <is>
          <t>SI</t>
        </is>
      </c>
      <c r="R4247" s="10" t="n"/>
      <c r="S4247" s="10" t="n"/>
      <c r="T4247" s="10" t="n"/>
      <c r="U4247" s="10" t="n"/>
      <c r="V4247" s="13" t="n">
        <v>7.574109245612703</v>
      </c>
      <c r="W4247" s="12" t="n">
        <v>44959</v>
      </c>
      <c r="X4247" s="13" t="n">
        <v>7.5</v>
      </c>
      <c r="Y4247" s="12" t="n">
        <v>44962</v>
      </c>
      <c r="Z4247" t="n">
        <v>20</v>
      </c>
      <c r="AA4247" s="14" t="inlineStr">
        <is>
          <t>SI</t>
        </is>
      </c>
    </row>
    <row r="4248">
      <c r="B4248" t="inlineStr">
        <is>
          <t>Venta Local</t>
        </is>
      </c>
      <c r="C4248" t="n">
        <v>40351497</v>
      </c>
      <c r="D4248" t="inlineStr">
        <is>
          <t>AGROSUPER SHANGHAI</t>
        </is>
      </c>
      <c r="E4248" t="n">
        <v>1023306</v>
      </c>
      <c r="F4248" t="inlineStr">
        <is>
          <t>agrosuper shanghai1023306</t>
        </is>
      </c>
      <c r="G4248" s="12" t="n">
        <v>44941</v>
      </c>
      <c r="H4248" s="10" t="inlineStr"/>
      <c r="I4248" s="10" t="n"/>
      <c r="J4248" s="10" t="n"/>
      <c r="K4248" s="10" t="n"/>
      <c r="L4248" s="13" t="n">
        <v>5.574109245612703</v>
      </c>
      <c r="M4248" s="12" t="n">
        <v>44946</v>
      </c>
      <c r="N4248" s="13" t="n">
        <v>5.5</v>
      </c>
      <c r="O4248" s="12" t="n">
        <v>44951</v>
      </c>
      <c r="P4248" t="n">
        <v>5</v>
      </c>
      <c r="Q4248" s="14" t="inlineStr">
        <is>
          <t>SI</t>
        </is>
      </c>
      <c r="R4248" s="10" t="n"/>
      <c r="S4248" s="10" t="n"/>
      <c r="T4248" s="10" t="n"/>
      <c r="U4248" s="10" t="n"/>
      <c r="V4248" s="13" t="n">
        <v>7.574109245612703</v>
      </c>
      <c r="W4248" s="12" t="n">
        <v>44948</v>
      </c>
      <c r="X4248" s="13" t="n">
        <v>7.5</v>
      </c>
      <c r="Y4248" s="12" t="n">
        <v>44951</v>
      </c>
      <c r="Z4248" t="n">
        <v>5</v>
      </c>
      <c r="AA4248" s="14" t="inlineStr">
        <is>
          <t>SI</t>
        </is>
      </c>
    </row>
    <row r="4249">
      <c r="B4249" t="inlineStr">
        <is>
          <t>Venta Local</t>
        </is>
      </c>
      <c r="C4249" t="n">
        <v>40351496</v>
      </c>
      <c r="D4249" t="inlineStr">
        <is>
          <t>AGROSUPER SHANGHAI</t>
        </is>
      </c>
      <c r="E4249" t="n">
        <v>1022388</v>
      </c>
      <c r="F4249" t="inlineStr">
        <is>
          <t>agrosuper shanghai1022388</t>
        </is>
      </c>
      <c r="G4249" s="12" t="n">
        <v>44941</v>
      </c>
      <c r="H4249" s="10" t="inlineStr"/>
      <c r="I4249" s="10" t="n"/>
      <c r="J4249" s="10" t="n"/>
      <c r="K4249" s="10" t="n"/>
      <c r="L4249" s="13" t="n">
        <v>5.574109245612703</v>
      </c>
      <c r="M4249" s="12" t="n">
        <v>44946</v>
      </c>
      <c r="N4249" s="13" t="n">
        <v>5.5</v>
      </c>
      <c r="O4249" s="12" t="n">
        <v>44951</v>
      </c>
      <c r="P4249" t="n">
        <v>5</v>
      </c>
      <c r="Q4249" s="14" t="inlineStr">
        <is>
          <t>SI</t>
        </is>
      </c>
      <c r="R4249" s="10" t="n"/>
      <c r="S4249" s="10" t="n"/>
      <c r="T4249" s="10" t="n"/>
      <c r="U4249" s="10" t="n"/>
      <c r="V4249" s="13" t="n">
        <v>7.574109245612703</v>
      </c>
      <c r="W4249" s="12" t="n">
        <v>44948</v>
      </c>
      <c r="X4249" s="13" t="n">
        <v>7.5</v>
      </c>
      <c r="Y4249" s="12" t="n">
        <v>44951</v>
      </c>
      <c r="Z4249" t="n">
        <v>5</v>
      </c>
      <c r="AA4249" s="14" t="inlineStr">
        <is>
          <t>SI</t>
        </is>
      </c>
    </row>
    <row r="4250">
      <c r="B4250" t="inlineStr">
        <is>
          <t>Venta Local</t>
        </is>
      </c>
      <c r="C4250" t="n">
        <v>40351496</v>
      </c>
      <c r="D4250" t="inlineStr">
        <is>
          <t>AGROSUPER SHANGHAI</t>
        </is>
      </c>
      <c r="E4250" t="n">
        <v>1022388</v>
      </c>
      <c r="F4250" t="inlineStr">
        <is>
          <t>agrosuper shanghai1022388</t>
        </is>
      </c>
      <c r="G4250" s="12" t="n">
        <v>44941</v>
      </c>
      <c r="H4250" s="10" t="inlineStr"/>
      <c r="I4250" s="10" t="n"/>
      <c r="J4250" s="10" t="n"/>
      <c r="K4250" s="10" t="n"/>
      <c r="L4250" s="13" t="n">
        <v>5.574109245612703</v>
      </c>
      <c r="M4250" s="12" t="n">
        <v>44946</v>
      </c>
      <c r="N4250" s="13" t="n">
        <v>5.5</v>
      </c>
      <c r="O4250" s="12" t="n">
        <v>44951</v>
      </c>
      <c r="P4250" t="n">
        <v>5</v>
      </c>
      <c r="Q4250" s="14" t="inlineStr">
        <is>
          <t>SI</t>
        </is>
      </c>
      <c r="R4250" s="10" t="n"/>
      <c r="S4250" s="10" t="n"/>
      <c r="T4250" s="10" t="n"/>
      <c r="U4250" s="10" t="n"/>
      <c r="V4250" s="13" t="n">
        <v>7.574109245612703</v>
      </c>
      <c r="W4250" s="12" t="n">
        <v>44948</v>
      </c>
      <c r="X4250" s="13" t="n">
        <v>7.5</v>
      </c>
      <c r="Y4250" s="12" t="n">
        <v>44951</v>
      </c>
      <c r="Z4250" t="n">
        <v>5</v>
      </c>
      <c r="AA4250" s="14" t="inlineStr">
        <is>
          <t>SI</t>
        </is>
      </c>
    </row>
    <row r="4251">
      <c r="B4251" t="inlineStr">
        <is>
          <t>Venta Local</t>
        </is>
      </c>
      <c r="C4251" t="n">
        <v>40351495</v>
      </c>
      <c r="D4251" t="inlineStr">
        <is>
          <t>AGROSUPER SHANGHAI</t>
        </is>
      </c>
      <c r="E4251" t="n">
        <v>1022388</v>
      </c>
      <c r="F4251" t="inlineStr">
        <is>
          <t>agrosuper shanghai1022388</t>
        </is>
      </c>
      <c r="G4251" s="12" t="n">
        <v>44941</v>
      </c>
      <c r="H4251" s="10" t="inlineStr"/>
      <c r="I4251" s="10" t="n"/>
      <c r="J4251" s="10" t="n"/>
      <c r="K4251" s="10" t="n"/>
      <c r="L4251" s="13" t="n">
        <v>5.574109245612703</v>
      </c>
      <c r="M4251" s="12" t="n">
        <v>44946</v>
      </c>
      <c r="N4251" s="13" t="n">
        <v>5.5</v>
      </c>
      <c r="O4251" s="12" t="n">
        <v>44951</v>
      </c>
      <c r="P4251" t="n">
        <v>5</v>
      </c>
      <c r="Q4251" s="14" t="inlineStr">
        <is>
          <t>SI</t>
        </is>
      </c>
      <c r="R4251" s="10" t="n"/>
      <c r="S4251" s="10" t="n"/>
      <c r="T4251" s="10" t="n"/>
      <c r="U4251" s="10" t="n"/>
      <c r="V4251" s="13" t="n">
        <v>7.574109245612703</v>
      </c>
      <c r="W4251" s="12" t="n">
        <v>44948</v>
      </c>
      <c r="X4251" s="13" t="n">
        <v>7.5</v>
      </c>
      <c r="Y4251" s="12" t="n">
        <v>44951</v>
      </c>
      <c r="Z4251" t="n">
        <v>5</v>
      </c>
      <c r="AA4251" s="14" t="inlineStr">
        <is>
          <t>SI</t>
        </is>
      </c>
    </row>
    <row r="4252">
      <c r="B4252" t="inlineStr">
        <is>
          <t>Venta Local</t>
        </is>
      </c>
      <c r="C4252" t="n">
        <v>40351490</v>
      </c>
      <c r="D4252" t="inlineStr">
        <is>
          <t>AGROSUPER SHANGHAI</t>
        </is>
      </c>
      <c r="E4252" t="n">
        <v>1022125</v>
      </c>
      <c r="F4252" t="inlineStr">
        <is>
          <t>agrosuper shanghai1022125</t>
        </is>
      </c>
      <c r="G4252" s="12" t="n">
        <v>44962</v>
      </c>
      <c r="H4252" s="10" t="inlineStr"/>
      <c r="I4252" s="10" t="n"/>
      <c r="J4252" s="10" t="n"/>
      <c r="K4252" s="10" t="n"/>
      <c r="L4252" s="13" t="n">
        <v>5.574109245612703</v>
      </c>
      <c r="M4252" s="12" t="n">
        <v>44967</v>
      </c>
      <c r="N4252" s="13" t="n">
        <v>5.5</v>
      </c>
      <c r="O4252" s="12" t="n">
        <v>44972</v>
      </c>
      <c r="P4252" t="n">
        <v>11</v>
      </c>
      <c r="Q4252" s="14" t="inlineStr">
        <is>
          <t>SI</t>
        </is>
      </c>
      <c r="R4252" s="10" t="n"/>
      <c r="S4252" s="10" t="n"/>
      <c r="T4252" s="10" t="n"/>
      <c r="U4252" s="10" t="n"/>
      <c r="V4252" s="13" t="n">
        <v>7.574109245612703</v>
      </c>
      <c r="W4252" s="12" t="n">
        <v>44969</v>
      </c>
      <c r="X4252" s="13" t="n">
        <v>7.5</v>
      </c>
      <c r="Y4252" s="12" t="n">
        <v>44972</v>
      </c>
      <c r="Z4252" t="n">
        <v>11</v>
      </c>
      <c r="AA4252" s="14" t="inlineStr">
        <is>
          <t>SI</t>
        </is>
      </c>
    </row>
    <row r="4253">
      <c r="B4253" t="inlineStr">
        <is>
          <t>Venta Local</t>
        </is>
      </c>
      <c r="C4253" t="n">
        <v>40351488</v>
      </c>
      <c r="D4253" t="inlineStr">
        <is>
          <t>AGROSUPER SHANGHAI</t>
        </is>
      </c>
      <c r="E4253" t="n">
        <v>1022125</v>
      </c>
      <c r="F4253" t="inlineStr">
        <is>
          <t>agrosuper shanghai1022125</t>
        </is>
      </c>
      <c r="G4253" s="12" t="n">
        <v>44962</v>
      </c>
      <c r="H4253" s="10" t="inlineStr"/>
      <c r="I4253" s="10" t="n"/>
      <c r="J4253" s="10" t="n"/>
      <c r="K4253" s="10" t="n"/>
      <c r="L4253" s="13" t="n">
        <v>5.574109245612703</v>
      </c>
      <c r="M4253" s="12" t="n">
        <v>44967</v>
      </c>
      <c r="N4253" s="13" t="n">
        <v>5.5</v>
      </c>
      <c r="O4253" s="12" t="n">
        <v>44972</v>
      </c>
      <c r="P4253" t="n">
        <v>11</v>
      </c>
      <c r="Q4253" s="14" t="inlineStr">
        <is>
          <t>SI</t>
        </is>
      </c>
      <c r="R4253" s="10" t="n"/>
      <c r="S4253" s="10" t="n"/>
      <c r="T4253" s="10" t="n"/>
      <c r="U4253" s="10" t="n"/>
      <c r="V4253" s="13" t="n">
        <v>7.574109245612703</v>
      </c>
      <c r="W4253" s="12" t="n">
        <v>44969</v>
      </c>
      <c r="X4253" s="13" t="n">
        <v>7.5</v>
      </c>
      <c r="Y4253" s="12" t="n">
        <v>44972</v>
      </c>
      <c r="Z4253" t="n">
        <v>11</v>
      </c>
      <c r="AA4253" s="14" t="inlineStr">
        <is>
          <t>SI</t>
        </is>
      </c>
    </row>
    <row r="4254">
      <c r="B4254" t="inlineStr">
        <is>
          <t>Venta Local</t>
        </is>
      </c>
      <c r="C4254" t="n">
        <v>40351488</v>
      </c>
      <c r="D4254" t="inlineStr">
        <is>
          <t>AGROSUPER SHANGHAI</t>
        </is>
      </c>
      <c r="E4254" t="n">
        <v>1022125</v>
      </c>
      <c r="F4254" t="inlineStr">
        <is>
          <t>agrosuper shanghai1022125</t>
        </is>
      </c>
      <c r="G4254" s="12" t="n">
        <v>44962</v>
      </c>
      <c r="H4254" s="10" t="inlineStr"/>
      <c r="I4254" s="10" t="n"/>
      <c r="J4254" s="10" t="n"/>
      <c r="K4254" s="10" t="n"/>
      <c r="L4254" s="13" t="n">
        <v>5.574109245612703</v>
      </c>
      <c r="M4254" s="12" t="n">
        <v>44967</v>
      </c>
      <c r="N4254" s="13" t="n">
        <v>5.5</v>
      </c>
      <c r="O4254" s="12" t="n">
        <v>44972</v>
      </c>
      <c r="P4254" t="n">
        <v>11</v>
      </c>
      <c r="Q4254" s="14" t="inlineStr">
        <is>
          <t>SI</t>
        </is>
      </c>
      <c r="R4254" s="10" t="n"/>
      <c r="S4254" s="10" t="n"/>
      <c r="T4254" s="10" t="n"/>
      <c r="U4254" s="10" t="n"/>
      <c r="V4254" s="13" t="n">
        <v>7.574109245612703</v>
      </c>
      <c r="W4254" s="12" t="n">
        <v>44969</v>
      </c>
      <c r="X4254" s="13" t="n">
        <v>7.5</v>
      </c>
      <c r="Y4254" s="12" t="n">
        <v>44972</v>
      </c>
      <c r="Z4254" t="n">
        <v>11</v>
      </c>
      <c r="AA4254" s="14" t="inlineStr">
        <is>
          <t>SI</t>
        </is>
      </c>
    </row>
    <row r="4255">
      <c r="B4255" t="inlineStr">
        <is>
          <t>Venta Local</t>
        </is>
      </c>
      <c r="C4255" t="n">
        <v>40351487</v>
      </c>
      <c r="D4255" t="inlineStr">
        <is>
          <t>AGROSUPER SHANGHAI</t>
        </is>
      </c>
      <c r="E4255" t="n">
        <v>1022125</v>
      </c>
      <c r="F4255" t="inlineStr">
        <is>
          <t>agrosuper shanghai1022125</t>
        </is>
      </c>
      <c r="G4255" s="12" t="n">
        <v>44956</v>
      </c>
      <c r="H4255" s="10" t="inlineStr"/>
      <c r="I4255" s="10" t="n"/>
      <c r="J4255" s="10" t="n"/>
      <c r="K4255" s="10" t="n"/>
      <c r="L4255" s="13" t="n">
        <v>5.574109245612703</v>
      </c>
      <c r="M4255" s="12" t="n">
        <v>44961</v>
      </c>
      <c r="N4255" s="13" t="n">
        <v>5.5</v>
      </c>
      <c r="O4255" s="12" t="n">
        <v>44966</v>
      </c>
      <c r="P4255" t="n">
        <v>16</v>
      </c>
      <c r="Q4255" s="14" t="inlineStr">
        <is>
          <t>SI</t>
        </is>
      </c>
      <c r="R4255" s="10" t="n"/>
      <c r="S4255" s="10" t="n"/>
      <c r="T4255" s="10" t="n"/>
      <c r="U4255" s="10" t="n"/>
      <c r="V4255" s="13" t="n">
        <v>7.574109245612703</v>
      </c>
      <c r="W4255" s="12" t="n">
        <v>44963</v>
      </c>
      <c r="X4255" s="13" t="n">
        <v>7.5</v>
      </c>
      <c r="Y4255" s="12" t="n">
        <v>44966</v>
      </c>
      <c r="Z4255" t="n">
        <v>16</v>
      </c>
      <c r="AA4255" s="14" t="inlineStr">
        <is>
          <t>SI</t>
        </is>
      </c>
    </row>
    <row r="4256">
      <c r="B4256" t="inlineStr">
        <is>
          <t>Venta Local</t>
        </is>
      </c>
      <c r="C4256" t="n">
        <v>40351487</v>
      </c>
      <c r="D4256" t="inlineStr">
        <is>
          <t>AGROSUPER SHANGHAI</t>
        </is>
      </c>
      <c r="E4256" t="n">
        <v>1022125</v>
      </c>
      <c r="F4256" t="inlineStr">
        <is>
          <t>agrosuper shanghai1022125</t>
        </is>
      </c>
      <c r="G4256" s="12" t="n">
        <v>44956</v>
      </c>
      <c r="H4256" s="10" t="inlineStr"/>
      <c r="I4256" s="10" t="n"/>
      <c r="J4256" s="10" t="n"/>
      <c r="K4256" s="10" t="n"/>
      <c r="L4256" s="13" t="n">
        <v>5.574109245612703</v>
      </c>
      <c r="M4256" s="12" t="n">
        <v>44961</v>
      </c>
      <c r="N4256" s="13" t="n">
        <v>5.5</v>
      </c>
      <c r="O4256" s="12" t="n">
        <v>44966</v>
      </c>
      <c r="P4256" t="n">
        <v>16</v>
      </c>
      <c r="Q4256" s="14" t="inlineStr">
        <is>
          <t>SI</t>
        </is>
      </c>
      <c r="R4256" s="10" t="n"/>
      <c r="S4256" s="10" t="n"/>
      <c r="T4256" s="10" t="n"/>
      <c r="U4256" s="10" t="n"/>
      <c r="V4256" s="13" t="n">
        <v>7.574109245612703</v>
      </c>
      <c r="W4256" s="12" t="n">
        <v>44963</v>
      </c>
      <c r="X4256" s="13" t="n">
        <v>7.5</v>
      </c>
      <c r="Y4256" s="12" t="n">
        <v>44966</v>
      </c>
      <c r="Z4256" t="n">
        <v>16</v>
      </c>
      <c r="AA4256" s="14" t="inlineStr">
        <is>
          <t>SI</t>
        </is>
      </c>
    </row>
    <row r="4257">
      <c r="B4257" t="inlineStr">
        <is>
          <t>Venta Local</t>
        </is>
      </c>
      <c r="C4257" t="n">
        <v>40351486</v>
      </c>
      <c r="D4257" t="inlineStr">
        <is>
          <t>AGROSUPER SHANGHAI</t>
        </is>
      </c>
      <c r="E4257" t="n">
        <v>1022125</v>
      </c>
      <c r="F4257" t="inlineStr">
        <is>
          <t>agrosuper shanghai1022125</t>
        </is>
      </c>
      <c r="G4257" s="12" t="n">
        <v>44952</v>
      </c>
      <c r="H4257" s="10" t="inlineStr"/>
      <c r="I4257" s="10" t="n"/>
      <c r="J4257" s="10" t="n"/>
      <c r="K4257" s="10" t="n"/>
      <c r="L4257" s="13" t="n">
        <v>5.574109245612703</v>
      </c>
      <c r="M4257" s="12" t="n">
        <v>44957</v>
      </c>
      <c r="N4257" s="13" t="n">
        <v>5.5</v>
      </c>
      <c r="O4257" s="12" t="n">
        <v>44962</v>
      </c>
      <c r="P4257" t="n">
        <v>20</v>
      </c>
      <c r="Q4257" s="14" t="inlineStr">
        <is>
          <t>SI</t>
        </is>
      </c>
      <c r="R4257" s="10" t="n"/>
      <c r="S4257" s="10" t="n"/>
      <c r="T4257" s="10" t="n"/>
      <c r="U4257" s="10" t="n"/>
      <c r="V4257" s="13" t="n">
        <v>7.574109245612703</v>
      </c>
      <c r="W4257" s="12" t="n">
        <v>44959</v>
      </c>
      <c r="X4257" s="13" t="n">
        <v>7.5</v>
      </c>
      <c r="Y4257" s="12" t="n">
        <v>44962</v>
      </c>
      <c r="Z4257" t="n">
        <v>20</v>
      </c>
      <c r="AA4257" s="14" t="inlineStr">
        <is>
          <t>SI</t>
        </is>
      </c>
    </row>
    <row r="4258">
      <c r="B4258" t="inlineStr">
        <is>
          <t>Venta Local</t>
        </is>
      </c>
      <c r="C4258" t="n">
        <v>40351485</v>
      </c>
      <c r="D4258" t="inlineStr">
        <is>
          <t>AGROSUPER SHANGHAI</t>
        </is>
      </c>
      <c r="E4258" t="n">
        <v>1022125</v>
      </c>
      <c r="F4258" t="inlineStr">
        <is>
          <t>agrosuper shanghai1022125</t>
        </is>
      </c>
      <c r="G4258" s="12" t="n">
        <v>44952</v>
      </c>
      <c r="H4258" s="10" t="inlineStr"/>
      <c r="I4258" s="10" t="n"/>
      <c r="J4258" s="10" t="n"/>
      <c r="K4258" s="10" t="n"/>
      <c r="L4258" s="13" t="n">
        <v>5.574109245612703</v>
      </c>
      <c r="M4258" s="12" t="n">
        <v>44957</v>
      </c>
      <c r="N4258" s="13" t="n">
        <v>5.5</v>
      </c>
      <c r="O4258" s="12" t="n">
        <v>44962</v>
      </c>
      <c r="P4258" t="n">
        <v>20</v>
      </c>
      <c r="Q4258" s="14" t="inlineStr">
        <is>
          <t>SI</t>
        </is>
      </c>
      <c r="R4258" s="10" t="n"/>
      <c r="S4258" s="10" t="n"/>
      <c r="T4258" s="10" t="n"/>
      <c r="U4258" s="10" t="n"/>
      <c r="V4258" s="13" t="n">
        <v>7.574109245612703</v>
      </c>
      <c r="W4258" s="12" t="n">
        <v>44959</v>
      </c>
      <c r="X4258" s="13" t="n">
        <v>7.5</v>
      </c>
      <c r="Y4258" s="12" t="n">
        <v>44962</v>
      </c>
      <c r="Z4258" t="n">
        <v>20</v>
      </c>
      <c r="AA4258" s="14" t="inlineStr">
        <is>
          <t>SI</t>
        </is>
      </c>
    </row>
    <row r="4259">
      <c r="B4259" t="inlineStr">
        <is>
          <t>Venta Local</t>
        </is>
      </c>
      <c r="C4259" t="n">
        <v>40351484</v>
      </c>
      <c r="D4259" t="inlineStr">
        <is>
          <t>AGROSUPER SHANGHAI</t>
        </is>
      </c>
      <c r="E4259" t="n">
        <v>1022125</v>
      </c>
      <c r="F4259" t="inlineStr">
        <is>
          <t>agrosuper shanghai1022125</t>
        </is>
      </c>
      <c r="G4259" s="12" t="n">
        <v>44943</v>
      </c>
      <c r="H4259" s="10" t="inlineStr"/>
      <c r="I4259" s="10" t="n"/>
      <c r="J4259" s="10" t="n"/>
      <c r="K4259" s="10" t="n"/>
      <c r="L4259" s="13" t="n">
        <v>5.574109245612703</v>
      </c>
      <c r="M4259" s="12" t="n">
        <v>44948</v>
      </c>
      <c r="N4259" s="13" t="n">
        <v>5.5</v>
      </c>
      <c r="O4259" s="12" t="n">
        <v>44953</v>
      </c>
      <c r="P4259" t="n">
        <v>3</v>
      </c>
      <c r="Q4259" s="14" t="inlineStr">
        <is>
          <t>SI</t>
        </is>
      </c>
      <c r="R4259" s="10" t="n"/>
      <c r="S4259" s="10" t="n"/>
      <c r="T4259" s="10" t="n"/>
      <c r="U4259" s="10" t="n"/>
      <c r="V4259" s="13" t="n">
        <v>7.574109245612703</v>
      </c>
      <c r="W4259" s="12" t="n">
        <v>44950</v>
      </c>
      <c r="X4259" s="13" t="n">
        <v>7.5</v>
      </c>
      <c r="Y4259" s="12" t="n">
        <v>44953</v>
      </c>
      <c r="Z4259" t="n">
        <v>3</v>
      </c>
      <c r="AA4259" s="14" t="inlineStr">
        <is>
          <t>SI</t>
        </is>
      </c>
    </row>
    <row r="4260">
      <c r="B4260" t="inlineStr">
        <is>
          <t>Venta Local</t>
        </is>
      </c>
      <c r="C4260" t="n">
        <v>40351483</v>
      </c>
      <c r="D4260" t="inlineStr">
        <is>
          <t>AGROSUPER SHANGHAI</t>
        </is>
      </c>
      <c r="E4260" t="n">
        <v>1022125</v>
      </c>
      <c r="F4260" t="inlineStr">
        <is>
          <t>agrosuper shanghai1022125</t>
        </is>
      </c>
      <c r="G4260" s="12" t="n">
        <v>44941</v>
      </c>
      <c r="H4260" s="10" t="inlineStr"/>
      <c r="I4260" s="10" t="n"/>
      <c r="J4260" s="10" t="n"/>
      <c r="K4260" s="10" t="n"/>
      <c r="L4260" s="13" t="n">
        <v>5.574109245612703</v>
      </c>
      <c r="M4260" s="12" t="n">
        <v>44946</v>
      </c>
      <c r="N4260" s="13" t="n">
        <v>5.5</v>
      </c>
      <c r="O4260" s="12" t="n">
        <v>44951</v>
      </c>
      <c r="P4260" t="n">
        <v>5</v>
      </c>
      <c r="Q4260" s="14" t="inlineStr">
        <is>
          <t>SI</t>
        </is>
      </c>
      <c r="R4260" s="10" t="n"/>
      <c r="S4260" s="10" t="n"/>
      <c r="T4260" s="10" t="n"/>
      <c r="U4260" s="10" t="n"/>
      <c r="V4260" s="13" t="n">
        <v>7.574109245612703</v>
      </c>
      <c r="W4260" s="12" t="n">
        <v>44948</v>
      </c>
      <c r="X4260" s="13" t="n">
        <v>7.5</v>
      </c>
      <c r="Y4260" s="12" t="n">
        <v>44951</v>
      </c>
      <c r="Z4260" t="n">
        <v>5</v>
      </c>
      <c r="AA4260" s="14" t="inlineStr">
        <is>
          <t>SI</t>
        </is>
      </c>
    </row>
    <row r="4261">
      <c r="B4261" t="inlineStr">
        <is>
          <t>Venta Local</t>
        </is>
      </c>
      <c r="C4261" t="n">
        <v>40351482</v>
      </c>
      <c r="D4261" t="inlineStr">
        <is>
          <t>AGROSUPER SHANGHAI</t>
        </is>
      </c>
      <c r="E4261" t="n">
        <v>1022125</v>
      </c>
      <c r="F4261" t="inlineStr">
        <is>
          <t>agrosuper shanghai1022125</t>
        </is>
      </c>
      <c r="G4261" s="12" t="n">
        <v>44935</v>
      </c>
      <c r="H4261" s="10" t="inlineStr"/>
      <c r="I4261" s="10" t="n"/>
      <c r="J4261" s="10" t="n"/>
      <c r="K4261" s="10" t="n"/>
      <c r="L4261" s="13" t="n">
        <v>5.574109245612703</v>
      </c>
      <c r="M4261" s="12" t="n">
        <v>44940</v>
      </c>
      <c r="N4261" s="13" t="n">
        <v>5.5</v>
      </c>
      <c r="O4261" s="12" t="n">
        <v>44945</v>
      </c>
      <c r="P4261" t="n">
        <v>8</v>
      </c>
      <c r="Q4261" s="14" t="inlineStr">
        <is>
          <t>SI</t>
        </is>
      </c>
      <c r="R4261" s="10" t="n"/>
      <c r="S4261" s="10" t="n"/>
      <c r="T4261" s="10" t="n"/>
      <c r="U4261" s="10" t="n"/>
      <c r="V4261" s="13" t="n">
        <v>7.574109245612703</v>
      </c>
      <c r="W4261" s="12" t="n">
        <v>44942</v>
      </c>
      <c r="X4261" s="13" t="n">
        <v>7.5</v>
      </c>
      <c r="Y4261" s="12" t="n">
        <v>44945</v>
      </c>
      <c r="Z4261" t="n">
        <v>8</v>
      </c>
      <c r="AA4261" s="14" t="inlineStr">
        <is>
          <t>SI</t>
        </is>
      </c>
    </row>
    <row r="4262">
      <c r="B4262" t="inlineStr">
        <is>
          <t>Venta Local</t>
        </is>
      </c>
      <c r="C4262" t="n">
        <v>40351479</v>
      </c>
      <c r="D4262" t="inlineStr">
        <is>
          <t>AGROSUPER SHANGHAI</t>
        </is>
      </c>
      <c r="E4262" t="n">
        <v>1022943</v>
      </c>
      <c r="F4262" t="inlineStr">
        <is>
          <t>agrosuper shanghai1022943</t>
        </is>
      </c>
      <c r="G4262" s="12" t="n">
        <v>44973</v>
      </c>
      <c r="H4262" s="10" t="inlineStr"/>
      <c r="I4262" s="10" t="n"/>
      <c r="J4262" s="10" t="n"/>
      <c r="K4262" s="10" t="n"/>
      <c r="L4262" s="13" t="n">
        <v>5.574109245612703</v>
      </c>
      <c r="M4262" s="12" t="n">
        <v>44978</v>
      </c>
      <c r="N4262" s="13" t="n">
        <v>5.5</v>
      </c>
      <c r="O4262" s="12" t="n">
        <v>44983</v>
      </c>
      <c r="P4262" t="n">
        <v>2</v>
      </c>
      <c r="Q4262" s="14" t="inlineStr">
        <is>
          <t>Mes 3</t>
        </is>
      </c>
      <c r="R4262" s="10" t="n"/>
      <c r="S4262" s="10" t="n"/>
      <c r="T4262" s="10" t="n"/>
      <c r="U4262" s="10" t="n"/>
      <c r="V4262" s="13" t="n">
        <v>7.574109245612703</v>
      </c>
      <c r="W4262" s="12" t="n">
        <v>44980</v>
      </c>
      <c r="X4262" s="13" t="n">
        <v>7.5</v>
      </c>
      <c r="Y4262" s="12" t="n">
        <v>44983</v>
      </c>
      <c r="Z4262" t="n">
        <v>2</v>
      </c>
      <c r="AA4262" s="14" t="inlineStr">
        <is>
          <t>Mes 3</t>
        </is>
      </c>
    </row>
    <row r="4263">
      <c r="B4263" t="inlineStr">
        <is>
          <t>Venta Local</t>
        </is>
      </c>
      <c r="C4263" t="n">
        <v>40351478</v>
      </c>
      <c r="D4263" t="inlineStr">
        <is>
          <t>AGROSUPER SHANGHAI</t>
        </is>
      </c>
      <c r="E4263" t="n">
        <v>1022943</v>
      </c>
      <c r="F4263" t="inlineStr">
        <is>
          <t>agrosuper shanghai1022943</t>
        </is>
      </c>
      <c r="G4263" s="12" t="n">
        <v>44955</v>
      </c>
      <c r="H4263" s="10" t="inlineStr"/>
      <c r="I4263" s="10" t="n"/>
      <c r="J4263" s="10" t="n"/>
      <c r="K4263" s="10" t="n"/>
      <c r="L4263" s="13" t="n">
        <v>5.574109245612703</v>
      </c>
      <c r="M4263" s="12" t="n">
        <v>44960</v>
      </c>
      <c r="N4263" s="13" t="n">
        <v>5.5</v>
      </c>
      <c r="O4263" s="12" t="n">
        <v>44965</v>
      </c>
      <c r="P4263" t="n">
        <v>17</v>
      </c>
      <c r="Q4263" s="14" t="inlineStr">
        <is>
          <t>SI</t>
        </is>
      </c>
      <c r="R4263" s="10" t="n"/>
      <c r="S4263" s="10" t="n"/>
      <c r="T4263" s="10" t="n"/>
      <c r="U4263" s="10" t="n"/>
      <c r="V4263" s="13" t="n">
        <v>7.574109245612703</v>
      </c>
      <c r="W4263" s="12" t="n">
        <v>44962</v>
      </c>
      <c r="X4263" s="13" t="n">
        <v>7.5</v>
      </c>
      <c r="Y4263" s="12" t="n">
        <v>44965</v>
      </c>
      <c r="Z4263" t="n">
        <v>17</v>
      </c>
      <c r="AA4263" s="14" t="inlineStr">
        <is>
          <t>SI</t>
        </is>
      </c>
    </row>
    <row r="4264">
      <c r="B4264" t="inlineStr">
        <is>
          <t>Venta Local</t>
        </is>
      </c>
      <c r="C4264" t="n">
        <v>40351471</v>
      </c>
      <c r="D4264" t="inlineStr">
        <is>
          <t>AGROSUPER SHANGHAI</t>
        </is>
      </c>
      <c r="E4264" t="n">
        <v>1021733</v>
      </c>
      <c r="F4264" t="inlineStr">
        <is>
          <t>agrosuper shanghai1021733</t>
        </is>
      </c>
      <c r="G4264" s="12" t="n">
        <v>44953</v>
      </c>
      <c r="H4264" s="10" t="inlineStr"/>
      <c r="I4264" s="10" t="n"/>
      <c r="J4264" s="10" t="n"/>
      <c r="K4264" s="10" t="n"/>
      <c r="L4264" s="13" t="n">
        <v>5.574109245612703</v>
      </c>
      <c r="M4264" s="12" t="n">
        <v>44958</v>
      </c>
      <c r="N4264" s="13" t="n">
        <v>5.5</v>
      </c>
      <c r="O4264" s="12" t="n">
        <v>44963</v>
      </c>
      <c r="P4264" t="n">
        <v>19</v>
      </c>
      <c r="Q4264" s="14" t="inlineStr">
        <is>
          <t>SI</t>
        </is>
      </c>
      <c r="R4264" s="10" t="n"/>
      <c r="S4264" s="10" t="n"/>
      <c r="T4264" s="10" t="n"/>
      <c r="U4264" s="10" t="n"/>
      <c r="V4264" s="13" t="n">
        <v>7.574109245612703</v>
      </c>
      <c r="W4264" s="12" t="n">
        <v>44960</v>
      </c>
      <c r="X4264" s="13" t="n">
        <v>7.5</v>
      </c>
      <c r="Y4264" s="12" t="n">
        <v>44963</v>
      </c>
      <c r="Z4264" t="n">
        <v>19</v>
      </c>
      <c r="AA4264" s="14" t="inlineStr">
        <is>
          <t>SI</t>
        </is>
      </c>
    </row>
    <row r="4265">
      <c r="B4265" t="inlineStr">
        <is>
          <t>Venta Local</t>
        </is>
      </c>
      <c r="C4265" t="n">
        <v>40351469</v>
      </c>
      <c r="D4265" t="inlineStr">
        <is>
          <t>AGROSUPER SHANGHAI</t>
        </is>
      </c>
      <c r="E4265" t="n">
        <v>1021733</v>
      </c>
      <c r="F4265" t="inlineStr">
        <is>
          <t>agrosuper shanghai1021733</t>
        </is>
      </c>
      <c r="G4265" s="12" t="n">
        <v>44953</v>
      </c>
      <c r="H4265" s="10" t="inlineStr"/>
      <c r="I4265" s="10" t="n"/>
      <c r="J4265" s="10" t="n"/>
      <c r="K4265" s="10" t="n"/>
      <c r="L4265" s="13" t="n">
        <v>5.574109245612703</v>
      </c>
      <c r="M4265" s="12" t="n">
        <v>44958</v>
      </c>
      <c r="N4265" s="13" t="n">
        <v>5.5</v>
      </c>
      <c r="O4265" s="12" t="n">
        <v>44963</v>
      </c>
      <c r="P4265" t="n">
        <v>19</v>
      </c>
      <c r="Q4265" s="14" t="inlineStr">
        <is>
          <t>SI</t>
        </is>
      </c>
      <c r="R4265" s="10" t="n"/>
      <c r="S4265" s="10" t="n"/>
      <c r="T4265" s="10" t="n"/>
      <c r="U4265" s="10" t="n"/>
      <c r="V4265" s="13" t="n">
        <v>7.574109245612703</v>
      </c>
      <c r="W4265" s="12" t="n">
        <v>44960</v>
      </c>
      <c r="X4265" s="13" t="n">
        <v>7.5</v>
      </c>
      <c r="Y4265" s="12" t="n">
        <v>44963</v>
      </c>
      <c r="Z4265" t="n">
        <v>19</v>
      </c>
      <c r="AA4265" s="14" t="inlineStr">
        <is>
          <t>SI</t>
        </is>
      </c>
    </row>
    <row r="4266">
      <c r="B4266" t="inlineStr">
        <is>
          <t>Venta Local</t>
        </is>
      </c>
      <c r="C4266" t="n">
        <v>40351465</v>
      </c>
      <c r="D4266" t="inlineStr">
        <is>
          <t>AGROSUPER SHANGHAI</t>
        </is>
      </c>
      <c r="E4266" t="n">
        <v>1021733</v>
      </c>
      <c r="F4266" t="inlineStr">
        <is>
          <t>agrosuper shanghai1021733</t>
        </is>
      </c>
      <c r="G4266" s="12" t="n">
        <v>44953</v>
      </c>
      <c r="H4266" s="10" t="inlineStr"/>
      <c r="I4266" s="10" t="n"/>
      <c r="J4266" s="10" t="n"/>
      <c r="K4266" s="10" t="n"/>
      <c r="L4266" s="13" t="n">
        <v>5.574109245612703</v>
      </c>
      <c r="M4266" s="12" t="n">
        <v>44958</v>
      </c>
      <c r="N4266" s="13" t="n">
        <v>5.5</v>
      </c>
      <c r="O4266" s="12" t="n">
        <v>44963</v>
      </c>
      <c r="P4266" t="n">
        <v>19</v>
      </c>
      <c r="Q4266" s="14" t="inlineStr">
        <is>
          <t>SI</t>
        </is>
      </c>
      <c r="R4266" s="10" t="n"/>
      <c r="S4266" s="10" t="n"/>
      <c r="T4266" s="10" t="n"/>
      <c r="U4266" s="10" t="n"/>
      <c r="V4266" s="13" t="n">
        <v>7.574109245612703</v>
      </c>
      <c r="W4266" s="12" t="n">
        <v>44960</v>
      </c>
      <c r="X4266" s="13" t="n">
        <v>7.5</v>
      </c>
      <c r="Y4266" s="12" t="n">
        <v>44963</v>
      </c>
      <c r="Z4266" t="n">
        <v>19</v>
      </c>
      <c r="AA4266" s="14" t="inlineStr">
        <is>
          <t>SI</t>
        </is>
      </c>
    </row>
    <row r="4267">
      <c r="B4267" t="inlineStr">
        <is>
          <t>Venta Local</t>
        </is>
      </c>
      <c r="C4267" t="n">
        <v>40351464</v>
      </c>
      <c r="D4267" t="inlineStr">
        <is>
          <t>AGROSUPER SHANGHAI</t>
        </is>
      </c>
      <c r="E4267" t="n">
        <v>1021733</v>
      </c>
      <c r="F4267" t="inlineStr">
        <is>
          <t>agrosuper shanghai1021733</t>
        </is>
      </c>
      <c r="G4267" s="12" t="n">
        <v>44948</v>
      </c>
      <c r="H4267" s="10" t="inlineStr"/>
      <c r="I4267" s="10" t="n"/>
      <c r="J4267" s="10" t="n"/>
      <c r="K4267" s="10" t="n"/>
      <c r="L4267" s="13" t="n">
        <v>5.574109245612703</v>
      </c>
      <c r="M4267" s="12" t="n">
        <v>44953</v>
      </c>
      <c r="N4267" s="13" t="n">
        <v>5.5</v>
      </c>
      <c r="O4267" s="12" t="n">
        <v>44958</v>
      </c>
      <c r="P4267" t="n">
        <v>23</v>
      </c>
      <c r="Q4267" s="14" t="inlineStr">
        <is>
          <t>SI</t>
        </is>
      </c>
      <c r="R4267" s="10" t="n"/>
      <c r="S4267" s="10" t="n"/>
      <c r="T4267" s="10" t="n"/>
      <c r="U4267" s="10" t="n"/>
      <c r="V4267" s="13" t="n">
        <v>7.574109245612703</v>
      </c>
      <c r="W4267" s="12" t="n">
        <v>44955</v>
      </c>
      <c r="X4267" s="13" t="n">
        <v>7.5</v>
      </c>
      <c r="Y4267" s="12" t="n">
        <v>44958</v>
      </c>
      <c r="Z4267" t="n">
        <v>23</v>
      </c>
      <c r="AA4267" s="14" t="inlineStr">
        <is>
          <t>SI</t>
        </is>
      </c>
    </row>
    <row r="4268">
      <c r="B4268" t="inlineStr">
        <is>
          <t>Venta Local</t>
        </is>
      </c>
      <c r="C4268" t="n">
        <v>40351454</v>
      </c>
      <c r="D4268" t="inlineStr">
        <is>
          <t>AGROSUPER SHANGHAI</t>
        </is>
      </c>
      <c r="E4268" t="n">
        <v>1021733</v>
      </c>
      <c r="F4268" t="inlineStr">
        <is>
          <t>agrosuper shanghai1021733</t>
        </is>
      </c>
      <c r="G4268" s="12" t="n">
        <v>44956</v>
      </c>
      <c r="H4268" s="10" t="inlineStr"/>
      <c r="I4268" s="10" t="n"/>
      <c r="J4268" s="10" t="n"/>
      <c r="K4268" s="10" t="n"/>
      <c r="L4268" s="13" t="n">
        <v>5.574109245612703</v>
      </c>
      <c r="M4268" s="12" t="n">
        <v>44961</v>
      </c>
      <c r="N4268" s="13" t="n">
        <v>5.5</v>
      </c>
      <c r="O4268" s="12" t="n">
        <v>44966</v>
      </c>
      <c r="P4268" t="n">
        <v>16</v>
      </c>
      <c r="Q4268" s="14" t="inlineStr">
        <is>
          <t>SI</t>
        </is>
      </c>
      <c r="R4268" s="10" t="n"/>
      <c r="S4268" s="10" t="n"/>
      <c r="T4268" s="10" t="n"/>
      <c r="U4268" s="10" t="n"/>
      <c r="V4268" s="13" t="n">
        <v>7.574109245612703</v>
      </c>
      <c r="W4268" s="12" t="n">
        <v>44963</v>
      </c>
      <c r="X4268" s="13" t="n">
        <v>7.5</v>
      </c>
      <c r="Y4268" s="12" t="n">
        <v>44966</v>
      </c>
      <c r="Z4268" t="n">
        <v>16</v>
      </c>
      <c r="AA4268" s="14" t="inlineStr">
        <is>
          <t>SI</t>
        </is>
      </c>
    </row>
    <row r="4269">
      <c r="B4269" t="inlineStr">
        <is>
          <t>Venta Local</t>
        </is>
      </c>
      <c r="C4269" t="n">
        <v>40351445</v>
      </c>
      <c r="D4269" t="inlineStr">
        <is>
          <t>AGROSUPER SHANGHAI</t>
        </is>
      </c>
      <c r="E4269" t="n">
        <v>1021774</v>
      </c>
      <c r="F4269" t="inlineStr">
        <is>
          <t>agrosuper shanghai1021774</t>
        </is>
      </c>
      <c r="G4269" s="12" t="n">
        <v>44955</v>
      </c>
      <c r="H4269" s="10" t="inlineStr"/>
      <c r="I4269" s="10" t="n"/>
      <c r="J4269" s="10" t="n"/>
      <c r="K4269" s="10" t="n"/>
      <c r="L4269" s="13" t="n">
        <v>5.574109245612703</v>
      </c>
      <c r="M4269" s="12" t="n">
        <v>44960</v>
      </c>
      <c r="N4269" s="13" t="n">
        <v>5.5</v>
      </c>
      <c r="O4269" s="12" t="n">
        <v>44965</v>
      </c>
      <c r="P4269" t="n">
        <v>17</v>
      </c>
      <c r="Q4269" s="14" t="inlineStr">
        <is>
          <t>SI</t>
        </is>
      </c>
      <c r="R4269" s="10" t="n"/>
      <c r="S4269" s="10" t="n"/>
      <c r="T4269" s="10" t="n"/>
      <c r="U4269" s="10" t="n"/>
      <c r="V4269" s="13" t="n">
        <v>7.574109245612703</v>
      </c>
      <c r="W4269" s="12" t="n">
        <v>44962</v>
      </c>
      <c r="X4269" s="13" t="n">
        <v>7.5</v>
      </c>
      <c r="Y4269" s="12" t="n">
        <v>44965</v>
      </c>
      <c r="Z4269" t="n">
        <v>17</v>
      </c>
      <c r="AA4269" s="14" t="inlineStr">
        <is>
          <t>SI</t>
        </is>
      </c>
    </row>
    <row r="4270">
      <c r="B4270" t="inlineStr">
        <is>
          <t>Venta Local</t>
        </is>
      </c>
      <c r="C4270" t="n">
        <v>40351444</v>
      </c>
      <c r="D4270" t="inlineStr">
        <is>
          <t>AGROSUPER SHANGHAI</t>
        </is>
      </c>
      <c r="E4270" t="n">
        <v>1021774</v>
      </c>
      <c r="F4270" t="inlineStr">
        <is>
          <t>agrosuper shanghai1021774</t>
        </is>
      </c>
      <c r="G4270" s="12" t="n">
        <v>44941</v>
      </c>
      <c r="H4270" s="10" t="inlineStr"/>
      <c r="I4270" s="10" t="n"/>
      <c r="J4270" s="10" t="n"/>
      <c r="K4270" s="10" t="n"/>
      <c r="L4270" s="13" t="n">
        <v>5.574109245612703</v>
      </c>
      <c r="M4270" s="12" t="n">
        <v>44946</v>
      </c>
      <c r="N4270" s="13" t="n">
        <v>5.5</v>
      </c>
      <c r="O4270" s="12" t="n">
        <v>44951</v>
      </c>
      <c r="P4270" t="n">
        <v>5</v>
      </c>
      <c r="Q4270" s="14" t="inlineStr">
        <is>
          <t>SI</t>
        </is>
      </c>
      <c r="R4270" s="10" t="n"/>
      <c r="S4270" s="10" t="n"/>
      <c r="T4270" s="10" t="n"/>
      <c r="U4270" s="10" t="n"/>
      <c r="V4270" s="13" t="n">
        <v>7.574109245612703</v>
      </c>
      <c r="W4270" s="12" t="n">
        <v>44948</v>
      </c>
      <c r="X4270" s="13" t="n">
        <v>7.5</v>
      </c>
      <c r="Y4270" s="12" t="n">
        <v>44951</v>
      </c>
      <c r="Z4270" t="n">
        <v>5</v>
      </c>
      <c r="AA4270" s="14" t="inlineStr">
        <is>
          <t>SI</t>
        </is>
      </c>
    </row>
    <row r="4271">
      <c r="B4271" t="inlineStr">
        <is>
          <t>Venta Local</t>
        </is>
      </c>
      <c r="C4271" t="n">
        <v>40351443</v>
      </c>
      <c r="D4271" t="inlineStr">
        <is>
          <t>AGROSUPER SHANGHAI</t>
        </is>
      </c>
      <c r="E4271" t="n">
        <v>1022636</v>
      </c>
      <c r="F4271" t="inlineStr">
        <is>
          <t>agrosuper shanghai1022636</t>
        </is>
      </c>
      <c r="G4271" s="12" t="n">
        <v>44960</v>
      </c>
      <c r="H4271" s="10" t="inlineStr"/>
      <c r="I4271" s="10" t="n"/>
      <c r="J4271" s="10" t="n"/>
      <c r="K4271" s="10" t="n"/>
      <c r="L4271" s="13" t="n">
        <v>5.574109245612703</v>
      </c>
      <c r="M4271" s="12" t="n">
        <v>44965</v>
      </c>
      <c r="N4271" s="13" t="n">
        <v>5.5</v>
      </c>
      <c r="O4271" s="12" t="n">
        <v>44970</v>
      </c>
      <c r="P4271" t="n">
        <v>13</v>
      </c>
      <c r="Q4271" s="14" t="inlineStr">
        <is>
          <t>SI</t>
        </is>
      </c>
      <c r="R4271" s="10" t="n"/>
      <c r="S4271" s="10" t="n"/>
      <c r="T4271" s="10" t="n"/>
      <c r="U4271" s="10" t="n"/>
      <c r="V4271" s="13" t="n">
        <v>7.574109245612703</v>
      </c>
      <c r="W4271" s="12" t="n">
        <v>44967</v>
      </c>
      <c r="X4271" s="13" t="n">
        <v>7.5</v>
      </c>
      <c r="Y4271" s="12" t="n">
        <v>44970</v>
      </c>
      <c r="Z4271" t="n">
        <v>13</v>
      </c>
      <c r="AA4271" s="14" t="inlineStr">
        <is>
          <t>SI</t>
        </is>
      </c>
    </row>
    <row r="4272">
      <c r="B4272" t="inlineStr">
        <is>
          <t>Venta Local</t>
        </is>
      </c>
      <c r="C4272" t="n">
        <v>40351442</v>
      </c>
      <c r="D4272" t="inlineStr">
        <is>
          <t>AGROSUPER SHANGHAI</t>
        </is>
      </c>
      <c r="E4272" t="n">
        <v>1022636</v>
      </c>
      <c r="F4272" t="inlineStr">
        <is>
          <t>agrosuper shanghai1022636</t>
        </is>
      </c>
      <c r="G4272" s="12" t="n">
        <v>44962</v>
      </c>
      <c r="H4272" s="10" t="inlineStr"/>
      <c r="I4272" s="10" t="n"/>
      <c r="J4272" s="10" t="n"/>
      <c r="K4272" s="10" t="n"/>
      <c r="L4272" s="13" t="n">
        <v>5.574109245612703</v>
      </c>
      <c r="M4272" s="12" t="n">
        <v>44967</v>
      </c>
      <c r="N4272" s="13" t="n">
        <v>5.5</v>
      </c>
      <c r="O4272" s="12" t="n">
        <v>44972</v>
      </c>
      <c r="P4272" t="n">
        <v>11</v>
      </c>
      <c r="Q4272" s="14" t="inlineStr">
        <is>
          <t>SI</t>
        </is>
      </c>
      <c r="R4272" s="10" t="n"/>
      <c r="S4272" s="10" t="n"/>
      <c r="T4272" s="10" t="n"/>
      <c r="U4272" s="10" t="n"/>
      <c r="V4272" s="13" t="n">
        <v>7.574109245612703</v>
      </c>
      <c r="W4272" s="12" t="n">
        <v>44969</v>
      </c>
      <c r="X4272" s="13" t="n">
        <v>7.5</v>
      </c>
      <c r="Y4272" s="12" t="n">
        <v>44972</v>
      </c>
      <c r="Z4272" t="n">
        <v>11</v>
      </c>
      <c r="AA4272" s="14" t="inlineStr">
        <is>
          <t>SI</t>
        </is>
      </c>
    </row>
    <row r="4273">
      <c r="B4273" t="inlineStr">
        <is>
          <t>Venta Local</t>
        </is>
      </c>
      <c r="C4273" t="n">
        <v>40351441</v>
      </c>
      <c r="D4273" t="inlineStr">
        <is>
          <t>AGROSUPER SHANGHAI</t>
        </is>
      </c>
      <c r="E4273" t="n">
        <v>1022636</v>
      </c>
      <c r="F4273" t="inlineStr">
        <is>
          <t>agrosuper shanghai1022636</t>
        </is>
      </c>
      <c r="G4273" s="12" t="n">
        <v>44955</v>
      </c>
      <c r="H4273" s="10" t="inlineStr"/>
      <c r="I4273" s="10" t="n"/>
      <c r="J4273" s="10" t="n"/>
      <c r="K4273" s="10" t="n"/>
      <c r="L4273" s="13" t="n">
        <v>5.574109245612703</v>
      </c>
      <c r="M4273" s="12" t="n">
        <v>44960</v>
      </c>
      <c r="N4273" s="13" t="n">
        <v>5.5</v>
      </c>
      <c r="O4273" s="12" t="n">
        <v>44965</v>
      </c>
      <c r="P4273" t="n">
        <v>17</v>
      </c>
      <c r="Q4273" s="14" t="inlineStr">
        <is>
          <t>SI</t>
        </is>
      </c>
      <c r="R4273" s="10" t="n"/>
      <c r="S4273" s="10" t="n"/>
      <c r="T4273" s="10" t="n"/>
      <c r="U4273" s="10" t="n"/>
      <c r="V4273" s="13" t="n">
        <v>7.574109245612703</v>
      </c>
      <c r="W4273" s="12" t="n">
        <v>44962</v>
      </c>
      <c r="X4273" s="13" t="n">
        <v>7.5</v>
      </c>
      <c r="Y4273" s="12" t="n">
        <v>44965</v>
      </c>
      <c r="Z4273" t="n">
        <v>17</v>
      </c>
      <c r="AA4273" s="14" t="inlineStr">
        <is>
          <t>SI</t>
        </is>
      </c>
    </row>
    <row r="4274">
      <c r="B4274" t="inlineStr">
        <is>
          <t>Venta Local</t>
        </is>
      </c>
      <c r="C4274" t="n">
        <v>40351440</v>
      </c>
      <c r="D4274" t="inlineStr">
        <is>
          <t>AGROSUPER SHANGHAI</t>
        </is>
      </c>
      <c r="E4274" t="n">
        <v>1022636</v>
      </c>
      <c r="F4274" t="inlineStr">
        <is>
          <t>agrosuper shanghai1022636</t>
        </is>
      </c>
      <c r="G4274" s="12" t="n">
        <v>44956</v>
      </c>
      <c r="H4274" s="10" t="inlineStr"/>
      <c r="I4274" s="10" t="n"/>
      <c r="J4274" s="10" t="n"/>
      <c r="K4274" s="10" t="n"/>
      <c r="L4274" s="13" t="n">
        <v>5.574109245612703</v>
      </c>
      <c r="M4274" s="12" t="n">
        <v>44961</v>
      </c>
      <c r="N4274" s="13" t="n">
        <v>5.5</v>
      </c>
      <c r="O4274" s="12" t="n">
        <v>44966</v>
      </c>
      <c r="P4274" t="n">
        <v>16</v>
      </c>
      <c r="Q4274" s="14" t="inlineStr">
        <is>
          <t>SI</t>
        </is>
      </c>
      <c r="R4274" s="10" t="n"/>
      <c r="S4274" s="10" t="n"/>
      <c r="T4274" s="10" t="n"/>
      <c r="U4274" s="10" t="n"/>
      <c r="V4274" s="13" t="n">
        <v>7.574109245612703</v>
      </c>
      <c r="W4274" s="12" t="n">
        <v>44963</v>
      </c>
      <c r="X4274" s="13" t="n">
        <v>7.5</v>
      </c>
      <c r="Y4274" s="12" t="n">
        <v>44966</v>
      </c>
      <c r="Z4274" t="n">
        <v>16</v>
      </c>
      <c r="AA4274" s="14" t="inlineStr">
        <is>
          <t>SI</t>
        </is>
      </c>
    </row>
    <row r="4275">
      <c r="B4275" t="inlineStr">
        <is>
          <t>Venta Local</t>
        </is>
      </c>
      <c r="C4275" t="n">
        <v>40351439</v>
      </c>
      <c r="D4275" t="inlineStr">
        <is>
          <t>AGROSUPER SHANGHAI</t>
        </is>
      </c>
      <c r="E4275" t="n">
        <v>1022636</v>
      </c>
      <c r="F4275" t="inlineStr">
        <is>
          <t>agrosuper shanghai1022636</t>
        </is>
      </c>
      <c r="G4275" s="12" t="n">
        <v>44956</v>
      </c>
      <c r="H4275" s="10" t="inlineStr"/>
      <c r="I4275" s="10" t="n"/>
      <c r="J4275" s="10" t="n"/>
      <c r="K4275" s="10" t="n"/>
      <c r="L4275" s="13" t="n">
        <v>5.574109245612703</v>
      </c>
      <c r="M4275" s="12" t="n">
        <v>44961</v>
      </c>
      <c r="N4275" s="13" t="n">
        <v>5.5</v>
      </c>
      <c r="O4275" s="12" t="n">
        <v>44966</v>
      </c>
      <c r="P4275" t="n">
        <v>16</v>
      </c>
      <c r="Q4275" s="14" t="inlineStr">
        <is>
          <t>SI</t>
        </is>
      </c>
      <c r="R4275" s="10" t="n"/>
      <c r="S4275" s="10" t="n"/>
      <c r="T4275" s="10" t="n"/>
      <c r="U4275" s="10" t="n"/>
      <c r="V4275" s="13" t="n">
        <v>7.574109245612703</v>
      </c>
      <c r="W4275" s="12" t="n">
        <v>44963</v>
      </c>
      <c r="X4275" s="13" t="n">
        <v>7.5</v>
      </c>
      <c r="Y4275" s="12" t="n">
        <v>44966</v>
      </c>
      <c r="Z4275" t="n">
        <v>16</v>
      </c>
      <c r="AA4275" s="14" t="inlineStr">
        <is>
          <t>SI</t>
        </is>
      </c>
    </row>
    <row r="4276">
      <c r="B4276" t="inlineStr">
        <is>
          <t>Venta Local</t>
        </is>
      </c>
      <c r="C4276" t="n">
        <v>40351436</v>
      </c>
      <c r="D4276" t="inlineStr">
        <is>
          <t>AGROSUPER SHANGHAI</t>
        </is>
      </c>
      <c r="E4276" t="n">
        <v>1022183</v>
      </c>
      <c r="F4276" t="inlineStr">
        <is>
          <t>agrosuper shanghai1022183</t>
        </is>
      </c>
      <c r="G4276" s="12" t="n">
        <v>44962</v>
      </c>
      <c r="H4276" s="10" t="inlineStr"/>
      <c r="I4276" s="10" t="n"/>
      <c r="J4276" s="10" t="n"/>
      <c r="K4276" s="10" t="n"/>
      <c r="L4276" s="13" t="n">
        <v>5.574109245612703</v>
      </c>
      <c r="M4276" s="12" t="n">
        <v>44967</v>
      </c>
      <c r="N4276" s="13" t="n">
        <v>5.5</v>
      </c>
      <c r="O4276" s="12" t="n">
        <v>44972</v>
      </c>
      <c r="P4276" t="n">
        <v>11</v>
      </c>
      <c r="Q4276" s="14" t="inlineStr">
        <is>
          <t>SI</t>
        </is>
      </c>
      <c r="R4276" s="10" t="n"/>
      <c r="S4276" s="10" t="n"/>
      <c r="T4276" s="10" t="n"/>
      <c r="U4276" s="10" t="n"/>
      <c r="V4276" s="13" t="n">
        <v>7.574109245612703</v>
      </c>
      <c r="W4276" s="12" t="n">
        <v>44969</v>
      </c>
      <c r="X4276" s="13" t="n">
        <v>7.5</v>
      </c>
      <c r="Y4276" s="12" t="n">
        <v>44972</v>
      </c>
      <c r="Z4276" t="n">
        <v>11</v>
      </c>
      <c r="AA4276" s="14" t="inlineStr">
        <is>
          <t>SI</t>
        </is>
      </c>
    </row>
    <row r="4277">
      <c r="B4277" t="inlineStr">
        <is>
          <t>Venta Local</t>
        </is>
      </c>
      <c r="C4277" t="n">
        <v>40351435</v>
      </c>
      <c r="D4277" t="inlineStr">
        <is>
          <t>AGROSUPER SHANGHAI</t>
        </is>
      </c>
      <c r="E4277" t="n">
        <v>1022183</v>
      </c>
      <c r="F4277" t="inlineStr">
        <is>
          <t>agrosuper shanghai1022183</t>
        </is>
      </c>
      <c r="G4277" s="12" t="n">
        <v>44945</v>
      </c>
      <c r="H4277" s="10" t="inlineStr"/>
      <c r="I4277" s="10" t="n"/>
      <c r="J4277" s="10" t="n"/>
      <c r="K4277" s="10" t="n"/>
      <c r="L4277" s="13" t="n">
        <v>5.574109245612703</v>
      </c>
      <c r="M4277" s="12" t="n">
        <v>44950</v>
      </c>
      <c r="N4277" s="13" t="n">
        <v>5.5</v>
      </c>
      <c r="O4277" s="12" t="n">
        <v>44955</v>
      </c>
      <c r="P4277" t="n">
        <v>2</v>
      </c>
      <c r="Q4277" s="14" t="inlineStr">
        <is>
          <t>Mes 2</t>
        </is>
      </c>
      <c r="R4277" s="10" t="n"/>
      <c r="S4277" s="10" t="n"/>
      <c r="T4277" s="10" t="n"/>
      <c r="U4277" s="10" t="n"/>
      <c r="V4277" s="13" t="n">
        <v>7.574109245612703</v>
      </c>
      <c r="W4277" s="12" t="n">
        <v>44952</v>
      </c>
      <c r="X4277" s="13" t="n">
        <v>7.5</v>
      </c>
      <c r="Y4277" s="12" t="n">
        <v>44955</v>
      </c>
      <c r="Z4277" t="n">
        <v>2</v>
      </c>
      <c r="AA4277" s="14" t="inlineStr">
        <is>
          <t>Mes 2</t>
        </is>
      </c>
    </row>
    <row r="4278">
      <c r="B4278" t="inlineStr">
        <is>
          <t>Venta Local</t>
        </is>
      </c>
      <c r="C4278" t="n">
        <v>40351434</v>
      </c>
      <c r="D4278" t="inlineStr">
        <is>
          <t>AGROSUPER SHANGHAI</t>
        </is>
      </c>
      <c r="E4278" t="n">
        <v>1022183</v>
      </c>
      <c r="F4278" t="inlineStr">
        <is>
          <t>agrosuper shanghai1022183</t>
        </is>
      </c>
      <c r="G4278" s="12" t="n">
        <v>44945</v>
      </c>
      <c r="H4278" s="10" t="inlineStr"/>
      <c r="I4278" s="10" t="n"/>
      <c r="J4278" s="10" t="n"/>
      <c r="K4278" s="10" t="n"/>
      <c r="L4278" s="13" t="n">
        <v>5.574109245612703</v>
      </c>
      <c r="M4278" s="12" t="n">
        <v>44950</v>
      </c>
      <c r="N4278" s="13" t="n">
        <v>5.5</v>
      </c>
      <c r="O4278" s="12" t="n">
        <v>44955</v>
      </c>
      <c r="P4278" t="n">
        <v>2</v>
      </c>
      <c r="Q4278" s="14" t="inlineStr">
        <is>
          <t>Mes 2</t>
        </is>
      </c>
      <c r="R4278" s="10" t="n"/>
      <c r="S4278" s="10" t="n"/>
      <c r="T4278" s="10" t="n"/>
      <c r="U4278" s="10" t="n"/>
      <c r="V4278" s="13" t="n">
        <v>7.574109245612703</v>
      </c>
      <c r="W4278" s="12" t="n">
        <v>44952</v>
      </c>
      <c r="X4278" s="13" t="n">
        <v>7.5</v>
      </c>
      <c r="Y4278" s="12" t="n">
        <v>44955</v>
      </c>
      <c r="Z4278" t="n">
        <v>2</v>
      </c>
      <c r="AA4278" s="14" t="inlineStr">
        <is>
          <t>Mes 2</t>
        </is>
      </c>
    </row>
    <row r="4279">
      <c r="B4279" t="inlineStr">
        <is>
          <t>Venta Local</t>
        </is>
      </c>
      <c r="C4279" t="n">
        <v>40351433</v>
      </c>
      <c r="D4279" t="inlineStr">
        <is>
          <t>AGROSUPER SHANGHAI</t>
        </is>
      </c>
      <c r="E4279" t="n">
        <v>1022183</v>
      </c>
      <c r="F4279" t="inlineStr">
        <is>
          <t>agrosuper shanghai1022183</t>
        </is>
      </c>
      <c r="G4279" s="12" t="n">
        <v>44955</v>
      </c>
      <c r="H4279" s="10" t="inlineStr"/>
      <c r="I4279" s="10" t="n"/>
      <c r="J4279" s="10" t="n"/>
      <c r="K4279" s="10" t="n"/>
      <c r="L4279" s="13" t="n">
        <v>5.574109245612703</v>
      </c>
      <c r="M4279" s="12" t="n">
        <v>44960</v>
      </c>
      <c r="N4279" s="13" t="n">
        <v>5.5</v>
      </c>
      <c r="O4279" s="12" t="n">
        <v>44965</v>
      </c>
      <c r="P4279" t="n">
        <v>17</v>
      </c>
      <c r="Q4279" s="14" t="inlineStr">
        <is>
          <t>SI</t>
        </is>
      </c>
      <c r="R4279" s="10" t="n"/>
      <c r="S4279" s="10" t="n"/>
      <c r="T4279" s="10" t="n"/>
      <c r="U4279" s="10" t="n"/>
      <c r="V4279" s="13" t="n">
        <v>7.574109245612703</v>
      </c>
      <c r="W4279" s="12" t="n">
        <v>44962</v>
      </c>
      <c r="X4279" s="13" t="n">
        <v>7.5</v>
      </c>
      <c r="Y4279" s="12" t="n">
        <v>44965</v>
      </c>
      <c r="Z4279" t="n">
        <v>17</v>
      </c>
      <c r="AA4279" s="14" t="inlineStr">
        <is>
          <t>SI</t>
        </is>
      </c>
    </row>
    <row r="4280">
      <c r="B4280" t="inlineStr">
        <is>
          <t>Venta Local</t>
        </is>
      </c>
      <c r="C4280" t="n">
        <v>40351432</v>
      </c>
      <c r="D4280" t="inlineStr">
        <is>
          <t>AGROSUPER SHANGHAI</t>
        </is>
      </c>
      <c r="E4280" t="n">
        <v>1022183</v>
      </c>
      <c r="F4280" t="inlineStr">
        <is>
          <t>agrosuper shanghai1022183</t>
        </is>
      </c>
      <c r="G4280" s="12" t="n">
        <v>44955</v>
      </c>
      <c r="H4280" s="10" t="inlineStr"/>
      <c r="I4280" s="10" t="n"/>
      <c r="J4280" s="10" t="n"/>
      <c r="K4280" s="10" t="n"/>
      <c r="L4280" s="13" t="n">
        <v>5.574109245612703</v>
      </c>
      <c r="M4280" s="12" t="n">
        <v>44960</v>
      </c>
      <c r="N4280" s="13" t="n">
        <v>5.5</v>
      </c>
      <c r="O4280" s="12" t="n">
        <v>44965</v>
      </c>
      <c r="P4280" t="n">
        <v>17</v>
      </c>
      <c r="Q4280" s="14" t="inlineStr">
        <is>
          <t>SI</t>
        </is>
      </c>
      <c r="R4280" s="10" t="n"/>
      <c r="S4280" s="10" t="n"/>
      <c r="T4280" s="10" t="n"/>
      <c r="U4280" s="10" t="n"/>
      <c r="V4280" s="13" t="n">
        <v>7.574109245612703</v>
      </c>
      <c r="W4280" s="12" t="n">
        <v>44962</v>
      </c>
      <c r="X4280" s="13" t="n">
        <v>7.5</v>
      </c>
      <c r="Y4280" s="12" t="n">
        <v>44965</v>
      </c>
      <c r="Z4280" t="n">
        <v>17</v>
      </c>
      <c r="AA4280" s="14" t="inlineStr">
        <is>
          <t>SI</t>
        </is>
      </c>
    </row>
    <row r="4281">
      <c r="B4281" t="inlineStr">
        <is>
          <t>Venta Local</t>
        </is>
      </c>
      <c r="C4281" t="n">
        <v>40351431</v>
      </c>
      <c r="D4281" t="inlineStr">
        <is>
          <t>AGROSUPER SHANGHAI</t>
        </is>
      </c>
      <c r="E4281" t="n">
        <v>1022183</v>
      </c>
      <c r="F4281" t="inlineStr">
        <is>
          <t>agrosuper shanghai1022183</t>
        </is>
      </c>
      <c r="G4281" s="12" t="n">
        <v>44945</v>
      </c>
      <c r="H4281" s="10" t="inlineStr"/>
      <c r="I4281" s="10" t="n"/>
      <c r="J4281" s="10" t="n"/>
      <c r="K4281" s="10" t="n"/>
      <c r="L4281" s="13" t="n">
        <v>5.574109245612703</v>
      </c>
      <c r="M4281" s="12" t="n">
        <v>44950</v>
      </c>
      <c r="N4281" s="13" t="n">
        <v>5.5</v>
      </c>
      <c r="O4281" s="12" t="n">
        <v>44955</v>
      </c>
      <c r="P4281" t="n">
        <v>2</v>
      </c>
      <c r="Q4281" s="14" t="inlineStr">
        <is>
          <t>Mes 2</t>
        </is>
      </c>
      <c r="R4281" s="10" t="n"/>
      <c r="S4281" s="10" t="n"/>
      <c r="T4281" s="10" t="n"/>
      <c r="U4281" s="10" t="n"/>
      <c r="V4281" s="13" t="n">
        <v>7.574109245612703</v>
      </c>
      <c r="W4281" s="12" t="n">
        <v>44952</v>
      </c>
      <c r="X4281" s="13" t="n">
        <v>7.5</v>
      </c>
      <c r="Y4281" s="12" t="n">
        <v>44955</v>
      </c>
      <c r="Z4281" t="n">
        <v>2</v>
      </c>
      <c r="AA4281" s="14" t="inlineStr">
        <is>
          <t>Mes 2</t>
        </is>
      </c>
    </row>
    <row r="4282">
      <c r="B4282" t="inlineStr">
        <is>
          <t>Venta Local</t>
        </is>
      </c>
      <c r="C4282" t="n">
        <v>40351430</v>
      </c>
      <c r="D4282" t="inlineStr">
        <is>
          <t>AGROSUPER SHANGHAI</t>
        </is>
      </c>
      <c r="E4282" t="n">
        <v>1022183</v>
      </c>
      <c r="F4282" t="inlineStr">
        <is>
          <t>agrosuper shanghai1022183</t>
        </is>
      </c>
      <c r="G4282" s="12" t="n">
        <v>44956</v>
      </c>
      <c r="H4282" s="10" t="inlineStr"/>
      <c r="I4282" s="10" t="n"/>
      <c r="J4282" s="10" t="n"/>
      <c r="K4282" s="10" t="n"/>
      <c r="L4282" s="13" t="n">
        <v>5.574109245612703</v>
      </c>
      <c r="M4282" s="12" t="n">
        <v>44961</v>
      </c>
      <c r="N4282" s="13" t="n">
        <v>5.5</v>
      </c>
      <c r="O4282" s="12" t="n">
        <v>44966</v>
      </c>
      <c r="P4282" t="n">
        <v>16</v>
      </c>
      <c r="Q4282" s="14" t="inlineStr">
        <is>
          <t>SI</t>
        </is>
      </c>
      <c r="R4282" s="10" t="n"/>
      <c r="S4282" s="10" t="n"/>
      <c r="T4282" s="10" t="n"/>
      <c r="U4282" s="10" t="n"/>
      <c r="V4282" s="13" t="n">
        <v>7.574109245612703</v>
      </c>
      <c r="W4282" s="12" t="n">
        <v>44963</v>
      </c>
      <c r="X4282" s="13" t="n">
        <v>7.5</v>
      </c>
      <c r="Y4282" s="12" t="n">
        <v>44966</v>
      </c>
      <c r="Z4282" t="n">
        <v>16</v>
      </c>
      <c r="AA4282" s="14" t="inlineStr">
        <is>
          <t>SI</t>
        </is>
      </c>
    </row>
    <row r="4283">
      <c r="B4283" t="inlineStr">
        <is>
          <t>Venta Local</t>
        </is>
      </c>
      <c r="C4283" t="n">
        <v>40351429</v>
      </c>
      <c r="D4283" t="inlineStr">
        <is>
          <t>AGROSUPER SHANGHAI</t>
        </is>
      </c>
      <c r="E4283" t="n">
        <v>1022183</v>
      </c>
      <c r="F4283" t="inlineStr">
        <is>
          <t>agrosuper shanghai1022183</t>
        </is>
      </c>
      <c r="G4283" s="12" t="n">
        <v>44956</v>
      </c>
      <c r="H4283" s="10" t="inlineStr"/>
      <c r="I4283" s="10" t="n"/>
      <c r="J4283" s="10" t="n"/>
      <c r="K4283" s="10" t="n"/>
      <c r="L4283" s="13" t="n">
        <v>5.574109245612703</v>
      </c>
      <c r="M4283" s="12" t="n">
        <v>44961</v>
      </c>
      <c r="N4283" s="13" t="n">
        <v>5.5</v>
      </c>
      <c r="O4283" s="12" t="n">
        <v>44966</v>
      </c>
      <c r="P4283" t="n">
        <v>16</v>
      </c>
      <c r="Q4283" s="14" t="inlineStr">
        <is>
          <t>SI</t>
        </is>
      </c>
      <c r="R4283" s="10" t="n"/>
      <c r="S4283" s="10" t="n"/>
      <c r="T4283" s="10" t="n"/>
      <c r="U4283" s="10" t="n"/>
      <c r="V4283" s="13" t="n">
        <v>7.574109245612703</v>
      </c>
      <c r="W4283" s="12" t="n">
        <v>44963</v>
      </c>
      <c r="X4283" s="13" t="n">
        <v>7.5</v>
      </c>
      <c r="Y4283" s="12" t="n">
        <v>44966</v>
      </c>
      <c r="Z4283" t="n">
        <v>16</v>
      </c>
      <c r="AA4283" s="14" t="inlineStr">
        <is>
          <t>SI</t>
        </is>
      </c>
    </row>
    <row r="4284">
      <c r="B4284" t="inlineStr">
        <is>
          <t>Venta Local</t>
        </is>
      </c>
      <c r="C4284" t="n">
        <v>40351428</v>
      </c>
      <c r="D4284" t="inlineStr">
        <is>
          <t>AGROSUPER SHANGHAI</t>
        </is>
      </c>
      <c r="E4284" t="n">
        <v>1022183</v>
      </c>
      <c r="F4284" t="inlineStr">
        <is>
          <t>agrosuper shanghai1022183</t>
        </is>
      </c>
      <c r="G4284" s="12" t="n">
        <v>44940</v>
      </c>
      <c r="H4284" s="10" t="inlineStr"/>
      <c r="I4284" s="10" t="n"/>
      <c r="J4284" s="10" t="n"/>
      <c r="K4284" s="10" t="n"/>
      <c r="L4284" s="13" t="n">
        <v>5.574109245612703</v>
      </c>
      <c r="M4284" s="12" t="n">
        <v>44945</v>
      </c>
      <c r="N4284" s="13" t="n">
        <v>5.5</v>
      </c>
      <c r="O4284" s="12" t="n">
        <v>44950</v>
      </c>
      <c r="P4284" t="n">
        <v>6</v>
      </c>
      <c r="Q4284" s="14" t="inlineStr">
        <is>
          <t>SI</t>
        </is>
      </c>
      <c r="R4284" s="10" t="n"/>
      <c r="S4284" s="10" t="n"/>
      <c r="T4284" s="10" t="n"/>
      <c r="U4284" s="10" t="n"/>
      <c r="V4284" s="13" t="n">
        <v>7.574109245612703</v>
      </c>
      <c r="W4284" s="12" t="n">
        <v>44947</v>
      </c>
      <c r="X4284" s="13" t="n">
        <v>7.5</v>
      </c>
      <c r="Y4284" s="12" t="n">
        <v>44950</v>
      </c>
      <c r="Z4284" t="n">
        <v>6</v>
      </c>
      <c r="AA4284" s="14" t="inlineStr">
        <is>
          <t>SI</t>
        </is>
      </c>
    </row>
    <row r="4285">
      <c r="B4285" t="inlineStr">
        <is>
          <t>Venta Local</t>
        </is>
      </c>
      <c r="C4285" t="n">
        <v>40351421</v>
      </c>
      <c r="D4285" t="inlineStr">
        <is>
          <t>AGROSUPER SHANGHAI</t>
        </is>
      </c>
      <c r="E4285" t="n">
        <v>1022183</v>
      </c>
      <c r="F4285" t="inlineStr">
        <is>
          <t>agrosuper shanghai1022183</t>
        </is>
      </c>
      <c r="G4285" s="12" t="n">
        <v>44936</v>
      </c>
      <c r="H4285" s="10" t="inlineStr"/>
      <c r="I4285" s="10" t="n"/>
      <c r="J4285" s="10" t="n"/>
      <c r="K4285" s="10" t="n"/>
      <c r="L4285" s="13" t="n">
        <v>5.574109245612703</v>
      </c>
      <c r="M4285" s="12" t="n">
        <v>44941</v>
      </c>
      <c r="N4285" s="13" t="n">
        <v>5.5</v>
      </c>
      <c r="O4285" s="12" t="n">
        <v>44946</v>
      </c>
      <c r="P4285" t="n">
        <v>7</v>
      </c>
      <c r="Q4285" s="14" t="inlineStr">
        <is>
          <t>SI</t>
        </is>
      </c>
      <c r="R4285" s="10" t="n"/>
      <c r="S4285" s="10" t="n"/>
      <c r="T4285" s="10" t="n"/>
      <c r="U4285" s="10" t="n"/>
      <c r="V4285" s="13" t="n">
        <v>7.574109245612703</v>
      </c>
      <c r="W4285" s="12" t="n">
        <v>44943</v>
      </c>
      <c r="X4285" s="13" t="n">
        <v>7.5</v>
      </c>
      <c r="Y4285" s="12" t="n">
        <v>44946</v>
      </c>
      <c r="Z4285" t="n">
        <v>7</v>
      </c>
      <c r="AA4285" s="14" t="inlineStr">
        <is>
          <t>SI</t>
        </is>
      </c>
    </row>
    <row r="4286">
      <c r="B4286" t="inlineStr">
        <is>
          <t>Venta Local</t>
        </is>
      </c>
      <c r="C4286" t="n">
        <v>40351420</v>
      </c>
      <c r="D4286" t="inlineStr">
        <is>
          <t>AGROSUPER SHANGHAI</t>
        </is>
      </c>
      <c r="E4286" t="n">
        <v>1022183</v>
      </c>
      <c r="F4286" t="inlineStr">
        <is>
          <t>agrosuper shanghai1022183</t>
        </is>
      </c>
      <c r="G4286" s="12" t="n">
        <v>44941</v>
      </c>
      <c r="H4286" s="10" t="inlineStr"/>
      <c r="I4286" s="10" t="n"/>
      <c r="J4286" s="10" t="n"/>
      <c r="K4286" s="10" t="n"/>
      <c r="L4286" s="13" t="n">
        <v>5.574109245612703</v>
      </c>
      <c r="M4286" s="12" t="n">
        <v>44946</v>
      </c>
      <c r="N4286" s="13" t="n">
        <v>5.5</v>
      </c>
      <c r="O4286" s="12" t="n">
        <v>44951</v>
      </c>
      <c r="P4286" t="n">
        <v>5</v>
      </c>
      <c r="Q4286" s="14" t="inlineStr">
        <is>
          <t>SI</t>
        </is>
      </c>
      <c r="R4286" s="10" t="n"/>
      <c r="S4286" s="10" t="n"/>
      <c r="T4286" s="10" t="n"/>
      <c r="U4286" s="10" t="n"/>
      <c r="V4286" s="13" t="n">
        <v>7.574109245612703</v>
      </c>
      <c r="W4286" s="12" t="n">
        <v>44948</v>
      </c>
      <c r="X4286" s="13" t="n">
        <v>7.5</v>
      </c>
      <c r="Y4286" s="12" t="n">
        <v>44951</v>
      </c>
      <c r="Z4286" t="n">
        <v>5</v>
      </c>
      <c r="AA4286" s="14" t="inlineStr">
        <is>
          <t>SI</t>
        </is>
      </c>
    </row>
    <row r="4287">
      <c r="B4287" t="inlineStr">
        <is>
          <t>Venta Local</t>
        </is>
      </c>
      <c r="C4287" t="n">
        <v>40351419</v>
      </c>
      <c r="D4287" t="inlineStr">
        <is>
          <t>AGROSUPER SHANGHAI</t>
        </is>
      </c>
      <c r="E4287" t="n">
        <v>1022183</v>
      </c>
      <c r="F4287" t="inlineStr">
        <is>
          <t>agrosuper shanghai1022183</t>
        </is>
      </c>
      <c r="G4287" s="12" t="n">
        <v>44941</v>
      </c>
      <c r="H4287" s="10" t="inlineStr"/>
      <c r="I4287" s="10" t="n"/>
      <c r="J4287" s="10" t="n"/>
      <c r="K4287" s="10" t="n"/>
      <c r="L4287" s="13" t="n">
        <v>5.574109245612703</v>
      </c>
      <c r="M4287" s="12" t="n">
        <v>44946</v>
      </c>
      <c r="N4287" s="13" t="n">
        <v>5.5</v>
      </c>
      <c r="O4287" s="12" t="n">
        <v>44951</v>
      </c>
      <c r="P4287" t="n">
        <v>5</v>
      </c>
      <c r="Q4287" s="14" t="inlineStr">
        <is>
          <t>SI</t>
        </is>
      </c>
      <c r="R4287" s="10" t="n"/>
      <c r="S4287" s="10" t="n"/>
      <c r="T4287" s="10" t="n"/>
      <c r="U4287" s="10" t="n"/>
      <c r="V4287" s="13" t="n">
        <v>7.574109245612703</v>
      </c>
      <c r="W4287" s="12" t="n">
        <v>44948</v>
      </c>
      <c r="X4287" s="13" t="n">
        <v>7.5</v>
      </c>
      <c r="Y4287" s="12" t="n">
        <v>44951</v>
      </c>
      <c r="Z4287" t="n">
        <v>5</v>
      </c>
      <c r="AA4287" s="14" t="inlineStr">
        <is>
          <t>SI</t>
        </is>
      </c>
    </row>
    <row r="4288">
      <c r="B4288" t="inlineStr">
        <is>
          <t>Venta Local</t>
        </is>
      </c>
      <c r="C4288" t="n">
        <v>40351404</v>
      </c>
      <c r="D4288" t="inlineStr">
        <is>
          <t>AGROSUPER SHANGHAI</t>
        </is>
      </c>
      <c r="E4288" t="n">
        <v>1021738</v>
      </c>
      <c r="F4288" t="inlineStr">
        <is>
          <t>agrosuper shanghai1021738</t>
        </is>
      </c>
      <c r="G4288" s="12" t="n">
        <v>44956</v>
      </c>
      <c r="H4288" s="10" t="inlineStr"/>
      <c r="I4288" s="10" t="n"/>
      <c r="J4288" s="10" t="n"/>
      <c r="K4288" s="10" t="n"/>
      <c r="L4288" s="13" t="n">
        <v>5.574109245612703</v>
      </c>
      <c r="M4288" s="12" t="n">
        <v>44961</v>
      </c>
      <c r="N4288" s="13" t="n">
        <v>5.5</v>
      </c>
      <c r="O4288" s="12" t="n">
        <v>44966</v>
      </c>
      <c r="P4288" t="n">
        <v>16</v>
      </c>
      <c r="Q4288" s="14" t="inlineStr">
        <is>
          <t>SI</t>
        </is>
      </c>
      <c r="R4288" s="10" t="n"/>
      <c r="S4288" s="10" t="n"/>
      <c r="T4288" s="10" t="n"/>
      <c r="U4288" s="10" t="n"/>
      <c r="V4288" s="13" t="n">
        <v>7.574109245612703</v>
      </c>
      <c r="W4288" s="12" t="n">
        <v>44963</v>
      </c>
      <c r="X4288" s="13" t="n">
        <v>7.5</v>
      </c>
      <c r="Y4288" s="12" t="n">
        <v>44966</v>
      </c>
      <c r="Z4288" t="n">
        <v>16</v>
      </c>
      <c r="AA4288" s="14" t="inlineStr">
        <is>
          <t>SI</t>
        </is>
      </c>
    </row>
    <row r="4289">
      <c r="B4289" t="inlineStr">
        <is>
          <t>Venta Local</t>
        </is>
      </c>
      <c r="C4289" t="n">
        <v>40351404</v>
      </c>
      <c r="D4289" t="inlineStr">
        <is>
          <t>AGROSUPER SHANGHAI</t>
        </is>
      </c>
      <c r="E4289" t="n">
        <v>1021738</v>
      </c>
      <c r="F4289" t="inlineStr">
        <is>
          <t>agrosuper shanghai1021738</t>
        </is>
      </c>
      <c r="G4289" s="12" t="n">
        <v>44956</v>
      </c>
      <c r="H4289" s="10" t="inlineStr"/>
      <c r="I4289" s="10" t="n"/>
      <c r="J4289" s="10" t="n"/>
      <c r="K4289" s="10" t="n"/>
      <c r="L4289" s="13" t="n">
        <v>5.574109245612703</v>
      </c>
      <c r="M4289" s="12" t="n">
        <v>44961</v>
      </c>
      <c r="N4289" s="13" t="n">
        <v>5.5</v>
      </c>
      <c r="O4289" s="12" t="n">
        <v>44966</v>
      </c>
      <c r="P4289" t="n">
        <v>16</v>
      </c>
      <c r="Q4289" s="14" t="inlineStr">
        <is>
          <t>SI</t>
        </is>
      </c>
      <c r="R4289" s="10" t="n"/>
      <c r="S4289" s="10" t="n"/>
      <c r="T4289" s="10" t="n"/>
      <c r="U4289" s="10" t="n"/>
      <c r="V4289" s="13" t="n">
        <v>7.574109245612703</v>
      </c>
      <c r="W4289" s="12" t="n">
        <v>44963</v>
      </c>
      <c r="X4289" s="13" t="n">
        <v>7.5</v>
      </c>
      <c r="Y4289" s="12" t="n">
        <v>44966</v>
      </c>
      <c r="Z4289" t="n">
        <v>16</v>
      </c>
      <c r="AA4289" s="14" t="inlineStr">
        <is>
          <t>SI</t>
        </is>
      </c>
    </row>
    <row r="4290">
      <c r="B4290" t="inlineStr">
        <is>
          <t>Venta Local</t>
        </is>
      </c>
      <c r="C4290" t="n">
        <v>40351403</v>
      </c>
      <c r="D4290" t="inlineStr">
        <is>
          <t>AGROSUPER SHANGHAI</t>
        </is>
      </c>
      <c r="E4290" t="n">
        <v>1021738</v>
      </c>
      <c r="F4290" t="inlineStr">
        <is>
          <t>agrosuper shanghai1021738</t>
        </is>
      </c>
      <c r="G4290" s="12" t="n">
        <v>44945</v>
      </c>
      <c r="H4290" s="10" t="inlineStr"/>
      <c r="I4290" s="10" t="n"/>
      <c r="J4290" s="10" t="n"/>
      <c r="K4290" s="10" t="n"/>
      <c r="L4290" s="13" t="n">
        <v>5.574109245612703</v>
      </c>
      <c r="M4290" s="12" t="n">
        <v>44950</v>
      </c>
      <c r="N4290" s="13" t="n">
        <v>5.5</v>
      </c>
      <c r="O4290" s="12" t="n">
        <v>44955</v>
      </c>
      <c r="P4290" t="n">
        <v>2</v>
      </c>
      <c r="Q4290" s="14" t="inlineStr">
        <is>
          <t>Mes 2</t>
        </is>
      </c>
      <c r="R4290" s="10" t="n"/>
      <c r="S4290" s="10" t="n"/>
      <c r="T4290" s="10" t="n"/>
      <c r="U4290" s="10" t="n"/>
      <c r="V4290" s="13" t="n">
        <v>7.574109245612703</v>
      </c>
      <c r="W4290" s="12" t="n">
        <v>44952</v>
      </c>
      <c r="X4290" s="13" t="n">
        <v>7.5</v>
      </c>
      <c r="Y4290" s="12" t="n">
        <v>44955</v>
      </c>
      <c r="Z4290" t="n">
        <v>2</v>
      </c>
      <c r="AA4290" s="14" t="inlineStr">
        <is>
          <t>Mes 2</t>
        </is>
      </c>
    </row>
    <row r="4291">
      <c r="B4291" t="inlineStr">
        <is>
          <t>Venta Local</t>
        </is>
      </c>
      <c r="C4291" t="n">
        <v>40351402</v>
      </c>
      <c r="D4291" t="inlineStr">
        <is>
          <t>AGROSUPER SHANGHAI</t>
        </is>
      </c>
      <c r="E4291" t="n">
        <v>1021738</v>
      </c>
      <c r="F4291" t="inlineStr">
        <is>
          <t>agrosuper shanghai1021738</t>
        </is>
      </c>
      <c r="G4291" s="12" t="n">
        <v>44952</v>
      </c>
      <c r="H4291" s="10" t="inlineStr"/>
      <c r="I4291" s="10" t="n"/>
      <c r="J4291" s="10" t="n"/>
      <c r="K4291" s="10" t="n"/>
      <c r="L4291" s="13" t="n">
        <v>5.574109245612703</v>
      </c>
      <c r="M4291" s="12" t="n">
        <v>44957</v>
      </c>
      <c r="N4291" s="13" t="n">
        <v>5.5</v>
      </c>
      <c r="O4291" s="12" t="n">
        <v>44962</v>
      </c>
      <c r="P4291" t="n">
        <v>20</v>
      </c>
      <c r="Q4291" s="14" t="inlineStr">
        <is>
          <t>SI</t>
        </is>
      </c>
      <c r="R4291" s="10" t="n"/>
      <c r="S4291" s="10" t="n"/>
      <c r="T4291" s="10" t="n"/>
      <c r="U4291" s="10" t="n"/>
      <c r="V4291" s="13" t="n">
        <v>7.574109245612703</v>
      </c>
      <c r="W4291" s="12" t="n">
        <v>44959</v>
      </c>
      <c r="X4291" s="13" t="n">
        <v>7.5</v>
      </c>
      <c r="Y4291" s="12" t="n">
        <v>44962</v>
      </c>
      <c r="Z4291" t="n">
        <v>20</v>
      </c>
      <c r="AA4291" s="14" t="inlineStr">
        <is>
          <t>SI</t>
        </is>
      </c>
    </row>
    <row r="4292">
      <c r="B4292" t="inlineStr">
        <is>
          <t>Venta Local</t>
        </is>
      </c>
      <c r="C4292" t="n">
        <v>40351402</v>
      </c>
      <c r="D4292" t="inlineStr">
        <is>
          <t>AGROSUPER SHANGHAI</t>
        </is>
      </c>
      <c r="E4292" t="n">
        <v>1021738</v>
      </c>
      <c r="F4292" t="inlineStr">
        <is>
          <t>agrosuper shanghai1021738</t>
        </is>
      </c>
      <c r="G4292" s="12" t="n">
        <v>44952</v>
      </c>
      <c r="H4292" s="10" t="inlineStr"/>
      <c r="I4292" s="10" t="n"/>
      <c r="J4292" s="10" t="n"/>
      <c r="K4292" s="10" t="n"/>
      <c r="L4292" s="13" t="n">
        <v>5.574109245612703</v>
      </c>
      <c r="M4292" s="12" t="n">
        <v>44957</v>
      </c>
      <c r="N4292" s="13" t="n">
        <v>5.5</v>
      </c>
      <c r="O4292" s="12" t="n">
        <v>44962</v>
      </c>
      <c r="P4292" t="n">
        <v>20</v>
      </c>
      <c r="Q4292" s="14" t="inlineStr">
        <is>
          <t>SI</t>
        </is>
      </c>
      <c r="R4292" s="10" t="n"/>
      <c r="S4292" s="10" t="n"/>
      <c r="T4292" s="10" t="n"/>
      <c r="U4292" s="10" t="n"/>
      <c r="V4292" s="13" t="n">
        <v>7.574109245612703</v>
      </c>
      <c r="W4292" s="12" t="n">
        <v>44959</v>
      </c>
      <c r="X4292" s="13" t="n">
        <v>7.5</v>
      </c>
      <c r="Y4292" s="12" t="n">
        <v>44962</v>
      </c>
      <c r="Z4292" t="n">
        <v>20</v>
      </c>
      <c r="AA4292" s="14" t="inlineStr">
        <is>
          <t>SI</t>
        </is>
      </c>
    </row>
    <row r="4293">
      <c r="B4293" t="inlineStr">
        <is>
          <t>Venta Local</t>
        </is>
      </c>
      <c r="C4293" t="n">
        <v>40351400</v>
      </c>
      <c r="D4293" t="inlineStr">
        <is>
          <t>AGROSUPER SHANGHAI</t>
        </is>
      </c>
      <c r="E4293" t="n">
        <v>1021735</v>
      </c>
      <c r="F4293" t="inlineStr">
        <is>
          <t>agrosuper shanghai1021735</t>
        </is>
      </c>
      <c r="G4293" s="12" t="n">
        <v>44962</v>
      </c>
      <c r="H4293" s="10" t="inlineStr"/>
      <c r="I4293" s="10" t="n"/>
      <c r="J4293" s="10" t="n"/>
      <c r="K4293" s="10" t="n"/>
      <c r="L4293" s="13" t="n">
        <v>5.574109245612703</v>
      </c>
      <c r="M4293" s="12" t="n">
        <v>44967</v>
      </c>
      <c r="N4293" s="13" t="n">
        <v>5.5</v>
      </c>
      <c r="O4293" s="12" t="n">
        <v>44972</v>
      </c>
      <c r="P4293" t="n">
        <v>11</v>
      </c>
      <c r="Q4293" s="14" t="inlineStr">
        <is>
          <t>SI</t>
        </is>
      </c>
      <c r="R4293" s="10" t="n"/>
      <c r="S4293" s="10" t="n"/>
      <c r="T4293" s="10" t="n"/>
      <c r="U4293" s="10" t="n"/>
      <c r="V4293" s="13" t="n">
        <v>7.574109245612703</v>
      </c>
      <c r="W4293" s="12" t="n">
        <v>44969</v>
      </c>
      <c r="X4293" s="13" t="n">
        <v>7.5</v>
      </c>
      <c r="Y4293" s="12" t="n">
        <v>44972</v>
      </c>
      <c r="Z4293" t="n">
        <v>11</v>
      </c>
      <c r="AA4293" s="14" t="inlineStr">
        <is>
          <t>SI</t>
        </is>
      </c>
    </row>
    <row r="4294">
      <c r="B4294" t="inlineStr">
        <is>
          <t>Venta Local</t>
        </is>
      </c>
      <c r="C4294" t="n">
        <v>40351399</v>
      </c>
      <c r="D4294" t="inlineStr">
        <is>
          <t>AGROSUPER SHANGHAI</t>
        </is>
      </c>
      <c r="E4294" t="n">
        <v>1021735</v>
      </c>
      <c r="F4294" t="inlineStr">
        <is>
          <t>agrosuper shanghai1021735</t>
        </is>
      </c>
      <c r="G4294" s="12" t="n">
        <v>44960</v>
      </c>
      <c r="H4294" s="10" t="inlineStr"/>
      <c r="I4294" s="10" t="n"/>
      <c r="J4294" s="10" t="n"/>
      <c r="K4294" s="10" t="n"/>
      <c r="L4294" s="13" t="n">
        <v>5.574109245612703</v>
      </c>
      <c r="M4294" s="12" t="n">
        <v>44965</v>
      </c>
      <c r="N4294" s="13" t="n">
        <v>5.5</v>
      </c>
      <c r="O4294" s="12" t="n">
        <v>44970</v>
      </c>
      <c r="P4294" t="n">
        <v>13</v>
      </c>
      <c r="Q4294" s="14" t="inlineStr">
        <is>
          <t>SI</t>
        </is>
      </c>
      <c r="R4294" s="10" t="n"/>
      <c r="S4294" s="10" t="n"/>
      <c r="T4294" s="10" t="n"/>
      <c r="U4294" s="10" t="n"/>
      <c r="V4294" s="13" t="n">
        <v>7.574109245612703</v>
      </c>
      <c r="W4294" s="12" t="n">
        <v>44967</v>
      </c>
      <c r="X4294" s="13" t="n">
        <v>7.5</v>
      </c>
      <c r="Y4294" s="12" t="n">
        <v>44970</v>
      </c>
      <c r="Z4294" t="n">
        <v>13</v>
      </c>
      <c r="AA4294" s="14" t="inlineStr">
        <is>
          <t>SI</t>
        </is>
      </c>
    </row>
    <row r="4295">
      <c r="B4295" t="inlineStr">
        <is>
          <t>Venta Local</t>
        </is>
      </c>
      <c r="C4295" t="n">
        <v>40351398</v>
      </c>
      <c r="D4295" t="inlineStr">
        <is>
          <t>AGROSUPER SHANGHAI</t>
        </is>
      </c>
      <c r="E4295" t="n">
        <v>1021735</v>
      </c>
      <c r="F4295" t="inlineStr">
        <is>
          <t>agrosuper shanghai1021735</t>
        </is>
      </c>
      <c r="G4295" s="12" t="n">
        <v>44956</v>
      </c>
      <c r="H4295" s="10" t="inlineStr"/>
      <c r="I4295" s="10" t="n"/>
      <c r="J4295" s="10" t="n"/>
      <c r="K4295" s="10" t="n"/>
      <c r="L4295" s="13" t="n">
        <v>5.574109245612703</v>
      </c>
      <c r="M4295" s="12" t="n">
        <v>44961</v>
      </c>
      <c r="N4295" s="13" t="n">
        <v>5.5</v>
      </c>
      <c r="O4295" s="12" t="n">
        <v>44966</v>
      </c>
      <c r="P4295" t="n">
        <v>16</v>
      </c>
      <c r="Q4295" s="14" t="inlineStr">
        <is>
          <t>SI</t>
        </is>
      </c>
      <c r="R4295" s="10" t="n"/>
      <c r="S4295" s="10" t="n"/>
      <c r="T4295" s="10" t="n"/>
      <c r="U4295" s="10" t="n"/>
      <c r="V4295" s="13" t="n">
        <v>7.574109245612703</v>
      </c>
      <c r="W4295" s="12" t="n">
        <v>44963</v>
      </c>
      <c r="X4295" s="13" t="n">
        <v>7.5</v>
      </c>
      <c r="Y4295" s="12" t="n">
        <v>44966</v>
      </c>
      <c r="Z4295" t="n">
        <v>16</v>
      </c>
      <c r="AA4295" s="14" t="inlineStr">
        <is>
          <t>SI</t>
        </is>
      </c>
    </row>
    <row r="4296">
      <c r="B4296" t="inlineStr">
        <is>
          <t>Venta Local</t>
        </is>
      </c>
      <c r="C4296" t="n">
        <v>40351397</v>
      </c>
      <c r="D4296" t="inlineStr">
        <is>
          <t>AGROSUPER SHANGHAI</t>
        </is>
      </c>
      <c r="E4296" t="n">
        <v>1021735</v>
      </c>
      <c r="F4296" t="inlineStr">
        <is>
          <t>agrosuper shanghai1021735</t>
        </is>
      </c>
      <c r="G4296" s="12" t="n">
        <v>44936</v>
      </c>
      <c r="H4296" s="10" t="inlineStr"/>
      <c r="I4296" s="10" t="n"/>
      <c r="J4296" s="10" t="n"/>
      <c r="K4296" s="10" t="n"/>
      <c r="L4296" s="13" t="n">
        <v>5.574109245612703</v>
      </c>
      <c r="M4296" s="12" t="n">
        <v>44941</v>
      </c>
      <c r="N4296" s="13" t="n">
        <v>5.5</v>
      </c>
      <c r="O4296" s="12" t="n">
        <v>44946</v>
      </c>
      <c r="P4296" t="n">
        <v>7</v>
      </c>
      <c r="Q4296" s="14" t="inlineStr">
        <is>
          <t>SI</t>
        </is>
      </c>
      <c r="R4296" s="10" t="n"/>
      <c r="S4296" s="10" t="n"/>
      <c r="T4296" s="10" t="n"/>
      <c r="U4296" s="10" t="n"/>
      <c r="V4296" s="13" t="n">
        <v>7.574109245612703</v>
      </c>
      <c r="W4296" s="12" t="n">
        <v>44943</v>
      </c>
      <c r="X4296" s="13" t="n">
        <v>7.5</v>
      </c>
      <c r="Y4296" s="12" t="n">
        <v>44946</v>
      </c>
      <c r="Z4296" t="n">
        <v>7</v>
      </c>
      <c r="AA4296" s="14" t="inlineStr">
        <is>
          <t>SI</t>
        </is>
      </c>
    </row>
    <row r="4297">
      <c r="B4297" t="inlineStr">
        <is>
          <t>Venta Local</t>
        </is>
      </c>
      <c r="C4297" t="n">
        <v>40351396</v>
      </c>
      <c r="D4297" t="inlineStr">
        <is>
          <t>AGROSUPER SHANGHAI</t>
        </is>
      </c>
      <c r="E4297" t="n">
        <v>1021739</v>
      </c>
      <c r="F4297" t="inlineStr">
        <is>
          <t>agrosuper shanghai1021739</t>
        </is>
      </c>
      <c r="G4297" s="12" t="n">
        <v>44975</v>
      </c>
      <c r="H4297" s="10" t="inlineStr"/>
      <c r="I4297" s="10" t="n"/>
      <c r="J4297" s="10" t="n"/>
      <c r="K4297" s="10" t="n"/>
      <c r="L4297" s="13" t="n">
        <v>5.574109245612703</v>
      </c>
      <c r="M4297" s="12" t="n">
        <v>44980</v>
      </c>
      <c r="N4297" s="13" t="n">
        <v>5.5</v>
      </c>
      <c r="O4297" s="12" t="n">
        <v>44985</v>
      </c>
      <c r="P4297" t="n">
        <v>0</v>
      </c>
      <c r="Q4297" s="14" t="inlineStr">
        <is>
          <t>Mes 3</t>
        </is>
      </c>
      <c r="R4297" s="10" t="n"/>
      <c r="S4297" s="10" t="n"/>
      <c r="T4297" s="10" t="n"/>
      <c r="U4297" s="10" t="n"/>
      <c r="V4297" s="13" t="n">
        <v>7.574109245612703</v>
      </c>
      <c r="W4297" s="12" t="n">
        <v>44982</v>
      </c>
      <c r="X4297" s="13" t="n">
        <v>7.5</v>
      </c>
      <c r="Y4297" s="12" t="n">
        <v>44985</v>
      </c>
      <c r="Z4297" t="n">
        <v>0</v>
      </c>
      <c r="AA4297" s="14" t="inlineStr">
        <is>
          <t>Mes 3</t>
        </is>
      </c>
    </row>
    <row r="4298">
      <c r="B4298" t="inlineStr">
        <is>
          <t>Venta Local</t>
        </is>
      </c>
      <c r="C4298" t="n">
        <v>40351393</v>
      </c>
      <c r="D4298" t="inlineStr">
        <is>
          <t>AGROSUPER SHANGHAI</t>
        </is>
      </c>
      <c r="E4298" t="n">
        <v>1022748</v>
      </c>
      <c r="F4298" t="inlineStr">
        <is>
          <t>agrosuper shanghai1022748</t>
        </is>
      </c>
      <c r="G4298" s="12" t="n">
        <v>44965</v>
      </c>
      <c r="H4298" s="10" t="inlineStr"/>
      <c r="I4298" s="10" t="n"/>
      <c r="J4298" s="10" t="n"/>
      <c r="K4298" s="10" t="n"/>
      <c r="L4298" s="13" t="n">
        <v>5.574109245612703</v>
      </c>
      <c r="M4298" s="12" t="n">
        <v>44970</v>
      </c>
      <c r="N4298" s="13" t="n">
        <v>5.5</v>
      </c>
      <c r="O4298" s="12" t="n">
        <v>44975</v>
      </c>
      <c r="P4298" t="n">
        <v>8</v>
      </c>
      <c r="Q4298" s="14" t="inlineStr">
        <is>
          <t>SI</t>
        </is>
      </c>
      <c r="R4298" s="10" t="n"/>
      <c r="S4298" s="10" t="n"/>
      <c r="T4298" s="10" t="n"/>
      <c r="U4298" s="10" t="n"/>
      <c r="V4298" s="13" t="n">
        <v>7.574109245612703</v>
      </c>
      <c r="W4298" s="12" t="n">
        <v>44972</v>
      </c>
      <c r="X4298" s="13" t="n">
        <v>7.5</v>
      </c>
      <c r="Y4298" s="12" t="n">
        <v>44975</v>
      </c>
      <c r="Z4298" t="n">
        <v>8</v>
      </c>
      <c r="AA4298" s="14" t="inlineStr">
        <is>
          <t>SI</t>
        </is>
      </c>
    </row>
    <row r="4299">
      <c r="B4299" t="inlineStr">
        <is>
          <t>Venta Local</t>
        </is>
      </c>
      <c r="C4299" t="n">
        <v>40351392</v>
      </c>
      <c r="D4299" t="inlineStr">
        <is>
          <t>AGROSUPER SHANGHAI</t>
        </is>
      </c>
      <c r="E4299" t="n">
        <v>1022748</v>
      </c>
      <c r="F4299" t="inlineStr">
        <is>
          <t>agrosuper shanghai1022748</t>
        </is>
      </c>
      <c r="G4299" s="12" t="n">
        <v>44975</v>
      </c>
      <c r="H4299" s="10" t="inlineStr"/>
      <c r="I4299" s="10" t="n"/>
      <c r="J4299" s="10" t="n"/>
      <c r="K4299" s="10" t="n"/>
      <c r="L4299" s="13" t="n">
        <v>5.574109245612703</v>
      </c>
      <c r="M4299" s="12" t="n">
        <v>44980</v>
      </c>
      <c r="N4299" s="13" t="n">
        <v>5.5</v>
      </c>
      <c r="O4299" s="12" t="n">
        <v>44985</v>
      </c>
      <c r="P4299" t="n">
        <v>0</v>
      </c>
      <c r="Q4299" s="14" t="inlineStr">
        <is>
          <t>Mes 3</t>
        </is>
      </c>
      <c r="R4299" s="10" t="n"/>
      <c r="S4299" s="10" t="n"/>
      <c r="T4299" s="10" t="n"/>
      <c r="U4299" s="10" t="n"/>
      <c r="V4299" s="13" t="n">
        <v>7.574109245612703</v>
      </c>
      <c r="W4299" s="12" t="n">
        <v>44982</v>
      </c>
      <c r="X4299" s="13" t="n">
        <v>7.5</v>
      </c>
      <c r="Y4299" s="12" t="n">
        <v>44985</v>
      </c>
      <c r="Z4299" t="n">
        <v>0</v>
      </c>
      <c r="AA4299" s="14" t="inlineStr">
        <is>
          <t>Mes 3</t>
        </is>
      </c>
    </row>
    <row r="4300">
      <c r="B4300" t="inlineStr">
        <is>
          <t>Venta Local</t>
        </is>
      </c>
      <c r="C4300" t="n">
        <v>40351391</v>
      </c>
      <c r="D4300" t="inlineStr">
        <is>
          <t>AGROSUPER SHANGHAI</t>
        </is>
      </c>
      <c r="E4300" t="n">
        <v>1022748</v>
      </c>
      <c r="F4300" t="inlineStr">
        <is>
          <t>agrosuper shanghai1022748</t>
        </is>
      </c>
      <c r="G4300" s="12" t="n">
        <v>44962</v>
      </c>
      <c r="H4300" s="10" t="inlineStr"/>
      <c r="I4300" s="10" t="n"/>
      <c r="J4300" s="10" t="n"/>
      <c r="K4300" s="10" t="n"/>
      <c r="L4300" s="13" t="n">
        <v>5.574109245612703</v>
      </c>
      <c r="M4300" s="12" t="n">
        <v>44967</v>
      </c>
      <c r="N4300" s="13" t="n">
        <v>5.5</v>
      </c>
      <c r="O4300" s="12" t="n">
        <v>44972</v>
      </c>
      <c r="P4300" t="n">
        <v>11</v>
      </c>
      <c r="Q4300" s="14" t="inlineStr">
        <is>
          <t>SI</t>
        </is>
      </c>
      <c r="R4300" s="10" t="n"/>
      <c r="S4300" s="10" t="n"/>
      <c r="T4300" s="10" t="n"/>
      <c r="U4300" s="10" t="n"/>
      <c r="V4300" s="13" t="n">
        <v>7.574109245612703</v>
      </c>
      <c r="W4300" s="12" t="n">
        <v>44969</v>
      </c>
      <c r="X4300" s="13" t="n">
        <v>7.5</v>
      </c>
      <c r="Y4300" s="12" t="n">
        <v>44972</v>
      </c>
      <c r="Z4300" t="n">
        <v>11</v>
      </c>
      <c r="AA4300" s="14" t="inlineStr">
        <is>
          <t>SI</t>
        </is>
      </c>
    </row>
    <row r="4301">
      <c r="B4301" t="inlineStr">
        <is>
          <t>Venta Local</t>
        </is>
      </c>
      <c r="C4301" t="n">
        <v>40351390</v>
      </c>
      <c r="D4301" t="inlineStr">
        <is>
          <t>AGROSUPER SHANGHAI</t>
        </is>
      </c>
      <c r="E4301" t="n">
        <v>1022748</v>
      </c>
      <c r="F4301" t="inlineStr">
        <is>
          <t>agrosuper shanghai1022748</t>
        </is>
      </c>
      <c r="G4301" s="12" t="n">
        <v>44955</v>
      </c>
      <c r="H4301" s="10" t="inlineStr"/>
      <c r="I4301" s="10" t="n"/>
      <c r="J4301" s="10" t="n"/>
      <c r="K4301" s="10" t="n"/>
      <c r="L4301" s="13" t="n">
        <v>5.574109245612703</v>
      </c>
      <c r="M4301" s="12" t="n">
        <v>44960</v>
      </c>
      <c r="N4301" s="13" t="n">
        <v>5.5</v>
      </c>
      <c r="O4301" s="12" t="n">
        <v>44965</v>
      </c>
      <c r="P4301" t="n">
        <v>17</v>
      </c>
      <c r="Q4301" s="14" t="inlineStr">
        <is>
          <t>SI</t>
        </is>
      </c>
      <c r="R4301" s="10" t="n"/>
      <c r="S4301" s="10" t="n"/>
      <c r="T4301" s="10" t="n"/>
      <c r="U4301" s="10" t="n"/>
      <c r="V4301" s="13" t="n">
        <v>7.574109245612703</v>
      </c>
      <c r="W4301" s="12" t="n">
        <v>44962</v>
      </c>
      <c r="X4301" s="13" t="n">
        <v>7.5</v>
      </c>
      <c r="Y4301" s="12" t="n">
        <v>44965</v>
      </c>
      <c r="Z4301" t="n">
        <v>17</v>
      </c>
      <c r="AA4301" s="14" t="inlineStr">
        <is>
          <t>SI</t>
        </is>
      </c>
    </row>
    <row r="4302">
      <c r="B4302" t="inlineStr">
        <is>
          <t>Venta Local</t>
        </is>
      </c>
      <c r="C4302" t="n">
        <v>40351389</v>
      </c>
      <c r="D4302" t="inlineStr">
        <is>
          <t>AGROSUPER SHANGHAI</t>
        </is>
      </c>
      <c r="E4302" t="n">
        <v>1022748</v>
      </c>
      <c r="F4302" t="inlineStr">
        <is>
          <t>agrosuper shanghai1022748</t>
        </is>
      </c>
      <c r="G4302" s="12" t="n">
        <v>44962</v>
      </c>
      <c r="H4302" s="10" t="inlineStr"/>
      <c r="I4302" s="10" t="n"/>
      <c r="J4302" s="10" t="n"/>
      <c r="K4302" s="10" t="n"/>
      <c r="L4302" s="13" t="n">
        <v>5.574109245612703</v>
      </c>
      <c r="M4302" s="12" t="n">
        <v>44967</v>
      </c>
      <c r="N4302" s="13" t="n">
        <v>5.5</v>
      </c>
      <c r="O4302" s="12" t="n">
        <v>44972</v>
      </c>
      <c r="P4302" t="n">
        <v>11</v>
      </c>
      <c r="Q4302" s="14" t="inlineStr">
        <is>
          <t>SI</t>
        </is>
      </c>
      <c r="R4302" s="10" t="n"/>
      <c r="S4302" s="10" t="n"/>
      <c r="T4302" s="10" t="n"/>
      <c r="U4302" s="10" t="n"/>
      <c r="V4302" s="13" t="n">
        <v>7.574109245612703</v>
      </c>
      <c r="W4302" s="12" t="n">
        <v>44969</v>
      </c>
      <c r="X4302" s="13" t="n">
        <v>7.5</v>
      </c>
      <c r="Y4302" s="12" t="n">
        <v>44972</v>
      </c>
      <c r="Z4302" t="n">
        <v>11</v>
      </c>
      <c r="AA4302" s="14" t="inlineStr">
        <is>
          <t>SI</t>
        </is>
      </c>
    </row>
    <row r="4303">
      <c r="B4303" t="inlineStr">
        <is>
          <t>Venta Local</t>
        </is>
      </c>
      <c r="C4303" t="n">
        <v>40351388</v>
      </c>
      <c r="D4303" t="inlineStr">
        <is>
          <t>AGROSUPER SHANGHAI</t>
        </is>
      </c>
      <c r="E4303" t="n">
        <v>1022748</v>
      </c>
      <c r="F4303" t="inlineStr">
        <is>
          <t>agrosuper shanghai1022748</t>
        </is>
      </c>
      <c r="G4303" s="12" t="n">
        <v>44941</v>
      </c>
      <c r="H4303" s="10" t="inlineStr"/>
      <c r="I4303" s="10" t="n"/>
      <c r="J4303" s="10" t="n"/>
      <c r="K4303" s="10" t="n"/>
      <c r="L4303" s="13" t="n">
        <v>5.574109245612703</v>
      </c>
      <c r="M4303" s="12" t="n">
        <v>44946</v>
      </c>
      <c r="N4303" s="13" t="n">
        <v>5.5</v>
      </c>
      <c r="O4303" s="12" t="n">
        <v>44951</v>
      </c>
      <c r="P4303" t="n">
        <v>5</v>
      </c>
      <c r="Q4303" s="14" t="inlineStr">
        <is>
          <t>SI</t>
        </is>
      </c>
      <c r="R4303" s="10" t="n"/>
      <c r="S4303" s="10" t="n"/>
      <c r="T4303" s="10" t="n"/>
      <c r="U4303" s="10" t="n"/>
      <c r="V4303" s="13" t="n">
        <v>7.574109245612703</v>
      </c>
      <c r="W4303" s="12" t="n">
        <v>44948</v>
      </c>
      <c r="X4303" s="13" t="n">
        <v>7.5</v>
      </c>
      <c r="Y4303" s="12" t="n">
        <v>44951</v>
      </c>
      <c r="Z4303" t="n">
        <v>5</v>
      </c>
      <c r="AA4303" s="14" t="inlineStr">
        <is>
          <t>SI</t>
        </is>
      </c>
    </row>
    <row r="4304">
      <c r="B4304" t="inlineStr">
        <is>
          <t>Venta Local</t>
        </is>
      </c>
      <c r="C4304" t="n">
        <v>40351386</v>
      </c>
      <c r="D4304" t="inlineStr">
        <is>
          <t>AGROSUPER SHANGHAI</t>
        </is>
      </c>
      <c r="E4304" t="n">
        <v>1022753</v>
      </c>
      <c r="F4304" t="inlineStr">
        <is>
          <t>agrosuper shanghai1022753</t>
        </is>
      </c>
      <c r="G4304" s="12" t="n">
        <v>44975</v>
      </c>
      <c r="H4304" s="10" t="inlineStr"/>
      <c r="I4304" s="10" t="n"/>
      <c r="J4304" s="10" t="n"/>
      <c r="K4304" s="10" t="n"/>
      <c r="L4304" s="13" t="n">
        <v>5.574109245612703</v>
      </c>
      <c r="M4304" s="12" t="n">
        <v>44980</v>
      </c>
      <c r="N4304" s="13" t="n">
        <v>5.5</v>
      </c>
      <c r="O4304" s="12" t="n">
        <v>44985</v>
      </c>
      <c r="P4304" t="n">
        <v>0</v>
      </c>
      <c r="Q4304" s="14" t="inlineStr">
        <is>
          <t>Mes 3</t>
        </is>
      </c>
      <c r="R4304" s="10" t="n"/>
      <c r="S4304" s="10" t="n"/>
      <c r="T4304" s="10" t="n"/>
      <c r="U4304" s="10" t="n"/>
      <c r="V4304" s="13" t="n">
        <v>7.574109245612703</v>
      </c>
      <c r="W4304" s="12" t="n">
        <v>44982</v>
      </c>
      <c r="X4304" s="13" t="n">
        <v>7.5</v>
      </c>
      <c r="Y4304" s="12" t="n">
        <v>44985</v>
      </c>
      <c r="Z4304" t="n">
        <v>0</v>
      </c>
      <c r="AA4304" s="14" t="inlineStr">
        <is>
          <t>Mes 3</t>
        </is>
      </c>
    </row>
    <row r="4305">
      <c r="B4305" t="inlineStr">
        <is>
          <t>Venta Local</t>
        </is>
      </c>
      <c r="C4305" t="n">
        <v>40351385</v>
      </c>
      <c r="D4305" t="inlineStr">
        <is>
          <t>AGROSUPER SHANGHAI</t>
        </is>
      </c>
      <c r="E4305" t="n">
        <v>1022753</v>
      </c>
      <c r="F4305" t="inlineStr">
        <is>
          <t>agrosuper shanghai1022753</t>
        </is>
      </c>
      <c r="G4305" s="12" t="n">
        <v>44975</v>
      </c>
      <c r="H4305" s="10" t="inlineStr"/>
      <c r="I4305" s="10" t="n"/>
      <c r="J4305" s="10" t="n"/>
      <c r="K4305" s="10" t="n"/>
      <c r="L4305" s="13" t="n">
        <v>5.574109245612703</v>
      </c>
      <c r="M4305" s="12" t="n">
        <v>44980</v>
      </c>
      <c r="N4305" s="13" t="n">
        <v>5.5</v>
      </c>
      <c r="O4305" s="12" t="n">
        <v>44985</v>
      </c>
      <c r="P4305" t="n">
        <v>0</v>
      </c>
      <c r="Q4305" s="14" t="inlineStr">
        <is>
          <t>Mes 3</t>
        </is>
      </c>
      <c r="R4305" s="10" t="n"/>
      <c r="S4305" s="10" t="n"/>
      <c r="T4305" s="10" t="n"/>
      <c r="U4305" s="10" t="n"/>
      <c r="V4305" s="13" t="n">
        <v>7.574109245612703</v>
      </c>
      <c r="W4305" s="12" t="n">
        <v>44982</v>
      </c>
      <c r="X4305" s="13" t="n">
        <v>7.5</v>
      </c>
      <c r="Y4305" s="12" t="n">
        <v>44985</v>
      </c>
      <c r="Z4305" t="n">
        <v>0</v>
      </c>
      <c r="AA4305" s="14" t="inlineStr">
        <is>
          <t>Mes 3</t>
        </is>
      </c>
    </row>
    <row r="4306">
      <c r="B4306" t="inlineStr">
        <is>
          <t>Venta Local</t>
        </is>
      </c>
      <c r="C4306" t="n">
        <v>40351385</v>
      </c>
      <c r="D4306" t="inlineStr">
        <is>
          <t>AGROSUPER SHANGHAI</t>
        </is>
      </c>
      <c r="E4306" t="n">
        <v>1022753</v>
      </c>
      <c r="F4306" t="inlineStr">
        <is>
          <t>agrosuper shanghai1022753</t>
        </is>
      </c>
      <c r="G4306" s="12" t="n">
        <v>44975</v>
      </c>
      <c r="H4306" s="10" t="inlineStr"/>
      <c r="I4306" s="10" t="n"/>
      <c r="J4306" s="10" t="n"/>
      <c r="K4306" s="10" t="n"/>
      <c r="L4306" s="13" t="n">
        <v>5.574109245612703</v>
      </c>
      <c r="M4306" s="12" t="n">
        <v>44980</v>
      </c>
      <c r="N4306" s="13" t="n">
        <v>5.5</v>
      </c>
      <c r="O4306" s="12" t="n">
        <v>44985</v>
      </c>
      <c r="P4306" t="n">
        <v>0</v>
      </c>
      <c r="Q4306" s="14" t="inlineStr">
        <is>
          <t>Mes 3</t>
        </is>
      </c>
      <c r="R4306" s="10" t="n"/>
      <c r="S4306" s="10" t="n"/>
      <c r="T4306" s="10" t="n"/>
      <c r="U4306" s="10" t="n"/>
      <c r="V4306" s="13" t="n">
        <v>7.574109245612703</v>
      </c>
      <c r="W4306" s="12" t="n">
        <v>44982</v>
      </c>
      <c r="X4306" s="13" t="n">
        <v>7.5</v>
      </c>
      <c r="Y4306" s="12" t="n">
        <v>44985</v>
      </c>
      <c r="Z4306" t="n">
        <v>0</v>
      </c>
      <c r="AA4306" s="14" t="inlineStr">
        <is>
          <t>Mes 3</t>
        </is>
      </c>
    </row>
    <row r="4307">
      <c r="B4307" t="inlineStr">
        <is>
          <t>Venta Local</t>
        </is>
      </c>
      <c r="C4307" t="n">
        <v>40351384</v>
      </c>
      <c r="D4307" t="inlineStr">
        <is>
          <t>AGROSUPER SHANGHAI</t>
        </is>
      </c>
      <c r="E4307" t="n">
        <v>1022753</v>
      </c>
      <c r="F4307" t="inlineStr">
        <is>
          <t>agrosuper shanghai1022753</t>
        </is>
      </c>
      <c r="G4307" s="12" t="n">
        <v>44975</v>
      </c>
      <c r="H4307" s="10" t="inlineStr"/>
      <c r="I4307" s="10" t="n"/>
      <c r="J4307" s="10" t="n"/>
      <c r="K4307" s="10" t="n"/>
      <c r="L4307" s="13" t="n">
        <v>5.574109245612703</v>
      </c>
      <c r="M4307" s="12" t="n">
        <v>44980</v>
      </c>
      <c r="N4307" s="13" t="n">
        <v>5.5</v>
      </c>
      <c r="O4307" s="12" t="n">
        <v>44985</v>
      </c>
      <c r="P4307" t="n">
        <v>0</v>
      </c>
      <c r="Q4307" s="14" t="inlineStr">
        <is>
          <t>Mes 3</t>
        </is>
      </c>
      <c r="R4307" s="10" t="n"/>
      <c r="S4307" s="10" t="n"/>
      <c r="T4307" s="10" t="n"/>
      <c r="U4307" s="10" t="n"/>
      <c r="V4307" s="13" t="n">
        <v>7.574109245612703</v>
      </c>
      <c r="W4307" s="12" t="n">
        <v>44982</v>
      </c>
      <c r="X4307" s="13" t="n">
        <v>7.5</v>
      </c>
      <c r="Y4307" s="12" t="n">
        <v>44985</v>
      </c>
      <c r="Z4307" t="n">
        <v>0</v>
      </c>
      <c r="AA4307" s="14" t="inlineStr">
        <is>
          <t>Mes 3</t>
        </is>
      </c>
    </row>
    <row r="4308">
      <c r="B4308" t="inlineStr">
        <is>
          <t>Venta Local</t>
        </is>
      </c>
      <c r="C4308" t="n">
        <v>40351383</v>
      </c>
      <c r="D4308" t="inlineStr">
        <is>
          <t>AGROSUPER SHANGHAI</t>
        </is>
      </c>
      <c r="E4308" t="n">
        <v>1022753</v>
      </c>
      <c r="F4308" t="inlineStr">
        <is>
          <t>agrosuper shanghai1022753</t>
        </is>
      </c>
      <c r="G4308" s="12" t="n">
        <v>44975</v>
      </c>
      <c r="H4308" s="10" t="inlineStr"/>
      <c r="I4308" s="10" t="n"/>
      <c r="J4308" s="10" t="n"/>
      <c r="K4308" s="10" t="n"/>
      <c r="L4308" s="13" t="n">
        <v>5.574109245612703</v>
      </c>
      <c r="M4308" s="12" t="n">
        <v>44980</v>
      </c>
      <c r="N4308" s="13" t="n">
        <v>5.5</v>
      </c>
      <c r="O4308" s="12" t="n">
        <v>44985</v>
      </c>
      <c r="P4308" t="n">
        <v>0</v>
      </c>
      <c r="Q4308" s="14" t="inlineStr">
        <is>
          <t>Mes 3</t>
        </is>
      </c>
      <c r="R4308" s="10" t="n"/>
      <c r="S4308" s="10" t="n"/>
      <c r="T4308" s="10" t="n"/>
      <c r="U4308" s="10" t="n"/>
      <c r="V4308" s="13" t="n">
        <v>7.574109245612703</v>
      </c>
      <c r="W4308" s="12" t="n">
        <v>44982</v>
      </c>
      <c r="X4308" s="13" t="n">
        <v>7.5</v>
      </c>
      <c r="Y4308" s="12" t="n">
        <v>44985</v>
      </c>
      <c r="Z4308" t="n">
        <v>0</v>
      </c>
      <c r="AA4308" s="14" t="inlineStr">
        <is>
          <t>Mes 3</t>
        </is>
      </c>
    </row>
    <row r="4309">
      <c r="B4309" t="inlineStr">
        <is>
          <t>Venta Local</t>
        </is>
      </c>
      <c r="C4309" t="n">
        <v>40351382</v>
      </c>
      <c r="D4309" t="inlineStr">
        <is>
          <t>AGROSUPER SHANGHAI</t>
        </is>
      </c>
      <c r="E4309" t="n">
        <v>1022753</v>
      </c>
      <c r="F4309" t="inlineStr">
        <is>
          <t>agrosuper shanghai1022753</t>
        </is>
      </c>
      <c r="G4309" s="12" t="n">
        <v>44975</v>
      </c>
      <c r="H4309" s="10" t="inlineStr"/>
      <c r="I4309" s="10" t="n"/>
      <c r="J4309" s="10" t="n"/>
      <c r="K4309" s="10" t="n"/>
      <c r="L4309" s="13" t="n">
        <v>5.574109245612703</v>
      </c>
      <c r="M4309" s="12" t="n">
        <v>44980</v>
      </c>
      <c r="N4309" s="13" t="n">
        <v>5.5</v>
      </c>
      <c r="O4309" s="12" t="n">
        <v>44985</v>
      </c>
      <c r="P4309" t="n">
        <v>0</v>
      </c>
      <c r="Q4309" s="14" t="inlineStr">
        <is>
          <t>Mes 3</t>
        </is>
      </c>
      <c r="R4309" s="10" t="n"/>
      <c r="S4309" s="10" t="n"/>
      <c r="T4309" s="10" t="n"/>
      <c r="U4309" s="10" t="n"/>
      <c r="V4309" s="13" t="n">
        <v>7.574109245612703</v>
      </c>
      <c r="W4309" s="12" t="n">
        <v>44982</v>
      </c>
      <c r="X4309" s="13" t="n">
        <v>7.5</v>
      </c>
      <c r="Y4309" s="12" t="n">
        <v>44985</v>
      </c>
      <c r="Z4309" t="n">
        <v>0</v>
      </c>
      <c r="AA4309" s="14" t="inlineStr">
        <is>
          <t>Mes 3</t>
        </is>
      </c>
    </row>
    <row r="4310">
      <c r="B4310" t="inlineStr">
        <is>
          <t>Venta Local</t>
        </is>
      </c>
      <c r="C4310" t="n">
        <v>40351381</v>
      </c>
      <c r="D4310" t="inlineStr">
        <is>
          <t>AGROSUPER SHANGHAI</t>
        </is>
      </c>
      <c r="E4310" t="n">
        <v>1022753</v>
      </c>
      <c r="F4310" t="inlineStr">
        <is>
          <t>agrosuper shanghai1022753</t>
        </is>
      </c>
      <c r="G4310" s="12" t="n">
        <v>44954</v>
      </c>
      <c r="H4310" s="10" t="inlineStr"/>
      <c r="I4310" s="10" t="n"/>
      <c r="J4310" s="10" t="n"/>
      <c r="K4310" s="10" t="n"/>
      <c r="L4310" s="13" t="n">
        <v>5.574109245612703</v>
      </c>
      <c r="M4310" s="12" t="n">
        <v>44959</v>
      </c>
      <c r="N4310" s="13" t="n">
        <v>5.5</v>
      </c>
      <c r="O4310" s="12" t="n">
        <v>44964</v>
      </c>
      <c r="P4310" t="n">
        <v>18</v>
      </c>
      <c r="Q4310" s="14" t="inlineStr">
        <is>
          <t>SI</t>
        </is>
      </c>
      <c r="R4310" s="10" t="n"/>
      <c r="S4310" s="10" t="n"/>
      <c r="T4310" s="10" t="n"/>
      <c r="U4310" s="10" t="n"/>
      <c r="V4310" s="13" t="n">
        <v>7.574109245612703</v>
      </c>
      <c r="W4310" s="12" t="n">
        <v>44961</v>
      </c>
      <c r="X4310" s="13" t="n">
        <v>7.5</v>
      </c>
      <c r="Y4310" s="12" t="n">
        <v>44964</v>
      </c>
      <c r="Z4310" t="n">
        <v>18</v>
      </c>
      <c r="AA4310" s="14" t="inlineStr">
        <is>
          <t>SI</t>
        </is>
      </c>
    </row>
    <row r="4311">
      <c r="B4311" t="inlineStr">
        <is>
          <t>Venta Local</t>
        </is>
      </c>
      <c r="C4311" t="n">
        <v>40351381</v>
      </c>
      <c r="D4311" t="inlineStr">
        <is>
          <t>AGROSUPER SHANGHAI</t>
        </is>
      </c>
      <c r="E4311" t="n">
        <v>1022753</v>
      </c>
      <c r="F4311" t="inlineStr">
        <is>
          <t>agrosuper shanghai1022753</t>
        </is>
      </c>
      <c r="G4311" s="12" t="n">
        <v>44954</v>
      </c>
      <c r="H4311" s="10" t="inlineStr"/>
      <c r="I4311" s="10" t="n"/>
      <c r="J4311" s="10" t="n"/>
      <c r="K4311" s="10" t="n"/>
      <c r="L4311" s="13" t="n">
        <v>5.574109245612703</v>
      </c>
      <c r="M4311" s="12" t="n">
        <v>44959</v>
      </c>
      <c r="N4311" s="13" t="n">
        <v>5.5</v>
      </c>
      <c r="O4311" s="12" t="n">
        <v>44964</v>
      </c>
      <c r="P4311" t="n">
        <v>18</v>
      </c>
      <c r="Q4311" s="14" t="inlineStr">
        <is>
          <t>SI</t>
        </is>
      </c>
      <c r="R4311" s="10" t="n"/>
      <c r="S4311" s="10" t="n"/>
      <c r="T4311" s="10" t="n"/>
      <c r="U4311" s="10" t="n"/>
      <c r="V4311" s="13" t="n">
        <v>7.574109245612703</v>
      </c>
      <c r="W4311" s="12" t="n">
        <v>44961</v>
      </c>
      <c r="X4311" s="13" t="n">
        <v>7.5</v>
      </c>
      <c r="Y4311" s="12" t="n">
        <v>44964</v>
      </c>
      <c r="Z4311" t="n">
        <v>18</v>
      </c>
      <c r="AA4311" s="14" t="inlineStr">
        <is>
          <t>SI</t>
        </is>
      </c>
    </row>
    <row r="4312">
      <c r="B4312" t="inlineStr">
        <is>
          <t>Venta Local</t>
        </is>
      </c>
      <c r="C4312" t="n">
        <v>40351380</v>
      </c>
      <c r="D4312" t="inlineStr">
        <is>
          <t>AGROSUPER SHANGHAI</t>
        </is>
      </c>
      <c r="E4312" t="n">
        <v>1022753</v>
      </c>
      <c r="F4312" t="inlineStr">
        <is>
          <t>agrosuper shanghai1022753</t>
        </is>
      </c>
      <c r="G4312" s="12" t="n">
        <v>44945</v>
      </c>
      <c r="H4312" s="10" t="inlineStr"/>
      <c r="I4312" s="10" t="n"/>
      <c r="J4312" s="10" t="n"/>
      <c r="K4312" s="10" t="n"/>
      <c r="L4312" s="13" t="n">
        <v>5.574109245612703</v>
      </c>
      <c r="M4312" s="12" t="n">
        <v>44950</v>
      </c>
      <c r="N4312" s="13" t="n">
        <v>5.5</v>
      </c>
      <c r="O4312" s="12" t="n">
        <v>44955</v>
      </c>
      <c r="P4312" t="n">
        <v>2</v>
      </c>
      <c r="Q4312" s="14" t="inlineStr">
        <is>
          <t>Mes 2</t>
        </is>
      </c>
      <c r="R4312" s="10" t="n"/>
      <c r="S4312" s="10" t="n"/>
      <c r="T4312" s="10" t="n"/>
      <c r="U4312" s="10" t="n"/>
      <c r="V4312" s="13" t="n">
        <v>7.574109245612703</v>
      </c>
      <c r="W4312" s="12" t="n">
        <v>44952</v>
      </c>
      <c r="X4312" s="13" t="n">
        <v>7.5</v>
      </c>
      <c r="Y4312" s="12" t="n">
        <v>44955</v>
      </c>
      <c r="Z4312" t="n">
        <v>2</v>
      </c>
      <c r="AA4312" s="14" t="inlineStr">
        <is>
          <t>Mes 2</t>
        </is>
      </c>
    </row>
    <row r="4313">
      <c r="B4313" t="inlineStr">
        <is>
          <t>Venta Local</t>
        </is>
      </c>
      <c r="C4313" t="n">
        <v>40351379</v>
      </c>
      <c r="D4313" t="inlineStr">
        <is>
          <t>AGROSUPER SHANGHAI</t>
        </is>
      </c>
      <c r="E4313" t="n">
        <v>1022753</v>
      </c>
      <c r="F4313" t="inlineStr">
        <is>
          <t>agrosuper shanghai1022753</t>
        </is>
      </c>
      <c r="G4313" s="12" t="n">
        <v>44945</v>
      </c>
      <c r="H4313" s="10" t="inlineStr"/>
      <c r="I4313" s="10" t="n"/>
      <c r="J4313" s="10" t="n"/>
      <c r="K4313" s="10" t="n"/>
      <c r="L4313" s="13" t="n">
        <v>5.574109245612703</v>
      </c>
      <c r="M4313" s="12" t="n">
        <v>44950</v>
      </c>
      <c r="N4313" s="13" t="n">
        <v>5.5</v>
      </c>
      <c r="O4313" s="12" t="n">
        <v>44955</v>
      </c>
      <c r="P4313" t="n">
        <v>2</v>
      </c>
      <c r="Q4313" s="14" t="inlineStr">
        <is>
          <t>Mes 2</t>
        </is>
      </c>
      <c r="R4313" s="10" t="n"/>
      <c r="S4313" s="10" t="n"/>
      <c r="T4313" s="10" t="n"/>
      <c r="U4313" s="10" t="n"/>
      <c r="V4313" s="13" t="n">
        <v>7.574109245612703</v>
      </c>
      <c r="W4313" s="12" t="n">
        <v>44952</v>
      </c>
      <c r="X4313" s="13" t="n">
        <v>7.5</v>
      </c>
      <c r="Y4313" s="12" t="n">
        <v>44955</v>
      </c>
      <c r="Z4313" t="n">
        <v>2</v>
      </c>
      <c r="AA4313" s="14" t="inlineStr">
        <is>
          <t>Mes 2</t>
        </is>
      </c>
    </row>
    <row r="4314">
      <c r="B4314" t="inlineStr">
        <is>
          <t>Venta Local</t>
        </is>
      </c>
      <c r="C4314" t="n">
        <v>40351374</v>
      </c>
      <c r="D4314" t="inlineStr">
        <is>
          <t>AGROSUPER SHANGHAI</t>
        </is>
      </c>
      <c r="E4314" t="n">
        <v>1022099</v>
      </c>
      <c r="F4314" t="inlineStr">
        <is>
          <t>agrosuper shanghai1022099</t>
        </is>
      </c>
      <c r="G4314" s="12" t="n">
        <v>44952</v>
      </c>
      <c r="H4314" s="10" t="inlineStr"/>
      <c r="I4314" s="10" t="n"/>
      <c r="J4314" s="10" t="n"/>
      <c r="K4314" s="10" t="n"/>
      <c r="L4314" s="13" t="n">
        <v>5.574109245612703</v>
      </c>
      <c r="M4314" s="12" t="n">
        <v>44957</v>
      </c>
      <c r="N4314" s="13" t="n">
        <v>5.5</v>
      </c>
      <c r="O4314" s="12" t="n">
        <v>44962</v>
      </c>
      <c r="P4314" t="n">
        <v>20</v>
      </c>
      <c r="Q4314" s="14" t="inlineStr">
        <is>
          <t>SI</t>
        </is>
      </c>
      <c r="R4314" s="10" t="n"/>
      <c r="S4314" s="10" t="n"/>
      <c r="T4314" s="10" t="n"/>
      <c r="U4314" s="10" t="n"/>
      <c r="V4314" s="13" t="n">
        <v>7.574109245612703</v>
      </c>
      <c r="W4314" s="12" t="n">
        <v>44959</v>
      </c>
      <c r="X4314" s="13" t="n">
        <v>7.5</v>
      </c>
      <c r="Y4314" s="12" t="n">
        <v>44962</v>
      </c>
      <c r="Z4314" t="n">
        <v>20</v>
      </c>
      <c r="AA4314" s="14" t="inlineStr">
        <is>
          <t>SI</t>
        </is>
      </c>
    </row>
    <row r="4315">
      <c r="B4315" t="inlineStr">
        <is>
          <t>Venta Local</t>
        </is>
      </c>
      <c r="C4315" t="n">
        <v>40351373</v>
      </c>
      <c r="D4315" t="inlineStr">
        <is>
          <t>AGROSUPER SHANGHAI</t>
        </is>
      </c>
      <c r="E4315" t="n">
        <v>1022099</v>
      </c>
      <c r="F4315" t="inlineStr">
        <is>
          <t>agrosuper shanghai1022099</t>
        </is>
      </c>
      <c r="G4315" s="12" t="n">
        <v>44936</v>
      </c>
      <c r="H4315" s="10" t="inlineStr"/>
      <c r="I4315" s="10" t="n"/>
      <c r="J4315" s="10" t="n"/>
      <c r="K4315" s="10" t="n"/>
      <c r="L4315" s="13" t="n">
        <v>5.574109245612703</v>
      </c>
      <c r="M4315" s="12" t="n">
        <v>44941</v>
      </c>
      <c r="N4315" s="13" t="n">
        <v>5.5</v>
      </c>
      <c r="O4315" s="12" t="n">
        <v>44946</v>
      </c>
      <c r="P4315" t="n">
        <v>7</v>
      </c>
      <c r="Q4315" s="14" t="inlineStr">
        <is>
          <t>SI</t>
        </is>
      </c>
      <c r="R4315" s="10" t="n"/>
      <c r="S4315" s="10" t="n"/>
      <c r="T4315" s="10" t="n"/>
      <c r="U4315" s="10" t="n"/>
      <c r="V4315" s="13" t="n">
        <v>7.574109245612703</v>
      </c>
      <c r="W4315" s="12" t="n">
        <v>44943</v>
      </c>
      <c r="X4315" s="13" t="n">
        <v>7.5</v>
      </c>
      <c r="Y4315" s="12" t="n">
        <v>44946</v>
      </c>
      <c r="Z4315" t="n">
        <v>7</v>
      </c>
      <c r="AA4315" s="14" t="inlineStr">
        <is>
          <t>SI</t>
        </is>
      </c>
    </row>
    <row r="4316">
      <c r="B4316" t="inlineStr">
        <is>
          <t>Venta Local</t>
        </is>
      </c>
      <c r="C4316" t="n">
        <v>40351372</v>
      </c>
      <c r="D4316" t="inlineStr">
        <is>
          <t>AGROSUPER SHANGHAI</t>
        </is>
      </c>
      <c r="E4316" t="n">
        <v>1022099</v>
      </c>
      <c r="F4316" t="inlineStr">
        <is>
          <t>agrosuper shanghai1022099</t>
        </is>
      </c>
      <c r="G4316" s="12" t="n">
        <v>44940</v>
      </c>
      <c r="H4316" s="10" t="inlineStr"/>
      <c r="I4316" s="10" t="n"/>
      <c r="J4316" s="10" t="n"/>
      <c r="K4316" s="10" t="n"/>
      <c r="L4316" s="13" t="n">
        <v>5.574109245612703</v>
      </c>
      <c r="M4316" s="12" t="n">
        <v>44945</v>
      </c>
      <c r="N4316" s="13" t="n">
        <v>5.5</v>
      </c>
      <c r="O4316" s="12" t="n">
        <v>44950</v>
      </c>
      <c r="P4316" t="n">
        <v>6</v>
      </c>
      <c r="Q4316" s="14" t="inlineStr">
        <is>
          <t>SI</t>
        </is>
      </c>
      <c r="R4316" s="10" t="n"/>
      <c r="S4316" s="10" t="n"/>
      <c r="T4316" s="10" t="n"/>
      <c r="U4316" s="10" t="n"/>
      <c r="V4316" s="13" t="n">
        <v>7.574109245612703</v>
      </c>
      <c r="W4316" s="12" t="n">
        <v>44947</v>
      </c>
      <c r="X4316" s="13" t="n">
        <v>7.5</v>
      </c>
      <c r="Y4316" s="12" t="n">
        <v>44950</v>
      </c>
      <c r="Z4316" t="n">
        <v>6</v>
      </c>
      <c r="AA4316" s="14" t="inlineStr">
        <is>
          <t>SI</t>
        </is>
      </c>
    </row>
    <row r="4317">
      <c r="B4317" t="inlineStr">
        <is>
          <t>Venta Local</t>
        </is>
      </c>
      <c r="C4317" t="n">
        <v>40351369</v>
      </c>
      <c r="D4317" t="inlineStr">
        <is>
          <t>AGROSUPER SHANGHAI</t>
        </is>
      </c>
      <c r="E4317" t="n">
        <v>1021732</v>
      </c>
      <c r="F4317" t="inlineStr">
        <is>
          <t>agrosuper shanghai1021732</t>
        </is>
      </c>
      <c r="G4317" s="12" t="n">
        <v>44968</v>
      </c>
      <c r="H4317" s="10" t="inlineStr"/>
      <c r="I4317" s="10" t="n"/>
      <c r="J4317" s="10" t="n"/>
      <c r="K4317" s="10" t="n"/>
      <c r="L4317" s="13" t="n">
        <v>5.574109245612703</v>
      </c>
      <c r="M4317" s="12" t="n">
        <v>44973</v>
      </c>
      <c r="N4317" s="13" t="n">
        <v>5.5</v>
      </c>
      <c r="O4317" s="12" t="n">
        <v>44978</v>
      </c>
      <c r="P4317" t="n">
        <v>6</v>
      </c>
      <c r="Q4317" s="14" t="inlineStr">
        <is>
          <t>SI</t>
        </is>
      </c>
      <c r="R4317" s="10" t="n"/>
      <c r="S4317" s="10" t="n"/>
      <c r="T4317" s="10" t="n"/>
      <c r="U4317" s="10" t="n"/>
      <c r="V4317" s="13" t="n">
        <v>7.574109245612703</v>
      </c>
      <c r="W4317" s="12" t="n">
        <v>44975</v>
      </c>
      <c r="X4317" s="13" t="n">
        <v>7.5</v>
      </c>
      <c r="Y4317" s="12" t="n">
        <v>44978</v>
      </c>
      <c r="Z4317" t="n">
        <v>6</v>
      </c>
      <c r="AA4317" s="14" t="inlineStr">
        <is>
          <t>SI</t>
        </is>
      </c>
    </row>
    <row r="4318">
      <c r="B4318" t="inlineStr">
        <is>
          <t>Venta Local</t>
        </is>
      </c>
      <c r="C4318" t="n">
        <v>40351368</v>
      </c>
      <c r="D4318" t="inlineStr">
        <is>
          <t>AGROSUPER SHANGHAI</t>
        </is>
      </c>
      <c r="E4318" t="n">
        <v>1021732</v>
      </c>
      <c r="F4318" t="inlineStr">
        <is>
          <t>agrosuper shanghai1021732</t>
        </is>
      </c>
      <c r="G4318" s="12" t="n">
        <v>44968</v>
      </c>
      <c r="H4318" s="10" t="inlineStr"/>
      <c r="I4318" s="10" t="n"/>
      <c r="J4318" s="10" t="n"/>
      <c r="K4318" s="10" t="n"/>
      <c r="L4318" s="13" t="n">
        <v>5.574109245612703</v>
      </c>
      <c r="M4318" s="12" t="n">
        <v>44973</v>
      </c>
      <c r="N4318" s="13" t="n">
        <v>5.5</v>
      </c>
      <c r="O4318" s="12" t="n">
        <v>44978</v>
      </c>
      <c r="P4318" t="n">
        <v>6</v>
      </c>
      <c r="Q4318" s="14" t="inlineStr">
        <is>
          <t>SI</t>
        </is>
      </c>
      <c r="R4318" s="10" t="n"/>
      <c r="S4318" s="10" t="n"/>
      <c r="T4318" s="10" t="n"/>
      <c r="U4318" s="10" t="n"/>
      <c r="V4318" s="13" t="n">
        <v>7.574109245612703</v>
      </c>
      <c r="W4318" s="12" t="n">
        <v>44975</v>
      </c>
      <c r="X4318" s="13" t="n">
        <v>7.5</v>
      </c>
      <c r="Y4318" s="12" t="n">
        <v>44978</v>
      </c>
      <c r="Z4318" t="n">
        <v>6</v>
      </c>
      <c r="AA4318" s="14" t="inlineStr">
        <is>
          <t>SI</t>
        </is>
      </c>
    </row>
    <row r="4319">
      <c r="B4319" t="inlineStr">
        <is>
          <t>Venta Local</t>
        </is>
      </c>
      <c r="C4319" t="n">
        <v>40351366</v>
      </c>
      <c r="D4319" t="inlineStr">
        <is>
          <t>AGROSUPER SHANGHAI</t>
        </is>
      </c>
      <c r="E4319" t="n">
        <v>1021732</v>
      </c>
      <c r="F4319" t="inlineStr">
        <is>
          <t>agrosuper shanghai1021732</t>
        </is>
      </c>
      <c r="G4319" s="12" t="n">
        <v>44953</v>
      </c>
      <c r="H4319" s="10" t="inlineStr"/>
      <c r="I4319" s="10" t="n"/>
      <c r="J4319" s="10" t="n"/>
      <c r="K4319" s="10" t="n"/>
      <c r="L4319" s="13" t="n">
        <v>5.574109245612703</v>
      </c>
      <c r="M4319" s="12" t="n">
        <v>44958</v>
      </c>
      <c r="N4319" s="13" t="n">
        <v>5.5</v>
      </c>
      <c r="O4319" s="12" t="n">
        <v>44963</v>
      </c>
      <c r="P4319" t="n">
        <v>19</v>
      </c>
      <c r="Q4319" s="14" t="inlineStr">
        <is>
          <t>SI</t>
        </is>
      </c>
      <c r="R4319" s="10" t="n"/>
      <c r="S4319" s="10" t="n"/>
      <c r="T4319" s="10" t="n"/>
      <c r="U4319" s="10" t="n"/>
      <c r="V4319" s="13" t="n">
        <v>7.574109245612703</v>
      </c>
      <c r="W4319" s="12" t="n">
        <v>44960</v>
      </c>
      <c r="X4319" s="13" t="n">
        <v>7.5</v>
      </c>
      <c r="Y4319" s="12" t="n">
        <v>44963</v>
      </c>
      <c r="Z4319" t="n">
        <v>19</v>
      </c>
      <c r="AA4319" s="14" t="inlineStr">
        <is>
          <t>SI</t>
        </is>
      </c>
    </row>
    <row r="4320">
      <c r="B4320" t="inlineStr">
        <is>
          <t>Venta Local</t>
        </is>
      </c>
      <c r="C4320" t="n">
        <v>40351365</v>
      </c>
      <c r="D4320" t="inlineStr">
        <is>
          <t>AGROSUPER SHANGHAI</t>
        </is>
      </c>
      <c r="E4320" t="n">
        <v>1021732</v>
      </c>
      <c r="F4320" t="inlineStr">
        <is>
          <t>agrosuper shanghai1021732</t>
        </is>
      </c>
      <c r="G4320" s="12" t="n">
        <v>44969</v>
      </c>
      <c r="H4320" s="10" t="inlineStr"/>
      <c r="I4320" s="10" t="n"/>
      <c r="J4320" s="10" t="n"/>
      <c r="K4320" s="10" t="n"/>
      <c r="L4320" s="13" t="n">
        <v>5.574109245612703</v>
      </c>
      <c r="M4320" s="12" t="n">
        <v>44974</v>
      </c>
      <c r="N4320" s="13" t="n">
        <v>5.5</v>
      </c>
      <c r="O4320" s="12" t="n">
        <v>44979</v>
      </c>
      <c r="P4320" t="n">
        <v>5</v>
      </c>
      <c r="Q4320" s="14" t="inlineStr">
        <is>
          <t>SI</t>
        </is>
      </c>
      <c r="R4320" s="10" t="n"/>
      <c r="S4320" s="10" t="n"/>
      <c r="T4320" s="10" t="n"/>
      <c r="U4320" s="10" t="n"/>
      <c r="V4320" s="13" t="n">
        <v>7.574109245612703</v>
      </c>
      <c r="W4320" s="12" t="n">
        <v>44976</v>
      </c>
      <c r="X4320" s="13" t="n">
        <v>7.5</v>
      </c>
      <c r="Y4320" s="12" t="n">
        <v>44979</v>
      </c>
      <c r="Z4320" t="n">
        <v>5</v>
      </c>
      <c r="AA4320" s="14" t="inlineStr">
        <is>
          <t>SI</t>
        </is>
      </c>
    </row>
    <row r="4321">
      <c r="B4321" t="inlineStr">
        <is>
          <t>Venta Local</t>
        </is>
      </c>
      <c r="C4321" t="n">
        <v>40351361</v>
      </c>
      <c r="D4321" t="inlineStr">
        <is>
          <t>AGROSUPER SHANGHAI</t>
        </is>
      </c>
      <c r="E4321" t="n">
        <v>1021732</v>
      </c>
      <c r="F4321" t="inlineStr">
        <is>
          <t>agrosuper shanghai1021732</t>
        </is>
      </c>
      <c r="G4321" s="12" t="n">
        <v>44953</v>
      </c>
      <c r="H4321" s="10" t="inlineStr"/>
      <c r="I4321" s="10" t="n"/>
      <c r="J4321" s="10" t="n"/>
      <c r="K4321" s="10" t="n"/>
      <c r="L4321" s="13" t="n">
        <v>5.574109245612703</v>
      </c>
      <c r="M4321" s="12" t="n">
        <v>44958</v>
      </c>
      <c r="N4321" s="13" t="n">
        <v>5.5</v>
      </c>
      <c r="O4321" s="12" t="n">
        <v>44963</v>
      </c>
      <c r="P4321" t="n">
        <v>19</v>
      </c>
      <c r="Q4321" s="14" t="inlineStr">
        <is>
          <t>SI</t>
        </is>
      </c>
      <c r="R4321" s="10" t="n"/>
      <c r="S4321" s="10" t="n"/>
      <c r="T4321" s="10" t="n"/>
      <c r="U4321" s="10" t="n"/>
      <c r="V4321" s="13" t="n">
        <v>7.574109245612703</v>
      </c>
      <c r="W4321" s="12" t="n">
        <v>44960</v>
      </c>
      <c r="X4321" s="13" t="n">
        <v>7.5</v>
      </c>
      <c r="Y4321" s="12" t="n">
        <v>44963</v>
      </c>
      <c r="Z4321" t="n">
        <v>19</v>
      </c>
      <c r="AA4321" s="14" t="inlineStr">
        <is>
          <t>SI</t>
        </is>
      </c>
    </row>
    <row r="4322">
      <c r="B4322" t="inlineStr">
        <is>
          <t>Venta Local</t>
        </is>
      </c>
      <c r="C4322" t="n">
        <v>40351356</v>
      </c>
      <c r="D4322" t="inlineStr">
        <is>
          <t>AGROSUPER SHANGHAI</t>
        </is>
      </c>
      <c r="E4322" t="n">
        <v>1022541</v>
      </c>
      <c r="F4322" t="inlineStr">
        <is>
          <t>agrosuper shanghai1022541</t>
        </is>
      </c>
      <c r="G4322" s="12" t="n">
        <v>44958</v>
      </c>
      <c r="H4322" s="10" t="inlineStr"/>
      <c r="I4322" s="10" t="n"/>
      <c r="J4322" s="10" t="n"/>
      <c r="K4322" s="10" t="n"/>
      <c r="L4322" s="13" t="n">
        <v>5.574109245612703</v>
      </c>
      <c r="M4322" s="12" t="n">
        <v>44963</v>
      </c>
      <c r="N4322" s="13" t="n">
        <v>5.5</v>
      </c>
      <c r="O4322" s="12" t="n">
        <v>44968</v>
      </c>
      <c r="P4322" t="n">
        <v>14</v>
      </c>
      <c r="Q4322" s="14" t="inlineStr">
        <is>
          <t>SI</t>
        </is>
      </c>
      <c r="R4322" s="10" t="n"/>
      <c r="S4322" s="10" t="n"/>
      <c r="T4322" s="10" t="n"/>
      <c r="U4322" s="10" t="n"/>
      <c r="V4322" s="13" t="n">
        <v>7.574109245612703</v>
      </c>
      <c r="W4322" s="12" t="n">
        <v>44965</v>
      </c>
      <c r="X4322" s="13" t="n">
        <v>7.5</v>
      </c>
      <c r="Y4322" s="12" t="n">
        <v>44968</v>
      </c>
      <c r="Z4322" t="n">
        <v>14</v>
      </c>
      <c r="AA4322" s="14" t="inlineStr">
        <is>
          <t>SI</t>
        </is>
      </c>
    </row>
    <row r="4323">
      <c r="B4323" t="inlineStr">
        <is>
          <t>Venta Local</t>
        </is>
      </c>
      <c r="C4323" t="n">
        <v>40351355</v>
      </c>
      <c r="D4323" t="inlineStr">
        <is>
          <t>AGROSUPER SHANGHAI</t>
        </is>
      </c>
      <c r="E4323" t="n">
        <v>1022541</v>
      </c>
      <c r="F4323" t="inlineStr">
        <is>
          <t>agrosuper shanghai1022541</t>
        </is>
      </c>
      <c r="G4323" s="12" t="n">
        <v>44958</v>
      </c>
      <c r="H4323" s="10" t="inlineStr"/>
      <c r="I4323" s="10" t="n"/>
      <c r="J4323" s="10" t="n"/>
      <c r="K4323" s="10" t="n"/>
      <c r="L4323" s="13" t="n">
        <v>5.574109245612703</v>
      </c>
      <c r="M4323" s="12" t="n">
        <v>44963</v>
      </c>
      <c r="N4323" s="13" t="n">
        <v>5.5</v>
      </c>
      <c r="O4323" s="12" t="n">
        <v>44968</v>
      </c>
      <c r="P4323" t="n">
        <v>14</v>
      </c>
      <c r="Q4323" s="14" t="inlineStr">
        <is>
          <t>SI</t>
        </is>
      </c>
      <c r="R4323" s="10" t="n"/>
      <c r="S4323" s="10" t="n"/>
      <c r="T4323" s="10" t="n"/>
      <c r="U4323" s="10" t="n"/>
      <c r="V4323" s="13" t="n">
        <v>7.574109245612703</v>
      </c>
      <c r="W4323" s="12" t="n">
        <v>44965</v>
      </c>
      <c r="X4323" s="13" t="n">
        <v>7.5</v>
      </c>
      <c r="Y4323" s="12" t="n">
        <v>44968</v>
      </c>
      <c r="Z4323" t="n">
        <v>14</v>
      </c>
      <c r="AA4323" s="14" t="inlineStr">
        <is>
          <t>SI</t>
        </is>
      </c>
    </row>
    <row r="4324">
      <c r="B4324" t="inlineStr">
        <is>
          <t>Venta Local</t>
        </is>
      </c>
      <c r="C4324" t="n">
        <v>40351354</v>
      </c>
      <c r="D4324" t="inlineStr">
        <is>
          <t>AGROSUPER SHANGHAI</t>
        </is>
      </c>
      <c r="E4324" t="n">
        <v>1022541</v>
      </c>
      <c r="F4324" t="inlineStr">
        <is>
          <t>agrosuper shanghai1022541</t>
        </is>
      </c>
      <c r="G4324" s="12" t="n">
        <v>44956</v>
      </c>
      <c r="H4324" s="10" t="inlineStr"/>
      <c r="I4324" s="10" t="n"/>
      <c r="J4324" s="10" t="n"/>
      <c r="K4324" s="10" t="n"/>
      <c r="L4324" s="13" t="n">
        <v>5.574109245612703</v>
      </c>
      <c r="M4324" s="12" t="n">
        <v>44961</v>
      </c>
      <c r="N4324" s="13" t="n">
        <v>5.5</v>
      </c>
      <c r="O4324" s="12" t="n">
        <v>44966</v>
      </c>
      <c r="P4324" t="n">
        <v>16</v>
      </c>
      <c r="Q4324" s="14" t="inlineStr">
        <is>
          <t>SI</t>
        </is>
      </c>
      <c r="R4324" s="10" t="n"/>
      <c r="S4324" s="10" t="n"/>
      <c r="T4324" s="10" t="n"/>
      <c r="U4324" s="10" t="n"/>
      <c r="V4324" s="13" t="n">
        <v>7.574109245612703</v>
      </c>
      <c r="W4324" s="12" t="n">
        <v>44963</v>
      </c>
      <c r="X4324" s="13" t="n">
        <v>7.5</v>
      </c>
      <c r="Y4324" s="12" t="n">
        <v>44966</v>
      </c>
      <c r="Z4324" t="n">
        <v>16</v>
      </c>
      <c r="AA4324" s="14" t="inlineStr">
        <is>
          <t>SI</t>
        </is>
      </c>
    </row>
    <row r="4325">
      <c r="B4325" t="inlineStr">
        <is>
          <t>Venta Local</t>
        </is>
      </c>
      <c r="C4325" t="n">
        <v>40351353</v>
      </c>
      <c r="D4325" t="inlineStr">
        <is>
          <t>AGROSUPER SHANGHAI</t>
        </is>
      </c>
      <c r="E4325" t="n">
        <v>1022541</v>
      </c>
      <c r="F4325" t="inlineStr">
        <is>
          <t>agrosuper shanghai1022541</t>
        </is>
      </c>
      <c r="G4325" s="12" t="n">
        <v>44952</v>
      </c>
      <c r="H4325" s="10" t="inlineStr"/>
      <c r="I4325" s="10" t="n"/>
      <c r="J4325" s="10" t="n"/>
      <c r="K4325" s="10" t="n"/>
      <c r="L4325" s="13" t="n">
        <v>5.574109245612703</v>
      </c>
      <c r="M4325" s="12" t="n">
        <v>44957</v>
      </c>
      <c r="N4325" s="13" t="n">
        <v>5.5</v>
      </c>
      <c r="O4325" s="12" t="n">
        <v>44962</v>
      </c>
      <c r="P4325" t="n">
        <v>20</v>
      </c>
      <c r="Q4325" s="14" t="inlineStr">
        <is>
          <t>SI</t>
        </is>
      </c>
      <c r="R4325" s="10" t="n"/>
      <c r="S4325" s="10" t="n"/>
      <c r="T4325" s="10" t="n"/>
      <c r="U4325" s="10" t="n"/>
      <c r="V4325" s="13" t="n">
        <v>7.574109245612703</v>
      </c>
      <c r="W4325" s="12" t="n">
        <v>44959</v>
      </c>
      <c r="X4325" s="13" t="n">
        <v>7.5</v>
      </c>
      <c r="Y4325" s="12" t="n">
        <v>44962</v>
      </c>
      <c r="Z4325" t="n">
        <v>20</v>
      </c>
      <c r="AA4325" s="14" t="inlineStr">
        <is>
          <t>SI</t>
        </is>
      </c>
    </row>
    <row r="4326">
      <c r="B4326" t="inlineStr">
        <is>
          <t>Venta Local</t>
        </is>
      </c>
      <c r="C4326" t="n">
        <v>40351352</v>
      </c>
      <c r="D4326" t="inlineStr">
        <is>
          <t>AGROSUPER SHANGHAI</t>
        </is>
      </c>
      <c r="E4326" t="n">
        <v>1022541</v>
      </c>
      <c r="F4326" t="inlineStr">
        <is>
          <t>agrosuper shanghai1022541</t>
        </is>
      </c>
      <c r="G4326" s="12" t="n">
        <v>44952</v>
      </c>
      <c r="H4326" s="10" t="inlineStr"/>
      <c r="I4326" s="10" t="n"/>
      <c r="J4326" s="10" t="n"/>
      <c r="K4326" s="10" t="n"/>
      <c r="L4326" s="13" t="n">
        <v>5.574109245612703</v>
      </c>
      <c r="M4326" s="12" t="n">
        <v>44957</v>
      </c>
      <c r="N4326" s="13" t="n">
        <v>5.5</v>
      </c>
      <c r="O4326" s="12" t="n">
        <v>44962</v>
      </c>
      <c r="P4326" t="n">
        <v>20</v>
      </c>
      <c r="Q4326" s="14" t="inlineStr">
        <is>
          <t>SI</t>
        </is>
      </c>
      <c r="R4326" s="10" t="n"/>
      <c r="S4326" s="10" t="n"/>
      <c r="T4326" s="10" t="n"/>
      <c r="U4326" s="10" t="n"/>
      <c r="V4326" s="13" t="n">
        <v>7.574109245612703</v>
      </c>
      <c r="W4326" s="12" t="n">
        <v>44959</v>
      </c>
      <c r="X4326" s="13" t="n">
        <v>7.5</v>
      </c>
      <c r="Y4326" s="12" t="n">
        <v>44962</v>
      </c>
      <c r="Z4326" t="n">
        <v>20</v>
      </c>
      <c r="AA4326" s="14" t="inlineStr">
        <is>
          <t>SI</t>
        </is>
      </c>
    </row>
    <row r="4327">
      <c r="B4327" t="inlineStr">
        <is>
          <t>Venta Local</t>
        </is>
      </c>
      <c r="C4327" t="n">
        <v>40351351</v>
      </c>
      <c r="D4327" t="inlineStr">
        <is>
          <t>AGROSUPER SHANGHAI</t>
        </is>
      </c>
      <c r="E4327" t="n">
        <v>1022541</v>
      </c>
      <c r="F4327" t="inlineStr">
        <is>
          <t>agrosuper shanghai1022541</t>
        </is>
      </c>
      <c r="G4327" s="12" t="n">
        <v>44956</v>
      </c>
      <c r="H4327" s="10" t="inlineStr"/>
      <c r="I4327" s="10" t="n"/>
      <c r="J4327" s="10" t="n"/>
      <c r="K4327" s="10" t="n"/>
      <c r="L4327" s="13" t="n">
        <v>5.574109245612703</v>
      </c>
      <c r="M4327" s="12" t="n">
        <v>44961</v>
      </c>
      <c r="N4327" s="13" t="n">
        <v>5.5</v>
      </c>
      <c r="O4327" s="12" t="n">
        <v>44966</v>
      </c>
      <c r="P4327" t="n">
        <v>16</v>
      </c>
      <c r="Q4327" s="14" t="inlineStr">
        <is>
          <t>SI</t>
        </is>
      </c>
      <c r="R4327" s="10" t="n"/>
      <c r="S4327" s="10" t="n"/>
      <c r="T4327" s="10" t="n"/>
      <c r="U4327" s="10" t="n"/>
      <c r="V4327" s="13" t="n">
        <v>7.574109245612703</v>
      </c>
      <c r="W4327" s="12" t="n">
        <v>44963</v>
      </c>
      <c r="X4327" s="13" t="n">
        <v>7.5</v>
      </c>
      <c r="Y4327" s="12" t="n">
        <v>44966</v>
      </c>
      <c r="Z4327" t="n">
        <v>16</v>
      </c>
      <c r="AA4327" s="14" t="inlineStr">
        <is>
          <t>SI</t>
        </is>
      </c>
    </row>
    <row r="4328">
      <c r="B4328" t="inlineStr">
        <is>
          <t>Venta Local</t>
        </is>
      </c>
      <c r="C4328" t="n">
        <v>40351350</v>
      </c>
      <c r="D4328" t="inlineStr">
        <is>
          <t>AGROSUPER SHANGHAI</t>
        </is>
      </c>
      <c r="E4328" t="n">
        <v>1022541</v>
      </c>
      <c r="F4328" t="inlineStr">
        <is>
          <t>agrosuper shanghai1022541</t>
        </is>
      </c>
      <c r="G4328" s="12" t="n">
        <v>44939</v>
      </c>
      <c r="H4328" s="10" t="inlineStr"/>
      <c r="I4328" s="10" t="n"/>
      <c r="J4328" s="10" t="n"/>
      <c r="K4328" s="10" t="n"/>
      <c r="L4328" s="13" t="n">
        <v>5.574109245612703</v>
      </c>
      <c r="M4328" s="12" t="n">
        <v>44944</v>
      </c>
      <c r="N4328" s="13" t="n">
        <v>5.5</v>
      </c>
      <c r="O4328" s="12" t="n">
        <v>44949</v>
      </c>
      <c r="P4328" t="n">
        <v>6</v>
      </c>
      <c r="Q4328" s="14" t="inlineStr">
        <is>
          <t>SI</t>
        </is>
      </c>
      <c r="R4328" s="10" t="n"/>
      <c r="S4328" s="10" t="n"/>
      <c r="T4328" s="10" t="n"/>
      <c r="U4328" s="10" t="n"/>
      <c r="V4328" s="13" t="n">
        <v>7.574109245612703</v>
      </c>
      <c r="W4328" s="12" t="n">
        <v>44946</v>
      </c>
      <c r="X4328" s="13" t="n">
        <v>7.5</v>
      </c>
      <c r="Y4328" s="12" t="n">
        <v>44949</v>
      </c>
      <c r="Z4328" t="n">
        <v>6</v>
      </c>
      <c r="AA4328" s="14" t="inlineStr">
        <is>
          <t>SI</t>
        </is>
      </c>
    </row>
    <row r="4329">
      <c r="B4329" t="inlineStr">
        <is>
          <t>Venta Local</t>
        </is>
      </c>
      <c r="C4329" t="n">
        <v>40351349</v>
      </c>
      <c r="D4329" t="inlineStr">
        <is>
          <t>AGROSUPER SHANGHAI</t>
        </is>
      </c>
      <c r="E4329" t="n">
        <v>1022541</v>
      </c>
      <c r="F4329" t="inlineStr">
        <is>
          <t>agrosuper shanghai1022541</t>
        </is>
      </c>
      <c r="G4329" s="12" t="n">
        <v>44941</v>
      </c>
      <c r="H4329" s="10" t="inlineStr"/>
      <c r="I4329" s="10" t="n"/>
      <c r="J4329" s="10" t="n"/>
      <c r="K4329" s="10" t="n"/>
      <c r="L4329" s="13" t="n">
        <v>5.574109245612703</v>
      </c>
      <c r="M4329" s="12" t="n">
        <v>44946</v>
      </c>
      <c r="N4329" s="13" t="n">
        <v>5.5</v>
      </c>
      <c r="O4329" s="12" t="n">
        <v>44951</v>
      </c>
      <c r="P4329" t="n">
        <v>5</v>
      </c>
      <c r="Q4329" s="14" t="inlineStr">
        <is>
          <t>SI</t>
        </is>
      </c>
      <c r="R4329" s="10" t="n"/>
      <c r="S4329" s="10" t="n"/>
      <c r="T4329" s="10" t="n"/>
      <c r="U4329" s="10" t="n"/>
      <c r="V4329" s="13" t="n">
        <v>7.574109245612703</v>
      </c>
      <c r="W4329" s="12" t="n">
        <v>44948</v>
      </c>
      <c r="X4329" s="13" t="n">
        <v>7.5</v>
      </c>
      <c r="Y4329" s="12" t="n">
        <v>44951</v>
      </c>
      <c r="Z4329" t="n">
        <v>5</v>
      </c>
      <c r="AA4329" s="14" t="inlineStr">
        <is>
          <t>SI</t>
        </is>
      </c>
    </row>
    <row r="4330">
      <c r="B4330" t="inlineStr">
        <is>
          <t>Venta Local</t>
        </is>
      </c>
      <c r="C4330" t="n">
        <v>40351348</v>
      </c>
      <c r="D4330" t="inlineStr">
        <is>
          <t>AGROSUPER SHANGHAI</t>
        </is>
      </c>
      <c r="E4330" t="n">
        <v>1022541</v>
      </c>
      <c r="F4330" t="inlineStr">
        <is>
          <t>agrosuper shanghai1022541</t>
        </is>
      </c>
      <c r="G4330" s="12" t="n">
        <v>44940</v>
      </c>
      <c r="H4330" s="10" t="inlineStr"/>
      <c r="I4330" s="10" t="n"/>
      <c r="J4330" s="10" t="n"/>
      <c r="K4330" s="10" t="n"/>
      <c r="L4330" s="13" t="n">
        <v>5.574109245612703</v>
      </c>
      <c r="M4330" s="12" t="n">
        <v>44945</v>
      </c>
      <c r="N4330" s="13" t="n">
        <v>5.5</v>
      </c>
      <c r="O4330" s="12" t="n">
        <v>44950</v>
      </c>
      <c r="P4330" t="n">
        <v>6</v>
      </c>
      <c r="Q4330" s="14" t="inlineStr">
        <is>
          <t>SI</t>
        </is>
      </c>
      <c r="R4330" s="10" t="n"/>
      <c r="S4330" s="10" t="n"/>
      <c r="T4330" s="10" t="n"/>
      <c r="U4330" s="10" t="n"/>
      <c r="V4330" s="13" t="n">
        <v>7.574109245612703</v>
      </c>
      <c r="W4330" s="12" t="n">
        <v>44947</v>
      </c>
      <c r="X4330" s="13" t="n">
        <v>7.5</v>
      </c>
      <c r="Y4330" s="12" t="n">
        <v>44950</v>
      </c>
      <c r="Z4330" t="n">
        <v>6</v>
      </c>
      <c r="AA4330" s="14" t="inlineStr">
        <is>
          <t>SI</t>
        </is>
      </c>
    </row>
    <row r="4331">
      <c r="B4331" t="inlineStr">
        <is>
          <t>Venta Local</t>
        </is>
      </c>
      <c r="C4331" t="n">
        <v>40351347</v>
      </c>
      <c r="D4331" t="inlineStr">
        <is>
          <t>AGROSUPER SHANGHAI</t>
        </is>
      </c>
      <c r="E4331" t="n">
        <v>1022856</v>
      </c>
      <c r="F4331" t="inlineStr">
        <is>
          <t>agrosuper shanghai1022856</t>
        </is>
      </c>
      <c r="G4331" s="12" t="n">
        <v>44952</v>
      </c>
      <c r="H4331" s="10" t="inlineStr"/>
      <c r="I4331" s="10" t="n"/>
      <c r="J4331" s="10" t="n"/>
      <c r="K4331" s="10" t="n"/>
      <c r="L4331" s="13" t="n">
        <v>5.574109245612703</v>
      </c>
      <c r="M4331" s="12" t="n">
        <v>44957</v>
      </c>
      <c r="N4331" s="13" t="n">
        <v>5.5</v>
      </c>
      <c r="O4331" s="12" t="n">
        <v>44962</v>
      </c>
      <c r="P4331" t="n">
        <v>20</v>
      </c>
      <c r="Q4331" s="14" t="inlineStr">
        <is>
          <t>SI</t>
        </is>
      </c>
      <c r="R4331" s="10" t="n"/>
      <c r="S4331" s="10" t="n"/>
      <c r="T4331" s="10" t="n"/>
      <c r="U4331" s="10" t="n"/>
      <c r="V4331" s="13" t="n">
        <v>7.574109245612703</v>
      </c>
      <c r="W4331" s="12" t="n">
        <v>44959</v>
      </c>
      <c r="X4331" s="13" t="n">
        <v>7.5</v>
      </c>
      <c r="Y4331" s="12" t="n">
        <v>44962</v>
      </c>
      <c r="Z4331" t="n">
        <v>20</v>
      </c>
      <c r="AA4331" s="14" t="inlineStr">
        <is>
          <t>SI</t>
        </is>
      </c>
    </row>
    <row r="4332">
      <c r="B4332" t="inlineStr">
        <is>
          <t>Venta Local</t>
        </is>
      </c>
      <c r="C4332" t="n">
        <v>40351346</v>
      </c>
      <c r="D4332" t="inlineStr">
        <is>
          <t>AGROSUPER SHANGHAI</t>
        </is>
      </c>
      <c r="E4332" t="n">
        <v>1022856</v>
      </c>
      <c r="F4332" t="inlineStr">
        <is>
          <t>agrosuper shanghai1022856</t>
        </is>
      </c>
      <c r="G4332" s="12" t="n">
        <v>44952</v>
      </c>
      <c r="H4332" s="10" t="inlineStr"/>
      <c r="I4332" s="10" t="n"/>
      <c r="J4332" s="10" t="n"/>
      <c r="K4332" s="10" t="n"/>
      <c r="L4332" s="13" t="n">
        <v>5.574109245612703</v>
      </c>
      <c r="M4332" s="12" t="n">
        <v>44957</v>
      </c>
      <c r="N4332" s="13" t="n">
        <v>5.5</v>
      </c>
      <c r="O4332" s="12" t="n">
        <v>44962</v>
      </c>
      <c r="P4332" t="n">
        <v>20</v>
      </c>
      <c r="Q4332" s="14" t="inlineStr">
        <is>
          <t>SI</t>
        </is>
      </c>
      <c r="R4332" s="10" t="n"/>
      <c r="S4332" s="10" t="n"/>
      <c r="T4332" s="10" t="n"/>
      <c r="U4332" s="10" t="n"/>
      <c r="V4332" s="13" t="n">
        <v>7.574109245612703</v>
      </c>
      <c r="W4332" s="12" t="n">
        <v>44959</v>
      </c>
      <c r="X4332" s="13" t="n">
        <v>7.5</v>
      </c>
      <c r="Y4332" s="12" t="n">
        <v>44962</v>
      </c>
      <c r="Z4332" t="n">
        <v>20</v>
      </c>
      <c r="AA4332" s="14" t="inlineStr">
        <is>
          <t>SI</t>
        </is>
      </c>
    </row>
    <row r="4333">
      <c r="B4333" t="inlineStr">
        <is>
          <t>Venta Local</t>
        </is>
      </c>
      <c r="C4333" t="n">
        <v>40351342</v>
      </c>
      <c r="D4333" t="inlineStr">
        <is>
          <t>AGROSUPER SHANGHAI</t>
        </is>
      </c>
      <c r="E4333" t="n">
        <v>1022381</v>
      </c>
      <c r="F4333" t="inlineStr">
        <is>
          <t>agrosuper shanghai1022381</t>
        </is>
      </c>
      <c r="G4333" s="12" t="n">
        <v>44958</v>
      </c>
      <c r="H4333" s="10" t="inlineStr"/>
      <c r="I4333" s="10" t="n"/>
      <c r="J4333" s="10" t="n"/>
      <c r="K4333" s="10" t="n"/>
      <c r="L4333" s="13" t="n">
        <v>5.574109245612703</v>
      </c>
      <c r="M4333" s="12" t="n">
        <v>44963</v>
      </c>
      <c r="N4333" s="13" t="n">
        <v>5.5</v>
      </c>
      <c r="O4333" s="12" t="n">
        <v>44968</v>
      </c>
      <c r="P4333" t="n">
        <v>14</v>
      </c>
      <c r="Q4333" s="14" t="inlineStr">
        <is>
          <t>SI</t>
        </is>
      </c>
      <c r="R4333" s="10" t="n"/>
      <c r="S4333" s="10" t="n"/>
      <c r="T4333" s="10" t="n"/>
      <c r="U4333" s="10" t="n"/>
      <c r="V4333" s="13" t="n">
        <v>7.574109245612703</v>
      </c>
      <c r="W4333" s="12" t="n">
        <v>44965</v>
      </c>
      <c r="X4333" s="13" t="n">
        <v>7.5</v>
      </c>
      <c r="Y4333" s="12" t="n">
        <v>44968</v>
      </c>
      <c r="Z4333" t="n">
        <v>14</v>
      </c>
      <c r="AA4333" s="14" t="inlineStr">
        <is>
          <t>SI</t>
        </is>
      </c>
    </row>
    <row r="4334">
      <c r="B4334" t="inlineStr">
        <is>
          <t>Venta Local</t>
        </is>
      </c>
      <c r="C4334" t="n">
        <v>40351341</v>
      </c>
      <c r="D4334" t="inlineStr">
        <is>
          <t>AGROSUPER SHANGHAI</t>
        </is>
      </c>
      <c r="E4334" t="n">
        <v>1022381</v>
      </c>
      <c r="F4334" t="inlineStr">
        <is>
          <t>agrosuper shanghai1022381</t>
        </is>
      </c>
      <c r="G4334" s="12" t="n">
        <v>44956</v>
      </c>
      <c r="H4334" s="10" t="inlineStr"/>
      <c r="I4334" s="10" t="n"/>
      <c r="J4334" s="10" t="n"/>
      <c r="K4334" s="10" t="n"/>
      <c r="L4334" s="13" t="n">
        <v>5.574109245612703</v>
      </c>
      <c r="M4334" s="12" t="n">
        <v>44961</v>
      </c>
      <c r="N4334" s="13" t="n">
        <v>5.5</v>
      </c>
      <c r="O4334" s="12" t="n">
        <v>44966</v>
      </c>
      <c r="P4334" t="n">
        <v>16</v>
      </c>
      <c r="Q4334" s="14" t="inlineStr">
        <is>
          <t>SI</t>
        </is>
      </c>
      <c r="R4334" s="10" t="n"/>
      <c r="S4334" s="10" t="n"/>
      <c r="T4334" s="10" t="n"/>
      <c r="U4334" s="10" t="n"/>
      <c r="V4334" s="13" t="n">
        <v>7.574109245612703</v>
      </c>
      <c r="W4334" s="12" t="n">
        <v>44963</v>
      </c>
      <c r="X4334" s="13" t="n">
        <v>7.5</v>
      </c>
      <c r="Y4334" s="12" t="n">
        <v>44966</v>
      </c>
      <c r="Z4334" t="n">
        <v>16</v>
      </c>
      <c r="AA4334" s="14" t="inlineStr">
        <is>
          <t>SI</t>
        </is>
      </c>
    </row>
    <row r="4335">
      <c r="B4335" t="inlineStr">
        <is>
          <t>Venta Local</t>
        </is>
      </c>
      <c r="C4335" t="n">
        <v>40351336</v>
      </c>
      <c r="D4335" t="inlineStr">
        <is>
          <t>AGROSUPER SHANGHAI</t>
        </is>
      </c>
      <c r="E4335" t="n">
        <v>1022193</v>
      </c>
      <c r="F4335" t="inlineStr">
        <is>
          <t>agrosuper shanghai1022193</t>
        </is>
      </c>
      <c r="G4335" s="12" t="n">
        <v>44956</v>
      </c>
      <c r="H4335" s="10" t="inlineStr"/>
      <c r="I4335" s="10" t="n"/>
      <c r="J4335" s="10" t="n"/>
      <c r="K4335" s="10" t="n"/>
      <c r="L4335" s="13" t="n">
        <v>5.574109245612703</v>
      </c>
      <c r="M4335" s="12" t="n">
        <v>44961</v>
      </c>
      <c r="N4335" s="13" t="n">
        <v>5.5</v>
      </c>
      <c r="O4335" s="12" t="n">
        <v>44966</v>
      </c>
      <c r="P4335" t="n">
        <v>16</v>
      </c>
      <c r="Q4335" s="14" t="inlineStr">
        <is>
          <t>SI</t>
        </is>
      </c>
      <c r="R4335" s="10" t="n"/>
      <c r="S4335" s="10" t="n"/>
      <c r="T4335" s="10" t="n"/>
      <c r="U4335" s="10" t="n"/>
      <c r="V4335" s="13" t="n">
        <v>7.574109245612703</v>
      </c>
      <c r="W4335" s="12" t="n">
        <v>44963</v>
      </c>
      <c r="X4335" s="13" t="n">
        <v>7.5</v>
      </c>
      <c r="Y4335" s="12" t="n">
        <v>44966</v>
      </c>
      <c r="Z4335" t="n">
        <v>16</v>
      </c>
      <c r="AA4335" s="14" t="inlineStr">
        <is>
          <t>SI</t>
        </is>
      </c>
    </row>
    <row r="4336">
      <c r="B4336" t="inlineStr">
        <is>
          <t>Venta Local</t>
        </is>
      </c>
      <c r="C4336" t="n">
        <v>40351335</v>
      </c>
      <c r="D4336" t="inlineStr">
        <is>
          <t>AGROSUPER SHANGHAI</t>
        </is>
      </c>
      <c r="E4336" t="n">
        <v>1022193</v>
      </c>
      <c r="F4336" t="inlineStr">
        <is>
          <t>agrosuper shanghai1022193</t>
        </is>
      </c>
      <c r="G4336" s="12" t="n">
        <v>44960</v>
      </c>
      <c r="H4336" s="10" t="inlineStr"/>
      <c r="I4336" s="10" t="n"/>
      <c r="J4336" s="10" t="n"/>
      <c r="K4336" s="10" t="n"/>
      <c r="L4336" s="13" t="n">
        <v>5.574109245612703</v>
      </c>
      <c r="M4336" s="12" t="n">
        <v>44965</v>
      </c>
      <c r="N4336" s="13" t="n">
        <v>5.5</v>
      </c>
      <c r="O4336" s="12" t="n">
        <v>44970</v>
      </c>
      <c r="P4336" t="n">
        <v>13</v>
      </c>
      <c r="Q4336" s="14" t="inlineStr">
        <is>
          <t>SI</t>
        </is>
      </c>
      <c r="R4336" s="10" t="n"/>
      <c r="S4336" s="10" t="n"/>
      <c r="T4336" s="10" t="n"/>
      <c r="U4336" s="10" t="n"/>
      <c r="V4336" s="13" t="n">
        <v>7.574109245612703</v>
      </c>
      <c r="W4336" s="12" t="n">
        <v>44967</v>
      </c>
      <c r="X4336" s="13" t="n">
        <v>7.5</v>
      </c>
      <c r="Y4336" s="12" t="n">
        <v>44970</v>
      </c>
      <c r="Z4336" t="n">
        <v>13</v>
      </c>
      <c r="AA4336" s="14" t="inlineStr">
        <is>
          <t>SI</t>
        </is>
      </c>
    </row>
    <row r="4337">
      <c r="B4337" t="inlineStr">
        <is>
          <t>Venta Local</t>
        </is>
      </c>
      <c r="C4337" t="n">
        <v>40351334</v>
      </c>
      <c r="D4337" t="inlineStr">
        <is>
          <t>AGROSUPER SHANGHAI</t>
        </is>
      </c>
      <c r="E4337" t="n">
        <v>1022379</v>
      </c>
      <c r="F4337" t="inlineStr">
        <is>
          <t>agrosuper shanghai1022379</t>
        </is>
      </c>
      <c r="G4337" s="12" t="n">
        <v>44968</v>
      </c>
      <c r="H4337" s="10" t="inlineStr"/>
      <c r="I4337" s="10" t="n"/>
      <c r="J4337" s="10" t="n"/>
      <c r="K4337" s="10" t="n"/>
      <c r="L4337" s="13" t="n">
        <v>5.574109245612703</v>
      </c>
      <c r="M4337" s="12" t="n">
        <v>44973</v>
      </c>
      <c r="N4337" s="13" t="n">
        <v>5.5</v>
      </c>
      <c r="O4337" s="12" t="n">
        <v>44978</v>
      </c>
      <c r="P4337" t="n">
        <v>6</v>
      </c>
      <c r="Q4337" s="14" t="inlineStr">
        <is>
          <t>SI</t>
        </is>
      </c>
      <c r="R4337" s="10" t="n"/>
      <c r="S4337" s="10" t="n"/>
      <c r="T4337" s="10" t="n"/>
      <c r="U4337" s="10" t="n"/>
      <c r="V4337" s="13" t="n">
        <v>7.574109245612703</v>
      </c>
      <c r="W4337" s="12" t="n">
        <v>44975</v>
      </c>
      <c r="X4337" s="13" t="n">
        <v>7.5</v>
      </c>
      <c r="Y4337" s="12" t="n">
        <v>44978</v>
      </c>
      <c r="Z4337" t="n">
        <v>6</v>
      </c>
      <c r="AA4337" s="14" t="inlineStr">
        <is>
          <t>SI</t>
        </is>
      </c>
    </row>
    <row r="4338">
      <c r="B4338" t="inlineStr">
        <is>
          <t>Venta Local</t>
        </is>
      </c>
      <c r="C4338" t="n">
        <v>40351334</v>
      </c>
      <c r="D4338" t="inlineStr">
        <is>
          <t>AGROSUPER SHANGHAI</t>
        </is>
      </c>
      <c r="E4338" t="n">
        <v>1022379</v>
      </c>
      <c r="F4338" t="inlineStr">
        <is>
          <t>agrosuper shanghai1022379</t>
        </is>
      </c>
      <c r="G4338" s="12" t="n">
        <v>44968</v>
      </c>
      <c r="H4338" s="10" t="inlineStr"/>
      <c r="I4338" s="10" t="n"/>
      <c r="J4338" s="10" t="n"/>
      <c r="K4338" s="10" t="n"/>
      <c r="L4338" s="13" t="n">
        <v>5.574109245612703</v>
      </c>
      <c r="M4338" s="12" t="n">
        <v>44973</v>
      </c>
      <c r="N4338" s="13" t="n">
        <v>5.5</v>
      </c>
      <c r="O4338" s="12" t="n">
        <v>44978</v>
      </c>
      <c r="P4338" t="n">
        <v>6</v>
      </c>
      <c r="Q4338" s="14" t="inlineStr">
        <is>
          <t>SI</t>
        </is>
      </c>
      <c r="R4338" s="10" t="n"/>
      <c r="S4338" s="10" t="n"/>
      <c r="T4338" s="10" t="n"/>
      <c r="U4338" s="10" t="n"/>
      <c r="V4338" s="13" t="n">
        <v>7.574109245612703</v>
      </c>
      <c r="W4338" s="12" t="n">
        <v>44975</v>
      </c>
      <c r="X4338" s="13" t="n">
        <v>7.5</v>
      </c>
      <c r="Y4338" s="12" t="n">
        <v>44978</v>
      </c>
      <c r="Z4338" t="n">
        <v>6</v>
      </c>
      <c r="AA4338" s="14" t="inlineStr">
        <is>
          <t>SI</t>
        </is>
      </c>
    </row>
    <row r="4339">
      <c r="B4339" t="inlineStr">
        <is>
          <t>Venta Local</t>
        </is>
      </c>
      <c r="C4339" t="n">
        <v>40351333</v>
      </c>
      <c r="D4339" t="inlineStr">
        <is>
          <t>AGROSUPER SHANGHAI</t>
        </is>
      </c>
      <c r="E4339" t="n">
        <v>1022379</v>
      </c>
      <c r="F4339" t="inlineStr">
        <is>
          <t>agrosuper shanghai1022379</t>
        </is>
      </c>
      <c r="G4339" s="12" t="n">
        <v>44975</v>
      </c>
      <c r="H4339" s="10" t="inlineStr"/>
      <c r="I4339" s="10" t="n"/>
      <c r="J4339" s="10" t="n"/>
      <c r="K4339" s="10" t="n"/>
      <c r="L4339" s="13" t="n">
        <v>5.574109245612703</v>
      </c>
      <c r="M4339" s="12" t="n">
        <v>44980</v>
      </c>
      <c r="N4339" s="13" t="n">
        <v>5.5</v>
      </c>
      <c r="O4339" s="12" t="n">
        <v>44985</v>
      </c>
      <c r="P4339" t="n">
        <v>0</v>
      </c>
      <c r="Q4339" s="14" t="inlineStr">
        <is>
          <t>Mes 3</t>
        </is>
      </c>
      <c r="R4339" s="10" t="n"/>
      <c r="S4339" s="10" t="n"/>
      <c r="T4339" s="10" t="n"/>
      <c r="U4339" s="10" t="n"/>
      <c r="V4339" s="13" t="n">
        <v>7.574109245612703</v>
      </c>
      <c r="W4339" s="12" t="n">
        <v>44982</v>
      </c>
      <c r="X4339" s="13" t="n">
        <v>7.5</v>
      </c>
      <c r="Y4339" s="12" t="n">
        <v>44985</v>
      </c>
      <c r="Z4339" t="n">
        <v>0</v>
      </c>
      <c r="AA4339" s="14" t="inlineStr">
        <is>
          <t>Mes 3</t>
        </is>
      </c>
    </row>
    <row r="4340">
      <c r="B4340" t="inlineStr">
        <is>
          <t>Venta Local</t>
        </is>
      </c>
      <c r="C4340" t="n">
        <v>40351332</v>
      </c>
      <c r="D4340" t="inlineStr">
        <is>
          <t>AGROSUPER SHANGHAI</t>
        </is>
      </c>
      <c r="E4340" t="n">
        <v>1022379</v>
      </c>
      <c r="F4340" t="inlineStr">
        <is>
          <t>agrosuper shanghai1022379</t>
        </is>
      </c>
      <c r="G4340" s="12" t="n">
        <v>44975</v>
      </c>
      <c r="H4340" s="10" t="inlineStr"/>
      <c r="I4340" s="10" t="n"/>
      <c r="J4340" s="10" t="n"/>
      <c r="K4340" s="10" t="n"/>
      <c r="L4340" s="13" t="n">
        <v>5.574109245612703</v>
      </c>
      <c r="M4340" s="12" t="n">
        <v>44980</v>
      </c>
      <c r="N4340" s="13" t="n">
        <v>5.5</v>
      </c>
      <c r="O4340" s="12" t="n">
        <v>44985</v>
      </c>
      <c r="P4340" t="n">
        <v>0</v>
      </c>
      <c r="Q4340" s="14" t="inlineStr">
        <is>
          <t>Mes 3</t>
        </is>
      </c>
      <c r="R4340" s="10" t="n"/>
      <c r="S4340" s="10" t="n"/>
      <c r="T4340" s="10" t="n"/>
      <c r="U4340" s="10" t="n"/>
      <c r="V4340" s="13" t="n">
        <v>7.574109245612703</v>
      </c>
      <c r="W4340" s="12" t="n">
        <v>44982</v>
      </c>
      <c r="X4340" s="13" t="n">
        <v>7.5</v>
      </c>
      <c r="Y4340" s="12" t="n">
        <v>44985</v>
      </c>
      <c r="Z4340" t="n">
        <v>0</v>
      </c>
      <c r="AA4340" s="14" t="inlineStr">
        <is>
          <t>Mes 3</t>
        </is>
      </c>
    </row>
    <row r="4341">
      <c r="B4341" t="inlineStr">
        <is>
          <t>Venta Local</t>
        </is>
      </c>
      <c r="C4341" t="n">
        <v>40351331</v>
      </c>
      <c r="D4341" t="inlineStr">
        <is>
          <t>AGROSUPER SHANGHAI</t>
        </is>
      </c>
      <c r="E4341" t="n">
        <v>1022379</v>
      </c>
      <c r="F4341" t="inlineStr">
        <is>
          <t>agrosuper shanghai1022379</t>
        </is>
      </c>
      <c r="G4341" s="12" t="n">
        <v>44947</v>
      </c>
      <c r="H4341" s="10" t="inlineStr"/>
      <c r="I4341" s="10" t="n"/>
      <c r="J4341" s="10" t="n"/>
      <c r="K4341" s="10" t="n"/>
      <c r="L4341" s="13" t="n">
        <v>5.574109245612703</v>
      </c>
      <c r="M4341" s="12" t="n">
        <v>44952</v>
      </c>
      <c r="N4341" s="13" t="n">
        <v>5.5</v>
      </c>
      <c r="O4341" s="12" t="n">
        <v>44957</v>
      </c>
      <c r="P4341" t="n">
        <v>0</v>
      </c>
      <c r="Q4341" s="14" t="inlineStr">
        <is>
          <t>Mes 2</t>
        </is>
      </c>
      <c r="R4341" s="10" t="n"/>
      <c r="S4341" s="10" t="n"/>
      <c r="T4341" s="10" t="n"/>
      <c r="U4341" s="10" t="n"/>
      <c r="V4341" s="13" t="n">
        <v>7.574109245612703</v>
      </c>
      <c r="W4341" s="12" t="n">
        <v>44954</v>
      </c>
      <c r="X4341" s="13" t="n">
        <v>7.5</v>
      </c>
      <c r="Y4341" s="12" t="n">
        <v>44957</v>
      </c>
      <c r="Z4341" t="n">
        <v>0</v>
      </c>
      <c r="AA4341" s="14" t="inlineStr">
        <is>
          <t>Mes 2</t>
        </is>
      </c>
    </row>
    <row r="4342">
      <c r="B4342" t="inlineStr">
        <is>
          <t>Venta Local</t>
        </is>
      </c>
      <c r="C4342" t="n">
        <v>40351330</v>
      </c>
      <c r="D4342" t="inlineStr">
        <is>
          <t>AGROSUPER SHANGHAI</t>
        </is>
      </c>
      <c r="E4342" t="n">
        <v>1022379</v>
      </c>
      <c r="F4342" t="inlineStr">
        <is>
          <t>agrosuper shanghai1022379</t>
        </is>
      </c>
      <c r="G4342" s="12" t="n">
        <v>44947</v>
      </c>
      <c r="H4342" s="10" t="inlineStr"/>
      <c r="I4342" s="10" t="n"/>
      <c r="J4342" s="10" t="n"/>
      <c r="K4342" s="10" t="n"/>
      <c r="L4342" s="13" t="n">
        <v>5.574109245612703</v>
      </c>
      <c r="M4342" s="12" t="n">
        <v>44952</v>
      </c>
      <c r="N4342" s="13" t="n">
        <v>5.5</v>
      </c>
      <c r="O4342" s="12" t="n">
        <v>44957</v>
      </c>
      <c r="P4342" t="n">
        <v>0</v>
      </c>
      <c r="Q4342" s="14" t="inlineStr">
        <is>
          <t>Mes 2</t>
        </is>
      </c>
      <c r="R4342" s="10" t="n"/>
      <c r="S4342" s="10" t="n"/>
      <c r="T4342" s="10" t="n"/>
      <c r="U4342" s="10" t="n"/>
      <c r="V4342" s="13" t="n">
        <v>7.574109245612703</v>
      </c>
      <c r="W4342" s="12" t="n">
        <v>44954</v>
      </c>
      <c r="X4342" s="13" t="n">
        <v>7.5</v>
      </c>
      <c r="Y4342" s="12" t="n">
        <v>44957</v>
      </c>
      <c r="Z4342" t="n">
        <v>0</v>
      </c>
      <c r="AA4342" s="14" t="inlineStr">
        <is>
          <t>Mes 2</t>
        </is>
      </c>
    </row>
    <row r="4343">
      <c r="B4343" t="inlineStr">
        <is>
          <t>Venta Local</t>
        </is>
      </c>
      <c r="C4343" t="n">
        <v>40351329</v>
      </c>
      <c r="D4343" t="inlineStr">
        <is>
          <t>AGROSUPER SHANGHAI</t>
        </is>
      </c>
      <c r="E4343" t="n">
        <v>1022379</v>
      </c>
      <c r="F4343" t="inlineStr">
        <is>
          <t>agrosuper shanghai1022379</t>
        </is>
      </c>
      <c r="G4343" s="12" t="n">
        <v>44956</v>
      </c>
      <c r="H4343" s="10" t="inlineStr"/>
      <c r="I4343" s="10" t="n"/>
      <c r="J4343" s="10" t="n"/>
      <c r="K4343" s="10" t="n"/>
      <c r="L4343" s="13" t="n">
        <v>5.574109245612703</v>
      </c>
      <c r="M4343" s="12" t="n">
        <v>44961</v>
      </c>
      <c r="N4343" s="13" t="n">
        <v>5.5</v>
      </c>
      <c r="O4343" s="12" t="n">
        <v>44966</v>
      </c>
      <c r="P4343" t="n">
        <v>16</v>
      </c>
      <c r="Q4343" s="14" t="inlineStr">
        <is>
          <t>SI</t>
        </is>
      </c>
      <c r="R4343" s="10" t="n"/>
      <c r="S4343" s="10" t="n"/>
      <c r="T4343" s="10" t="n"/>
      <c r="U4343" s="10" t="n"/>
      <c r="V4343" s="13" t="n">
        <v>7.574109245612703</v>
      </c>
      <c r="W4343" s="12" t="n">
        <v>44963</v>
      </c>
      <c r="X4343" s="13" t="n">
        <v>7.5</v>
      </c>
      <c r="Y4343" s="12" t="n">
        <v>44966</v>
      </c>
      <c r="Z4343" t="n">
        <v>16</v>
      </c>
      <c r="AA4343" s="14" t="inlineStr">
        <is>
          <t>SI</t>
        </is>
      </c>
    </row>
    <row r="4344">
      <c r="B4344" t="inlineStr">
        <is>
          <t>Venta Local</t>
        </is>
      </c>
      <c r="C4344" t="n">
        <v>40351328</v>
      </c>
      <c r="D4344" t="inlineStr">
        <is>
          <t>AGROSUPER SHANGHAI</t>
        </is>
      </c>
      <c r="E4344" t="n">
        <v>1022379</v>
      </c>
      <c r="F4344" t="inlineStr">
        <is>
          <t>agrosuper shanghai1022379</t>
        </is>
      </c>
      <c r="G4344" s="12" t="n">
        <v>44952</v>
      </c>
      <c r="H4344" s="10" t="inlineStr"/>
      <c r="I4344" s="10" t="n"/>
      <c r="J4344" s="10" t="n"/>
      <c r="K4344" s="10" t="n"/>
      <c r="L4344" s="13" t="n">
        <v>5.574109245612703</v>
      </c>
      <c r="M4344" s="12" t="n">
        <v>44957</v>
      </c>
      <c r="N4344" s="13" t="n">
        <v>5.5</v>
      </c>
      <c r="O4344" s="12" t="n">
        <v>44962</v>
      </c>
      <c r="P4344" t="n">
        <v>20</v>
      </c>
      <c r="Q4344" s="14" t="inlineStr">
        <is>
          <t>SI</t>
        </is>
      </c>
      <c r="R4344" s="10" t="n"/>
      <c r="S4344" s="10" t="n"/>
      <c r="T4344" s="10" t="n"/>
      <c r="U4344" s="10" t="n"/>
      <c r="V4344" s="13" t="n">
        <v>7.574109245612703</v>
      </c>
      <c r="W4344" s="12" t="n">
        <v>44959</v>
      </c>
      <c r="X4344" s="13" t="n">
        <v>7.5</v>
      </c>
      <c r="Y4344" s="12" t="n">
        <v>44962</v>
      </c>
      <c r="Z4344" t="n">
        <v>20</v>
      </c>
      <c r="AA4344" s="14" t="inlineStr">
        <is>
          <t>SI</t>
        </is>
      </c>
    </row>
    <row r="4345">
      <c r="B4345" t="inlineStr">
        <is>
          <t>Venta Local</t>
        </is>
      </c>
      <c r="C4345" t="n">
        <v>40351327</v>
      </c>
      <c r="D4345" t="inlineStr">
        <is>
          <t>AGROSUPER SHANGHAI</t>
        </is>
      </c>
      <c r="E4345" t="n">
        <v>1022646</v>
      </c>
      <c r="F4345" t="inlineStr">
        <is>
          <t>agrosuper shanghai1022646</t>
        </is>
      </c>
      <c r="G4345" s="12" t="n">
        <v>44956</v>
      </c>
      <c r="H4345" s="10" t="inlineStr"/>
      <c r="I4345" s="10" t="n"/>
      <c r="J4345" s="10" t="n"/>
      <c r="K4345" s="10" t="n"/>
      <c r="L4345" s="13" t="n">
        <v>5.574109245612703</v>
      </c>
      <c r="M4345" s="12" t="n">
        <v>44961</v>
      </c>
      <c r="N4345" s="13" t="n">
        <v>5.5</v>
      </c>
      <c r="O4345" s="12" t="n">
        <v>44966</v>
      </c>
      <c r="P4345" t="n">
        <v>16</v>
      </c>
      <c r="Q4345" s="14" t="inlineStr">
        <is>
          <t>SI</t>
        </is>
      </c>
      <c r="R4345" s="10" t="n"/>
      <c r="S4345" s="10" t="n"/>
      <c r="T4345" s="10" t="n"/>
      <c r="U4345" s="10" t="n"/>
      <c r="V4345" s="13" t="n">
        <v>7.574109245612703</v>
      </c>
      <c r="W4345" s="12" t="n">
        <v>44963</v>
      </c>
      <c r="X4345" s="13" t="n">
        <v>7.5</v>
      </c>
      <c r="Y4345" s="12" t="n">
        <v>44966</v>
      </c>
      <c r="Z4345" t="n">
        <v>16</v>
      </c>
      <c r="AA4345" s="14" t="inlineStr">
        <is>
          <t>SI</t>
        </is>
      </c>
    </row>
    <row r="4346">
      <c r="B4346" t="inlineStr">
        <is>
          <t>Venta Local</t>
        </is>
      </c>
      <c r="C4346" t="n">
        <v>40351327</v>
      </c>
      <c r="D4346" t="inlineStr">
        <is>
          <t>AGROSUPER SHANGHAI</t>
        </is>
      </c>
      <c r="E4346" t="n">
        <v>1022646</v>
      </c>
      <c r="F4346" t="inlineStr">
        <is>
          <t>agrosuper shanghai1022646</t>
        </is>
      </c>
      <c r="G4346" s="12" t="n">
        <v>44956</v>
      </c>
      <c r="H4346" s="10" t="inlineStr"/>
      <c r="I4346" s="10" t="n"/>
      <c r="J4346" s="10" t="n"/>
      <c r="K4346" s="10" t="n"/>
      <c r="L4346" s="13" t="n">
        <v>5.574109245612703</v>
      </c>
      <c r="M4346" s="12" t="n">
        <v>44961</v>
      </c>
      <c r="N4346" s="13" t="n">
        <v>5.5</v>
      </c>
      <c r="O4346" s="12" t="n">
        <v>44966</v>
      </c>
      <c r="P4346" t="n">
        <v>16</v>
      </c>
      <c r="Q4346" s="14" t="inlineStr">
        <is>
          <t>SI</t>
        </is>
      </c>
      <c r="R4346" s="10" t="n"/>
      <c r="S4346" s="10" t="n"/>
      <c r="T4346" s="10" t="n"/>
      <c r="U4346" s="10" t="n"/>
      <c r="V4346" s="13" t="n">
        <v>7.574109245612703</v>
      </c>
      <c r="W4346" s="12" t="n">
        <v>44963</v>
      </c>
      <c r="X4346" s="13" t="n">
        <v>7.5</v>
      </c>
      <c r="Y4346" s="12" t="n">
        <v>44966</v>
      </c>
      <c r="Z4346" t="n">
        <v>16</v>
      </c>
      <c r="AA4346" s="14" t="inlineStr">
        <is>
          <t>SI</t>
        </is>
      </c>
    </row>
    <row r="4347">
      <c r="B4347" t="inlineStr">
        <is>
          <t>Venta Local</t>
        </is>
      </c>
      <c r="C4347" t="n">
        <v>40351325</v>
      </c>
      <c r="D4347" t="inlineStr">
        <is>
          <t>AGROSUPER SHANGHAI</t>
        </is>
      </c>
      <c r="E4347" t="n">
        <v>1022568</v>
      </c>
      <c r="F4347" t="inlineStr">
        <is>
          <t>agrosuper shanghai1022568</t>
        </is>
      </c>
      <c r="G4347" s="12" t="n">
        <v>44945</v>
      </c>
      <c r="H4347" s="10" t="inlineStr"/>
      <c r="I4347" s="10" t="n"/>
      <c r="J4347" s="10" t="n"/>
      <c r="K4347" s="10" t="n"/>
      <c r="L4347" s="13" t="n">
        <v>5.574109245612703</v>
      </c>
      <c r="M4347" s="12" t="n">
        <v>44950</v>
      </c>
      <c r="N4347" s="13" t="n">
        <v>5.5</v>
      </c>
      <c r="O4347" s="12" t="n">
        <v>44955</v>
      </c>
      <c r="P4347" t="n">
        <v>2</v>
      </c>
      <c r="Q4347" s="14" t="inlineStr">
        <is>
          <t>Mes 2</t>
        </is>
      </c>
      <c r="R4347" s="10" t="n"/>
      <c r="S4347" s="10" t="n"/>
      <c r="T4347" s="10" t="n"/>
      <c r="U4347" s="10" t="n"/>
      <c r="V4347" s="13" t="n">
        <v>7.574109245612703</v>
      </c>
      <c r="W4347" s="12" t="n">
        <v>44952</v>
      </c>
      <c r="X4347" s="13" t="n">
        <v>7.5</v>
      </c>
      <c r="Y4347" s="12" t="n">
        <v>44955</v>
      </c>
      <c r="Z4347" t="n">
        <v>2</v>
      </c>
      <c r="AA4347" s="14" t="inlineStr">
        <is>
          <t>Mes 2</t>
        </is>
      </c>
    </row>
    <row r="4348">
      <c r="B4348" t="inlineStr">
        <is>
          <t>Venta Local</t>
        </is>
      </c>
      <c r="C4348" t="n">
        <v>40351325</v>
      </c>
      <c r="D4348" t="inlineStr">
        <is>
          <t>AGROSUPER SHANGHAI</t>
        </is>
      </c>
      <c r="E4348" t="n">
        <v>1023066</v>
      </c>
      <c r="F4348" t="inlineStr">
        <is>
          <t>agrosuper shanghai1023066</t>
        </is>
      </c>
      <c r="G4348" s="12" t="n">
        <v>44945</v>
      </c>
      <c r="H4348" s="10" t="inlineStr"/>
      <c r="I4348" s="10" t="n"/>
      <c r="J4348" s="10" t="n"/>
      <c r="K4348" s="10" t="n"/>
      <c r="L4348" s="13" t="n">
        <v>5.574109245612703</v>
      </c>
      <c r="M4348" s="12" t="n">
        <v>44950</v>
      </c>
      <c r="N4348" s="13" t="n">
        <v>5.5</v>
      </c>
      <c r="O4348" s="12" t="n">
        <v>44955</v>
      </c>
      <c r="P4348" t="n">
        <v>2</v>
      </c>
      <c r="Q4348" s="14" t="inlineStr">
        <is>
          <t>Mes 2</t>
        </is>
      </c>
      <c r="R4348" s="10" t="n"/>
      <c r="S4348" s="10" t="n"/>
      <c r="T4348" s="10" t="n"/>
      <c r="U4348" s="10" t="n"/>
      <c r="V4348" s="13" t="n">
        <v>7.574109245612703</v>
      </c>
      <c r="W4348" s="12" t="n">
        <v>44952</v>
      </c>
      <c r="X4348" s="13" t="n">
        <v>7.5</v>
      </c>
      <c r="Y4348" s="12" t="n">
        <v>44955</v>
      </c>
      <c r="Z4348" t="n">
        <v>2</v>
      </c>
      <c r="AA4348" s="14" t="inlineStr">
        <is>
          <t>Mes 2</t>
        </is>
      </c>
    </row>
    <row r="4349">
      <c r="B4349" t="inlineStr">
        <is>
          <t>Venta Local</t>
        </is>
      </c>
      <c r="C4349" t="n">
        <v>40351323</v>
      </c>
      <c r="D4349" t="inlineStr">
        <is>
          <t>AGROSUPER SHANGHAI</t>
        </is>
      </c>
      <c r="E4349" t="n">
        <v>1021992</v>
      </c>
      <c r="F4349" t="inlineStr">
        <is>
          <t>agrosuper shanghai1021992</t>
        </is>
      </c>
      <c r="G4349" s="12" t="n">
        <v>44975</v>
      </c>
      <c r="H4349" s="10" t="inlineStr"/>
      <c r="I4349" s="10" t="n"/>
      <c r="J4349" s="10" t="n"/>
      <c r="K4349" s="10" t="n"/>
      <c r="L4349" s="13" t="n">
        <v>5.574109245612703</v>
      </c>
      <c r="M4349" s="12" t="n">
        <v>44980</v>
      </c>
      <c r="N4349" s="13" t="n">
        <v>5.5</v>
      </c>
      <c r="O4349" s="12" t="n">
        <v>44985</v>
      </c>
      <c r="P4349" t="n">
        <v>0</v>
      </c>
      <c r="Q4349" s="14" t="inlineStr">
        <is>
          <t>Mes 3</t>
        </is>
      </c>
      <c r="R4349" s="10" t="n"/>
      <c r="S4349" s="10" t="n"/>
      <c r="T4349" s="10" t="n"/>
      <c r="U4349" s="10" t="n"/>
      <c r="V4349" s="13" t="n">
        <v>7.574109245612703</v>
      </c>
      <c r="W4349" s="12" t="n">
        <v>44982</v>
      </c>
      <c r="X4349" s="13" t="n">
        <v>7.5</v>
      </c>
      <c r="Y4349" s="12" t="n">
        <v>44985</v>
      </c>
      <c r="Z4349" t="n">
        <v>0</v>
      </c>
      <c r="AA4349" s="14" t="inlineStr">
        <is>
          <t>Mes 3</t>
        </is>
      </c>
    </row>
    <row r="4350">
      <c r="B4350" t="inlineStr">
        <is>
          <t>Venta Local</t>
        </is>
      </c>
      <c r="C4350" t="n">
        <v>40351323</v>
      </c>
      <c r="D4350" t="inlineStr">
        <is>
          <t>AGROSUPER SHANGHAI</t>
        </is>
      </c>
      <c r="E4350" t="n">
        <v>1021992</v>
      </c>
      <c r="F4350" t="inlineStr">
        <is>
          <t>agrosuper shanghai1021992</t>
        </is>
      </c>
      <c r="G4350" s="12" t="n">
        <v>44975</v>
      </c>
      <c r="H4350" s="10" t="inlineStr"/>
      <c r="I4350" s="10" t="n"/>
      <c r="J4350" s="10" t="n"/>
      <c r="K4350" s="10" t="n"/>
      <c r="L4350" s="13" t="n">
        <v>5.574109245612703</v>
      </c>
      <c r="M4350" s="12" t="n">
        <v>44980</v>
      </c>
      <c r="N4350" s="13" t="n">
        <v>5.5</v>
      </c>
      <c r="O4350" s="12" t="n">
        <v>44985</v>
      </c>
      <c r="P4350" t="n">
        <v>0</v>
      </c>
      <c r="Q4350" s="14" t="inlineStr">
        <is>
          <t>Mes 3</t>
        </is>
      </c>
      <c r="R4350" s="10" t="n"/>
      <c r="S4350" s="10" t="n"/>
      <c r="T4350" s="10" t="n"/>
      <c r="U4350" s="10" t="n"/>
      <c r="V4350" s="13" t="n">
        <v>7.574109245612703</v>
      </c>
      <c r="W4350" s="12" t="n">
        <v>44982</v>
      </c>
      <c r="X4350" s="13" t="n">
        <v>7.5</v>
      </c>
      <c r="Y4350" s="12" t="n">
        <v>44985</v>
      </c>
      <c r="Z4350" t="n">
        <v>0</v>
      </c>
      <c r="AA4350" s="14" t="inlineStr">
        <is>
          <t>Mes 3</t>
        </is>
      </c>
    </row>
    <row r="4351">
      <c r="B4351" t="inlineStr">
        <is>
          <t>Venta Local</t>
        </is>
      </c>
      <c r="C4351" t="n">
        <v>40351322</v>
      </c>
      <c r="D4351" t="inlineStr">
        <is>
          <t>AGROSUPER SHANGHAI</t>
        </is>
      </c>
      <c r="E4351" t="n">
        <v>1021992</v>
      </c>
      <c r="F4351" t="inlineStr">
        <is>
          <t>agrosuper shanghai1021992</t>
        </is>
      </c>
      <c r="G4351" s="12" t="n">
        <v>44965</v>
      </c>
      <c r="H4351" s="10" t="inlineStr"/>
      <c r="I4351" s="10" t="n"/>
      <c r="J4351" s="10" t="n"/>
      <c r="K4351" s="10" t="n"/>
      <c r="L4351" s="13" t="n">
        <v>5.574109245612703</v>
      </c>
      <c r="M4351" s="12" t="n">
        <v>44970</v>
      </c>
      <c r="N4351" s="13" t="n">
        <v>5.5</v>
      </c>
      <c r="O4351" s="12" t="n">
        <v>44975</v>
      </c>
      <c r="P4351" t="n">
        <v>8</v>
      </c>
      <c r="Q4351" s="14" t="inlineStr">
        <is>
          <t>SI</t>
        </is>
      </c>
      <c r="R4351" s="10" t="n"/>
      <c r="S4351" s="10" t="n"/>
      <c r="T4351" s="10" t="n"/>
      <c r="U4351" s="10" t="n"/>
      <c r="V4351" s="13" t="n">
        <v>7.574109245612703</v>
      </c>
      <c r="W4351" s="12" t="n">
        <v>44972</v>
      </c>
      <c r="X4351" s="13" t="n">
        <v>7.5</v>
      </c>
      <c r="Y4351" s="12" t="n">
        <v>44975</v>
      </c>
      <c r="Z4351" t="n">
        <v>8</v>
      </c>
      <c r="AA4351" s="14" t="inlineStr">
        <is>
          <t>SI</t>
        </is>
      </c>
    </row>
    <row r="4352">
      <c r="B4352" t="inlineStr">
        <is>
          <t>Venta Local</t>
        </is>
      </c>
      <c r="C4352" t="n">
        <v>40351321</v>
      </c>
      <c r="D4352" t="inlineStr">
        <is>
          <t>AGROSUPER SHANGHAI</t>
        </is>
      </c>
      <c r="E4352" t="n">
        <v>1021992</v>
      </c>
      <c r="F4352" t="inlineStr">
        <is>
          <t>agrosuper shanghai1021992</t>
        </is>
      </c>
      <c r="G4352" s="12" t="n">
        <v>44965</v>
      </c>
      <c r="H4352" s="10" t="inlineStr"/>
      <c r="I4352" s="10" t="n"/>
      <c r="J4352" s="10" t="n"/>
      <c r="K4352" s="10" t="n"/>
      <c r="L4352" s="13" t="n">
        <v>5.574109245612703</v>
      </c>
      <c r="M4352" s="12" t="n">
        <v>44970</v>
      </c>
      <c r="N4352" s="13" t="n">
        <v>5.5</v>
      </c>
      <c r="O4352" s="12" t="n">
        <v>44975</v>
      </c>
      <c r="P4352" t="n">
        <v>8</v>
      </c>
      <c r="Q4352" s="14" t="inlineStr">
        <is>
          <t>SI</t>
        </is>
      </c>
      <c r="R4352" s="10" t="n"/>
      <c r="S4352" s="10" t="n"/>
      <c r="T4352" s="10" t="n"/>
      <c r="U4352" s="10" t="n"/>
      <c r="V4352" s="13" t="n">
        <v>7.574109245612703</v>
      </c>
      <c r="W4352" s="12" t="n">
        <v>44972</v>
      </c>
      <c r="X4352" s="13" t="n">
        <v>7.5</v>
      </c>
      <c r="Y4352" s="12" t="n">
        <v>44975</v>
      </c>
      <c r="Z4352" t="n">
        <v>8</v>
      </c>
      <c r="AA4352" s="14" t="inlineStr">
        <is>
          <t>SI</t>
        </is>
      </c>
    </row>
    <row r="4353">
      <c r="B4353" t="inlineStr">
        <is>
          <t>Venta Local</t>
        </is>
      </c>
      <c r="C4353" t="n">
        <v>40351320</v>
      </c>
      <c r="D4353" t="inlineStr">
        <is>
          <t>AGROSUPER SHANGHAI</t>
        </is>
      </c>
      <c r="E4353" t="n">
        <v>1021992</v>
      </c>
      <c r="F4353" t="inlineStr">
        <is>
          <t>agrosuper shanghai1021992</t>
        </is>
      </c>
      <c r="G4353" s="12" t="n">
        <v>44968</v>
      </c>
      <c r="H4353" s="10" t="inlineStr"/>
      <c r="I4353" s="10" t="n"/>
      <c r="J4353" s="10" t="n"/>
      <c r="K4353" s="10" t="n"/>
      <c r="L4353" s="13" t="n">
        <v>5.574109245612703</v>
      </c>
      <c r="M4353" s="12" t="n">
        <v>44973</v>
      </c>
      <c r="N4353" s="13" t="n">
        <v>5.5</v>
      </c>
      <c r="O4353" s="12" t="n">
        <v>44978</v>
      </c>
      <c r="P4353" t="n">
        <v>6</v>
      </c>
      <c r="Q4353" s="14" t="inlineStr">
        <is>
          <t>SI</t>
        </is>
      </c>
      <c r="R4353" s="10" t="n"/>
      <c r="S4353" s="10" t="n"/>
      <c r="T4353" s="10" t="n"/>
      <c r="U4353" s="10" t="n"/>
      <c r="V4353" s="13" t="n">
        <v>7.574109245612703</v>
      </c>
      <c r="W4353" s="12" t="n">
        <v>44975</v>
      </c>
      <c r="X4353" s="13" t="n">
        <v>7.5</v>
      </c>
      <c r="Y4353" s="12" t="n">
        <v>44978</v>
      </c>
      <c r="Z4353" t="n">
        <v>6</v>
      </c>
      <c r="AA4353" s="14" t="inlineStr">
        <is>
          <t>SI</t>
        </is>
      </c>
    </row>
    <row r="4354">
      <c r="B4354" t="inlineStr">
        <is>
          <t>Venta Local</t>
        </is>
      </c>
      <c r="C4354" t="n">
        <v>40351320</v>
      </c>
      <c r="D4354" t="inlineStr">
        <is>
          <t>AGROSUPER SHANGHAI</t>
        </is>
      </c>
      <c r="E4354" t="n">
        <v>1021992</v>
      </c>
      <c r="F4354" t="inlineStr">
        <is>
          <t>agrosuper shanghai1021992</t>
        </is>
      </c>
      <c r="G4354" s="12" t="n">
        <v>44968</v>
      </c>
      <c r="H4354" s="10" t="inlineStr"/>
      <c r="I4354" s="10" t="n"/>
      <c r="J4354" s="10" t="n"/>
      <c r="K4354" s="10" t="n"/>
      <c r="L4354" s="13" t="n">
        <v>5.574109245612703</v>
      </c>
      <c r="M4354" s="12" t="n">
        <v>44973</v>
      </c>
      <c r="N4354" s="13" t="n">
        <v>5.5</v>
      </c>
      <c r="O4354" s="12" t="n">
        <v>44978</v>
      </c>
      <c r="P4354" t="n">
        <v>6</v>
      </c>
      <c r="Q4354" s="14" t="inlineStr">
        <is>
          <t>SI</t>
        </is>
      </c>
      <c r="R4354" s="10" t="n"/>
      <c r="S4354" s="10" t="n"/>
      <c r="T4354" s="10" t="n"/>
      <c r="U4354" s="10" t="n"/>
      <c r="V4354" s="13" t="n">
        <v>7.574109245612703</v>
      </c>
      <c r="W4354" s="12" t="n">
        <v>44975</v>
      </c>
      <c r="X4354" s="13" t="n">
        <v>7.5</v>
      </c>
      <c r="Y4354" s="12" t="n">
        <v>44978</v>
      </c>
      <c r="Z4354" t="n">
        <v>6</v>
      </c>
      <c r="AA4354" s="14" t="inlineStr">
        <is>
          <t>SI</t>
        </is>
      </c>
    </row>
    <row r="4355">
      <c r="B4355" t="inlineStr">
        <is>
          <t>Venta Local</t>
        </is>
      </c>
      <c r="C4355" t="n">
        <v>40351313</v>
      </c>
      <c r="D4355" t="inlineStr">
        <is>
          <t>AGROSUPER SHANGHAI</t>
        </is>
      </c>
      <c r="E4355" t="n">
        <v>1021767</v>
      </c>
      <c r="F4355" t="inlineStr">
        <is>
          <t>agrosuper shanghai1021767</t>
        </is>
      </c>
      <c r="G4355" s="12" t="n">
        <v>44968</v>
      </c>
      <c r="H4355" s="10" t="inlineStr"/>
      <c r="I4355" s="10" t="n"/>
      <c r="J4355" s="10" t="n"/>
      <c r="K4355" s="10" t="n"/>
      <c r="L4355" s="13" t="n">
        <v>5.574109245612703</v>
      </c>
      <c r="M4355" s="12" t="n">
        <v>44973</v>
      </c>
      <c r="N4355" s="13" t="n">
        <v>5.5</v>
      </c>
      <c r="O4355" s="12" t="n">
        <v>44978</v>
      </c>
      <c r="P4355" t="n">
        <v>6</v>
      </c>
      <c r="Q4355" s="14" t="inlineStr">
        <is>
          <t>SI</t>
        </is>
      </c>
      <c r="R4355" s="10" t="n"/>
      <c r="S4355" s="10" t="n"/>
      <c r="T4355" s="10" t="n"/>
      <c r="U4355" s="10" t="n"/>
      <c r="V4355" s="13" t="n">
        <v>7.574109245612703</v>
      </c>
      <c r="W4355" s="12" t="n">
        <v>44975</v>
      </c>
      <c r="X4355" s="13" t="n">
        <v>7.5</v>
      </c>
      <c r="Y4355" s="12" t="n">
        <v>44978</v>
      </c>
      <c r="Z4355" t="n">
        <v>6</v>
      </c>
      <c r="AA4355" s="14" t="inlineStr">
        <is>
          <t>SI</t>
        </is>
      </c>
    </row>
    <row r="4356">
      <c r="B4356" t="inlineStr">
        <is>
          <t>Venta Local</t>
        </is>
      </c>
      <c r="C4356" t="n">
        <v>40351312</v>
      </c>
      <c r="D4356" t="inlineStr">
        <is>
          <t>AGROSUPER SHANGHAI</t>
        </is>
      </c>
      <c r="E4356" t="n">
        <v>1021767</v>
      </c>
      <c r="F4356" t="inlineStr">
        <is>
          <t>agrosuper shanghai1021767</t>
        </is>
      </c>
      <c r="G4356" s="12" t="n">
        <v>44968</v>
      </c>
      <c r="H4356" s="10" t="inlineStr"/>
      <c r="I4356" s="10" t="n"/>
      <c r="J4356" s="10" t="n"/>
      <c r="K4356" s="10" t="n"/>
      <c r="L4356" s="13" t="n">
        <v>5.574109245612703</v>
      </c>
      <c r="M4356" s="12" t="n">
        <v>44973</v>
      </c>
      <c r="N4356" s="13" t="n">
        <v>5.5</v>
      </c>
      <c r="O4356" s="12" t="n">
        <v>44978</v>
      </c>
      <c r="P4356" t="n">
        <v>6</v>
      </c>
      <c r="Q4356" s="14" t="inlineStr">
        <is>
          <t>SI</t>
        </is>
      </c>
      <c r="R4356" s="10" t="n"/>
      <c r="S4356" s="10" t="n"/>
      <c r="T4356" s="10" t="n"/>
      <c r="U4356" s="10" t="n"/>
      <c r="V4356" s="13" t="n">
        <v>7.574109245612703</v>
      </c>
      <c r="W4356" s="12" t="n">
        <v>44975</v>
      </c>
      <c r="X4356" s="13" t="n">
        <v>7.5</v>
      </c>
      <c r="Y4356" s="12" t="n">
        <v>44978</v>
      </c>
      <c r="Z4356" t="n">
        <v>6</v>
      </c>
      <c r="AA4356" s="14" t="inlineStr">
        <is>
          <t>SI</t>
        </is>
      </c>
    </row>
    <row r="4357">
      <c r="B4357" t="inlineStr">
        <is>
          <t>Venta Local</t>
        </is>
      </c>
      <c r="C4357" t="n">
        <v>40351311</v>
      </c>
      <c r="D4357" t="inlineStr">
        <is>
          <t>AGROSUPER SHANGHAI</t>
        </is>
      </c>
      <c r="E4357" t="n">
        <v>1021767</v>
      </c>
      <c r="F4357" t="inlineStr">
        <is>
          <t>agrosuper shanghai1021767</t>
        </is>
      </c>
      <c r="G4357" s="12" t="n">
        <v>44968</v>
      </c>
      <c r="H4357" s="10" t="inlineStr"/>
      <c r="I4357" s="10" t="n"/>
      <c r="J4357" s="10" t="n"/>
      <c r="K4357" s="10" t="n"/>
      <c r="L4357" s="13" t="n">
        <v>5.574109245612703</v>
      </c>
      <c r="M4357" s="12" t="n">
        <v>44973</v>
      </c>
      <c r="N4357" s="13" t="n">
        <v>5.5</v>
      </c>
      <c r="O4357" s="12" t="n">
        <v>44978</v>
      </c>
      <c r="P4357" t="n">
        <v>6</v>
      </c>
      <c r="Q4357" s="14" t="inlineStr">
        <is>
          <t>SI</t>
        </is>
      </c>
      <c r="R4357" s="10" t="n"/>
      <c r="S4357" s="10" t="n"/>
      <c r="T4357" s="10" t="n"/>
      <c r="U4357" s="10" t="n"/>
      <c r="V4357" s="13" t="n">
        <v>7.574109245612703</v>
      </c>
      <c r="W4357" s="12" t="n">
        <v>44975</v>
      </c>
      <c r="X4357" s="13" t="n">
        <v>7.5</v>
      </c>
      <c r="Y4357" s="12" t="n">
        <v>44978</v>
      </c>
      <c r="Z4357" t="n">
        <v>6</v>
      </c>
      <c r="AA4357" s="14" t="inlineStr">
        <is>
          <t>SI</t>
        </is>
      </c>
    </row>
    <row r="4358">
      <c r="B4358" t="inlineStr">
        <is>
          <t>Venta Local</t>
        </is>
      </c>
      <c r="C4358" t="n">
        <v>40351311</v>
      </c>
      <c r="D4358" t="inlineStr">
        <is>
          <t>AGROSUPER SHANGHAI</t>
        </is>
      </c>
      <c r="E4358" t="n">
        <v>1021767</v>
      </c>
      <c r="F4358" t="inlineStr">
        <is>
          <t>agrosuper shanghai1021767</t>
        </is>
      </c>
      <c r="G4358" s="12" t="n">
        <v>44968</v>
      </c>
      <c r="H4358" s="10" t="inlineStr"/>
      <c r="I4358" s="10" t="n"/>
      <c r="J4358" s="10" t="n"/>
      <c r="K4358" s="10" t="n"/>
      <c r="L4358" s="13" t="n">
        <v>5.574109245612703</v>
      </c>
      <c r="M4358" s="12" t="n">
        <v>44973</v>
      </c>
      <c r="N4358" s="13" t="n">
        <v>5.5</v>
      </c>
      <c r="O4358" s="12" t="n">
        <v>44978</v>
      </c>
      <c r="P4358" t="n">
        <v>6</v>
      </c>
      <c r="Q4358" s="14" t="inlineStr">
        <is>
          <t>SI</t>
        </is>
      </c>
      <c r="R4358" s="10" t="n"/>
      <c r="S4358" s="10" t="n"/>
      <c r="T4358" s="10" t="n"/>
      <c r="U4358" s="10" t="n"/>
      <c r="V4358" s="13" t="n">
        <v>7.574109245612703</v>
      </c>
      <c r="W4358" s="12" t="n">
        <v>44975</v>
      </c>
      <c r="X4358" s="13" t="n">
        <v>7.5</v>
      </c>
      <c r="Y4358" s="12" t="n">
        <v>44978</v>
      </c>
      <c r="Z4358" t="n">
        <v>6</v>
      </c>
      <c r="AA4358" s="14" t="inlineStr">
        <is>
          <t>SI</t>
        </is>
      </c>
    </row>
    <row r="4359">
      <c r="B4359" t="inlineStr">
        <is>
          <t>Venta Local</t>
        </is>
      </c>
      <c r="C4359" t="n">
        <v>40351310</v>
      </c>
      <c r="D4359" t="inlineStr">
        <is>
          <t>AGROSUPER SHANGHAI</t>
        </is>
      </c>
      <c r="E4359" t="n">
        <v>1021767</v>
      </c>
      <c r="F4359" t="inlineStr">
        <is>
          <t>agrosuper shanghai1021767</t>
        </is>
      </c>
      <c r="G4359" s="12" t="n">
        <v>44969</v>
      </c>
      <c r="H4359" s="10" t="inlineStr"/>
      <c r="I4359" s="10" t="n"/>
      <c r="J4359" s="10" t="n"/>
      <c r="K4359" s="10" t="n"/>
      <c r="L4359" s="13" t="n">
        <v>5.574109245612703</v>
      </c>
      <c r="M4359" s="12" t="n">
        <v>44974</v>
      </c>
      <c r="N4359" s="13" t="n">
        <v>5.5</v>
      </c>
      <c r="O4359" s="12" t="n">
        <v>44979</v>
      </c>
      <c r="P4359" t="n">
        <v>5</v>
      </c>
      <c r="Q4359" s="14" t="inlineStr">
        <is>
          <t>SI</t>
        </is>
      </c>
      <c r="R4359" s="10" t="n"/>
      <c r="S4359" s="10" t="n"/>
      <c r="T4359" s="10" t="n"/>
      <c r="U4359" s="10" t="n"/>
      <c r="V4359" s="13" t="n">
        <v>7.574109245612703</v>
      </c>
      <c r="W4359" s="12" t="n">
        <v>44976</v>
      </c>
      <c r="X4359" s="13" t="n">
        <v>7.5</v>
      </c>
      <c r="Y4359" s="12" t="n">
        <v>44979</v>
      </c>
      <c r="Z4359" t="n">
        <v>5</v>
      </c>
      <c r="AA4359" s="14" t="inlineStr">
        <is>
          <t>SI</t>
        </is>
      </c>
    </row>
    <row r="4360">
      <c r="B4360" t="inlineStr">
        <is>
          <t>Venta Local</t>
        </is>
      </c>
      <c r="C4360" t="n">
        <v>40351309</v>
      </c>
      <c r="D4360" t="inlineStr">
        <is>
          <t>AGROSUPER SHANGHAI</t>
        </is>
      </c>
      <c r="E4360" t="n">
        <v>1021767</v>
      </c>
      <c r="F4360" t="inlineStr">
        <is>
          <t>agrosuper shanghai1021767</t>
        </is>
      </c>
      <c r="G4360" s="12" t="n">
        <v>44969</v>
      </c>
      <c r="H4360" s="10" t="inlineStr"/>
      <c r="I4360" s="10" t="n"/>
      <c r="J4360" s="10" t="n"/>
      <c r="K4360" s="10" t="n"/>
      <c r="L4360" s="13" t="n">
        <v>5.574109245612703</v>
      </c>
      <c r="M4360" s="12" t="n">
        <v>44974</v>
      </c>
      <c r="N4360" s="13" t="n">
        <v>5.5</v>
      </c>
      <c r="O4360" s="12" t="n">
        <v>44979</v>
      </c>
      <c r="P4360" t="n">
        <v>5</v>
      </c>
      <c r="Q4360" s="14" t="inlineStr">
        <is>
          <t>SI</t>
        </is>
      </c>
      <c r="R4360" s="10" t="n"/>
      <c r="S4360" s="10" t="n"/>
      <c r="T4360" s="10" t="n"/>
      <c r="U4360" s="10" t="n"/>
      <c r="V4360" s="13" t="n">
        <v>7.574109245612703</v>
      </c>
      <c r="W4360" s="12" t="n">
        <v>44976</v>
      </c>
      <c r="X4360" s="13" t="n">
        <v>7.5</v>
      </c>
      <c r="Y4360" s="12" t="n">
        <v>44979</v>
      </c>
      <c r="Z4360" t="n">
        <v>5</v>
      </c>
      <c r="AA4360" s="14" t="inlineStr">
        <is>
          <t>SI</t>
        </is>
      </c>
    </row>
    <row r="4361">
      <c r="B4361" t="inlineStr">
        <is>
          <t>Venta Local</t>
        </is>
      </c>
      <c r="C4361" t="n">
        <v>40351308</v>
      </c>
      <c r="D4361" t="inlineStr">
        <is>
          <t>AGROSUPER SHANGHAI</t>
        </is>
      </c>
      <c r="E4361" t="n">
        <v>1021767</v>
      </c>
      <c r="F4361" t="inlineStr">
        <is>
          <t>agrosuper shanghai1021767</t>
        </is>
      </c>
      <c r="G4361" s="12" t="n">
        <v>44969</v>
      </c>
      <c r="H4361" s="10" t="inlineStr"/>
      <c r="I4361" s="10" t="n"/>
      <c r="J4361" s="10" t="n"/>
      <c r="K4361" s="10" t="n"/>
      <c r="L4361" s="13" t="n">
        <v>5.574109245612703</v>
      </c>
      <c r="M4361" s="12" t="n">
        <v>44974</v>
      </c>
      <c r="N4361" s="13" t="n">
        <v>5.5</v>
      </c>
      <c r="O4361" s="12" t="n">
        <v>44979</v>
      </c>
      <c r="P4361" t="n">
        <v>5</v>
      </c>
      <c r="Q4361" s="14" t="inlineStr">
        <is>
          <t>SI</t>
        </is>
      </c>
      <c r="R4361" s="10" t="n"/>
      <c r="S4361" s="10" t="n"/>
      <c r="T4361" s="10" t="n"/>
      <c r="U4361" s="10" t="n"/>
      <c r="V4361" s="13" t="n">
        <v>7.574109245612703</v>
      </c>
      <c r="W4361" s="12" t="n">
        <v>44976</v>
      </c>
      <c r="X4361" s="13" t="n">
        <v>7.5</v>
      </c>
      <c r="Y4361" s="12" t="n">
        <v>44979</v>
      </c>
      <c r="Z4361" t="n">
        <v>5</v>
      </c>
      <c r="AA4361" s="14" t="inlineStr">
        <is>
          <t>SI</t>
        </is>
      </c>
    </row>
    <row r="4362">
      <c r="B4362" t="inlineStr">
        <is>
          <t>Venta Local</t>
        </is>
      </c>
      <c r="C4362" t="n">
        <v>40351307</v>
      </c>
      <c r="D4362" t="inlineStr">
        <is>
          <t>AGROSUPER SHANGHAI</t>
        </is>
      </c>
      <c r="E4362" t="n">
        <v>1021767</v>
      </c>
      <c r="F4362" t="inlineStr">
        <is>
          <t>agrosuper shanghai1021767</t>
        </is>
      </c>
      <c r="G4362" s="12" t="n">
        <v>44940</v>
      </c>
      <c r="H4362" s="10" t="inlineStr"/>
      <c r="I4362" s="10" t="n"/>
      <c r="J4362" s="10" t="n"/>
      <c r="K4362" s="10" t="n"/>
      <c r="L4362" s="13" t="n">
        <v>5.574109245612703</v>
      </c>
      <c r="M4362" s="12" t="n">
        <v>44945</v>
      </c>
      <c r="N4362" s="13" t="n">
        <v>5.5</v>
      </c>
      <c r="O4362" s="12" t="n">
        <v>44950</v>
      </c>
      <c r="P4362" t="n">
        <v>6</v>
      </c>
      <c r="Q4362" s="14" t="inlineStr">
        <is>
          <t>SI</t>
        </is>
      </c>
      <c r="R4362" s="10" t="n"/>
      <c r="S4362" s="10" t="n"/>
      <c r="T4362" s="10" t="n"/>
      <c r="U4362" s="10" t="n"/>
      <c r="V4362" s="13" t="n">
        <v>7.574109245612703</v>
      </c>
      <c r="W4362" s="12" t="n">
        <v>44947</v>
      </c>
      <c r="X4362" s="13" t="n">
        <v>7.5</v>
      </c>
      <c r="Y4362" s="12" t="n">
        <v>44950</v>
      </c>
      <c r="Z4362" t="n">
        <v>6</v>
      </c>
      <c r="AA4362" s="14" t="inlineStr">
        <is>
          <t>SI</t>
        </is>
      </c>
    </row>
    <row r="4363">
      <c r="B4363" t="inlineStr">
        <is>
          <t>Venta Local</t>
        </is>
      </c>
      <c r="C4363" t="n">
        <v>40351305</v>
      </c>
      <c r="D4363" t="inlineStr">
        <is>
          <t>AGROSUPER SHANGHAI</t>
        </is>
      </c>
      <c r="E4363" t="n">
        <v>1021767</v>
      </c>
      <c r="F4363" t="inlineStr">
        <is>
          <t>agrosuper shanghai1021767</t>
        </is>
      </c>
      <c r="G4363" s="12" t="n">
        <v>44941</v>
      </c>
      <c r="H4363" s="10" t="inlineStr"/>
      <c r="I4363" s="10" t="n"/>
      <c r="J4363" s="10" t="n"/>
      <c r="K4363" s="10" t="n"/>
      <c r="L4363" s="13" t="n">
        <v>5.574109245612703</v>
      </c>
      <c r="M4363" s="12" t="n">
        <v>44946</v>
      </c>
      <c r="N4363" s="13" t="n">
        <v>5.5</v>
      </c>
      <c r="O4363" s="12" t="n">
        <v>44951</v>
      </c>
      <c r="P4363" t="n">
        <v>5</v>
      </c>
      <c r="Q4363" s="14" t="inlineStr">
        <is>
          <t>SI</t>
        </is>
      </c>
      <c r="R4363" s="10" t="n"/>
      <c r="S4363" s="10" t="n"/>
      <c r="T4363" s="10" t="n"/>
      <c r="U4363" s="10" t="n"/>
      <c r="V4363" s="13" t="n">
        <v>7.574109245612703</v>
      </c>
      <c r="W4363" s="12" t="n">
        <v>44948</v>
      </c>
      <c r="X4363" s="13" t="n">
        <v>7.5</v>
      </c>
      <c r="Y4363" s="12" t="n">
        <v>44951</v>
      </c>
      <c r="Z4363" t="n">
        <v>5</v>
      </c>
      <c r="AA4363" s="14" t="inlineStr">
        <is>
          <t>SI</t>
        </is>
      </c>
    </row>
    <row r="4364">
      <c r="B4364" t="inlineStr">
        <is>
          <t>Venta Local</t>
        </is>
      </c>
      <c r="C4364" t="n">
        <v>40351304</v>
      </c>
      <c r="D4364" t="inlineStr">
        <is>
          <t>AGROSUPER SHANGHAI</t>
        </is>
      </c>
      <c r="E4364" t="n">
        <v>1021767</v>
      </c>
      <c r="F4364" t="inlineStr">
        <is>
          <t>agrosuper shanghai1021767</t>
        </is>
      </c>
      <c r="G4364" s="12" t="n">
        <v>44935</v>
      </c>
      <c r="H4364" s="10" t="inlineStr"/>
      <c r="I4364" s="10" t="n"/>
      <c r="J4364" s="10" t="n"/>
      <c r="K4364" s="10" t="n"/>
      <c r="L4364" s="13" t="n">
        <v>5.574109245612703</v>
      </c>
      <c r="M4364" s="12" t="n">
        <v>44940</v>
      </c>
      <c r="N4364" s="13" t="n">
        <v>5.5</v>
      </c>
      <c r="O4364" s="12" t="n">
        <v>44945</v>
      </c>
      <c r="P4364" t="n">
        <v>8</v>
      </c>
      <c r="Q4364" s="14" t="inlineStr">
        <is>
          <t>SI</t>
        </is>
      </c>
      <c r="R4364" s="10" t="n"/>
      <c r="S4364" s="10" t="n"/>
      <c r="T4364" s="10" t="n"/>
      <c r="U4364" s="10" t="n"/>
      <c r="V4364" s="13" t="n">
        <v>7.574109245612703</v>
      </c>
      <c r="W4364" s="12" t="n">
        <v>44942</v>
      </c>
      <c r="X4364" s="13" t="n">
        <v>7.5</v>
      </c>
      <c r="Y4364" s="12" t="n">
        <v>44945</v>
      </c>
      <c r="Z4364" t="n">
        <v>8</v>
      </c>
      <c r="AA4364" s="14" t="inlineStr">
        <is>
          <t>SI</t>
        </is>
      </c>
    </row>
    <row r="4365">
      <c r="B4365" t="inlineStr">
        <is>
          <t>Venta Local</t>
        </is>
      </c>
      <c r="C4365" t="n">
        <v>40351301</v>
      </c>
      <c r="D4365" t="inlineStr">
        <is>
          <t>AGROSUPER SHANGHAI</t>
        </is>
      </c>
      <c r="E4365" t="n">
        <v>1012448</v>
      </c>
      <c r="F4365" t="inlineStr">
        <is>
          <t>agrosuper shanghai1012448</t>
        </is>
      </c>
      <c r="G4365" s="12" t="n">
        <v>44958</v>
      </c>
      <c r="H4365" s="10" t="inlineStr"/>
      <c r="I4365" s="10" t="n"/>
      <c r="J4365" s="10" t="n"/>
      <c r="K4365" s="10" t="n"/>
      <c r="L4365" s="13" t="n">
        <v>5.574109245612703</v>
      </c>
      <c r="M4365" s="12" t="n">
        <v>44963</v>
      </c>
      <c r="N4365" s="13" t="n">
        <v>5.5</v>
      </c>
      <c r="O4365" s="12" t="n">
        <v>44968</v>
      </c>
      <c r="P4365" t="n">
        <v>14</v>
      </c>
      <c r="Q4365" s="14" t="inlineStr">
        <is>
          <t>SI</t>
        </is>
      </c>
      <c r="R4365" s="10" t="n"/>
      <c r="S4365" s="10" t="n"/>
      <c r="T4365" s="10" t="n"/>
      <c r="U4365" s="10" t="n"/>
      <c r="V4365" s="13" t="n">
        <v>7.574109245612703</v>
      </c>
      <c r="W4365" s="12" t="n">
        <v>44965</v>
      </c>
      <c r="X4365" s="13" t="n">
        <v>7.5</v>
      </c>
      <c r="Y4365" s="12" t="n">
        <v>44968</v>
      </c>
      <c r="Z4365" t="n">
        <v>14</v>
      </c>
      <c r="AA4365" s="14" t="inlineStr">
        <is>
          <t>SI</t>
        </is>
      </c>
    </row>
    <row r="4366">
      <c r="B4366" t="inlineStr">
        <is>
          <t>Venta Local</t>
        </is>
      </c>
      <c r="C4366" t="n">
        <v>40351300</v>
      </c>
      <c r="D4366" t="inlineStr">
        <is>
          <t>AGROSUPER SHANGHAI</t>
        </is>
      </c>
      <c r="E4366" t="n">
        <v>1012448</v>
      </c>
      <c r="F4366" t="inlineStr">
        <is>
          <t>agrosuper shanghai1012448</t>
        </is>
      </c>
      <c r="G4366" s="12" t="n">
        <v>44958</v>
      </c>
      <c r="H4366" s="10" t="inlineStr"/>
      <c r="I4366" s="10" t="n"/>
      <c r="J4366" s="10" t="n"/>
      <c r="K4366" s="10" t="n"/>
      <c r="L4366" s="13" t="n">
        <v>5.574109245612703</v>
      </c>
      <c r="M4366" s="12" t="n">
        <v>44963</v>
      </c>
      <c r="N4366" s="13" t="n">
        <v>5.5</v>
      </c>
      <c r="O4366" s="12" t="n">
        <v>44968</v>
      </c>
      <c r="P4366" t="n">
        <v>14</v>
      </c>
      <c r="Q4366" s="14" t="inlineStr">
        <is>
          <t>SI</t>
        </is>
      </c>
      <c r="R4366" s="10" t="n"/>
      <c r="S4366" s="10" t="n"/>
      <c r="T4366" s="10" t="n"/>
      <c r="U4366" s="10" t="n"/>
      <c r="V4366" s="13" t="n">
        <v>7.574109245612703</v>
      </c>
      <c r="W4366" s="12" t="n">
        <v>44965</v>
      </c>
      <c r="X4366" s="13" t="n">
        <v>7.5</v>
      </c>
      <c r="Y4366" s="12" t="n">
        <v>44968</v>
      </c>
      <c r="Z4366" t="n">
        <v>14</v>
      </c>
      <c r="AA4366" s="14" t="inlineStr">
        <is>
          <t>SI</t>
        </is>
      </c>
    </row>
    <row r="4367">
      <c r="B4367" t="inlineStr">
        <is>
          <t>Venta Local</t>
        </is>
      </c>
      <c r="C4367" t="n">
        <v>40351299</v>
      </c>
      <c r="D4367" t="inlineStr">
        <is>
          <t>AGROSUPER SHANGHAI</t>
        </is>
      </c>
      <c r="E4367" t="n">
        <v>1012448</v>
      </c>
      <c r="F4367" t="inlineStr">
        <is>
          <t>agrosuper shanghai1012448</t>
        </is>
      </c>
      <c r="G4367" s="12" t="n">
        <v>44941</v>
      </c>
      <c r="H4367" s="10" t="inlineStr"/>
      <c r="I4367" s="10" t="n"/>
      <c r="J4367" s="10" t="n"/>
      <c r="K4367" s="10" t="n"/>
      <c r="L4367" s="13" t="n">
        <v>5.574109245612703</v>
      </c>
      <c r="M4367" s="12" t="n">
        <v>44946</v>
      </c>
      <c r="N4367" s="13" t="n">
        <v>5.5</v>
      </c>
      <c r="O4367" s="12" t="n">
        <v>44951</v>
      </c>
      <c r="P4367" t="n">
        <v>5</v>
      </c>
      <c r="Q4367" s="14" t="inlineStr">
        <is>
          <t>SI</t>
        </is>
      </c>
      <c r="R4367" s="10" t="n"/>
      <c r="S4367" s="10" t="n"/>
      <c r="T4367" s="10" t="n"/>
      <c r="U4367" s="10" t="n"/>
      <c r="V4367" s="13" t="n">
        <v>7.574109245612703</v>
      </c>
      <c r="W4367" s="12" t="n">
        <v>44948</v>
      </c>
      <c r="X4367" s="13" t="n">
        <v>7.5</v>
      </c>
      <c r="Y4367" s="12" t="n">
        <v>44951</v>
      </c>
      <c r="Z4367" t="n">
        <v>5</v>
      </c>
      <c r="AA4367" s="14" t="inlineStr">
        <is>
          <t>SI</t>
        </is>
      </c>
    </row>
    <row r="4368">
      <c r="B4368" t="inlineStr">
        <is>
          <t>Venta Local</t>
        </is>
      </c>
      <c r="C4368" t="n">
        <v>40351298</v>
      </c>
      <c r="D4368" t="inlineStr">
        <is>
          <t>AGROSUPER SHANGHAI</t>
        </is>
      </c>
      <c r="E4368" t="n">
        <v>1012448</v>
      </c>
      <c r="F4368" t="inlineStr">
        <is>
          <t>agrosuper shanghai1012448</t>
        </is>
      </c>
      <c r="G4368" s="12" t="n">
        <v>44952</v>
      </c>
      <c r="H4368" s="10" t="inlineStr"/>
      <c r="I4368" s="10" t="n"/>
      <c r="J4368" s="10" t="n"/>
      <c r="K4368" s="10" t="n"/>
      <c r="L4368" s="13" t="n">
        <v>5.574109245612703</v>
      </c>
      <c r="M4368" s="12" t="n">
        <v>44957</v>
      </c>
      <c r="N4368" s="13" t="n">
        <v>5.5</v>
      </c>
      <c r="O4368" s="12" t="n">
        <v>44962</v>
      </c>
      <c r="P4368" t="n">
        <v>20</v>
      </c>
      <c r="Q4368" s="14" t="inlineStr">
        <is>
          <t>SI</t>
        </is>
      </c>
      <c r="R4368" s="10" t="n"/>
      <c r="S4368" s="10" t="n"/>
      <c r="T4368" s="10" t="n"/>
      <c r="U4368" s="10" t="n"/>
      <c r="V4368" s="13" t="n">
        <v>7.574109245612703</v>
      </c>
      <c r="W4368" s="12" t="n">
        <v>44959</v>
      </c>
      <c r="X4368" s="13" t="n">
        <v>7.5</v>
      </c>
      <c r="Y4368" s="12" t="n">
        <v>44962</v>
      </c>
      <c r="Z4368" t="n">
        <v>20</v>
      </c>
      <c r="AA4368" s="14" t="inlineStr">
        <is>
          <t>SI</t>
        </is>
      </c>
    </row>
    <row r="4369">
      <c r="B4369" t="inlineStr">
        <is>
          <t>Venta Local</t>
        </is>
      </c>
      <c r="C4369" t="n">
        <v>40351297</v>
      </c>
      <c r="D4369" t="inlineStr">
        <is>
          <t>AGROSUPER SHANGHAI</t>
        </is>
      </c>
      <c r="E4369" t="n">
        <v>1012448</v>
      </c>
      <c r="F4369" t="inlineStr">
        <is>
          <t>agrosuper shanghai1012448</t>
        </is>
      </c>
      <c r="G4369" s="12" t="n">
        <v>44952</v>
      </c>
      <c r="H4369" s="10" t="inlineStr"/>
      <c r="I4369" s="10" t="n"/>
      <c r="J4369" s="10" t="n"/>
      <c r="K4369" s="10" t="n"/>
      <c r="L4369" s="13" t="n">
        <v>5.574109245612703</v>
      </c>
      <c r="M4369" s="12" t="n">
        <v>44957</v>
      </c>
      <c r="N4369" s="13" t="n">
        <v>5.5</v>
      </c>
      <c r="O4369" s="12" t="n">
        <v>44962</v>
      </c>
      <c r="P4369" t="n">
        <v>20</v>
      </c>
      <c r="Q4369" s="14" t="inlineStr">
        <is>
          <t>SI</t>
        </is>
      </c>
      <c r="R4369" s="10" t="n"/>
      <c r="S4369" s="10" t="n"/>
      <c r="T4369" s="10" t="n"/>
      <c r="U4369" s="10" t="n"/>
      <c r="V4369" s="13" t="n">
        <v>7.574109245612703</v>
      </c>
      <c r="W4369" s="12" t="n">
        <v>44959</v>
      </c>
      <c r="X4369" s="13" t="n">
        <v>7.5</v>
      </c>
      <c r="Y4369" s="12" t="n">
        <v>44962</v>
      </c>
      <c r="Z4369" t="n">
        <v>20</v>
      </c>
      <c r="AA4369" s="14" t="inlineStr">
        <is>
          <t>SI</t>
        </is>
      </c>
    </row>
    <row r="4370">
      <c r="B4370" t="inlineStr">
        <is>
          <t>Venta Local</t>
        </is>
      </c>
      <c r="C4370" t="n">
        <v>40351296</v>
      </c>
      <c r="D4370" t="inlineStr">
        <is>
          <t>AGROSUPER SHANGHAI</t>
        </is>
      </c>
      <c r="E4370" t="n">
        <v>1012448</v>
      </c>
      <c r="F4370" t="inlineStr">
        <is>
          <t>agrosuper shanghai1012448</t>
        </is>
      </c>
      <c r="G4370" s="12" t="n">
        <v>44936</v>
      </c>
      <c r="H4370" s="10" t="inlineStr"/>
      <c r="I4370" s="10" t="n"/>
      <c r="J4370" s="10" t="n"/>
      <c r="K4370" s="10" t="n"/>
      <c r="L4370" s="13" t="n">
        <v>5.574109245612703</v>
      </c>
      <c r="M4370" s="12" t="n">
        <v>44941</v>
      </c>
      <c r="N4370" s="13" t="n">
        <v>5.5</v>
      </c>
      <c r="O4370" s="12" t="n">
        <v>44946</v>
      </c>
      <c r="P4370" t="n">
        <v>7</v>
      </c>
      <c r="Q4370" s="14" t="inlineStr">
        <is>
          <t>SI</t>
        </is>
      </c>
      <c r="R4370" s="10" t="n"/>
      <c r="S4370" s="10" t="n"/>
      <c r="T4370" s="10" t="n"/>
      <c r="U4370" s="10" t="n"/>
      <c r="V4370" s="13" t="n">
        <v>7.574109245612703</v>
      </c>
      <c r="W4370" s="12" t="n">
        <v>44943</v>
      </c>
      <c r="X4370" s="13" t="n">
        <v>7.5</v>
      </c>
      <c r="Y4370" s="12" t="n">
        <v>44946</v>
      </c>
      <c r="Z4370" t="n">
        <v>7</v>
      </c>
      <c r="AA4370" s="14" t="inlineStr">
        <is>
          <t>SI</t>
        </is>
      </c>
    </row>
    <row r="4371">
      <c r="B4371" t="inlineStr">
        <is>
          <t>Venta Local</t>
        </is>
      </c>
      <c r="C4371" t="n">
        <v>40351278</v>
      </c>
      <c r="D4371" t="inlineStr">
        <is>
          <t>AGROSUPER SHANGHAI</t>
        </is>
      </c>
      <c r="E4371" t="n">
        <v>1012504</v>
      </c>
      <c r="F4371" t="inlineStr">
        <is>
          <t>agrosuper shanghai1012504</t>
        </is>
      </c>
      <c r="G4371" s="12" t="n">
        <v>44958</v>
      </c>
      <c r="H4371" s="10" t="inlineStr"/>
      <c r="I4371" s="10" t="n"/>
      <c r="J4371" s="10" t="n"/>
      <c r="K4371" s="10" t="n"/>
      <c r="L4371" s="13" t="n">
        <v>5.574109245612703</v>
      </c>
      <c r="M4371" s="12" t="n">
        <v>44963</v>
      </c>
      <c r="N4371" s="13" t="n">
        <v>5.5</v>
      </c>
      <c r="O4371" s="12" t="n">
        <v>44968</v>
      </c>
      <c r="P4371" t="n">
        <v>14</v>
      </c>
      <c r="Q4371" s="14" t="inlineStr">
        <is>
          <t>SI</t>
        </is>
      </c>
      <c r="R4371" s="10" t="n"/>
      <c r="S4371" s="10" t="n"/>
      <c r="T4371" s="10" t="n"/>
      <c r="U4371" s="10" t="n"/>
      <c r="V4371" s="13" t="n">
        <v>7.574109245612703</v>
      </c>
      <c r="W4371" s="12" t="n">
        <v>44965</v>
      </c>
      <c r="X4371" s="13" t="n">
        <v>7.5</v>
      </c>
      <c r="Y4371" s="12" t="n">
        <v>44968</v>
      </c>
      <c r="Z4371" t="n">
        <v>14</v>
      </c>
      <c r="AA4371" s="14" t="inlineStr">
        <is>
          <t>SI</t>
        </is>
      </c>
    </row>
    <row r="4372">
      <c r="B4372" t="inlineStr">
        <is>
          <t>Venta Local</t>
        </is>
      </c>
      <c r="C4372" t="n">
        <v>40351278</v>
      </c>
      <c r="D4372" t="inlineStr">
        <is>
          <t>AGROSUPER SHANGHAI</t>
        </is>
      </c>
      <c r="E4372" t="n">
        <v>1012504</v>
      </c>
      <c r="F4372" t="inlineStr">
        <is>
          <t>agrosuper shanghai1012504</t>
        </is>
      </c>
      <c r="G4372" s="12" t="n">
        <v>44958</v>
      </c>
      <c r="H4372" s="10" t="inlineStr"/>
      <c r="I4372" s="10" t="n"/>
      <c r="J4372" s="10" t="n"/>
      <c r="K4372" s="10" t="n"/>
      <c r="L4372" s="13" t="n">
        <v>5.574109245612703</v>
      </c>
      <c r="M4372" s="12" t="n">
        <v>44963</v>
      </c>
      <c r="N4372" s="13" t="n">
        <v>5.5</v>
      </c>
      <c r="O4372" s="12" t="n">
        <v>44968</v>
      </c>
      <c r="P4372" t="n">
        <v>14</v>
      </c>
      <c r="Q4372" s="14" t="inlineStr">
        <is>
          <t>SI</t>
        </is>
      </c>
      <c r="R4372" s="10" t="n"/>
      <c r="S4372" s="10" t="n"/>
      <c r="T4372" s="10" t="n"/>
      <c r="U4372" s="10" t="n"/>
      <c r="V4372" s="13" t="n">
        <v>7.574109245612703</v>
      </c>
      <c r="W4372" s="12" t="n">
        <v>44965</v>
      </c>
      <c r="X4372" s="13" t="n">
        <v>7.5</v>
      </c>
      <c r="Y4372" s="12" t="n">
        <v>44968</v>
      </c>
      <c r="Z4372" t="n">
        <v>14</v>
      </c>
      <c r="AA4372" s="14" t="inlineStr">
        <is>
          <t>SI</t>
        </is>
      </c>
    </row>
    <row r="4373">
      <c r="B4373" t="inlineStr">
        <is>
          <t>Venta Local</t>
        </is>
      </c>
      <c r="C4373" t="n">
        <v>40351277</v>
      </c>
      <c r="D4373" t="inlineStr">
        <is>
          <t>AGROSUPER SHANGHAI</t>
        </is>
      </c>
      <c r="E4373" t="n">
        <v>1012504</v>
      </c>
      <c r="F4373" t="inlineStr">
        <is>
          <t>agrosuper shanghai1012504</t>
        </is>
      </c>
      <c r="G4373" s="12" t="n">
        <v>44936</v>
      </c>
      <c r="H4373" s="10" t="inlineStr"/>
      <c r="I4373" s="10" t="n"/>
      <c r="J4373" s="10" t="n"/>
      <c r="K4373" s="10" t="n"/>
      <c r="L4373" s="13" t="n">
        <v>5.574109245612703</v>
      </c>
      <c r="M4373" s="12" t="n">
        <v>44941</v>
      </c>
      <c r="N4373" s="13" t="n">
        <v>5.5</v>
      </c>
      <c r="O4373" s="12" t="n">
        <v>44946</v>
      </c>
      <c r="P4373" t="n">
        <v>7</v>
      </c>
      <c r="Q4373" s="14" t="inlineStr">
        <is>
          <t>SI</t>
        </is>
      </c>
      <c r="R4373" s="10" t="n"/>
      <c r="S4373" s="10" t="n"/>
      <c r="T4373" s="10" t="n"/>
      <c r="U4373" s="10" t="n"/>
      <c r="V4373" s="13" t="n">
        <v>7.574109245612703</v>
      </c>
      <c r="W4373" s="12" t="n">
        <v>44943</v>
      </c>
      <c r="X4373" s="13" t="n">
        <v>7.5</v>
      </c>
      <c r="Y4373" s="12" t="n">
        <v>44946</v>
      </c>
      <c r="Z4373" t="n">
        <v>7</v>
      </c>
      <c r="AA4373" s="14" t="inlineStr">
        <is>
          <t>SI</t>
        </is>
      </c>
    </row>
    <row r="4374">
      <c r="B4374" t="inlineStr">
        <is>
          <t>Venta Local</t>
        </is>
      </c>
      <c r="C4374" t="n">
        <v>40351276</v>
      </c>
      <c r="D4374" t="inlineStr">
        <is>
          <t>AGROSUPER SHANGHAI</t>
        </is>
      </c>
      <c r="E4374" t="n">
        <v>1012504</v>
      </c>
      <c r="F4374" t="inlineStr">
        <is>
          <t>agrosuper shanghai1012504</t>
        </is>
      </c>
      <c r="G4374" s="12" t="n">
        <v>44952</v>
      </c>
      <c r="H4374" s="10" t="inlineStr"/>
      <c r="I4374" s="10" t="n"/>
      <c r="J4374" s="10" t="n"/>
      <c r="K4374" s="10" t="n"/>
      <c r="L4374" s="13" t="n">
        <v>5.574109245612703</v>
      </c>
      <c r="M4374" s="12" t="n">
        <v>44957</v>
      </c>
      <c r="N4374" s="13" t="n">
        <v>5.5</v>
      </c>
      <c r="O4374" s="12" t="n">
        <v>44962</v>
      </c>
      <c r="P4374" t="n">
        <v>20</v>
      </c>
      <c r="Q4374" s="14" t="inlineStr">
        <is>
          <t>SI</t>
        </is>
      </c>
      <c r="R4374" s="10" t="n"/>
      <c r="S4374" s="10" t="n"/>
      <c r="T4374" s="10" t="n"/>
      <c r="U4374" s="10" t="n"/>
      <c r="V4374" s="13" t="n">
        <v>7.574109245612703</v>
      </c>
      <c r="W4374" s="12" t="n">
        <v>44959</v>
      </c>
      <c r="X4374" s="13" t="n">
        <v>7.5</v>
      </c>
      <c r="Y4374" s="12" t="n">
        <v>44962</v>
      </c>
      <c r="Z4374" t="n">
        <v>20</v>
      </c>
      <c r="AA4374" s="14" t="inlineStr">
        <is>
          <t>SI</t>
        </is>
      </c>
    </row>
    <row r="4375">
      <c r="B4375" t="inlineStr">
        <is>
          <t>Venta Local</t>
        </is>
      </c>
      <c r="C4375" t="n">
        <v>40351275</v>
      </c>
      <c r="D4375" t="inlineStr">
        <is>
          <t>AGROSUPER SHANGHAI</t>
        </is>
      </c>
      <c r="E4375" t="n">
        <v>1012681</v>
      </c>
      <c r="F4375" t="inlineStr">
        <is>
          <t>agrosuper shanghai1012681</t>
        </is>
      </c>
      <c r="G4375" s="12" t="n">
        <v>44952</v>
      </c>
      <c r="H4375" s="10" t="inlineStr"/>
      <c r="I4375" s="10" t="n"/>
      <c r="J4375" s="10" t="n"/>
      <c r="K4375" s="10" t="n"/>
      <c r="L4375" s="13" t="n">
        <v>5.574109245612703</v>
      </c>
      <c r="M4375" s="12" t="n">
        <v>44957</v>
      </c>
      <c r="N4375" s="13" t="n">
        <v>5.5</v>
      </c>
      <c r="O4375" s="12" t="n">
        <v>44962</v>
      </c>
      <c r="P4375" t="n">
        <v>20</v>
      </c>
      <c r="Q4375" s="14" t="inlineStr">
        <is>
          <t>SI</t>
        </is>
      </c>
      <c r="R4375" s="10" t="n"/>
      <c r="S4375" s="10" t="n"/>
      <c r="T4375" s="10" t="n"/>
      <c r="U4375" s="10" t="n"/>
      <c r="V4375" s="13" t="n">
        <v>7.574109245612703</v>
      </c>
      <c r="W4375" s="12" t="n">
        <v>44959</v>
      </c>
      <c r="X4375" s="13" t="n">
        <v>7.5</v>
      </c>
      <c r="Y4375" s="12" t="n">
        <v>44962</v>
      </c>
      <c r="Z4375" t="n">
        <v>20</v>
      </c>
      <c r="AA4375" s="14" t="inlineStr">
        <is>
          <t>SI</t>
        </is>
      </c>
    </row>
    <row r="4376">
      <c r="B4376" t="inlineStr">
        <is>
          <t>Venta Local</t>
        </is>
      </c>
      <c r="C4376" t="n">
        <v>40351274</v>
      </c>
      <c r="D4376" t="inlineStr">
        <is>
          <t>AGROSUPER SHANGHAI</t>
        </is>
      </c>
      <c r="E4376" t="n">
        <v>1012434</v>
      </c>
      <c r="F4376" t="inlineStr">
        <is>
          <t>agrosuper shanghai1012434</t>
        </is>
      </c>
      <c r="G4376" s="12" t="n">
        <v>44936</v>
      </c>
      <c r="H4376" s="10" t="inlineStr"/>
      <c r="I4376" s="10" t="n"/>
      <c r="J4376" s="10" t="n"/>
      <c r="K4376" s="10" t="n"/>
      <c r="L4376" s="13" t="n">
        <v>5.574109245612703</v>
      </c>
      <c r="M4376" s="12" t="n">
        <v>44941</v>
      </c>
      <c r="N4376" s="13" t="n">
        <v>5.5</v>
      </c>
      <c r="O4376" s="12" t="n">
        <v>44946</v>
      </c>
      <c r="P4376" t="n">
        <v>7</v>
      </c>
      <c r="Q4376" s="14" t="inlineStr">
        <is>
          <t>SI</t>
        </is>
      </c>
      <c r="R4376" s="10" t="n"/>
      <c r="S4376" s="10" t="n"/>
      <c r="T4376" s="10" t="n"/>
      <c r="U4376" s="10" t="n"/>
      <c r="V4376" s="13" t="n">
        <v>7.574109245612703</v>
      </c>
      <c r="W4376" s="12" t="n">
        <v>44943</v>
      </c>
      <c r="X4376" s="13" t="n">
        <v>7.5</v>
      </c>
      <c r="Y4376" s="12" t="n">
        <v>44946</v>
      </c>
      <c r="Z4376" t="n">
        <v>7</v>
      </c>
      <c r="AA4376" s="14" t="inlineStr">
        <is>
          <t>SI</t>
        </is>
      </c>
    </row>
    <row r="4377">
      <c r="B4377" t="inlineStr">
        <is>
          <t>Venta Local</t>
        </is>
      </c>
      <c r="C4377" t="n">
        <v>40351264</v>
      </c>
      <c r="D4377" t="inlineStr">
        <is>
          <t>AGROSUPER SHANGHAI</t>
        </is>
      </c>
      <c r="E4377" t="n">
        <v>1011586</v>
      </c>
      <c r="F4377" t="inlineStr">
        <is>
          <t>agrosuper shanghai1011586</t>
        </is>
      </c>
      <c r="G4377" s="12" t="n">
        <v>44955</v>
      </c>
      <c r="H4377" s="10" t="inlineStr"/>
      <c r="I4377" s="10" t="n"/>
      <c r="J4377" s="10" t="n"/>
      <c r="K4377" s="10" t="n"/>
      <c r="L4377" s="13" t="n">
        <v>5.574109245612703</v>
      </c>
      <c r="M4377" s="12" t="n">
        <v>44960</v>
      </c>
      <c r="N4377" s="13" t="n">
        <v>5.5</v>
      </c>
      <c r="O4377" s="12" t="n">
        <v>44965</v>
      </c>
      <c r="P4377" t="n">
        <v>17</v>
      </c>
      <c r="Q4377" s="14" t="inlineStr">
        <is>
          <t>SI</t>
        </is>
      </c>
      <c r="R4377" s="10" t="n"/>
      <c r="S4377" s="10" t="n"/>
      <c r="T4377" s="10" t="n"/>
      <c r="U4377" s="10" t="n"/>
      <c r="V4377" s="13" t="n">
        <v>7.574109245612703</v>
      </c>
      <c r="W4377" s="12" t="n">
        <v>44962</v>
      </c>
      <c r="X4377" s="13" t="n">
        <v>7.5</v>
      </c>
      <c r="Y4377" s="12" t="n">
        <v>44965</v>
      </c>
      <c r="Z4377" t="n">
        <v>17</v>
      </c>
      <c r="AA4377" s="14" t="inlineStr">
        <is>
          <t>SI</t>
        </is>
      </c>
    </row>
    <row r="4378">
      <c r="B4378" t="inlineStr">
        <is>
          <t>Venta Local</t>
        </is>
      </c>
      <c r="C4378" t="n">
        <v>40351263</v>
      </c>
      <c r="D4378" t="inlineStr">
        <is>
          <t>AGROSUPER SHANGHAI</t>
        </is>
      </c>
      <c r="E4378" t="n">
        <v>1011586</v>
      </c>
      <c r="F4378" t="inlineStr">
        <is>
          <t>agrosuper shanghai1011586</t>
        </is>
      </c>
      <c r="G4378" s="12" t="n">
        <v>44956</v>
      </c>
      <c r="H4378" s="10" t="inlineStr"/>
      <c r="I4378" s="10" t="n"/>
      <c r="J4378" s="10" t="n"/>
      <c r="K4378" s="10" t="n"/>
      <c r="L4378" s="13" t="n">
        <v>5.574109245612703</v>
      </c>
      <c r="M4378" s="12" t="n">
        <v>44961</v>
      </c>
      <c r="N4378" s="13" t="n">
        <v>5.5</v>
      </c>
      <c r="O4378" s="12" t="n">
        <v>44966</v>
      </c>
      <c r="P4378" t="n">
        <v>16</v>
      </c>
      <c r="Q4378" s="14" t="inlineStr">
        <is>
          <t>SI</t>
        </is>
      </c>
      <c r="R4378" s="10" t="n"/>
      <c r="S4378" s="10" t="n"/>
      <c r="T4378" s="10" t="n"/>
      <c r="U4378" s="10" t="n"/>
      <c r="V4378" s="13" t="n">
        <v>7.574109245612703</v>
      </c>
      <c r="W4378" s="12" t="n">
        <v>44963</v>
      </c>
      <c r="X4378" s="13" t="n">
        <v>7.5</v>
      </c>
      <c r="Y4378" s="12" t="n">
        <v>44966</v>
      </c>
      <c r="Z4378" t="n">
        <v>16</v>
      </c>
      <c r="AA4378" s="14" t="inlineStr">
        <is>
          <t>SI</t>
        </is>
      </c>
    </row>
    <row r="4379">
      <c r="B4379" t="inlineStr">
        <is>
          <t>Venta Local</t>
        </is>
      </c>
      <c r="C4379" t="n">
        <v>40351262</v>
      </c>
      <c r="D4379" t="inlineStr">
        <is>
          <t>AGROSUPER SHANGHAI</t>
        </is>
      </c>
      <c r="E4379" t="n">
        <v>1011586</v>
      </c>
      <c r="F4379" t="inlineStr">
        <is>
          <t>agrosuper shanghai1011586</t>
        </is>
      </c>
      <c r="G4379" s="12" t="n">
        <v>44945</v>
      </c>
      <c r="H4379" s="10" t="inlineStr"/>
      <c r="I4379" s="10" t="n"/>
      <c r="J4379" s="10" t="n"/>
      <c r="K4379" s="10" t="n"/>
      <c r="L4379" s="13" t="n">
        <v>5.574109245612703</v>
      </c>
      <c r="M4379" s="12" t="n">
        <v>44950</v>
      </c>
      <c r="N4379" s="13" t="n">
        <v>5.5</v>
      </c>
      <c r="O4379" s="12" t="n">
        <v>44955</v>
      </c>
      <c r="P4379" t="n">
        <v>2</v>
      </c>
      <c r="Q4379" s="14" t="inlineStr">
        <is>
          <t>Mes 2</t>
        </is>
      </c>
      <c r="R4379" s="10" t="n"/>
      <c r="S4379" s="10" t="n"/>
      <c r="T4379" s="10" t="n"/>
      <c r="U4379" s="10" t="n"/>
      <c r="V4379" s="13" t="n">
        <v>7.574109245612703</v>
      </c>
      <c r="W4379" s="12" t="n">
        <v>44952</v>
      </c>
      <c r="X4379" s="13" t="n">
        <v>7.5</v>
      </c>
      <c r="Y4379" s="12" t="n">
        <v>44955</v>
      </c>
      <c r="Z4379" t="n">
        <v>2</v>
      </c>
      <c r="AA4379" s="14" t="inlineStr">
        <is>
          <t>Mes 2</t>
        </is>
      </c>
    </row>
    <row r="4380">
      <c r="B4380" t="inlineStr">
        <is>
          <t>Venta Local</t>
        </is>
      </c>
      <c r="C4380" t="n">
        <v>40351257</v>
      </c>
      <c r="D4380" t="inlineStr">
        <is>
          <t>AGROSUPER SHANGHAI</t>
        </is>
      </c>
      <c r="E4380" t="n">
        <v>1012455</v>
      </c>
      <c r="F4380" t="inlineStr">
        <is>
          <t>agrosuper shanghai1012455</t>
        </is>
      </c>
      <c r="G4380" s="12" t="n">
        <v>44947</v>
      </c>
      <c r="H4380" s="10" t="inlineStr"/>
      <c r="I4380" s="10" t="n"/>
      <c r="J4380" s="10" t="n"/>
      <c r="K4380" s="10" t="n"/>
      <c r="L4380" s="13" t="n">
        <v>5.574109245612703</v>
      </c>
      <c r="M4380" s="12" t="n">
        <v>44952</v>
      </c>
      <c r="N4380" s="13" t="n">
        <v>5.5</v>
      </c>
      <c r="O4380" s="12" t="n">
        <v>44957</v>
      </c>
      <c r="P4380" t="n">
        <v>0</v>
      </c>
      <c r="Q4380" s="14" t="inlineStr">
        <is>
          <t>Mes 2</t>
        </is>
      </c>
      <c r="R4380" s="10" t="n"/>
      <c r="S4380" s="10" t="n"/>
      <c r="T4380" s="10" t="n"/>
      <c r="U4380" s="10" t="n"/>
      <c r="V4380" s="13" t="n">
        <v>7.574109245612703</v>
      </c>
      <c r="W4380" s="12" t="n">
        <v>44954</v>
      </c>
      <c r="X4380" s="13" t="n">
        <v>7.5</v>
      </c>
      <c r="Y4380" s="12" t="n">
        <v>44957</v>
      </c>
      <c r="Z4380" t="n">
        <v>0</v>
      </c>
      <c r="AA4380" s="14" t="inlineStr">
        <is>
          <t>Mes 2</t>
        </is>
      </c>
    </row>
    <row r="4381">
      <c r="B4381" t="inlineStr">
        <is>
          <t>Venta Local</t>
        </is>
      </c>
      <c r="C4381" t="n">
        <v>40351256</v>
      </c>
      <c r="D4381" t="inlineStr">
        <is>
          <t>AGROSUPER SHANGHAI</t>
        </is>
      </c>
      <c r="E4381" t="n">
        <v>1012455</v>
      </c>
      <c r="F4381" t="inlineStr">
        <is>
          <t>agrosuper shanghai1012455</t>
        </is>
      </c>
      <c r="G4381" s="12" t="n">
        <v>44940</v>
      </c>
      <c r="H4381" s="10" t="inlineStr"/>
      <c r="I4381" s="10" t="n"/>
      <c r="J4381" s="10" t="n"/>
      <c r="K4381" s="10" t="n"/>
      <c r="L4381" s="13" t="n">
        <v>5.574109245612703</v>
      </c>
      <c r="M4381" s="12" t="n">
        <v>44945</v>
      </c>
      <c r="N4381" s="13" t="n">
        <v>5.5</v>
      </c>
      <c r="O4381" s="12" t="n">
        <v>44950</v>
      </c>
      <c r="P4381" t="n">
        <v>6</v>
      </c>
      <c r="Q4381" s="14" t="inlineStr">
        <is>
          <t>SI</t>
        </is>
      </c>
      <c r="R4381" s="10" t="n"/>
      <c r="S4381" s="10" t="n"/>
      <c r="T4381" s="10" t="n"/>
      <c r="U4381" s="10" t="n"/>
      <c r="V4381" s="13" t="n">
        <v>7.574109245612703</v>
      </c>
      <c r="W4381" s="12" t="n">
        <v>44947</v>
      </c>
      <c r="X4381" s="13" t="n">
        <v>7.5</v>
      </c>
      <c r="Y4381" s="12" t="n">
        <v>44950</v>
      </c>
      <c r="Z4381" t="n">
        <v>6</v>
      </c>
      <c r="AA4381" s="14" t="inlineStr">
        <is>
          <t>SI</t>
        </is>
      </c>
    </row>
    <row r="4382">
      <c r="B4382" t="inlineStr">
        <is>
          <t>Venta Local</t>
        </is>
      </c>
      <c r="C4382" t="n">
        <v>40351226</v>
      </c>
      <c r="D4382" t="inlineStr">
        <is>
          <t>AGRO EUROPA</t>
        </is>
      </c>
      <c r="E4382" t="n">
        <v>1023386</v>
      </c>
      <c r="F4382" t="inlineStr">
        <is>
          <t>agro europa1023386</t>
        </is>
      </c>
      <c r="G4382" s="12" t="n">
        <v>44966</v>
      </c>
      <c r="H4382" s="10" t="inlineStr"/>
      <c r="I4382" s="10" t="n"/>
      <c r="J4382" s="10" t="n"/>
      <c r="K4382" s="10" t="n"/>
      <c r="L4382" s="13" t="n">
        <v>5.142011834319526</v>
      </c>
      <c r="M4382" s="12" t="n">
        <v>44971</v>
      </c>
      <c r="N4382" s="13" t="n">
        <v>7.5</v>
      </c>
      <c r="O4382" s="12" t="n">
        <v>44978</v>
      </c>
      <c r="P4382" t="n">
        <v>6</v>
      </c>
      <c r="Q4382" s="14" t="inlineStr">
        <is>
          <t>SI</t>
        </is>
      </c>
      <c r="R4382" s="10" t="n"/>
      <c r="S4382" s="10" t="n"/>
      <c r="T4382" s="10" t="n"/>
      <c r="U4382" s="10" t="n"/>
      <c r="V4382" s="13" t="n">
        <v>7.142011834319526</v>
      </c>
      <c r="W4382" s="12" t="n">
        <v>44973</v>
      </c>
      <c r="X4382" s="13" t="n">
        <v>9.5</v>
      </c>
      <c r="Y4382" s="12" t="n">
        <v>44978</v>
      </c>
      <c r="Z4382" t="n">
        <v>6</v>
      </c>
      <c r="AA4382" s="14" t="inlineStr">
        <is>
          <t>SI</t>
        </is>
      </c>
    </row>
    <row r="4383">
      <c r="B4383" t="inlineStr">
        <is>
          <t>Venta Local</t>
        </is>
      </c>
      <c r="C4383" t="n">
        <v>40351226</v>
      </c>
      <c r="D4383" t="inlineStr">
        <is>
          <t>AGRO EUROPA</t>
        </is>
      </c>
      <c r="E4383" t="n">
        <v>1022097</v>
      </c>
      <c r="F4383" t="inlineStr">
        <is>
          <t>agro europa1022097</t>
        </is>
      </c>
      <c r="G4383" s="12" t="n">
        <v>44966</v>
      </c>
      <c r="H4383" s="10" t="inlineStr"/>
      <c r="I4383" s="10" t="n"/>
      <c r="J4383" s="10" t="n"/>
      <c r="K4383" s="10" t="n"/>
      <c r="L4383" s="13" t="n">
        <v>5.142011834319526</v>
      </c>
      <c r="M4383" s="12" t="n">
        <v>44971</v>
      </c>
      <c r="N4383" s="13" t="n">
        <v>7.5</v>
      </c>
      <c r="O4383" s="12" t="n">
        <v>44978</v>
      </c>
      <c r="P4383" t="n">
        <v>6</v>
      </c>
      <c r="Q4383" s="14" t="inlineStr">
        <is>
          <t>SI</t>
        </is>
      </c>
      <c r="R4383" s="10" t="n"/>
      <c r="S4383" s="10" t="n"/>
      <c r="T4383" s="10" t="n"/>
      <c r="U4383" s="10" t="n"/>
      <c r="V4383" s="13" t="n">
        <v>7.142011834319526</v>
      </c>
      <c r="W4383" s="12" t="n">
        <v>44973</v>
      </c>
      <c r="X4383" s="13" t="n">
        <v>9.5</v>
      </c>
      <c r="Y4383" s="12" t="n">
        <v>44978</v>
      </c>
      <c r="Z4383" t="n">
        <v>6</v>
      </c>
      <c r="AA4383" s="14" t="inlineStr">
        <is>
          <t>SI</t>
        </is>
      </c>
    </row>
    <row r="4384">
      <c r="B4384" t="inlineStr">
        <is>
          <t>Venta Local</t>
        </is>
      </c>
      <c r="C4384" t="n">
        <v>40351225</v>
      </c>
      <c r="D4384" t="inlineStr">
        <is>
          <t>AGRO EUROPA</t>
        </is>
      </c>
      <c r="E4384" t="n">
        <v>1030279</v>
      </c>
      <c r="F4384" t="inlineStr">
        <is>
          <t>agro europa1030279</t>
        </is>
      </c>
      <c r="G4384" s="12" t="n">
        <v>44944</v>
      </c>
      <c r="H4384" s="10" t="inlineStr"/>
      <c r="I4384" s="10" t="n"/>
      <c r="J4384" s="10" t="n"/>
      <c r="K4384" s="10" t="n"/>
      <c r="L4384" s="13" t="n">
        <v>5.142011834319526</v>
      </c>
      <c r="M4384" s="12" t="n">
        <v>44949</v>
      </c>
      <c r="N4384" s="13" t="n">
        <v>7.5</v>
      </c>
      <c r="O4384" s="12" t="n">
        <v>44956</v>
      </c>
      <c r="P4384" t="n">
        <v>1</v>
      </c>
      <c r="Q4384" s="14" t="inlineStr">
        <is>
          <t>Mes 2</t>
        </is>
      </c>
      <c r="R4384" s="10" t="n"/>
      <c r="S4384" s="10" t="n"/>
      <c r="T4384" s="10" t="n"/>
      <c r="U4384" s="10" t="n"/>
      <c r="V4384" s="13" t="n">
        <v>7.142011834319526</v>
      </c>
      <c r="W4384" s="12" t="n">
        <v>44951</v>
      </c>
      <c r="X4384" s="13" t="n">
        <v>9.5</v>
      </c>
      <c r="Y4384" s="12" t="n">
        <v>44956</v>
      </c>
      <c r="Z4384" t="n">
        <v>1</v>
      </c>
      <c r="AA4384" s="14" t="inlineStr">
        <is>
          <t>Mes 2</t>
        </is>
      </c>
    </row>
    <row r="4385">
      <c r="B4385" t="inlineStr">
        <is>
          <t>Venta Local</t>
        </is>
      </c>
      <c r="C4385" t="n">
        <v>40351224</v>
      </c>
      <c r="D4385" t="inlineStr">
        <is>
          <t>AGRO EUROPA</t>
        </is>
      </c>
      <c r="E4385" t="n">
        <v>1030265</v>
      </c>
      <c r="F4385" t="inlineStr">
        <is>
          <t>agro europa1030265</t>
        </is>
      </c>
      <c r="G4385" s="12" t="n">
        <v>44944</v>
      </c>
      <c r="H4385" s="10" t="inlineStr"/>
      <c r="I4385" s="10" t="n"/>
      <c r="J4385" s="10" t="n"/>
      <c r="K4385" s="10" t="n"/>
      <c r="L4385" s="13" t="n">
        <v>5.142011834319526</v>
      </c>
      <c r="M4385" s="12" t="n">
        <v>44949</v>
      </c>
      <c r="N4385" s="13" t="n">
        <v>7.5</v>
      </c>
      <c r="O4385" s="12" t="n">
        <v>44956</v>
      </c>
      <c r="P4385" t="n">
        <v>1</v>
      </c>
      <c r="Q4385" s="14" t="inlineStr">
        <is>
          <t>Mes 2</t>
        </is>
      </c>
      <c r="R4385" s="10" t="n"/>
      <c r="S4385" s="10" t="n"/>
      <c r="T4385" s="10" t="n"/>
      <c r="U4385" s="10" t="n"/>
      <c r="V4385" s="13" t="n">
        <v>7.142011834319526</v>
      </c>
      <c r="W4385" s="12" t="n">
        <v>44951</v>
      </c>
      <c r="X4385" s="13" t="n">
        <v>9.5</v>
      </c>
      <c r="Y4385" s="12" t="n">
        <v>44956</v>
      </c>
      <c r="Z4385" t="n">
        <v>1</v>
      </c>
      <c r="AA4385" s="14" t="inlineStr">
        <is>
          <t>Mes 2</t>
        </is>
      </c>
    </row>
    <row r="4386">
      <c r="B4386" t="inlineStr">
        <is>
          <t>Venta Local</t>
        </is>
      </c>
      <c r="C4386" t="n">
        <v>40351222</v>
      </c>
      <c r="D4386" t="inlineStr">
        <is>
          <t>AGRO EUROPA</t>
        </is>
      </c>
      <c r="E4386" t="n">
        <v>1020853</v>
      </c>
      <c r="F4386" t="inlineStr">
        <is>
          <t>agro europa1020853</t>
        </is>
      </c>
      <c r="G4386" s="12" t="n">
        <v>44939</v>
      </c>
      <c r="H4386" s="10" t="inlineStr"/>
      <c r="I4386" s="10" t="n"/>
      <c r="J4386" s="10" t="n"/>
      <c r="K4386" s="10" t="n"/>
      <c r="L4386" s="13" t="n">
        <v>5.142011834319526</v>
      </c>
      <c r="M4386" s="12" t="n">
        <v>44944</v>
      </c>
      <c r="N4386" s="13" t="n">
        <v>7.5</v>
      </c>
      <c r="O4386" s="12" t="n">
        <v>44951</v>
      </c>
      <c r="P4386" t="n">
        <v>5</v>
      </c>
      <c r="Q4386" s="14" t="inlineStr">
        <is>
          <t>SI</t>
        </is>
      </c>
      <c r="R4386" s="10" t="n"/>
      <c r="S4386" s="10" t="n"/>
      <c r="T4386" s="10" t="n"/>
      <c r="U4386" s="10" t="n"/>
      <c r="V4386" s="13" t="n">
        <v>7.142011834319526</v>
      </c>
      <c r="W4386" s="12" t="n">
        <v>44946</v>
      </c>
      <c r="X4386" s="13" t="n">
        <v>9.5</v>
      </c>
      <c r="Y4386" s="12" t="n">
        <v>44951</v>
      </c>
      <c r="Z4386" t="n">
        <v>5</v>
      </c>
      <c r="AA4386" s="14" t="inlineStr">
        <is>
          <t>SI</t>
        </is>
      </c>
    </row>
    <row r="4387">
      <c r="B4387" t="inlineStr">
        <is>
          <t>Venta Local</t>
        </is>
      </c>
      <c r="C4387" t="n">
        <v>40351222</v>
      </c>
      <c r="D4387" t="inlineStr">
        <is>
          <t>AGRO EUROPA</t>
        </is>
      </c>
      <c r="E4387" t="n">
        <v>1020853</v>
      </c>
      <c r="F4387" t="inlineStr">
        <is>
          <t>agro europa1020853</t>
        </is>
      </c>
      <c r="G4387" s="12" t="n">
        <v>44939</v>
      </c>
      <c r="H4387" s="10" t="inlineStr"/>
      <c r="I4387" s="10" t="n"/>
      <c r="J4387" s="10" t="n"/>
      <c r="K4387" s="10" t="n"/>
      <c r="L4387" s="13" t="n">
        <v>5.142011834319526</v>
      </c>
      <c r="M4387" s="12" t="n">
        <v>44944</v>
      </c>
      <c r="N4387" s="13" t="n">
        <v>7.5</v>
      </c>
      <c r="O4387" s="12" t="n">
        <v>44951</v>
      </c>
      <c r="P4387" t="n">
        <v>5</v>
      </c>
      <c r="Q4387" s="14" t="inlineStr">
        <is>
          <t>SI</t>
        </is>
      </c>
      <c r="R4387" s="10" t="n"/>
      <c r="S4387" s="10" t="n"/>
      <c r="T4387" s="10" t="n"/>
      <c r="U4387" s="10" t="n"/>
      <c r="V4387" s="13" t="n">
        <v>7.142011834319526</v>
      </c>
      <c r="W4387" s="12" t="n">
        <v>44946</v>
      </c>
      <c r="X4387" s="13" t="n">
        <v>9.5</v>
      </c>
      <c r="Y4387" s="12" t="n">
        <v>44951</v>
      </c>
      <c r="Z4387" t="n">
        <v>5</v>
      </c>
      <c r="AA4387" s="14" t="inlineStr">
        <is>
          <t>SI</t>
        </is>
      </c>
    </row>
    <row r="4388">
      <c r="B4388" t="inlineStr">
        <is>
          <t>Venta Local</t>
        </is>
      </c>
      <c r="C4388" t="n">
        <v>40351221</v>
      </c>
      <c r="D4388" t="inlineStr">
        <is>
          <t>AGRO EUROPA</t>
        </is>
      </c>
      <c r="E4388" t="n">
        <v>1020853</v>
      </c>
      <c r="F4388" t="inlineStr">
        <is>
          <t>agro europa1020853</t>
        </is>
      </c>
      <c r="G4388" s="12" t="n">
        <v>44934</v>
      </c>
      <c r="H4388" s="10" t="inlineStr"/>
      <c r="I4388" s="10" t="n"/>
      <c r="J4388" s="10" t="n"/>
      <c r="K4388" s="10" t="n"/>
      <c r="L4388" s="13" t="n">
        <v>5.142011834319526</v>
      </c>
      <c r="M4388" s="12" t="n">
        <v>44939</v>
      </c>
      <c r="N4388" s="13" t="n">
        <v>7.5</v>
      </c>
      <c r="O4388" s="12" t="n">
        <v>44946</v>
      </c>
      <c r="P4388" t="n">
        <v>9</v>
      </c>
      <c r="Q4388" s="14" t="inlineStr">
        <is>
          <t>SI</t>
        </is>
      </c>
      <c r="R4388" s="10" t="n"/>
      <c r="S4388" s="10" t="n"/>
      <c r="T4388" s="10" t="n"/>
      <c r="U4388" s="10" t="n"/>
      <c r="V4388" s="13" t="n">
        <v>7.142011834319526</v>
      </c>
      <c r="W4388" s="12" t="n">
        <v>44941</v>
      </c>
      <c r="X4388" s="13" t="n">
        <v>9.5</v>
      </c>
      <c r="Y4388" s="12" t="n">
        <v>44946</v>
      </c>
      <c r="Z4388" t="n">
        <v>9</v>
      </c>
      <c r="AA4388" s="14" t="inlineStr">
        <is>
          <t>SI</t>
        </is>
      </c>
    </row>
    <row r="4389">
      <c r="B4389" t="inlineStr">
        <is>
          <t>Venta Local</t>
        </is>
      </c>
      <c r="C4389" t="n">
        <v>40351221</v>
      </c>
      <c r="D4389" t="inlineStr">
        <is>
          <t>AGRO EUROPA</t>
        </is>
      </c>
      <c r="E4389" t="n">
        <v>1020853</v>
      </c>
      <c r="F4389" t="inlineStr">
        <is>
          <t>agro europa1020853</t>
        </is>
      </c>
      <c r="G4389" s="12" t="n">
        <v>44934</v>
      </c>
      <c r="H4389" s="10" t="inlineStr"/>
      <c r="I4389" s="10" t="n"/>
      <c r="J4389" s="10" t="n"/>
      <c r="K4389" s="10" t="n"/>
      <c r="L4389" s="13" t="n">
        <v>5.142011834319526</v>
      </c>
      <c r="M4389" s="12" t="n">
        <v>44939</v>
      </c>
      <c r="N4389" s="13" t="n">
        <v>7.5</v>
      </c>
      <c r="O4389" s="12" t="n">
        <v>44946</v>
      </c>
      <c r="P4389" t="n">
        <v>9</v>
      </c>
      <c r="Q4389" s="14" t="inlineStr">
        <is>
          <t>SI</t>
        </is>
      </c>
      <c r="R4389" s="10" t="n"/>
      <c r="S4389" s="10" t="n"/>
      <c r="T4389" s="10" t="n"/>
      <c r="U4389" s="10" t="n"/>
      <c r="V4389" s="13" t="n">
        <v>7.142011834319526</v>
      </c>
      <c r="W4389" s="12" t="n">
        <v>44941</v>
      </c>
      <c r="X4389" s="13" t="n">
        <v>9.5</v>
      </c>
      <c r="Y4389" s="12" t="n">
        <v>44946</v>
      </c>
      <c r="Z4389" t="n">
        <v>9</v>
      </c>
      <c r="AA4389" s="14" t="inlineStr">
        <is>
          <t>SI</t>
        </is>
      </c>
    </row>
    <row r="4390">
      <c r="B4390" t="inlineStr">
        <is>
          <t>Venta Local</t>
        </is>
      </c>
      <c r="C4390" t="n">
        <v>40351220</v>
      </c>
      <c r="D4390" t="inlineStr">
        <is>
          <t>AGRO EUROPA</t>
        </is>
      </c>
      <c r="E4390" t="n">
        <v>1020853</v>
      </c>
      <c r="F4390" t="inlineStr">
        <is>
          <t>agro europa1020853</t>
        </is>
      </c>
      <c r="G4390" s="12" t="n">
        <v>44933</v>
      </c>
      <c r="H4390" s="10" t="inlineStr"/>
      <c r="I4390" s="10" t="n"/>
      <c r="J4390" s="10" t="n"/>
      <c r="K4390" s="10" t="n"/>
      <c r="L4390" s="13" t="n">
        <v>5.142011834319526</v>
      </c>
      <c r="M4390" s="12" t="n">
        <v>44938</v>
      </c>
      <c r="N4390" s="13" t="n">
        <v>7.5</v>
      </c>
      <c r="O4390" s="12" t="n">
        <v>44945</v>
      </c>
      <c r="P4390" t="n">
        <v>10</v>
      </c>
      <c r="Q4390" s="14" t="inlineStr">
        <is>
          <t>SI</t>
        </is>
      </c>
      <c r="R4390" s="10" t="n"/>
      <c r="S4390" s="10" t="n"/>
      <c r="T4390" s="10" t="n"/>
      <c r="U4390" s="10" t="n"/>
      <c r="V4390" s="13" t="n">
        <v>7.142011834319526</v>
      </c>
      <c r="W4390" s="12" t="n">
        <v>44940</v>
      </c>
      <c r="X4390" s="13" t="n">
        <v>9.5</v>
      </c>
      <c r="Y4390" s="12" t="n">
        <v>44945</v>
      </c>
      <c r="Z4390" t="n">
        <v>10</v>
      </c>
      <c r="AA4390" s="14" t="inlineStr">
        <is>
          <t>SI</t>
        </is>
      </c>
    </row>
    <row r="4391">
      <c r="B4391" t="inlineStr">
        <is>
          <t>Venta Local</t>
        </is>
      </c>
      <c r="C4391" t="n">
        <v>40350756</v>
      </c>
      <c r="D4391" t="inlineStr">
        <is>
          <t>AGRO AMERICA</t>
        </is>
      </c>
      <c r="E4391" t="n">
        <v>1030683</v>
      </c>
      <c r="F4391" t="inlineStr">
        <is>
          <t>agro america1030683</t>
        </is>
      </c>
      <c r="G4391" s="12" t="n">
        <v>44935</v>
      </c>
      <c r="H4391" s="10" t="inlineStr"/>
      <c r="I4391" s="10" t="n"/>
      <c r="J4391" s="10" t="n"/>
      <c r="K4391" s="10" t="n"/>
      <c r="L4391" s="13" t="n">
        <v>7.5</v>
      </c>
      <c r="M4391" s="12" t="n">
        <v>44942</v>
      </c>
      <c r="N4391" s="13" t="n">
        <v>9.5</v>
      </c>
      <c r="O4391" s="12" t="n">
        <v>44951</v>
      </c>
      <c r="P4391" t="n">
        <v>5</v>
      </c>
      <c r="Q4391" s="14" t="inlineStr">
        <is>
          <t>SI</t>
        </is>
      </c>
      <c r="R4391" s="10" t="n"/>
      <c r="S4391" s="10" t="n"/>
      <c r="T4391" s="10" t="n"/>
      <c r="U4391" s="10" t="n"/>
      <c r="V4391" s="13" t="n">
        <v>9.5</v>
      </c>
      <c r="W4391" s="12" t="n">
        <v>44944</v>
      </c>
      <c r="X4391" s="13" t="n">
        <v>11.5</v>
      </c>
      <c r="Y4391" s="12" t="n">
        <v>44951</v>
      </c>
      <c r="Z4391" t="n">
        <v>5</v>
      </c>
      <c r="AA4391" s="14" t="inlineStr">
        <is>
          <t>SI</t>
        </is>
      </c>
    </row>
    <row r="4392">
      <c r="B4392" t="inlineStr">
        <is>
          <t>Venta Local</t>
        </is>
      </c>
      <c r="C4392" t="n">
        <v>40350755</v>
      </c>
      <c r="D4392" t="inlineStr">
        <is>
          <t>AGRO AMERICA</t>
        </is>
      </c>
      <c r="E4392" t="n">
        <v>1030683</v>
      </c>
      <c r="F4392" t="inlineStr">
        <is>
          <t>agro america1030683</t>
        </is>
      </c>
      <c r="G4392" s="12" t="n">
        <v>44920</v>
      </c>
      <c r="H4392" s="10" t="inlineStr"/>
      <c r="I4392" s="10" t="n"/>
      <c r="J4392" s="10" t="n"/>
      <c r="K4392" s="10" t="n"/>
      <c r="L4392" s="13" t="n">
        <v>7.5</v>
      </c>
      <c r="M4392" s="12" t="n">
        <v>44927</v>
      </c>
      <c r="N4392" s="13" t="n">
        <v>9.5</v>
      </c>
      <c r="O4392" s="12" t="n">
        <v>44936</v>
      </c>
      <c r="P4392" t="n">
        <v>17</v>
      </c>
      <c r="Q4392" s="14" t="inlineStr">
        <is>
          <t>SI</t>
        </is>
      </c>
      <c r="R4392" s="10" t="n"/>
      <c r="S4392" s="10" t="n"/>
      <c r="T4392" s="10" t="n"/>
      <c r="U4392" s="10" t="n"/>
      <c r="V4392" s="13" t="n">
        <v>9.5</v>
      </c>
      <c r="W4392" s="12" t="n">
        <v>44929</v>
      </c>
      <c r="X4392" s="13" t="n">
        <v>11.5</v>
      </c>
      <c r="Y4392" s="12" t="n">
        <v>44936</v>
      </c>
      <c r="Z4392" t="n">
        <v>17</v>
      </c>
      <c r="AA4392" s="14" t="inlineStr">
        <is>
          <t>SI</t>
        </is>
      </c>
    </row>
    <row r="4393">
      <c r="B4393" t="inlineStr">
        <is>
          <t>Venta Local</t>
        </is>
      </c>
      <c r="C4393" t="n">
        <v>40350242</v>
      </c>
      <c r="D4393" t="inlineStr">
        <is>
          <t>AGRO MEXICO</t>
        </is>
      </c>
      <c r="E4393" t="n">
        <v>1030658</v>
      </c>
      <c r="F4393" t="inlineStr">
        <is>
          <t>agro mexico1030658</t>
        </is>
      </c>
      <c r="G4393" s="12" t="n">
        <v>44919</v>
      </c>
      <c r="H4393" s="10" t="inlineStr"/>
      <c r="I4393" s="10" t="n"/>
      <c r="J4393" s="10" t="n"/>
      <c r="K4393" s="10" t="n"/>
      <c r="L4393" s="13" t="n">
        <v>5.449612403100775</v>
      </c>
      <c r="M4393" s="12" t="n">
        <v>44924</v>
      </c>
      <c r="N4393" s="13" t="n">
        <v>10</v>
      </c>
      <c r="O4393" s="12" t="n">
        <v>44934</v>
      </c>
      <c r="P4393" t="n">
        <v>20</v>
      </c>
      <c r="Q4393" s="14" t="inlineStr">
        <is>
          <t>SI</t>
        </is>
      </c>
      <c r="R4393" s="10" t="n"/>
      <c r="S4393" s="10" t="n"/>
      <c r="T4393" s="10" t="n"/>
      <c r="U4393" s="10" t="n"/>
      <c r="V4393" s="13" t="n">
        <v>7.449612403100775</v>
      </c>
      <c r="W4393" s="12" t="n">
        <v>44926</v>
      </c>
      <c r="X4393" s="13" t="n">
        <v>12</v>
      </c>
      <c r="Y4393" s="12" t="n">
        <v>44934</v>
      </c>
      <c r="Z4393" t="n">
        <v>20</v>
      </c>
      <c r="AA4393" s="14" t="inlineStr">
        <is>
          <t>SI</t>
        </is>
      </c>
    </row>
    <row r="4394">
      <c r="B4394" t="inlineStr">
        <is>
          <t>Venta Directa</t>
        </is>
      </c>
      <c r="C4394" t="n">
        <v>40350185</v>
      </c>
      <c r="D4394" t="inlineStr">
        <is>
          <t>AGRO SUDAMERICA</t>
        </is>
      </c>
      <c r="E4394" t="n">
        <v>1022150</v>
      </c>
      <c r="F4394" t="inlineStr">
        <is>
          <t>agro sudamerica1022150</t>
        </is>
      </c>
      <c r="G4394" s="12" t="n">
        <v>44913</v>
      </c>
      <c r="H4394" s="10" t="inlineStr"/>
      <c r="I4394" s="10" t="n"/>
      <c r="J4394" s="10" t="n"/>
      <c r="K4394" s="10" t="n"/>
      <c r="L4394" s="13" t="n"/>
      <c r="N4394" s="13" t="n"/>
      <c r="Q4394" s="14" t="n"/>
      <c r="R4394" s="10" t="n"/>
      <c r="S4394" s="10" t="n"/>
      <c r="T4394" s="10" t="n"/>
      <c r="U4394" s="10" t="n"/>
      <c r="V4394" s="13" t="n"/>
      <c r="X4394" s="13" t="n"/>
      <c r="AA4394" s="14" t="n"/>
    </row>
    <row r="4395">
      <c r="B4395" t="inlineStr">
        <is>
          <t>Venta Directa</t>
        </is>
      </c>
      <c r="C4395" t="n">
        <v>40350184</v>
      </c>
      <c r="D4395" t="inlineStr">
        <is>
          <t>AGRO SUDAMERICA</t>
        </is>
      </c>
      <c r="E4395" t="n">
        <v>1022150</v>
      </c>
      <c r="F4395" t="inlineStr">
        <is>
          <t>agro sudamerica1022150</t>
        </is>
      </c>
      <c r="G4395" s="12" t="n">
        <v>44913</v>
      </c>
      <c r="H4395" s="10" t="inlineStr"/>
      <c r="I4395" s="10" t="n"/>
      <c r="J4395" s="10" t="n"/>
      <c r="K4395" s="10" t="n"/>
      <c r="L4395" s="13" t="n"/>
      <c r="N4395" s="13" t="n"/>
      <c r="Q4395" s="14" t="n"/>
      <c r="R4395" s="10" t="n"/>
      <c r="S4395" s="10" t="n"/>
      <c r="T4395" s="10" t="n"/>
      <c r="U4395" s="10" t="n"/>
      <c r="V4395" s="13" t="n"/>
      <c r="X4395" s="13" t="n"/>
      <c r="AA4395" s="14" t="n"/>
    </row>
    <row r="4396">
      <c r="B4396" t="inlineStr">
        <is>
          <t>Venta Directa</t>
        </is>
      </c>
      <c r="C4396" t="n">
        <v>40350182</v>
      </c>
      <c r="D4396" t="inlineStr">
        <is>
          <t>AGRO SUDAMERICA</t>
        </is>
      </c>
      <c r="E4396" t="n">
        <v>1021385</v>
      </c>
      <c r="F4396" t="inlineStr">
        <is>
          <t>agro sudamerica1021385</t>
        </is>
      </c>
      <c r="G4396" s="12" t="n">
        <v>44921</v>
      </c>
      <c r="H4396" s="10" t="inlineStr"/>
      <c r="I4396" s="10" t="n"/>
      <c r="J4396" s="10" t="n"/>
      <c r="K4396" s="10" t="n"/>
      <c r="L4396" s="13" t="n"/>
      <c r="N4396" s="13" t="n"/>
      <c r="Q4396" s="14" t="n"/>
      <c r="R4396" s="10" t="n"/>
      <c r="S4396" s="10" t="n"/>
      <c r="T4396" s="10" t="n"/>
      <c r="U4396" s="10" t="n"/>
      <c r="V4396" s="13" t="n"/>
      <c r="X4396" s="13" t="n"/>
      <c r="AA4396" s="14" t="n"/>
    </row>
    <row r="4397">
      <c r="B4397" t="inlineStr">
        <is>
          <t>Venta Local</t>
        </is>
      </c>
      <c r="C4397" t="n">
        <v>40346421</v>
      </c>
      <c r="D4397" t="inlineStr">
        <is>
          <t>AGROSUPER SHANGHAI</t>
        </is>
      </c>
      <c r="E4397" t="n">
        <v>1022636</v>
      </c>
      <c r="F4397" t="inlineStr">
        <is>
          <t>agrosuper shanghai1022636</t>
        </is>
      </c>
      <c r="G4397" s="12" t="n">
        <v>45279</v>
      </c>
      <c r="H4397" s="10" t="inlineStr"/>
      <c r="I4397" s="10" t="n"/>
      <c r="J4397" s="10" t="n"/>
      <c r="K4397" s="10" t="n"/>
      <c r="L4397" s="13" t="n">
        <v>5.574109245612703</v>
      </c>
      <c r="M4397" s="12" t="n">
        <v>45284</v>
      </c>
      <c r="N4397" s="13" t="n">
        <v>5.5</v>
      </c>
      <c r="O4397" s="12" t="n">
        <v>45289</v>
      </c>
      <c r="P4397" t="n">
        <v>1</v>
      </c>
      <c r="Q4397" s="14" t="inlineStr">
        <is>
          <t>Mes 13</t>
        </is>
      </c>
      <c r="R4397" s="10" t="n"/>
      <c r="S4397" s="10" t="n"/>
      <c r="T4397" s="10" t="n"/>
      <c r="U4397" s="10" t="n"/>
      <c r="V4397" s="13" t="n">
        <v>7.574109245612703</v>
      </c>
      <c r="W4397" s="12" t="n">
        <v>45286</v>
      </c>
      <c r="X4397" s="13" t="n">
        <v>7.5</v>
      </c>
      <c r="Y4397" s="12" t="n">
        <v>45289</v>
      </c>
      <c r="Z4397" t="n">
        <v>1</v>
      </c>
      <c r="AA4397" s="14" t="inlineStr">
        <is>
          <t>Mes 13</t>
        </is>
      </c>
    </row>
    <row r="4398">
      <c r="B4398" t="inlineStr">
        <is>
          <t>Venta Local</t>
        </is>
      </c>
      <c r="C4398" t="n">
        <v>40351409</v>
      </c>
      <c r="D4398" t="inlineStr">
        <is>
          <t>AGROSUPER SHANGHAI</t>
        </is>
      </c>
      <c r="E4398" t="n">
        <v>1022183</v>
      </c>
      <c r="F4398" t="inlineStr">
        <is>
          <t>agrosuper shanghai1022183</t>
        </is>
      </c>
      <c r="G4398" s="12" t="n">
        <v>45278</v>
      </c>
      <c r="H4398" s="10" t="inlineStr"/>
      <c r="I4398" s="10" t="n"/>
      <c r="J4398" s="10" t="n"/>
      <c r="K4398" s="10" t="n"/>
      <c r="L4398" s="13" t="n">
        <v>5.574109245612703</v>
      </c>
      <c r="M4398" s="12" t="n">
        <v>45283</v>
      </c>
      <c r="N4398" s="13" t="n">
        <v>5.5</v>
      </c>
      <c r="O4398" s="12" t="n">
        <v>45288</v>
      </c>
      <c r="P4398" t="n">
        <v>2</v>
      </c>
      <c r="Q4398" s="14" t="inlineStr">
        <is>
          <t>Mes 13</t>
        </is>
      </c>
      <c r="R4398" s="10" t="n"/>
      <c r="S4398" s="10" t="n"/>
      <c r="T4398" s="10" t="n"/>
      <c r="U4398" s="10" t="n"/>
      <c r="V4398" s="13" t="n">
        <v>7.574109245612703</v>
      </c>
      <c r="W4398" s="12" t="n">
        <v>45285</v>
      </c>
      <c r="X4398" s="13" t="n">
        <v>7.5</v>
      </c>
      <c r="Y4398" s="12" t="n">
        <v>45288</v>
      </c>
      <c r="Z4398" t="n">
        <v>2</v>
      </c>
      <c r="AA4398" s="14" t="inlineStr">
        <is>
          <t>Mes 13</t>
        </is>
      </c>
    </row>
    <row r="4399">
      <c r="B4399" t="inlineStr">
        <is>
          <t>Venta Local</t>
        </is>
      </c>
      <c r="C4399" t="n">
        <v>40351634</v>
      </c>
      <c r="D4399" t="inlineStr">
        <is>
          <t>AGROSUPER SHANGHAI</t>
        </is>
      </c>
      <c r="E4399" t="n">
        <v>1022851</v>
      </c>
      <c r="F4399" t="inlineStr">
        <is>
          <t>agrosuper shanghai1022851</t>
        </is>
      </c>
      <c r="G4399" s="12" t="n">
        <v>45277</v>
      </c>
      <c r="H4399" s="10" t="inlineStr"/>
      <c r="I4399" s="10" t="n"/>
      <c r="J4399" s="10" t="n"/>
      <c r="K4399" s="10" t="n"/>
      <c r="L4399" s="13" t="n">
        <v>5.574109245612703</v>
      </c>
      <c r="M4399" s="12" t="n">
        <v>45282</v>
      </c>
      <c r="N4399" s="13" t="n">
        <v>5.5</v>
      </c>
      <c r="O4399" s="12" t="n">
        <v>45287</v>
      </c>
      <c r="P4399" t="n">
        <v>3</v>
      </c>
      <c r="Q4399" s="14" t="inlineStr">
        <is>
          <t>SI</t>
        </is>
      </c>
      <c r="R4399" s="10" t="n"/>
      <c r="S4399" s="10" t="n"/>
      <c r="T4399" s="10" t="n"/>
      <c r="U4399" s="10" t="n"/>
      <c r="V4399" s="13" t="n">
        <v>7.574109245612703</v>
      </c>
      <c r="W4399" s="12" t="n">
        <v>45284</v>
      </c>
      <c r="X4399" s="13" t="n">
        <v>7.5</v>
      </c>
      <c r="Y4399" s="12" t="n">
        <v>45287</v>
      </c>
      <c r="Z4399" t="n">
        <v>3</v>
      </c>
      <c r="AA4399" s="14" t="inlineStr">
        <is>
          <t>SI</t>
        </is>
      </c>
    </row>
    <row r="4400">
      <c r="B4400" t="inlineStr">
        <is>
          <t>Venta Directa</t>
        </is>
      </c>
      <c r="C4400" t="n">
        <v>40349808</v>
      </c>
      <c r="D4400" t="inlineStr">
        <is>
          <t>AGRO SUDAMERICA</t>
        </is>
      </c>
      <c r="E4400" t="n">
        <v>1020944</v>
      </c>
      <c r="F4400" t="inlineStr">
        <is>
          <t>agro sudamerica1020944</t>
        </is>
      </c>
      <c r="G4400" s="12" t="n">
        <v>44936</v>
      </c>
      <c r="H4400" s="10" t="inlineStr"/>
      <c r="I4400" s="10" t="n"/>
      <c r="J4400" s="10" t="n"/>
      <c r="K4400" s="10" t="n"/>
      <c r="L4400" s="13" t="n"/>
      <c r="N4400" s="13" t="n"/>
      <c r="Q4400" s="14" t="n"/>
      <c r="R4400" s="10" t="n"/>
      <c r="S4400" s="10" t="n"/>
      <c r="T4400" s="10" t="n"/>
      <c r="U4400" s="10" t="n"/>
      <c r="V4400" s="13" t="n"/>
      <c r="X4400" s="13" t="n"/>
      <c r="AA4400" s="14" t="n"/>
    </row>
    <row r="4401">
      <c r="B4401" t="inlineStr">
        <is>
          <t>Venta Directa</t>
        </is>
      </c>
      <c r="C4401" t="n">
        <v>40349806</v>
      </c>
      <c r="D4401" t="inlineStr">
        <is>
          <t>AGRO SUDAMERICA</t>
        </is>
      </c>
      <c r="E4401" t="n">
        <v>1012556</v>
      </c>
      <c r="F4401" t="inlineStr">
        <is>
          <t>agro sudamerica1012556</t>
        </is>
      </c>
      <c r="G4401" s="12" t="n">
        <v>44942</v>
      </c>
      <c r="H4401" s="10" t="inlineStr"/>
      <c r="I4401" s="10" t="n"/>
      <c r="J4401" s="10" t="n"/>
      <c r="K4401" s="10" t="n"/>
      <c r="L4401" s="13" t="n"/>
      <c r="N4401" s="13" t="n"/>
      <c r="Q4401" s="14" t="n"/>
      <c r="R4401" s="10" t="n"/>
      <c r="S4401" s="10" t="n"/>
      <c r="T4401" s="10" t="n"/>
      <c r="U4401" s="10" t="n"/>
      <c r="V4401" s="13" t="n"/>
      <c r="X4401" s="13" t="n"/>
      <c r="AA4401" s="14" t="n"/>
    </row>
    <row r="4402">
      <c r="B4402" t="inlineStr">
        <is>
          <t>Venta Directa</t>
        </is>
      </c>
      <c r="C4402" t="n">
        <v>40349724</v>
      </c>
      <c r="D4402" t="inlineStr">
        <is>
          <t>AGRO SUDAMERICA</t>
        </is>
      </c>
      <c r="E4402" t="n">
        <v>1030817</v>
      </c>
      <c r="F4402" t="inlineStr">
        <is>
          <t>agro sudamerica1030817</t>
        </is>
      </c>
      <c r="G4402" s="12" t="n">
        <v>44911</v>
      </c>
      <c r="H4402" s="10" t="inlineStr"/>
      <c r="I4402" s="10" t="n"/>
      <c r="J4402" s="10" t="n"/>
      <c r="K4402" s="10" t="n"/>
      <c r="L4402" s="13" t="n"/>
      <c r="N4402" s="13" t="n"/>
      <c r="Q4402" s="14" t="n"/>
      <c r="R4402" s="10" t="n"/>
      <c r="S4402" s="10" t="n"/>
      <c r="T4402" s="10" t="n"/>
      <c r="U4402" s="10" t="n"/>
      <c r="V4402" s="13" t="n"/>
      <c r="X4402" s="13" t="n"/>
      <c r="AA4402" s="14" t="n"/>
    </row>
    <row r="4403">
      <c r="B4403" t="inlineStr">
        <is>
          <t>Venta Directa</t>
        </is>
      </c>
      <c r="C4403" t="n">
        <v>40349723</v>
      </c>
      <c r="D4403" t="inlineStr">
        <is>
          <t>AGRO SUDAMERICA</t>
        </is>
      </c>
      <c r="E4403" t="n">
        <v>1030817</v>
      </c>
      <c r="F4403" t="inlineStr">
        <is>
          <t>agro sudamerica1030817</t>
        </is>
      </c>
      <c r="G4403" s="12" t="n">
        <v>44927</v>
      </c>
      <c r="H4403" s="10" t="inlineStr"/>
      <c r="I4403" s="10" t="n"/>
      <c r="J4403" s="10" t="n"/>
      <c r="K4403" s="10" t="n"/>
      <c r="L4403" s="13" t="n"/>
      <c r="N4403" s="13" t="n"/>
      <c r="Q4403" s="14" t="n"/>
      <c r="R4403" s="10" t="n"/>
      <c r="S4403" s="10" t="n"/>
      <c r="T4403" s="10" t="n"/>
      <c r="U4403" s="10" t="n"/>
      <c r="V4403" s="13" t="n"/>
      <c r="X4403" s="13" t="n"/>
      <c r="AA4403" s="14" t="n"/>
    </row>
    <row r="4404">
      <c r="B4404" t="inlineStr">
        <is>
          <t>Venta Directa</t>
        </is>
      </c>
      <c r="C4404" t="n">
        <v>40349704</v>
      </c>
      <c r="D4404" t="inlineStr">
        <is>
          <t>AGRO SUDAMERICA</t>
        </is>
      </c>
      <c r="E4404" t="n">
        <v>1023355</v>
      </c>
      <c r="F4404" t="inlineStr">
        <is>
          <t>agro sudamerica1023355</t>
        </is>
      </c>
      <c r="G4404" s="12" t="n">
        <v>44932</v>
      </c>
      <c r="H4404" s="10" t="inlineStr"/>
      <c r="I4404" s="10" t="n"/>
      <c r="J4404" s="10" t="n"/>
      <c r="K4404" s="10" t="n"/>
      <c r="L4404" s="13" t="n"/>
      <c r="N4404" s="13" t="n"/>
      <c r="Q4404" s="14" t="n"/>
      <c r="R4404" s="10" t="n"/>
      <c r="S4404" s="10" t="n"/>
      <c r="T4404" s="10" t="n"/>
      <c r="U4404" s="10" t="n"/>
      <c r="V4404" s="13" t="n"/>
      <c r="X4404" s="13" t="n"/>
      <c r="AA4404" s="14" t="n"/>
    </row>
    <row r="4405">
      <c r="B4405" t="inlineStr">
        <is>
          <t>Venta Local</t>
        </is>
      </c>
      <c r="C4405" t="n">
        <v>40349701</v>
      </c>
      <c r="D4405" t="inlineStr">
        <is>
          <t>AGRO EUROPA</t>
        </is>
      </c>
      <c r="E4405" t="n">
        <v>1030684</v>
      </c>
      <c r="F4405" t="inlineStr">
        <is>
          <t>agro europa1030684</t>
        </is>
      </c>
      <c r="G4405" s="12" t="n">
        <v>45000</v>
      </c>
      <c r="H4405" s="10" t="n">
        <v>24000</v>
      </c>
      <c r="I4405" s="10" t="n"/>
      <c r="J4405" s="10" t="n"/>
      <c r="K4405" s="10" t="n"/>
      <c r="L4405" s="13" t="n">
        <v>5.142011834319526</v>
      </c>
      <c r="M4405" s="12" t="n">
        <v>45005</v>
      </c>
      <c r="N4405" s="13" t="n">
        <v>7.5</v>
      </c>
      <c r="O4405" s="12" t="n">
        <v>45012</v>
      </c>
      <c r="P4405" t="n">
        <v>4</v>
      </c>
      <c r="Q4405" s="14" t="inlineStr">
        <is>
          <t>SI</t>
        </is>
      </c>
      <c r="R4405" s="10" t="n">
        <v>24000</v>
      </c>
      <c r="S4405" s="10" t="n"/>
      <c r="T4405" s="10" t="n"/>
      <c r="U4405" s="10" t="n"/>
      <c r="V4405" s="13" t="n">
        <v>7.142011834319526</v>
      </c>
      <c r="W4405" s="12" t="n">
        <v>45007</v>
      </c>
      <c r="X4405" s="13" t="n">
        <v>9.5</v>
      </c>
      <c r="Y4405" s="12" t="n">
        <v>45012</v>
      </c>
      <c r="Z4405" t="n">
        <v>4</v>
      </c>
      <c r="AA4405" s="14" t="inlineStr">
        <is>
          <t>SI</t>
        </is>
      </c>
    </row>
    <row r="4406">
      <c r="B4406" t="inlineStr">
        <is>
          <t>Venta Local</t>
        </is>
      </c>
      <c r="C4406" t="n">
        <v>40349697</v>
      </c>
      <c r="D4406" t="inlineStr">
        <is>
          <t>AGROSUPER SHANGHAI</t>
        </is>
      </c>
      <c r="E4406" t="n">
        <v>1022080</v>
      </c>
      <c r="F4406" t="inlineStr">
        <is>
          <t>agrosuper shanghai1022080</t>
        </is>
      </c>
      <c r="G4406" s="12" t="n">
        <v>44956</v>
      </c>
      <c r="H4406" s="10" t="inlineStr"/>
      <c r="I4406" s="10" t="n"/>
      <c r="J4406" s="10" t="n"/>
      <c r="K4406" s="10" t="n"/>
      <c r="L4406" s="13" t="n">
        <v>5.574109245612703</v>
      </c>
      <c r="M4406" s="12" t="n">
        <v>44961</v>
      </c>
      <c r="N4406" s="13" t="n">
        <v>5.5</v>
      </c>
      <c r="O4406" s="12" t="n">
        <v>44966</v>
      </c>
      <c r="P4406" t="n">
        <v>16</v>
      </c>
      <c r="Q4406" s="14" t="inlineStr">
        <is>
          <t>SI</t>
        </is>
      </c>
      <c r="R4406" s="10" t="n"/>
      <c r="S4406" s="10" t="n"/>
      <c r="T4406" s="10" t="n"/>
      <c r="U4406" s="10" t="n"/>
      <c r="V4406" s="13" t="n">
        <v>7.574109245612703</v>
      </c>
      <c r="W4406" s="12" t="n">
        <v>44963</v>
      </c>
      <c r="X4406" s="13" t="n">
        <v>7.5</v>
      </c>
      <c r="Y4406" s="12" t="n">
        <v>44966</v>
      </c>
      <c r="Z4406" t="n">
        <v>16</v>
      </c>
      <c r="AA4406" s="14" t="inlineStr">
        <is>
          <t>SI</t>
        </is>
      </c>
    </row>
    <row r="4407">
      <c r="B4407" t="inlineStr">
        <is>
          <t>Venta Local</t>
        </is>
      </c>
      <c r="C4407" t="n">
        <v>40349693</v>
      </c>
      <c r="D4407" t="inlineStr">
        <is>
          <t>AGROSUPER SHANGHAI</t>
        </is>
      </c>
      <c r="E4407" t="n">
        <v>1022417</v>
      </c>
      <c r="F4407" t="inlineStr">
        <is>
          <t>agrosuper shanghai1022417</t>
        </is>
      </c>
      <c r="G4407" s="12" t="n">
        <v>44962</v>
      </c>
      <c r="H4407" s="10" t="inlineStr"/>
      <c r="I4407" s="10" t="n"/>
      <c r="J4407" s="10" t="n"/>
      <c r="K4407" s="10" t="n"/>
      <c r="L4407" s="13" t="n">
        <v>5.574109245612703</v>
      </c>
      <c r="M4407" s="12" t="n">
        <v>44967</v>
      </c>
      <c r="N4407" s="13" t="n">
        <v>5.5</v>
      </c>
      <c r="O4407" s="12" t="n">
        <v>44972</v>
      </c>
      <c r="P4407" t="n">
        <v>11</v>
      </c>
      <c r="Q4407" s="14" t="inlineStr">
        <is>
          <t>SI</t>
        </is>
      </c>
      <c r="R4407" s="10" t="n"/>
      <c r="S4407" s="10" t="n"/>
      <c r="T4407" s="10" t="n"/>
      <c r="U4407" s="10" t="n"/>
      <c r="V4407" s="13" t="n">
        <v>7.574109245612703</v>
      </c>
      <c r="W4407" s="12" t="n">
        <v>44969</v>
      </c>
      <c r="X4407" s="13" t="n">
        <v>7.5</v>
      </c>
      <c r="Y4407" s="12" t="n">
        <v>44972</v>
      </c>
      <c r="Z4407" t="n">
        <v>11</v>
      </c>
      <c r="AA4407" s="14" t="inlineStr">
        <is>
          <t>SI</t>
        </is>
      </c>
    </row>
    <row r="4408">
      <c r="B4408" t="inlineStr">
        <is>
          <t>Venta Directa</t>
        </is>
      </c>
      <c r="C4408" t="n">
        <v>40349488</v>
      </c>
      <c r="D4408" t="inlineStr">
        <is>
          <t>AGRO SUDAMERICA</t>
        </is>
      </c>
      <c r="E4408" t="n">
        <v>1021085</v>
      </c>
      <c r="F4408" t="inlineStr">
        <is>
          <t>agro sudamerica1021085</t>
        </is>
      </c>
      <c r="G4408" s="12" t="n">
        <v>44936</v>
      </c>
      <c r="H4408" s="10" t="inlineStr"/>
      <c r="I4408" s="10" t="n"/>
      <c r="J4408" s="10" t="n"/>
      <c r="K4408" s="10" t="n"/>
      <c r="L4408" s="13" t="n"/>
      <c r="N4408" s="13" t="n"/>
      <c r="Q4408" s="14" t="n"/>
      <c r="R4408" s="10" t="n"/>
      <c r="S4408" s="10" t="n"/>
      <c r="T4408" s="10" t="n"/>
      <c r="U4408" s="10" t="n"/>
      <c r="V4408" s="13" t="n"/>
      <c r="X4408" s="13" t="n"/>
      <c r="AA4408" s="14" t="n"/>
    </row>
    <row r="4409">
      <c r="B4409" t="inlineStr">
        <is>
          <t>Venta Directa</t>
        </is>
      </c>
      <c r="C4409" t="n">
        <v>40349435</v>
      </c>
      <c r="D4409" t="inlineStr">
        <is>
          <t>AGROSUPER ASIA</t>
        </is>
      </c>
      <c r="E4409" t="n">
        <v>1030535</v>
      </c>
      <c r="F4409" t="inlineStr">
        <is>
          <t>agrosuper asia1030535</t>
        </is>
      </c>
      <c r="G4409" s="12" t="n">
        <v>44958</v>
      </c>
      <c r="H4409" s="10" t="inlineStr"/>
      <c r="I4409" s="10" t="n"/>
      <c r="J4409" s="10" t="n"/>
      <c r="K4409" s="10" t="n"/>
      <c r="L4409" s="13" t="n"/>
      <c r="N4409" s="13" t="n"/>
      <c r="Q4409" s="14" t="n"/>
      <c r="R4409" s="10" t="n"/>
      <c r="S4409" s="10" t="n"/>
      <c r="T4409" s="10" t="n"/>
      <c r="U4409" s="10" t="n"/>
      <c r="V4409" s="13" t="n"/>
      <c r="X4409" s="13" t="n"/>
      <c r="AA4409" s="14" t="n"/>
    </row>
    <row r="4410">
      <c r="B4410" t="inlineStr">
        <is>
          <t>Venta Local</t>
        </is>
      </c>
      <c r="C4410" t="n">
        <v>40349138</v>
      </c>
      <c r="D4410" t="inlineStr">
        <is>
          <t>AGRO AMERICA</t>
        </is>
      </c>
      <c r="E4410" t="n">
        <v>1012160</v>
      </c>
      <c r="F4410" t="inlineStr">
        <is>
          <t>agro america1012160</t>
        </is>
      </c>
      <c r="G4410" s="12" t="n">
        <v>44937</v>
      </c>
      <c r="H4410" s="10" t="inlineStr"/>
      <c r="I4410" s="10" t="n"/>
      <c r="J4410" s="10" t="n"/>
      <c r="K4410" s="10" t="n"/>
      <c r="L4410" s="13" t="n">
        <v>7.5</v>
      </c>
      <c r="M4410" s="12" t="n">
        <v>44944</v>
      </c>
      <c r="N4410" s="13" t="n">
        <v>9.5</v>
      </c>
      <c r="O4410" s="12" t="n">
        <v>44953</v>
      </c>
      <c r="P4410" t="n">
        <v>3</v>
      </c>
      <c r="Q4410" s="14" t="inlineStr">
        <is>
          <t>SI</t>
        </is>
      </c>
      <c r="R4410" s="10" t="n"/>
      <c r="S4410" s="10" t="n"/>
      <c r="T4410" s="10" t="n"/>
      <c r="U4410" s="10" t="n"/>
      <c r="V4410" s="13" t="n">
        <v>9.5</v>
      </c>
      <c r="W4410" s="12" t="n">
        <v>44946</v>
      </c>
      <c r="X4410" s="13" t="n">
        <v>11.5</v>
      </c>
      <c r="Y4410" s="12" t="n">
        <v>44953</v>
      </c>
      <c r="Z4410" t="n">
        <v>3</v>
      </c>
      <c r="AA4410" s="14" t="inlineStr">
        <is>
          <t>SI</t>
        </is>
      </c>
    </row>
    <row r="4411">
      <c r="B4411" t="inlineStr">
        <is>
          <t>Venta Directa</t>
        </is>
      </c>
      <c r="C4411" t="n">
        <v>40349036</v>
      </c>
      <c r="D4411" t="inlineStr">
        <is>
          <t>AGRO SUDAMERICA</t>
        </is>
      </c>
      <c r="E4411" t="n">
        <v>1030515</v>
      </c>
      <c r="F4411" t="inlineStr">
        <is>
          <t>agro sudamerica1030515</t>
        </is>
      </c>
      <c r="G4411" s="12" t="n">
        <v>44927</v>
      </c>
      <c r="H4411" s="10" t="inlineStr"/>
      <c r="I4411" s="10" t="n"/>
      <c r="J4411" s="10" t="n"/>
      <c r="K4411" s="10" t="n"/>
      <c r="L4411" s="13" t="n"/>
      <c r="N4411" s="13" t="n"/>
      <c r="Q4411" s="14" t="n"/>
      <c r="R4411" s="10" t="n"/>
      <c r="S4411" s="10" t="n"/>
      <c r="T4411" s="10" t="n"/>
      <c r="U4411" s="10" t="n"/>
      <c r="V4411" s="13" t="n"/>
      <c r="X4411" s="13" t="n"/>
      <c r="AA4411" s="14" t="n"/>
    </row>
    <row r="4412">
      <c r="B4412" t="inlineStr">
        <is>
          <t>Venta Local</t>
        </is>
      </c>
      <c r="C4412" t="n">
        <v>40348980</v>
      </c>
      <c r="D4412" t="inlineStr">
        <is>
          <t>ANDES ASIA</t>
        </is>
      </c>
      <c r="E4412" t="n">
        <v>1021931</v>
      </c>
      <c r="F4412" t="inlineStr">
        <is>
          <t>andes asia1021931</t>
        </is>
      </c>
      <c r="G4412" s="12" t="n">
        <v>44962</v>
      </c>
      <c r="H4412" s="10" t="inlineStr"/>
      <c r="I4412" s="10" t="n"/>
      <c r="J4412" s="10" t="n"/>
      <c r="K4412" s="10" t="n"/>
      <c r="L4412" s="13" t="n">
        <v>4.830303030303031</v>
      </c>
      <c r="M4412" s="12" t="n">
        <v>44966</v>
      </c>
      <c r="N4412" s="13" t="n">
        <v>15</v>
      </c>
      <c r="O4412" s="12" t="n">
        <v>44981</v>
      </c>
      <c r="P4412" t="n">
        <v>3</v>
      </c>
      <c r="Q4412" s="14" t="inlineStr">
        <is>
          <t>SI</t>
        </is>
      </c>
      <c r="R4412" s="10" t="n"/>
      <c r="S4412" s="10" t="n"/>
      <c r="T4412" s="10" t="n"/>
      <c r="U4412" s="10" t="n"/>
      <c r="V4412" s="13" t="n">
        <v>6.830303030303031</v>
      </c>
      <c r="W4412" s="12" t="n">
        <v>44968</v>
      </c>
      <c r="X4412" s="13" t="n">
        <v>17</v>
      </c>
      <c r="Y4412" s="12" t="n">
        <v>44981</v>
      </c>
      <c r="Z4412" t="n">
        <v>3</v>
      </c>
      <c r="AA4412" s="14" t="inlineStr">
        <is>
          <t>SI</t>
        </is>
      </c>
    </row>
    <row r="4413">
      <c r="B4413" t="inlineStr">
        <is>
          <t>Venta Local</t>
        </is>
      </c>
      <c r="C4413" t="n">
        <v>40348979</v>
      </c>
      <c r="D4413" t="inlineStr">
        <is>
          <t>ANDES ASIA</t>
        </is>
      </c>
      <c r="E4413" t="n">
        <v>1021925</v>
      </c>
      <c r="F4413" t="inlineStr">
        <is>
          <t>andes asia1021925</t>
        </is>
      </c>
      <c r="G4413" s="12" t="n">
        <v>44962</v>
      </c>
      <c r="H4413" s="10" t="inlineStr"/>
      <c r="I4413" s="10" t="n"/>
      <c r="J4413" s="10" t="n"/>
      <c r="K4413" s="10" t="n"/>
      <c r="L4413" s="13" t="n">
        <v>4.830303030303031</v>
      </c>
      <c r="M4413" s="12" t="n">
        <v>44966</v>
      </c>
      <c r="N4413" s="13" t="n">
        <v>15</v>
      </c>
      <c r="O4413" s="12" t="n">
        <v>44981</v>
      </c>
      <c r="P4413" t="n">
        <v>3</v>
      </c>
      <c r="Q4413" s="14" t="inlineStr">
        <is>
          <t>SI</t>
        </is>
      </c>
      <c r="R4413" s="10" t="n"/>
      <c r="S4413" s="10" t="n"/>
      <c r="T4413" s="10" t="n"/>
      <c r="U4413" s="10" t="n"/>
      <c r="V4413" s="13" t="n">
        <v>6.830303030303031</v>
      </c>
      <c r="W4413" s="12" t="n">
        <v>44968</v>
      </c>
      <c r="X4413" s="13" t="n">
        <v>17</v>
      </c>
      <c r="Y4413" s="12" t="n">
        <v>44981</v>
      </c>
      <c r="Z4413" t="n">
        <v>3</v>
      </c>
      <c r="AA4413" s="14" t="inlineStr">
        <is>
          <t>SI</t>
        </is>
      </c>
    </row>
    <row r="4414">
      <c r="B4414" t="inlineStr">
        <is>
          <t>Venta Local</t>
        </is>
      </c>
      <c r="C4414" t="n">
        <v>40348979</v>
      </c>
      <c r="D4414" t="inlineStr">
        <is>
          <t>ANDES ASIA</t>
        </is>
      </c>
      <c r="E4414" t="n">
        <v>1022515</v>
      </c>
      <c r="F4414" t="inlineStr">
        <is>
          <t>andes asia1022515</t>
        </is>
      </c>
      <c r="G4414" s="12" t="n">
        <v>44962</v>
      </c>
      <c r="H4414" s="10" t="inlineStr"/>
      <c r="I4414" s="10" t="n"/>
      <c r="J4414" s="10" t="n"/>
      <c r="K4414" s="10" t="n"/>
      <c r="L4414" s="13" t="n">
        <v>4.830303030303031</v>
      </c>
      <c r="M4414" s="12" t="n">
        <v>44966</v>
      </c>
      <c r="N4414" s="13" t="n">
        <v>15</v>
      </c>
      <c r="O4414" s="12" t="n">
        <v>44981</v>
      </c>
      <c r="P4414" t="n">
        <v>3</v>
      </c>
      <c r="Q4414" s="14" t="inlineStr">
        <is>
          <t>SI</t>
        </is>
      </c>
      <c r="R4414" s="10" t="n"/>
      <c r="S4414" s="10" t="n"/>
      <c r="T4414" s="10" t="n"/>
      <c r="U4414" s="10" t="n"/>
      <c r="V4414" s="13" t="n">
        <v>6.830303030303031</v>
      </c>
      <c r="W4414" s="12" t="n">
        <v>44968</v>
      </c>
      <c r="X4414" s="13" t="n">
        <v>17</v>
      </c>
      <c r="Y4414" s="12" t="n">
        <v>44981</v>
      </c>
      <c r="Z4414" t="n">
        <v>3</v>
      </c>
      <c r="AA4414" s="14" t="inlineStr">
        <is>
          <t>SI</t>
        </is>
      </c>
    </row>
    <row r="4415">
      <c r="B4415" t="inlineStr">
        <is>
          <t>Venta Local</t>
        </is>
      </c>
      <c r="C4415" t="n">
        <v>40348979</v>
      </c>
      <c r="D4415" t="inlineStr">
        <is>
          <t>ANDES ASIA</t>
        </is>
      </c>
      <c r="E4415" t="n">
        <v>1022863</v>
      </c>
      <c r="F4415" t="inlineStr">
        <is>
          <t>andes asia1022863</t>
        </is>
      </c>
      <c r="G4415" s="12" t="n">
        <v>44962</v>
      </c>
      <c r="H4415" s="10" t="inlineStr"/>
      <c r="I4415" s="10" t="n"/>
      <c r="J4415" s="10" t="n"/>
      <c r="K4415" s="10" t="n"/>
      <c r="L4415" s="13" t="n">
        <v>4.830303030303031</v>
      </c>
      <c r="M4415" s="12" t="n">
        <v>44966</v>
      </c>
      <c r="N4415" s="13" t="n">
        <v>15</v>
      </c>
      <c r="O4415" s="12" t="n">
        <v>44981</v>
      </c>
      <c r="P4415" t="n">
        <v>3</v>
      </c>
      <c r="Q4415" s="14" t="inlineStr">
        <is>
          <t>SI</t>
        </is>
      </c>
      <c r="R4415" s="10" t="n"/>
      <c r="S4415" s="10" t="n"/>
      <c r="T4415" s="10" t="n"/>
      <c r="U4415" s="10" t="n"/>
      <c r="V4415" s="13" t="n">
        <v>6.830303030303031</v>
      </c>
      <c r="W4415" s="12" t="n">
        <v>44968</v>
      </c>
      <c r="X4415" s="13" t="n">
        <v>17</v>
      </c>
      <c r="Y4415" s="12" t="n">
        <v>44981</v>
      </c>
      <c r="Z4415" t="n">
        <v>3</v>
      </c>
      <c r="AA4415" s="14" t="inlineStr">
        <is>
          <t>SI</t>
        </is>
      </c>
    </row>
    <row r="4416">
      <c r="B4416" t="inlineStr">
        <is>
          <t>Venta Local</t>
        </is>
      </c>
      <c r="C4416" t="n">
        <v>40348979</v>
      </c>
      <c r="D4416" t="inlineStr">
        <is>
          <t>ANDES ASIA</t>
        </is>
      </c>
      <c r="E4416" t="n">
        <v>1022864</v>
      </c>
      <c r="F4416" t="inlineStr">
        <is>
          <t>andes asia1022864</t>
        </is>
      </c>
      <c r="G4416" s="12" t="n">
        <v>44962</v>
      </c>
      <c r="H4416" s="10" t="inlineStr"/>
      <c r="I4416" s="10" t="n"/>
      <c r="J4416" s="10" t="n"/>
      <c r="K4416" s="10" t="n"/>
      <c r="L4416" s="13" t="n">
        <v>4.830303030303031</v>
      </c>
      <c r="M4416" s="12" t="n">
        <v>44966</v>
      </c>
      <c r="N4416" s="13" t="n">
        <v>15</v>
      </c>
      <c r="O4416" s="12" t="n">
        <v>44981</v>
      </c>
      <c r="P4416" t="n">
        <v>3</v>
      </c>
      <c r="Q4416" s="14" t="inlineStr">
        <is>
          <t>SI</t>
        </is>
      </c>
      <c r="R4416" s="10" t="n"/>
      <c r="S4416" s="10" t="n"/>
      <c r="T4416" s="10" t="n"/>
      <c r="U4416" s="10" t="n"/>
      <c r="V4416" s="13" t="n">
        <v>6.830303030303031</v>
      </c>
      <c r="W4416" s="12" t="n">
        <v>44968</v>
      </c>
      <c r="X4416" s="13" t="n">
        <v>17</v>
      </c>
      <c r="Y4416" s="12" t="n">
        <v>44981</v>
      </c>
      <c r="Z4416" t="n">
        <v>3</v>
      </c>
      <c r="AA4416" s="14" t="inlineStr">
        <is>
          <t>SI</t>
        </is>
      </c>
    </row>
    <row r="4417">
      <c r="B4417" t="inlineStr">
        <is>
          <t>Venta Local</t>
        </is>
      </c>
      <c r="C4417" t="n">
        <v>40348979</v>
      </c>
      <c r="D4417" t="inlineStr">
        <is>
          <t>ANDES ASIA</t>
        </is>
      </c>
      <c r="E4417" t="n">
        <v>1022865</v>
      </c>
      <c r="F4417" t="inlineStr">
        <is>
          <t>andes asia1022865</t>
        </is>
      </c>
      <c r="G4417" s="12" t="n">
        <v>44962</v>
      </c>
      <c r="H4417" s="10" t="inlineStr"/>
      <c r="I4417" s="10" t="n"/>
      <c r="J4417" s="10" t="n"/>
      <c r="K4417" s="10" t="n"/>
      <c r="L4417" s="13" t="n">
        <v>4.830303030303031</v>
      </c>
      <c r="M4417" s="12" t="n">
        <v>44966</v>
      </c>
      <c r="N4417" s="13" t="n">
        <v>15</v>
      </c>
      <c r="O4417" s="12" t="n">
        <v>44981</v>
      </c>
      <c r="P4417" t="n">
        <v>3</v>
      </c>
      <c r="Q4417" s="14" t="inlineStr">
        <is>
          <t>SI</t>
        </is>
      </c>
      <c r="R4417" s="10" t="n"/>
      <c r="S4417" s="10" t="n"/>
      <c r="T4417" s="10" t="n"/>
      <c r="U4417" s="10" t="n"/>
      <c r="V4417" s="13" t="n">
        <v>6.830303030303031</v>
      </c>
      <c r="W4417" s="12" t="n">
        <v>44968</v>
      </c>
      <c r="X4417" s="13" t="n">
        <v>17</v>
      </c>
      <c r="Y4417" s="12" t="n">
        <v>44981</v>
      </c>
      <c r="Z4417" t="n">
        <v>3</v>
      </c>
      <c r="AA4417" s="14" t="inlineStr">
        <is>
          <t>SI</t>
        </is>
      </c>
    </row>
    <row r="4418">
      <c r="B4418" t="inlineStr">
        <is>
          <t>Venta Local</t>
        </is>
      </c>
      <c r="C4418" t="n">
        <v>40348978</v>
      </c>
      <c r="D4418" t="inlineStr">
        <is>
          <t>ANDES ASIA</t>
        </is>
      </c>
      <c r="E4418" t="n">
        <v>1021931</v>
      </c>
      <c r="F4418" t="inlineStr">
        <is>
          <t>andes asia1021931</t>
        </is>
      </c>
      <c r="G4418" s="12" t="n">
        <v>44962</v>
      </c>
      <c r="H4418" s="10" t="inlineStr"/>
      <c r="I4418" s="10" t="n"/>
      <c r="J4418" s="10" t="n"/>
      <c r="K4418" s="10" t="n"/>
      <c r="L4418" s="13" t="n">
        <v>4.830303030303031</v>
      </c>
      <c r="M4418" s="12" t="n">
        <v>44966</v>
      </c>
      <c r="N4418" s="13" t="n">
        <v>15</v>
      </c>
      <c r="O4418" s="12" t="n">
        <v>44981</v>
      </c>
      <c r="P4418" t="n">
        <v>3</v>
      </c>
      <c r="Q4418" s="14" t="inlineStr">
        <is>
          <t>SI</t>
        </is>
      </c>
      <c r="R4418" s="10" t="n"/>
      <c r="S4418" s="10" t="n"/>
      <c r="T4418" s="10" t="n"/>
      <c r="U4418" s="10" t="n"/>
      <c r="V4418" s="13" t="n">
        <v>6.830303030303031</v>
      </c>
      <c r="W4418" s="12" t="n">
        <v>44968</v>
      </c>
      <c r="X4418" s="13" t="n">
        <v>17</v>
      </c>
      <c r="Y4418" s="12" t="n">
        <v>44981</v>
      </c>
      <c r="Z4418" t="n">
        <v>3</v>
      </c>
      <c r="AA4418" s="14" t="inlineStr">
        <is>
          <t>SI</t>
        </is>
      </c>
    </row>
    <row r="4419">
      <c r="B4419" t="inlineStr">
        <is>
          <t>Venta Local</t>
        </is>
      </c>
      <c r="C4419" t="n">
        <v>40348977</v>
      </c>
      <c r="D4419" t="inlineStr">
        <is>
          <t>ANDES ASIA</t>
        </is>
      </c>
      <c r="E4419" t="n">
        <v>1023123</v>
      </c>
      <c r="F4419" t="inlineStr">
        <is>
          <t>andes asia1023123</t>
        </is>
      </c>
      <c r="G4419" s="12" t="n">
        <v>44962</v>
      </c>
      <c r="H4419" s="10" t="inlineStr"/>
      <c r="I4419" s="10" t="n"/>
      <c r="J4419" s="10" t="n"/>
      <c r="K4419" s="10" t="n"/>
      <c r="L4419" s="13" t="n">
        <v>4.830303030303031</v>
      </c>
      <c r="M4419" s="12" t="n">
        <v>44966</v>
      </c>
      <c r="N4419" s="13" t="n">
        <v>15</v>
      </c>
      <c r="O4419" s="12" t="n">
        <v>44981</v>
      </c>
      <c r="P4419" t="n">
        <v>3</v>
      </c>
      <c r="Q4419" s="14" t="inlineStr">
        <is>
          <t>SI</t>
        </is>
      </c>
      <c r="R4419" s="10" t="n"/>
      <c r="S4419" s="10" t="n"/>
      <c r="T4419" s="10" t="n"/>
      <c r="U4419" s="10" t="n"/>
      <c r="V4419" s="13" t="n">
        <v>6.830303030303031</v>
      </c>
      <c r="W4419" s="12" t="n">
        <v>44968</v>
      </c>
      <c r="X4419" s="13" t="n">
        <v>17</v>
      </c>
      <c r="Y4419" s="12" t="n">
        <v>44981</v>
      </c>
      <c r="Z4419" t="n">
        <v>3</v>
      </c>
      <c r="AA4419" s="14" t="inlineStr">
        <is>
          <t>SI</t>
        </is>
      </c>
    </row>
    <row r="4420">
      <c r="B4420" t="inlineStr">
        <is>
          <t>Venta Local</t>
        </is>
      </c>
      <c r="C4420" t="n">
        <v>40348977</v>
      </c>
      <c r="D4420" t="inlineStr">
        <is>
          <t>ANDES ASIA</t>
        </is>
      </c>
      <c r="E4420" t="n">
        <v>1022866</v>
      </c>
      <c r="F4420" t="inlineStr">
        <is>
          <t>andes asia1022866</t>
        </is>
      </c>
      <c r="G4420" s="12" t="n">
        <v>44962</v>
      </c>
      <c r="H4420" s="10" t="inlineStr"/>
      <c r="I4420" s="10" t="n"/>
      <c r="J4420" s="10" t="n"/>
      <c r="K4420" s="10" t="n"/>
      <c r="L4420" s="13" t="n">
        <v>4.830303030303031</v>
      </c>
      <c r="M4420" s="12" t="n">
        <v>44966</v>
      </c>
      <c r="N4420" s="13" t="n">
        <v>15</v>
      </c>
      <c r="O4420" s="12" t="n">
        <v>44981</v>
      </c>
      <c r="P4420" t="n">
        <v>3</v>
      </c>
      <c r="Q4420" s="14" t="inlineStr">
        <is>
          <t>SI</t>
        </is>
      </c>
      <c r="R4420" s="10" t="n"/>
      <c r="S4420" s="10" t="n"/>
      <c r="T4420" s="10" t="n"/>
      <c r="U4420" s="10" t="n"/>
      <c r="V4420" s="13" t="n">
        <v>6.830303030303031</v>
      </c>
      <c r="W4420" s="12" t="n">
        <v>44968</v>
      </c>
      <c r="X4420" s="13" t="n">
        <v>17</v>
      </c>
      <c r="Y4420" s="12" t="n">
        <v>44981</v>
      </c>
      <c r="Z4420" t="n">
        <v>3</v>
      </c>
      <c r="AA4420" s="14" t="inlineStr">
        <is>
          <t>SI</t>
        </is>
      </c>
    </row>
    <row r="4421">
      <c r="B4421" t="inlineStr">
        <is>
          <t>Venta Local</t>
        </is>
      </c>
      <c r="C4421" t="n">
        <v>40348977</v>
      </c>
      <c r="D4421" t="inlineStr">
        <is>
          <t>ANDES ASIA</t>
        </is>
      </c>
      <c r="E4421" t="n">
        <v>1022864</v>
      </c>
      <c r="F4421" t="inlineStr">
        <is>
          <t>andes asia1022864</t>
        </is>
      </c>
      <c r="G4421" s="12" t="n">
        <v>44962</v>
      </c>
      <c r="H4421" s="10" t="inlineStr"/>
      <c r="I4421" s="10" t="n"/>
      <c r="J4421" s="10" t="n"/>
      <c r="K4421" s="10" t="n"/>
      <c r="L4421" s="13" t="n">
        <v>4.830303030303031</v>
      </c>
      <c r="M4421" s="12" t="n">
        <v>44966</v>
      </c>
      <c r="N4421" s="13" t="n">
        <v>15</v>
      </c>
      <c r="O4421" s="12" t="n">
        <v>44981</v>
      </c>
      <c r="P4421" t="n">
        <v>3</v>
      </c>
      <c r="Q4421" s="14" t="inlineStr">
        <is>
          <t>SI</t>
        </is>
      </c>
      <c r="R4421" s="10" t="n"/>
      <c r="S4421" s="10" t="n"/>
      <c r="T4421" s="10" t="n"/>
      <c r="U4421" s="10" t="n"/>
      <c r="V4421" s="13" t="n">
        <v>6.830303030303031</v>
      </c>
      <c r="W4421" s="12" t="n">
        <v>44968</v>
      </c>
      <c r="X4421" s="13" t="n">
        <v>17</v>
      </c>
      <c r="Y4421" s="12" t="n">
        <v>44981</v>
      </c>
      <c r="Z4421" t="n">
        <v>3</v>
      </c>
      <c r="AA4421" s="14" t="inlineStr">
        <is>
          <t>SI</t>
        </is>
      </c>
    </row>
    <row r="4422">
      <c r="B4422" t="inlineStr">
        <is>
          <t>Venta Local</t>
        </is>
      </c>
      <c r="C4422" t="n">
        <v>40348977</v>
      </c>
      <c r="D4422" t="inlineStr">
        <is>
          <t>ANDES ASIA</t>
        </is>
      </c>
      <c r="E4422" t="n">
        <v>1022863</v>
      </c>
      <c r="F4422" t="inlineStr">
        <is>
          <t>andes asia1022863</t>
        </is>
      </c>
      <c r="G4422" s="12" t="n">
        <v>44962</v>
      </c>
      <c r="H4422" s="10" t="inlineStr"/>
      <c r="I4422" s="10" t="n"/>
      <c r="J4422" s="10" t="n"/>
      <c r="K4422" s="10" t="n"/>
      <c r="L4422" s="13" t="n">
        <v>4.830303030303031</v>
      </c>
      <c r="M4422" s="12" t="n">
        <v>44966</v>
      </c>
      <c r="N4422" s="13" t="n">
        <v>15</v>
      </c>
      <c r="O4422" s="12" t="n">
        <v>44981</v>
      </c>
      <c r="P4422" t="n">
        <v>3</v>
      </c>
      <c r="Q4422" s="14" t="inlineStr">
        <is>
          <t>SI</t>
        </is>
      </c>
      <c r="R4422" s="10" t="n"/>
      <c r="S4422" s="10" t="n"/>
      <c r="T4422" s="10" t="n"/>
      <c r="U4422" s="10" t="n"/>
      <c r="V4422" s="13" t="n">
        <v>6.830303030303031</v>
      </c>
      <c r="W4422" s="12" t="n">
        <v>44968</v>
      </c>
      <c r="X4422" s="13" t="n">
        <v>17</v>
      </c>
      <c r="Y4422" s="12" t="n">
        <v>44981</v>
      </c>
      <c r="Z4422" t="n">
        <v>3</v>
      </c>
      <c r="AA4422" s="14" t="inlineStr">
        <is>
          <t>SI</t>
        </is>
      </c>
    </row>
    <row r="4423">
      <c r="B4423" t="inlineStr">
        <is>
          <t>Venta Local</t>
        </is>
      </c>
      <c r="C4423" t="n">
        <v>40348977</v>
      </c>
      <c r="D4423" t="inlineStr">
        <is>
          <t>ANDES ASIA</t>
        </is>
      </c>
      <c r="E4423" t="n">
        <v>1022621</v>
      </c>
      <c r="F4423" t="inlineStr">
        <is>
          <t>andes asia1022621</t>
        </is>
      </c>
      <c r="G4423" s="12" t="n">
        <v>44962</v>
      </c>
      <c r="H4423" s="10" t="inlineStr"/>
      <c r="I4423" s="10" t="n"/>
      <c r="J4423" s="10" t="n"/>
      <c r="K4423" s="10" t="n"/>
      <c r="L4423" s="13" t="n">
        <v>4.830303030303031</v>
      </c>
      <c r="M4423" s="12" t="n">
        <v>44966</v>
      </c>
      <c r="N4423" s="13" t="n">
        <v>15</v>
      </c>
      <c r="O4423" s="12" t="n">
        <v>44981</v>
      </c>
      <c r="P4423" t="n">
        <v>3</v>
      </c>
      <c r="Q4423" s="14" t="inlineStr">
        <is>
          <t>SI</t>
        </is>
      </c>
      <c r="R4423" s="10" t="n"/>
      <c r="S4423" s="10" t="n"/>
      <c r="T4423" s="10" t="n"/>
      <c r="U4423" s="10" t="n"/>
      <c r="V4423" s="13" t="n">
        <v>6.830303030303031</v>
      </c>
      <c r="W4423" s="12" t="n">
        <v>44968</v>
      </c>
      <c r="X4423" s="13" t="n">
        <v>17</v>
      </c>
      <c r="Y4423" s="12" t="n">
        <v>44981</v>
      </c>
      <c r="Z4423" t="n">
        <v>3</v>
      </c>
      <c r="AA4423" s="14" t="inlineStr">
        <is>
          <t>SI</t>
        </is>
      </c>
    </row>
    <row r="4424">
      <c r="B4424" t="inlineStr">
        <is>
          <t>Venta Local</t>
        </is>
      </c>
      <c r="C4424" t="n">
        <v>40348976</v>
      </c>
      <c r="D4424" t="inlineStr">
        <is>
          <t>ANDES ASIA</t>
        </is>
      </c>
      <c r="E4424" t="n">
        <v>1022767</v>
      </c>
      <c r="F4424" t="inlineStr">
        <is>
          <t>andes asia1022767</t>
        </is>
      </c>
      <c r="G4424" s="12" t="n">
        <v>44956</v>
      </c>
      <c r="H4424" s="10" t="inlineStr"/>
      <c r="I4424" s="10" t="n"/>
      <c r="J4424" s="10" t="n"/>
      <c r="K4424" s="10" t="n"/>
      <c r="L4424" s="13" t="n">
        <v>4.830303030303031</v>
      </c>
      <c r="M4424" s="12" t="n">
        <v>44960</v>
      </c>
      <c r="N4424" s="13" t="n">
        <v>15</v>
      </c>
      <c r="O4424" s="12" t="n">
        <v>44975</v>
      </c>
      <c r="P4424" t="n">
        <v>8</v>
      </c>
      <c r="Q4424" s="14" t="inlineStr">
        <is>
          <t>SI</t>
        </is>
      </c>
      <c r="R4424" s="10" t="n"/>
      <c r="S4424" s="10" t="n"/>
      <c r="T4424" s="10" t="n"/>
      <c r="U4424" s="10" t="n"/>
      <c r="V4424" s="13" t="n">
        <v>6.830303030303031</v>
      </c>
      <c r="W4424" s="12" t="n">
        <v>44962</v>
      </c>
      <c r="X4424" s="13" t="n">
        <v>17</v>
      </c>
      <c r="Y4424" s="12" t="n">
        <v>44975</v>
      </c>
      <c r="Z4424" t="n">
        <v>8</v>
      </c>
      <c r="AA4424" s="14" t="inlineStr">
        <is>
          <t>SI</t>
        </is>
      </c>
    </row>
    <row r="4425">
      <c r="B4425" t="inlineStr">
        <is>
          <t>Venta Local</t>
        </is>
      </c>
      <c r="C4425" t="n">
        <v>40348535</v>
      </c>
      <c r="D4425" t="inlineStr">
        <is>
          <t>AGRO MEXICO</t>
        </is>
      </c>
      <c r="E4425" t="n">
        <v>1030802</v>
      </c>
      <c r="F4425" t="inlineStr">
        <is>
          <t>agro mexico1030802</t>
        </is>
      </c>
      <c r="G4425" s="12" t="n">
        <v>44941</v>
      </c>
      <c r="H4425" s="10" t="inlineStr"/>
      <c r="I4425" s="10" t="n"/>
      <c r="J4425" s="10" t="n"/>
      <c r="K4425" s="10" t="n"/>
      <c r="L4425" s="13" t="n">
        <v>5.449612403100775</v>
      </c>
      <c r="M4425" s="12" t="n">
        <v>44946</v>
      </c>
      <c r="N4425" s="13" t="n">
        <v>10</v>
      </c>
      <c r="O4425" s="12" t="n">
        <v>44956</v>
      </c>
      <c r="P4425" t="n">
        <v>1</v>
      </c>
      <c r="Q4425" s="14" t="inlineStr">
        <is>
          <t>Mes 2</t>
        </is>
      </c>
      <c r="R4425" s="10" t="n"/>
      <c r="S4425" s="10" t="n"/>
      <c r="T4425" s="10" t="n"/>
      <c r="U4425" s="10" t="n"/>
      <c r="V4425" s="13" t="n">
        <v>7.449612403100775</v>
      </c>
      <c r="W4425" s="12" t="n">
        <v>44948</v>
      </c>
      <c r="X4425" s="13" t="n">
        <v>12</v>
      </c>
      <c r="Y4425" s="12" t="n">
        <v>44956</v>
      </c>
      <c r="Z4425" t="n">
        <v>1</v>
      </c>
      <c r="AA4425" s="14" t="inlineStr">
        <is>
          <t>Mes 2</t>
        </is>
      </c>
    </row>
    <row r="4426">
      <c r="B4426" t="inlineStr">
        <is>
          <t>Venta Local</t>
        </is>
      </c>
      <c r="C4426" t="n">
        <v>40348534</v>
      </c>
      <c r="D4426" t="inlineStr">
        <is>
          <t>AGRO MEXICO</t>
        </is>
      </c>
      <c r="E4426" t="n">
        <v>1030802</v>
      </c>
      <c r="F4426" t="inlineStr">
        <is>
          <t>agro mexico1030802</t>
        </is>
      </c>
      <c r="G4426" s="12" t="n">
        <v>44941</v>
      </c>
      <c r="H4426" s="10" t="inlineStr"/>
      <c r="I4426" s="10" t="n"/>
      <c r="J4426" s="10" t="n"/>
      <c r="K4426" s="10" t="n"/>
      <c r="L4426" s="13" t="n">
        <v>5.449612403100775</v>
      </c>
      <c r="M4426" s="12" t="n">
        <v>44946</v>
      </c>
      <c r="N4426" s="13" t="n">
        <v>10</v>
      </c>
      <c r="O4426" s="12" t="n">
        <v>44956</v>
      </c>
      <c r="P4426" t="n">
        <v>1</v>
      </c>
      <c r="Q4426" s="14" t="inlineStr">
        <is>
          <t>Mes 2</t>
        </is>
      </c>
      <c r="R4426" s="10" t="n"/>
      <c r="S4426" s="10" t="n"/>
      <c r="T4426" s="10" t="n"/>
      <c r="U4426" s="10" t="n"/>
      <c r="V4426" s="13" t="n">
        <v>7.449612403100775</v>
      </c>
      <c r="W4426" s="12" t="n">
        <v>44948</v>
      </c>
      <c r="X4426" s="13" t="n">
        <v>12</v>
      </c>
      <c r="Y4426" s="12" t="n">
        <v>44956</v>
      </c>
      <c r="Z4426" t="n">
        <v>1</v>
      </c>
      <c r="AA4426" s="14" t="inlineStr">
        <is>
          <t>Mes 2</t>
        </is>
      </c>
    </row>
    <row r="4427">
      <c r="B4427" t="inlineStr">
        <is>
          <t>Venta Local</t>
        </is>
      </c>
      <c r="C4427" t="n">
        <v>40348533</v>
      </c>
      <c r="D4427" t="inlineStr">
        <is>
          <t>AGRO MEXICO</t>
        </is>
      </c>
      <c r="E4427" t="n">
        <v>1030802</v>
      </c>
      <c r="F4427" t="inlineStr">
        <is>
          <t>agro mexico1030802</t>
        </is>
      </c>
      <c r="G4427" s="12" t="n">
        <v>44941</v>
      </c>
      <c r="H4427" s="10" t="inlineStr"/>
      <c r="I4427" s="10" t="n"/>
      <c r="J4427" s="10" t="n"/>
      <c r="K4427" s="10" t="n"/>
      <c r="L4427" s="13" t="n">
        <v>5.449612403100775</v>
      </c>
      <c r="M4427" s="12" t="n">
        <v>44946</v>
      </c>
      <c r="N4427" s="13" t="n">
        <v>10</v>
      </c>
      <c r="O4427" s="12" t="n">
        <v>44956</v>
      </c>
      <c r="P4427" t="n">
        <v>1</v>
      </c>
      <c r="Q4427" s="14" t="inlineStr">
        <is>
          <t>Mes 2</t>
        </is>
      </c>
      <c r="R4427" s="10" t="n"/>
      <c r="S4427" s="10" t="n"/>
      <c r="T4427" s="10" t="n"/>
      <c r="U4427" s="10" t="n"/>
      <c r="V4427" s="13" t="n">
        <v>7.449612403100775</v>
      </c>
      <c r="W4427" s="12" t="n">
        <v>44948</v>
      </c>
      <c r="X4427" s="13" t="n">
        <v>12</v>
      </c>
      <c r="Y4427" s="12" t="n">
        <v>44956</v>
      </c>
      <c r="Z4427" t="n">
        <v>1</v>
      </c>
      <c r="AA4427" s="14" t="inlineStr">
        <is>
          <t>Mes 2</t>
        </is>
      </c>
    </row>
    <row r="4428">
      <c r="B4428" t="inlineStr">
        <is>
          <t>Venta Local</t>
        </is>
      </c>
      <c r="C4428" t="n">
        <v>40348482</v>
      </c>
      <c r="D4428" t="inlineStr">
        <is>
          <t>AGRO EUROPA</t>
        </is>
      </c>
      <c r="E4428" t="n">
        <v>1012805</v>
      </c>
      <c r="F4428" t="inlineStr">
        <is>
          <t>agro europa1012805</t>
        </is>
      </c>
      <c r="G4428" s="12" t="n">
        <v>44944</v>
      </c>
      <c r="H4428" s="10" t="inlineStr"/>
      <c r="I4428" s="10" t="n"/>
      <c r="J4428" s="10" t="n"/>
      <c r="K4428" s="10" t="n"/>
      <c r="L4428" s="13" t="n">
        <v>5.142011834319526</v>
      </c>
      <c r="M4428" s="12" t="n">
        <v>44949</v>
      </c>
      <c r="N4428" s="13" t="n">
        <v>7.5</v>
      </c>
      <c r="O4428" s="12" t="n">
        <v>44956</v>
      </c>
      <c r="P4428" t="n">
        <v>1</v>
      </c>
      <c r="Q4428" s="14" t="inlineStr">
        <is>
          <t>Mes 2</t>
        </is>
      </c>
      <c r="R4428" s="10" t="n"/>
      <c r="S4428" s="10" t="n"/>
      <c r="T4428" s="10" t="n"/>
      <c r="U4428" s="10" t="n"/>
      <c r="V4428" s="13" t="n">
        <v>7.142011834319526</v>
      </c>
      <c r="W4428" s="12" t="n">
        <v>44951</v>
      </c>
      <c r="X4428" s="13" t="n">
        <v>9.5</v>
      </c>
      <c r="Y4428" s="12" t="n">
        <v>44956</v>
      </c>
      <c r="Z4428" t="n">
        <v>1</v>
      </c>
      <c r="AA4428" s="14" t="inlineStr">
        <is>
          <t>Mes 2</t>
        </is>
      </c>
    </row>
    <row r="4429">
      <c r="B4429" t="inlineStr">
        <is>
          <t>Venta Directa</t>
        </is>
      </c>
      <c r="C4429" t="n">
        <v>40348467</v>
      </c>
      <c r="D4429" t="inlineStr">
        <is>
          <t>AGRO SUDAMERICA</t>
        </is>
      </c>
      <c r="E4429" t="n">
        <v>1012744</v>
      </c>
      <c r="F4429" t="inlineStr">
        <is>
          <t>agro sudamerica1012744</t>
        </is>
      </c>
      <c r="G4429" s="12" t="n">
        <v>44927</v>
      </c>
      <c r="H4429" s="10" t="inlineStr"/>
      <c r="I4429" s="10" t="n"/>
      <c r="J4429" s="10" t="n"/>
      <c r="K4429" s="10" t="n"/>
      <c r="L4429" s="13" t="n"/>
      <c r="N4429" s="13" t="n"/>
      <c r="Q4429" s="14" t="n"/>
      <c r="R4429" s="10" t="n"/>
      <c r="S4429" s="10" t="n"/>
      <c r="T4429" s="10" t="n"/>
      <c r="U4429" s="10" t="n"/>
      <c r="V4429" s="13" t="n"/>
      <c r="X4429" s="13" t="n"/>
      <c r="AA4429" s="14" t="n"/>
    </row>
    <row r="4430">
      <c r="B4430" t="inlineStr">
        <is>
          <t>Venta Directa</t>
        </is>
      </c>
      <c r="C4430" t="n">
        <v>40348466</v>
      </c>
      <c r="D4430" t="inlineStr">
        <is>
          <t>AGRO SUDAMERICA</t>
        </is>
      </c>
      <c r="E4430" t="n">
        <v>1012744</v>
      </c>
      <c r="F4430" t="inlineStr">
        <is>
          <t>agro sudamerica1012744</t>
        </is>
      </c>
      <c r="G4430" s="12" t="n">
        <v>44920</v>
      </c>
      <c r="H4430" s="10" t="inlineStr"/>
      <c r="I4430" s="10" t="n"/>
      <c r="J4430" s="10" t="n"/>
      <c r="K4430" s="10" t="n"/>
      <c r="L4430" s="13" t="n"/>
      <c r="N4430" s="13" t="n"/>
      <c r="Q4430" s="14" t="n"/>
      <c r="R4430" s="10" t="n"/>
      <c r="S4430" s="10" t="n"/>
      <c r="T4430" s="10" t="n"/>
      <c r="U4430" s="10" t="n"/>
      <c r="V4430" s="13" t="n"/>
      <c r="X4430" s="13" t="n"/>
      <c r="AA4430" s="14" t="n"/>
    </row>
    <row r="4431">
      <c r="B4431" t="inlineStr">
        <is>
          <t>Venta Directa</t>
        </is>
      </c>
      <c r="C4431" t="n">
        <v>40348462</v>
      </c>
      <c r="D4431" t="inlineStr">
        <is>
          <t>AGRO SUDAMERICA</t>
        </is>
      </c>
      <c r="E4431" t="n">
        <v>1023126</v>
      </c>
      <c r="F4431" t="inlineStr">
        <is>
          <t>agro sudamerica1023126</t>
        </is>
      </c>
      <c r="G4431" s="12" t="n">
        <v>44933</v>
      </c>
      <c r="H4431" s="10" t="inlineStr"/>
      <c r="I4431" s="10" t="n"/>
      <c r="J4431" s="10" t="n"/>
      <c r="K4431" s="10" t="n"/>
      <c r="L4431" s="13" t="n"/>
      <c r="N4431" s="13" t="n"/>
      <c r="Q4431" s="14" t="n"/>
      <c r="R4431" s="10" t="n"/>
      <c r="S4431" s="10" t="n"/>
      <c r="T4431" s="10" t="n"/>
      <c r="U4431" s="10" t="n"/>
      <c r="V4431" s="13" t="n"/>
      <c r="X4431" s="13" t="n"/>
      <c r="AA4431" s="14" t="n"/>
    </row>
    <row r="4432">
      <c r="B4432" t="inlineStr">
        <is>
          <t>Venta Directa</t>
        </is>
      </c>
      <c r="C4432" t="n">
        <v>40348462</v>
      </c>
      <c r="D4432" t="inlineStr">
        <is>
          <t>AGRO SUDAMERICA</t>
        </is>
      </c>
      <c r="E4432" t="n">
        <v>1021622</v>
      </c>
      <c r="F4432" t="inlineStr">
        <is>
          <t>agro sudamerica1021622</t>
        </is>
      </c>
      <c r="G4432" s="12" t="n">
        <v>44933</v>
      </c>
      <c r="H4432" s="10" t="inlineStr"/>
      <c r="I4432" s="10" t="n"/>
      <c r="J4432" s="10" t="n"/>
      <c r="K4432" s="10" t="n"/>
      <c r="L4432" s="13" t="n"/>
      <c r="N4432" s="13" t="n"/>
      <c r="Q4432" s="14" t="n"/>
      <c r="R4432" s="10" t="n"/>
      <c r="S4432" s="10" t="n"/>
      <c r="T4432" s="10" t="n"/>
      <c r="U4432" s="10" t="n"/>
      <c r="V4432" s="13" t="n"/>
      <c r="X4432" s="13" t="n"/>
      <c r="AA4432" s="14" t="n"/>
    </row>
    <row r="4433">
      <c r="B4433" t="inlineStr">
        <is>
          <t>Venta Directa</t>
        </is>
      </c>
      <c r="C4433" t="n">
        <v>40348425</v>
      </c>
      <c r="D4433" t="inlineStr">
        <is>
          <t>AGRO SUDAMERICA</t>
        </is>
      </c>
      <c r="E4433" t="n">
        <v>1012556</v>
      </c>
      <c r="F4433" t="inlineStr">
        <is>
          <t>agro sudamerica1012556</t>
        </is>
      </c>
      <c r="G4433" s="12" t="n">
        <v>44921</v>
      </c>
      <c r="H4433" s="10" t="inlineStr"/>
      <c r="I4433" s="10" t="n"/>
      <c r="J4433" s="10" t="n"/>
      <c r="K4433" s="10" t="n"/>
      <c r="L4433" s="13" t="n"/>
      <c r="N4433" s="13" t="n"/>
      <c r="Q4433" s="14" t="n"/>
      <c r="R4433" s="10" t="n"/>
      <c r="S4433" s="10" t="n"/>
      <c r="T4433" s="10" t="n"/>
      <c r="U4433" s="10" t="n"/>
      <c r="V4433" s="13" t="n"/>
      <c r="X4433" s="13" t="n"/>
      <c r="AA4433" s="14" t="n"/>
    </row>
    <row r="4434">
      <c r="B4434" t="inlineStr">
        <is>
          <t>Venta Local</t>
        </is>
      </c>
      <c r="C4434" t="n">
        <v>40348413</v>
      </c>
      <c r="D4434" t="inlineStr">
        <is>
          <t>AGRO EUROPA</t>
        </is>
      </c>
      <c r="E4434" t="n">
        <v>1010877</v>
      </c>
      <c r="F4434" t="inlineStr">
        <is>
          <t>agro europa1010877</t>
        </is>
      </c>
      <c r="G4434" s="12" t="n">
        <v>44982</v>
      </c>
      <c r="H4434" s="10" t="n">
        <v>24000</v>
      </c>
      <c r="I4434" s="10" t="n"/>
      <c r="J4434" s="10" t="n"/>
      <c r="K4434" s="10" t="n"/>
      <c r="L4434" s="13" t="n">
        <v>5.142011834319526</v>
      </c>
      <c r="M4434" s="12" t="n">
        <v>44987</v>
      </c>
      <c r="N4434" s="13" t="n">
        <v>7.5</v>
      </c>
      <c r="O4434" s="12" t="n">
        <v>44994</v>
      </c>
      <c r="P4434" t="n">
        <v>19</v>
      </c>
      <c r="Q4434" s="14" t="inlineStr">
        <is>
          <t>SI</t>
        </is>
      </c>
      <c r="R4434" s="10" t="n">
        <v>24000</v>
      </c>
      <c r="S4434" s="10" t="n"/>
      <c r="T4434" s="10" t="n"/>
      <c r="U4434" s="10" t="n"/>
      <c r="V4434" s="13" t="n">
        <v>7.142011834319526</v>
      </c>
      <c r="W4434" s="12" t="n">
        <v>44989</v>
      </c>
      <c r="X4434" s="13" t="n">
        <v>9.5</v>
      </c>
      <c r="Y4434" s="12" t="n">
        <v>44994</v>
      </c>
      <c r="Z4434" t="n">
        <v>19</v>
      </c>
      <c r="AA4434" s="14" t="inlineStr">
        <is>
          <t>SI</t>
        </is>
      </c>
    </row>
    <row r="4435">
      <c r="B4435" t="inlineStr">
        <is>
          <t>Venta Local</t>
        </is>
      </c>
      <c r="C4435" t="n">
        <v>40348412</v>
      </c>
      <c r="D4435" t="inlineStr">
        <is>
          <t>AGRO EUROPA</t>
        </is>
      </c>
      <c r="E4435" t="n">
        <v>1010877</v>
      </c>
      <c r="F4435" t="inlineStr">
        <is>
          <t>agro europa1010877</t>
        </is>
      </c>
      <c r="G4435" s="12" t="n">
        <v>44976</v>
      </c>
      <c r="H4435" s="10" t="n">
        <v>24000</v>
      </c>
      <c r="I4435" s="10" t="n"/>
      <c r="J4435" s="10" t="n"/>
      <c r="K4435" s="10" t="n"/>
      <c r="L4435" s="13" t="n">
        <v>5.142011834319526</v>
      </c>
      <c r="M4435" s="12" t="n">
        <v>44981</v>
      </c>
      <c r="N4435" s="13" t="n">
        <v>7.5</v>
      </c>
      <c r="O4435" s="12" t="n">
        <v>44988</v>
      </c>
      <c r="P4435" t="n">
        <v>24</v>
      </c>
      <c r="Q4435" s="14" t="inlineStr">
        <is>
          <t>SI</t>
        </is>
      </c>
      <c r="R4435" s="10" t="n">
        <v>24000</v>
      </c>
      <c r="S4435" s="10" t="n"/>
      <c r="T4435" s="10" t="n"/>
      <c r="U4435" s="10" t="n"/>
      <c r="V4435" s="13" t="n">
        <v>7.142011834319526</v>
      </c>
      <c r="W4435" s="12" t="n">
        <v>44983</v>
      </c>
      <c r="X4435" s="13" t="n">
        <v>9.5</v>
      </c>
      <c r="Y4435" s="12" t="n">
        <v>44988</v>
      </c>
      <c r="Z4435" t="n">
        <v>24</v>
      </c>
      <c r="AA4435" s="14" t="inlineStr">
        <is>
          <t>SI</t>
        </is>
      </c>
    </row>
    <row r="4436">
      <c r="B4436" t="inlineStr">
        <is>
          <t>Venta Local</t>
        </is>
      </c>
      <c r="C4436" t="n">
        <v>40348410</v>
      </c>
      <c r="D4436" t="inlineStr">
        <is>
          <t>AGRO EUROPA</t>
        </is>
      </c>
      <c r="E4436" t="n">
        <v>1010877</v>
      </c>
      <c r="F4436" t="inlineStr">
        <is>
          <t>agro europa1010877</t>
        </is>
      </c>
      <c r="G4436" s="12" t="n">
        <v>44976</v>
      </c>
      <c r="H4436" s="10" t="n">
        <v>24000</v>
      </c>
      <c r="I4436" s="10" t="n"/>
      <c r="J4436" s="10" t="n"/>
      <c r="K4436" s="10" t="n"/>
      <c r="L4436" s="13" t="n">
        <v>5.142011834319526</v>
      </c>
      <c r="M4436" s="12" t="n">
        <v>44981</v>
      </c>
      <c r="N4436" s="13" t="n">
        <v>7.5</v>
      </c>
      <c r="O4436" s="12" t="n">
        <v>44988</v>
      </c>
      <c r="P4436" t="n">
        <v>24</v>
      </c>
      <c r="Q4436" s="14" t="inlineStr">
        <is>
          <t>SI</t>
        </is>
      </c>
      <c r="R4436" s="10" t="n">
        <v>24000</v>
      </c>
      <c r="S4436" s="10" t="n"/>
      <c r="T4436" s="10" t="n"/>
      <c r="U4436" s="10" t="n"/>
      <c r="V4436" s="13" t="n">
        <v>7.142011834319526</v>
      </c>
      <c r="W4436" s="12" t="n">
        <v>44983</v>
      </c>
      <c r="X4436" s="13" t="n">
        <v>9.5</v>
      </c>
      <c r="Y4436" s="12" t="n">
        <v>44988</v>
      </c>
      <c r="Z4436" t="n">
        <v>24</v>
      </c>
      <c r="AA4436" s="14" t="inlineStr">
        <is>
          <t>SI</t>
        </is>
      </c>
    </row>
    <row r="4437">
      <c r="B4437" t="inlineStr">
        <is>
          <t>Venta Local</t>
        </is>
      </c>
      <c r="C4437" t="n">
        <v>40348379</v>
      </c>
      <c r="D4437" t="inlineStr">
        <is>
          <t>AGRO MEXICO</t>
        </is>
      </c>
      <c r="E4437" t="n">
        <v>1012534</v>
      </c>
      <c r="F4437" t="inlineStr">
        <is>
          <t>agro mexico1012534</t>
        </is>
      </c>
      <c r="G4437" s="12" t="n">
        <v>44935</v>
      </c>
      <c r="H4437" s="10" t="inlineStr"/>
      <c r="I4437" s="10" t="n"/>
      <c r="J4437" s="10" t="n"/>
      <c r="K4437" s="10" t="n"/>
      <c r="L4437" s="13" t="n">
        <v>5.449612403100775</v>
      </c>
      <c r="M4437" s="12" t="n">
        <v>44940</v>
      </c>
      <c r="N4437" s="13" t="n">
        <v>10</v>
      </c>
      <c r="O4437" s="12" t="n">
        <v>44950</v>
      </c>
      <c r="P4437" t="n">
        <v>6</v>
      </c>
      <c r="Q4437" s="14" t="inlineStr">
        <is>
          <t>SI</t>
        </is>
      </c>
      <c r="R4437" s="10" t="n"/>
      <c r="S4437" s="10" t="n"/>
      <c r="T4437" s="10" t="n"/>
      <c r="U4437" s="10" t="n"/>
      <c r="V4437" s="13" t="n">
        <v>7.449612403100775</v>
      </c>
      <c r="W4437" s="12" t="n">
        <v>44942</v>
      </c>
      <c r="X4437" s="13" t="n">
        <v>12</v>
      </c>
      <c r="Y4437" s="12" t="n">
        <v>44950</v>
      </c>
      <c r="Z4437" t="n">
        <v>6</v>
      </c>
      <c r="AA4437" s="14" t="inlineStr">
        <is>
          <t>SI</t>
        </is>
      </c>
    </row>
    <row r="4438">
      <c r="B4438" t="inlineStr">
        <is>
          <t>Venta Directa</t>
        </is>
      </c>
      <c r="C4438" t="n">
        <v>40348165</v>
      </c>
      <c r="D4438" t="inlineStr">
        <is>
          <t>AGRO SUDAMERICA</t>
        </is>
      </c>
      <c r="E4438" t="n">
        <v>1020086</v>
      </c>
      <c r="F4438" t="inlineStr">
        <is>
          <t>agro sudamerica1020086</t>
        </is>
      </c>
      <c r="G4438" s="12" t="n">
        <v>44920</v>
      </c>
      <c r="H4438" s="10" t="inlineStr"/>
      <c r="I4438" s="10" t="n"/>
      <c r="J4438" s="10" t="n"/>
      <c r="K4438" s="10" t="n"/>
      <c r="L4438" s="13" t="n"/>
      <c r="N4438" s="13" t="n"/>
      <c r="Q4438" s="14" t="n"/>
      <c r="R4438" s="10" t="n"/>
      <c r="S4438" s="10" t="n"/>
      <c r="T4438" s="10" t="n"/>
      <c r="U4438" s="10" t="n"/>
      <c r="V4438" s="13" t="n"/>
      <c r="X4438" s="13" t="n"/>
      <c r="AA4438" s="14" t="n"/>
    </row>
    <row r="4439">
      <c r="B4439" t="inlineStr">
        <is>
          <t>Venta Directa</t>
        </is>
      </c>
      <c r="C4439" t="n">
        <v>40347979</v>
      </c>
      <c r="D4439" t="inlineStr">
        <is>
          <t>AGRO SUDAMERICA</t>
        </is>
      </c>
      <c r="E4439" t="n">
        <v>1021078</v>
      </c>
      <c r="F4439" t="inlineStr">
        <is>
          <t>agro sudamerica1021078</t>
        </is>
      </c>
      <c r="G4439" s="12" t="n">
        <v>44927</v>
      </c>
      <c r="H4439" s="10" t="inlineStr"/>
      <c r="I4439" s="10" t="n"/>
      <c r="J4439" s="10" t="n"/>
      <c r="K4439" s="10" t="n"/>
      <c r="L4439" s="13" t="n"/>
      <c r="N4439" s="13" t="n"/>
      <c r="Q4439" s="14" t="n"/>
      <c r="R4439" s="10" t="n"/>
      <c r="S4439" s="10" t="n"/>
      <c r="T4439" s="10" t="n"/>
      <c r="U4439" s="10" t="n"/>
      <c r="V4439" s="13" t="n"/>
      <c r="X4439" s="13" t="n"/>
      <c r="AA4439" s="14" t="n"/>
    </row>
    <row r="4440">
      <c r="B4440" t="inlineStr">
        <is>
          <t>Venta Directa</t>
        </is>
      </c>
      <c r="C4440" t="n">
        <v>40347979</v>
      </c>
      <c r="D4440" t="inlineStr">
        <is>
          <t>AGRO SUDAMERICA</t>
        </is>
      </c>
      <c r="E4440" t="n">
        <v>1021078</v>
      </c>
      <c r="F4440" t="inlineStr">
        <is>
          <t>agro sudamerica1021078</t>
        </is>
      </c>
      <c r="G4440" s="12" t="n">
        <v>44927</v>
      </c>
      <c r="H4440" s="10" t="inlineStr"/>
      <c r="I4440" s="10" t="n"/>
      <c r="J4440" s="10" t="n"/>
      <c r="K4440" s="10" t="n"/>
      <c r="L4440" s="13" t="n"/>
      <c r="N4440" s="13" t="n"/>
      <c r="Q4440" s="14" t="n"/>
      <c r="R4440" s="10" t="n"/>
      <c r="S4440" s="10" t="n"/>
      <c r="T4440" s="10" t="n"/>
      <c r="U4440" s="10" t="n"/>
      <c r="V4440" s="13" t="n"/>
      <c r="X4440" s="13" t="n"/>
      <c r="AA4440" s="14" t="n"/>
    </row>
    <row r="4441">
      <c r="B4441" t="inlineStr">
        <is>
          <t>Venta Directa</t>
        </is>
      </c>
      <c r="C4441" t="n">
        <v>40347913</v>
      </c>
      <c r="D4441" t="inlineStr">
        <is>
          <t>AGRO SUDAMERICA</t>
        </is>
      </c>
      <c r="E4441" t="n">
        <v>1022150</v>
      </c>
      <c r="F4441" t="inlineStr">
        <is>
          <t>agro sudamerica1022150</t>
        </is>
      </c>
      <c r="G4441" s="12" t="n">
        <v>44929</v>
      </c>
      <c r="H4441" s="10" t="inlineStr"/>
      <c r="I4441" s="10" t="n"/>
      <c r="J4441" s="10" t="n"/>
      <c r="K4441" s="10" t="n"/>
      <c r="L4441" s="13" t="n"/>
      <c r="N4441" s="13" t="n"/>
      <c r="Q4441" s="14" t="n"/>
      <c r="R4441" s="10" t="n"/>
      <c r="S4441" s="10" t="n"/>
      <c r="T4441" s="10" t="n"/>
      <c r="U4441" s="10" t="n"/>
      <c r="V4441" s="13" t="n"/>
      <c r="X4441" s="13" t="n"/>
      <c r="AA4441" s="14" t="n"/>
    </row>
    <row r="4442">
      <c r="B4442" t="inlineStr">
        <is>
          <t>Venta Directa</t>
        </is>
      </c>
      <c r="C4442" t="n">
        <v>40347899</v>
      </c>
      <c r="D4442" t="inlineStr">
        <is>
          <t>AGRO SUDAMERICA</t>
        </is>
      </c>
      <c r="E4442" t="n">
        <v>1020017</v>
      </c>
      <c r="F4442" t="inlineStr">
        <is>
          <t>agro sudamerica1020017</t>
        </is>
      </c>
      <c r="G4442" s="12" t="n">
        <v>44925</v>
      </c>
      <c r="H4442" s="10" t="inlineStr"/>
      <c r="I4442" s="10" t="n"/>
      <c r="J4442" s="10" t="n"/>
      <c r="K4442" s="10" t="n"/>
      <c r="L4442" s="13" t="n"/>
      <c r="N4442" s="13" t="n"/>
      <c r="Q4442" s="14" t="n"/>
      <c r="R4442" s="10" t="n"/>
      <c r="S4442" s="10" t="n"/>
      <c r="T4442" s="10" t="n"/>
      <c r="U4442" s="10" t="n"/>
      <c r="V4442" s="13" t="n"/>
      <c r="X4442" s="13" t="n"/>
      <c r="AA4442" s="14" t="n"/>
    </row>
    <row r="4443">
      <c r="B4443" t="inlineStr">
        <is>
          <t>Venta Directa</t>
        </is>
      </c>
      <c r="C4443" t="n">
        <v>40347898</v>
      </c>
      <c r="D4443" t="inlineStr">
        <is>
          <t>AGRO SUDAMERICA</t>
        </is>
      </c>
      <c r="E4443" t="n">
        <v>1020848</v>
      </c>
      <c r="F4443" t="inlineStr">
        <is>
          <t>agro sudamerica1020848</t>
        </is>
      </c>
      <c r="G4443" s="12" t="n">
        <v>44927</v>
      </c>
      <c r="H4443" s="10" t="inlineStr"/>
      <c r="I4443" s="10" t="n"/>
      <c r="J4443" s="10" t="n"/>
      <c r="K4443" s="10" t="n"/>
      <c r="L4443" s="13" t="n"/>
      <c r="N4443" s="13" t="n"/>
      <c r="Q4443" s="14" t="n"/>
      <c r="R4443" s="10" t="n"/>
      <c r="S4443" s="10" t="n"/>
      <c r="T4443" s="10" t="n"/>
      <c r="U4443" s="10" t="n"/>
      <c r="V4443" s="13" t="n"/>
      <c r="X4443" s="13" t="n"/>
      <c r="AA4443" s="14" t="n"/>
    </row>
    <row r="4444">
      <c r="B4444" t="inlineStr">
        <is>
          <t>Venta Directa</t>
        </is>
      </c>
      <c r="C4444" t="n">
        <v>40347898</v>
      </c>
      <c r="D4444" t="inlineStr">
        <is>
          <t>AGRO SUDAMERICA</t>
        </is>
      </c>
      <c r="E4444" t="n">
        <v>1020848</v>
      </c>
      <c r="F4444" t="inlineStr">
        <is>
          <t>agro sudamerica1020848</t>
        </is>
      </c>
      <c r="G4444" s="12" t="n">
        <v>44927</v>
      </c>
      <c r="H4444" s="10" t="inlineStr"/>
      <c r="I4444" s="10" t="n"/>
      <c r="J4444" s="10" t="n"/>
      <c r="K4444" s="10" t="n"/>
      <c r="L4444" s="13" t="n"/>
      <c r="N4444" s="13" t="n"/>
      <c r="Q4444" s="14" t="n"/>
      <c r="R4444" s="10" t="n"/>
      <c r="S4444" s="10" t="n"/>
      <c r="T4444" s="10" t="n"/>
      <c r="U4444" s="10" t="n"/>
      <c r="V4444" s="13" t="n"/>
      <c r="X4444" s="13" t="n"/>
      <c r="AA4444" s="14" t="n"/>
    </row>
    <row r="4445">
      <c r="B4445" t="inlineStr">
        <is>
          <t>Venta Directa</t>
        </is>
      </c>
      <c r="C4445" t="n">
        <v>40347842</v>
      </c>
      <c r="D4445" t="inlineStr">
        <is>
          <t>AGRO SUDAMERICA</t>
        </is>
      </c>
      <c r="E4445" t="n">
        <v>1021187</v>
      </c>
      <c r="F4445" t="inlineStr">
        <is>
          <t>agro sudamerica1021187</t>
        </is>
      </c>
      <c r="G4445" s="12" t="n">
        <v>44921</v>
      </c>
      <c r="H4445" s="10" t="inlineStr"/>
      <c r="I4445" s="10" t="n"/>
      <c r="J4445" s="10" t="n"/>
      <c r="K4445" s="10" t="n"/>
      <c r="L4445" s="13" t="n"/>
      <c r="N4445" s="13" t="n"/>
      <c r="Q4445" s="14" t="n"/>
      <c r="R4445" s="10" t="n"/>
      <c r="S4445" s="10" t="n"/>
      <c r="T4445" s="10" t="n"/>
      <c r="U4445" s="10" t="n"/>
      <c r="V4445" s="13" t="n"/>
      <c r="X4445" s="13" t="n"/>
      <c r="AA4445" s="14" t="n"/>
    </row>
    <row r="4446">
      <c r="B4446" t="inlineStr">
        <is>
          <t>Venta Local</t>
        </is>
      </c>
      <c r="C4446" t="n">
        <v>40347810</v>
      </c>
      <c r="D4446" t="inlineStr">
        <is>
          <t>AGRO AMERICA</t>
        </is>
      </c>
      <c r="E4446" t="n">
        <v>1012532</v>
      </c>
      <c r="F4446" t="inlineStr">
        <is>
          <t>agro america1012532</t>
        </is>
      </c>
      <c r="G4446" s="12" t="n">
        <v>44928</v>
      </c>
      <c r="H4446" s="10" t="inlineStr"/>
      <c r="I4446" s="10" t="n"/>
      <c r="J4446" s="10" t="n"/>
      <c r="K4446" s="10" t="n"/>
      <c r="L4446" s="13" t="n">
        <v>7.5</v>
      </c>
      <c r="M4446" s="12" t="n">
        <v>44935</v>
      </c>
      <c r="N4446" s="13" t="n">
        <v>9.5</v>
      </c>
      <c r="O4446" s="12" t="n">
        <v>44944</v>
      </c>
      <c r="P4446" t="n">
        <v>11</v>
      </c>
      <c r="Q4446" s="14" t="inlineStr">
        <is>
          <t>SI</t>
        </is>
      </c>
      <c r="R4446" s="10" t="n"/>
      <c r="S4446" s="10" t="n"/>
      <c r="T4446" s="10" t="n"/>
      <c r="U4446" s="10" t="n"/>
      <c r="V4446" s="13" t="n">
        <v>9.5</v>
      </c>
      <c r="W4446" s="12" t="n">
        <v>44937</v>
      </c>
      <c r="X4446" s="13" t="n">
        <v>11.5</v>
      </c>
      <c r="Y4446" s="12" t="n">
        <v>44944</v>
      </c>
      <c r="Z4446" t="n">
        <v>11</v>
      </c>
      <c r="AA4446" s="14" t="inlineStr">
        <is>
          <t>SI</t>
        </is>
      </c>
    </row>
    <row r="4447">
      <c r="B4447" t="inlineStr">
        <is>
          <t>Venta Directa</t>
        </is>
      </c>
      <c r="C4447" t="n">
        <v>40347783</v>
      </c>
      <c r="D4447" t="inlineStr">
        <is>
          <t>AGRO SUDAMERICA</t>
        </is>
      </c>
      <c r="E4447" t="n">
        <v>1011421</v>
      </c>
      <c r="F4447" t="inlineStr">
        <is>
          <t>agro sudamerica1011421</t>
        </is>
      </c>
      <c r="G4447" s="12" t="n">
        <v>44927</v>
      </c>
      <c r="H4447" s="10" t="inlineStr"/>
      <c r="I4447" s="10" t="n"/>
      <c r="J4447" s="10" t="n"/>
      <c r="K4447" s="10" t="n"/>
      <c r="L4447" s="13" t="n"/>
      <c r="N4447" s="13" t="n"/>
      <c r="Q4447" s="14" t="n"/>
      <c r="R4447" s="10" t="n"/>
      <c r="S4447" s="10" t="n"/>
      <c r="T4447" s="10" t="n"/>
      <c r="U4447" s="10" t="n"/>
      <c r="V4447" s="13" t="n"/>
      <c r="X4447" s="13" t="n"/>
      <c r="AA4447" s="14" t="n"/>
    </row>
    <row r="4448">
      <c r="B4448" t="inlineStr">
        <is>
          <t>Venta Directa</t>
        </is>
      </c>
      <c r="C4448" t="n">
        <v>40347782</v>
      </c>
      <c r="D4448" t="inlineStr">
        <is>
          <t>AGRO SUDAMERICA</t>
        </is>
      </c>
      <c r="E4448" t="n">
        <v>1011421</v>
      </c>
      <c r="F4448" t="inlineStr">
        <is>
          <t>agro sudamerica1011421</t>
        </is>
      </c>
      <c r="G4448" s="12" t="n">
        <v>44927</v>
      </c>
      <c r="H4448" s="10" t="inlineStr"/>
      <c r="I4448" s="10" t="n"/>
      <c r="J4448" s="10" t="n"/>
      <c r="K4448" s="10" t="n"/>
      <c r="L4448" s="13" t="n"/>
      <c r="N4448" s="13" t="n"/>
      <c r="Q4448" s="14" t="n"/>
      <c r="R4448" s="10" t="n"/>
      <c r="S4448" s="10" t="n"/>
      <c r="T4448" s="10" t="n"/>
      <c r="U4448" s="10" t="n"/>
      <c r="V4448" s="13" t="n"/>
      <c r="X4448" s="13" t="n"/>
      <c r="AA4448" s="14" t="n"/>
    </row>
    <row r="4449">
      <c r="B4449" t="inlineStr">
        <is>
          <t>Venta Local</t>
        </is>
      </c>
      <c r="C4449" t="n">
        <v>40347759</v>
      </c>
      <c r="D4449" t="inlineStr">
        <is>
          <t>AGRO AMERICA</t>
        </is>
      </c>
      <c r="E4449" t="n">
        <v>1012521</v>
      </c>
      <c r="F4449" t="inlineStr">
        <is>
          <t>agro america1012521</t>
        </is>
      </c>
      <c r="G4449" s="12" t="n">
        <v>44943</v>
      </c>
      <c r="H4449" s="10" t="inlineStr"/>
      <c r="I4449" s="10" t="n"/>
      <c r="J4449" s="10" t="n"/>
      <c r="K4449" s="10" t="n"/>
      <c r="L4449" s="13" t="n">
        <v>7.5</v>
      </c>
      <c r="M4449" s="12" t="n">
        <v>44950</v>
      </c>
      <c r="N4449" s="13" t="n">
        <v>9.5</v>
      </c>
      <c r="O4449" s="12" t="n">
        <v>44959</v>
      </c>
      <c r="P4449" t="n">
        <v>21</v>
      </c>
      <c r="Q4449" s="14" t="inlineStr">
        <is>
          <t>SI</t>
        </is>
      </c>
      <c r="R4449" s="10" t="n"/>
      <c r="S4449" s="10" t="n"/>
      <c r="T4449" s="10" t="n"/>
      <c r="U4449" s="10" t="n"/>
      <c r="V4449" s="13" t="n">
        <v>9.5</v>
      </c>
      <c r="W4449" s="12" t="n">
        <v>44952</v>
      </c>
      <c r="X4449" s="13" t="n">
        <v>11.5</v>
      </c>
      <c r="Y4449" s="12" t="n">
        <v>44959</v>
      </c>
      <c r="Z4449" t="n">
        <v>21</v>
      </c>
      <c r="AA4449" s="14" t="inlineStr">
        <is>
          <t>SI</t>
        </is>
      </c>
    </row>
    <row r="4450">
      <c r="B4450" t="inlineStr">
        <is>
          <t>Venta Local</t>
        </is>
      </c>
      <c r="C4450" t="n">
        <v>40347758</v>
      </c>
      <c r="D4450" t="inlineStr">
        <is>
          <t>AGRO AMERICA</t>
        </is>
      </c>
      <c r="E4450" t="n">
        <v>1012521</v>
      </c>
      <c r="F4450" t="inlineStr">
        <is>
          <t>agro america1012521</t>
        </is>
      </c>
      <c r="G4450" s="12" t="n">
        <v>44937</v>
      </c>
      <c r="H4450" s="10" t="inlineStr"/>
      <c r="I4450" s="10" t="n"/>
      <c r="J4450" s="10" t="n"/>
      <c r="K4450" s="10" t="n"/>
      <c r="L4450" s="13" t="n">
        <v>7.5</v>
      </c>
      <c r="M4450" s="12" t="n">
        <v>44944</v>
      </c>
      <c r="N4450" s="13" t="n">
        <v>9.5</v>
      </c>
      <c r="O4450" s="12" t="n">
        <v>44953</v>
      </c>
      <c r="P4450" t="n">
        <v>3</v>
      </c>
      <c r="Q4450" s="14" t="inlineStr">
        <is>
          <t>SI</t>
        </is>
      </c>
      <c r="R4450" s="10" t="n"/>
      <c r="S4450" s="10" t="n"/>
      <c r="T4450" s="10" t="n"/>
      <c r="U4450" s="10" t="n"/>
      <c r="V4450" s="13" t="n">
        <v>9.5</v>
      </c>
      <c r="W4450" s="12" t="n">
        <v>44946</v>
      </c>
      <c r="X4450" s="13" t="n">
        <v>11.5</v>
      </c>
      <c r="Y4450" s="12" t="n">
        <v>44953</v>
      </c>
      <c r="Z4450" t="n">
        <v>3</v>
      </c>
      <c r="AA4450" s="14" t="inlineStr">
        <is>
          <t>SI</t>
        </is>
      </c>
    </row>
    <row r="4451">
      <c r="B4451" t="inlineStr">
        <is>
          <t>Venta Local</t>
        </is>
      </c>
      <c r="C4451" t="n">
        <v>40347757</v>
      </c>
      <c r="D4451" t="inlineStr">
        <is>
          <t>AGRO AMERICA</t>
        </is>
      </c>
      <c r="E4451" t="n">
        <v>1012521</v>
      </c>
      <c r="F4451" t="inlineStr">
        <is>
          <t>agro america1012521</t>
        </is>
      </c>
      <c r="G4451" s="12" t="n">
        <v>44935</v>
      </c>
      <c r="H4451" s="10" t="inlineStr"/>
      <c r="I4451" s="10" t="n"/>
      <c r="J4451" s="10" t="n"/>
      <c r="K4451" s="10" t="n"/>
      <c r="L4451" s="13" t="n">
        <v>7.5</v>
      </c>
      <c r="M4451" s="12" t="n">
        <v>44942</v>
      </c>
      <c r="N4451" s="13" t="n">
        <v>9.5</v>
      </c>
      <c r="O4451" s="12" t="n">
        <v>44951</v>
      </c>
      <c r="P4451" t="n">
        <v>5</v>
      </c>
      <c r="Q4451" s="14" t="inlineStr">
        <is>
          <t>SI</t>
        </is>
      </c>
      <c r="R4451" s="10" t="n"/>
      <c r="S4451" s="10" t="n"/>
      <c r="T4451" s="10" t="n"/>
      <c r="U4451" s="10" t="n"/>
      <c r="V4451" s="13" t="n">
        <v>9.5</v>
      </c>
      <c r="W4451" s="12" t="n">
        <v>44944</v>
      </c>
      <c r="X4451" s="13" t="n">
        <v>11.5</v>
      </c>
      <c r="Y4451" s="12" t="n">
        <v>44951</v>
      </c>
      <c r="Z4451" t="n">
        <v>5</v>
      </c>
      <c r="AA4451" s="14" t="inlineStr">
        <is>
          <t>SI</t>
        </is>
      </c>
    </row>
    <row r="4452">
      <c r="B4452" t="inlineStr">
        <is>
          <t>Venta Local</t>
        </is>
      </c>
      <c r="C4452" t="n">
        <v>40347751</v>
      </c>
      <c r="D4452" t="inlineStr">
        <is>
          <t>AGRO AMERICA</t>
        </is>
      </c>
      <c r="E4452" t="n">
        <v>1012108</v>
      </c>
      <c r="F4452" t="inlineStr">
        <is>
          <t>agro america1012108</t>
        </is>
      </c>
      <c r="G4452" s="12" t="n">
        <v>44949</v>
      </c>
      <c r="H4452" s="10" t="inlineStr"/>
      <c r="I4452" s="10" t="n"/>
      <c r="J4452" s="10" t="n"/>
      <c r="K4452" s="10" t="n"/>
      <c r="L4452" s="13" t="n">
        <v>7.5</v>
      </c>
      <c r="M4452" s="12" t="n">
        <v>44956</v>
      </c>
      <c r="N4452" s="13" t="n">
        <v>9.5</v>
      </c>
      <c r="O4452" s="12" t="n">
        <v>44965</v>
      </c>
      <c r="P4452" t="n">
        <v>16</v>
      </c>
      <c r="Q4452" s="14" t="inlineStr">
        <is>
          <t>SI</t>
        </is>
      </c>
      <c r="R4452" s="10" t="n"/>
      <c r="S4452" s="10" t="n"/>
      <c r="T4452" s="10" t="n"/>
      <c r="U4452" s="10" t="n"/>
      <c r="V4452" s="13" t="n">
        <v>9.5</v>
      </c>
      <c r="W4452" s="12" t="n">
        <v>44958</v>
      </c>
      <c r="X4452" s="13" t="n">
        <v>11.5</v>
      </c>
      <c r="Y4452" s="12" t="n">
        <v>44965</v>
      </c>
      <c r="Z4452" t="n">
        <v>16</v>
      </c>
      <c r="AA4452" s="14" t="inlineStr">
        <is>
          <t>SI</t>
        </is>
      </c>
    </row>
    <row r="4453">
      <c r="B4453" t="inlineStr">
        <is>
          <t>Venta Local</t>
        </is>
      </c>
      <c r="C4453" t="n">
        <v>40347750</v>
      </c>
      <c r="D4453" t="inlineStr">
        <is>
          <t>AGRO AMERICA</t>
        </is>
      </c>
      <c r="E4453" t="n">
        <v>1012520</v>
      </c>
      <c r="F4453" t="inlineStr">
        <is>
          <t>agro america1012520</t>
        </is>
      </c>
      <c r="G4453" s="12" t="n">
        <v>44956</v>
      </c>
      <c r="H4453" s="10" t="inlineStr"/>
      <c r="I4453" s="10" t="n"/>
      <c r="J4453" s="10" t="n"/>
      <c r="K4453" s="10" t="n"/>
      <c r="L4453" s="13" t="n">
        <v>7.5</v>
      </c>
      <c r="M4453" s="12" t="n">
        <v>44963</v>
      </c>
      <c r="N4453" s="13" t="n">
        <v>9.5</v>
      </c>
      <c r="O4453" s="12" t="n">
        <v>44972</v>
      </c>
      <c r="P4453" t="n">
        <v>10</v>
      </c>
      <c r="Q4453" s="14" t="inlineStr">
        <is>
          <t>SI</t>
        </is>
      </c>
      <c r="R4453" s="10" t="n"/>
      <c r="S4453" s="10" t="n"/>
      <c r="T4453" s="10" t="n"/>
      <c r="U4453" s="10" t="n"/>
      <c r="V4453" s="13" t="n">
        <v>9.5</v>
      </c>
      <c r="W4453" s="12" t="n">
        <v>44965</v>
      </c>
      <c r="X4453" s="13" t="n">
        <v>11.5</v>
      </c>
      <c r="Y4453" s="12" t="n">
        <v>44972</v>
      </c>
      <c r="Z4453" t="n">
        <v>10</v>
      </c>
      <c r="AA4453" s="14" t="inlineStr">
        <is>
          <t>SI</t>
        </is>
      </c>
    </row>
    <row r="4454">
      <c r="B4454" t="inlineStr">
        <is>
          <t>Venta Local</t>
        </is>
      </c>
      <c r="C4454" t="n">
        <v>40347745</v>
      </c>
      <c r="D4454" t="inlineStr">
        <is>
          <t>AGRO AMERICA</t>
        </is>
      </c>
      <c r="E4454" t="n">
        <v>1012108</v>
      </c>
      <c r="F4454" t="inlineStr">
        <is>
          <t>agro america1012108</t>
        </is>
      </c>
      <c r="G4454" s="12" t="n">
        <v>44942</v>
      </c>
      <c r="H4454" s="10" t="inlineStr"/>
      <c r="I4454" s="10" t="n"/>
      <c r="J4454" s="10" t="n"/>
      <c r="K4454" s="10" t="n"/>
      <c r="L4454" s="13" t="n">
        <v>7.5</v>
      </c>
      <c r="M4454" s="12" t="n">
        <v>44949</v>
      </c>
      <c r="N4454" s="13" t="n">
        <v>9.5</v>
      </c>
      <c r="O4454" s="12" t="n">
        <v>44958</v>
      </c>
      <c r="P4454" t="n">
        <v>22</v>
      </c>
      <c r="Q4454" s="14" t="inlineStr">
        <is>
          <t>SI</t>
        </is>
      </c>
      <c r="R4454" s="10" t="n"/>
      <c r="S4454" s="10" t="n"/>
      <c r="T4454" s="10" t="n"/>
      <c r="U4454" s="10" t="n"/>
      <c r="V4454" s="13" t="n">
        <v>9.5</v>
      </c>
      <c r="W4454" s="12" t="n">
        <v>44951</v>
      </c>
      <c r="X4454" s="13" t="n">
        <v>11.5</v>
      </c>
      <c r="Y4454" s="12" t="n">
        <v>44958</v>
      </c>
      <c r="Z4454" t="n">
        <v>22</v>
      </c>
      <c r="AA4454" s="14" t="inlineStr">
        <is>
          <t>SI</t>
        </is>
      </c>
    </row>
    <row r="4455">
      <c r="B4455" t="inlineStr">
        <is>
          <t>Venta Directa</t>
        </is>
      </c>
      <c r="C4455" t="n">
        <v>40347735</v>
      </c>
      <c r="D4455" t="inlineStr">
        <is>
          <t>AGRO SUDAMERICA</t>
        </is>
      </c>
      <c r="E4455" t="n">
        <v>1023433</v>
      </c>
      <c r="F4455" t="inlineStr">
        <is>
          <t>agro sudamerica1023433</t>
        </is>
      </c>
      <c r="G4455" s="12" t="n">
        <v>44927</v>
      </c>
      <c r="H4455" s="10" t="inlineStr"/>
      <c r="I4455" s="10" t="n"/>
      <c r="J4455" s="10" t="n"/>
      <c r="K4455" s="10" t="n"/>
      <c r="L4455" s="13" t="n"/>
      <c r="N4455" s="13" t="n"/>
      <c r="Q4455" s="14" t="n"/>
      <c r="R4455" s="10" t="n"/>
      <c r="S4455" s="10" t="n"/>
      <c r="T4455" s="10" t="n"/>
      <c r="U4455" s="10" t="n"/>
      <c r="V4455" s="13" t="n"/>
      <c r="X4455" s="13" t="n"/>
      <c r="AA4455" s="14" t="n"/>
    </row>
    <row r="4456">
      <c r="B4456" t="inlineStr">
        <is>
          <t>Venta Directa</t>
        </is>
      </c>
      <c r="C4456" t="n">
        <v>40347734</v>
      </c>
      <c r="D4456" t="inlineStr">
        <is>
          <t>AGRO SUDAMERICA</t>
        </is>
      </c>
      <c r="E4456" t="n">
        <v>1023433</v>
      </c>
      <c r="F4456" t="inlineStr">
        <is>
          <t>agro sudamerica1023433</t>
        </is>
      </c>
      <c r="G4456" s="12" t="n">
        <v>44927</v>
      </c>
      <c r="H4456" s="10" t="inlineStr"/>
      <c r="I4456" s="10" t="n"/>
      <c r="J4456" s="10" t="n"/>
      <c r="K4456" s="10" t="n"/>
      <c r="L4456" s="13" t="n"/>
      <c r="N4456" s="13" t="n"/>
      <c r="Q4456" s="14" t="n"/>
      <c r="R4456" s="10" t="n"/>
      <c r="S4456" s="10" t="n"/>
      <c r="T4456" s="10" t="n"/>
      <c r="U4456" s="10" t="n"/>
      <c r="V4456" s="13" t="n"/>
      <c r="X4456" s="13" t="n"/>
      <c r="AA4456" s="14" t="n"/>
    </row>
    <row r="4457">
      <c r="B4457" t="inlineStr">
        <is>
          <t>Venta Local</t>
        </is>
      </c>
      <c r="C4457" t="n">
        <v>40347698</v>
      </c>
      <c r="D4457" t="inlineStr">
        <is>
          <t>AGRO AMERICA</t>
        </is>
      </c>
      <c r="E4457" t="n">
        <v>1012109</v>
      </c>
      <c r="F4457" t="inlineStr">
        <is>
          <t>agro america1012109</t>
        </is>
      </c>
      <c r="G4457" s="12" t="n">
        <v>44957</v>
      </c>
      <c r="H4457" s="10" t="inlineStr"/>
      <c r="I4457" s="10" t="n"/>
      <c r="J4457" s="10" t="n"/>
      <c r="K4457" s="10" t="n"/>
      <c r="L4457" s="13" t="n">
        <v>7.5</v>
      </c>
      <c r="M4457" s="12" t="n">
        <v>44964</v>
      </c>
      <c r="N4457" s="13" t="n">
        <v>9.5</v>
      </c>
      <c r="O4457" s="12" t="n">
        <v>44973</v>
      </c>
      <c r="P4457" t="n">
        <v>9</v>
      </c>
      <c r="Q4457" s="14" t="inlineStr">
        <is>
          <t>SI</t>
        </is>
      </c>
      <c r="R4457" s="10" t="n"/>
      <c r="S4457" s="10" t="n"/>
      <c r="T4457" s="10" t="n"/>
      <c r="U4457" s="10" t="n"/>
      <c r="V4457" s="13" t="n">
        <v>9.5</v>
      </c>
      <c r="W4457" s="12" t="n">
        <v>44966</v>
      </c>
      <c r="X4457" s="13" t="n">
        <v>11.5</v>
      </c>
      <c r="Y4457" s="12" t="n">
        <v>44973</v>
      </c>
      <c r="Z4457" t="n">
        <v>9</v>
      </c>
      <c r="AA4457" s="14" t="inlineStr">
        <is>
          <t>SI</t>
        </is>
      </c>
    </row>
    <row r="4458">
      <c r="B4458" t="inlineStr">
        <is>
          <t>Venta Local</t>
        </is>
      </c>
      <c r="C4458" t="n">
        <v>40347698</v>
      </c>
      <c r="D4458" t="inlineStr">
        <is>
          <t>AGRO AMERICA</t>
        </is>
      </c>
      <c r="E4458" t="n">
        <v>1012108</v>
      </c>
      <c r="F4458" t="inlineStr">
        <is>
          <t>agro america1012108</t>
        </is>
      </c>
      <c r="G4458" s="12" t="n">
        <v>44957</v>
      </c>
      <c r="H4458" s="10" t="inlineStr"/>
      <c r="I4458" s="10" t="n"/>
      <c r="J4458" s="10" t="n"/>
      <c r="K4458" s="10" t="n"/>
      <c r="L4458" s="13" t="n">
        <v>7.5</v>
      </c>
      <c r="M4458" s="12" t="n">
        <v>44964</v>
      </c>
      <c r="N4458" s="13" t="n">
        <v>9.5</v>
      </c>
      <c r="O4458" s="12" t="n">
        <v>44973</v>
      </c>
      <c r="P4458" t="n">
        <v>9</v>
      </c>
      <c r="Q4458" s="14" t="inlineStr">
        <is>
          <t>SI</t>
        </is>
      </c>
      <c r="R4458" s="10" t="n"/>
      <c r="S4458" s="10" t="n"/>
      <c r="T4458" s="10" t="n"/>
      <c r="U4458" s="10" t="n"/>
      <c r="V4458" s="13" t="n">
        <v>9.5</v>
      </c>
      <c r="W4458" s="12" t="n">
        <v>44966</v>
      </c>
      <c r="X4458" s="13" t="n">
        <v>11.5</v>
      </c>
      <c r="Y4458" s="12" t="n">
        <v>44973</v>
      </c>
      <c r="Z4458" t="n">
        <v>9</v>
      </c>
      <c r="AA4458" s="14" t="inlineStr">
        <is>
          <t>SI</t>
        </is>
      </c>
    </row>
    <row r="4459">
      <c r="B4459" t="inlineStr">
        <is>
          <t>Venta Directa</t>
        </is>
      </c>
      <c r="C4459" t="n">
        <v>40347557</v>
      </c>
      <c r="D4459" t="inlineStr">
        <is>
          <t>AGROSUPER ASIA</t>
        </is>
      </c>
      <c r="E4459" t="n">
        <v>1023283</v>
      </c>
      <c r="F4459" t="inlineStr">
        <is>
          <t>agrosuper asia1023283</t>
        </is>
      </c>
      <c r="G4459" s="12" t="n">
        <v>44982</v>
      </c>
      <c r="H4459" s="10" t="inlineStr"/>
      <c r="I4459" s="10" t="n"/>
      <c r="J4459" s="10" t="n"/>
      <c r="K4459" s="10" t="n"/>
      <c r="L4459" s="13" t="n"/>
      <c r="N4459" s="13" t="n"/>
      <c r="Q4459" s="14" t="n"/>
      <c r="R4459" s="10" t="n"/>
      <c r="S4459" s="10" t="n"/>
      <c r="T4459" s="10" t="n"/>
      <c r="U4459" s="10" t="n"/>
      <c r="V4459" s="13" t="n"/>
      <c r="X4459" s="13" t="n"/>
      <c r="AA4459" s="14" t="n"/>
    </row>
    <row r="4460">
      <c r="B4460" t="inlineStr">
        <is>
          <t>Venta Directa</t>
        </is>
      </c>
      <c r="C4460" t="n">
        <v>40347557</v>
      </c>
      <c r="D4460" t="inlineStr">
        <is>
          <t>AGROSUPER ASIA</t>
        </is>
      </c>
      <c r="E4460" t="n">
        <v>1023283</v>
      </c>
      <c r="F4460" t="inlineStr">
        <is>
          <t>agrosuper asia1023283</t>
        </is>
      </c>
      <c r="G4460" s="12" t="n">
        <v>44982</v>
      </c>
      <c r="H4460" s="10" t="inlineStr"/>
      <c r="I4460" s="10" t="n"/>
      <c r="J4460" s="10" t="n"/>
      <c r="K4460" s="10" t="n"/>
      <c r="L4460" s="13" t="n"/>
      <c r="N4460" s="13" t="n"/>
      <c r="Q4460" s="14" t="n"/>
      <c r="R4460" s="10" t="n"/>
      <c r="S4460" s="10" t="n"/>
      <c r="T4460" s="10" t="n"/>
      <c r="U4460" s="10" t="n"/>
      <c r="V4460" s="13" t="n"/>
      <c r="X4460" s="13" t="n"/>
      <c r="AA4460" s="14" t="n"/>
    </row>
    <row r="4461">
      <c r="B4461" t="inlineStr">
        <is>
          <t>Venta Local</t>
        </is>
      </c>
      <c r="C4461" t="n">
        <v>40347270</v>
      </c>
      <c r="D4461" t="inlineStr">
        <is>
          <t>AGRO AMERICA</t>
        </is>
      </c>
      <c r="E4461" t="n">
        <v>1022619</v>
      </c>
      <c r="F4461" t="inlineStr">
        <is>
          <t>agro america1022619</t>
        </is>
      </c>
      <c r="G4461" s="12" t="n">
        <v>44936</v>
      </c>
      <c r="H4461" s="10" t="inlineStr"/>
      <c r="I4461" s="10" t="n"/>
      <c r="J4461" s="10" t="n"/>
      <c r="K4461" s="10" t="n"/>
      <c r="L4461" s="13" t="n">
        <v>7.5</v>
      </c>
      <c r="M4461" s="12" t="n">
        <v>44943</v>
      </c>
      <c r="N4461" s="13" t="n">
        <v>9.5</v>
      </c>
      <c r="O4461" s="12" t="n">
        <v>44952</v>
      </c>
      <c r="P4461" t="n">
        <v>4</v>
      </c>
      <c r="Q4461" s="14" t="inlineStr">
        <is>
          <t>SI</t>
        </is>
      </c>
      <c r="R4461" s="10" t="n"/>
      <c r="S4461" s="10" t="n"/>
      <c r="T4461" s="10" t="n"/>
      <c r="U4461" s="10" t="n"/>
      <c r="V4461" s="13" t="n">
        <v>9.5</v>
      </c>
      <c r="W4461" s="12" t="n">
        <v>44945</v>
      </c>
      <c r="X4461" s="13" t="n">
        <v>11.5</v>
      </c>
      <c r="Y4461" s="12" t="n">
        <v>44952</v>
      </c>
      <c r="Z4461" t="n">
        <v>4</v>
      </c>
      <c r="AA4461" s="14" t="inlineStr">
        <is>
          <t>SI</t>
        </is>
      </c>
    </row>
    <row r="4462">
      <c r="B4462" t="inlineStr">
        <is>
          <t>Venta Local</t>
        </is>
      </c>
      <c r="C4462" t="n">
        <v>40347270</v>
      </c>
      <c r="D4462" t="inlineStr">
        <is>
          <t>AGRO AMERICA</t>
        </is>
      </c>
      <c r="E4462" t="n">
        <v>1021398</v>
      </c>
      <c r="F4462" t="inlineStr">
        <is>
          <t>agro america1021398</t>
        </is>
      </c>
      <c r="G4462" s="12" t="n">
        <v>44936</v>
      </c>
      <c r="H4462" s="10" t="inlineStr"/>
      <c r="I4462" s="10" t="n"/>
      <c r="J4462" s="10" t="n"/>
      <c r="K4462" s="10" t="n"/>
      <c r="L4462" s="13" t="n">
        <v>7.5</v>
      </c>
      <c r="M4462" s="12" t="n">
        <v>44943</v>
      </c>
      <c r="N4462" s="13" t="n">
        <v>9.5</v>
      </c>
      <c r="O4462" s="12" t="n">
        <v>44952</v>
      </c>
      <c r="P4462" t="n">
        <v>4</v>
      </c>
      <c r="Q4462" s="14" t="inlineStr">
        <is>
          <t>SI</t>
        </is>
      </c>
      <c r="R4462" s="10" t="n"/>
      <c r="S4462" s="10" t="n"/>
      <c r="T4462" s="10" t="n"/>
      <c r="U4462" s="10" t="n"/>
      <c r="V4462" s="13" t="n">
        <v>9.5</v>
      </c>
      <c r="W4462" s="12" t="n">
        <v>44945</v>
      </c>
      <c r="X4462" s="13" t="n">
        <v>11.5</v>
      </c>
      <c r="Y4462" s="12" t="n">
        <v>44952</v>
      </c>
      <c r="Z4462" t="n">
        <v>4</v>
      </c>
      <c r="AA4462" s="14" t="inlineStr">
        <is>
          <t>SI</t>
        </is>
      </c>
    </row>
    <row r="4463">
      <c r="B4463" t="inlineStr">
        <is>
          <t>Venta Local</t>
        </is>
      </c>
      <c r="C4463" t="n">
        <v>40347248</v>
      </c>
      <c r="D4463" t="inlineStr">
        <is>
          <t>AGRO EUROPA</t>
        </is>
      </c>
      <c r="E4463" t="n">
        <v>1030711</v>
      </c>
      <c r="F4463" t="inlineStr">
        <is>
          <t>agro europa1030711</t>
        </is>
      </c>
      <c r="G4463" s="12" t="n">
        <v>44953</v>
      </c>
      <c r="H4463" s="10" t="inlineStr"/>
      <c r="I4463" s="10" t="n"/>
      <c r="J4463" s="10" t="n"/>
      <c r="K4463" s="10" t="n"/>
      <c r="L4463" s="13" t="n">
        <v>5.142011834319526</v>
      </c>
      <c r="M4463" s="12" t="n">
        <v>44958</v>
      </c>
      <c r="N4463" s="13" t="n">
        <v>7.5</v>
      </c>
      <c r="O4463" s="12" t="n">
        <v>44965</v>
      </c>
      <c r="P4463" t="n">
        <v>17</v>
      </c>
      <c r="Q4463" s="14" t="inlineStr">
        <is>
          <t>SI</t>
        </is>
      </c>
      <c r="R4463" s="10" t="n"/>
      <c r="S4463" s="10" t="n"/>
      <c r="T4463" s="10" t="n"/>
      <c r="U4463" s="10" t="n"/>
      <c r="V4463" s="13" t="n">
        <v>7.142011834319526</v>
      </c>
      <c r="W4463" s="12" t="n">
        <v>44960</v>
      </c>
      <c r="X4463" s="13" t="n">
        <v>9.5</v>
      </c>
      <c r="Y4463" s="12" t="n">
        <v>44965</v>
      </c>
      <c r="Z4463" t="n">
        <v>17</v>
      </c>
      <c r="AA4463" s="14" t="inlineStr">
        <is>
          <t>SI</t>
        </is>
      </c>
    </row>
    <row r="4464">
      <c r="B4464" t="inlineStr">
        <is>
          <t>Venta Local</t>
        </is>
      </c>
      <c r="C4464" t="n">
        <v>40347248</v>
      </c>
      <c r="D4464" t="inlineStr">
        <is>
          <t>AGRO EUROPA</t>
        </is>
      </c>
      <c r="E4464" t="n">
        <v>1030710</v>
      </c>
      <c r="F4464" t="inlineStr">
        <is>
          <t>agro europa1030710</t>
        </is>
      </c>
      <c r="G4464" s="12" t="n">
        <v>44953</v>
      </c>
      <c r="H4464" s="10" t="inlineStr"/>
      <c r="I4464" s="10" t="n"/>
      <c r="J4464" s="10" t="n"/>
      <c r="K4464" s="10" t="n"/>
      <c r="L4464" s="13" t="n">
        <v>5.142011834319526</v>
      </c>
      <c r="M4464" s="12" t="n">
        <v>44958</v>
      </c>
      <c r="N4464" s="13" t="n">
        <v>7.5</v>
      </c>
      <c r="O4464" s="12" t="n">
        <v>44965</v>
      </c>
      <c r="P4464" t="n">
        <v>17</v>
      </c>
      <c r="Q4464" s="14" t="inlineStr">
        <is>
          <t>SI</t>
        </is>
      </c>
      <c r="R4464" s="10" t="n"/>
      <c r="S4464" s="10" t="n"/>
      <c r="T4464" s="10" t="n"/>
      <c r="U4464" s="10" t="n"/>
      <c r="V4464" s="13" t="n">
        <v>7.142011834319526</v>
      </c>
      <c r="W4464" s="12" t="n">
        <v>44960</v>
      </c>
      <c r="X4464" s="13" t="n">
        <v>9.5</v>
      </c>
      <c r="Y4464" s="12" t="n">
        <v>44965</v>
      </c>
      <c r="Z4464" t="n">
        <v>17</v>
      </c>
      <c r="AA4464" s="14" t="inlineStr">
        <is>
          <t>SI</t>
        </is>
      </c>
    </row>
    <row r="4465">
      <c r="B4465" t="inlineStr">
        <is>
          <t>Venta Local</t>
        </is>
      </c>
      <c r="C4465" t="n">
        <v>40347229</v>
      </c>
      <c r="D4465" t="inlineStr">
        <is>
          <t>AGRO AMERICA</t>
        </is>
      </c>
      <c r="E4465" t="n">
        <v>1020828</v>
      </c>
      <c r="F4465" t="inlineStr">
        <is>
          <t>agro america1020828</t>
        </is>
      </c>
      <c r="G4465" s="12" t="n">
        <v>44957</v>
      </c>
      <c r="H4465" s="10" t="inlineStr"/>
      <c r="I4465" s="10" t="n"/>
      <c r="J4465" s="10" t="n"/>
      <c r="K4465" s="10" t="n"/>
      <c r="L4465" s="13" t="n">
        <v>7.5</v>
      </c>
      <c r="M4465" s="12" t="n">
        <v>44964</v>
      </c>
      <c r="N4465" s="13" t="n">
        <v>9.5</v>
      </c>
      <c r="O4465" s="12" t="n">
        <v>44973</v>
      </c>
      <c r="P4465" t="n">
        <v>9</v>
      </c>
      <c r="Q4465" s="14" t="inlineStr">
        <is>
          <t>SI</t>
        </is>
      </c>
      <c r="R4465" s="10" t="n"/>
      <c r="S4465" s="10" t="n"/>
      <c r="T4465" s="10" t="n"/>
      <c r="U4465" s="10" t="n"/>
      <c r="V4465" s="13" t="n">
        <v>9.5</v>
      </c>
      <c r="W4465" s="12" t="n">
        <v>44966</v>
      </c>
      <c r="X4465" s="13" t="n">
        <v>11.5</v>
      </c>
      <c r="Y4465" s="12" t="n">
        <v>44973</v>
      </c>
      <c r="Z4465" t="n">
        <v>9</v>
      </c>
      <c r="AA4465" s="14" t="inlineStr">
        <is>
          <t>SI</t>
        </is>
      </c>
    </row>
    <row r="4466">
      <c r="B4466" t="inlineStr">
        <is>
          <t>Venta Local</t>
        </is>
      </c>
      <c r="C4466" t="n">
        <v>40347229</v>
      </c>
      <c r="D4466" t="inlineStr">
        <is>
          <t>AGRO AMERICA</t>
        </is>
      </c>
      <c r="E4466" t="n">
        <v>1021538</v>
      </c>
      <c r="F4466" t="inlineStr">
        <is>
          <t>agro america1021538</t>
        </is>
      </c>
      <c r="G4466" s="12" t="n">
        <v>44957</v>
      </c>
      <c r="H4466" s="10" t="inlineStr"/>
      <c r="I4466" s="10" t="n"/>
      <c r="J4466" s="10" t="n"/>
      <c r="K4466" s="10" t="n"/>
      <c r="L4466" s="13" t="n">
        <v>7.5</v>
      </c>
      <c r="M4466" s="12" t="n">
        <v>44964</v>
      </c>
      <c r="N4466" s="13" t="n">
        <v>9.5</v>
      </c>
      <c r="O4466" s="12" t="n">
        <v>44973</v>
      </c>
      <c r="P4466" t="n">
        <v>9</v>
      </c>
      <c r="Q4466" s="14" t="inlineStr">
        <is>
          <t>SI</t>
        </is>
      </c>
      <c r="R4466" s="10" t="n"/>
      <c r="S4466" s="10" t="n"/>
      <c r="T4466" s="10" t="n"/>
      <c r="U4466" s="10" t="n"/>
      <c r="V4466" s="13" t="n">
        <v>9.5</v>
      </c>
      <c r="W4466" s="12" t="n">
        <v>44966</v>
      </c>
      <c r="X4466" s="13" t="n">
        <v>11.5</v>
      </c>
      <c r="Y4466" s="12" t="n">
        <v>44973</v>
      </c>
      <c r="Z4466" t="n">
        <v>9</v>
      </c>
      <c r="AA4466" s="14" t="inlineStr">
        <is>
          <t>SI</t>
        </is>
      </c>
    </row>
    <row r="4467">
      <c r="B4467" t="inlineStr">
        <is>
          <t>Venta Local</t>
        </is>
      </c>
      <c r="C4467" t="n">
        <v>40347211</v>
      </c>
      <c r="D4467" t="inlineStr">
        <is>
          <t>AGRO AMERICA</t>
        </is>
      </c>
      <c r="E4467" t="n">
        <v>1012108</v>
      </c>
      <c r="F4467" t="inlineStr">
        <is>
          <t>agro america1012108</t>
        </is>
      </c>
      <c r="G4467" s="12" t="n">
        <v>44942</v>
      </c>
      <c r="H4467" s="10" t="inlineStr"/>
      <c r="I4467" s="10" t="n"/>
      <c r="J4467" s="10" t="n"/>
      <c r="K4467" s="10" t="n"/>
      <c r="L4467" s="13" t="n">
        <v>7.5</v>
      </c>
      <c r="M4467" s="12" t="n">
        <v>44949</v>
      </c>
      <c r="N4467" s="13" t="n">
        <v>9.5</v>
      </c>
      <c r="O4467" s="12" t="n">
        <v>44958</v>
      </c>
      <c r="P4467" t="n">
        <v>22</v>
      </c>
      <c r="Q4467" s="14" t="inlineStr">
        <is>
          <t>SI</t>
        </is>
      </c>
      <c r="R4467" s="10" t="n"/>
      <c r="S4467" s="10" t="n"/>
      <c r="T4467" s="10" t="n"/>
      <c r="U4467" s="10" t="n"/>
      <c r="V4467" s="13" t="n">
        <v>9.5</v>
      </c>
      <c r="W4467" s="12" t="n">
        <v>44951</v>
      </c>
      <c r="X4467" s="13" t="n">
        <v>11.5</v>
      </c>
      <c r="Y4467" s="12" t="n">
        <v>44958</v>
      </c>
      <c r="Z4467" t="n">
        <v>22</v>
      </c>
      <c r="AA4467" s="14" t="inlineStr">
        <is>
          <t>SI</t>
        </is>
      </c>
    </row>
    <row r="4468">
      <c r="B4468" t="inlineStr">
        <is>
          <t>Venta Local</t>
        </is>
      </c>
      <c r="C4468" t="n">
        <v>40347209</v>
      </c>
      <c r="D4468" t="inlineStr">
        <is>
          <t>AGRO AMERICA</t>
        </is>
      </c>
      <c r="E4468" t="n">
        <v>1012110</v>
      </c>
      <c r="F4468" t="inlineStr">
        <is>
          <t>agro america1012110</t>
        </is>
      </c>
      <c r="G4468" s="12" t="n">
        <v>44943</v>
      </c>
      <c r="H4468" s="10" t="inlineStr"/>
      <c r="I4468" s="10" t="n"/>
      <c r="J4468" s="10" t="n"/>
      <c r="K4468" s="10" t="n"/>
      <c r="L4468" s="13" t="n">
        <v>7.5</v>
      </c>
      <c r="M4468" s="12" t="n">
        <v>44950</v>
      </c>
      <c r="N4468" s="13" t="n">
        <v>9.5</v>
      </c>
      <c r="O4468" s="12" t="n">
        <v>44959</v>
      </c>
      <c r="P4468" t="n">
        <v>21</v>
      </c>
      <c r="Q4468" s="14" t="inlineStr">
        <is>
          <t>SI</t>
        </is>
      </c>
      <c r="R4468" s="10" t="n"/>
      <c r="S4468" s="10" t="n"/>
      <c r="T4468" s="10" t="n"/>
      <c r="U4468" s="10" t="n"/>
      <c r="V4468" s="13" t="n">
        <v>9.5</v>
      </c>
      <c r="W4468" s="12" t="n">
        <v>44952</v>
      </c>
      <c r="X4468" s="13" t="n">
        <v>11.5</v>
      </c>
      <c r="Y4468" s="12" t="n">
        <v>44959</v>
      </c>
      <c r="Z4468" t="n">
        <v>21</v>
      </c>
      <c r="AA4468" s="14" t="inlineStr">
        <is>
          <t>SI</t>
        </is>
      </c>
    </row>
    <row r="4469">
      <c r="B4469" t="inlineStr">
        <is>
          <t>Venta Local</t>
        </is>
      </c>
      <c r="C4469" t="n">
        <v>40347209</v>
      </c>
      <c r="D4469" t="inlineStr">
        <is>
          <t>AGRO AMERICA</t>
        </is>
      </c>
      <c r="E4469" t="n">
        <v>1012519</v>
      </c>
      <c r="F4469" t="inlineStr">
        <is>
          <t>agro america1012519</t>
        </is>
      </c>
      <c r="G4469" s="12" t="n">
        <v>44943</v>
      </c>
      <c r="H4469" s="10" t="inlineStr"/>
      <c r="I4469" s="10" t="n"/>
      <c r="J4469" s="10" t="n"/>
      <c r="K4469" s="10" t="n"/>
      <c r="L4469" s="13" t="n">
        <v>7.5</v>
      </c>
      <c r="M4469" s="12" t="n">
        <v>44950</v>
      </c>
      <c r="N4469" s="13" t="n">
        <v>9.5</v>
      </c>
      <c r="O4469" s="12" t="n">
        <v>44959</v>
      </c>
      <c r="P4469" t="n">
        <v>21</v>
      </c>
      <c r="Q4469" s="14" t="inlineStr">
        <is>
          <t>SI</t>
        </is>
      </c>
      <c r="R4469" s="10" t="n"/>
      <c r="S4469" s="10" t="n"/>
      <c r="T4469" s="10" t="n"/>
      <c r="U4469" s="10" t="n"/>
      <c r="V4469" s="13" t="n">
        <v>9.5</v>
      </c>
      <c r="W4469" s="12" t="n">
        <v>44952</v>
      </c>
      <c r="X4469" s="13" t="n">
        <v>11.5</v>
      </c>
      <c r="Y4469" s="12" t="n">
        <v>44959</v>
      </c>
      <c r="Z4469" t="n">
        <v>21</v>
      </c>
      <c r="AA4469" s="14" t="inlineStr">
        <is>
          <t>SI</t>
        </is>
      </c>
    </row>
    <row r="4470">
      <c r="B4470" t="inlineStr">
        <is>
          <t>Venta Local</t>
        </is>
      </c>
      <c r="C4470" t="n">
        <v>40347209</v>
      </c>
      <c r="D4470" t="inlineStr">
        <is>
          <t>AGRO AMERICA</t>
        </is>
      </c>
      <c r="E4470" t="n">
        <v>1012107</v>
      </c>
      <c r="F4470" t="inlineStr">
        <is>
          <t>agro america1012107</t>
        </is>
      </c>
      <c r="G4470" s="12" t="n">
        <v>44943</v>
      </c>
      <c r="H4470" s="10" t="inlineStr"/>
      <c r="I4470" s="10" t="n"/>
      <c r="J4470" s="10" t="n"/>
      <c r="K4470" s="10" t="n"/>
      <c r="L4470" s="13" t="n">
        <v>7.5</v>
      </c>
      <c r="M4470" s="12" t="n">
        <v>44950</v>
      </c>
      <c r="N4470" s="13" t="n">
        <v>9.5</v>
      </c>
      <c r="O4470" s="12" t="n">
        <v>44959</v>
      </c>
      <c r="P4470" t="n">
        <v>21</v>
      </c>
      <c r="Q4470" s="14" t="inlineStr">
        <is>
          <t>SI</t>
        </is>
      </c>
      <c r="R4470" s="10" t="n"/>
      <c r="S4470" s="10" t="n"/>
      <c r="T4470" s="10" t="n"/>
      <c r="U4470" s="10" t="n"/>
      <c r="V4470" s="13" t="n">
        <v>9.5</v>
      </c>
      <c r="W4470" s="12" t="n">
        <v>44952</v>
      </c>
      <c r="X4470" s="13" t="n">
        <v>11.5</v>
      </c>
      <c r="Y4470" s="12" t="n">
        <v>44959</v>
      </c>
      <c r="Z4470" t="n">
        <v>21</v>
      </c>
      <c r="AA4470" s="14" t="inlineStr">
        <is>
          <t>SI</t>
        </is>
      </c>
    </row>
    <row r="4471">
      <c r="B4471" t="inlineStr">
        <is>
          <t>Venta Directa</t>
        </is>
      </c>
      <c r="C4471" t="n">
        <v>40347176</v>
      </c>
      <c r="D4471" t="inlineStr">
        <is>
          <t>AGRO SUDAMERICA</t>
        </is>
      </c>
      <c r="E4471" t="n">
        <v>1021092</v>
      </c>
      <c r="F4471" t="inlineStr">
        <is>
          <t>agro sudamerica1021092</t>
        </is>
      </c>
      <c r="G4471" s="12" t="n">
        <v>44927</v>
      </c>
      <c r="H4471" s="10" t="inlineStr"/>
      <c r="I4471" s="10" t="n"/>
      <c r="J4471" s="10" t="n"/>
      <c r="K4471" s="10" t="n"/>
      <c r="L4471" s="13" t="n"/>
      <c r="N4471" s="13" t="n"/>
      <c r="Q4471" s="14" t="n"/>
      <c r="R4471" s="10" t="n"/>
      <c r="S4471" s="10" t="n"/>
      <c r="T4471" s="10" t="n"/>
      <c r="U4471" s="10" t="n"/>
      <c r="V4471" s="13" t="n"/>
      <c r="X4471" s="13" t="n"/>
      <c r="AA4471" s="14" t="n"/>
    </row>
    <row r="4472">
      <c r="B4472" t="inlineStr">
        <is>
          <t>Venta Local</t>
        </is>
      </c>
      <c r="C4472" t="n">
        <v>40347112</v>
      </c>
      <c r="D4472" t="inlineStr">
        <is>
          <t>AGRO MEXICO</t>
        </is>
      </c>
      <c r="E4472" t="n">
        <v>1023319</v>
      </c>
      <c r="F4472" t="inlineStr">
        <is>
          <t>agro mexico1023319</t>
        </is>
      </c>
      <c r="G4472" s="12" t="n">
        <v>44935</v>
      </c>
      <c r="H4472" s="10" t="inlineStr"/>
      <c r="I4472" s="10" t="n"/>
      <c r="J4472" s="10" t="n"/>
      <c r="K4472" s="10" t="n"/>
      <c r="L4472" s="13" t="n">
        <v>5.449612403100775</v>
      </c>
      <c r="M4472" s="12" t="n">
        <v>44940</v>
      </c>
      <c r="N4472" s="13" t="n">
        <v>10</v>
      </c>
      <c r="O4472" s="12" t="n">
        <v>44950</v>
      </c>
      <c r="P4472" t="n">
        <v>6</v>
      </c>
      <c r="Q4472" s="14" t="inlineStr">
        <is>
          <t>SI</t>
        </is>
      </c>
      <c r="R4472" s="10" t="n"/>
      <c r="S4472" s="10" t="n"/>
      <c r="T4472" s="10" t="n"/>
      <c r="U4472" s="10" t="n"/>
      <c r="V4472" s="13" t="n">
        <v>7.449612403100775</v>
      </c>
      <c r="W4472" s="12" t="n">
        <v>44942</v>
      </c>
      <c r="X4472" s="13" t="n">
        <v>12</v>
      </c>
      <c r="Y4472" s="12" t="n">
        <v>44950</v>
      </c>
      <c r="Z4472" t="n">
        <v>6</v>
      </c>
      <c r="AA4472" s="14" t="inlineStr">
        <is>
          <t>SI</t>
        </is>
      </c>
    </row>
    <row r="4473">
      <c r="B4473" t="inlineStr">
        <is>
          <t>Venta Local</t>
        </is>
      </c>
      <c r="C4473" t="n">
        <v>40347112</v>
      </c>
      <c r="D4473" t="inlineStr">
        <is>
          <t>AGRO MEXICO</t>
        </is>
      </c>
      <c r="E4473" t="n">
        <v>1023319</v>
      </c>
      <c r="F4473" t="inlineStr">
        <is>
          <t>agro mexico1023319</t>
        </is>
      </c>
      <c r="G4473" s="12" t="n">
        <v>44935</v>
      </c>
      <c r="H4473" s="10" t="inlineStr"/>
      <c r="I4473" s="10" t="n"/>
      <c r="J4473" s="10" t="n"/>
      <c r="K4473" s="10" t="n"/>
      <c r="L4473" s="13" t="n">
        <v>5.449612403100775</v>
      </c>
      <c r="M4473" s="12" t="n">
        <v>44940</v>
      </c>
      <c r="N4473" s="13" t="n">
        <v>10</v>
      </c>
      <c r="O4473" s="12" t="n">
        <v>44950</v>
      </c>
      <c r="P4473" t="n">
        <v>6</v>
      </c>
      <c r="Q4473" s="14" t="inlineStr">
        <is>
          <t>SI</t>
        </is>
      </c>
      <c r="R4473" s="10" t="n"/>
      <c r="S4473" s="10" t="n"/>
      <c r="T4473" s="10" t="n"/>
      <c r="U4473" s="10" t="n"/>
      <c r="V4473" s="13" t="n">
        <v>7.449612403100775</v>
      </c>
      <c r="W4473" s="12" t="n">
        <v>44942</v>
      </c>
      <c r="X4473" s="13" t="n">
        <v>12</v>
      </c>
      <c r="Y4473" s="12" t="n">
        <v>44950</v>
      </c>
      <c r="Z4473" t="n">
        <v>6</v>
      </c>
      <c r="AA4473" s="14" t="inlineStr">
        <is>
          <t>SI</t>
        </is>
      </c>
    </row>
    <row r="4474">
      <c r="B4474" t="inlineStr">
        <is>
          <t>Venta Local</t>
        </is>
      </c>
      <c r="C4474" t="n">
        <v>40347106</v>
      </c>
      <c r="D4474" t="inlineStr">
        <is>
          <t>AGRO MEXICO</t>
        </is>
      </c>
      <c r="E4474" t="n">
        <v>1021874</v>
      </c>
      <c r="F4474" t="inlineStr">
        <is>
          <t>agro mexico1021874</t>
        </is>
      </c>
      <c r="G4474" s="12" t="n">
        <v>44941</v>
      </c>
      <c r="H4474" s="10" t="inlineStr"/>
      <c r="I4474" s="10" t="n"/>
      <c r="J4474" s="10" t="n"/>
      <c r="K4474" s="10" t="n"/>
      <c r="L4474" s="13" t="n">
        <v>5.449612403100775</v>
      </c>
      <c r="M4474" s="12" t="n">
        <v>44946</v>
      </c>
      <c r="N4474" s="13" t="n">
        <v>10</v>
      </c>
      <c r="O4474" s="12" t="n">
        <v>44956</v>
      </c>
      <c r="P4474" t="n">
        <v>1</v>
      </c>
      <c r="Q4474" s="14" t="inlineStr">
        <is>
          <t>Mes 2</t>
        </is>
      </c>
      <c r="R4474" s="10" t="n"/>
      <c r="S4474" s="10" t="n"/>
      <c r="T4474" s="10" t="n"/>
      <c r="U4474" s="10" t="n"/>
      <c r="V4474" s="13" t="n">
        <v>7.449612403100775</v>
      </c>
      <c r="W4474" s="12" t="n">
        <v>44948</v>
      </c>
      <c r="X4474" s="13" t="n">
        <v>12</v>
      </c>
      <c r="Y4474" s="12" t="n">
        <v>44956</v>
      </c>
      <c r="Z4474" t="n">
        <v>1</v>
      </c>
      <c r="AA4474" s="14" t="inlineStr">
        <is>
          <t>Mes 2</t>
        </is>
      </c>
    </row>
    <row r="4475">
      <c r="B4475" t="inlineStr">
        <is>
          <t>Venta Local</t>
        </is>
      </c>
      <c r="C4475" t="n">
        <v>40347102</v>
      </c>
      <c r="D4475" t="inlineStr">
        <is>
          <t>AGRO MEXICO</t>
        </is>
      </c>
      <c r="E4475" t="n">
        <v>1021874</v>
      </c>
      <c r="F4475" t="inlineStr">
        <is>
          <t>agro mexico1021874</t>
        </is>
      </c>
      <c r="G4475" s="12" t="n">
        <v>44935</v>
      </c>
      <c r="H4475" s="10" t="inlineStr"/>
      <c r="I4475" s="10" t="n"/>
      <c r="J4475" s="10" t="n"/>
      <c r="K4475" s="10" t="n"/>
      <c r="L4475" s="13" t="n">
        <v>5.449612403100775</v>
      </c>
      <c r="M4475" s="12" t="n">
        <v>44940</v>
      </c>
      <c r="N4475" s="13" t="n">
        <v>10</v>
      </c>
      <c r="O4475" s="12" t="n">
        <v>44950</v>
      </c>
      <c r="P4475" t="n">
        <v>6</v>
      </c>
      <c r="Q4475" s="14" t="inlineStr">
        <is>
          <t>SI</t>
        </is>
      </c>
      <c r="R4475" s="10" t="n"/>
      <c r="S4475" s="10" t="n"/>
      <c r="T4475" s="10" t="n"/>
      <c r="U4475" s="10" t="n"/>
      <c r="V4475" s="13" t="n">
        <v>7.449612403100775</v>
      </c>
      <c r="W4475" s="12" t="n">
        <v>44942</v>
      </c>
      <c r="X4475" s="13" t="n">
        <v>12</v>
      </c>
      <c r="Y4475" s="12" t="n">
        <v>44950</v>
      </c>
      <c r="Z4475" t="n">
        <v>6</v>
      </c>
      <c r="AA4475" s="14" t="inlineStr">
        <is>
          <t>SI</t>
        </is>
      </c>
    </row>
    <row r="4476">
      <c r="B4476" t="inlineStr">
        <is>
          <t>Venta Local</t>
        </is>
      </c>
      <c r="C4476" t="n">
        <v>40347101</v>
      </c>
      <c r="D4476" t="inlineStr">
        <is>
          <t>AGRO MEXICO</t>
        </is>
      </c>
      <c r="E4476" t="n">
        <v>1021874</v>
      </c>
      <c r="F4476" t="inlineStr">
        <is>
          <t>agro mexico1021874</t>
        </is>
      </c>
      <c r="G4476" s="12" t="n">
        <v>44935</v>
      </c>
      <c r="H4476" s="10" t="inlineStr"/>
      <c r="I4476" s="10" t="n"/>
      <c r="J4476" s="10" t="n"/>
      <c r="K4476" s="10" t="n"/>
      <c r="L4476" s="13" t="n">
        <v>5.449612403100775</v>
      </c>
      <c r="M4476" s="12" t="n">
        <v>44940</v>
      </c>
      <c r="N4476" s="13" t="n">
        <v>10</v>
      </c>
      <c r="O4476" s="12" t="n">
        <v>44950</v>
      </c>
      <c r="P4476" t="n">
        <v>6</v>
      </c>
      <c r="Q4476" s="14" t="inlineStr">
        <is>
          <t>SI</t>
        </is>
      </c>
      <c r="R4476" s="10" t="n"/>
      <c r="S4476" s="10" t="n"/>
      <c r="T4476" s="10" t="n"/>
      <c r="U4476" s="10" t="n"/>
      <c r="V4476" s="13" t="n">
        <v>7.449612403100775</v>
      </c>
      <c r="W4476" s="12" t="n">
        <v>44942</v>
      </c>
      <c r="X4476" s="13" t="n">
        <v>12</v>
      </c>
      <c r="Y4476" s="12" t="n">
        <v>44950</v>
      </c>
      <c r="Z4476" t="n">
        <v>6</v>
      </c>
      <c r="AA4476" s="14" t="inlineStr">
        <is>
          <t>SI</t>
        </is>
      </c>
    </row>
    <row r="4477">
      <c r="B4477" t="inlineStr">
        <is>
          <t>Venta Local</t>
        </is>
      </c>
      <c r="C4477" t="n">
        <v>40347087</v>
      </c>
      <c r="D4477" t="inlineStr">
        <is>
          <t>AGRO MEXICO</t>
        </is>
      </c>
      <c r="E4477" t="n">
        <v>1021026</v>
      </c>
      <c r="F4477" t="inlineStr">
        <is>
          <t>agro mexico1021026</t>
        </is>
      </c>
      <c r="G4477" s="12" t="n">
        <v>44935</v>
      </c>
      <c r="H4477" s="10" t="inlineStr"/>
      <c r="I4477" s="10" t="n"/>
      <c r="J4477" s="10" t="n"/>
      <c r="K4477" s="10" t="n"/>
      <c r="L4477" s="13" t="n">
        <v>5.449612403100775</v>
      </c>
      <c r="M4477" s="12" t="n">
        <v>44940</v>
      </c>
      <c r="N4477" s="13" t="n">
        <v>10</v>
      </c>
      <c r="O4477" s="12" t="n">
        <v>44950</v>
      </c>
      <c r="P4477" t="n">
        <v>6</v>
      </c>
      <c r="Q4477" s="14" t="inlineStr">
        <is>
          <t>SI</t>
        </is>
      </c>
      <c r="R4477" s="10" t="n"/>
      <c r="S4477" s="10" t="n"/>
      <c r="T4477" s="10" t="n"/>
      <c r="U4477" s="10" t="n"/>
      <c r="V4477" s="13" t="n">
        <v>7.449612403100775</v>
      </c>
      <c r="W4477" s="12" t="n">
        <v>44942</v>
      </c>
      <c r="X4477" s="13" t="n">
        <v>12</v>
      </c>
      <c r="Y4477" s="12" t="n">
        <v>44950</v>
      </c>
      <c r="Z4477" t="n">
        <v>6</v>
      </c>
      <c r="AA4477" s="14" t="inlineStr">
        <is>
          <t>SI</t>
        </is>
      </c>
    </row>
    <row r="4478">
      <c r="B4478" t="inlineStr">
        <is>
          <t>Venta Local</t>
        </is>
      </c>
      <c r="C4478" t="n">
        <v>40347086</v>
      </c>
      <c r="D4478" t="inlineStr">
        <is>
          <t>AGRO MEXICO</t>
        </is>
      </c>
      <c r="E4478" t="n">
        <v>1021596</v>
      </c>
      <c r="F4478" t="inlineStr">
        <is>
          <t>agro mexico1021596</t>
        </is>
      </c>
      <c r="G4478" s="12" t="n">
        <v>44935</v>
      </c>
      <c r="H4478" s="10" t="inlineStr"/>
      <c r="I4478" s="10" t="n"/>
      <c r="J4478" s="10" t="n"/>
      <c r="K4478" s="10" t="n"/>
      <c r="L4478" s="13" t="n">
        <v>5.449612403100775</v>
      </c>
      <c r="M4478" s="12" t="n">
        <v>44940</v>
      </c>
      <c r="N4478" s="13" t="n">
        <v>10</v>
      </c>
      <c r="O4478" s="12" t="n">
        <v>44950</v>
      </c>
      <c r="P4478" t="n">
        <v>6</v>
      </c>
      <c r="Q4478" s="14" t="inlineStr">
        <is>
          <t>SI</t>
        </is>
      </c>
      <c r="R4478" s="10" t="n"/>
      <c r="S4478" s="10" t="n"/>
      <c r="T4478" s="10" t="n"/>
      <c r="U4478" s="10" t="n"/>
      <c r="V4478" s="13" t="n">
        <v>7.449612403100775</v>
      </c>
      <c r="W4478" s="12" t="n">
        <v>44942</v>
      </c>
      <c r="X4478" s="13" t="n">
        <v>12</v>
      </c>
      <c r="Y4478" s="12" t="n">
        <v>44950</v>
      </c>
      <c r="Z4478" t="n">
        <v>6</v>
      </c>
      <c r="AA4478" s="14" t="inlineStr">
        <is>
          <t>SI</t>
        </is>
      </c>
    </row>
    <row r="4479">
      <c r="B4479" t="inlineStr">
        <is>
          <t>Venta Directa</t>
        </is>
      </c>
      <c r="C4479" t="n">
        <v>40346995</v>
      </c>
      <c r="D4479" t="inlineStr">
        <is>
          <t>AGRO SUDAMERICA</t>
        </is>
      </c>
      <c r="E4479" t="n">
        <v>1020848</v>
      </c>
      <c r="F4479" t="inlineStr">
        <is>
          <t>agro sudamerica1020848</t>
        </is>
      </c>
      <c r="G4479" s="12" t="n">
        <v>44927</v>
      </c>
      <c r="H4479" s="10" t="inlineStr"/>
      <c r="I4479" s="10" t="n"/>
      <c r="J4479" s="10" t="n"/>
      <c r="K4479" s="10" t="n"/>
      <c r="L4479" s="13" t="n"/>
      <c r="N4479" s="13" t="n"/>
      <c r="Q4479" s="14" t="n"/>
      <c r="R4479" s="10" t="n"/>
      <c r="S4479" s="10" t="n"/>
      <c r="T4479" s="10" t="n"/>
      <c r="U4479" s="10" t="n"/>
      <c r="V4479" s="13" t="n"/>
      <c r="X4479" s="13" t="n"/>
      <c r="AA4479" s="14" t="n"/>
    </row>
    <row r="4480">
      <c r="B4480" t="inlineStr">
        <is>
          <t>Venta Local</t>
        </is>
      </c>
      <c r="C4480" t="n">
        <v>40346810</v>
      </c>
      <c r="D4480" t="inlineStr">
        <is>
          <t>ANDES ASIA</t>
        </is>
      </c>
      <c r="E4480" t="n">
        <v>1022914</v>
      </c>
      <c r="F4480" t="inlineStr">
        <is>
          <t>andes asia1022914</t>
        </is>
      </c>
      <c r="G4480" s="12" t="n">
        <v>44962</v>
      </c>
      <c r="H4480" s="10" t="inlineStr"/>
      <c r="I4480" s="10" t="n"/>
      <c r="J4480" s="10" t="n"/>
      <c r="K4480" s="10" t="n"/>
      <c r="L4480" s="13" t="n">
        <v>4.830303030303031</v>
      </c>
      <c r="M4480" s="12" t="n">
        <v>44966</v>
      </c>
      <c r="N4480" s="13" t="n">
        <v>15</v>
      </c>
      <c r="O4480" s="12" t="n">
        <v>44981</v>
      </c>
      <c r="P4480" t="n">
        <v>3</v>
      </c>
      <c r="Q4480" s="14" t="inlineStr">
        <is>
          <t>SI</t>
        </is>
      </c>
      <c r="R4480" s="10" t="n"/>
      <c r="S4480" s="10" t="n"/>
      <c r="T4480" s="10" t="n"/>
      <c r="U4480" s="10" t="n"/>
      <c r="V4480" s="13" t="n">
        <v>6.830303030303031</v>
      </c>
      <c r="W4480" s="12" t="n">
        <v>44968</v>
      </c>
      <c r="X4480" s="13" t="n">
        <v>17</v>
      </c>
      <c r="Y4480" s="12" t="n">
        <v>44981</v>
      </c>
      <c r="Z4480" t="n">
        <v>3</v>
      </c>
      <c r="AA4480" s="14" t="inlineStr">
        <is>
          <t>SI</t>
        </is>
      </c>
    </row>
    <row r="4481">
      <c r="B4481" t="inlineStr">
        <is>
          <t>Venta Directa</t>
        </is>
      </c>
      <c r="C4481" t="n">
        <v>40346724</v>
      </c>
      <c r="D4481" t="inlineStr">
        <is>
          <t>AGRO SUDAMERICA</t>
        </is>
      </c>
      <c r="E4481" t="n">
        <v>1020412</v>
      </c>
      <c r="F4481" t="inlineStr">
        <is>
          <t>agro sudamerica1020412</t>
        </is>
      </c>
      <c r="G4481" s="12" t="n">
        <v>44935</v>
      </c>
      <c r="H4481" s="10" t="inlineStr"/>
      <c r="I4481" s="10" t="n"/>
      <c r="J4481" s="10" t="n"/>
      <c r="K4481" s="10" t="n"/>
      <c r="L4481" s="13" t="n"/>
      <c r="N4481" s="13" t="n"/>
      <c r="Q4481" s="14" t="n"/>
      <c r="R4481" s="10" t="n"/>
      <c r="S4481" s="10" t="n"/>
      <c r="T4481" s="10" t="n"/>
      <c r="U4481" s="10" t="n"/>
      <c r="V4481" s="13" t="n"/>
      <c r="X4481" s="13" t="n"/>
      <c r="AA4481" s="14" t="n"/>
    </row>
    <row r="4482">
      <c r="B4482" t="inlineStr">
        <is>
          <t>Venta Directa</t>
        </is>
      </c>
      <c r="C4482" t="n">
        <v>40346724</v>
      </c>
      <c r="D4482" t="inlineStr">
        <is>
          <t>AGRO SUDAMERICA</t>
        </is>
      </c>
      <c r="E4482" t="n">
        <v>1020412</v>
      </c>
      <c r="F4482" t="inlineStr">
        <is>
          <t>agro sudamerica1020412</t>
        </is>
      </c>
      <c r="G4482" s="12" t="n">
        <v>44935</v>
      </c>
      <c r="H4482" s="10" t="inlineStr"/>
      <c r="I4482" s="10" t="n"/>
      <c r="J4482" s="10" t="n"/>
      <c r="K4482" s="10" t="n"/>
      <c r="L4482" s="13" t="n"/>
      <c r="N4482" s="13" t="n"/>
      <c r="Q4482" s="14" t="n"/>
      <c r="R4482" s="10" t="n"/>
      <c r="S4482" s="10" t="n"/>
      <c r="T4482" s="10" t="n"/>
      <c r="U4482" s="10" t="n"/>
      <c r="V4482" s="13" t="n"/>
      <c r="X4482" s="13" t="n"/>
      <c r="AA4482" s="14" t="n"/>
    </row>
    <row r="4483">
      <c r="B4483" t="inlineStr">
        <is>
          <t>Venta Directa</t>
        </is>
      </c>
      <c r="C4483" t="n">
        <v>40346723</v>
      </c>
      <c r="D4483" t="inlineStr">
        <is>
          <t>AGRO SUDAMERICA</t>
        </is>
      </c>
      <c r="E4483" t="n">
        <v>1020412</v>
      </c>
      <c r="F4483" t="inlineStr">
        <is>
          <t>agro sudamerica1020412</t>
        </is>
      </c>
      <c r="G4483" s="12" t="n">
        <v>44919</v>
      </c>
      <c r="H4483" s="10" t="inlineStr"/>
      <c r="I4483" s="10" t="n"/>
      <c r="J4483" s="10" t="n"/>
      <c r="K4483" s="10" t="n"/>
      <c r="L4483" s="13" t="n"/>
      <c r="N4483" s="13" t="n"/>
      <c r="Q4483" s="14" t="n"/>
      <c r="R4483" s="10" t="n"/>
      <c r="S4483" s="10" t="n"/>
      <c r="T4483" s="10" t="n"/>
      <c r="U4483" s="10" t="n"/>
      <c r="V4483" s="13" t="n"/>
      <c r="X4483" s="13" t="n"/>
      <c r="AA4483" s="14" t="n"/>
    </row>
    <row r="4484">
      <c r="B4484" t="inlineStr">
        <is>
          <t>Venta Directa</t>
        </is>
      </c>
      <c r="C4484" t="n">
        <v>40346723</v>
      </c>
      <c r="D4484" t="inlineStr">
        <is>
          <t>AGRO SUDAMERICA</t>
        </is>
      </c>
      <c r="E4484" t="n">
        <v>1020412</v>
      </c>
      <c r="F4484" t="inlineStr">
        <is>
          <t>agro sudamerica1020412</t>
        </is>
      </c>
      <c r="G4484" s="12" t="n">
        <v>44919</v>
      </c>
      <c r="H4484" s="10" t="inlineStr"/>
      <c r="I4484" s="10" t="n"/>
      <c r="J4484" s="10" t="n"/>
      <c r="K4484" s="10" t="n"/>
      <c r="L4484" s="13" t="n"/>
      <c r="N4484" s="13" t="n"/>
      <c r="Q4484" s="14" t="n"/>
      <c r="R4484" s="10" t="n"/>
      <c r="S4484" s="10" t="n"/>
      <c r="T4484" s="10" t="n"/>
      <c r="U4484" s="10" t="n"/>
      <c r="V4484" s="13" t="n"/>
      <c r="X4484" s="13" t="n"/>
      <c r="AA4484" s="14" t="n"/>
    </row>
    <row r="4485">
      <c r="B4485" t="inlineStr">
        <is>
          <t>Venta Directa</t>
        </is>
      </c>
      <c r="C4485" t="n">
        <v>40346608</v>
      </c>
      <c r="D4485" t="inlineStr">
        <is>
          <t>AGRO SUDAMERICA</t>
        </is>
      </c>
      <c r="E4485" t="n">
        <v>1020086</v>
      </c>
      <c r="F4485" t="inlineStr">
        <is>
          <t>agro sudamerica1020086</t>
        </is>
      </c>
      <c r="G4485" s="12" t="n">
        <v>44940</v>
      </c>
      <c r="H4485" s="10" t="inlineStr"/>
      <c r="I4485" s="10" t="n"/>
      <c r="J4485" s="10" t="n"/>
      <c r="K4485" s="10" t="n"/>
      <c r="L4485" s="13" t="n"/>
      <c r="N4485" s="13" t="n"/>
      <c r="Q4485" s="14" t="n"/>
      <c r="R4485" s="10" t="n"/>
      <c r="S4485" s="10" t="n"/>
      <c r="T4485" s="10" t="n"/>
      <c r="U4485" s="10" t="n"/>
      <c r="V4485" s="13" t="n"/>
      <c r="X4485" s="13" t="n"/>
      <c r="AA4485" s="14" t="n"/>
    </row>
    <row r="4486">
      <c r="B4486" t="inlineStr">
        <is>
          <t>Venta Directa</t>
        </is>
      </c>
      <c r="C4486" t="n">
        <v>40346607</v>
      </c>
      <c r="D4486" t="inlineStr">
        <is>
          <t>AGRO SUDAMERICA</t>
        </is>
      </c>
      <c r="E4486" t="n">
        <v>1020848</v>
      </c>
      <c r="F4486" t="inlineStr">
        <is>
          <t>agro sudamerica1020848</t>
        </is>
      </c>
      <c r="G4486" s="12" t="n">
        <v>44940</v>
      </c>
      <c r="H4486" s="10" t="inlineStr"/>
      <c r="I4486" s="10" t="n"/>
      <c r="J4486" s="10" t="n"/>
      <c r="K4486" s="10" t="n"/>
      <c r="L4486" s="13" t="n"/>
      <c r="N4486" s="13" t="n"/>
      <c r="Q4486" s="14" t="n"/>
      <c r="R4486" s="10" t="n"/>
      <c r="S4486" s="10" t="n"/>
      <c r="T4486" s="10" t="n"/>
      <c r="U4486" s="10" t="n"/>
      <c r="V4486" s="13" t="n"/>
      <c r="X4486" s="13" t="n"/>
      <c r="AA4486" s="14" t="n"/>
    </row>
    <row r="4487">
      <c r="B4487" t="inlineStr">
        <is>
          <t>Venta Local</t>
        </is>
      </c>
      <c r="C4487" t="n">
        <v>40346560</v>
      </c>
      <c r="D4487" t="inlineStr">
        <is>
          <t>AGROSUPER SHANGHAI</t>
        </is>
      </c>
      <c r="E4487" t="n">
        <v>1030683</v>
      </c>
      <c r="F4487" t="inlineStr">
        <is>
          <t>agrosuper shanghai1030683</t>
        </is>
      </c>
      <c r="G4487" s="12" t="n">
        <v>44961</v>
      </c>
      <c r="H4487" s="10" t="inlineStr"/>
      <c r="I4487" s="10" t="n"/>
      <c r="J4487" s="10" t="n"/>
      <c r="K4487" s="10" t="n"/>
      <c r="L4487" s="13" t="n">
        <v>5.574109245612703</v>
      </c>
      <c r="M4487" s="12" t="n">
        <v>44966</v>
      </c>
      <c r="N4487" s="13" t="n">
        <v>5.5</v>
      </c>
      <c r="O4487" s="12" t="n">
        <v>44971</v>
      </c>
      <c r="P4487" t="n">
        <v>12</v>
      </c>
      <c r="Q4487" s="14" t="inlineStr">
        <is>
          <t>SI</t>
        </is>
      </c>
      <c r="R4487" s="10" t="n"/>
      <c r="S4487" s="10" t="n"/>
      <c r="T4487" s="10" t="n"/>
      <c r="U4487" s="10" t="n"/>
      <c r="V4487" s="13" t="n">
        <v>7.574109245612703</v>
      </c>
      <c r="W4487" s="12" t="n">
        <v>44968</v>
      </c>
      <c r="X4487" s="13" t="n">
        <v>7.5</v>
      </c>
      <c r="Y4487" s="12" t="n">
        <v>44971</v>
      </c>
      <c r="Z4487" t="n">
        <v>12</v>
      </c>
      <c r="AA4487" s="14" t="inlineStr">
        <is>
          <t>SI</t>
        </is>
      </c>
    </row>
    <row r="4488">
      <c r="B4488" t="inlineStr">
        <is>
          <t>Venta Local</t>
        </is>
      </c>
      <c r="C4488" t="n">
        <v>40346558</v>
      </c>
      <c r="D4488" t="inlineStr">
        <is>
          <t>AGROSUPER SHANGHAI</t>
        </is>
      </c>
      <c r="E4488" t="n">
        <v>1030683</v>
      </c>
      <c r="F4488" t="inlineStr">
        <is>
          <t>agrosuper shanghai1030683</t>
        </is>
      </c>
      <c r="G4488" s="12" t="n">
        <v>44962</v>
      </c>
      <c r="H4488" s="10" t="inlineStr"/>
      <c r="I4488" s="10" t="n"/>
      <c r="J4488" s="10" t="n"/>
      <c r="K4488" s="10" t="n"/>
      <c r="L4488" s="13" t="n">
        <v>5.574109245612703</v>
      </c>
      <c r="M4488" s="12" t="n">
        <v>44967</v>
      </c>
      <c r="N4488" s="13" t="n">
        <v>5.5</v>
      </c>
      <c r="O4488" s="12" t="n">
        <v>44972</v>
      </c>
      <c r="P4488" t="n">
        <v>11</v>
      </c>
      <c r="Q4488" s="14" t="inlineStr">
        <is>
          <t>SI</t>
        </is>
      </c>
      <c r="R4488" s="10" t="n"/>
      <c r="S4488" s="10" t="n"/>
      <c r="T4488" s="10" t="n"/>
      <c r="U4488" s="10" t="n"/>
      <c r="V4488" s="13" t="n">
        <v>7.574109245612703</v>
      </c>
      <c r="W4488" s="12" t="n">
        <v>44969</v>
      </c>
      <c r="X4488" s="13" t="n">
        <v>7.5</v>
      </c>
      <c r="Y4488" s="12" t="n">
        <v>44972</v>
      </c>
      <c r="Z4488" t="n">
        <v>11</v>
      </c>
      <c r="AA4488" s="14" t="inlineStr">
        <is>
          <t>SI</t>
        </is>
      </c>
    </row>
    <row r="4489">
      <c r="B4489" t="inlineStr">
        <is>
          <t>Venta Local</t>
        </is>
      </c>
      <c r="C4489" t="n">
        <v>40346557</v>
      </c>
      <c r="D4489" t="inlineStr">
        <is>
          <t>AGROSUPER SHANGHAI</t>
        </is>
      </c>
      <c r="E4489" t="n">
        <v>1030683</v>
      </c>
      <c r="F4489" t="inlineStr">
        <is>
          <t>agrosuper shanghai1030683</t>
        </is>
      </c>
      <c r="G4489" s="12" t="n">
        <v>44955</v>
      </c>
      <c r="H4489" s="10" t="inlineStr"/>
      <c r="I4489" s="10" t="n"/>
      <c r="J4489" s="10" t="n"/>
      <c r="K4489" s="10" t="n"/>
      <c r="L4489" s="13" t="n">
        <v>5.574109245612703</v>
      </c>
      <c r="M4489" s="12" t="n">
        <v>44960</v>
      </c>
      <c r="N4489" s="13" t="n">
        <v>5.5</v>
      </c>
      <c r="O4489" s="12" t="n">
        <v>44965</v>
      </c>
      <c r="P4489" t="n">
        <v>17</v>
      </c>
      <c r="Q4489" s="14" t="inlineStr">
        <is>
          <t>SI</t>
        </is>
      </c>
      <c r="R4489" s="10" t="n"/>
      <c r="S4489" s="10" t="n"/>
      <c r="T4489" s="10" t="n"/>
      <c r="U4489" s="10" t="n"/>
      <c r="V4489" s="13" t="n">
        <v>7.574109245612703</v>
      </c>
      <c r="W4489" s="12" t="n">
        <v>44962</v>
      </c>
      <c r="X4489" s="13" t="n">
        <v>7.5</v>
      </c>
      <c r="Y4489" s="12" t="n">
        <v>44965</v>
      </c>
      <c r="Z4489" t="n">
        <v>17</v>
      </c>
      <c r="AA4489" s="14" t="inlineStr">
        <is>
          <t>SI</t>
        </is>
      </c>
    </row>
    <row r="4490">
      <c r="B4490" t="inlineStr">
        <is>
          <t>Venta Local</t>
        </is>
      </c>
      <c r="C4490" t="n">
        <v>40346537</v>
      </c>
      <c r="D4490" t="inlineStr">
        <is>
          <t>AGROSUPER SHANGHAI</t>
        </is>
      </c>
      <c r="E4490" t="n">
        <v>1022186</v>
      </c>
      <c r="F4490" t="inlineStr">
        <is>
          <t>agrosuper shanghai1022186</t>
        </is>
      </c>
      <c r="G4490" s="12" t="n">
        <v>44953</v>
      </c>
      <c r="H4490" s="10" t="inlineStr"/>
      <c r="I4490" s="10" t="n"/>
      <c r="J4490" s="10" t="n"/>
      <c r="K4490" s="10" t="n"/>
      <c r="L4490" s="13" t="n">
        <v>5.574109245612703</v>
      </c>
      <c r="M4490" s="12" t="n">
        <v>44958</v>
      </c>
      <c r="N4490" s="13" t="n">
        <v>5.5</v>
      </c>
      <c r="O4490" s="12" t="n">
        <v>44963</v>
      </c>
      <c r="P4490" t="n">
        <v>19</v>
      </c>
      <c r="Q4490" s="14" t="inlineStr">
        <is>
          <t>SI</t>
        </is>
      </c>
      <c r="R4490" s="10" t="n"/>
      <c r="S4490" s="10" t="n"/>
      <c r="T4490" s="10" t="n"/>
      <c r="U4490" s="10" t="n"/>
      <c r="V4490" s="13" t="n">
        <v>7.574109245612703</v>
      </c>
      <c r="W4490" s="12" t="n">
        <v>44960</v>
      </c>
      <c r="X4490" s="13" t="n">
        <v>7.5</v>
      </c>
      <c r="Y4490" s="12" t="n">
        <v>44963</v>
      </c>
      <c r="Z4490" t="n">
        <v>19</v>
      </c>
      <c r="AA4490" s="14" t="inlineStr">
        <is>
          <t>SI</t>
        </is>
      </c>
    </row>
    <row r="4491">
      <c r="B4491" t="inlineStr">
        <is>
          <t>Venta Local</t>
        </is>
      </c>
      <c r="C4491" t="n">
        <v>40346532</v>
      </c>
      <c r="D4491" t="inlineStr">
        <is>
          <t>AGROSUPER SHANGHAI</t>
        </is>
      </c>
      <c r="E4491" t="n">
        <v>1022291</v>
      </c>
      <c r="F4491" t="inlineStr">
        <is>
          <t>agrosuper shanghai1022291</t>
        </is>
      </c>
      <c r="G4491" s="12" t="n">
        <v>44962</v>
      </c>
      <c r="H4491" s="10" t="inlineStr"/>
      <c r="I4491" s="10" t="n"/>
      <c r="J4491" s="10" t="n"/>
      <c r="K4491" s="10" t="n"/>
      <c r="L4491" s="13" t="n">
        <v>5.574109245612703</v>
      </c>
      <c r="M4491" s="12" t="n">
        <v>44967</v>
      </c>
      <c r="N4491" s="13" t="n">
        <v>5.5</v>
      </c>
      <c r="O4491" s="12" t="n">
        <v>44972</v>
      </c>
      <c r="P4491" t="n">
        <v>11</v>
      </c>
      <c r="Q4491" s="14" t="inlineStr">
        <is>
          <t>SI</t>
        </is>
      </c>
      <c r="R4491" s="10" t="n"/>
      <c r="S4491" s="10" t="n"/>
      <c r="T4491" s="10" t="n"/>
      <c r="U4491" s="10" t="n"/>
      <c r="V4491" s="13" t="n">
        <v>7.574109245612703</v>
      </c>
      <c r="W4491" s="12" t="n">
        <v>44969</v>
      </c>
      <c r="X4491" s="13" t="n">
        <v>7.5</v>
      </c>
      <c r="Y4491" s="12" t="n">
        <v>44972</v>
      </c>
      <c r="Z4491" t="n">
        <v>11</v>
      </c>
      <c r="AA4491" s="14" t="inlineStr">
        <is>
          <t>SI</t>
        </is>
      </c>
    </row>
    <row r="4492">
      <c r="B4492" t="inlineStr">
        <is>
          <t>Venta Local</t>
        </is>
      </c>
      <c r="C4492" t="n">
        <v>40346489</v>
      </c>
      <c r="D4492" t="inlineStr">
        <is>
          <t>AGROSUPER SHANGHAI</t>
        </is>
      </c>
      <c r="E4492" t="n">
        <v>1022033</v>
      </c>
      <c r="F4492" t="inlineStr">
        <is>
          <t>agrosuper shanghai1022033</t>
        </is>
      </c>
      <c r="G4492" s="12" t="n">
        <v>44955</v>
      </c>
      <c r="H4492" s="10" t="inlineStr"/>
      <c r="I4492" s="10" t="n"/>
      <c r="J4492" s="10" t="n"/>
      <c r="K4492" s="10" t="n"/>
      <c r="L4492" s="13" t="n">
        <v>5.574109245612703</v>
      </c>
      <c r="M4492" s="12" t="n">
        <v>44960</v>
      </c>
      <c r="N4492" s="13" t="n">
        <v>5.5</v>
      </c>
      <c r="O4492" s="12" t="n">
        <v>44965</v>
      </c>
      <c r="P4492" t="n">
        <v>17</v>
      </c>
      <c r="Q4492" s="14" t="inlineStr">
        <is>
          <t>SI</t>
        </is>
      </c>
      <c r="R4492" s="10" t="n"/>
      <c r="S4492" s="10" t="n"/>
      <c r="T4492" s="10" t="n"/>
      <c r="U4492" s="10" t="n"/>
      <c r="V4492" s="13" t="n">
        <v>7.574109245612703</v>
      </c>
      <c r="W4492" s="12" t="n">
        <v>44962</v>
      </c>
      <c r="X4492" s="13" t="n">
        <v>7.5</v>
      </c>
      <c r="Y4492" s="12" t="n">
        <v>44965</v>
      </c>
      <c r="Z4492" t="n">
        <v>17</v>
      </c>
      <c r="AA4492" s="14" t="inlineStr">
        <is>
          <t>SI</t>
        </is>
      </c>
    </row>
    <row r="4493">
      <c r="B4493" t="inlineStr">
        <is>
          <t>Venta Local</t>
        </is>
      </c>
      <c r="C4493" t="n">
        <v>40346441</v>
      </c>
      <c r="D4493" t="inlineStr">
        <is>
          <t>AGROSUPER SHANGHAI</t>
        </is>
      </c>
      <c r="E4493" t="n">
        <v>1021740</v>
      </c>
      <c r="F4493" t="inlineStr">
        <is>
          <t>agrosuper shanghai1021740</t>
        </is>
      </c>
      <c r="G4493" s="12" t="n">
        <v>44973</v>
      </c>
      <c r="H4493" s="10" t="inlineStr"/>
      <c r="I4493" s="10" t="n"/>
      <c r="J4493" s="10" t="n"/>
      <c r="K4493" s="10" t="n"/>
      <c r="L4493" s="13" t="n">
        <v>5.574109245612703</v>
      </c>
      <c r="M4493" s="12" t="n">
        <v>44978</v>
      </c>
      <c r="N4493" s="13" t="n">
        <v>5.5</v>
      </c>
      <c r="O4493" s="12" t="n">
        <v>44983</v>
      </c>
      <c r="P4493" t="n">
        <v>2</v>
      </c>
      <c r="Q4493" s="14" t="inlineStr">
        <is>
          <t>Mes 3</t>
        </is>
      </c>
      <c r="R4493" s="10" t="n"/>
      <c r="S4493" s="10" t="n"/>
      <c r="T4493" s="10" t="n"/>
      <c r="U4493" s="10" t="n"/>
      <c r="V4493" s="13" t="n">
        <v>7.574109245612703</v>
      </c>
      <c r="W4493" s="12" t="n">
        <v>44980</v>
      </c>
      <c r="X4493" s="13" t="n">
        <v>7.5</v>
      </c>
      <c r="Y4493" s="12" t="n">
        <v>44983</v>
      </c>
      <c r="Z4493" t="n">
        <v>2</v>
      </c>
      <c r="AA4493" s="14" t="inlineStr">
        <is>
          <t>Mes 3</t>
        </is>
      </c>
    </row>
    <row r="4494">
      <c r="B4494" t="inlineStr">
        <is>
          <t>Venta Local</t>
        </is>
      </c>
      <c r="C4494" t="n">
        <v>40346437</v>
      </c>
      <c r="D4494" t="inlineStr">
        <is>
          <t>AGROSUPER SHANGHAI</t>
        </is>
      </c>
      <c r="E4494" t="n">
        <v>1023411</v>
      </c>
      <c r="F4494" t="inlineStr">
        <is>
          <t>agrosuper shanghai1023411</t>
        </is>
      </c>
      <c r="G4494" s="12" t="n">
        <v>44940</v>
      </c>
      <c r="H4494" s="10" t="inlineStr"/>
      <c r="I4494" s="10" t="n"/>
      <c r="J4494" s="10" t="n"/>
      <c r="K4494" s="10" t="n"/>
      <c r="L4494" s="13" t="n">
        <v>5.574109245612703</v>
      </c>
      <c r="M4494" s="12" t="n">
        <v>44945</v>
      </c>
      <c r="N4494" s="13" t="n">
        <v>5.5</v>
      </c>
      <c r="O4494" s="12" t="n">
        <v>44950</v>
      </c>
      <c r="P4494" t="n">
        <v>6</v>
      </c>
      <c r="Q4494" s="14" t="inlineStr">
        <is>
          <t>SI</t>
        </is>
      </c>
      <c r="R4494" s="10" t="n"/>
      <c r="S4494" s="10" t="n"/>
      <c r="T4494" s="10" t="n"/>
      <c r="U4494" s="10" t="n"/>
      <c r="V4494" s="13" t="n">
        <v>7.574109245612703</v>
      </c>
      <c r="W4494" s="12" t="n">
        <v>44947</v>
      </c>
      <c r="X4494" s="13" t="n">
        <v>7.5</v>
      </c>
      <c r="Y4494" s="12" t="n">
        <v>44950</v>
      </c>
      <c r="Z4494" t="n">
        <v>6</v>
      </c>
      <c r="AA4494" s="14" t="inlineStr">
        <is>
          <t>SI</t>
        </is>
      </c>
    </row>
    <row r="4495">
      <c r="B4495" t="inlineStr">
        <is>
          <t>Venta Local</t>
        </is>
      </c>
      <c r="C4495" t="n">
        <v>40346393</v>
      </c>
      <c r="D4495" t="inlineStr">
        <is>
          <t>AGROSUPER SHANGHAI</t>
        </is>
      </c>
      <c r="E4495" t="n">
        <v>1021735</v>
      </c>
      <c r="F4495" t="inlineStr">
        <is>
          <t>agrosuper shanghai1021735</t>
        </is>
      </c>
      <c r="G4495" s="12" t="n">
        <v>44940</v>
      </c>
      <c r="H4495" s="10" t="inlineStr"/>
      <c r="I4495" s="10" t="n"/>
      <c r="J4495" s="10" t="n"/>
      <c r="K4495" s="10" t="n"/>
      <c r="L4495" s="13" t="n">
        <v>5.574109245612703</v>
      </c>
      <c r="M4495" s="12" t="n">
        <v>44945</v>
      </c>
      <c r="N4495" s="13" t="n">
        <v>5.5</v>
      </c>
      <c r="O4495" s="12" t="n">
        <v>44950</v>
      </c>
      <c r="P4495" t="n">
        <v>6</v>
      </c>
      <c r="Q4495" s="14" t="inlineStr">
        <is>
          <t>SI</t>
        </is>
      </c>
      <c r="R4495" s="10" t="n"/>
      <c r="S4495" s="10" t="n"/>
      <c r="T4495" s="10" t="n"/>
      <c r="U4495" s="10" t="n"/>
      <c r="V4495" s="13" t="n">
        <v>7.574109245612703</v>
      </c>
      <c r="W4495" s="12" t="n">
        <v>44947</v>
      </c>
      <c r="X4495" s="13" t="n">
        <v>7.5</v>
      </c>
      <c r="Y4495" s="12" t="n">
        <v>44950</v>
      </c>
      <c r="Z4495" t="n">
        <v>6</v>
      </c>
      <c r="AA4495" s="14" t="inlineStr">
        <is>
          <t>SI</t>
        </is>
      </c>
    </row>
    <row r="4496">
      <c r="B4496" t="inlineStr">
        <is>
          <t>Venta Directa</t>
        </is>
      </c>
      <c r="C4496" t="n">
        <v>40346298</v>
      </c>
      <c r="D4496" t="inlineStr">
        <is>
          <t>AGROSUPER ASIA</t>
        </is>
      </c>
      <c r="E4496" t="n">
        <v>1023144</v>
      </c>
      <c r="F4496" t="inlineStr">
        <is>
          <t>agrosuper asia1023144</t>
        </is>
      </c>
      <c r="G4496" s="12" t="n">
        <v>44976</v>
      </c>
      <c r="H4496" s="10" t="inlineStr"/>
      <c r="I4496" s="10" t="n"/>
      <c r="J4496" s="10" t="n"/>
      <c r="K4496" s="10" t="n"/>
      <c r="L4496" s="13" t="n"/>
      <c r="N4496" s="13" t="n"/>
      <c r="Q4496" s="14" t="n"/>
      <c r="R4496" s="10" t="n"/>
      <c r="S4496" s="10" t="n"/>
      <c r="T4496" s="10" t="n"/>
      <c r="U4496" s="10" t="n"/>
      <c r="V4496" s="13" t="n"/>
      <c r="X4496" s="13" t="n"/>
      <c r="AA4496" s="14" t="n"/>
    </row>
    <row r="4497">
      <c r="B4497" t="inlineStr">
        <is>
          <t>Venta Directa</t>
        </is>
      </c>
      <c r="C4497" t="n">
        <v>40346288</v>
      </c>
      <c r="D4497" t="inlineStr">
        <is>
          <t>AGROSUPER ASIA</t>
        </is>
      </c>
      <c r="E4497" t="n">
        <v>1023283</v>
      </c>
      <c r="F4497" t="inlineStr">
        <is>
          <t>agrosuper asia1023283</t>
        </is>
      </c>
      <c r="G4497" s="12" t="n">
        <v>44976</v>
      </c>
      <c r="H4497" s="10" t="inlineStr"/>
      <c r="I4497" s="10" t="n"/>
      <c r="J4497" s="10" t="n"/>
      <c r="K4497" s="10" t="n"/>
      <c r="L4497" s="13" t="n"/>
      <c r="N4497" s="13" t="n"/>
      <c r="Q4497" s="14" t="n"/>
      <c r="R4497" s="10" t="n"/>
      <c r="S4497" s="10" t="n"/>
      <c r="T4497" s="10" t="n"/>
      <c r="U4497" s="10" t="n"/>
      <c r="V4497" s="13" t="n"/>
      <c r="X4497" s="13" t="n"/>
      <c r="AA4497" s="14" t="n"/>
    </row>
    <row r="4498">
      <c r="B4498" t="inlineStr">
        <is>
          <t>Venta Directa</t>
        </is>
      </c>
      <c r="C4498" t="n">
        <v>40346284</v>
      </c>
      <c r="D4498" t="inlineStr">
        <is>
          <t>AGROSUPER ASIA</t>
        </is>
      </c>
      <c r="E4498" t="n">
        <v>1022607</v>
      </c>
      <c r="F4498" t="inlineStr">
        <is>
          <t>agrosuper asia1022607</t>
        </is>
      </c>
      <c r="G4498" s="12" t="n">
        <v>44959</v>
      </c>
      <c r="H4498" s="10" t="inlineStr"/>
      <c r="I4498" s="10" t="n"/>
      <c r="J4498" s="10" t="n"/>
      <c r="K4498" s="10" t="n"/>
      <c r="L4498" s="13" t="n"/>
      <c r="N4498" s="13" t="n"/>
      <c r="Q4498" s="14" t="n"/>
      <c r="R4498" s="10" t="n"/>
      <c r="S4498" s="10" t="n"/>
      <c r="T4498" s="10" t="n"/>
      <c r="U4498" s="10" t="n"/>
      <c r="V4498" s="13" t="n"/>
      <c r="X4498" s="13" t="n"/>
      <c r="AA4498" s="14" t="n"/>
    </row>
    <row r="4499">
      <c r="B4499" t="inlineStr">
        <is>
          <t>Venta Directa</t>
        </is>
      </c>
      <c r="C4499" t="n">
        <v>40346253</v>
      </c>
      <c r="D4499" t="inlineStr">
        <is>
          <t>AGROSUPER ASIA</t>
        </is>
      </c>
      <c r="E4499" t="n">
        <v>1022930</v>
      </c>
      <c r="F4499" t="inlineStr">
        <is>
          <t>agrosuper asia1022930</t>
        </is>
      </c>
      <c r="G4499" s="12" t="n">
        <v>44959</v>
      </c>
      <c r="H4499" s="10" t="inlineStr"/>
      <c r="I4499" s="10" t="n"/>
      <c r="J4499" s="10" t="n"/>
      <c r="K4499" s="10" t="n"/>
      <c r="L4499" s="13" t="n"/>
      <c r="N4499" s="13" t="n"/>
      <c r="Q4499" s="14" t="n"/>
      <c r="R4499" s="10" t="n"/>
      <c r="S4499" s="10" t="n"/>
      <c r="T4499" s="10" t="n"/>
      <c r="U4499" s="10" t="n"/>
      <c r="V4499" s="13" t="n"/>
      <c r="X4499" s="13" t="n"/>
      <c r="AA4499" s="14" t="n"/>
    </row>
    <row r="4500">
      <c r="B4500" t="inlineStr">
        <is>
          <t>Venta Directa</t>
        </is>
      </c>
      <c r="C4500" t="n">
        <v>40346215</v>
      </c>
      <c r="D4500" t="inlineStr">
        <is>
          <t>AGROSUPER ASIA</t>
        </is>
      </c>
      <c r="E4500" t="n">
        <v>1021046</v>
      </c>
      <c r="F4500" t="inlineStr">
        <is>
          <t>agrosuper asia1021046</t>
        </is>
      </c>
      <c r="G4500" s="12" t="n">
        <v>44965</v>
      </c>
      <c r="H4500" s="10" t="inlineStr"/>
      <c r="I4500" s="10" t="n"/>
      <c r="J4500" s="10" t="n"/>
      <c r="K4500" s="10" t="n"/>
      <c r="L4500" s="13" t="n"/>
      <c r="N4500" s="13" t="n"/>
      <c r="Q4500" s="14" t="n"/>
      <c r="R4500" s="10" t="n"/>
      <c r="S4500" s="10" t="n"/>
      <c r="T4500" s="10" t="n"/>
      <c r="U4500" s="10" t="n"/>
      <c r="V4500" s="13" t="n"/>
      <c r="X4500" s="13" t="n"/>
      <c r="AA4500" s="14" t="n"/>
    </row>
    <row r="4501">
      <c r="B4501" t="inlineStr">
        <is>
          <t>Venta Directa</t>
        </is>
      </c>
      <c r="C4501" t="n">
        <v>40346215</v>
      </c>
      <c r="D4501" t="inlineStr">
        <is>
          <t>AGROSUPER ASIA</t>
        </is>
      </c>
      <c r="E4501" t="n">
        <v>1021046</v>
      </c>
      <c r="F4501" t="inlineStr">
        <is>
          <t>agrosuper asia1021046</t>
        </is>
      </c>
      <c r="G4501" s="12" t="n">
        <v>44965</v>
      </c>
      <c r="H4501" s="10" t="inlineStr"/>
      <c r="I4501" s="10" t="n"/>
      <c r="J4501" s="10" t="n"/>
      <c r="K4501" s="10" t="n"/>
      <c r="L4501" s="13" t="n"/>
      <c r="N4501" s="13" t="n"/>
      <c r="Q4501" s="14" t="n"/>
      <c r="R4501" s="10" t="n"/>
      <c r="S4501" s="10" t="n"/>
      <c r="T4501" s="10" t="n"/>
      <c r="U4501" s="10" t="n"/>
      <c r="V4501" s="13" t="n"/>
      <c r="X4501" s="13" t="n"/>
      <c r="AA4501" s="14" t="n"/>
    </row>
    <row r="4502">
      <c r="B4502" t="inlineStr">
        <is>
          <t>Venta Directa</t>
        </is>
      </c>
      <c r="C4502" t="n">
        <v>40346204</v>
      </c>
      <c r="D4502" t="inlineStr">
        <is>
          <t>AGRO SUDAMERICA</t>
        </is>
      </c>
      <c r="E4502" t="n">
        <v>1021105</v>
      </c>
      <c r="F4502" t="inlineStr">
        <is>
          <t>agro sudamerica1021105</t>
        </is>
      </c>
      <c r="G4502" s="12" t="n">
        <v>44929</v>
      </c>
      <c r="H4502" s="10" t="inlineStr"/>
      <c r="I4502" s="10" t="n"/>
      <c r="J4502" s="10" t="n"/>
      <c r="K4502" s="10" t="n"/>
      <c r="L4502" s="13" t="n"/>
      <c r="N4502" s="13" t="n"/>
      <c r="Q4502" s="14" t="n"/>
      <c r="R4502" s="10" t="n"/>
      <c r="S4502" s="10" t="n"/>
      <c r="T4502" s="10" t="n"/>
      <c r="U4502" s="10" t="n"/>
      <c r="V4502" s="13" t="n"/>
      <c r="X4502" s="13" t="n"/>
      <c r="AA4502" s="14" t="n"/>
    </row>
    <row r="4503">
      <c r="B4503" t="inlineStr">
        <is>
          <t>Venta Directa</t>
        </is>
      </c>
      <c r="C4503" t="n">
        <v>40346200</v>
      </c>
      <c r="D4503" t="inlineStr">
        <is>
          <t>AGRO SUDAMERICA</t>
        </is>
      </c>
      <c r="E4503" t="n">
        <v>1020944</v>
      </c>
      <c r="F4503" t="inlineStr">
        <is>
          <t>agro sudamerica1020944</t>
        </is>
      </c>
      <c r="G4503" s="12" t="n">
        <v>44926</v>
      </c>
      <c r="H4503" s="10" t="inlineStr"/>
      <c r="I4503" s="10" t="n"/>
      <c r="J4503" s="10" t="n"/>
      <c r="K4503" s="10" t="n"/>
      <c r="L4503" s="13" t="n"/>
      <c r="N4503" s="13" t="n"/>
      <c r="Q4503" s="14" t="n"/>
      <c r="R4503" s="10" t="n"/>
      <c r="S4503" s="10" t="n"/>
      <c r="T4503" s="10" t="n"/>
      <c r="U4503" s="10" t="n"/>
      <c r="V4503" s="13" t="n"/>
      <c r="X4503" s="13" t="n"/>
      <c r="AA4503" s="14" t="n"/>
    </row>
    <row r="4504">
      <c r="B4504" t="inlineStr">
        <is>
          <t>Venta Local</t>
        </is>
      </c>
      <c r="C4504" t="n">
        <v>40346179</v>
      </c>
      <c r="D4504" t="inlineStr">
        <is>
          <t>AGRO AMERICA</t>
        </is>
      </c>
      <c r="E4504" t="n">
        <v>1012165</v>
      </c>
      <c r="F4504" t="inlineStr">
        <is>
          <t>agro america1012165</t>
        </is>
      </c>
      <c r="G4504" s="12" t="n">
        <v>44945</v>
      </c>
      <c r="H4504" s="10" t="inlineStr"/>
      <c r="I4504" s="10" t="n"/>
      <c r="J4504" s="10" t="n"/>
      <c r="K4504" s="10" t="n"/>
      <c r="L4504" s="13" t="n">
        <v>7.5</v>
      </c>
      <c r="M4504" s="12" t="n">
        <v>44952</v>
      </c>
      <c r="N4504" s="13" t="n">
        <v>9.5</v>
      </c>
      <c r="O4504" s="12" t="n">
        <v>44961</v>
      </c>
      <c r="P4504" t="n">
        <v>19</v>
      </c>
      <c r="Q4504" s="14" t="inlineStr">
        <is>
          <t>SI</t>
        </is>
      </c>
      <c r="R4504" s="10" t="n"/>
      <c r="S4504" s="10" t="n"/>
      <c r="T4504" s="10" t="n"/>
      <c r="U4504" s="10" t="n"/>
      <c r="V4504" s="13" t="n">
        <v>9.5</v>
      </c>
      <c r="W4504" s="12" t="n">
        <v>44954</v>
      </c>
      <c r="X4504" s="13" t="n">
        <v>11.5</v>
      </c>
      <c r="Y4504" s="12" t="n">
        <v>44961</v>
      </c>
      <c r="Z4504" t="n">
        <v>19</v>
      </c>
      <c r="AA4504" s="14" t="inlineStr">
        <is>
          <t>SI</t>
        </is>
      </c>
    </row>
    <row r="4505">
      <c r="B4505" t="inlineStr">
        <is>
          <t>Venta Local</t>
        </is>
      </c>
      <c r="C4505" t="n">
        <v>40346178</v>
      </c>
      <c r="D4505" t="inlineStr">
        <is>
          <t>AGRO AMERICA</t>
        </is>
      </c>
      <c r="E4505" t="n">
        <v>1012165</v>
      </c>
      <c r="F4505" t="inlineStr">
        <is>
          <t>agro america1012165</t>
        </is>
      </c>
      <c r="G4505" s="12" t="n">
        <v>44945</v>
      </c>
      <c r="H4505" s="10" t="inlineStr"/>
      <c r="I4505" s="10" t="n"/>
      <c r="J4505" s="10" t="n"/>
      <c r="K4505" s="10" t="n"/>
      <c r="L4505" s="13" t="n">
        <v>7.5</v>
      </c>
      <c r="M4505" s="12" t="n">
        <v>44952</v>
      </c>
      <c r="N4505" s="13" t="n">
        <v>9.5</v>
      </c>
      <c r="O4505" s="12" t="n">
        <v>44961</v>
      </c>
      <c r="P4505" t="n">
        <v>19</v>
      </c>
      <c r="Q4505" s="14" t="inlineStr">
        <is>
          <t>SI</t>
        </is>
      </c>
      <c r="R4505" s="10" t="n"/>
      <c r="S4505" s="10" t="n"/>
      <c r="T4505" s="10" t="n"/>
      <c r="U4505" s="10" t="n"/>
      <c r="V4505" s="13" t="n">
        <v>9.5</v>
      </c>
      <c r="W4505" s="12" t="n">
        <v>44954</v>
      </c>
      <c r="X4505" s="13" t="n">
        <v>11.5</v>
      </c>
      <c r="Y4505" s="12" t="n">
        <v>44961</v>
      </c>
      <c r="Z4505" t="n">
        <v>19</v>
      </c>
      <c r="AA4505" s="14" t="inlineStr">
        <is>
          <t>SI</t>
        </is>
      </c>
    </row>
    <row r="4506">
      <c r="B4506" t="inlineStr">
        <is>
          <t>Venta Local</t>
        </is>
      </c>
      <c r="C4506" t="n">
        <v>40346177</v>
      </c>
      <c r="D4506" t="inlineStr">
        <is>
          <t>AGRO AMERICA</t>
        </is>
      </c>
      <c r="E4506" t="n">
        <v>1012165</v>
      </c>
      <c r="F4506" t="inlineStr">
        <is>
          <t>agro america1012165</t>
        </is>
      </c>
      <c r="G4506" s="12" t="n">
        <v>44937</v>
      </c>
      <c r="H4506" s="10" t="inlineStr"/>
      <c r="I4506" s="10" t="n"/>
      <c r="J4506" s="10" t="n"/>
      <c r="K4506" s="10" t="n"/>
      <c r="L4506" s="13" t="n">
        <v>7.5</v>
      </c>
      <c r="M4506" s="12" t="n">
        <v>44944</v>
      </c>
      <c r="N4506" s="13" t="n">
        <v>9.5</v>
      </c>
      <c r="O4506" s="12" t="n">
        <v>44953</v>
      </c>
      <c r="P4506" t="n">
        <v>3</v>
      </c>
      <c r="Q4506" s="14" t="inlineStr">
        <is>
          <t>SI</t>
        </is>
      </c>
      <c r="R4506" s="10" t="n"/>
      <c r="S4506" s="10" t="n"/>
      <c r="T4506" s="10" t="n"/>
      <c r="U4506" s="10" t="n"/>
      <c r="V4506" s="13" t="n">
        <v>9.5</v>
      </c>
      <c r="W4506" s="12" t="n">
        <v>44946</v>
      </c>
      <c r="X4506" s="13" t="n">
        <v>11.5</v>
      </c>
      <c r="Y4506" s="12" t="n">
        <v>44953</v>
      </c>
      <c r="Z4506" t="n">
        <v>3</v>
      </c>
      <c r="AA4506" s="14" t="inlineStr">
        <is>
          <t>SI</t>
        </is>
      </c>
    </row>
    <row r="4507">
      <c r="B4507" t="inlineStr">
        <is>
          <t>Venta Local</t>
        </is>
      </c>
      <c r="C4507" t="n">
        <v>40346175</v>
      </c>
      <c r="D4507" t="inlineStr">
        <is>
          <t>AGRO AMERICA</t>
        </is>
      </c>
      <c r="E4507" t="n">
        <v>1012165</v>
      </c>
      <c r="F4507" t="inlineStr">
        <is>
          <t>agro america1012165</t>
        </is>
      </c>
      <c r="G4507" s="12" t="n">
        <v>44936</v>
      </c>
      <c r="H4507" s="10" t="inlineStr"/>
      <c r="I4507" s="10" t="n"/>
      <c r="J4507" s="10" t="n"/>
      <c r="K4507" s="10" t="n"/>
      <c r="L4507" s="13" t="n">
        <v>7.5</v>
      </c>
      <c r="M4507" s="12" t="n">
        <v>44943</v>
      </c>
      <c r="N4507" s="13" t="n">
        <v>9.5</v>
      </c>
      <c r="O4507" s="12" t="n">
        <v>44952</v>
      </c>
      <c r="P4507" t="n">
        <v>4</v>
      </c>
      <c r="Q4507" s="14" t="inlineStr">
        <is>
          <t>SI</t>
        </is>
      </c>
      <c r="R4507" s="10" t="n"/>
      <c r="S4507" s="10" t="n"/>
      <c r="T4507" s="10" t="n"/>
      <c r="U4507" s="10" t="n"/>
      <c r="V4507" s="13" t="n">
        <v>9.5</v>
      </c>
      <c r="W4507" s="12" t="n">
        <v>44945</v>
      </c>
      <c r="X4507" s="13" t="n">
        <v>11.5</v>
      </c>
      <c r="Y4507" s="12" t="n">
        <v>44952</v>
      </c>
      <c r="Z4507" t="n">
        <v>4</v>
      </c>
      <c r="AA4507" s="14" t="inlineStr">
        <is>
          <t>SI</t>
        </is>
      </c>
    </row>
    <row r="4508">
      <c r="B4508" t="inlineStr">
        <is>
          <t>Venta Local</t>
        </is>
      </c>
      <c r="C4508" t="n">
        <v>40346174</v>
      </c>
      <c r="D4508" t="inlineStr">
        <is>
          <t>AGRO AMERICA</t>
        </is>
      </c>
      <c r="E4508" t="n">
        <v>1012165</v>
      </c>
      <c r="F4508" t="inlineStr">
        <is>
          <t>agro america1012165</t>
        </is>
      </c>
      <c r="G4508" s="12" t="n">
        <v>44937</v>
      </c>
      <c r="H4508" s="10" t="inlineStr"/>
      <c r="I4508" s="10" t="n"/>
      <c r="J4508" s="10" t="n"/>
      <c r="K4508" s="10" t="n"/>
      <c r="L4508" s="13" t="n">
        <v>7.5</v>
      </c>
      <c r="M4508" s="12" t="n">
        <v>44944</v>
      </c>
      <c r="N4508" s="13" t="n">
        <v>9.5</v>
      </c>
      <c r="O4508" s="12" t="n">
        <v>44953</v>
      </c>
      <c r="P4508" t="n">
        <v>3</v>
      </c>
      <c r="Q4508" s="14" t="inlineStr">
        <is>
          <t>SI</t>
        </is>
      </c>
      <c r="R4508" s="10" t="n"/>
      <c r="S4508" s="10" t="n"/>
      <c r="T4508" s="10" t="n"/>
      <c r="U4508" s="10" t="n"/>
      <c r="V4508" s="13" t="n">
        <v>9.5</v>
      </c>
      <c r="W4508" s="12" t="n">
        <v>44946</v>
      </c>
      <c r="X4508" s="13" t="n">
        <v>11.5</v>
      </c>
      <c r="Y4508" s="12" t="n">
        <v>44953</v>
      </c>
      <c r="Z4508" t="n">
        <v>3</v>
      </c>
      <c r="AA4508" s="14" t="inlineStr">
        <is>
          <t>SI</t>
        </is>
      </c>
    </row>
    <row r="4509">
      <c r="B4509" t="inlineStr">
        <is>
          <t>Venta Local</t>
        </is>
      </c>
      <c r="C4509" t="n">
        <v>40346169</v>
      </c>
      <c r="D4509" t="inlineStr">
        <is>
          <t>AGRO AMERICA</t>
        </is>
      </c>
      <c r="E4509" t="n">
        <v>1012165</v>
      </c>
      <c r="F4509" t="inlineStr">
        <is>
          <t>agro america1012165</t>
        </is>
      </c>
      <c r="G4509" s="12" t="n">
        <v>44936</v>
      </c>
      <c r="H4509" s="10" t="inlineStr"/>
      <c r="I4509" s="10" t="n"/>
      <c r="J4509" s="10" t="n"/>
      <c r="K4509" s="10" t="n"/>
      <c r="L4509" s="13" t="n">
        <v>7.5</v>
      </c>
      <c r="M4509" s="12" t="n">
        <v>44943</v>
      </c>
      <c r="N4509" s="13" t="n">
        <v>9.5</v>
      </c>
      <c r="O4509" s="12" t="n">
        <v>44952</v>
      </c>
      <c r="P4509" t="n">
        <v>4</v>
      </c>
      <c r="Q4509" s="14" t="inlineStr">
        <is>
          <t>SI</t>
        </is>
      </c>
      <c r="R4509" s="10" t="n"/>
      <c r="S4509" s="10" t="n"/>
      <c r="T4509" s="10" t="n"/>
      <c r="U4509" s="10" t="n"/>
      <c r="V4509" s="13" t="n">
        <v>9.5</v>
      </c>
      <c r="W4509" s="12" t="n">
        <v>44945</v>
      </c>
      <c r="X4509" s="13" t="n">
        <v>11.5</v>
      </c>
      <c r="Y4509" s="12" t="n">
        <v>44952</v>
      </c>
      <c r="Z4509" t="n">
        <v>4</v>
      </c>
      <c r="AA4509" s="14" t="inlineStr">
        <is>
          <t>SI</t>
        </is>
      </c>
    </row>
    <row r="4510">
      <c r="B4510" t="inlineStr">
        <is>
          <t>Venta Local</t>
        </is>
      </c>
      <c r="C4510" t="n">
        <v>40346141</v>
      </c>
      <c r="D4510" t="inlineStr">
        <is>
          <t>AGRO AMERICA</t>
        </is>
      </c>
      <c r="E4510" t="n">
        <v>1012167</v>
      </c>
      <c r="F4510" t="inlineStr">
        <is>
          <t>agro america1012167</t>
        </is>
      </c>
      <c r="G4510" s="12" t="n">
        <v>44928</v>
      </c>
      <c r="H4510" s="10" t="inlineStr"/>
      <c r="I4510" s="10" t="n"/>
      <c r="J4510" s="10" t="n"/>
      <c r="K4510" s="10" t="n"/>
      <c r="L4510" s="13" t="n">
        <v>7.5</v>
      </c>
      <c r="M4510" s="12" t="n">
        <v>44935</v>
      </c>
      <c r="N4510" s="13" t="n">
        <v>9.5</v>
      </c>
      <c r="O4510" s="12" t="n">
        <v>44944</v>
      </c>
      <c r="P4510" t="n">
        <v>11</v>
      </c>
      <c r="Q4510" s="14" t="inlineStr">
        <is>
          <t>SI</t>
        </is>
      </c>
      <c r="R4510" s="10" t="n"/>
      <c r="S4510" s="10" t="n"/>
      <c r="T4510" s="10" t="n"/>
      <c r="U4510" s="10" t="n"/>
      <c r="V4510" s="13" t="n">
        <v>9.5</v>
      </c>
      <c r="W4510" s="12" t="n">
        <v>44937</v>
      </c>
      <c r="X4510" s="13" t="n">
        <v>11.5</v>
      </c>
      <c r="Y4510" s="12" t="n">
        <v>44944</v>
      </c>
      <c r="Z4510" t="n">
        <v>11</v>
      </c>
      <c r="AA4510" s="14" t="inlineStr">
        <is>
          <t>SI</t>
        </is>
      </c>
    </row>
    <row r="4511">
      <c r="B4511" t="inlineStr">
        <is>
          <t>Venta Directa</t>
        </is>
      </c>
      <c r="C4511" t="n">
        <v>40346127</v>
      </c>
      <c r="D4511" t="inlineStr">
        <is>
          <t>AGRO SUDAMERICA</t>
        </is>
      </c>
      <c r="E4511" t="n">
        <v>1020944</v>
      </c>
      <c r="F4511" t="inlineStr">
        <is>
          <t>agro sudamerica1020944</t>
        </is>
      </c>
      <c r="G4511" s="12" t="n">
        <v>44922</v>
      </c>
      <c r="H4511" s="10" t="inlineStr"/>
      <c r="I4511" s="10" t="n"/>
      <c r="J4511" s="10" t="n"/>
      <c r="K4511" s="10" t="n"/>
      <c r="L4511" s="13" t="n"/>
      <c r="N4511" s="13" t="n"/>
      <c r="Q4511" s="14" t="n"/>
      <c r="R4511" s="10" t="n"/>
      <c r="S4511" s="10" t="n"/>
      <c r="T4511" s="10" t="n"/>
      <c r="U4511" s="10" t="n"/>
      <c r="V4511" s="13" t="n"/>
      <c r="X4511" s="13" t="n"/>
      <c r="AA4511" s="14" t="n"/>
    </row>
    <row r="4512">
      <c r="B4512" t="inlineStr">
        <is>
          <t>Venta Directa</t>
        </is>
      </c>
      <c r="C4512" t="n">
        <v>40346124</v>
      </c>
      <c r="D4512" t="inlineStr">
        <is>
          <t>AGRO SUDAMERICA</t>
        </is>
      </c>
      <c r="E4512" t="n">
        <v>1021976</v>
      </c>
      <c r="F4512" t="inlineStr">
        <is>
          <t>agro sudamerica1021976</t>
        </is>
      </c>
      <c r="G4512" s="12" t="n">
        <v>44919</v>
      </c>
      <c r="H4512" s="10" t="inlineStr"/>
      <c r="I4512" s="10" t="n"/>
      <c r="J4512" s="10" t="n"/>
      <c r="K4512" s="10" t="n"/>
      <c r="L4512" s="13" t="n"/>
      <c r="N4512" s="13" t="n"/>
      <c r="Q4512" s="14" t="n"/>
      <c r="R4512" s="10" t="n"/>
      <c r="S4512" s="10" t="n"/>
      <c r="T4512" s="10" t="n"/>
      <c r="U4512" s="10" t="n"/>
      <c r="V4512" s="13" t="n"/>
      <c r="X4512" s="13" t="n"/>
      <c r="AA4512" s="14" t="n"/>
    </row>
    <row r="4513">
      <c r="B4513" t="inlineStr">
        <is>
          <t>Venta Directa</t>
        </is>
      </c>
      <c r="C4513" t="n">
        <v>40346123</v>
      </c>
      <c r="D4513" t="inlineStr">
        <is>
          <t>AGRO SUDAMERICA</t>
        </is>
      </c>
      <c r="E4513" t="n">
        <v>1023454</v>
      </c>
      <c r="F4513" t="inlineStr">
        <is>
          <t>agro sudamerica1023454</t>
        </is>
      </c>
      <c r="G4513" s="12" t="n">
        <v>44920</v>
      </c>
      <c r="H4513" s="10" t="inlineStr"/>
      <c r="I4513" s="10" t="n"/>
      <c r="J4513" s="10" t="n"/>
      <c r="K4513" s="10" t="n"/>
      <c r="L4513" s="13" t="n"/>
      <c r="N4513" s="13" t="n"/>
      <c r="Q4513" s="14" t="n"/>
      <c r="R4513" s="10" t="n"/>
      <c r="S4513" s="10" t="n"/>
      <c r="T4513" s="10" t="n"/>
      <c r="U4513" s="10" t="n"/>
      <c r="V4513" s="13" t="n"/>
      <c r="X4513" s="13" t="n"/>
      <c r="AA4513" s="14" t="n"/>
    </row>
    <row r="4514">
      <c r="B4514" t="inlineStr">
        <is>
          <t>Venta Directa</t>
        </is>
      </c>
      <c r="C4514" t="n">
        <v>40346123</v>
      </c>
      <c r="D4514" t="inlineStr">
        <is>
          <t>AGRO SUDAMERICA</t>
        </is>
      </c>
      <c r="E4514" t="n">
        <v>1021078</v>
      </c>
      <c r="F4514" t="inlineStr">
        <is>
          <t>agro sudamerica1021078</t>
        </is>
      </c>
      <c r="G4514" s="12" t="n">
        <v>44920</v>
      </c>
      <c r="H4514" s="10" t="inlineStr"/>
      <c r="I4514" s="10" t="n"/>
      <c r="J4514" s="10" t="n"/>
      <c r="K4514" s="10" t="n"/>
      <c r="L4514" s="13" t="n"/>
      <c r="N4514" s="13" t="n"/>
      <c r="Q4514" s="14" t="n"/>
      <c r="R4514" s="10" t="n"/>
      <c r="S4514" s="10" t="n"/>
      <c r="T4514" s="10" t="n"/>
      <c r="U4514" s="10" t="n"/>
      <c r="V4514" s="13" t="n"/>
      <c r="X4514" s="13" t="n"/>
      <c r="AA4514" s="14" t="n"/>
    </row>
    <row r="4515">
      <c r="B4515" t="inlineStr">
        <is>
          <t>Venta Local</t>
        </is>
      </c>
      <c r="C4515" t="n">
        <v>40346117</v>
      </c>
      <c r="D4515" t="inlineStr">
        <is>
          <t>AGRO MEXICO</t>
        </is>
      </c>
      <c r="E4515" t="n">
        <v>1023324</v>
      </c>
      <c r="F4515" t="inlineStr">
        <is>
          <t>agro mexico1023324</t>
        </is>
      </c>
      <c r="G4515" s="12" t="n">
        <v>44919</v>
      </c>
      <c r="H4515" s="10" t="inlineStr"/>
      <c r="I4515" s="10" t="n"/>
      <c r="J4515" s="10" t="n"/>
      <c r="K4515" s="10" t="n"/>
      <c r="L4515" s="13" t="n">
        <v>5.449612403100775</v>
      </c>
      <c r="M4515" s="12" t="n">
        <v>44924</v>
      </c>
      <c r="N4515" s="13" t="n">
        <v>10</v>
      </c>
      <c r="O4515" s="12" t="n">
        <v>44934</v>
      </c>
      <c r="P4515" t="n">
        <v>20</v>
      </c>
      <c r="Q4515" s="14" t="inlineStr">
        <is>
          <t>SI</t>
        </is>
      </c>
      <c r="R4515" s="10" t="n"/>
      <c r="S4515" s="10" t="n"/>
      <c r="T4515" s="10" t="n"/>
      <c r="U4515" s="10" t="n"/>
      <c r="V4515" s="13" t="n">
        <v>7.449612403100775</v>
      </c>
      <c r="W4515" s="12" t="n">
        <v>44926</v>
      </c>
      <c r="X4515" s="13" t="n">
        <v>12</v>
      </c>
      <c r="Y4515" s="12" t="n">
        <v>44934</v>
      </c>
      <c r="Z4515" t="n">
        <v>20</v>
      </c>
      <c r="AA4515" s="14" t="inlineStr">
        <is>
          <t>SI</t>
        </is>
      </c>
    </row>
    <row r="4516">
      <c r="B4516" t="inlineStr">
        <is>
          <t>Venta Local</t>
        </is>
      </c>
      <c r="C4516" t="n">
        <v>40346058</v>
      </c>
      <c r="D4516" t="inlineStr">
        <is>
          <t>AGRO EUROPA</t>
        </is>
      </c>
      <c r="E4516" t="n">
        <v>1022304</v>
      </c>
      <c r="F4516" t="inlineStr">
        <is>
          <t>agro europa1022304</t>
        </is>
      </c>
      <c r="G4516" s="12" t="n">
        <v>44946</v>
      </c>
      <c r="H4516" s="10" t="inlineStr"/>
      <c r="I4516" s="10" t="n"/>
      <c r="J4516" s="10" t="n"/>
      <c r="K4516" s="10" t="n"/>
      <c r="L4516" s="13" t="n">
        <v>5.142011834319526</v>
      </c>
      <c r="M4516" s="12" t="n">
        <v>44951</v>
      </c>
      <c r="N4516" s="13" t="n">
        <v>7.5</v>
      </c>
      <c r="O4516" s="12" t="n">
        <v>44958</v>
      </c>
      <c r="P4516" t="n">
        <v>23</v>
      </c>
      <c r="Q4516" s="14" t="inlineStr">
        <is>
          <t>SI</t>
        </is>
      </c>
      <c r="R4516" s="10" t="n"/>
      <c r="S4516" s="10" t="n"/>
      <c r="T4516" s="10" t="n"/>
      <c r="U4516" s="10" t="n"/>
      <c r="V4516" s="13" t="n">
        <v>7.142011834319526</v>
      </c>
      <c r="W4516" s="12" t="n">
        <v>44953</v>
      </c>
      <c r="X4516" s="13" t="n">
        <v>9.5</v>
      </c>
      <c r="Y4516" s="12" t="n">
        <v>44958</v>
      </c>
      <c r="Z4516" t="n">
        <v>23</v>
      </c>
      <c r="AA4516" s="14" t="inlineStr">
        <is>
          <t>SI</t>
        </is>
      </c>
    </row>
    <row r="4517">
      <c r="B4517" t="inlineStr">
        <is>
          <t>Venta Local</t>
        </is>
      </c>
      <c r="C4517" t="n">
        <v>40346058</v>
      </c>
      <c r="D4517" t="inlineStr">
        <is>
          <t>AGRO EUROPA</t>
        </is>
      </c>
      <c r="E4517" t="n">
        <v>1022304</v>
      </c>
      <c r="F4517" t="inlineStr">
        <is>
          <t>agro europa1022304</t>
        </is>
      </c>
      <c r="G4517" s="12" t="n">
        <v>44946</v>
      </c>
      <c r="H4517" s="10" t="inlineStr"/>
      <c r="I4517" s="10" t="n"/>
      <c r="J4517" s="10" t="n"/>
      <c r="K4517" s="10" t="n"/>
      <c r="L4517" s="13" t="n">
        <v>5.142011834319526</v>
      </c>
      <c r="M4517" s="12" t="n">
        <v>44951</v>
      </c>
      <c r="N4517" s="13" t="n">
        <v>7.5</v>
      </c>
      <c r="O4517" s="12" t="n">
        <v>44958</v>
      </c>
      <c r="P4517" t="n">
        <v>23</v>
      </c>
      <c r="Q4517" s="14" t="inlineStr">
        <is>
          <t>SI</t>
        </is>
      </c>
      <c r="R4517" s="10" t="n"/>
      <c r="S4517" s="10" t="n"/>
      <c r="T4517" s="10" t="n"/>
      <c r="U4517" s="10" t="n"/>
      <c r="V4517" s="13" t="n">
        <v>7.142011834319526</v>
      </c>
      <c r="W4517" s="12" t="n">
        <v>44953</v>
      </c>
      <c r="X4517" s="13" t="n">
        <v>9.5</v>
      </c>
      <c r="Y4517" s="12" t="n">
        <v>44958</v>
      </c>
      <c r="Z4517" t="n">
        <v>23</v>
      </c>
      <c r="AA4517" s="14" t="inlineStr">
        <is>
          <t>SI</t>
        </is>
      </c>
    </row>
    <row r="4518">
      <c r="B4518" t="inlineStr">
        <is>
          <t>Venta Local</t>
        </is>
      </c>
      <c r="C4518" t="n">
        <v>40346056</v>
      </c>
      <c r="D4518" t="inlineStr">
        <is>
          <t>AGRO EUROPA</t>
        </is>
      </c>
      <c r="E4518" t="n">
        <v>1030279</v>
      </c>
      <c r="F4518" t="inlineStr">
        <is>
          <t>agro europa1030279</t>
        </is>
      </c>
      <c r="G4518" s="12" t="n">
        <v>44937</v>
      </c>
      <c r="H4518" s="10" t="inlineStr"/>
      <c r="I4518" s="10" t="n"/>
      <c r="J4518" s="10" t="n"/>
      <c r="K4518" s="10" t="n"/>
      <c r="L4518" s="13" t="n">
        <v>5.142011834319526</v>
      </c>
      <c r="M4518" s="12" t="n">
        <v>44942</v>
      </c>
      <c r="N4518" s="13" t="n">
        <v>7.5</v>
      </c>
      <c r="O4518" s="12" t="n">
        <v>44949</v>
      </c>
      <c r="P4518" t="n">
        <v>7</v>
      </c>
      <c r="Q4518" s="14" t="inlineStr">
        <is>
          <t>SI</t>
        </is>
      </c>
      <c r="R4518" s="10" t="n"/>
      <c r="S4518" s="10" t="n"/>
      <c r="T4518" s="10" t="n"/>
      <c r="U4518" s="10" t="n"/>
      <c r="V4518" s="13" t="n">
        <v>7.142011834319526</v>
      </c>
      <c r="W4518" s="12" t="n">
        <v>44944</v>
      </c>
      <c r="X4518" s="13" t="n">
        <v>9.5</v>
      </c>
      <c r="Y4518" s="12" t="n">
        <v>44949</v>
      </c>
      <c r="Z4518" t="n">
        <v>7</v>
      </c>
      <c r="AA4518" s="14" t="inlineStr">
        <is>
          <t>SI</t>
        </is>
      </c>
    </row>
    <row r="4519">
      <c r="B4519" t="inlineStr">
        <is>
          <t>Venta Local</t>
        </is>
      </c>
      <c r="C4519" t="n">
        <v>40346055</v>
      </c>
      <c r="D4519" t="inlineStr">
        <is>
          <t>AGRO EUROPA</t>
        </is>
      </c>
      <c r="E4519" t="n">
        <v>1030265</v>
      </c>
      <c r="F4519" t="inlineStr">
        <is>
          <t>agro europa1030265</t>
        </is>
      </c>
      <c r="G4519" s="12" t="n">
        <v>44946</v>
      </c>
      <c r="H4519" s="10" t="inlineStr"/>
      <c r="I4519" s="10" t="n"/>
      <c r="J4519" s="10" t="n"/>
      <c r="K4519" s="10" t="n"/>
      <c r="L4519" s="13" t="n">
        <v>5.142011834319526</v>
      </c>
      <c r="M4519" s="12" t="n">
        <v>44951</v>
      </c>
      <c r="N4519" s="13" t="n">
        <v>7.5</v>
      </c>
      <c r="O4519" s="12" t="n">
        <v>44958</v>
      </c>
      <c r="P4519" t="n">
        <v>23</v>
      </c>
      <c r="Q4519" s="14" t="inlineStr">
        <is>
          <t>SI</t>
        </is>
      </c>
      <c r="R4519" s="10" t="n"/>
      <c r="S4519" s="10" t="n"/>
      <c r="T4519" s="10" t="n"/>
      <c r="U4519" s="10" t="n"/>
      <c r="V4519" s="13" t="n">
        <v>7.142011834319526</v>
      </c>
      <c r="W4519" s="12" t="n">
        <v>44953</v>
      </c>
      <c r="X4519" s="13" t="n">
        <v>9.5</v>
      </c>
      <c r="Y4519" s="12" t="n">
        <v>44958</v>
      </c>
      <c r="Z4519" t="n">
        <v>23</v>
      </c>
      <c r="AA4519" s="14" t="inlineStr">
        <is>
          <t>SI</t>
        </is>
      </c>
    </row>
    <row r="4520">
      <c r="B4520" t="inlineStr">
        <is>
          <t>Venta Directa</t>
        </is>
      </c>
      <c r="C4520" t="n">
        <v>40345901</v>
      </c>
      <c r="D4520" t="inlineStr">
        <is>
          <t>AGRO SUDAMERICA</t>
        </is>
      </c>
      <c r="E4520" t="n">
        <v>1022150</v>
      </c>
      <c r="F4520" t="inlineStr">
        <is>
          <t>agro sudamerica1022150</t>
        </is>
      </c>
      <c r="G4520" s="12" t="n">
        <v>44929</v>
      </c>
      <c r="H4520" s="10" t="inlineStr"/>
      <c r="I4520" s="10" t="n"/>
      <c r="J4520" s="10" t="n"/>
      <c r="K4520" s="10" t="n"/>
      <c r="L4520" s="13" t="n"/>
      <c r="N4520" s="13" t="n"/>
      <c r="Q4520" s="14" t="n"/>
      <c r="R4520" s="10" t="n"/>
      <c r="S4520" s="10" t="n"/>
      <c r="T4520" s="10" t="n"/>
      <c r="U4520" s="10" t="n"/>
      <c r="V4520" s="13" t="n"/>
      <c r="X4520" s="13" t="n"/>
      <c r="AA4520" s="14" t="n"/>
    </row>
    <row r="4521">
      <c r="B4521" t="inlineStr">
        <is>
          <t>Venta Directa</t>
        </is>
      </c>
      <c r="C4521" t="n">
        <v>40345878</v>
      </c>
      <c r="D4521" t="inlineStr">
        <is>
          <t>AGRO SUDAMERICA</t>
        </is>
      </c>
      <c r="E4521" t="n">
        <v>1021023</v>
      </c>
      <c r="F4521" t="inlineStr">
        <is>
          <t>agro sudamerica1021023</t>
        </is>
      </c>
      <c r="G4521" s="12" t="n">
        <v>44934</v>
      </c>
      <c r="H4521" s="10" t="inlineStr"/>
      <c r="I4521" s="10" t="n"/>
      <c r="J4521" s="10" t="n"/>
      <c r="K4521" s="10" t="n"/>
      <c r="L4521" s="13" t="n"/>
      <c r="N4521" s="13" t="n"/>
      <c r="Q4521" s="14" t="n"/>
      <c r="R4521" s="10" t="n"/>
      <c r="S4521" s="10" t="n"/>
      <c r="T4521" s="10" t="n"/>
      <c r="U4521" s="10" t="n"/>
      <c r="V4521" s="13" t="n"/>
      <c r="X4521" s="13" t="n"/>
      <c r="AA4521" s="14" t="n"/>
    </row>
    <row r="4522">
      <c r="B4522" t="inlineStr">
        <is>
          <t>Venta Directa</t>
        </is>
      </c>
      <c r="C4522" t="n">
        <v>40345877</v>
      </c>
      <c r="D4522" t="inlineStr">
        <is>
          <t>AGRO SUDAMERICA</t>
        </is>
      </c>
      <c r="E4522" t="n">
        <v>1021023</v>
      </c>
      <c r="F4522" t="inlineStr">
        <is>
          <t>agro sudamerica1021023</t>
        </is>
      </c>
      <c r="G4522" s="12" t="n">
        <v>44927</v>
      </c>
      <c r="H4522" s="10" t="inlineStr"/>
      <c r="I4522" s="10" t="n"/>
      <c r="J4522" s="10" t="n"/>
      <c r="K4522" s="10" t="n"/>
      <c r="L4522" s="13" t="n"/>
      <c r="N4522" s="13" t="n"/>
      <c r="Q4522" s="14" t="n"/>
      <c r="R4522" s="10" t="n"/>
      <c r="S4522" s="10" t="n"/>
      <c r="T4522" s="10" t="n"/>
      <c r="U4522" s="10" t="n"/>
      <c r="V4522" s="13" t="n"/>
      <c r="X4522" s="13" t="n"/>
      <c r="AA4522" s="14" t="n"/>
    </row>
    <row r="4523">
      <c r="B4523" t="inlineStr">
        <is>
          <t>Venta Directa</t>
        </is>
      </c>
      <c r="C4523" t="n">
        <v>40345876</v>
      </c>
      <c r="D4523" t="inlineStr">
        <is>
          <t>AGRO SUDAMERICA</t>
        </is>
      </c>
      <c r="E4523" t="n">
        <v>1021023</v>
      </c>
      <c r="F4523" t="inlineStr">
        <is>
          <t>agro sudamerica1021023</t>
        </is>
      </c>
      <c r="G4523" s="12" t="n">
        <v>44919</v>
      </c>
      <c r="H4523" s="10" t="inlineStr"/>
      <c r="I4523" s="10" t="n"/>
      <c r="J4523" s="10" t="n"/>
      <c r="K4523" s="10" t="n"/>
      <c r="L4523" s="13" t="n"/>
      <c r="N4523" s="13" t="n"/>
      <c r="Q4523" s="14" t="n"/>
      <c r="R4523" s="10" t="n"/>
      <c r="S4523" s="10" t="n"/>
      <c r="T4523" s="10" t="n"/>
      <c r="U4523" s="10" t="n"/>
      <c r="V4523" s="13" t="n"/>
      <c r="X4523" s="13" t="n"/>
      <c r="AA4523" s="14" t="n"/>
    </row>
    <row r="4524">
      <c r="B4524" t="inlineStr">
        <is>
          <t>Venta Directa</t>
        </is>
      </c>
      <c r="C4524" t="n">
        <v>40345875</v>
      </c>
      <c r="D4524" t="inlineStr">
        <is>
          <t>AGRO SUDAMERICA</t>
        </is>
      </c>
      <c r="E4524" t="n">
        <v>1021023</v>
      </c>
      <c r="F4524" t="inlineStr">
        <is>
          <t>agro sudamerica1021023</t>
        </is>
      </c>
      <c r="G4524" s="12" t="n">
        <v>44925</v>
      </c>
      <c r="H4524" s="10" t="inlineStr"/>
      <c r="I4524" s="10" t="n"/>
      <c r="J4524" s="10" t="n"/>
      <c r="K4524" s="10" t="n"/>
      <c r="L4524" s="13" t="n"/>
      <c r="N4524" s="13" t="n"/>
      <c r="Q4524" s="14" t="n"/>
      <c r="R4524" s="10" t="n"/>
      <c r="S4524" s="10" t="n"/>
      <c r="T4524" s="10" t="n"/>
      <c r="U4524" s="10" t="n"/>
      <c r="V4524" s="13" t="n"/>
      <c r="X4524" s="13" t="n"/>
      <c r="AA4524" s="14" t="n"/>
    </row>
    <row r="4525">
      <c r="B4525" t="inlineStr">
        <is>
          <t>Venta Directa</t>
        </is>
      </c>
      <c r="C4525" t="n">
        <v>40345863</v>
      </c>
      <c r="D4525" t="inlineStr">
        <is>
          <t>AGRO SUDAMERICA</t>
        </is>
      </c>
      <c r="E4525" t="n">
        <v>1020367</v>
      </c>
      <c r="F4525" t="inlineStr">
        <is>
          <t>agro sudamerica1020367</t>
        </is>
      </c>
      <c r="G4525" s="12" t="n">
        <v>44913</v>
      </c>
      <c r="H4525" s="10" t="inlineStr"/>
      <c r="I4525" s="10" t="n"/>
      <c r="J4525" s="10" t="n"/>
      <c r="K4525" s="10" t="n"/>
      <c r="L4525" s="13" t="n"/>
      <c r="N4525" s="13" t="n"/>
      <c r="Q4525" s="14" t="n"/>
      <c r="R4525" s="10" t="n"/>
      <c r="S4525" s="10" t="n"/>
      <c r="T4525" s="10" t="n"/>
      <c r="U4525" s="10" t="n"/>
      <c r="V4525" s="13" t="n"/>
      <c r="X4525" s="13" t="n"/>
      <c r="AA4525" s="14" t="n"/>
    </row>
    <row r="4526">
      <c r="B4526" t="inlineStr">
        <is>
          <t>Venta Directa</t>
        </is>
      </c>
      <c r="C4526" t="n">
        <v>40345859</v>
      </c>
      <c r="D4526" t="inlineStr">
        <is>
          <t>AGRO SUDAMERICA</t>
        </is>
      </c>
      <c r="E4526" t="n">
        <v>1022196</v>
      </c>
      <c r="F4526" t="inlineStr">
        <is>
          <t>agro sudamerica1022196</t>
        </is>
      </c>
      <c r="G4526" s="12" t="n">
        <v>44921</v>
      </c>
      <c r="H4526" s="10" t="inlineStr"/>
      <c r="I4526" s="10" t="n"/>
      <c r="J4526" s="10" t="n"/>
      <c r="K4526" s="10" t="n"/>
      <c r="L4526" s="13" t="n"/>
      <c r="N4526" s="13" t="n"/>
      <c r="Q4526" s="14" t="n"/>
      <c r="R4526" s="10" t="n"/>
      <c r="S4526" s="10" t="n"/>
      <c r="T4526" s="10" t="n"/>
      <c r="U4526" s="10" t="n"/>
      <c r="V4526" s="13" t="n"/>
      <c r="X4526" s="13" t="n"/>
      <c r="AA4526" s="14" t="n"/>
    </row>
    <row r="4527">
      <c r="B4527" t="inlineStr">
        <is>
          <t>Venta Local</t>
        </is>
      </c>
      <c r="C4527" t="n">
        <v>40345854</v>
      </c>
      <c r="D4527" t="inlineStr">
        <is>
          <t>AGROSUPER SHANGHAI</t>
        </is>
      </c>
      <c r="E4527" t="n">
        <v>1022939</v>
      </c>
      <c r="F4527" t="inlineStr">
        <is>
          <t>agrosuper shanghai1022939</t>
        </is>
      </c>
      <c r="G4527" s="12" t="n">
        <v>44956</v>
      </c>
      <c r="H4527" s="10" t="inlineStr"/>
      <c r="I4527" s="10" t="n"/>
      <c r="J4527" s="10" t="n"/>
      <c r="K4527" s="10" t="n"/>
      <c r="L4527" s="13" t="n">
        <v>5.574109245612703</v>
      </c>
      <c r="M4527" s="12" t="n">
        <v>44961</v>
      </c>
      <c r="N4527" s="13" t="n">
        <v>5.5</v>
      </c>
      <c r="O4527" s="12" t="n">
        <v>44966</v>
      </c>
      <c r="P4527" t="n">
        <v>16</v>
      </c>
      <c r="Q4527" s="14" t="inlineStr">
        <is>
          <t>SI</t>
        </is>
      </c>
      <c r="R4527" s="10" t="n"/>
      <c r="S4527" s="10" t="n"/>
      <c r="T4527" s="10" t="n"/>
      <c r="U4527" s="10" t="n"/>
      <c r="V4527" s="13" t="n">
        <v>7.574109245612703</v>
      </c>
      <c r="W4527" s="12" t="n">
        <v>44963</v>
      </c>
      <c r="X4527" s="13" t="n">
        <v>7.5</v>
      </c>
      <c r="Y4527" s="12" t="n">
        <v>44966</v>
      </c>
      <c r="Z4527" t="n">
        <v>16</v>
      </c>
      <c r="AA4527" s="14" t="inlineStr">
        <is>
          <t>SI</t>
        </is>
      </c>
    </row>
    <row r="4528">
      <c r="B4528" t="inlineStr">
        <is>
          <t>Venta Local</t>
        </is>
      </c>
      <c r="C4528" t="n">
        <v>40345854</v>
      </c>
      <c r="D4528" t="inlineStr">
        <is>
          <t>AGROSUPER SHANGHAI</t>
        </is>
      </c>
      <c r="E4528" t="n">
        <v>1022939</v>
      </c>
      <c r="F4528" t="inlineStr">
        <is>
          <t>agrosuper shanghai1022939</t>
        </is>
      </c>
      <c r="G4528" s="12" t="n">
        <v>44956</v>
      </c>
      <c r="H4528" s="10" t="inlineStr"/>
      <c r="I4528" s="10" t="n"/>
      <c r="J4528" s="10" t="n"/>
      <c r="K4528" s="10" t="n"/>
      <c r="L4528" s="13" t="n">
        <v>5.574109245612703</v>
      </c>
      <c r="M4528" s="12" t="n">
        <v>44961</v>
      </c>
      <c r="N4528" s="13" t="n">
        <v>5.5</v>
      </c>
      <c r="O4528" s="12" t="n">
        <v>44966</v>
      </c>
      <c r="P4528" t="n">
        <v>16</v>
      </c>
      <c r="Q4528" s="14" t="inlineStr">
        <is>
          <t>SI</t>
        </is>
      </c>
      <c r="R4528" s="10" t="n"/>
      <c r="S4528" s="10" t="n"/>
      <c r="T4528" s="10" t="n"/>
      <c r="U4528" s="10" t="n"/>
      <c r="V4528" s="13" t="n">
        <v>7.574109245612703</v>
      </c>
      <c r="W4528" s="12" t="n">
        <v>44963</v>
      </c>
      <c r="X4528" s="13" t="n">
        <v>7.5</v>
      </c>
      <c r="Y4528" s="12" t="n">
        <v>44966</v>
      </c>
      <c r="Z4528" t="n">
        <v>16</v>
      </c>
      <c r="AA4528" s="14" t="inlineStr">
        <is>
          <t>SI</t>
        </is>
      </c>
    </row>
    <row r="4529">
      <c r="B4529" t="inlineStr">
        <is>
          <t>Venta Directa</t>
        </is>
      </c>
      <c r="C4529" t="n">
        <v>40345624</v>
      </c>
      <c r="D4529" t="inlineStr">
        <is>
          <t>AGRO SUDAMERICA</t>
        </is>
      </c>
      <c r="E4529" t="n">
        <v>1022409</v>
      </c>
      <c r="F4529" t="inlineStr">
        <is>
          <t>agro sudamerica1022409</t>
        </is>
      </c>
      <c r="G4529" s="12" t="n">
        <v>44929</v>
      </c>
      <c r="H4529" s="10" t="inlineStr"/>
      <c r="I4529" s="10" t="n"/>
      <c r="J4529" s="10" t="n"/>
      <c r="K4529" s="10" t="n"/>
      <c r="L4529" s="13" t="n"/>
      <c r="N4529" s="13" t="n"/>
      <c r="Q4529" s="14" t="n"/>
      <c r="R4529" s="10" t="n"/>
      <c r="S4529" s="10" t="n"/>
      <c r="T4529" s="10" t="n"/>
      <c r="U4529" s="10" t="n"/>
      <c r="V4529" s="13" t="n"/>
      <c r="X4529" s="13" t="n"/>
      <c r="AA4529" s="14" t="n"/>
    </row>
    <row r="4530">
      <c r="B4530" t="inlineStr">
        <is>
          <t>Venta Local</t>
        </is>
      </c>
      <c r="C4530" t="n">
        <v>40345482</v>
      </c>
      <c r="D4530" t="inlineStr">
        <is>
          <t>AGROSUPER SHANGHAI</t>
        </is>
      </c>
      <c r="E4530" t="n">
        <v>1022939</v>
      </c>
      <c r="F4530" t="inlineStr">
        <is>
          <t>agrosuper shanghai1022939</t>
        </is>
      </c>
      <c r="G4530" s="12" t="n">
        <v>44954</v>
      </c>
      <c r="H4530" s="10" t="inlineStr"/>
      <c r="I4530" s="10" t="n"/>
      <c r="J4530" s="10" t="n"/>
      <c r="K4530" s="10" t="n"/>
      <c r="L4530" s="13" t="n">
        <v>5.574109245612703</v>
      </c>
      <c r="M4530" s="12" t="n">
        <v>44959</v>
      </c>
      <c r="N4530" s="13" t="n">
        <v>5.5</v>
      </c>
      <c r="O4530" s="12" t="n">
        <v>44964</v>
      </c>
      <c r="P4530" t="n">
        <v>18</v>
      </c>
      <c r="Q4530" s="14" t="inlineStr">
        <is>
          <t>SI</t>
        </is>
      </c>
      <c r="R4530" s="10" t="n"/>
      <c r="S4530" s="10" t="n"/>
      <c r="T4530" s="10" t="n"/>
      <c r="U4530" s="10" t="n"/>
      <c r="V4530" s="13" t="n">
        <v>7.574109245612703</v>
      </c>
      <c r="W4530" s="12" t="n">
        <v>44961</v>
      </c>
      <c r="X4530" s="13" t="n">
        <v>7.5</v>
      </c>
      <c r="Y4530" s="12" t="n">
        <v>44964</v>
      </c>
      <c r="Z4530" t="n">
        <v>18</v>
      </c>
      <c r="AA4530" s="14" t="inlineStr">
        <is>
          <t>SI</t>
        </is>
      </c>
    </row>
    <row r="4531">
      <c r="B4531" t="inlineStr">
        <is>
          <t>Venta Directa</t>
        </is>
      </c>
      <c r="C4531" t="n">
        <v>40344726</v>
      </c>
      <c r="D4531" t="inlineStr">
        <is>
          <t>AGRO SUDAMERICA</t>
        </is>
      </c>
      <c r="E4531" t="n">
        <v>1021039</v>
      </c>
      <c r="F4531" t="inlineStr">
        <is>
          <t>agro sudamerica1021039</t>
        </is>
      </c>
      <c r="G4531" s="12" t="n">
        <v>44921</v>
      </c>
      <c r="H4531" s="10" t="inlineStr"/>
      <c r="I4531" s="10" t="n"/>
      <c r="J4531" s="10" t="n"/>
      <c r="K4531" s="10" t="n"/>
      <c r="L4531" s="13" t="n"/>
      <c r="N4531" s="13" t="n"/>
      <c r="Q4531" s="14" t="n"/>
      <c r="R4531" s="10" t="n"/>
      <c r="S4531" s="10" t="n"/>
      <c r="T4531" s="10" t="n"/>
      <c r="U4531" s="10" t="n"/>
      <c r="V4531" s="13" t="n"/>
      <c r="X4531" s="13" t="n"/>
      <c r="AA4531" s="14" t="n"/>
    </row>
    <row r="4532">
      <c r="B4532" t="inlineStr">
        <is>
          <t>Venta Directa</t>
        </is>
      </c>
      <c r="C4532" t="n">
        <v>40344429</v>
      </c>
      <c r="D4532" t="inlineStr">
        <is>
          <t>AGRO SUDAMERICA</t>
        </is>
      </c>
      <c r="E4532" t="n">
        <v>1022709</v>
      </c>
      <c r="F4532" t="inlineStr">
        <is>
          <t>agro sudamerica1022709</t>
        </is>
      </c>
      <c r="G4532" s="12" t="n">
        <v>44941</v>
      </c>
      <c r="H4532" s="10" t="inlineStr"/>
      <c r="I4532" s="10" t="n"/>
      <c r="J4532" s="10" t="n"/>
      <c r="K4532" s="10" t="n"/>
      <c r="L4532" s="13" t="n"/>
      <c r="N4532" s="13" t="n"/>
      <c r="Q4532" s="14" t="n"/>
      <c r="R4532" s="10" t="n"/>
      <c r="S4532" s="10" t="n"/>
      <c r="T4532" s="10" t="n"/>
      <c r="U4532" s="10" t="n"/>
      <c r="V4532" s="13" t="n"/>
      <c r="X4532" s="13" t="n"/>
      <c r="AA4532" s="14" t="n"/>
    </row>
    <row r="4533">
      <c r="B4533" t="inlineStr">
        <is>
          <t>Venta Directa</t>
        </is>
      </c>
      <c r="C4533" t="n">
        <v>40344428</v>
      </c>
      <c r="D4533" t="inlineStr">
        <is>
          <t>AGRO SUDAMERICA</t>
        </is>
      </c>
      <c r="E4533" t="n">
        <v>1022709</v>
      </c>
      <c r="F4533" t="inlineStr">
        <is>
          <t>agro sudamerica1022709</t>
        </is>
      </c>
      <c r="G4533" s="12" t="n">
        <v>44925</v>
      </c>
      <c r="H4533" s="10" t="inlineStr"/>
      <c r="I4533" s="10" t="n"/>
      <c r="J4533" s="10" t="n"/>
      <c r="K4533" s="10" t="n"/>
      <c r="L4533" s="13" t="n"/>
      <c r="N4533" s="13" t="n"/>
      <c r="Q4533" s="14" t="n"/>
      <c r="R4533" s="10" t="n"/>
      <c r="S4533" s="10" t="n"/>
      <c r="T4533" s="10" t="n"/>
      <c r="U4533" s="10" t="n"/>
      <c r="V4533" s="13" t="n"/>
      <c r="X4533" s="13" t="n"/>
      <c r="AA4533" s="14" t="n"/>
    </row>
    <row r="4534">
      <c r="B4534" t="inlineStr">
        <is>
          <t>Venta Directa</t>
        </is>
      </c>
      <c r="C4534" t="n">
        <v>40344427</v>
      </c>
      <c r="D4534" t="inlineStr">
        <is>
          <t>AGRO SUDAMERICA</t>
        </is>
      </c>
      <c r="E4534" t="n">
        <v>1022709</v>
      </c>
      <c r="F4534" t="inlineStr">
        <is>
          <t>agro sudamerica1022709</t>
        </is>
      </c>
      <c r="G4534" s="12" t="n">
        <v>44925</v>
      </c>
      <c r="H4534" s="10" t="inlineStr"/>
      <c r="I4534" s="10" t="n"/>
      <c r="J4534" s="10" t="n"/>
      <c r="K4534" s="10" t="n"/>
      <c r="L4534" s="13" t="n"/>
      <c r="N4534" s="13" t="n"/>
      <c r="Q4534" s="14" t="n"/>
      <c r="R4534" s="10" t="n"/>
      <c r="S4534" s="10" t="n"/>
      <c r="T4534" s="10" t="n"/>
      <c r="U4534" s="10" t="n"/>
      <c r="V4534" s="13" t="n"/>
      <c r="X4534" s="13" t="n"/>
      <c r="AA4534" s="14" t="n"/>
    </row>
    <row r="4535">
      <c r="B4535" t="inlineStr">
        <is>
          <t>Venta Directa</t>
        </is>
      </c>
      <c r="C4535" t="n">
        <v>40344427</v>
      </c>
      <c r="D4535" t="inlineStr">
        <is>
          <t>AGRO SUDAMERICA</t>
        </is>
      </c>
      <c r="E4535" t="n">
        <v>1022709</v>
      </c>
      <c r="F4535" t="inlineStr">
        <is>
          <t>agro sudamerica1022709</t>
        </is>
      </c>
      <c r="G4535" s="12" t="n">
        <v>44925</v>
      </c>
      <c r="H4535" s="10" t="inlineStr"/>
      <c r="I4535" s="10" t="n"/>
      <c r="J4535" s="10" t="n"/>
      <c r="K4535" s="10" t="n"/>
      <c r="L4535" s="13" t="n"/>
      <c r="N4535" s="13" t="n"/>
      <c r="Q4535" s="14" t="n"/>
      <c r="R4535" s="10" t="n"/>
      <c r="S4535" s="10" t="n"/>
      <c r="T4535" s="10" t="n"/>
      <c r="U4535" s="10" t="n"/>
      <c r="V4535" s="13" t="n"/>
      <c r="X4535" s="13" t="n"/>
      <c r="AA4535" s="14" t="n"/>
    </row>
    <row r="4536">
      <c r="B4536" t="inlineStr">
        <is>
          <t>Venta Directa</t>
        </is>
      </c>
      <c r="C4536" t="n">
        <v>40344426</v>
      </c>
      <c r="D4536" t="inlineStr">
        <is>
          <t>AGRO SUDAMERICA</t>
        </is>
      </c>
      <c r="E4536" t="n">
        <v>1022709</v>
      </c>
      <c r="F4536" t="inlineStr">
        <is>
          <t>agro sudamerica1022709</t>
        </is>
      </c>
      <c r="G4536" s="12" t="n">
        <v>44925</v>
      </c>
      <c r="H4536" s="10" t="inlineStr"/>
      <c r="I4536" s="10" t="n"/>
      <c r="J4536" s="10" t="n"/>
      <c r="K4536" s="10" t="n"/>
      <c r="L4536" s="13" t="n"/>
      <c r="N4536" s="13" t="n"/>
      <c r="Q4536" s="14" t="n"/>
      <c r="R4536" s="10" t="n"/>
      <c r="S4536" s="10" t="n"/>
      <c r="T4536" s="10" t="n"/>
      <c r="U4536" s="10" t="n"/>
      <c r="V4536" s="13" t="n"/>
      <c r="X4536" s="13" t="n"/>
      <c r="AA4536" s="14" t="n"/>
    </row>
    <row r="4537">
      <c r="B4537" t="inlineStr">
        <is>
          <t>Venta Directa</t>
        </is>
      </c>
      <c r="C4537" t="n">
        <v>40344425</v>
      </c>
      <c r="D4537" t="inlineStr">
        <is>
          <t>AGRO SUDAMERICA</t>
        </is>
      </c>
      <c r="E4537" t="n">
        <v>1022709</v>
      </c>
      <c r="F4537" t="inlineStr">
        <is>
          <t>agro sudamerica1022709</t>
        </is>
      </c>
      <c r="G4537" s="12" t="n">
        <v>44925</v>
      </c>
      <c r="H4537" s="10" t="inlineStr"/>
      <c r="I4537" s="10" t="n"/>
      <c r="J4537" s="10" t="n"/>
      <c r="K4537" s="10" t="n"/>
      <c r="L4537" s="13" t="n"/>
      <c r="N4537" s="13" t="n"/>
      <c r="Q4537" s="14" t="n"/>
      <c r="R4537" s="10" t="n"/>
      <c r="S4537" s="10" t="n"/>
      <c r="T4537" s="10" t="n"/>
      <c r="U4537" s="10" t="n"/>
      <c r="V4537" s="13" t="n"/>
      <c r="X4537" s="13" t="n"/>
      <c r="AA4537" s="14" t="n"/>
    </row>
    <row r="4538">
      <c r="B4538" t="inlineStr">
        <is>
          <t>Venta Directa</t>
        </is>
      </c>
      <c r="C4538" t="n">
        <v>40344424</v>
      </c>
      <c r="D4538" t="inlineStr">
        <is>
          <t>AGRO SUDAMERICA</t>
        </is>
      </c>
      <c r="E4538" t="n">
        <v>1022709</v>
      </c>
      <c r="F4538" t="inlineStr">
        <is>
          <t>agro sudamerica1022709</t>
        </is>
      </c>
      <c r="G4538" s="12" t="n">
        <v>44925</v>
      </c>
      <c r="H4538" s="10" t="inlineStr"/>
      <c r="I4538" s="10" t="n"/>
      <c r="J4538" s="10" t="n"/>
      <c r="K4538" s="10" t="n"/>
      <c r="L4538" s="13" t="n"/>
      <c r="N4538" s="13" t="n"/>
      <c r="Q4538" s="14" t="n"/>
      <c r="R4538" s="10" t="n"/>
      <c r="S4538" s="10" t="n"/>
      <c r="T4538" s="10" t="n"/>
      <c r="U4538" s="10" t="n"/>
      <c r="V4538" s="13" t="n"/>
      <c r="X4538" s="13" t="n"/>
      <c r="AA4538" s="14" t="n"/>
    </row>
    <row r="4539">
      <c r="B4539" t="inlineStr">
        <is>
          <t>Venta Directa</t>
        </is>
      </c>
      <c r="C4539" t="n">
        <v>40344422</v>
      </c>
      <c r="D4539" t="inlineStr">
        <is>
          <t>AGRO SUDAMERICA</t>
        </is>
      </c>
      <c r="E4539" t="n">
        <v>1022709</v>
      </c>
      <c r="F4539" t="inlineStr">
        <is>
          <t>agro sudamerica1022709</t>
        </is>
      </c>
      <c r="G4539" s="12" t="n">
        <v>44938</v>
      </c>
      <c r="H4539" s="10" t="inlineStr"/>
      <c r="I4539" s="10" t="n"/>
      <c r="J4539" s="10" t="n"/>
      <c r="K4539" s="10" t="n"/>
      <c r="L4539" s="13" t="n"/>
      <c r="N4539" s="13" t="n"/>
      <c r="Q4539" s="14" t="n"/>
      <c r="R4539" s="10" t="n"/>
      <c r="S4539" s="10" t="n"/>
      <c r="T4539" s="10" t="n"/>
      <c r="U4539" s="10" t="n"/>
      <c r="V4539" s="13" t="n"/>
      <c r="X4539" s="13" t="n"/>
      <c r="AA4539" s="14" t="n"/>
    </row>
    <row r="4540">
      <c r="B4540" t="inlineStr">
        <is>
          <t>Venta Local</t>
        </is>
      </c>
      <c r="C4540" t="n">
        <v>40344334</v>
      </c>
      <c r="D4540" t="inlineStr">
        <is>
          <t>AGROSUPER SHANGHAI</t>
        </is>
      </c>
      <c r="E4540" t="n">
        <v>1022646</v>
      </c>
      <c r="F4540" t="inlineStr">
        <is>
          <t>agrosuper shanghai1022646</t>
        </is>
      </c>
      <c r="G4540" s="12" t="n">
        <v>44945</v>
      </c>
      <c r="H4540" s="10" t="inlineStr"/>
      <c r="I4540" s="10" t="n"/>
      <c r="J4540" s="10" t="n"/>
      <c r="K4540" s="10" t="n"/>
      <c r="L4540" s="13" t="n">
        <v>5.574109245612703</v>
      </c>
      <c r="M4540" s="12" t="n">
        <v>44950</v>
      </c>
      <c r="N4540" s="13" t="n">
        <v>5.5</v>
      </c>
      <c r="O4540" s="12" t="n">
        <v>44955</v>
      </c>
      <c r="P4540" t="n">
        <v>2</v>
      </c>
      <c r="Q4540" s="14" t="inlineStr">
        <is>
          <t>Mes 2</t>
        </is>
      </c>
      <c r="R4540" s="10" t="n"/>
      <c r="S4540" s="10" t="n"/>
      <c r="T4540" s="10" t="n"/>
      <c r="U4540" s="10" t="n"/>
      <c r="V4540" s="13" t="n">
        <v>7.574109245612703</v>
      </c>
      <c r="W4540" s="12" t="n">
        <v>44952</v>
      </c>
      <c r="X4540" s="13" t="n">
        <v>7.5</v>
      </c>
      <c r="Y4540" s="12" t="n">
        <v>44955</v>
      </c>
      <c r="Z4540" t="n">
        <v>2</v>
      </c>
      <c r="AA4540" s="14" t="inlineStr">
        <is>
          <t>Mes 2</t>
        </is>
      </c>
    </row>
    <row r="4541">
      <c r="B4541" t="inlineStr">
        <is>
          <t>Venta Local</t>
        </is>
      </c>
      <c r="C4541" t="n">
        <v>40344334</v>
      </c>
      <c r="D4541" t="inlineStr">
        <is>
          <t>AGROSUPER SHANGHAI</t>
        </is>
      </c>
      <c r="E4541" t="n">
        <v>1022936</v>
      </c>
      <c r="F4541" t="inlineStr">
        <is>
          <t>agrosuper shanghai1022936</t>
        </is>
      </c>
      <c r="G4541" s="12" t="n">
        <v>44945</v>
      </c>
      <c r="H4541" s="10" t="inlineStr"/>
      <c r="I4541" s="10" t="n"/>
      <c r="J4541" s="10" t="n"/>
      <c r="K4541" s="10" t="n"/>
      <c r="L4541" s="13" t="n">
        <v>5.574109245612703</v>
      </c>
      <c r="M4541" s="12" t="n">
        <v>44950</v>
      </c>
      <c r="N4541" s="13" t="n">
        <v>5.5</v>
      </c>
      <c r="O4541" s="12" t="n">
        <v>44955</v>
      </c>
      <c r="P4541" t="n">
        <v>2</v>
      </c>
      <c r="Q4541" s="14" t="inlineStr">
        <is>
          <t>Mes 2</t>
        </is>
      </c>
      <c r="R4541" s="10" t="n"/>
      <c r="S4541" s="10" t="n"/>
      <c r="T4541" s="10" t="n"/>
      <c r="U4541" s="10" t="n"/>
      <c r="V4541" s="13" t="n">
        <v>7.574109245612703</v>
      </c>
      <c r="W4541" s="12" t="n">
        <v>44952</v>
      </c>
      <c r="X4541" s="13" t="n">
        <v>7.5</v>
      </c>
      <c r="Y4541" s="12" t="n">
        <v>44955</v>
      </c>
      <c r="Z4541" t="n">
        <v>2</v>
      </c>
      <c r="AA4541" s="14" t="inlineStr">
        <is>
          <t>Mes 2</t>
        </is>
      </c>
    </row>
    <row r="4542">
      <c r="B4542" t="inlineStr">
        <is>
          <t>Venta Local</t>
        </is>
      </c>
      <c r="C4542" t="n">
        <v>40344334</v>
      </c>
      <c r="D4542" t="inlineStr">
        <is>
          <t>AGROSUPER SHANGHAI</t>
        </is>
      </c>
      <c r="E4542" t="n">
        <v>1023066</v>
      </c>
      <c r="F4542" t="inlineStr">
        <is>
          <t>agrosuper shanghai1023066</t>
        </is>
      </c>
      <c r="G4542" s="12" t="n">
        <v>44945</v>
      </c>
      <c r="H4542" s="10" t="inlineStr"/>
      <c r="I4542" s="10" t="n"/>
      <c r="J4542" s="10" t="n"/>
      <c r="K4542" s="10" t="n"/>
      <c r="L4542" s="13" t="n">
        <v>5.574109245612703</v>
      </c>
      <c r="M4542" s="12" t="n">
        <v>44950</v>
      </c>
      <c r="N4542" s="13" t="n">
        <v>5.5</v>
      </c>
      <c r="O4542" s="12" t="n">
        <v>44955</v>
      </c>
      <c r="P4542" t="n">
        <v>2</v>
      </c>
      <c r="Q4542" s="14" t="inlineStr">
        <is>
          <t>Mes 2</t>
        </is>
      </c>
      <c r="R4542" s="10" t="n"/>
      <c r="S4542" s="10" t="n"/>
      <c r="T4542" s="10" t="n"/>
      <c r="U4542" s="10" t="n"/>
      <c r="V4542" s="13" t="n">
        <v>7.574109245612703</v>
      </c>
      <c r="W4542" s="12" t="n">
        <v>44952</v>
      </c>
      <c r="X4542" s="13" t="n">
        <v>7.5</v>
      </c>
      <c r="Y4542" s="12" t="n">
        <v>44955</v>
      </c>
      <c r="Z4542" t="n">
        <v>2</v>
      </c>
      <c r="AA4542" s="14" t="inlineStr">
        <is>
          <t>Mes 2</t>
        </is>
      </c>
    </row>
    <row r="4543">
      <c r="B4543" t="inlineStr">
        <is>
          <t>Venta Directa</t>
        </is>
      </c>
      <c r="C4543" t="n">
        <v>40343955</v>
      </c>
      <c r="D4543" t="inlineStr">
        <is>
          <t>AGRO SUDAMERICA</t>
        </is>
      </c>
      <c r="E4543" t="n">
        <v>1023355</v>
      </c>
      <c r="F4543" t="inlineStr">
        <is>
          <t>agro sudamerica1023355</t>
        </is>
      </c>
      <c r="G4543" s="12" t="n">
        <v>44941</v>
      </c>
      <c r="H4543" s="10" t="inlineStr"/>
      <c r="I4543" s="10" t="n"/>
      <c r="J4543" s="10" t="n"/>
      <c r="K4543" s="10" t="n"/>
      <c r="L4543" s="13" t="n"/>
      <c r="N4543" s="13" t="n"/>
      <c r="Q4543" s="14" t="n"/>
      <c r="R4543" s="10" t="n"/>
      <c r="S4543" s="10" t="n"/>
      <c r="T4543" s="10" t="n"/>
      <c r="U4543" s="10" t="n"/>
      <c r="V4543" s="13" t="n"/>
      <c r="X4543" s="13" t="n"/>
      <c r="AA4543" s="14" t="n"/>
    </row>
    <row r="4544">
      <c r="B4544" t="inlineStr">
        <is>
          <t>Venta Directa</t>
        </is>
      </c>
      <c r="C4544" t="n">
        <v>40343955</v>
      </c>
      <c r="D4544" t="inlineStr">
        <is>
          <t>AGRO SUDAMERICA</t>
        </is>
      </c>
      <c r="E4544" t="n">
        <v>1022047</v>
      </c>
      <c r="F4544" t="inlineStr">
        <is>
          <t>agro sudamerica1022047</t>
        </is>
      </c>
      <c r="G4544" s="12" t="n">
        <v>44941</v>
      </c>
      <c r="H4544" s="10" t="inlineStr"/>
      <c r="I4544" s="10" t="n"/>
      <c r="J4544" s="10" t="n"/>
      <c r="K4544" s="10" t="n"/>
      <c r="L4544" s="13" t="n"/>
      <c r="N4544" s="13" t="n"/>
      <c r="Q4544" s="14" t="n"/>
      <c r="R4544" s="10" t="n"/>
      <c r="S4544" s="10" t="n"/>
      <c r="T4544" s="10" t="n"/>
      <c r="U4544" s="10" t="n"/>
      <c r="V4544" s="13" t="n"/>
      <c r="X4544" s="13" t="n"/>
      <c r="AA4544" s="14" t="n"/>
    </row>
    <row r="4545">
      <c r="B4545" t="inlineStr">
        <is>
          <t>Venta Local</t>
        </is>
      </c>
      <c r="C4545" t="n">
        <v>40343944</v>
      </c>
      <c r="D4545" t="inlineStr">
        <is>
          <t>AGRO AMERICA</t>
        </is>
      </c>
      <c r="E4545" t="n">
        <v>1030379</v>
      </c>
      <c r="F4545" t="inlineStr">
        <is>
          <t>agro america1030379</t>
        </is>
      </c>
      <c r="G4545" s="12" t="n">
        <v>44937</v>
      </c>
      <c r="H4545" s="10" t="inlineStr"/>
      <c r="I4545" s="10" t="n"/>
      <c r="J4545" s="10" t="n"/>
      <c r="K4545" s="10" t="n"/>
      <c r="L4545" s="13" t="n">
        <v>7.5</v>
      </c>
      <c r="M4545" s="12" t="n">
        <v>44944</v>
      </c>
      <c r="N4545" s="13" t="n">
        <v>9.5</v>
      </c>
      <c r="O4545" s="12" t="n">
        <v>44953</v>
      </c>
      <c r="P4545" t="n">
        <v>3</v>
      </c>
      <c r="Q4545" s="14" t="inlineStr">
        <is>
          <t>SI</t>
        </is>
      </c>
      <c r="R4545" s="10" t="n"/>
      <c r="S4545" s="10" t="n"/>
      <c r="T4545" s="10" t="n"/>
      <c r="U4545" s="10" t="n"/>
      <c r="V4545" s="13" t="n">
        <v>9.5</v>
      </c>
      <c r="W4545" s="12" t="n">
        <v>44946</v>
      </c>
      <c r="X4545" s="13" t="n">
        <v>11.5</v>
      </c>
      <c r="Y4545" s="12" t="n">
        <v>44953</v>
      </c>
      <c r="Z4545" t="n">
        <v>3</v>
      </c>
      <c r="AA4545" s="14" t="inlineStr">
        <is>
          <t>SI</t>
        </is>
      </c>
    </row>
    <row r="4546">
      <c r="B4546" t="inlineStr">
        <is>
          <t>Venta Local</t>
        </is>
      </c>
      <c r="C4546" t="n">
        <v>40343944</v>
      </c>
      <c r="D4546" t="inlineStr">
        <is>
          <t>AGRO AMERICA</t>
        </is>
      </c>
      <c r="E4546" t="n">
        <v>1030370</v>
      </c>
      <c r="F4546" t="inlineStr">
        <is>
          <t>agro america1030370</t>
        </is>
      </c>
      <c r="G4546" s="12" t="n">
        <v>44937</v>
      </c>
      <c r="H4546" s="10" t="inlineStr"/>
      <c r="I4546" s="10" t="n"/>
      <c r="J4546" s="10" t="n"/>
      <c r="K4546" s="10" t="n"/>
      <c r="L4546" s="13" t="n">
        <v>7.5</v>
      </c>
      <c r="M4546" s="12" t="n">
        <v>44944</v>
      </c>
      <c r="N4546" s="13" t="n">
        <v>9.5</v>
      </c>
      <c r="O4546" s="12" t="n">
        <v>44953</v>
      </c>
      <c r="P4546" t="n">
        <v>3</v>
      </c>
      <c r="Q4546" s="14" t="inlineStr">
        <is>
          <t>SI</t>
        </is>
      </c>
      <c r="R4546" s="10" t="n"/>
      <c r="S4546" s="10" t="n"/>
      <c r="T4546" s="10" t="n"/>
      <c r="U4546" s="10" t="n"/>
      <c r="V4546" s="13" t="n">
        <v>9.5</v>
      </c>
      <c r="W4546" s="12" t="n">
        <v>44946</v>
      </c>
      <c r="X4546" s="13" t="n">
        <v>11.5</v>
      </c>
      <c r="Y4546" s="12" t="n">
        <v>44953</v>
      </c>
      <c r="Z4546" t="n">
        <v>3</v>
      </c>
      <c r="AA4546" s="14" t="inlineStr">
        <is>
          <t>SI</t>
        </is>
      </c>
    </row>
    <row r="4547">
      <c r="B4547" t="inlineStr">
        <is>
          <t>Venta Directa</t>
        </is>
      </c>
      <c r="C4547" t="n">
        <v>40343898</v>
      </c>
      <c r="D4547" t="inlineStr">
        <is>
          <t>AGRO SUDAMERICA</t>
        </is>
      </c>
      <c r="E4547" t="n">
        <v>1020367</v>
      </c>
      <c r="F4547" t="inlineStr">
        <is>
          <t>agro sudamerica1020367</t>
        </is>
      </c>
      <c r="G4547" s="12" t="n">
        <v>44911</v>
      </c>
      <c r="H4547" s="10" t="inlineStr"/>
      <c r="I4547" s="10" t="n"/>
      <c r="J4547" s="10" t="n"/>
      <c r="K4547" s="10" t="n"/>
      <c r="L4547" s="13" t="n"/>
      <c r="N4547" s="13" t="n"/>
      <c r="Q4547" s="14" t="n"/>
      <c r="R4547" s="10" t="n"/>
      <c r="S4547" s="10" t="n"/>
      <c r="T4547" s="10" t="n"/>
      <c r="U4547" s="10" t="n"/>
      <c r="V4547" s="13" t="n"/>
      <c r="X4547" s="13" t="n"/>
      <c r="AA4547" s="14" t="n"/>
    </row>
    <row r="4548">
      <c r="B4548" t="inlineStr">
        <is>
          <t>Venta Directa</t>
        </is>
      </c>
      <c r="C4548" t="n">
        <v>40343864</v>
      </c>
      <c r="D4548" t="inlineStr">
        <is>
          <t>AGROSUPER ASIA</t>
        </is>
      </c>
      <c r="E4548" t="n">
        <v>1012612</v>
      </c>
      <c r="F4548" t="inlineStr">
        <is>
          <t>agrosuper asia1012612</t>
        </is>
      </c>
      <c r="G4548" s="12" t="n">
        <v>44976</v>
      </c>
      <c r="H4548" s="10" t="inlineStr"/>
      <c r="I4548" s="10" t="n"/>
      <c r="J4548" s="10" t="n"/>
      <c r="K4548" s="10" t="n"/>
      <c r="L4548" s="13" t="n"/>
      <c r="N4548" s="13" t="n"/>
      <c r="Q4548" s="14" t="n"/>
      <c r="R4548" s="10" t="n"/>
      <c r="S4548" s="10" t="n"/>
      <c r="T4548" s="10" t="n"/>
      <c r="U4548" s="10" t="n"/>
      <c r="V4548" s="13" t="n"/>
      <c r="X4548" s="13" t="n"/>
      <c r="AA4548" s="14" t="n"/>
    </row>
    <row r="4549">
      <c r="B4549" t="inlineStr">
        <is>
          <t>Venta Directa</t>
        </is>
      </c>
      <c r="C4549" t="n">
        <v>40343842</v>
      </c>
      <c r="D4549" t="inlineStr">
        <is>
          <t>AGROSUPER ASIA</t>
        </is>
      </c>
      <c r="E4549" t="n">
        <v>1023144</v>
      </c>
      <c r="F4549" t="inlineStr">
        <is>
          <t>agrosuper asia1023144</t>
        </is>
      </c>
      <c r="G4549" s="12" t="n">
        <v>44982</v>
      </c>
      <c r="H4549" s="10" t="inlineStr"/>
      <c r="I4549" s="10" t="n"/>
      <c r="J4549" s="10" t="n"/>
      <c r="K4549" s="10" t="n"/>
      <c r="L4549" s="13" t="n"/>
      <c r="N4549" s="13" t="n"/>
      <c r="Q4549" s="14" t="n"/>
      <c r="R4549" s="10" t="n"/>
      <c r="S4549" s="10" t="n"/>
      <c r="T4549" s="10" t="n"/>
      <c r="U4549" s="10" t="n"/>
      <c r="V4549" s="13" t="n"/>
      <c r="X4549" s="13" t="n"/>
      <c r="AA4549" s="14" t="n"/>
    </row>
    <row r="4550">
      <c r="B4550" t="inlineStr">
        <is>
          <t>Venta Directa</t>
        </is>
      </c>
      <c r="C4550" t="n">
        <v>40343493</v>
      </c>
      <c r="D4550" t="inlineStr">
        <is>
          <t>AGROSUPER ASIA</t>
        </is>
      </c>
      <c r="E4550" t="n">
        <v>1020904</v>
      </c>
      <c r="F4550" t="inlineStr">
        <is>
          <t>agrosuper asia1020904</t>
        </is>
      </c>
      <c r="G4550" s="12" t="n">
        <v>44965</v>
      </c>
      <c r="H4550" s="10" t="inlineStr"/>
      <c r="I4550" s="10" t="n"/>
      <c r="J4550" s="10" t="n"/>
      <c r="K4550" s="10" t="n"/>
      <c r="L4550" s="13" t="n"/>
      <c r="N4550" s="13" t="n"/>
      <c r="Q4550" s="14" t="n"/>
      <c r="R4550" s="10" t="n"/>
      <c r="S4550" s="10" t="n"/>
      <c r="T4550" s="10" t="n"/>
      <c r="U4550" s="10" t="n"/>
      <c r="V4550" s="13" t="n"/>
      <c r="X4550" s="13" t="n"/>
      <c r="AA4550" s="14" t="n"/>
    </row>
    <row r="4551">
      <c r="B4551" t="inlineStr">
        <is>
          <t>Venta Directa</t>
        </is>
      </c>
      <c r="C4551" t="n">
        <v>40343492</v>
      </c>
      <c r="D4551" t="inlineStr">
        <is>
          <t>AGROSUPER ASIA</t>
        </is>
      </c>
      <c r="E4551" t="n">
        <v>1020904</v>
      </c>
      <c r="F4551" t="inlineStr">
        <is>
          <t>agrosuper asia1020904</t>
        </is>
      </c>
      <c r="G4551" s="12" t="n">
        <v>44965</v>
      </c>
      <c r="H4551" s="10" t="inlineStr"/>
      <c r="I4551" s="10" t="n"/>
      <c r="J4551" s="10" t="n"/>
      <c r="K4551" s="10" t="n"/>
      <c r="L4551" s="13" t="n"/>
      <c r="N4551" s="13" t="n"/>
      <c r="Q4551" s="14" t="n"/>
      <c r="R4551" s="10" t="n"/>
      <c r="S4551" s="10" t="n"/>
      <c r="T4551" s="10" t="n"/>
      <c r="U4551" s="10" t="n"/>
      <c r="V4551" s="13" t="n"/>
      <c r="X4551" s="13" t="n"/>
      <c r="AA4551" s="14" t="n"/>
    </row>
    <row r="4552">
      <c r="B4552" t="inlineStr">
        <is>
          <t>Venta Local</t>
        </is>
      </c>
      <c r="C4552" t="n">
        <v>40343416</v>
      </c>
      <c r="D4552" t="inlineStr">
        <is>
          <t>ANDES ASIA</t>
        </is>
      </c>
      <c r="E4552" t="n">
        <v>1021931</v>
      </c>
      <c r="F4552" t="inlineStr">
        <is>
          <t>andes asia1021931</t>
        </is>
      </c>
      <c r="G4552" s="12" t="n">
        <v>44962</v>
      </c>
      <c r="H4552" s="10" t="inlineStr"/>
      <c r="I4552" s="10" t="n"/>
      <c r="J4552" s="10" t="n"/>
      <c r="K4552" s="10" t="n"/>
      <c r="L4552" s="13" t="n">
        <v>4.830303030303031</v>
      </c>
      <c r="M4552" s="12" t="n">
        <v>44966</v>
      </c>
      <c r="N4552" s="13" t="n">
        <v>15</v>
      </c>
      <c r="O4552" s="12" t="n">
        <v>44981</v>
      </c>
      <c r="P4552" t="n">
        <v>3</v>
      </c>
      <c r="Q4552" s="14" t="inlineStr">
        <is>
          <t>SI</t>
        </is>
      </c>
      <c r="R4552" s="10" t="n"/>
      <c r="S4552" s="10" t="n"/>
      <c r="T4552" s="10" t="n"/>
      <c r="U4552" s="10" t="n"/>
      <c r="V4552" s="13" t="n">
        <v>6.830303030303031</v>
      </c>
      <c r="W4552" s="12" t="n">
        <v>44968</v>
      </c>
      <c r="X4552" s="13" t="n">
        <v>17</v>
      </c>
      <c r="Y4552" s="12" t="n">
        <v>44981</v>
      </c>
      <c r="Z4552" t="n">
        <v>3</v>
      </c>
      <c r="AA4552" s="14" t="inlineStr">
        <is>
          <t>SI</t>
        </is>
      </c>
    </row>
    <row r="4553">
      <c r="B4553" t="inlineStr">
        <is>
          <t>Venta Local</t>
        </is>
      </c>
      <c r="C4553" t="n">
        <v>40343415</v>
      </c>
      <c r="D4553" t="inlineStr">
        <is>
          <t>ANDES ASIA</t>
        </is>
      </c>
      <c r="E4553" t="n">
        <v>1021987</v>
      </c>
      <c r="F4553" t="inlineStr">
        <is>
          <t>andes asia1021987</t>
        </is>
      </c>
      <c r="G4553" s="12" t="n">
        <v>44962</v>
      </c>
      <c r="H4553" s="10" t="inlineStr"/>
      <c r="I4553" s="10" t="n"/>
      <c r="J4553" s="10" t="n"/>
      <c r="K4553" s="10" t="n"/>
      <c r="L4553" s="13" t="n">
        <v>4.830303030303031</v>
      </c>
      <c r="M4553" s="12" t="n">
        <v>44966</v>
      </c>
      <c r="N4553" s="13" t="n">
        <v>15</v>
      </c>
      <c r="O4553" s="12" t="n">
        <v>44981</v>
      </c>
      <c r="P4553" t="n">
        <v>3</v>
      </c>
      <c r="Q4553" s="14" t="inlineStr">
        <is>
          <t>SI</t>
        </is>
      </c>
      <c r="R4553" s="10" t="n"/>
      <c r="S4553" s="10" t="n"/>
      <c r="T4553" s="10" t="n"/>
      <c r="U4553" s="10" t="n"/>
      <c r="V4553" s="13" t="n">
        <v>6.830303030303031</v>
      </c>
      <c r="W4553" s="12" t="n">
        <v>44968</v>
      </c>
      <c r="X4553" s="13" t="n">
        <v>17</v>
      </c>
      <c r="Y4553" s="12" t="n">
        <v>44981</v>
      </c>
      <c r="Z4553" t="n">
        <v>3</v>
      </c>
      <c r="AA4553" s="14" t="inlineStr">
        <is>
          <t>SI</t>
        </is>
      </c>
    </row>
    <row r="4554">
      <c r="B4554" t="inlineStr">
        <is>
          <t>Venta Local</t>
        </is>
      </c>
      <c r="C4554" t="n">
        <v>40343414</v>
      </c>
      <c r="D4554" t="inlineStr">
        <is>
          <t>ANDES ASIA</t>
        </is>
      </c>
      <c r="E4554" t="n">
        <v>1023123</v>
      </c>
      <c r="F4554" t="inlineStr">
        <is>
          <t>andes asia1023123</t>
        </is>
      </c>
      <c r="G4554" s="12" t="n">
        <v>44962</v>
      </c>
      <c r="H4554" s="10" t="inlineStr"/>
      <c r="I4554" s="10" t="n"/>
      <c r="J4554" s="10" t="n"/>
      <c r="K4554" s="10" t="n"/>
      <c r="L4554" s="13" t="n">
        <v>4.830303030303031</v>
      </c>
      <c r="M4554" s="12" t="n">
        <v>44966</v>
      </c>
      <c r="N4554" s="13" t="n">
        <v>15</v>
      </c>
      <c r="O4554" s="12" t="n">
        <v>44981</v>
      </c>
      <c r="P4554" t="n">
        <v>3</v>
      </c>
      <c r="Q4554" s="14" t="inlineStr">
        <is>
          <t>SI</t>
        </is>
      </c>
      <c r="R4554" s="10" t="n"/>
      <c r="S4554" s="10" t="n"/>
      <c r="T4554" s="10" t="n"/>
      <c r="U4554" s="10" t="n"/>
      <c r="V4554" s="13" t="n">
        <v>6.830303030303031</v>
      </c>
      <c r="W4554" s="12" t="n">
        <v>44968</v>
      </c>
      <c r="X4554" s="13" t="n">
        <v>17</v>
      </c>
      <c r="Y4554" s="12" t="n">
        <v>44981</v>
      </c>
      <c r="Z4554" t="n">
        <v>3</v>
      </c>
      <c r="AA4554" s="14" t="inlineStr">
        <is>
          <t>SI</t>
        </is>
      </c>
    </row>
    <row r="4555">
      <c r="B4555" t="inlineStr">
        <is>
          <t>Venta Local</t>
        </is>
      </c>
      <c r="C4555" t="n">
        <v>40343414</v>
      </c>
      <c r="D4555" t="inlineStr">
        <is>
          <t>ANDES ASIA</t>
        </is>
      </c>
      <c r="E4555" t="n">
        <v>1022863</v>
      </c>
      <c r="F4555" t="inlineStr">
        <is>
          <t>andes asia1022863</t>
        </is>
      </c>
      <c r="G4555" s="12" t="n">
        <v>44962</v>
      </c>
      <c r="H4555" s="10" t="inlineStr"/>
      <c r="I4555" s="10" t="n"/>
      <c r="J4555" s="10" t="n"/>
      <c r="K4555" s="10" t="n"/>
      <c r="L4555" s="13" t="n">
        <v>4.830303030303031</v>
      </c>
      <c r="M4555" s="12" t="n">
        <v>44966</v>
      </c>
      <c r="N4555" s="13" t="n">
        <v>15</v>
      </c>
      <c r="O4555" s="12" t="n">
        <v>44981</v>
      </c>
      <c r="P4555" t="n">
        <v>3</v>
      </c>
      <c r="Q4555" s="14" t="inlineStr">
        <is>
          <t>SI</t>
        </is>
      </c>
      <c r="R4555" s="10" t="n"/>
      <c r="S4555" s="10" t="n"/>
      <c r="T4555" s="10" t="n"/>
      <c r="U4555" s="10" t="n"/>
      <c r="V4555" s="13" t="n">
        <v>6.830303030303031</v>
      </c>
      <c r="W4555" s="12" t="n">
        <v>44968</v>
      </c>
      <c r="X4555" s="13" t="n">
        <v>17</v>
      </c>
      <c r="Y4555" s="12" t="n">
        <v>44981</v>
      </c>
      <c r="Z4555" t="n">
        <v>3</v>
      </c>
      <c r="AA4555" s="14" t="inlineStr">
        <is>
          <t>SI</t>
        </is>
      </c>
    </row>
    <row r="4556">
      <c r="B4556" t="inlineStr">
        <is>
          <t>Venta Local</t>
        </is>
      </c>
      <c r="C4556" t="n">
        <v>40343414</v>
      </c>
      <c r="D4556" t="inlineStr">
        <is>
          <t>ANDES ASIA</t>
        </is>
      </c>
      <c r="E4556" t="n">
        <v>1022398</v>
      </c>
      <c r="F4556" t="inlineStr">
        <is>
          <t>andes asia1022398</t>
        </is>
      </c>
      <c r="G4556" s="12" t="n">
        <v>44962</v>
      </c>
      <c r="H4556" s="10" t="inlineStr"/>
      <c r="I4556" s="10" t="n"/>
      <c r="J4556" s="10" t="n"/>
      <c r="K4556" s="10" t="n"/>
      <c r="L4556" s="13" t="n">
        <v>4.830303030303031</v>
      </c>
      <c r="M4556" s="12" t="n">
        <v>44966</v>
      </c>
      <c r="N4556" s="13" t="n">
        <v>15</v>
      </c>
      <c r="O4556" s="12" t="n">
        <v>44981</v>
      </c>
      <c r="P4556" t="n">
        <v>3</v>
      </c>
      <c r="Q4556" s="14" t="inlineStr">
        <is>
          <t>SI</t>
        </is>
      </c>
      <c r="R4556" s="10" t="n"/>
      <c r="S4556" s="10" t="n"/>
      <c r="T4556" s="10" t="n"/>
      <c r="U4556" s="10" t="n"/>
      <c r="V4556" s="13" t="n">
        <v>6.830303030303031</v>
      </c>
      <c r="W4556" s="12" t="n">
        <v>44968</v>
      </c>
      <c r="X4556" s="13" t="n">
        <v>17</v>
      </c>
      <c r="Y4556" s="12" t="n">
        <v>44981</v>
      </c>
      <c r="Z4556" t="n">
        <v>3</v>
      </c>
      <c r="AA4556" s="14" t="inlineStr">
        <is>
          <t>SI</t>
        </is>
      </c>
    </row>
    <row r="4557">
      <c r="B4557" t="inlineStr">
        <is>
          <t>Venta Local</t>
        </is>
      </c>
      <c r="C4557" t="n">
        <v>40342754</v>
      </c>
      <c r="D4557" t="inlineStr">
        <is>
          <t>AGRO AMERICA</t>
        </is>
      </c>
      <c r="E4557" t="n">
        <v>1012806</v>
      </c>
      <c r="F4557" t="inlineStr">
        <is>
          <t>agro america1012806</t>
        </is>
      </c>
      <c r="G4557" s="12" t="n">
        <v>44948</v>
      </c>
      <c r="H4557" s="10" t="inlineStr"/>
      <c r="I4557" s="10" t="n"/>
      <c r="J4557" s="10" t="n"/>
      <c r="K4557" s="10" t="n"/>
      <c r="L4557" s="13" t="n">
        <v>7.5</v>
      </c>
      <c r="M4557" s="12" t="n">
        <v>44955</v>
      </c>
      <c r="N4557" s="13" t="n">
        <v>9.5</v>
      </c>
      <c r="O4557" s="12" t="n">
        <v>44964</v>
      </c>
      <c r="P4557" t="n">
        <v>17</v>
      </c>
      <c r="Q4557" s="14" t="inlineStr">
        <is>
          <t>SI</t>
        </is>
      </c>
      <c r="R4557" s="10" t="n"/>
      <c r="S4557" s="10" t="n"/>
      <c r="T4557" s="10" t="n"/>
      <c r="U4557" s="10" t="n"/>
      <c r="V4557" s="13" t="n">
        <v>9.5</v>
      </c>
      <c r="W4557" s="12" t="n">
        <v>44957</v>
      </c>
      <c r="X4557" s="13" t="n">
        <v>11.5</v>
      </c>
      <c r="Y4557" s="12" t="n">
        <v>44964</v>
      </c>
      <c r="Z4557" t="n">
        <v>17</v>
      </c>
      <c r="AA4557" s="14" t="inlineStr">
        <is>
          <t>SI</t>
        </is>
      </c>
    </row>
    <row r="4558">
      <c r="B4558" t="inlineStr">
        <is>
          <t>Venta Local</t>
        </is>
      </c>
      <c r="C4558" t="n">
        <v>40342754</v>
      </c>
      <c r="D4558" t="inlineStr">
        <is>
          <t>AGRO AMERICA</t>
        </is>
      </c>
      <c r="E4558" t="n">
        <v>1012167</v>
      </c>
      <c r="F4558" t="inlineStr">
        <is>
          <t>agro america1012167</t>
        </is>
      </c>
      <c r="G4558" s="12" t="n">
        <v>44948</v>
      </c>
      <c r="H4558" s="10" t="inlineStr"/>
      <c r="I4558" s="10" t="n"/>
      <c r="J4558" s="10" t="n"/>
      <c r="K4558" s="10" t="n"/>
      <c r="L4558" s="13" t="n">
        <v>7.5</v>
      </c>
      <c r="M4558" s="12" t="n">
        <v>44955</v>
      </c>
      <c r="N4558" s="13" t="n">
        <v>9.5</v>
      </c>
      <c r="O4558" s="12" t="n">
        <v>44964</v>
      </c>
      <c r="P4558" t="n">
        <v>17</v>
      </c>
      <c r="Q4558" s="14" t="inlineStr">
        <is>
          <t>SI</t>
        </is>
      </c>
      <c r="R4558" s="10" t="n"/>
      <c r="S4558" s="10" t="n"/>
      <c r="T4558" s="10" t="n"/>
      <c r="U4558" s="10" t="n"/>
      <c r="V4558" s="13" t="n">
        <v>9.5</v>
      </c>
      <c r="W4558" s="12" t="n">
        <v>44957</v>
      </c>
      <c r="X4558" s="13" t="n">
        <v>11.5</v>
      </c>
      <c r="Y4558" s="12" t="n">
        <v>44964</v>
      </c>
      <c r="Z4558" t="n">
        <v>17</v>
      </c>
      <c r="AA4558" s="14" t="inlineStr">
        <is>
          <t>SI</t>
        </is>
      </c>
    </row>
    <row r="4559">
      <c r="B4559" t="inlineStr">
        <is>
          <t>Venta Local</t>
        </is>
      </c>
      <c r="C4559" t="n">
        <v>40342754</v>
      </c>
      <c r="D4559" t="inlineStr">
        <is>
          <t>AGRO AMERICA</t>
        </is>
      </c>
      <c r="E4559" t="n">
        <v>1012158</v>
      </c>
      <c r="F4559" t="inlineStr">
        <is>
          <t>agro america1012158</t>
        </is>
      </c>
      <c r="G4559" s="12" t="n">
        <v>44948</v>
      </c>
      <c r="H4559" s="10" t="inlineStr"/>
      <c r="I4559" s="10" t="n"/>
      <c r="J4559" s="10" t="n"/>
      <c r="K4559" s="10" t="n"/>
      <c r="L4559" s="13" t="n">
        <v>7.5</v>
      </c>
      <c r="M4559" s="12" t="n">
        <v>44955</v>
      </c>
      <c r="N4559" s="13" t="n">
        <v>9.5</v>
      </c>
      <c r="O4559" s="12" t="n">
        <v>44964</v>
      </c>
      <c r="P4559" t="n">
        <v>17</v>
      </c>
      <c r="Q4559" s="14" t="inlineStr">
        <is>
          <t>SI</t>
        </is>
      </c>
      <c r="R4559" s="10" t="n"/>
      <c r="S4559" s="10" t="n"/>
      <c r="T4559" s="10" t="n"/>
      <c r="U4559" s="10" t="n"/>
      <c r="V4559" s="13" t="n">
        <v>9.5</v>
      </c>
      <c r="W4559" s="12" t="n">
        <v>44957</v>
      </c>
      <c r="X4559" s="13" t="n">
        <v>11.5</v>
      </c>
      <c r="Y4559" s="12" t="n">
        <v>44964</v>
      </c>
      <c r="Z4559" t="n">
        <v>17</v>
      </c>
      <c r="AA4559" s="14" t="inlineStr">
        <is>
          <t>SI</t>
        </is>
      </c>
    </row>
    <row r="4560">
      <c r="B4560" t="inlineStr">
        <is>
          <t>Venta Directa</t>
        </is>
      </c>
      <c r="C4560" t="n">
        <v>40342742</v>
      </c>
      <c r="D4560" t="inlineStr">
        <is>
          <t>AGRO SUDAMERICA</t>
        </is>
      </c>
      <c r="E4560" t="n">
        <v>1023436</v>
      </c>
      <c r="F4560" t="inlineStr">
        <is>
          <t>agro sudamerica1023436</t>
        </is>
      </c>
      <c r="G4560" s="12" t="n">
        <v>44921</v>
      </c>
      <c r="H4560" s="10" t="inlineStr"/>
      <c r="I4560" s="10" t="n"/>
      <c r="J4560" s="10" t="n"/>
      <c r="K4560" s="10" t="n"/>
      <c r="L4560" s="13" t="n"/>
      <c r="N4560" s="13" t="n"/>
      <c r="Q4560" s="14" t="n"/>
      <c r="R4560" s="10" t="n"/>
      <c r="S4560" s="10" t="n"/>
      <c r="T4560" s="10" t="n"/>
      <c r="U4560" s="10" t="n"/>
      <c r="V4560" s="13" t="n"/>
      <c r="X4560" s="13" t="n"/>
      <c r="AA4560" s="14" t="n"/>
    </row>
    <row r="4561">
      <c r="B4561" t="inlineStr">
        <is>
          <t>Venta Local</t>
        </is>
      </c>
      <c r="C4561" t="n">
        <v>40342463</v>
      </c>
      <c r="D4561" t="inlineStr">
        <is>
          <t>AGRO AMERICA</t>
        </is>
      </c>
      <c r="E4561" t="n">
        <v>1012165</v>
      </c>
      <c r="F4561" t="inlineStr">
        <is>
          <t>agro america1012165</t>
        </is>
      </c>
      <c r="G4561" s="12" t="n">
        <v>44942</v>
      </c>
      <c r="H4561" s="10" t="inlineStr"/>
      <c r="I4561" s="10" t="n"/>
      <c r="J4561" s="10" t="n"/>
      <c r="K4561" s="10" t="n"/>
      <c r="L4561" s="13" t="n">
        <v>7.5</v>
      </c>
      <c r="M4561" s="12" t="n">
        <v>44949</v>
      </c>
      <c r="N4561" s="13" t="n">
        <v>9.5</v>
      </c>
      <c r="O4561" s="12" t="n">
        <v>44958</v>
      </c>
      <c r="P4561" t="n">
        <v>22</v>
      </c>
      <c r="Q4561" s="14" t="inlineStr">
        <is>
          <t>SI</t>
        </is>
      </c>
      <c r="R4561" s="10" t="n"/>
      <c r="S4561" s="10" t="n"/>
      <c r="T4561" s="10" t="n"/>
      <c r="U4561" s="10" t="n"/>
      <c r="V4561" s="13" t="n">
        <v>9.5</v>
      </c>
      <c r="W4561" s="12" t="n">
        <v>44951</v>
      </c>
      <c r="X4561" s="13" t="n">
        <v>11.5</v>
      </c>
      <c r="Y4561" s="12" t="n">
        <v>44958</v>
      </c>
      <c r="Z4561" t="n">
        <v>22</v>
      </c>
      <c r="AA4561" s="14" t="inlineStr">
        <is>
          <t>SI</t>
        </is>
      </c>
    </row>
    <row r="4562">
      <c r="B4562" t="inlineStr">
        <is>
          <t>Venta Local</t>
        </is>
      </c>
      <c r="C4562" t="n">
        <v>40342462</v>
      </c>
      <c r="D4562" t="inlineStr">
        <is>
          <t>AGRO AMERICA</t>
        </is>
      </c>
      <c r="E4562" t="n">
        <v>1012165</v>
      </c>
      <c r="F4562" t="inlineStr">
        <is>
          <t>agro america1012165</t>
        </is>
      </c>
      <c r="G4562" s="12" t="n">
        <v>44936</v>
      </c>
      <c r="H4562" s="10" t="inlineStr"/>
      <c r="I4562" s="10" t="n"/>
      <c r="J4562" s="10" t="n"/>
      <c r="K4562" s="10" t="n"/>
      <c r="L4562" s="13" t="n">
        <v>7.5</v>
      </c>
      <c r="M4562" s="12" t="n">
        <v>44943</v>
      </c>
      <c r="N4562" s="13" t="n">
        <v>9.5</v>
      </c>
      <c r="O4562" s="12" t="n">
        <v>44952</v>
      </c>
      <c r="P4562" t="n">
        <v>4</v>
      </c>
      <c r="Q4562" s="14" t="inlineStr">
        <is>
          <t>SI</t>
        </is>
      </c>
      <c r="R4562" s="10" t="n"/>
      <c r="S4562" s="10" t="n"/>
      <c r="T4562" s="10" t="n"/>
      <c r="U4562" s="10" t="n"/>
      <c r="V4562" s="13" t="n">
        <v>9.5</v>
      </c>
      <c r="W4562" s="12" t="n">
        <v>44945</v>
      </c>
      <c r="X4562" s="13" t="n">
        <v>11.5</v>
      </c>
      <c r="Y4562" s="12" t="n">
        <v>44952</v>
      </c>
      <c r="Z4562" t="n">
        <v>4</v>
      </c>
      <c r="AA4562" s="14" t="inlineStr">
        <is>
          <t>SI</t>
        </is>
      </c>
    </row>
    <row r="4563">
      <c r="B4563" t="inlineStr">
        <is>
          <t>Venta Local</t>
        </is>
      </c>
      <c r="C4563" t="n">
        <v>40342461</v>
      </c>
      <c r="D4563" t="inlineStr">
        <is>
          <t>AGRO AMERICA</t>
        </is>
      </c>
      <c r="E4563" t="n">
        <v>1012165</v>
      </c>
      <c r="F4563" t="inlineStr">
        <is>
          <t>agro america1012165</t>
        </is>
      </c>
      <c r="G4563" s="12" t="n">
        <v>44935</v>
      </c>
      <c r="H4563" s="10" t="inlineStr"/>
      <c r="I4563" s="10" t="n"/>
      <c r="J4563" s="10" t="n"/>
      <c r="K4563" s="10" t="n"/>
      <c r="L4563" s="13" t="n">
        <v>7.5</v>
      </c>
      <c r="M4563" s="12" t="n">
        <v>44942</v>
      </c>
      <c r="N4563" s="13" t="n">
        <v>9.5</v>
      </c>
      <c r="O4563" s="12" t="n">
        <v>44951</v>
      </c>
      <c r="P4563" t="n">
        <v>5</v>
      </c>
      <c r="Q4563" s="14" t="inlineStr">
        <is>
          <t>SI</t>
        </is>
      </c>
      <c r="R4563" s="10" t="n"/>
      <c r="S4563" s="10" t="n"/>
      <c r="T4563" s="10" t="n"/>
      <c r="U4563" s="10" t="n"/>
      <c r="V4563" s="13" t="n">
        <v>9.5</v>
      </c>
      <c r="W4563" s="12" t="n">
        <v>44944</v>
      </c>
      <c r="X4563" s="13" t="n">
        <v>11.5</v>
      </c>
      <c r="Y4563" s="12" t="n">
        <v>44951</v>
      </c>
      <c r="Z4563" t="n">
        <v>5</v>
      </c>
      <c r="AA4563" s="14" t="inlineStr">
        <is>
          <t>SI</t>
        </is>
      </c>
    </row>
    <row r="4564">
      <c r="B4564" t="inlineStr">
        <is>
          <t>Venta Local</t>
        </is>
      </c>
      <c r="C4564" t="n">
        <v>40342302</v>
      </c>
      <c r="D4564" t="inlineStr">
        <is>
          <t>AGRO AMERICA</t>
        </is>
      </c>
      <c r="E4564" t="n">
        <v>1012520</v>
      </c>
      <c r="F4564" t="inlineStr">
        <is>
          <t>agro america1012520</t>
        </is>
      </c>
      <c r="G4564" s="12" t="n">
        <v>44950</v>
      </c>
      <c r="H4564" s="10" t="inlineStr"/>
      <c r="I4564" s="10" t="n"/>
      <c r="J4564" s="10" t="n"/>
      <c r="K4564" s="10" t="n"/>
      <c r="L4564" s="13" t="n">
        <v>7.5</v>
      </c>
      <c r="M4564" s="12" t="n">
        <v>44957</v>
      </c>
      <c r="N4564" s="13" t="n">
        <v>9.5</v>
      </c>
      <c r="O4564" s="12" t="n">
        <v>44966</v>
      </c>
      <c r="P4564" t="n">
        <v>15</v>
      </c>
      <c r="Q4564" s="14" t="inlineStr">
        <is>
          <t>SI</t>
        </is>
      </c>
      <c r="R4564" s="10" t="n"/>
      <c r="S4564" s="10" t="n"/>
      <c r="T4564" s="10" t="n"/>
      <c r="U4564" s="10" t="n"/>
      <c r="V4564" s="13" t="n">
        <v>9.5</v>
      </c>
      <c r="W4564" s="12" t="n">
        <v>44959</v>
      </c>
      <c r="X4564" s="13" t="n">
        <v>11.5</v>
      </c>
      <c r="Y4564" s="12" t="n">
        <v>44966</v>
      </c>
      <c r="Z4564" t="n">
        <v>15</v>
      </c>
      <c r="AA4564" s="14" t="inlineStr">
        <is>
          <t>SI</t>
        </is>
      </c>
    </row>
    <row r="4565">
      <c r="B4565" t="inlineStr">
        <is>
          <t>Venta Local</t>
        </is>
      </c>
      <c r="C4565" t="n">
        <v>40341919</v>
      </c>
      <c r="D4565" t="inlineStr">
        <is>
          <t>AGROSUPER SHANGHAI</t>
        </is>
      </c>
      <c r="E4565" t="n">
        <v>1022939</v>
      </c>
      <c r="F4565" t="inlineStr">
        <is>
          <t>agrosuper shanghai1022939</t>
        </is>
      </c>
      <c r="G4565" s="12" t="n">
        <v>44955</v>
      </c>
      <c r="H4565" s="10" t="inlineStr"/>
      <c r="I4565" s="10" t="n"/>
      <c r="J4565" s="10" t="n"/>
      <c r="K4565" s="10" t="n"/>
      <c r="L4565" s="13" t="n">
        <v>5.574109245612703</v>
      </c>
      <c r="M4565" s="12" t="n">
        <v>44960</v>
      </c>
      <c r="N4565" s="13" t="n">
        <v>5.5</v>
      </c>
      <c r="O4565" s="12" t="n">
        <v>44965</v>
      </c>
      <c r="P4565" t="n">
        <v>17</v>
      </c>
      <c r="Q4565" s="14" t="inlineStr">
        <is>
          <t>SI</t>
        </is>
      </c>
      <c r="R4565" s="10" t="n"/>
      <c r="S4565" s="10" t="n"/>
      <c r="T4565" s="10" t="n"/>
      <c r="U4565" s="10" t="n"/>
      <c r="V4565" s="13" t="n">
        <v>7.574109245612703</v>
      </c>
      <c r="W4565" s="12" t="n">
        <v>44962</v>
      </c>
      <c r="X4565" s="13" t="n">
        <v>7.5</v>
      </c>
      <c r="Y4565" s="12" t="n">
        <v>44965</v>
      </c>
      <c r="Z4565" t="n">
        <v>17</v>
      </c>
      <c r="AA4565" s="14" t="inlineStr">
        <is>
          <t>SI</t>
        </is>
      </c>
    </row>
    <row r="4566">
      <c r="B4566" t="inlineStr">
        <is>
          <t>Venta Local</t>
        </is>
      </c>
      <c r="C4566" t="n">
        <v>40341892</v>
      </c>
      <c r="D4566" t="inlineStr">
        <is>
          <t>AGROSUPER SHANGHAI</t>
        </is>
      </c>
      <c r="E4566" t="n">
        <v>1023143</v>
      </c>
      <c r="F4566" t="inlineStr">
        <is>
          <t>agrosuper shanghai1023143</t>
        </is>
      </c>
      <c r="G4566" s="12" t="n">
        <v>44945</v>
      </c>
      <c r="H4566" s="10" t="inlineStr"/>
      <c r="I4566" s="10" t="n"/>
      <c r="J4566" s="10" t="n"/>
      <c r="K4566" s="10" t="n"/>
      <c r="L4566" s="13" t="n">
        <v>5.574109245612703</v>
      </c>
      <c r="M4566" s="12" t="n">
        <v>44950</v>
      </c>
      <c r="N4566" s="13" t="n">
        <v>5.5</v>
      </c>
      <c r="O4566" s="12" t="n">
        <v>44955</v>
      </c>
      <c r="P4566" t="n">
        <v>2</v>
      </c>
      <c r="Q4566" s="14" t="inlineStr">
        <is>
          <t>Mes 2</t>
        </is>
      </c>
      <c r="R4566" s="10" t="n"/>
      <c r="S4566" s="10" t="n"/>
      <c r="T4566" s="10" t="n"/>
      <c r="U4566" s="10" t="n"/>
      <c r="V4566" s="13" t="n">
        <v>7.574109245612703</v>
      </c>
      <c r="W4566" s="12" t="n">
        <v>44952</v>
      </c>
      <c r="X4566" s="13" t="n">
        <v>7.5</v>
      </c>
      <c r="Y4566" s="12" t="n">
        <v>44955</v>
      </c>
      <c r="Z4566" t="n">
        <v>2</v>
      </c>
      <c r="AA4566" s="14" t="inlineStr">
        <is>
          <t>Mes 2</t>
        </is>
      </c>
    </row>
    <row r="4567">
      <c r="B4567" t="inlineStr">
        <is>
          <t>Venta Local</t>
        </is>
      </c>
      <c r="C4567" t="n">
        <v>40341892</v>
      </c>
      <c r="D4567" t="inlineStr">
        <is>
          <t>AGROSUPER SHANGHAI</t>
        </is>
      </c>
      <c r="E4567" t="n">
        <v>1023093</v>
      </c>
      <c r="F4567" t="inlineStr">
        <is>
          <t>agrosuper shanghai1023093</t>
        </is>
      </c>
      <c r="G4567" s="12" t="n">
        <v>44945</v>
      </c>
      <c r="H4567" s="10" t="inlineStr"/>
      <c r="I4567" s="10" t="n"/>
      <c r="J4567" s="10" t="n"/>
      <c r="K4567" s="10" t="n"/>
      <c r="L4567" s="13" t="n">
        <v>5.574109245612703</v>
      </c>
      <c r="M4567" s="12" t="n">
        <v>44950</v>
      </c>
      <c r="N4567" s="13" t="n">
        <v>5.5</v>
      </c>
      <c r="O4567" s="12" t="n">
        <v>44955</v>
      </c>
      <c r="P4567" t="n">
        <v>2</v>
      </c>
      <c r="Q4567" s="14" t="inlineStr">
        <is>
          <t>Mes 2</t>
        </is>
      </c>
      <c r="R4567" s="10" t="n"/>
      <c r="S4567" s="10" t="n"/>
      <c r="T4567" s="10" t="n"/>
      <c r="U4567" s="10" t="n"/>
      <c r="V4567" s="13" t="n">
        <v>7.574109245612703</v>
      </c>
      <c r="W4567" s="12" t="n">
        <v>44952</v>
      </c>
      <c r="X4567" s="13" t="n">
        <v>7.5</v>
      </c>
      <c r="Y4567" s="12" t="n">
        <v>44955</v>
      </c>
      <c r="Z4567" t="n">
        <v>2</v>
      </c>
      <c r="AA4567" s="14" t="inlineStr">
        <is>
          <t>Mes 2</t>
        </is>
      </c>
    </row>
    <row r="4568">
      <c r="B4568" t="inlineStr">
        <is>
          <t>Venta Directa</t>
        </is>
      </c>
      <c r="C4568" t="n">
        <v>40341058</v>
      </c>
      <c r="D4568" t="inlineStr">
        <is>
          <t>AGROSUPER ASIA</t>
        </is>
      </c>
      <c r="E4568" t="n">
        <v>1023435</v>
      </c>
      <c r="F4568" t="inlineStr">
        <is>
          <t>agrosuper asia1023435</t>
        </is>
      </c>
      <c r="G4568" s="12" t="n">
        <v>44982</v>
      </c>
      <c r="H4568" s="10" t="inlineStr"/>
      <c r="I4568" s="10" t="n"/>
      <c r="J4568" s="10" t="n"/>
      <c r="K4568" s="10" t="n"/>
      <c r="L4568" s="13" t="n"/>
      <c r="N4568" s="13" t="n"/>
      <c r="Q4568" s="14" t="n"/>
      <c r="R4568" s="10" t="n"/>
      <c r="S4568" s="10" t="n"/>
      <c r="T4568" s="10" t="n"/>
      <c r="U4568" s="10" t="n"/>
      <c r="V4568" s="13" t="n"/>
      <c r="X4568" s="13" t="n"/>
      <c r="AA4568" s="14" t="n"/>
    </row>
    <row r="4569">
      <c r="B4569" t="inlineStr">
        <is>
          <t>Venta Directa</t>
        </is>
      </c>
      <c r="C4569" t="n">
        <v>40341034</v>
      </c>
      <c r="D4569" t="inlineStr">
        <is>
          <t>AGRO SUDAMERICA</t>
        </is>
      </c>
      <c r="E4569" t="n">
        <v>1011421</v>
      </c>
      <c r="F4569" t="inlineStr">
        <is>
          <t>agro sudamerica1011421</t>
        </is>
      </c>
      <c r="G4569" s="12" t="n">
        <v>44921</v>
      </c>
      <c r="H4569" s="10" t="inlineStr"/>
      <c r="I4569" s="10" t="n"/>
      <c r="J4569" s="10" t="n"/>
      <c r="K4569" s="10" t="n"/>
      <c r="L4569" s="13" t="n"/>
      <c r="N4569" s="13" t="n"/>
      <c r="Q4569" s="14" t="n"/>
      <c r="R4569" s="10" t="n"/>
      <c r="S4569" s="10" t="n"/>
      <c r="T4569" s="10" t="n"/>
      <c r="U4569" s="10" t="n"/>
      <c r="V4569" s="13" t="n"/>
      <c r="X4569" s="13" t="n"/>
      <c r="AA4569" s="14" t="n"/>
    </row>
    <row r="4570">
      <c r="B4570" t="inlineStr">
        <is>
          <t>Venta Directa</t>
        </is>
      </c>
      <c r="C4570" t="n">
        <v>40340902</v>
      </c>
      <c r="D4570" t="inlineStr">
        <is>
          <t>AGRO SUDAMERICA</t>
        </is>
      </c>
      <c r="E4570" t="n">
        <v>1021976</v>
      </c>
      <c r="F4570" t="inlineStr">
        <is>
          <t>agro sudamerica1021976</t>
        </is>
      </c>
      <c r="G4570" s="12" t="n">
        <v>44935</v>
      </c>
      <c r="H4570" s="10" t="inlineStr"/>
      <c r="I4570" s="10" t="n"/>
      <c r="J4570" s="10" t="n"/>
      <c r="K4570" s="10" t="n"/>
      <c r="L4570" s="13" t="n"/>
      <c r="N4570" s="13" t="n"/>
      <c r="Q4570" s="14" t="n"/>
      <c r="R4570" s="10" t="n"/>
      <c r="S4570" s="10" t="n"/>
      <c r="T4570" s="10" t="n"/>
      <c r="U4570" s="10" t="n"/>
      <c r="V4570" s="13" t="n"/>
      <c r="X4570" s="13" t="n"/>
      <c r="AA4570" s="14" t="n"/>
    </row>
    <row r="4571">
      <c r="B4571" t="inlineStr">
        <is>
          <t>Venta Directa</t>
        </is>
      </c>
      <c r="C4571" t="n">
        <v>40339971</v>
      </c>
      <c r="D4571" t="inlineStr">
        <is>
          <t>AGRO SUDAMERICA</t>
        </is>
      </c>
      <c r="E4571" t="n">
        <v>1022781</v>
      </c>
      <c r="F4571" t="inlineStr">
        <is>
          <t>agro sudamerica1022781</t>
        </is>
      </c>
      <c r="G4571" s="12" t="n">
        <v>44929</v>
      </c>
      <c r="H4571" s="10" t="inlineStr"/>
      <c r="I4571" s="10" t="n"/>
      <c r="J4571" s="10" t="n"/>
      <c r="K4571" s="10" t="n"/>
      <c r="L4571" s="13" t="n"/>
      <c r="N4571" s="13" t="n"/>
      <c r="Q4571" s="14" t="n"/>
      <c r="R4571" s="10" t="n"/>
      <c r="S4571" s="10" t="n"/>
      <c r="T4571" s="10" t="n"/>
      <c r="U4571" s="10" t="n"/>
      <c r="V4571" s="13" t="n"/>
      <c r="X4571" s="13" t="n"/>
      <c r="AA4571" s="14" t="n"/>
    </row>
    <row r="4572">
      <c r="B4572" t="inlineStr">
        <is>
          <t>Venta Local</t>
        </is>
      </c>
      <c r="C4572" t="n">
        <v>40339672</v>
      </c>
      <c r="D4572" t="inlineStr">
        <is>
          <t>AGROSUPER SHANGHAI</t>
        </is>
      </c>
      <c r="E4572" t="n">
        <v>1022193</v>
      </c>
      <c r="F4572" t="inlineStr">
        <is>
          <t>agrosuper shanghai1022193</t>
        </is>
      </c>
      <c r="G4572" s="12" t="n">
        <v>44954</v>
      </c>
      <c r="H4572" s="10" t="inlineStr"/>
      <c r="I4572" s="10" t="n"/>
      <c r="J4572" s="10" t="n"/>
      <c r="K4572" s="10" t="n"/>
      <c r="L4572" s="13" t="n">
        <v>5.574109245612703</v>
      </c>
      <c r="M4572" s="12" t="n">
        <v>44959</v>
      </c>
      <c r="N4572" s="13" t="n">
        <v>5.5</v>
      </c>
      <c r="O4572" s="12" t="n">
        <v>44964</v>
      </c>
      <c r="P4572" t="n">
        <v>18</v>
      </c>
      <c r="Q4572" s="14" t="inlineStr">
        <is>
          <t>SI</t>
        </is>
      </c>
      <c r="R4572" s="10" t="n"/>
      <c r="S4572" s="10" t="n"/>
      <c r="T4572" s="10" t="n"/>
      <c r="U4572" s="10" t="n"/>
      <c r="V4572" s="13" t="n">
        <v>7.574109245612703</v>
      </c>
      <c r="W4572" s="12" t="n">
        <v>44961</v>
      </c>
      <c r="X4572" s="13" t="n">
        <v>7.5</v>
      </c>
      <c r="Y4572" s="12" t="n">
        <v>44964</v>
      </c>
      <c r="Z4572" t="n">
        <v>18</v>
      </c>
      <c r="AA4572" s="14" t="inlineStr">
        <is>
          <t>SI</t>
        </is>
      </c>
    </row>
    <row r="4573">
      <c r="B4573" t="inlineStr">
        <is>
          <t>Venta Local</t>
        </is>
      </c>
      <c r="C4573" t="n">
        <v>40339668</v>
      </c>
      <c r="D4573" t="inlineStr">
        <is>
          <t>AGROSUPER SHANGHAI</t>
        </is>
      </c>
      <c r="E4573" t="n">
        <v>1023034</v>
      </c>
      <c r="F4573" t="inlineStr">
        <is>
          <t>agrosuper shanghai1023034</t>
        </is>
      </c>
      <c r="G4573" s="12" t="n">
        <v>44958</v>
      </c>
      <c r="H4573" s="10" t="inlineStr"/>
      <c r="I4573" s="10" t="n"/>
      <c r="J4573" s="10" t="n"/>
      <c r="K4573" s="10" t="n"/>
      <c r="L4573" s="13" t="n">
        <v>5.574109245612703</v>
      </c>
      <c r="M4573" s="12" t="n">
        <v>44963</v>
      </c>
      <c r="N4573" s="13" t="n">
        <v>5.5</v>
      </c>
      <c r="O4573" s="12" t="n">
        <v>44968</v>
      </c>
      <c r="P4573" t="n">
        <v>14</v>
      </c>
      <c r="Q4573" s="14" t="inlineStr">
        <is>
          <t>SI</t>
        </is>
      </c>
      <c r="R4573" s="10" t="n"/>
      <c r="S4573" s="10" t="n"/>
      <c r="T4573" s="10" t="n"/>
      <c r="U4573" s="10" t="n"/>
      <c r="V4573" s="13" t="n">
        <v>7.574109245612703</v>
      </c>
      <c r="W4573" s="12" t="n">
        <v>44965</v>
      </c>
      <c r="X4573" s="13" t="n">
        <v>7.5</v>
      </c>
      <c r="Y4573" s="12" t="n">
        <v>44968</v>
      </c>
      <c r="Z4573" t="n">
        <v>14</v>
      </c>
      <c r="AA4573" s="14" t="inlineStr">
        <is>
          <t>SI</t>
        </is>
      </c>
    </row>
    <row r="4574">
      <c r="B4574" t="inlineStr">
        <is>
          <t>Venta Local</t>
        </is>
      </c>
      <c r="C4574" t="n">
        <v>40339668</v>
      </c>
      <c r="D4574" t="inlineStr">
        <is>
          <t>AGROSUPER SHANGHAI</t>
        </is>
      </c>
      <c r="E4574" t="n">
        <v>1021971</v>
      </c>
      <c r="F4574" t="inlineStr">
        <is>
          <t>agrosuper shanghai1021971</t>
        </is>
      </c>
      <c r="G4574" s="12" t="n">
        <v>44958</v>
      </c>
      <c r="H4574" s="10" t="inlineStr"/>
      <c r="I4574" s="10" t="n"/>
      <c r="J4574" s="10" t="n"/>
      <c r="K4574" s="10" t="n"/>
      <c r="L4574" s="13" t="n">
        <v>5.574109245612703</v>
      </c>
      <c r="M4574" s="12" t="n">
        <v>44963</v>
      </c>
      <c r="N4574" s="13" t="n">
        <v>5.5</v>
      </c>
      <c r="O4574" s="12" t="n">
        <v>44968</v>
      </c>
      <c r="P4574" t="n">
        <v>14</v>
      </c>
      <c r="Q4574" s="14" t="inlineStr">
        <is>
          <t>SI</t>
        </is>
      </c>
      <c r="R4574" s="10" t="n"/>
      <c r="S4574" s="10" t="n"/>
      <c r="T4574" s="10" t="n"/>
      <c r="U4574" s="10" t="n"/>
      <c r="V4574" s="13" t="n">
        <v>7.574109245612703</v>
      </c>
      <c r="W4574" s="12" t="n">
        <v>44965</v>
      </c>
      <c r="X4574" s="13" t="n">
        <v>7.5</v>
      </c>
      <c r="Y4574" s="12" t="n">
        <v>44968</v>
      </c>
      <c r="Z4574" t="n">
        <v>14</v>
      </c>
      <c r="AA4574" s="14" t="inlineStr">
        <is>
          <t>SI</t>
        </is>
      </c>
    </row>
    <row r="4575">
      <c r="B4575" t="inlineStr">
        <is>
          <t>Venta Local</t>
        </is>
      </c>
      <c r="C4575" t="n">
        <v>40339188</v>
      </c>
      <c r="D4575" t="inlineStr">
        <is>
          <t>ANDES ASIA</t>
        </is>
      </c>
      <c r="E4575" t="n">
        <v>1023102</v>
      </c>
      <c r="F4575" t="inlineStr">
        <is>
          <t>andes asia1023102</t>
        </is>
      </c>
      <c r="G4575" s="12" t="n">
        <v>44962</v>
      </c>
      <c r="H4575" s="10" t="inlineStr"/>
      <c r="I4575" s="10" t="n"/>
      <c r="J4575" s="10" t="n"/>
      <c r="K4575" s="10" t="n"/>
      <c r="L4575" s="13" t="n">
        <v>4.830303030303031</v>
      </c>
      <c r="M4575" s="12" t="n">
        <v>44966</v>
      </c>
      <c r="N4575" s="13" t="n">
        <v>15</v>
      </c>
      <c r="O4575" s="12" t="n">
        <v>44981</v>
      </c>
      <c r="P4575" t="n">
        <v>3</v>
      </c>
      <c r="Q4575" s="14" t="inlineStr">
        <is>
          <t>SI</t>
        </is>
      </c>
      <c r="R4575" s="10" t="n"/>
      <c r="S4575" s="10" t="n"/>
      <c r="T4575" s="10" t="n"/>
      <c r="U4575" s="10" t="n"/>
      <c r="V4575" s="13" t="n">
        <v>6.830303030303031</v>
      </c>
      <c r="W4575" s="12" t="n">
        <v>44968</v>
      </c>
      <c r="X4575" s="13" t="n">
        <v>17</v>
      </c>
      <c r="Y4575" s="12" t="n">
        <v>44981</v>
      </c>
      <c r="Z4575" t="n">
        <v>3</v>
      </c>
      <c r="AA4575" s="14" t="inlineStr">
        <is>
          <t>SI</t>
        </is>
      </c>
    </row>
    <row r="4576">
      <c r="B4576" t="inlineStr">
        <is>
          <t>Venta Local</t>
        </is>
      </c>
      <c r="C4576" t="n">
        <v>40339188</v>
      </c>
      <c r="D4576" t="inlineStr">
        <is>
          <t>ANDES ASIA</t>
        </is>
      </c>
      <c r="E4576" t="n">
        <v>1022293</v>
      </c>
      <c r="F4576" t="inlineStr">
        <is>
          <t>andes asia1022293</t>
        </is>
      </c>
      <c r="G4576" s="12" t="n">
        <v>44962</v>
      </c>
      <c r="H4576" s="10" t="inlineStr"/>
      <c r="I4576" s="10" t="n"/>
      <c r="J4576" s="10" t="n"/>
      <c r="K4576" s="10" t="n"/>
      <c r="L4576" s="13" t="n">
        <v>4.830303030303031</v>
      </c>
      <c r="M4576" s="12" t="n">
        <v>44966</v>
      </c>
      <c r="N4576" s="13" t="n">
        <v>15</v>
      </c>
      <c r="O4576" s="12" t="n">
        <v>44981</v>
      </c>
      <c r="P4576" t="n">
        <v>3</v>
      </c>
      <c r="Q4576" s="14" t="inlineStr">
        <is>
          <t>SI</t>
        </is>
      </c>
      <c r="R4576" s="10" t="n"/>
      <c r="S4576" s="10" t="n"/>
      <c r="T4576" s="10" t="n"/>
      <c r="U4576" s="10" t="n"/>
      <c r="V4576" s="13" t="n">
        <v>6.830303030303031</v>
      </c>
      <c r="W4576" s="12" t="n">
        <v>44968</v>
      </c>
      <c r="X4576" s="13" t="n">
        <v>17</v>
      </c>
      <c r="Y4576" s="12" t="n">
        <v>44981</v>
      </c>
      <c r="Z4576" t="n">
        <v>3</v>
      </c>
      <c r="AA4576" s="14" t="inlineStr">
        <is>
          <t>SI</t>
        </is>
      </c>
    </row>
    <row r="4577">
      <c r="B4577" t="inlineStr">
        <is>
          <t>Venta Local</t>
        </is>
      </c>
      <c r="C4577" t="n">
        <v>40339188</v>
      </c>
      <c r="D4577" t="inlineStr">
        <is>
          <t>ANDES ASIA</t>
        </is>
      </c>
      <c r="E4577" t="n">
        <v>1022142</v>
      </c>
      <c r="F4577" t="inlineStr">
        <is>
          <t>andes asia1022142</t>
        </is>
      </c>
      <c r="G4577" s="12" t="n">
        <v>44962</v>
      </c>
      <c r="H4577" s="10" t="inlineStr"/>
      <c r="I4577" s="10" t="n"/>
      <c r="J4577" s="10" t="n"/>
      <c r="K4577" s="10" t="n"/>
      <c r="L4577" s="13" t="n">
        <v>4.830303030303031</v>
      </c>
      <c r="M4577" s="12" t="n">
        <v>44966</v>
      </c>
      <c r="N4577" s="13" t="n">
        <v>15</v>
      </c>
      <c r="O4577" s="12" t="n">
        <v>44981</v>
      </c>
      <c r="P4577" t="n">
        <v>3</v>
      </c>
      <c r="Q4577" s="14" t="inlineStr">
        <is>
          <t>SI</t>
        </is>
      </c>
      <c r="R4577" s="10" t="n"/>
      <c r="S4577" s="10" t="n"/>
      <c r="T4577" s="10" t="n"/>
      <c r="U4577" s="10" t="n"/>
      <c r="V4577" s="13" t="n">
        <v>6.830303030303031</v>
      </c>
      <c r="W4577" s="12" t="n">
        <v>44968</v>
      </c>
      <c r="X4577" s="13" t="n">
        <v>17</v>
      </c>
      <c r="Y4577" s="12" t="n">
        <v>44981</v>
      </c>
      <c r="Z4577" t="n">
        <v>3</v>
      </c>
      <c r="AA4577" s="14" t="inlineStr">
        <is>
          <t>SI</t>
        </is>
      </c>
    </row>
    <row r="4578">
      <c r="B4578" t="inlineStr">
        <is>
          <t>Venta Local</t>
        </is>
      </c>
      <c r="C4578" t="n">
        <v>40339188</v>
      </c>
      <c r="D4578" t="inlineStr">
        <is>
          <t>ANDES ASIA</t>
        </is>
      </c>
      <c r="E4578" t="n">
        <v>1022141</v>
      </c>
      <c r="F4578" t="inlineStr">
        <is>
          <t>andes asia1022141</t>
        </is>
      </c>
      <c r="G4578" s="12" t="n">
        <v>44962</v>
      </c>
      <c r="H4578" s="10" t="inlineStr"/>
      <c r="I4578" s="10" t="n"/>
      <c r="J4578" s="10" t="n"/>
      <c r="K4578" s="10" t="n"/>
      <c r="L4578" s="13" t="n">
        <v>4.830303030303031</v>
      </c>
      <c r="M4578" s="12" t="n">
        <v>44966</v>
      </c>
      <c r="N4578" s="13" t="n">
        <v>15</v>
      </c>
      <c r="O4578" s="12" t="n">
        <v>44981</v>
      </c>
      <c r="P4578" t="n">
        <v>3</v>
      </c>
      <c r="Q4578" s="14" t="inlineStr">
        <is>
          <t>SI</t>
        </is>
      </c>
      <c r="R4578" s="10" t="n"/>
      <c r="S4578" s="10" t="n"/>
      <c r="T4578" s="10" t="n"/>
      <c r="U4578" s="10" t="n"/>
      <c r="V4578" s="13" t="n">
        <v>6.830303030303031</v>
      </c>
      <c r="W4578" s="12" t="n">
        <v>44968</v>
      </c>
      <c r="X4578" s="13" t="n">
        <v>17</v>
      </c>
      <c r="Y4578" s="12" t="n">
        <v>44981</v>
      </c>
      <c r="Z4578" t="n">
        <v>3</v>
      </c>
      <c r="AA4578" s="14" t="inlineStr">
        <is>
          <t>SI</t>
        </is>
      </c>
    </row>
    <row r="4579">
      <c r="B4579" t="inlineStr">
        <is>
          <t>Venta Local</t>
        </is>
      </c>
      <c r="C4579" t="n">
        <v>40339171</v>
      </c>
      <c r="D4579" t="inlineStr">
        <is>
          <t>ANDES ASIA</t>
        </is>
      </c>
      <c r="E4579" t="n">
        <v>1023265</v>
      </c>
      <c r="F4579" t="inlineStr">
        <is>
          <t>andes asia1023265</t>
        </is>
      </c>
      <c r="G4579" s="12" t="n">
        <v>44940</v>
      </c>
      <c r="H4579" s="10" t="inlineStr"/>
      <c r="I4579" s="10" t="n"/>
      <c r="J4579" s="10" t="n"/>
      <c r="K4579" s="10" t="n"/>
      <c r="L4579" s="13" t="n">
        <v>4.830303030303031</v>
      </c>
      <c r="M4579" s="12" t="n">
        <v>44944</v>
      </c>
      <c r="N4579" s="13" t="n">
        <v>15</v>
      </c>
      <c r="O4579" s="12" t="n">
        <v>44959</v>
      </c>
      <c r="P4579" t="n">
        <v>22</v>
      </c>
      <c r="Q4579" s="14" t="inlineStr">
        <is>
          <t>SI</t>
        </is>
      </c>
      <c r="R4579" s="10" t="n"/>
      <c r="S4579" s="10" t="n"/>
      <c r="T4579" s="10" t="n"/>
      <c r="U4579" s="10" t="n"/>
      <c r="V4579" s="13" t="n">
        <v>6.830303030303031</v>
      </c>
      <c r="W4579" s="12" t="n">
        <v>44946</v>
      </c>
      <c r="X4579" s="13" t="n">
        <v>17</v>
      </c>
      <c r="Y4579" s="12" t="n">
        <v>44959</v>
      </c>
      <c r="Z4579" t="n">
        <v>22</v>
      </c>
      <c r="AA4579" s="14" t="inlineStr">
        <is>
          <t>SI</t>
        </is>
      </c>
    </row>
    <row r="4580">
      <c r="B4580" t="inlineStr">
        <is>
          <t>Venta Local</t>
        </is>
      </c>
      <c r="C4580" t="n">
        <v>40339170</v>
      </c>
      <c r="D4580" t="inlineStr">
        <is>
          <t>ANDES ASIA</t>
        </is>
      </c>
      <c r="E4580" t="n">
        <v>1022863</v>
      </c>
      <c r="F4580" t="inlineStr">
        <is>
          <t>andes asia1022863</t>
        </is>
      </c>
      <c r="G4580" s="12" t="n">
        <v>44940</v>
      </c>
      <c r="H4580" s="10" t="inlineStr"/>
      <c r="I4580" s="10" t="n"/>
      <c r="J4580" s="10" t="n"/>
      <c r="K4580" s="10" t="n"/>
      <c r="L4580" s="13" t="n">
        <v>4.830303030303031</v>
      </c>
      <c r="M4580" s="12" t="n">
        <v>44944</v>
      </c>
      <c r="N4580" s="13" t="n">
        <v>15</v>
      </c>
      <c r="O4580" s="12" t="n">
        <v>44959</v>
      </c>
      <c r="P4580" t="n">
        <v>22</v>
      </c>
      <c r="Q4580" s="14" t="inlineStr">
        <is>
          <t>SI</t>
        </is>
      </c>
      <c r="R4580" s="10" t="n"/>
      <c r="S4580" s="10" t="n"/>
      <c r="T4580" s="10" t="n"/>
      <c r="U4580" s="10" t="n"/>
      <c r="V4580" s="13" t="n">
        <v>6.830303030303031</v>
      </c>
      <c r="W4580" s="12" t="n">
        <v>44946</v>
      </c>
      <c r="X4580" s="13" t="n">
        <v>17</v>
      </c>
      <c r="Y4580" s="12" t="n">
        <v>44959</v>
      </c>
      <c r="Z4580" t="n">
        <v>22</v>
      </c>
      <c r="AA4580" s="14" t="inlineStr">
        <is>
          <t>SI</t>
        </is>
      </c>
    </row>
    <row r="4581">
      <c r="B4581" t="inlineStr">
        <is>
          <t>Venta Local</t>
        </is>
      </c>
      <c r="C4581" t="n">
        <v>40339170</v>
      </c>
      <c r="D4581" t="inlineStr">
        <is>
          <t>ANDES ASIA</t>
        </is>
      </c>
      <c r="E4581" t="n">
        <v>1022751</v>
      </c>
      <c r="F4581" t="inlineStr">
        <is>
          <t>andes asia1022751</t>
        </is>
      </c>
      <c r="G4581" s="12" t="n">
        <v>44940</v>
      </c>
      <c r="H4581" s="10" t="inlineStr"/>
      <c r="I4581" s="10" t="n"/>
      <c r="J4581" s="10" t="n"/>
      <c r="K4581" s="10" t="n"/>
      <c r="L4581" s="13" t="n">
        <v>4.830303030303031</v>
      </c>
      <c r="M4581" s="12" t="n">
        <v>44944</v>
      </c>
      <c r="N4581" s="13" t="n">
        <v>15</v>
      </c>
      <c r="O4581" s="12" t="n">
        <v>44959</v>
      </c>
      <c r="P4581" t="n">
        <v>22</v>
      </c>
      <c r="Q4581" s="14" t="inlineStr">
        <is>
          <t>SI</t>
        </is>
      </c>
      <c r="R4581" s="10" t="n"/>
      <c r="S4581" s="10" t="n"/>
      <c r="T4581" s="10" t="n"/>
      <c r="U4581" s="10" t="n"/>
      <c r="V4581" s="13" t="n">
        <v>6.830303030303031</v>
      </c>
      <c r="W4581" s="12" t="n">
        <v>44946</v>
      </c>
      <c r="X4581" s="13" t="n">
        <v>17</v>
      </c>
      <c r="Y4581" s="12" t="n">
        <v>44959</v>
      </c>
      <c r="Z4581" t="n">
        <v>22</v>
      </c>
      <c r="AA4581" s="14" t="inlineStr">
        <is>
          <t>SI</t>
        </is>
      </c>
    </row>
    <row r="4582">
      <c r="B4582" t="inlineStr">
        <is>
          <t>Venta Local</t>
        </is>
      </c>
      <c r="C4582" t="n">
        <v>40339170</v>
      </c>
      <c r="D4582" t="inlineStr">
        <is>
          <t>ANDES ASIA</t>
        </is>
      </c>
      <c r="E4582" t="n">
        <v>1022141</v>
      </c>
      <c r="F4582" t="inlineStr">
        <is>
          <t>andes asia1022141</t>
        </is>
      </c>
      <c r="G4582" s="12" t="n">
        <v>44940</v>
      </c>
      <c r="H4582" s="10" t="inlineStr"/>
      <c r="I4582" s="10" t="n"/>
      <c r="J4582" s="10" t="n"/>
      <c r="K4582" s="10" t="n"/>
      <c r="L4582" s="13" t="n">
        <v>4.830303030303031</v>
      </c>
      <c r="M4582" s="12" t="n">
        <v>44944</v>
      </c>
      <c r="N4582" s="13" t="n">
        <v>15</v>
      </c>
      <c r="O4582" s="12" t="n">
        <v>44959</v>
      </c>
      <c r="P4582" t="n">
        <v>22</v>
      </c>
      <c r="Q4582" s="14" t="inlineStr">
        <is>
          <t>SI</t>
        </is>
      </c>
      <c r="R4582" s="10" t="n"/>
      <c r="S4582" s="10" t="n"/>
      <c r="T4582" s="10" t="n"/>
      <c r="U4582" s="10" t="n"/>
      <c r="V4582" s="13" t="n">
        <v>6.830303030303031</v>
      </c>
      <c r="W4582" s="12" t="n">
        <v>44946</v>
      </c>
      <c r="X4582" s="13" t="n">
        <v>17</v>
      </c>
      <c r="Y4582" s="12" t="n">
        <v>44959</v>
      </c>
      <c r="Z4582" t="n">
        <v>22</v>
      </c>
      <c r="AA4582" s="14" t="inlineStr">
        <is>
          <t>SI</t>
        </is>
      </c>
    </row>
    <row r="4583">
      <c r="B4583" t="inlineStr">
        <is>
          <t>Venta Local</t>
        </is>
      </c>
      <c r="C4583" t="n">
        <v>40339170</v>
      </c>
      <c r="D4583" t="inlineStr">
        <is>
          <t>ANDES ASIA</t>
        </is>
      </c>
      <c r="E4583" t="n">
        <v>1021952</v>
      </c>
      <c r="F4583" t="inlineStr">
        <is>
          <t>andes asia1021952</t>
        </is>
      </c>
      <c r="G4583" s="12" t="n">
        <v>44940</v>
      </c>
      <c r="H4583" s="10" t="inlineStr"/>
      <c r="I4583" s="10" t="n"/>
      <c r="J4583" s="10" t="n"/>
      <c r="K4583" s="10" t="n"/>
      <c r="L4583" s="13" t="n">
        <v>4.830303030303031</v>
      </c>
      <c r="M4583" s="12" t="n">
        <v>44944</v>
      </c>
      <c r="N4583" s="13" t="n">
        <v>15</v>
      </c>
      <c r="O4583" s="12" t="n">
        <v>44959</v>
      </c>
      <c r="P4583" t="n">
        <v>22</v>
      </c>
      <c r="Q4583" s="14" t="inlineStr">
        <is>
          <t>SI</t>
        </is>
      </c>
      <c r="R4583" s="10" t="n"/>
      <c r="S4583" s="10" t="n"/>
      <c r="T4583" s="10" t="n"/>
      <c r="U4583" s="10" t="n"/>
      <c r="V4583" s="13" t="n">
        <v>6.830303030303031</v>
      </c>
      <c r="W4583" s="12" t="n">
        <v>44946</v>
      </c>
      <c r="X4583" s="13" t="n">
        <v>17</v>
      </c>
      <c r="Y4583" s="12" t="n">
        <v>44959</v>
      </c>
      <c r="Z4583" t="n">
        <v>22</v>
      </c>
      <c r="AA4583" s="14" t="inlineStr">
        <is>
          <t>SI</t>
        </is>
      </c>
    </row>
    <row r="4584">
      <c r="B4584" t="inlineStr">
        <is>
          <t>Venta Local</t>
        </is>
      </c>
      <c r="C4584" t="n">
        <v>40337855</v>
      </c>
      <c r="D4584" t="inlineStr">
        <is>
          <t>AGROSUPER SHANGHAI</t>
        </is>
      </c>
      <c r="E4584" t="n">
        <v>1021905</v>
      </c>
      <c r="F4584" t="inlineStr">
        <is>
          <t>agrosuper shanghai1021905</t>
        </is>
      </c>
      <c r="G4584" s="12" t="n">
        <v>44940</v>
      </c>
      <c r="H4584" s="10" t="inlineStr"/>
      <c r="I4584" s="10" t="n"/>
      <c r="J4584" s="10" t="n"/>
      <c r="K4584" s="10" t="n"/>
      <c r="L4584" s="13" t="n">
        <v>5.574109245612703</v>
      </c>
      <c r="M4584" s="12" t="n">
        <v>44945</v>
      </c>
      <c r="N4584" s="13" t="n">
        <v>5.5</v>
      </c>
      <c r="O4584" s="12" t="n">
        <v>44950</v>
      </c>
      <c r="P4584" t="n">
        <v>6</v>
      </c>
      <c r="Q4584" s="14" t="inlineStr">
        <is>
          <t>SI</t>
        </is>
      </c>
      <c r="R4584" s="10" t="n"/>
      <c r="S4584" s="10" t="n"/>
      <c r="T4584" s="10" t="n"/>
      <c r="U4584" s="10" t="n"/>
      <c r="V4584" s="13" t="n">
        <v>7.574109245612703</v>
      </c>
      <c r="W4584" s="12" t="n">
        <v>44947</v>
      </c>
      <c r="X4584" s="13" t="n">
        <v>7.5</v>
      </c>
      <c r="Y4584" s="12" t="n">
        <v>44950</v>
      </c>
      <c r="Z4584" t="n">
        <v>6</v>
      </c>
      <c r="AA4584" s="14" t="inlineStr">
        <is>
          <t>SI</t>
        </is>
      </c>
    </row>
    <row r="4585">
      <c r="B4585" t="inlineStr">
        <is>
          <t>Venta Local</t>
        </is>
      </c>
      <c r="C4585" t="n">
        <v>40337855</v>
      </c>
      <c r="D4585" t="inlineStr">
        <is>
          <t>AGROSUPER SHANGHAI</t>
        </is>
      </c>
      <c r="E4585" t="n">
        <v>1021905</v>
      </c>
      <c r="F4585" t="inlineStr">
        <is>
          <t>agrosuper shanghai1021905</t>
        </is>
      </c>
      <c r="G4585" s="12" t="n">
        <v>44940</v>
      </c>
      <c r="H4585" s="10" t="inlineStr"/>
      <c r="I4585" s="10" t="n"/>
      <c r="J4585" s="10" t="n"/>
      <c r="K4585" s="10" t="n"/>
      <c r="L4585" s="13" t="n">
        <v>5.574109245612703</v>
      </c>
      <c r="M4585" s="12" t="n">
        <v>44945</v>
      </c>
      <c r="N4585" s="13" t="n">
        <v>5.5</v>
      </c>
      <c r="O4585" s="12" t="n">
        <v>44950</v>
      </c>
      <c r="P4585" t="n">
        <v>6</v>
      </c>
      <c r="Q4585" s="14" t="inlineStr">
        <is>
          <t>SI</t>
        </is>
      </c>
      <c r="R4585" s="10" t="n"/>
      <c r="S4585" s="10" t="n"/>
      <c r="T4585" s="10" t="n"/>
      <c r="U4585" s="10" t="n"/>
      <c r="V4585" s="13" t="n">
        <v>7.574109245612703</v>
      </c>
      <c r="W4585" s="12" t="n">
        <v>44947</v>
      </c>
      <c r="X4585" s="13" t="n">
        <v>7.5</v>
      </c>
      <c r="Y4585" s="12" t="n">
        <v>44950</v>
      </c>
      <c r="Z4585" t="n">
        <v>6</v>
      </c>
      <c r="AA4585" s="14" t="inlineStr">
        <is>
          <t>SI</t>
        </is>
      </c>
    </row>
    <row r="4586">
      <c r="B4586" t="inlineStr">
        <is>
          <t>Venta Local</t>
        </is>
      </c>
      <c r="C4586" t="n">
        <v>40337854</v>
      </c>
      <c r="D4586" t="inlineStr">
        <is>
          <t>AGROSUPER SHANGHAI</t>
        </is>
      </c>
      <c r="E4586" t="n">
        <v>1021905</v>
      </c>
      <c r="F4586" t="inlineStr">
        <is>
          <t>agrosuper shanghai1021905</t>
        </is>
      </c>
      <c r="G4586" s="12" t="n">
        <v>44952</v>
      </c>
      <c r="H4586" s="10" t="inlineStr"/>
      <c r="I4586" s="10" t="n"/>
      <c r="J4586" s="10" t="n"/>
      <c r="K4586" s="10" t="n"/>
      <c r="L4586" s="13" t="n">
        <v>5.574109245612703</v>
      </c>
      <c r="M4586" s="12" t="n">
        <v>44957</v>
      </c>
      <c r="N4586" s="13" t="n">
        <v>5.5</v>
      </c>
      <c r="O4586" s="12" t="n">
        <v>44962</v>
      </c>
      <c r="P4586" t="n">
        <v>20</v>
      </c>
      <c r="Q4586" s="14" t="inlineStr">
        <is>
          <t>SI</t>
        </is>
      </c>
      <c r="R4586" s="10" t="n"/>
      <c r="S4586" s="10" t="n"/>
      <c r="T4586" s="10" t="n"/>
      <c r="U4586" s="10" t="n"/>
      <c r="V4586" s="13" t="n">
        <v>7.574109245612703</v>
      </c>
      <c r="W4586" s="12" t="n">
        <v>44959</v>
      </c>
      <c r="X4586" s="13" t="n">
        <v>7.5</v>
      </c>
      <c r="Y4586" s="12" t="n">
        <v>44962</v>
      </c>
      <c r="Z4586" t="n">
        <v>20</v>
      </c>
      <c r="AA4586" s="14" t="inlineStr">
        <is>
          <t>SI</t>
        </is>
      </c>
    </row>
    <row r="4587">
      <c r="B4587" t="inlineStr">
        <is>
          <t>Venta Local</t>
        </is>
      </c>
      <c r="C4587" t="n">
        <v>40337853</v>
      </c>
      <c r="D4587" t="inlineStr">
        <is>
          <t>AGROSUPER SHANGHAI</t>
        </is>
      </c>
      <c r="E4587" t="n">
        <v>1021905</v>
      </c>
      <c r="F4587" t="inlineStr">
        <is>
          <t>agrosuper shanghai1021905</t>
        </is>
      </c>
      <c r="G4587" s="12" t="n">
        <v>44955</v>
      </c>
      <c r="H4587" s="10" t="inlineStr"/>
      <c r="I4587" s="10" t="n"/>
      <c r="J4587" s="10" t="n"/>
      <c r="K4587" s="10" t="n"/>
      <c r="L4587" s="13" t="n">
        <v>5.574109245612703</v>
      </c>
      <c r="M4587" s="12" t="n">
        <v>44960</v>
      </c>
      <c r="N4587" s="13" t="n">
        <v>5.5</v>
      </c>
      <c r="O4587" s="12" t="n">
        <v>44965</v>
      </c>
      <c r="P4587" t="n">
        <v>17</v>
      </c>
      <c r="Q4587" s="14" t="inlineStr">
        <is>
          <t>SI</t>
        </is>
      </c>
      <c r="R4587" s="10" t="n"/>
      <c r="S4587" s="10" t="n"/>
      <c r="T4587" s="10" t="n"/>
      <c r="U4587" s="10" t="n"/>
      <c r="V4587" s="13" t="n">
        <v>7.574109245612703</v>
      </c>
      <c r="W4587" s="12" t="n">
        <v>44962</v>
      </c>
      <c r="X4587" s="13" t="n">
        <v>7.5</v>
      </c>
      <c r="Y4587" s="12" t="n">
        <v>44965</v>
      </c>
      <c r="Z4587" t="n">
        <v>17</v>
      </c>
      <c r="AA4587" s="14" t="inlineStr">
        <is>
          <t>SI</t>
        </is>
      </c>
    </row>
    <row r="4588">
      <c r="B4588" t="inlineStr">
        <is>
          <t>Venta Local</t>
        </is>
      </c>
      <c r="C4588" t="n">
        <v>40337666</v>
      </c>
      <c r="D4588" t="inlineStr">
        <is>
          <t>AGROSUPER SHANGHAI</t>
        </is>
      </c>
      <c r="E4588" t="n">
        <v>1021737</v>
      </c>
      <c r="F4588" t="inlineStr">
        <is>
          <t>agrosuper shanghai1021737</t>
        </is>
      </c>
      <c r="G4588" s="12" t="n">
        <v>44965</v>
      </c>
      <c r="H4588" s="10" t="inlineStr"/>
      <c r="I4588" s="10" t="n"/>
      <c r="J4588" s="10" t="n"/>
      <c r="K4588" s="10" t="n"/>
      <c r="L4588" s="13" t="n">
        <v>5.574109245612703</v>
      </c>
      <c r="M4588" s="12" t="n">
        <v>44970</v>
      </c>
      <c r="N4588" s="13" t="n">
        <v>5.5</v>
      </c>
      <c r="O4588" s="12" t="n">
        <v>44975</v>
      </c>
      <c r="P4588" t="n">
        <v>8</v>
      </c>
      <c r="Q4588" s="14" t="inlineStr">
        <is>
          <t>SI</t>
        </is>
      </c>
      <c r="R4588" s="10" t="n"/>
      <c r="S4588" s="10" t="n"/>
      <c r="T4588" s="10" t="n"/>
      <c r="U4588" s="10" t="n"/>
      <c r="V4588" s="13" t="n">
        <v>7.574109245612703</v>
      </c>
      <c r="W4588" s="12" t="n">
        <v>44972</v>
      </c>
      <c r="X4588" s="13" t="n">
        <v>7.5</v>
      </c>
      <c r="Y4588" s="12" t="n">
        <v>44975</v>
      </c>
      <c r="Z4588" t="n">
        <v>8</v>
      </c>
      <c r="AA4588" s="14" t="inlineStr">
        <is>
          <t>SI</t>
        </is>
      </c>
    </row>
    <row r="4589">
      <c r="B4589" t="inlineStr">
        <is>
          <t>Venta Local</t>
        </is>
      </c>
      <c r="C4589" t="n">
        <v>40337665</v>
      </c>
      <c r="D4589" t="inlineStr">
        <is>
          <t>AGROSUPER SHANGHAI</t>
        </is>
      </c>
      <c r="E4589" t="n">
        <v>1021737</v>
      </c>
      <c r="F4589" t="inlineStr">
        <is>
          <t>agrosuper shanghai1021737</t>
        </is>
      </c>
      <c r="G4589" s="12" t="n">
        <v>44960</v>
      </c>
      <c r="H4589" s="10" t="inlineStr"/>
      <c r="I4589" s="10" t="n"/>
      <c r="J4589" s="10" t="n"/>
      <c r="K4589" s="10" t="n"/>
      <c r="L4589" s="13" t="n">
        <v>5.574109245612703</v>
      </c>
      <c r="M4589" s="12" t="n">
        <v>44965</v>
      </c>
      <c r="N4589" s="13" t="n">
        <v>5.5</v>
      </c>
      <c r="O4589" s="12" t="n">
        <v>44970</v>
      </c>
      <c r="P4589" t="n">
        <v>13</v>
      </c>
      <c r="Q4589" s="14" t="inlineStr">
        <is>
          <t>SI</t>
        </is>
      </c>
      <c r="R4589" s="10" t="n"/>
      <c r="S4589" s="10" t="n"/>
      <c r="T4589" s="10" t="n"/>
      <c r="U4589" s="10" t="n"/>
      <c r="V4589" s="13" t="n">
        <v>7.574109245612703</v>
      </c>
      <c r="W4589" s="12" t="n">
        <v>44967</v>
      </c>
      <c r="X4589" s="13" t="n">
        <v>7.5</v>
      </c>
      <c r="Y4589" s="12" t="n">
        <v>44970</v>
      </c>
      <c r="Z4589" t="n">
        <v>13</v>
      </c>
      <c r="AA4589" s="14" t="inlineStr">
        <is>
          <t>SI</t>
        </is>
      </c>
    </row>
    <row r="4590">
      <c r="B4590" t="inlineStr">
        <is>
          <t>Venta Local</t>
        </is>
      </c>
      <c r="C4590" t="n">
        <v>40337573</v>
      </c>
      <c r="D4590" t="inlineStr">
        <is>
          <t>AGROSUPER SHANGHAI</t>
        </is>
      </c>
      <c r="E4590" t="n">
        <v>1022379</v>
      </c>
      <c r="F4590" t="inlineStr">
        <is>
          <t>agrosuper shanghai1022379</t>
        </is>
      </c>
      <c r="G4590" s="12" t="n">
        <v>44941</v>
      </c>
      <c r="H4590" s="10" t="inlineStr"/>
      <c r="I4590" s="10" t="n"/>
      <c r="J4590" s="10" t="n"/>
      <c r="K4590" s="10" t="n"/>
      <c r="L4590" s="13" t="n">
        <v>5.574109245612703</v>
      </c>
      <c r="M4590" s="12" t="n">
        <v>44946</v>
      </c>
      <c r="N4590" s="13" t="n">
        <v>5.5</v>
      </c>
      <c r="O4590" s="12" t="n">
        <v>44951</v>
      </c>
      <c r="P4590" t="n">
        <v>5</v>
      </c>
      <c r="Q4590" s="14" t="inlineStr">
        <is>
          <t>SI</t>
        </is>
      </c>
      <c r="R4590" s="10" t="n"/>
      <c r="S4590" s="10" t="n"/>
      <c r="T4590" s="10" t="n"/>
      <c r="U4590" s="10" t="n"/>
      <c r="V4590" s="13" t="n">
        <v>7.574109245612703</v>
      </c>
      <c r="W4590" s="12" t="n">
        <v>44948</v>
      </c>
      <c r="X4590" s="13" t="n">
        <v>7.5</v>
      </c>
      <c r="Y4590" s="12" t="n">
        <v>44951</v>
      </c>
      <c r="Z4590" t="n">
        <v>5</v>
      </c>
      <c r="AA4590" s="14" t="inlineStr">
        <is>
          <t>SI</t>
        </is>
      </c>
    </row>
    <row r="4591">
      <c r="B4591" t="inlineStr">
        <is>
          <t>Venta Local</t>
        </is>
      </c>
      <c r="C4591" t="n">
        <v>40337542</v>
      </c>
      <c r="D4591" t="inlineStr">
        <is>
          <t>AGROSUPER SHANGHAI</t>
        </is>
      </c>
      <c r="E4591" t="n">
        <v>1012503</v>
      </c>
      <c r="F4591" t="inlineStr">
        <is>
          <t>agrosuper shanghai1012503</t>
        </is>
      </c>
      <c r="G4591" s="12" t="n">
        <v>44958</v>
      </c>
      <c r="H4591" s="10" t="inlineStr"/>
      <c r="I4591" s="10" t="n"/>
      <c r="J4591" s="10" t="n"/>
      <c r="K4591" s="10" t="n"/>
      <c r="L4591" s="13" t="n">
        <v>5.574109245612703</v>
      </c>
      <c r="M4591" s="12" t="n">
        <v>44963</v>
      </c>
      <c r="N4591" s="13" t="n">
        <v>5.5</v>
      </c>
      <c r="O4591" s="12" t="n">
        <v>44968</v>
      </c>
      <c r="P4591" t="n">
        <v>14</v>
      </c>
      <c r="Q4591" s="14" t="inlineStr">
        <is>
          <t>SI</t>
        </is>
      </c>
      <c r="R4591" s="10" t="n"/>
      <c r="S4591" s="10" t="n"/>
      <c r="T4591" s="10" t="n"/>
      <c r="U4591" s="10" t="n"/>
      <c r="V4591" s="13" t="n">
        <v>7.574109245612703</v>
      </c>
      <c r="W4591" s="12" t="n">
        <v>44965</v>
      </c>
      <c r="X4591" s="13" t="n">
        <v>7.5</v>
      </c>
      <c r="Y4591" s="12" t="n">
        <v>44968</v>
      </c>
      <c r="Z4591" t="n">
        <v>14</v>
      </c>
      <c r="AA4591" s="14" t="inlineStr">
        <is>
          <t>SI</t>
        </is>
      </c>
    </row>
    <row r="4592">
      <c r="B4592" t="inlineStr">
        <is>
          <t>Venta Local</t>
        </is>
      </c>
      <c r="C4592" t="n">
        <v>40337541</v>
      </c>
      <c r="D4592" t="inlineStr">
        <is>
          <t>AGROSUPER SHANGHAI</t>
        </is>
      </c>
      <c r="E4592" t="n">
        <v>1012503</v>
      </c>
      <c r="F4592" t="inlineStr">
        <is>
          <t>agrosuper shanghai1012503</t>
        </is>
      </c>
      <c r="G4592" s="12" t="n">
        <v>44956</v>
      </c>
      <c r="H4592" s="10" t="inlineStr"/>
      <c r="I4592" s="10" t="n"/>
      <c r="J4592" s="10" t="n"/>
      <c r="K4592" s="10" t="n"/>
      <c r="L4592" s="13" t="n">
        <v>5.574109245612703</v>
      </c>
      <c r="M4592" s="12" t="n">
        <v>44961</v>
      </c>
      <c r="N4592" s="13" t="n">
        <v>5.5</v>
      </c>
      <c r="O4592" s="12" t="n">
        <v>44966</v>
      </c>
      <c r="P4592" t="n">
        <v>16</v>
      </c>
      <c r="Q4592" s="14" t="inlineStr">
        <is>
          <t>SI</t>
        </is>
      </c>
      <c r="R4592" s="10" t="n"/>
      <c r="S4592" s="10" t="n"/>
      <c r="T4592" s="10" t="n"/>
      <c r="U4592" s="10" t="n"/>
      <c r="V4592" s="13" t="n">
        <v>7.574109245612703</v>
      </c>
      <c r="W4592" s="12" t="n">
        <v>44963</v>
      </c>
      <c r="X4592" s="13" t="n">
        <v>7.5</v>
      </c>
      <c r="Y4592" s="12" t="n">
        <v>44966</v>
      </c>
      <c r="Z4592" t="n">
        <v>16</v>
      </c>
      <c r="AA4592" s="14" t="inlineStr">
        <is>
          <t>SI</t>
        </is>
      </c>
    </row>
    <row r="4593">
      <c r="B4593" t="inlineStr">
        <is>
          <t>Venta Local</t>
        </is>
      </c>
      <c r="C4593" t="n">
        <v>40337540</v>
      </c>
      <c r="D4593" t="inlineStr">
        <is>
          <t>AGROSUPER SHANGHAI</t>
        </is>
      </c>
      <c r="E4593" t="n">
        <v>1012503</v>
      </c>
      <c r="F4593" t="inlineStr">
        <is>
          <t>agrosuper shanghai1012503</t>
        </is>
      </c>
      <c r="G4593" s="12" t="n">
        <v>44958</v>
      </c>
      <c r="H4593" s="10" t="inlineStr"/>
      <c r="I4593" s="10" t="n"/>
      <c r="J4593" s="10" t="n"/>
      <c r="K4593" s="10" t="n"/>
      <c r="L4593" s="13" t="n">
        <v>5.574109245612703</v>
      </c>
      <c r="M4593" s="12" t="n">
        <v>44963</v>
      </c>
      <c r="N4593" s="13" t="n">
        <v>5.5</v>
      </c>
      <c r="O4593" s="12" t="n">
        <v>44968</v>
      </c>
      <c r="P4593" t="n">
        <v>14</v>
      </c>
      <c r="Q4593" s="14" t="inlineStr">
        <is>
          <t>SI</t>
        </is>
      </c>
      <c r="R4593" s="10" t="n"/>
      <c r="S4593" s="10" t="n"/>
      <c r="T4593" s="10" t="n"/>
      <c r="U4593" s="10" t="n"/>
      <c r="V4593" s="13" t="n">
        <v>7.574109245612703</v>
      </c>
      <c r="W4593" s="12" t="n">
        <v>44965</v>
      </c>
      <c r="X4593" s="13" t="n">
        <v>7.5</v>
      </c>
      <c r="Y4593" s="12" t="n">
        <v>44968</v>
      </c>
      <c r="Z4593" t="n">
        <v>14</v>
      </c>
      <c r="AA4593" s="14" t="inlineStr">
        <is>
          <t>SI</t>
        </is>
      </c>
    </row>
    <row r="4594">
      <c r="B4594" t="inlineStr">
        <is>
          <t>Venta Local</t>
        </is>
      </c>
      <c r="C4594" t="n">
        <v>40337539</v>
      </c>
      <c r="D4594" t="inlineStr">
        <is>
          <t>AGROSUPER SHANGHAI</t>
        </is>
      </c>
      <c r="E4594" t="n">
        <v>1012503</v>
      </c>
      <c r="F4594" t="inlineStr">
        <is>
          <t>agrosuper shanghai1012503</t>
        </is>
      </c>
      <c r="G4594" s="12" t="n">
        <v>44958</v>
      </c>
      <c r="H4594" s="10" t="inlineStr"/>
      <c r="I4594" s="10" t="n"/>
      <c r="J4594" s="10" t="n"/>
      <c r="K4594" s="10" t="n"/>
      <c r="L4594" s="13" t="n">
        <v>5.574109245612703</v>
      </c>
      <c r="M4594" s="12" t="n">
        <v>44963</v>
      </c>
      <c r="N4594" s="13" t="n">
        <v>5.5</v>
      </c>
      <c r="O4594" s="12" t="n">
        <v>44968</v>
      </c>
      <c r="P4594" t="n">
        <v>14</v>
      </c>
      <c r="Q4594" s="14" t="inlineStr">
        <is>
          <t>SI</t>
        </is>
      </c>
      <c r="R4594" s="10" t="n"/>
      <c r="S4594" s="10" t="n"/>
      <c r="T4594" s="10" t="n"/>
      <c r="U4594" s="10" t="n"/>
      <c r="V4594" s="13" t="n">
        <v>7.574109245612703</v>
      </c>
      <c r="W4594" s="12" t="n">
        <v>44965</v>
      </c>
      <c r="X4594" s="13" t="n">
        <v>7.5</v>
      </c>
      <c r="Y4594" s="12" t="n">
        <v>44968</v>
      </c>
      <c r="Z4594" t="n">
        <v>14</v>
      </c>
      <c r="AA4594" s="14" t="inlineStr">
        <is>
          <t>SI</t>
        </is>
      </c>
    </row>
    <row r="4595">
      <c r="B4595" t="inlineStr">
        <is>
          <t>Venta Local</t>
        </is>
      </c>
      <c r="C4595" t="n">
        <v>40337538</v>
      </c>
      <c r="D4595" t="inlineStr">
        <is>
          <t>AGROSUPER SHANGHAI</t>
        </is>
      </c>
      <c r="E4595" t="n">
        <v>1012503</v>
      </c>
      <c r="F4595" t="inlineStr">
        <is>
          <t>agrosuper shanghai1012503</t>
        </is>
      </c>
      <c r="G4595" s="12" t="n">
        <v>44952</v>
      </c>
      <c r="H4595" s="10" t="inlineStr"/>
      <c r="I4595" s="10" t="n"/>
      <c r="J4595" s="10" t="n"/>
      <c r="K4595" s="10" t="n"/>
      <c r="L4595" s="13" t="n">
        <v>5.574109245612703</v>
      </c>
      <c r="M4595" s="12" t="n">
        <v>44957</v>
      </c>
      <c r="N4595" s="13" t="n">
        <v>5.5</v>
      </c>
      <c r="O4595" s="12" t="n">
        <v>44962</v>
      </c>
      <c r="P4595" t="n">
        <v>20</v>
      </c>
      <c r="Q4595" s="14" t="inlineStr">
        <is>
          <t>SI</t>
        </is>
      </c>
      <c r="R4595" s="10" t="n"/>
      <c r="S4595" s="10" t="n"/>
      <c r="T4595" s="10" t="n"/>
      <c r="U4595" s="10" t="n"/>
      <c r="V4595" s="13" t="n">
        <v>7.574109245612703</v>
      </c>
      <c r="W4595" s="12" t="n">
        <v>44959</v>
      </c>
      <c r="X4595" s="13" t="n">
        <v>7.5</v>
      </c>
      <c r="Y4595" s="12" t="n">
        <v>44962</v>
      </c>
      <c r="Z4595" t="n">
        <v>20</v>
      </c>
      <c r="AA4595" s="14" t="inlineStr">
        <is>
          <t>SI</t>
        </is>
      </c>
    </row>
    <row r="4596">
      <c r="B4596" t="inlineStr">
        <is>
          <t>Venta Local</t>
        </is>
      </c>
      <c r="C4596" t="n">
        <v>40337537</v>
      </c>
      <c r="D4596" t="inlineStr">
        <is>
          <t>AGROSUPER SHANGHAI</t>
        </is>
      </c>
      <c r="E4596" t="n">
        <v>1012503</v>
      </c>
      <c r="F4596" t="inlineStr">
        <is>
          <t>agrosuper shanghai1012503</t>
        </is>
      </c>
      <c r="G4596" s="12" t="n">
        <v>44956</v>
      </c>
      <c r="H4596" s="10" t="inlineStr"/>
      <c r="I4596" s="10" t="n"/>
      <c r="J4596" s="10" t="n"/>
      <c r="K4596" s="10" t="n"/>
      <c r="L4596" s="13" t="n">
        <v>5.574109245612703</v>
      </c>
      <c r="M4596" s="12" t="n">
        <v>44961</v>
      </c>
      <c r="N4596" s="13" t="n">
        <v>5.5</v>
      </c>
      <c r="O4596" s="12" t="n">
        <v>44966</v>
      </c>
      <c r="P4596" t="n">
        <v>16</v>
      </c>
      <c r="Q4596" s="14" t="inlineStr">
        <is>
          <t>SI</t>
        </is>
      </c>
      <c r="R4596" s="10" t="n"/>
      <c r="S4596" s="10" t="n"/>
      <c r="T4596" s="10" t="n"/>
      <c r="U4596" s="10" t="n"/>
      <c r="V4596" s="13" t="n">
        <v>7.574109245612703</v>
      </c>
      <c r="W4596" s="12" t="n">
        <v>44963</v>
      </c>
      <c r="X4596" s="13" t="n">
        <v>7.5</v>
      </c>
      <c r="Y4596" s="12" t="n">
        <v>44966</v>
      </c>
      <c r="Z4596" t="n">
        <v>16</v>
      </c>
      <c r="AA4596" s="14" t="inlineStr">
        <is>
          <t>SI</t>
        </is>
      </c>
    </row>
    <row r="4597">
      <c r="B4597" t="inlineStr">
        <is>
          <t>Venta Local</t>
        </is>
      </c>
      <c r="C4597" t="n">
        <v>40337536</v>
      </c>
      <c r="D4597" t="inlineStr">
        <is>
          <t>AGROSUPER SHANGHAI</t>
        </is>
      </c>
      <c r="E4597" t="n">
        <v>1012503</v>
      </c>
      <c r="F4597" t="inlineStr">
        <is>
          <t>agrosuper shanghai1012503</t>
        </is>
      </c>
      <c r="G4597" s="12" t="n">
        <v>44941</v>
      </c>
      <c r="H4597" s="10" t="inlineStr"/>
      <c r="I4597" s="10" t="n"/>
      <c r="J4597" s="10" t="n"/>
      <c r="K4597" s="10" t="n"/>
      <c r="L4597" s="13" t="n">
        <v>5.574109245612703</v>
      </c>
      <c r="M4597" s="12" t="n">
        <v>44946</v>
      </c>
      <c r="N4597" s="13" t="n">
        <v>5.5</v>
      </c>
      <c r="O4597" s="12" t="n">
        <v>44951</v>
      </c>
      <c r="P4597" t="n">
        <v>5</v>
      </c>
      <c r="Q4597" s="14" t="inlineStr">
        <is>
          <t>SI</t>
        </is>
      </c>
      <c r="R4597" s="10" t="n"/>
      <c r="S4597" s="10" t="n"/>
      <c r="T4597" s="10" t="n"/>
      <c r="U4597" s="10" t="n"/>
      <c r="V4597" s="13" t="n">
        <v>7.574109245612703</v>
      </c>
      <c r="W4597" s="12" t="n">
        <v>44948</v>
      </c>
      <c r="X4597" s="13" t="n">
        <v>7.5</v>
      </c>
      <c r="Y4597" s="12" t="n">
        <v>44951</v>
      </c>
      <c r="Z4597" t="n">
        <v>5</v>
      </c>
      <c r="AA4597" s="14" t="inlineStr">
        <is>
          <t>SI</t>
        </is>
      </c>
    </row>
    <row r="4598">
      <c r="B4598" t="inlineStr">
        <is>
          <t>Venta Local</t>
        </is>
      </c>
      <c r="C4598" t="n">
        <v>40337535</v>
      </c>
      <c r="D4598" t="inlineStr">
        <is>
          <t>AGROSUPER SHANGHAI</t>
        </is>
      </c>
      <c r="E4598" t="n">
        <v>1012503</v>
      </c>
      <c r="F4598" t="inlineStr">
        <is>
          <t>agrosuper shanghai1012503</t>
        </is>
      </c>
      <c r="G4598" s="12" t="n">
        <v>44952</v>
      </c>
      <c r="H4598" s="10" t="inlineStr"/>
      <c r="I4598" s="10" t="n"/>
      <c r="J4598" s="10" t="n"/>
      <c r="K4598" s="10" t="n"/>
      <c r="L4598" s="13" t="n">
        <v>5.574109245612703</v>
      </c>
      <c r="M4598" s="12" t="n">
        <v>44957</v>
      </c>
      <c r="N4598" s="13" t="n">
        <v>5.5</v>
      </c>
      <c r="O4598" s="12" t="n">
        <v>44962</v>
      </c>
      <c r="P4598" t="n">
        <v>20</v>
      </c>
      <c r="Q4598" s="14" t="inlineStr">
        <is>
          <t>SI</t>
        </is>
      </c>
      <c r="R4598" s="10" t="n"/>
      <c r="S4598" s="10" t="n"/>
      <c r="T4598" s="10" t="n"/>
      <c r="U4598" s="10" t="n"/>
      <c r="V4598" s="13" t="n">
        <v>7.574109245612703</v>
      </c>
      <c r="W4598" s="12" t="n">
        <v>44959</v>
      </c>
      <c r="X4598" s="13" t="n">
        <v>7.5</v>
      </c>
      <c r="Y4598" s="12" t="n">
        <v>44962</v>
      </c>
      <c r="Z4598" t="n">
        <v>20</v>
      </c>
      <c r="AA4598" s="14" t="inlineStr">
        <is>
          <t>SI</t>
        </is>
      </c>
    </row>
    <row r="4599">
      <c r="B4599" t="inlineStr">
        <is>
          <t>Venta Local</t>
        </is>
      </c>
      <c r="C4599" t="n">
        <v>40337534</v>
      </c>
      <c r="D4599" t="inlineStr">
        <is>
          <t>AGROSUPER SHANGHAI</t>
        </is>
      </c>
      <c r="E4599" t="n">
        <v>1012527</v>
      </c>
      <c r="F4599" t="inlineStr">
        <is>
          <t>agrosuper shanghai1012527</t>
        </is>
      </c>
      <c r="G4599" s="12" t="n">
        <v>44952</v>
      </c>
      <c r="H4599" s="10" t="inlineStr"/>
      <c r="I4599" s="10" t="n"/>
      <c r="J4599" s="10" t="n"/>
      <c r="K4599" s="10" t="n"/>
      <c r="L4599" s="13" t="n">
        <v>5.574109245612703</v>
      </c>
      <c r="M4599" s="12" t="n">
        <v>44957</v>
      </c>
      <c r="N4599" s="13" t="n">
        <v>5.5</v>
      </c>
      <c r="O4599" s="12" t="n">
        <v>44962</v>
      </c>
      <c r="P4599" t="n">
        <v>20</v>
      </c>
      <c r="Q4599" s="14" t="inlineStr">
        <is>
          <t>SI</t>
        </is>
      </c>
      <c r="R4599" s="10" t="n"/>
      <c r="S4599" s="10" t="n"/>
      <c r="T4599" s="10" t="n"/>
      <c r="U4599" s="10" t="n"/>
      <c r="V4599" s="13" t="n">
        <v>7.574109245612703</v>
      </c>
      <c r="W4599" s="12" t="n">
        <v>44959</v>
      </c>
      <c r="X4599" s="13" t="n">
        <v>7.5</v>
      </c>
      <c r="Y4599" s="12" t="n">
        <v>44962</v>
      </c>
      <c r="Z4599" t="n">
        <v>20</v>
      </c>
      <c r="AA4599" s="14" t="inlineStr">
        <is>
          <t>SI</t>
        </is>
      </c>
    </row>
    <row r="4600">
      <c r="B4600" t="inlineStr">
        <is>
          <t>Venta Directa</t>
        </is>
      </c>
      <c r="C4600" t="n">
        <v>40334132</v>
      </c>
      <c r="D4600" t="inlineStr">
        <is>
          <t>AGROSUPER ASIA</t>
        </is>
      </c>
      <c r="E4600" t="n">
        <v>1023397</v>
      </c>
      <c r="F4600" t="inlineStr">
        <is>
          <t>agrosuper asia1023397</t>
        </is>
      </c>
      <c r="G4600" s="12" t="n">
        <v>44976</v>
      </c>
      <c r="H4600" s="10" t="inlineStr"/>
      <c r="I4600" s="10" t="n"/>
      <c r="J4600" s="10" t="n"/>
      <c r="K4600" s="10" t="n"/>
      <c r="L4600" s="13" t="n"/>
      <c r="N4600" s="13" t="n"/>
      <c r="Q4600" s="14" t="n"/>
      <c r="R4600" s="10" t="n"/>
      <c r="S4600" s="10" t="n"/>
      <c r="T4600" s="10" t="n"/>
      <c r="U4600" s="10" t="n"/>
      <c r="V4600" s="13" t="n"/>
      <c r="X4600" s="13" t="n"/>
      <c r="AA4600" s="14" t="n"/>
    </row>
    <row r="4601">
      <c r="B4601" t="inlineStr">
        <is>
          <t>Venta Directa</t>
        </is>
      </c>
      <c r="C4601" t="n">
        <v>40333356</v>
      </c>
      <c r="D4601" t="inlineStr">
        <is>
          <t>AGRO SUDAMERICA</t>
        </is>
      </c>
      <c r="E4601" t="n">
        <v>1020848</v>
      </c>
      <c r="F4601" t="inlineStr">
        <is>
          <t>agro sudamerica1020848</t>
        </is>
      </c>
      <c r="G4601" s="12" t="n">
        <v>44920</v>
      </c>
      <c r="H4601" s="10" t="inlineStr"/>
      <c r="I4601" s="10" t="n"/>
      <c r="J4601" s="10" t="n"/>
      <c r="K4601" s="10" t="n"/>
      <c r="L4601" s="13" t="n"/>
      <c r="N4601" s="13" t="n"/>
      <c r="Q4601" s="14" t="n"/>
      <c r="R4601" s="10" t="n"/>
      <c r="S4601" s="10" t="n"/>
      <c r="T4601" s="10" t="n"/>
      <c r="U4601" s="10" t="n"/>
      <c r="V4601" s="13" t="n"/>
      <c r="X4601" s="13" t="n"/>
      <c r="AA4601" s="14" t="n"/>
    </row>
    <row r="4602">
      <c r="B4602" t="inlineStr">
        <is>
          <t>Venta Local</t>
        </is>
      </c>
      <c r="C4602" t="n">
        <v>40332321</v>
      </c>
      <c r="D4602" t="inlineStr">
        <is>
          <t>AGROSUPER SHANGHAI</t>
        </is>
      </c>
      <c r="E4602" t="n">
        <v>1012503</v>
      </c>
      <c r="F4602" t="inlineStr">
        <is>
          <t>agrosuper shanghai1012503</t>
        </is>
      </c>
      <c r="G4602" s="12" t="n">
        <v>44936</v>
      </c>
      <c r="H4602" s="10" t="inlineStr"/>
      <c r="I4602" s="10" t="n"/>
      <c r="J4602" s="10" t="n"/>
      <c r="K4602" s="10" t="n"/>
      <c r="L4602" s="13" t="n">
        <v>5.574109245612703</v>
      </c>
      <c r="M4602" s="12" t="n">
        <v>44941</v>
      </c>
      <c r="N4602" s="13" t="n">
        <v>5.5</v>
      </c>
      <c r="O4602" s="12" t="n">
        <v>44946</v>
      </c>
      <c r="P4602" t="n">
        <v>7</v>
      </c>
      <c r="Q4602" s="14" t="inlineStr">
        <is>
          <t>SI</t>
        </is>
      </c>
      <c r="R4602" s="10" t="n"/>
      <c r="S4602" s="10" t="n"/>
      <c r="T4602" s="10" t="n"/>
      <c r="U4602" s="10" t="n"/>
      <c r="V4602" s="13" t="n">
        <v>7.574109245612703</v>
      </c>
      <c r="W4602" s="12" t="n">
        <v>44943</v>
      </c>
      <c r="X4602" s="13" t="n">
        <v>7.5</v>
      </c>
      <c r="Y4602" s="12" t="n">
        <v>44946</v>
      </c>
      <c r="Z4602" t="n">
        <v>7</v>
      </c>
      <c r="AA4602" s="14" t="inlineStr">
        <is>
          <t>SI</t>
        </is>
      </c>
    </row>
    <row r="4603">
      <c r="B4603" t="inlineStr">
        <is>
          <t>Venta Local</t>
        </is>
      </c>
      <c r="C4603" t="n">
        <v>40332319</v>
      </c>
      <c r="D4603" t="inlineStr">
        <is>
          <t>AGROSUPER SHANGHAI</t>
        </is>
      </c>
      <c r="E4603" t="n">
        <v>1012503</v>
      </c>
      <c r="F4603" t="inlineStr">
        <is>
          <t>agrosuper shanghai1012503</t>
        </is>
      </c>
      <c r="G4603" s="12" t="n">
        <v>44952</v>
      </c>
      <c r="H4603" s="10" t="inlineStr"/>
      <c r="I4603" s="10" t="n"/>
      <c r="J4603" s="10" t="n"/>
      <c r="K4603" s="10" t="n"/>
      <c r="L4603" s="13" t="n">
        <v>5.574109245612703</v>
      </c>
      <c r="M4603" s="12" t="n">
        <v>44957</v>
      </c>
      <c r="N4603" s="13" t="n">
        <v>5.5</v>
      </c>
      <c r="O4603" s="12" t="n">
        <v>44962</v>
      </c>
      <c r="P4603" t="n">
        <v>20</v>
      </c>
      <c r="Q4603" s="14" t="inlineStr">
        <is>
          <t>SI</t>
        </is>
      </c>
      <c r="R4603" s="10" t="n"/>
      <c r="S4603" s="10" t="n"/>
      <c r="T4603" s="10" t="n"/>
      <c r="U4603" s="10" t="n"/>
      <c r="V4603" s="13" t="n">
        <v>7.574109245612703</v>
      </c>
      <c r="W4603" s="12" t="n">
        <v>44959</v>
      </c>
      <c r="X4603" s="13" t="n">
        <v>7.5</v>
      </c>
      <c r="Y4603" s="12" t="n">
        <v>44962</v>
      </c>
      <c r="Z4603" t="n">
        <v>20</v>
      </c>
      <c r="AA4603" s="14" t="inlineStr">
        <is>
          <t>SI</t>
        </is>
      </c>
    </row>
    <row r="4604">
      <c r="B4604" t="inlineStr">
        <is>
          <t>Venta Local</t>
        </is>
      </c>
      <c r="C4604" t="n">
        <v>40327231</v>
      </c>
      <c r="D4604" t="inlineStr">
        <is>
          <t>AGROSUPER SHANGHAI</t>
        </is>
      </c>
      <c r="E4604" t="n">
        <v>1012005</v>
      </c>
      <c r="F4604" t="inlineStr">
        <is>
          <t>agrosuper shanghai1012005</t>
        </is>
      </c>
      <c r="G4604" s="12" t="n">
        <v>44955</v>
      </c>
      <c r="H4604" s="10" t="inlineStr"/>
      <c r="I4604" s="10" t="n"/>
      <c r="J4604" s="10" t="n"/>
      <c r="K4604" s="10" t="n"/>
      <c r="L4604" s="13" t="n">
        <v>5.574109245612703</v>
      </c>
      <c r="M4604" s="12" t="n">
        <v>44960</v>
      </c>
      <c r="N4604" s="13" t="n">
        <v>5.5</v>
      </c>
      <c r="O4604" s="12" t="n">
        <v>44965</v>
      </c>
      <c r="P4604" t="n">
        <v>17</v>
      </c>
      <c r="Q4604" s="14" t="inlineStr">
        <is>
          <t>SI</t>
        </is>
      </c>
      <c r="R4604" s="10" t="n"/>
      <c r="S4604" s="10" t="n"/>
      <c r="T4604" s="10" t="n"/>
      <c r="U4604" s="10" t="n"/>
      <c r="V4604" s="13" t="n">
        <v>7.574109245612703</v>
      </c>
      <c r="W4604" s="12" t="n">
        <v>44962</v>
      </c>
      <c r="X4604" s="13" t="n">
        <v>7.5</v>
      </c>
      <c r="Y4604" s="12" t="n">
        <v>44965</v>
      </c>
      <c r="Z4604" t="n">
        <v>17</v>
      </c>
      <c r="AA4604" s="14" t="inlineStr">
        <is>
          <t>SI</t>
        </is>
      </c>
    </row>
    <row r="4605">
      <c r="B4605" t="inlineStr">
        <is>
          <t>Venta Local</t>
        </is>
      </c>
      <c r="C4605" t="n">
        <v>40327231</v>
      </c>
      <c r="D4605" t="inlineStr">
        <is>
          <t>AGROSUPER SHANGHAI</t>
        </is>
      </c>
      <c r="E4605" t="n">
        <v>1011967</v>
      </c>
      <c r="F4605" t="inlineStr">
        <is>
          <t>agrosuper shanghai1011967</t>
        </is>
      </c>
      <c r="G4605" s="12" t="n">
        <v>44955</v>
      </c>
      <c r="H4605" s="10" t="inlineStr"/>
      <c r="I4605" s="10" t="n"/>
      <c r="J4605" s="10" t="n"/>
      <c r="K4605" s="10" t="n"/>
      <c r="L4605" s="13" t="n">
        <v>5.574109245612703</v>
      </c>
      <c r="M4605" s="12" t="n">
        <v>44960</v>
      </c>
      <c r="N4605" s="13" t="n">
        <v>5.5</v>
      </c>
      <c r="O4605" s="12" t="n">
        <v>44965</v>
      </c>
      <c r="P4605" t="n">
        <v>17</v>
      </c>
      <c r="Q4605" s="14" t="inlineStr">
        <is>
          <t>SI</t>
        </is>
      </c>
      <c r="R4605" s="10" t="n"/>
      <c r="S4605" s="10" t="n"/>
      <c r="T4605" s="10" t="n"/>
      <c r="U4605" s="10" t="n"/>
      <c r="V4605" s="13" t="n">
        <v>7.574109245612703</v>
      </c>
      <c r="W4605" s="12" t="n">
        <v>44962</v>
      </c>
      <c r="X4605" s="13" t="n">
        <v>7.5</v>
      </c>
      <c r="Y4605" s="12" t="n">
        <v>44965</v>
      </c>
      <c r="Z4605" t="n">
        <v>17</v>
      </c>
      <c r="AA4605" s="14" t="inlineStr">
        <is>
          <t>SI</t>
        </is>
      </c>
    </row>
    <row r="4606">
      <c r="B4606" t="inlineStr">
        <is>
          <t>Venta Local</t>
        </is>
      </c>
      <c r="C4606" t="n">
        <v>40321431</v>
      </c>
      <c r="D4606" t="inlineStr">
        <is>
          <t>AGRO EUROPA</t>
        </is>
      </c>
      <c r="E4606" t="n">
        <v>1030804</v>
      </c>
      <c r="F4606" t="inlineStr">
        <is>
          <t>agro europa1030804</t>
        </is>
      </c>
      <c r="G4606" s="12" t="n">
        <v>44946</v>
      </c>
      <c r="H4606" s="10" t="inlineStr"/>
      <c r="I4606" s="10" t="n"/>
      <c r="J4606" s="10" t="n"/>
      <c r="K4606" s="10" t="n"/>
      <c r="L4606" s="13" t="n">
        <v>5.142011834319526</v>
      </c>
      <c r="M4606" s="12" t="n">
        <v>44951</v>
      </c>
      <c r="N4606" s="13" t="n">
        <v>7.5</v>
      </c>
      <c r="O4606" s="12" t="n">
        <v>44958</v>
      </c>
      <c r="P4606" t="n">
        <v>23</v>
      </c>
      <c r="Q4606" s="14" t="inlineStr">
        <is>
          <t>SI</t>
        </is>
      </c>
      <c r="R4606" s="10" t="n"/>
      <c r="S4606" s="10" t="n"/>
      <c r="T4606" s="10" t="n"/>
      <c r="U4606" s="10" t="n"/>
      <c r="V4606" s="13" t="n">
        <v>7.142011834319526</v>
      </c>
      <c r="W4606" s="12" t="n">
        <v>44953</v>
      </c>
      <c r="X4606" s="13" t="n">
        <v>9.5</v>
      </c>
      <c r="Y4606" s="12" t="n">
        <v>44958</v>
      </c>
      <c r="Z4606" t="n">
        <v>23</v>
      </c>
      <c r="AA4606" s="14" t="inlineStr">
        <is>
          <t>SI</t>
        </is>
      </c>
    </row>
    <row r="4607">
      <c r="B4607" t="inlineStr">
        <is>
          <t>Venta Local</t>
        </is>
      </c>
      <c r="C4607" t="n">
        <v>40321431</v>
      </c>
      <c r="D4607" t="inlineStr">
        <is>
          <t>AGRO EUROPA</t>
        </is>
      </c>
      <c r="E4607" t="n">
        <v>1030710</v>
      </c>
      <c r="F4607" t="inlineStr">
        <is>
          <t>agro europa1030710</t>
        </is>
      </c>
      <c r="G4607" s="12" t="n">
        <v>44946</v>
      </c>
      <c r="H4607" s="10" t="inlineStr"/>
      <c r="I4607" s="10" t="n"/>
      <c r="J4607" s="10" t="n"/>
      <c r="K4607" s="10" t="n"/>
      <c r="L4607" s="13" t="n">
        <v>5.142011834319526</v>
      </c>
      <c r="M4607" s="12" t="n">
        <v>44951</v>
      </c>
      <c r="N4607" s="13" t="n">
        <v>7.5</v>
      </c>
      <c r="O4607" s="12" t="n">
        <v>44958</v>
      </c>
      <c r="P4607" t="n">
        <v>23</v>
      </c>
      <c r="Q4607" s="14" t="inlineStr">
        <is>
          <t>SI</t>
        </is>
      </c>
      <c r="R4607" s="10" t="n"/>
      <c r="S4607" s="10" t="n"/>
      <c r="T4607" s="10" t="n"/>
      <c r="U4607" s="10" t="n"/>
      <c r="V4607" s="13" t="n">
        <v>7.142011834319526</v>
      </c>
      <c r="W4607" s="12" t="n">
        <v>44953</v>
      </c>
      <c r="X4607" s="13" t="n">
        <v>9.5</v>
      </c>
      <c r="Y4607" s="12" t="n">
        <v>44958</v>
      </c>
      <c r="Z4607" t="n">
        <v>23</v>
      </c>
      <c r="AA4607" s="14" t="inlineStr">
        <is>
          <t>SI</t>
        </is>
      </c>
    </row>
    <row r="4608">
      <c r="B4608" t="inlineStr">
        <is>
          <t>Venta Local</t>
        </is>
      </c>
      <c r="C4608" t="n">
        <v>40311573</v>
      </c>
      <c r="D4608" t="inlineStr">
        <is>
          <t>ANDES ASIA</t>
        </is>
      </c>
      <c r="E4608" t="n">
        <v>1021931</v>
      </c>
      <c r="F4608" t="inlineStr">
        <is>
          <t>andes asia1021931</t>
        </is>
      </c>
      <c r="G4608" s="12" t="n">
        <v>44962</v>
      </c>
      <c r="H4608" s="10" t="inlineStr"/>
      <c r="I4608" s="10" t="n"/>
      <c r="J4608" s="10" t="n"/>
      <c r="K4608" s="10" t="n"/>
      <c r="L4608" s="13" t="n">
        <v>4.830303030303031</v>
      </c>
      <c r="M4608" s="12" t="n">
        <v>44966</v>
      </c>
      <c r="N4608" s="13" t="n">
        <v>15</v>
      </c>
      <c r="O4608" s="12" t="n">
        <v>44981</v>
      </c>
      <c r="P4608" t="n">
        <v>3</v>
      </c>
      <c r="Q4608" s="14" t="inlineStr">
        <is>
          <t>SI</t>
        </is>
      </c>
      <c r="R4608" s="10" t="n"/>
      <c r="S4608" s="10" t="n"/>
      <c r="T4608" s="10" t="n"/>
      <c r="U4608" s="10" t="n"/>
      <c r="V4608" s="13" t="n">
        <v>6.830303030303031</v>
      </c>
      <c r="W4608" s="12" t="n">
        <v>44968</v>
      </c>
      <c r="X4608" s="13" t="n">
        <v>17</v>
      </c>
      <c r="Y4608" s="12" t="n">
        <v>44981</v>
      </c>
      <c r="Z4608" t="n">
        <v>3</v>
      </c>
      <c r="AA4608" s="14" t="inlineStr">
        <is>
          <t>SI</t>
        </is>
      </c>
    </row>
    <row r="4609">
      <c r="B4609" t="inlineStr">
        <is>
          <t>Venta Local</t>
        </is>
      </c>
      <c r="C4609" t="n">
        <v>40311572</v>
      </c>
      <c r="D4609" t="inlineStr">
        <is>
          <t>ANDES ASIA</t>
        </is>
      </c>
      <c r="E4609" t="n">
        <v>1021945</v>
      </c>
      <c r="F4609" t="inlineStr">
        <is>
          <t>andes asia1021945</t>
        </is>
      </c>
      <c r="G4609" s="12" t="n">
        <v>44962</v>
      </c>
      <c r="H4609" s="10" t="inlineStr"/>
      <c r="I4609" s="10" t="n"/>
      <c r="J4609" s="10" t="n"/>
      <c r="K4609" s="10" t="n"/>
      <c r="L4609" s="13" t="n">
        <v>4.830303030303031</v>
      </c>
      <c r="M4609" s="12" t="n">
        <v>44966</v>
      </c>
      <c r="N4609" s="13" t="n">
        <v>15</v>
      </c>
      <c r="O4609" s="12" t="n">
        <v>44981</v>
      </c>
      <c r="P4609" t="n">
        <v>3</v>
      </c>
      <c r="Q4609" s="14" t="inlineStr">
        <is>
          <t>SI</t>
        </is>
      </c>
      <c r="R4609" s="10" t="n"/>
      <c r="S4609" s="10" t="n"/>
      <c r="T4609" s="10" t="n"/>
      <c r="U4609" s="10" t="n"/>
      <c r="V4609" s="13" t="n">
        <v>6.830303030303031</v>
      </c>
      <c r="W4609" s="12" t="n">
        <v>44968</v>
      </c>
      <c r="X4609" s="13" t="n">
        <v>17</v>
      </c>
      <c r="Y4609" s="12" t="n">
        <v>44981</v>
      </c>
      <c r="Z4609" t="n">
        <v>3</v>
      </c>
      <c r="AA4609" s="14" t="inlineStr">
        <is>
          <t>SI</t>
        </is>
      </c>
    </row>
    <row r="4610">
      <c r="B4610" t="inlineStr">
        <is>
          <t>Venta Local</t>
        </is>
      </c>
      <c r="C4610" t="n">
        <v>40311572</v>
      </c>
      <c r="D4610" t="inlineStr">
        <is>
          <t>ANDES ASIA</t>
        </is>
      </c>
      <c r="E4610" t="n">
        <v>1021944</v>
      </c>
      <c r="F4610" t="inlineStr">
        <is>
          <t>andes asia1021944</t>
        </is>
      </c>
      <c r="G4610" s="12" t="n">
        <v>44962</v>
      </c>
      <c r="H4610" s="10" t="inlineStr"/>
      <c r="I4610" s="10" t="n"/>
      <c r="J4610" s="10" t="n"/>
      <c r="K4610" s="10" t="n"/>
      <c r="L4610" s="13" t="n">
        <v>4.830303030303031</v>
      </c>
      <c r="M4610" s="12" t="n">
        <v>44966</v>
      </c>
      <c r="N4610" s="13" t="n">
        <v>15</v>
      </c>
      <c r="O4610" s="12" t="n">
        <v>44981</v>
      </c>
      <c r="P4610" t="n">
        <v>3</v>
      </c>
      <c r="Q4610" s="14" t="inlineStr">
        <is>
          <t>SI</t>
        </is>
      </c>
      <c r="R4610" s="10" t="n"/>
      <c r="S4610" s="10" t="n"/>
      <c r="T4610" s="10" t="n"/>
      <c r="U4610" s="10" t="n"/>
      <c r="V4610" s="13" t="n">
        <v>6.830303030303031</v>
      </c>
      <c r="W4610" s="12" t="n">
        <v>44968</v>
      </c>
      <c r="X4610" s="13" t="n">
        <v>17</v>
      </c>
      <c r="Y4610" s="12" t="n">
        <v>44981</v>
      </c>
      <c r="Z4610" t="n">
        <v>3</v>
      </c>
      <c r="AA4610" s="14" t="inlineStr">
        <is>
          <t>SI</t>
        </is>
      </c>
    </row>
    <row r="4611">
      <c r="B4611" t="inlineStr">
        <is>
          <t>Venta Local</t>
        </is>
      </c>
      <c r="C4611" t="n">
        <v>40311571</v>
      </c>
      <c r="D4611" t="inlineStr">
        <is>
          <t>ANDES ASIA</t>
        </is>
      </c>
      <c r="E4611" t="n">
        <v>1022863</v>
      </c>
      <c r="F4611" t="inlineStr">
        <is>
          <t>andes asia1022863</t>
        </is>
      </c>
      <c r="G4611" s="12" t="n">
        <v>44962</v>
      </c>
      <c r="H4611" s="10" t="inlineStr"/>
      <c r="I4611" s="10" t="n"/>
      <c r="J4611" s="10" t="n"/>
      <c r="K4611" s="10" t="n"/>
      <c r="L4611" s="13" t="n">
        <v>4.830303030303031</v>
      </c>
      <c r="M4611" s="12" t="n">
        <v>44966</v>
      </c>
      <c r="N4611" s="13" t="n">
        <v>15</v>
      </c>
      <c r="O4611" s="12" t="n">
        <v>44981</v>
      </c>
      <c r="P4611" t="n">
        <v>3</v>
      </c>
      <c r="Q4611" s="14" t="inlineStr">
        <is>
          <t>SI</t>
        </is>
      </c>
      <c r="R4611" s="10" t="n"/>
      <c r="S4611" s="10" t="n"/>
      <c r="T4611" s="10" t="n"/>
      <c r="U4611" s="10" t="n"/>
      <c r="V4611" s="13" t="n">
        <v>6.830303030303031</v>
      </c>
      <c r="W4611" s="12" t="n">
        <v>44968</v>
      </c>
      <c r="X4611" s="13" t="n">
        <v>17</v>
      </c>
      <c r="Y4611" s="12" t="n">
        <v>44981</v>
      </c>
      <c r="Z4611" t="n">
        <v>3</v>
      </c>
      <c r="AA4611" s="14" t="inlineStr">
        <is>
          <t>SI</t>
        </is>
      </c>
    </row>
    <row r="4612">
      <c r="B4612" t="inlineStr">
        <is>
          <t>Venta Local</t>
        </is>
      </c>
      <c r="C4612" t="n">
        <v>40311571</v>
      </c>
      <c r="D4612" t="inlineStr">
        <is>
          <t>ANDES ASIA</t>
        </is>
      </c>
      <c r="E4612" t="n">
        <v>1022865</v>
      </c>
      <c r="F4612" t="inlineStr">
        <is>
          <t>andes asia1022865</t>
        </is>
      </c>
      <c r="G4612" s="12" t="n">
        <v>44962</v>
      </c>
      <c r="H4612" s="10" t="inlineStr"/>
      <c r="I4612" s="10" t="n"/>
      <c r="J4612" s="10" t="n"/>
      <c r="K4612" s="10" t="n"/>
      <c r="L4612" s="13" t="n">
        <v>4.830303030303031</v>
      </c>
      <c r="M4612" s="12" t="n">
        <v>44966</v>
      </c>
      <c r="N4612" s="13" t="n">
        <v>15</v>
      </c>
      <c r="O4612" s="12" t="n">
        <v>44981</v>
      </c>
      <c r="P4612" t="n">
        <v>3</v>
      </c>
      <c r="Q4612" s="14" t="inlineStr">
        <is>
          <t>SI</t>
        </is>
      </c>
      <c r="R4612" s="10" t="n"/>
      <c r="S4612" s="10" t="n"/>
      <c r="T4612" s="10" t="n"/>
      <c r="U4612" s="10" t="n"/>
      <c r="V4612" s="13" t="n">
        <v>6.830303030303031</v>
      </c>
      <c r="W4612" s="12" t="n">
        <v>44968</v>
      </c>
      <c r="X4612" s="13" t="n">
        <v>17</v>
      </c>
      <c r="Y4612" s="12" t="n">
        <v>44981</v>
      </c>
      <c r="Z4612" t="n">
        <v>3</v>
      </c>
      <c r="AA4612" s="14" t="inlineStr">
        <is>
          <t>SI</t>
        </is>
      </c>
    </row>
    <row r="4613">
      <c r="B4613" t="inlineStr">
        <is>
          <t>Venta Local</t>
        </is>
      </c>
      <c r="C4613" t="n">
        <v>40311571</v>
      </c>
      <c r="D4613" t="inlineStr">
        <is>
          <t>ANDES ASIA</t>
        </is>
      </c>
      <c r="E4613" t="n">
        <v>1022863</v>
      </c>
      <c r="F4613" t="inlineStr">
        <is>
          <t>andes asia1022863</t>
        </is>
      </c>
      <c r="G4613" s="12" t="n">
        <v>44962</v>
      </c>
      <c r="H4613" s="10" t="inlineStr"/>
      <c r="I4613" s="10" t="n"/>
      <c r="J4613" s="10" t="n"/>
      <c r="K4613" s="10" t="n"/>
      <c r="L4613" s="13" t="n">
        <v>4.830303030303031</v>
      </c>
      <c r="M4613" s="12" t="n">
        <v>44966</v>
      </c>
      <c r="N4613" s="13" t="n">
        <v>15</v>
      </c>
      <c r="O4613" s="12" t="n">
        <v>44981</v>
      </c>
      <c r="P4613" t="n">
        <v>3</v>
      </c>
      <c r="Q4613" s="14" t="inlineStr">
        <is>
          <t>SI</t>
        </is>
      </c>
      <c r="R4613" s="10" t="n"/>
      <c r="S4613" s="10" t="n"/>
      <c r="T4613" s="10" t="n"/>
      <c r="U4613" s="10" t="n"/>
      <c r="V4613" s="13" t="n">
        <v>6.830303030303031</v>
      </c>
      <c r="W4613" s="12" t="n">
        <v>44968</v>
      </c>
      <c r="X4613" s="13" t="n">
        <v>17</v>
      </c>
      <c r="Y4613" s="12" t="n">
        <v>44981</v>
      </c>
      <c r="Z4613" t="n">
        <v>3</v>
      </c>
      <c r="AA4613" s="14" t="inlineStr">
        <is>
          <t>SI</t>
        </is>
      </c>
    </row>
    <row r="4614">
      <c r="B4614" t="inlineStr">
        <is>
          <t>Venta Local</t>
        </is>
      </c>
      <c r="C4614" t="n">
        <v>40311571</v>
      </c>
      <c r="D4614" t="inlineStr">
        <is>
          <t>ANDES ASIA</t>
        </is>
      </c>
      <c r="E4614" t="n">
        <v>1021929</v>
      </c>
      <c r="F4614" t="inlineStr">
        <is>
          <t>andes asia1021929</t>
        </is>
      </c>
      <c r="G4614" s="12" t="n">
        <v>44962</v>
      </c>
      <c r="H4614" s="10" t="inlineStr"/>
      <c r="I4614" s="10" t="n"/>
      <c r="J4614" s="10" t="n"/>
      <c r="K4614" s="10" t="n"/>
      <c r="L4614" s="13" t="n">
        <v>4.830303030303031</v>
      </c>
      <c r="M4614" s="12" t="n">
        <v>44966</v>
      </c>
      <c r="N4614" s="13" t="n">
        <v>15</v>
      </c>
      <c r="O4614" s="12" t="n">
        <v>44981</v>
      </c>
      <c r="P4614" t="n">
        <v>3</v>
      </c>
      <c r="Q4614" s="14" t="inlineStr">
        <is>
          <t>SI</t>
        </is>
      </c>
      <c r="R4614" s="10" t="n"/>
      <c r="S4614" s="10" t="n"/>
      <c r="T4614" s="10" t="n"/>
      <c r="U4614" s="10" t="n"/>
      <c r="V4614" s="13" t="n">
        <v>6.830303030303031</v>
      </c>
      <c r="W4614" s="12" t="n">
        <v>44968</v>
      </c>
      <c r="X4614" s="13" t="n">
        <v>17</v>
      </c>
      <c r="Y4614" s="12" t="n">
        <v>44981</v>
      </c>
      <c r="Z4614" t="n">
        <v>3</v>
      </c>
      <c r="AA4614" s="14" t="inlineStr">
        <is>
          <t>SI</t>
        </is>
      </c>
    </row>
    <row r="4615">
      <c r="B4615" t="inlineStr">
        <is>
          <t>Venta Directa</t>
        </is>
      </c>
      <c r="C4615" t="n">
        <v>40304584</v>
      </c>
      <c r="D4615" t="inlineStr">
        <is>
          <t>AGROSUPER ASIA</t>
        </is>
      </c>
      <c r="E4615" t="n">
        <v>1020905</v>
      </c>
      <c r="F4615" t="inlineStr">
        <is>
          <t>agrosuper asia1020905</t>
        </is>
      </c>
      <c r="G4615" s="12" t="n">
        <v>44965</v>
      </c>
      <c r="H4615" s="10" t="inlineStr"/>
      <c r="I4615" s="10" t="n"/>
      <c r="J4615" s="10" t="n"/>
      <c r="K4615" s="10" t="n"/>
      <c r="L4615" s="13" t="n"/>
      <c r="N4615" s="13" t="n"/>
      <c r="Q4615" s="14" t="n"/>
      <c r="R4615" s="10" t="n"/>
      <c r="S4615" s="10" t="n"/>
      <c r="T4615" s="10" t="n"/>
      <c r="U4615" s="10" t="n"/>
      <c r="V4615" s="13" t="n"/>
      <c r="X4615" s="13" t="n"/>
      <c r="AA4615" s="14" t="n"/>
    </row>
    <row r="4616">
      <c r="B4616" t="inlineStr">
        <is>
          <t>Venta Local</t>
        </is>
      </c>
      <c r="C4616" t="n">
        <v>40353617</v>
      </c>
      <c r="D4616" t="inlineStr">
        <is>
          <t>ANDES ASIA</t>
        </is>
      </c>
      <c r="E4616" t="n">
        <v>1021936</v>
      </c>
      <c r="F4616" t="inlineStr">
        <is>
          <t>andes asia1021936</t>
        </is>
      </c>
      <c r="G4616" s="12" t="n">
        <v>44940</v>
      </c>
      <c r="H4616" s="10" t="inlineStr"/>
      <c r="I4616" s="10" t="n"/>
      <c r="J4616" s="10" t="n"/>
      <c r="K4616" s="10" t="n"/>
      <c r="L4616" s="13" t="n">
        <v>4.830303030303031</v>
      </c>
      <c r="M4616" s="12" t="n">
        <v>44944</v>
      </c>
      <c r="N4616" s="13" t="n">
        <v>15</v>
      </c>
      <c r="O4616" s="12" t="n">
        <v>44959</v>
      </c>
      <c r="P4616" t="n">
        <v>22</v>
      </c>
      <c r="Q4616" s="14" t="inlineStr">
        <is>
          <t>SI</t>
        </is>
      </c>
      <c r="R4616" s="10" t="n"/>
      <c r="S4616" s="10" t="n"/>
      <c r="T4616" s="10" t="n"/>
      <c r="U4616" s="10" t="n"/>
      <c r="V4616" s="13" t="n">
        <v>6.830303030303031</v>
      </c>
      <c r="W4616" s="12" t="n">
        <v>44946</v>
      </c>
      <c r="X4616" s="13" t="n">
        <v>17</v>
      </c>
      <c r="Y4616" s="12" t="n">
        <v>44959</v>
      </c>
      <c r="Z4616" t="n">
        <v>22</v>
      </c>
      <c r="AA4616" s="14" t="inlineStr">
        <is>
          <t>SI</t>
        </is>
      </c>
    </row>
    <row r="4617">
      <c r="B4617" t="inlineStr">
        <is>
          <t>Venta Directa</t>
        </is>
      </c>
      <c r="C4617" t="n">
        <v>40353067</v>
      </c>
      <c r="D4617" t="inlineStr">
        <is>
          <t>AGRO SUDAMERICA</t>
        </is>
      </c>
      <c r="E4617" t="n">
        <v>1021976</v>
      </c>
      <c r="F4617" t="inlineStr">
        <is>
          <t>agro sudamerica1021976</t>
        </is>
      </c>
      <c r="G4617" s="12" t="n">
        <v>44906</v>
      </c>
      <c r="H4617" s="10" t="inlineStr"/>
      <c r="I4617" s="10" t="n"/>
      <c r="J4617" s="10" t="n"/>
      <c r="K4617" s="10" t="n"/>
      <c r="L4617" s="13" t="n"/>
      <c r="N4617" s="13" t="n"/>
      <c r="Q4617" s="14" t="n"/>
      <c r="R4617" s="10" t="n"/>
      <c r="S4617" s="10" t="n"/>
      <c r="T4617" s="10" t="n"/>
      <c r="U4617" s="10" t="n"/>
      <c r="V4617" s="13" t="n"/>
      <c r="X4617" s="13" t="n"/>
      <c r="AA4617" s="14" t="n"/>
    </row>
    <row r="4618">
      <c r="B4618" t="inlineStr">
        <is>
          <t>Venta Directa</t>
        </is>
      </c>
      <c r="C4618" t="n">
        <v>40353067</v>
      </c>
      <c r="D4618" t="inlineStr">
        <is>
          <t>AGRO SUDAMERICA</t>
        </is>
      </c>
      <c r="E4618" t="n">
        <v>1021976</v>
      </c>
      <c r="F4618" t="inlineStr">
        <is>
          <t>agro sudamerica1021976</t>
        </is>
      </c>
      <c r="G4618" s="12" t="n">
        <v>44906</v>
      </c>
      <c r="H4618" s="10" t="inlineStr"/>
      <c r="I4618" s="10" t="n"/>
      <c r="J4618" s="10" t="n"/>
      <c r="K4618" s="10" t="n"/>
      <c r="L4618" s="13" t="n"/>
      <c r="N4618" s="13" t="n"/>
      <c r="Q4618" s="14" t="n"/>
      <c r="R4618" s="10" t="n"/>
      <c r="S4618" s="10" t="n"/>
      <c r="T4618" s="10" t="n"/>
      <c r="U4618" s="10" t="n"/>
      <c r="V4618" s="13" t="n"/>
      <c r="X4618" s="13" t="n"/>
      <c r="AA4618" s="14" t="n"/>
    </row>
    <row r="4619">
      <c r="B4619" t="inlineStr">
        <is>
          <t>Venta Local</t>
        </is>
      </c>
      <c r="C4619" t="n">
        <v>40356197</v>
      </c>
      <c r="D4619" t="inlineStr">
        <is>
          <t>AGRO MEXICO</t>
        </is>
      </c>
      <c r="E4619" t="n">
        <v>1011127</v>
      </c>
      <c r="F4619" t="inlineStr">
        <is>
          <t>agro mexico1011127</t>
        </is>
      </c>
      <c r="G4619" s="12" t="n">
        <v>44919</v>
      </c>
      <c r="H4619" s="10" t="inlineStr"/>
      <c r="I4619" s="10" t="n"/>
      <c r="J4619" s="10" t="n"/>
      <c r="K4619" s="10" t="n"/>
      <c r="L4619" s="13" t="n">
        <v>5.449612403100775</v>
      </c>
      <c r="M4619" s="12" t="n">
        <v>44924</v>
      </c>
      <c r="N4619" s="13" t="n">
        <v>10</v>
      </c>
      <c r="O4619" s="12" t="n">
        <v>44934</v>
      </c>
      <c r="P4619" t="n">
        <v>20</v>
      </c>
      <c r="Q4619" s="14" t="inlineStr">
        <is>
          <t>SI</t>
        </is>
      </c>
      <c r="R4619" s="10" t="n"/>
      <c r="S4619" s="10" t="n"/>
      <c r="T4619" s="10" t="n"/>
      <c r="U4619" s="10" t="n"/>
      <c r="V4619" s="13" t="n">
        <v>7.449612403100775</v>
      </c>
      <c r="W4619" s="12" t="n">
        <v>44926</v>
      </c>
      <c r="X4619" s="13" t="n">
        <v>12</v>
      </c>
      <c r="Y4619" s="12" t="n">
        <v>44934</v>
      </c>
      <c r="Z4619" t="n">
        <v>20</v>
      </c>
      <c r="AA4619" s="14" t="inlineStr">
        <is>
          <t>SI</t>
        </is>
      </c>
    </row>
    <row r="4620">
      <c r="B4620" t="inlineStr">
        <is>
          <t>Venta Local</t>
        </is>
      </c>
      <c r="C4620" t="n">
        <v>40356196</v>
      </c>
      <c r="D4620" t="inlineStr">
        <is>
          <t>AGRO MEXICO</t>
        </is>
      </c>
      <c r="E4620" t="n">
        <v>1011127</v>
      </c>
      <c r="F4620" t="inlineStr">
        <is>
          <t>agro mexico1011127</t>
        </is>
      </c>
      <c r="G4620" s="12" t="n">
        <v>44919</v>
      </c>
      <c r="H4620" s="10" t="inlineStr"/>
      <c r="I4620" s="10" t="n"/>
      <c r="J4620" s="10" t="n"/>
      <c r="K4620" s="10" t="n"/>
      <c r="L4620" s="13" t="n">
        <v>5.449612403100775</v>
      </c>
      <c r="M4620" s="12" t="n">
        <v>44924</v>
      </c>
      <c r="N4620" s="13" t="n">
        <v>10</v>
      </c>
      <c r="O4620" s="12" t="n">
        <v>44934</v>
      </c>
      <c r="P4620" t="n">
        <v>20</v>
      </c>
      <c r="Q4620" s="14" t="inlineStr">
        <is>
          <t>SI</t>
        </is>
      </c>
      <c r="R4620" s="10" t="n"/>
      <c r="S4620" s="10" t="n"/>
      <c r="T4620" s="10" t="n"/>
      <c r="U4620" s="10" t="n"/>
      <c r="V4620" s="13" t="n">
        <v>7.449612403100775</v>
      </c>
      <c r="W4620" s="12" t="n">
        <v>44926</v>
      </c>
      <c r="X4620" s="13" t="n">
        <v>12</v>
      </c>
      <c r="Y4620" s="12" t="n">
        <v>44934</v>
      </c>
      <c r="Z4620" t="n">
        <v>20</v>
      </c>
      <c r="AA4620" s="14" t="inlineStr">
        <is>
          <t>SI</t>
        </is>
      </c>
    </row>
    <row r="4621">
      <c r="B4621" t="inlineStr">
        <is>
          <t>Venta Local</t>
        </is>
      </c>
      <c r="C4621" t="n">
        <v>40356195</v>
      </c>
      <c r="D4621" t="inlineStr">
        <is>
          <t>AGRO MEXICO</t>
        </is>
      </c>
      <c r="E4621" t="n">
        <v>1011127</v>
      </c>
      <c r="F4621" t="inlineStr">
        <is>
          <t>agro mexico1011127</t>
        </is>
      </c>
      <c r="G4621" s="12" t="n">
        <v>44919</v>
      </c>
      <c r="H4621" s="10" t="inlineStr"/>
      <c r="I4621" s="10" t="n"/>
      <c r="J4621" s="10" t="n"/>
      <c r="K4621" s="10" t="n"/>
      <c r="L4621" s="13" t="n">
        <v>5.449612403100775</v>
      </c>
      <c r="M4621" s="12" t="n">
        <v>44924</v>
      </c>
      <c r="N4621" s="13" t="n">
        <v>10</v>
      </c>
      <c r="O4621" s="12" t="n">
        <v>44934</v>
      </c>
      <c r="P4621" t="n">
        <v>20</v>
      </c>
      <c r="Q4621" s="14" t="inlineStr">
        <is>
          <t>SI</t>
        </is>
      </c>
      <c r="R4621" s="10" t="n"/>
      <c r="S4621" s="10" t="n"/>
      <c r="T4621" s="10" t="n"/>
      <c r="U4621" s="10" t="n"/>
      <c r="V4621" s="13" t="n">
        <v>7.449612403100775</v>
      </c>
      <c r="W4621" s="12" t="n">
        <v>44926</v>
      </c>
      <c r="X4621" s="13" t="n">
        <v>12</v>
      </c>
      <c r="Y4621" s="12" t="n">
        <v>44934</v>
      </c>
      <c r="Z4621" t="n">
        <v>20</v>
      </c>
      <c r="AA4621" s="14" t="inlineStr">
        <is>
          <t>SI</t>
        </is>
      </c>
    </row>
    <row r="4622">
      <c r="B4622" t="inlineStr">
        <is>
          <t>Venta Local</t>
        </is>
      </c>
      <c r="C4622" t="n">
        <v>40356192</v>
      </c>
      <c r="D4622" t="inlineStr">
        <is>
          <t>AGRO MEXICO</t>
        </is>
      </c>
      <c r="E4622" t="n">
        <v>1012278</v>
      </c>
      <c r="F4622" t="inlineStr">
        <is>
          <t>agro mexico1012278</t>
        </is>
      </c>
      <c r="G4622" s="12" t="n">
        <v>44919</v>
      </c>
      <c r="H4622" s="10" t="inlineStr"/>
      <c r="I4622" s="10" t="n"/>
      <c r="J4622" s="10" t="n"/>
      <c r="K4622" s="10" t="n"/>
      <c r="L4622" s="13" t="n">
        <v>5.449612403100775</v>
      </c>
      <c r="M4622" s="12" t="n">
        <v>44924</v>
      </c>
      <c r="N4622" s="13" t="n">
        <v>10</v>
      </c>
      <c r="O4622" s="12" t="n">
        <v>44934</v>
      </c>
      <c r="P4622" t="n">
        <v>20</v>
      </c>
      <c r="Q4622" s="14" t="inlineStr">
        <is>
          <t>SI</t>
        </is>
      </c>
      <c r="R4622" s="10" t="n"/>
      <c r="S4622" s="10" t="n"/>
      <c r="T4622" s="10" t="n"/>
      <c r="U4622" s="10" t="n"/>
      <c r="V4622" s="13" t="n">
        <v>7.449612403100775</v>
      </c>
      <c r="W4622" s="12" t="n">
        <v>44926</v>
      </c>
      <c r="X4622" s="13" t="n">
        <v>12</v>
      </c>
      <c r="Y4622" s="12" t="n">
        <v>44934</v>
      </c>
      <c r="Z4622" t="n">
        <v>20</v>
      </c>
      <c r="AA4622" s="14" t="inlineStr">
        <is>
          <t>SI</t>
        </is>
      </c>
    </row>
    <row r="4623">
      <c r="B4623" t="inlineStr">
        <is>
          <t>Venta Local</t>
        </is>
      </c>
      <c r="C4623" t="n">
        <v>40356025</v>
      </c>
      <c r="D4623" t="inlineStr">
        <is>
          <t>AGRO MEXICO</t>
        </is>
      </c>
      <c r="E4623" t="n">
        <v>1011127</v>
      </c>
      <c r="F4623" t="inlineStr">
        <is>
          <t>agro mexico1011127</t>
        </is>
      </c>
      <c r="G4623" s="12" t="n">
        <v>44912</v>
      </c>
      <c r="H4623" s="10" t="inlineStr"/>
      <c r="I4623" s="10" t="n"/>
      <c r="J4623" s="10" t="n"/>
      <c r="K4623" s="10" t="n"/>
      <c r="L4623" s="13" t="n">
        <v>5.449612403100775</v>
      </c>
      <c r="M4623" s="12" t="n">
        <v>44917</v>
      </c>
      <c r="N4623" s="13" t="n">
        <v>10</v>
      </c>
      <c r="O4623" s="12" t="n">
        <v>44927</v>
      </c>
      <c r="P4623" t="n">
        <v>25</v>
      </c>
      <c r="Q4623" s="14" t="inlineStr">
        <is>
          <t>SI</t>
        </is>
      </c>
      <c r="R4623" s="10" t="n"/>
      <c r="S4623" s="10" t="n"/>
      <c r="T4623" s="10" t="n"/>
      <c r="U4623" s="10" t="n"/>
      <c r="V4623" s="13" t="n">
        <v>7.449612403100775</v>
      </c>
      <c r="W4623" s="12" t="n">
        <v>44919</v>
      </c>
      <c r="X4623" s="13" t="n">
        <v>12</v>
      </c>
      <c r="Y4623" s="12" t="n">
        <v>44927</v>
      </c>
      <c r="Z4623" t="n">
        <v>25</v>
      </c>
      <c r="AA4623" s="14" t="inlineStr">
        <is>
          <t>SI</t>
        </is>
      </c>
    </row>
    <row r="4624">
      <c r="B4624" t="inlineStr">
        <is>
          <t>Venta Directa</t>
        </is>
      </c>
      <c r="C4624" t="n">
        <v>40355775</v>
      </c>
      <c r="D4624" t="inlineStr">
        <is>
          <t>AGRO SUDAMERICA</t>
        </is>
      </c>
      <c r="E4624" t="n">
        <v>1011042</v>
      </c>
      <c r="F4624" t="inlineStr">
        <is>
          <t>agro sudamerica1011042</t>
        </is>
      </c>
      <c r="G4624" s="12" t="n">
        <v>44912</v>
      </c>
      <c r="H4624" s="10" t="inlineStr"/>
      <c r="I4624" s="10" t="n"/>
      <c r="J4624" s="10" t="n"/>
      <c r="K4624" s="10" t="n"/>
      <c r="L4624" s="13" t="n"/>
      <c r="N4624" s="13" t="n"/>
      <c r="Q4624" s="14" t="n"/>
      <c r="R4624" s="10" t="n"/>
      <c r="S4624" s="10" t="n"/>
      <c r="T4624" s="10" t="n"/>
      <c r="U4624" s="10" t="n"/>
      <c r="V4624" s="13" t="n"/>
      <c r="X4624" s="13" t="n"/>
      <c r="AA4624" s="14" t="n"/>
    </row>
    <row r="4625">
      <c r="B4625" t="inlineStr">
        <is>
          <t>Venta Directa</t>
        </is>
      </c>
      <c r="C4625" t="n">
        <v>40355240</v>
      </c>
      <c r="D4625" t="inlineStr">
        <is>
          <t>AGRO SUDAMERICA</t>
        </is>
      </c>
      <c r="E4625" t="n">
        <v>1021385</v>
      </c>
      <c r="F4625" t="inlineStr">
        <is>
          <t>agro sudamerica1021385</t>
        </is>
      </c>
      <c r="G4625" s="12" t="n">
        <v>44906</v>
      </c>
      <c r="H4625" s="10" t="inlineStr"/>
      <c r="I4625" s="10" t="n"/>
      <c r="J4625" s="10" t="n"/>
      <c r="K4625" s="10" t="n"/>
      <c r="L4625" s="13" t="n"/>
      <c r="N4625" s="13" t="n"/>
      <c r="Q4625" s="14" t="n"/>
      <c r="R4625" s="10" t="n"/>
      <c r="S4625" s="10" t="n"/>
      <c r="T4625" s="10" t="n"/>
      <c r="U4625" s="10" t="n"/>
      <c r="V4625" s="13" t="n"/>
      <c r="X4625" s="13" t="n"/>
      <c r="AA4625" s="14" t="n"/>
    </row>
    <row r="4626">
      <c r="B4626" t="inlineStr">
        <is>
          <t>Venta Directa</t>
        </is>
      </c>
      <c r="C4626" t="n">
        <v>40355240</v>
      </c>
      <c r="D4626" t="inlineStr">
        <is>
          <t>AGRO SUDAMERICA</t>
        </is>
      </c>
      <c r="E4626" t="n">
        <v>1021385</v>
      </c>
      <c r="F4626" t="inlineStr">
        <is>
          <t>agro sudamerica1021385</t>
        </is>
      </c>
      <c r="G4626" s="12" t="n">
        <v>44906</v>
      </c>
      <c r="H4626" s="10" t="inlineStr"/>
      <c r="I4626" s="10" t="n"/>
      <c r="J4626" s="10" t="n"/>
      <c r="K4626" s="10" t="n"/>
      <c r="L4626" s="13" t="n"/>
      <c r="N4626" s="13" t="n"/>
      <c r="Q4626" s="14" t="n"/>
      <c r="R4626" s="10" t="n"/>
      <c r="S4626" s="10" t="n"/>
      <c r="T4626" s="10" t="n"/>
      <c r="U4626" s="10" t="n"/>
      <c r="V4626" s="13" t="n"/>
      <c r="X4626" s="13" t="n"/>
      <c r="AA4626" s="14" t="n"/>
    </row>
    <row r="4627">
      <c r="B4627" t="inlineStr">
        <is>
          <t>Venta Local</t>
        </is>
      </c>
      <c r="C4627" t="n">
        <v>40354657</v>
      </c>
      <c r="D4627" t="inlineStr">
        <is>
          <t>AGROSUPER SHANGHAI</t>
        </is>
      </c>
      <c r="E4627" t="n">
        <v>1012218</v>
      </c>
      <c r="F4627" t="inlineStr">
        <is>
          <t>agrosuper shanghai1012218</t>
        </is>
      </c>
      <c r="G4627" s="12" t="n">
        <v>44956</v>
      </c>
      <c r="H4627" s="10" t="inlineStr"/>
      <c r="I4627" s="10" t="n"/>
      <c r="J4627" s="10" t="n"/>
      <c r="K4627" s="10" t="n"/>
      <c r="L4627" s="13" t="n">
        <v>5.574109245612703</v>
      </c>
      <c r="M4627" s="12" t="n">
        <v>44961</v>
      </c>
      <c r="N4627" s="13" t="n">
        <v>5.5</v>
      </c>
      <c r="O4627" s="12" t="n">
        <v>44966</v>
      </c>
      <c r="P4627" t="n">
        <v>16</v>
      </c>
      <c r="Q4627" s="14" t="inlineStr">
        <is>
          <t>SI</t>
        </is>
      </c>
      <c r="R4627" s="10" t="n"/>
      <c r="S4627" s="10" t="n"/>
      <c r="T4627" s="10" t="n"/>
      <c r="U4627" s="10" t="n"/>
      <c r="V4627" s="13" t="n">
        <v>7.574109245612703</v>
      </c>
      <c r="W4627" s="12" t="n">
        <v>44963</v>
      </c>
      <c r="X4627" s="13" t="n">
        <v>7.5</v>
      </c>
      <c r="Y4627" s="12" t="n">
        <v>44966</v>
      </c>
      <c r="Z4627" t="n">
        <v>16</v>
      </c>
      <c r="AA4627" s="14" t="inlineStr">
        <is>
          <t>SI</t>
        </is>
      </c>
    </row>
    <row r="4628">
      <c r="B4628" t="inlineStr">
        <is>
          <t>Venta Local</t>
        </is>
      </c>
      <c r="C4628" t="n">
        <v>40354554</v>
      </c>
      <c r="D4628" t="inlineStr">
        <is>
          <t>AGRO MEXICO</t>
        </is>
      </c>
      <c r="E4628" t="n">
        <v>1023302</v>
      </c>
      <c r="F4628" t="inlineStr">
        <is>
          <t>agro mexico1023302</t>
        </is>
      </c>
      <c r="G4628" s="12" t="n">
        <v>44919</v>
      </c>
      <c r="H4628" s="10" t="inlineStr"/>
      <c r="I4628" s="10" t="n"/>
      <c r="J4628" s="10" t="n"/>
      <c r="K4628" s="10" t="n"/>
      <c r="L4628" s="13" t="n">
        <v>5.449612403100775</v>
      </c>
      <c r="M4628" s="12" t="n">
        <v>44924</v>
      </c>
      <c r="N4628" s="13" t="n">
        <v>10</v>
      </c>
      <c r="O4628" s="12" t="n">
        <v>44934</v>
      </c>
      <c r="P4628" t="n">
        <v>20</v>
      </c>
      <c r="Q4628" s="14" t="inlineStr">
        <is>
          <t>SI</t>
        </is>
      </c>
      <c r="R4628" s="10" t="n"/>
      <c r="S4628" s="10" t="n"/>
      <c r="T4628" s="10" t="n"/>
      <c r="U4628" s="10" t="n"/>
      <c r="V4628" s="13" t="n">
        <v>7.449612403100775</v>
      </c>
      <c r="W4628" s="12" t="n">
        <v>44926</v>
      </c>
      <c r="X4628" s="13" t="n">
        <v>12</v>
      </c>
      <c r="Y4628" s="12" t="n">
        <v>44934</v>
      </c>
      <c r="Z4628" t="n">
        <v>20</v>
      </c>
      <c r="AA4628" s="14" t="inlineStr">
        <is>
          <t>SI</t>
        </is>
      </c>
    </row>
    <row r="4629">
      <c r="B4629" t="inlineStr">
        <is>
          <t>Venta Local</t>
        </is>
      </c>
      <c r="C4629" t="n">
        <v>40352844</v>
      </c>
      <c r="D4629" t="inlineStr">
        <is>
          <t>AGROSUPER SHANGHAI</t>
        </is>
      </c>
      <c r="E4629" t="n">
        <v>1011417</v>
      </c>
      <c r="F4629" t="inlineStr">
        <is>
          <t>agrosuper shanghai1011417</t>
        </is>
      </c>
      <c r="G4629" s="12" t="n">
        <v>44940</v>
      </c>
      <c r="H4629" s="10" t="inlineStr"/>
      <c r="I4629" s="10" t="n"/>
      <c r="J4629" s="10" t="n"/>
      <c r="K4629" s="10" t="n"/>
      <c r="L4629" s="13" t="n">
        <v>5.574109245612703</v>
      </c>
      <c r="M4629" s="12" t="n">
        <v>44945</v>
      </c>
      <c r="N4629" s="13" t="n">
        <v>5.5</v>
      </c>
      <c r="O4629" s="12" t="n">
        <v>44950</v>
      </c>
      <c r="P4629" t="n">
        <v>6</v>
      </c>
      <c r="Q4629" s="14" t="inlineStr">
        <is>
          <t>SI</t>
        </is>
      </c>
      <c r="R4629" s="10" t="n"/>
      <c r="S4629" s="10" t="n"/>
      <c r="T4629" s="10" t="n"/>
      <c r="U4629" s="10" t="n"/>
      <c r="V4629" s="13" t="n">
        <v>7.574109245612703</v>
      </c>
      <c r="W4629" s="12" t="n">
        <v>44947</v>
      </c>
      <c r="X4629" s="13" t="n">
        <v>7.5</v>
      </c>
      <c r="Y4629" s="12" t="n">
        <v>44950</v>
      </c>
      <c r="Z4629" t="n">
        <v>6</v>
      </c>
      <c r="AA4629" s="14" t="inlineStr">
        <is>
          <t>SI</t>
        </is>
      </c>
    </row>
    <row r="4630">
      <c r="B4630" t="inlineStr">
        <is>
          <t>Venta Directa</t>
        </is>
      </c>
      <c r="C4630" t="n">
        <v>40352830</v>
      </c>
      <c r="D4630" t="inlineStr">
        <is>
          <t>AGROSUPER ASIA</t>
        </is>
      </c>
      <c r="E4630" t="n">
        <v>1022887</v>
      </c>
      <c r="F4630" t="inlineStr">
        <is>
          <t>agrosuper asia1022887</t>
        </is>
      </c>
      <c r="G4630" s="12" t="n">
        <v>44943</v>
      </c>
      <c r="H4630" s="10" t="inlineStr"/>
      <c r="I4630" s="10" t="n"/>
      <c r="J4630" s="10" t="n"/>
      <c r="K4630" s="10" t="n"/>
      <c r="L4630" s="13" t="n"/>
      <c r="N4630" s="13" t="n"/>
      <c r="Q4630" s="14" t="n"/>
      <c r="R4630" s="10" t="n"/>
      <c r="S4630" s="10" t="n"/>
      <c r="T4630" s="10" t="n"/>
      <c r="U4630" s="10" t="n"/>
      <c r="V4630" s="13" t="n"/>
      <c r="X4630" s="13" t="n"/>
      <c r="AA4630" s="14" t="n"/>
    </row>
    <row r="4631">
      <c r="B4631" t="inlineStr">
        <is>
          <t>Venta Directa</t>
        </is>
      </c>
      <c r="C4631" t="n">
        <v>40352827</v>
      </c>
      <c r="D4631" t="inlineStr">
        <is>
          <t>AGROSUPER ASIA</t>
        </is>
      </c>
      <c r="E4631" t="n">
        <v>1022182</v>
      </c>
      <c r="F4631" t="inlineStr">
        <is>
          <t>agrosuper asia1022182</t>
        </is>
      </c>
      <c r="G4631" s="12" t="n">
        <v>44943</v>
      </c>
      <c r="H4631" s="10" t="inlineStr"/>
      <c r="I4631" s="10" t="n"/>
      <c r="J4631" s="10" t="n"/>
      <c r="K4631" s="10" t="n"/>
      <c r="L4631" s="13" t="n"/>
      <c r="N4631" s="13" t="n"/>
      <c r="Q4631" s="14" t="n"/>
      <c r="R4631" s="10" t="n"/>
      <c r="S4631" s="10" t="n"/>
      <c r="T4631" s="10" t="n"/>
      <c r="U4631" s="10" t="n"/>
      <c r="V4631" s="13" t="n"/>
      <c r="X4631" s="13" t="n"/>
      <c r="AA4631" s="14" t="n"/>
    </row>
    <row r="4632">
      <c r="B4632" t="inlineStr">
        <is>
          <t>Venta Directa</t>
        </is>
      </c>
      <c r="C4632" t="n">
        <v>40352827</v>
      </c>
      <c r="D4632" t="inlineStr">
        <is>
          <t>AGROSUPER ASIA</t>
        </is>
      </c>
      <c r="E4632" t="n">
        <v>1022182</v>
      </c>
      <c r="F4632" t="inlineStr">
        <is>
          <t>agrosuper asia1022182</t>
        </is>
      </c>
      <c r="G4632" s="12" t="n">
        <v>44943</v>
      </c>
      <c r="H4632" s="10" t="inlineStr"/>
      <c r="I4632" s="10" t="n"/>
      <c r="J4632" s="10" t="n"/>
      <c r="K4632" s="10" t="n"/>
      <c r="L4632" s="13" t="n"/>
      <c r="N4632" s="13" t="n"/>
      <c r="Q4632" s="14" t="n"/>
      <c r="R4632" s="10" t="n"/>
      <c r="S4632" s="10" t="n"/>
      <c r="T4632" s="10" t="n"/>
      <c r="U4632" s="10" t="n"/>
      <c r="V4632" s="13" t="n"/>
      <c r="X4632" s="13" t="n"/>
      <c r="AA4632" s="14" t="n"/>
    </row>
    <row r="4633">
      <c r="B4633" t="inlineStr">
        <is>
          <t>Venta Directa</t>
        </is>
      </c>
      <c r="C4633" t="n">
        <v>40352806</v>
      </c>
      <c r="D4633" t="inlineStr">
        <is>
          <t>AGROSUPER ASIA</t>
        </is>
      </c>
      <c r="E4633" t="n">
        <v>1021151</v>
      </c>
      <c r="F4633" t="inlineStr">
        <is>
          <t>agrosuper asia1021151</t>
        </is>
      </c>
      <c r="G4633" s="12" t="n">
        <v>44943</v>
      </c>
      <c r="H4633" s="10" t="inlineStr"/>
      <c r="I4633" s="10" t="n"/>
      <c r="J4633" s="10" t="n"/>
      <c r="K4633" s="10" t="n"/>
      <c r="L4633" s="13" t="n"/>
      <c r="N4633" s="13" t="n"/>
      <c r="Q4633" s="14" t="n"/>
      <c r="R4633" s="10" t="n"/>
      <c r="S4633" s="10" t="n"/>
      <c r="T4633" s="10" t="n"/>
      <c r="U4633" s="10" t="n"/>
      <c r="V4633" s="13" t="n"/>
      <c r="X4633" s="13" t="n"/>
      <c r="AA4633" s="14" t="n"/>
    </row>
    <row r="4634">
      <c r="B4634" t="inlineStr">
        <is>
          <t>Venta Directa</t>
        </is>
      </c>
      <c r="C4634" t="n">
        <v>40352806</v>
      </c>
      <c r="D4634" t="inlineStr">
        <is>
          <t>AGROSUPER ASIA</t>
        </is>
      </c>
      <c r="E4634" t="n">
        <v>1021151</v>
      </c>
      <c r="F4634" t="inlineStr">
        <is>
          <t>agrosuper asia1021151</t>
        </is>
      </c>
      <c r="G4634" s="12" t="n">
        <v>44943</v>
      </c>
      <c r="H4634" s="10" t="inlineStr"/>
      <c r="I4634" s="10" t="n"/>
      <c r="J4634" s="10" t="n"/>
      <c r="K4634" s="10" t="n"/>
      <c r="L4634" s="13" t="n"/>
      <c r="N4634" s="13" t="n"/>
      <c r="Q4634" s="14" t="n"/>
      <c r="R4634" s="10" t="n"/>
      <c r="S4634" s="10" t="n"/>
      <c r="T4634" s="10" t="n"/>
      <c r="U4634" s="10" t="n"/>
      <c r="V4634" s="13" t="n"/>
      <c r="X4634" s="13" t="n"/>
      <c r="AA4634" s="14" t="n"/>
    </row>
    <row r="4635">
      <c r="B4635" t="inlineStr">
        <is>
          <t>Venta Directa</t>
        </is>
      </c>
      <c r="C4635" t="n">
        <v>40352796</v>
      </c>
      <c r="D4635" t="inlineStr">
        <is>
          <t>AGROSUPER ASIA</t>
        </is>
      </c>
      <c r="E4635" t="n">
        <v>1022885</v>
      </c>
      <c r="F4635" t="inlineStr">
        <is>
          <t>agrosuper asia1022885</t>
        </is>
      </c>
      <c r="G4635" s="12" t="n">
        <v>44943</v>
      </c>
      <c r="H4635" s="10" t="inlineStr"/>
      <c r="I4635" s="10" t="n"/>
      <c r="J4635" s="10" t="n"/>
      <c r="K4635" s="10" t="n"/>
      <c r="L4635" s="13" t="n"/>
      <c r="N4635" s="13" t="n"/>
      <c r="Q4635" s="14" t="n"/>
      <c r="R4635" s="10" t="n"/>
      <c r="S4635" s="10" t="n"/>
      <c r="T4635" s="10" t="n"/>
      <c r="U4635" s="10" t="n"/>
      <c r="V4635" s="13" t="n"/>
      <c r="X4635" s="13" t="n"/>
      <c r="AA4635" s="14" t="n"/>
    </row>
    <row r="4636">
      <c r="B4636" t="inlineStr">
        <is>
          <t>Venta Directa</t>
        </is>
      </c>
      <c r="C4636" t="n">
        <v>40352795</v>
      </c>
      <c r="D4636" t="inlineStr">
        <is>
          <t>AGROSUPER ASIA</t>
        </is>
      </c>
      <c r="E4636" t="n">
        <v>1022885</v>
      </c>
      <c r="F4636" t="inlineStr">
        <is>
          <t>agrosuper asia1022885</t>
        </is>
      </c>
      <c r="G4636" s="12" t="n">
        <v>44943</v>
      </c>
      <c r="H4636" s="10" t="inlineStr"/>
      <c r="I4636" s="10" t="n"/>
      <c r="J4636" s="10" t="n"/>
      <c r="K4636" s="10" t="n"/>
      <c r="L4636" s="13" t="n"/>
      <c r="N4636" s="13" t="n"/>
      <c r="Q4636" s="14" t="n"/>
      <c r="R4636" s="10" t="n"/>
      <c r="S4636" s="10" t="n"/>
      <c r="T4636" s="10" t="n"/>
      <c r="U4636" s="10" t="n"/>
      <c r="V4636" s="13" t="n"/>
      <c r="X4636" s="13" t="n"/>
      <c r="AA4636" s="14" t="n"/>
    </row>
    <row r="4637">
      <c r="B4637" t="inlineStr">
        <is>
          <t>Venta Directa</t>
        </is>
      </c>
      <c r="C4637" t="n">
        <v>40352770</v>
      </c>
      <c r="D4637" t="inlineStr">
        <is>
          <t>AGROSUPER ASIA</t>
        </is>
      </c>
      <c r="E4637" t="n">
        <v>1022930</v>
      </c>
      <c r="F4637" t="inlineStr">
        <is>
          <t>agrosuper asia1022930</t>
        </is>
      </c>
      <c r="G4637" s="12" t="n">
        <v>44943</v>
      </c>
      <c r="H4637" s="10" t="inlineStr"/>
      <c r="I4637" s="10" t="n"/>
      <c r="J4637" s="10" t="n"/>
      <c r="K4637" s="10" t="n"/>
      <c r="L4637" s="13" t="n"/>
      <c r="N4637" s="13" t="n"/>
      <c r="Q4637" s="14" t="n"/>
      <c r="R4637" s="10" t="n"/>
      <c r="S4637" s="10" t="n"/>
      <c r="T4637" s="10" t="n"/>
      <c r="U4637" s="10" t="n"/>
      <c r="V4637" s="13" t="n"/>
      <c r="X4637" s="13" t="n"/>
      <c r="AA4637" s="14" t="n"/>
    </row>
    <row r="4638">
      <c r="B4638" t="inlineStr">
        <is>
          <t>Venta Directa</t>
        </is>
      </c>
      <c r="C4638" t="n">
        <v>40352358</v>
      </c>
      <c r="D4638" t="inlineStr">
        <is>
          <t>AGRO SUDAMERICA</t>
        </is>
      </c>
      <c r="E4638" t="n">
        <v>1021385</v>
      </c>
      <c r="F4638" t="inlineStr">
        <is>
          <t>agro sudamerica1021385</t>
        </is>
      </c>
      <c r="G4638" s="12" t="n">
        <v>44906</v>
      </c>
      <c r="H4638" s="10" t="inlineStr"/>
      <c r="I4638" s="10" t="n"/>
      <c r="J4638" s="10" t="n"/>
      <c r="K4638" s="10" t="n"/>
      <c r="L4638" s="13" t="n"/>
      <c r="N4638" s="13" t="n"/>
      <c r="Q4638" s="14" t="n"/>
      <c r="R4638" s="10" t="n"/>
      <c r="S4638" s="10" t="n"/>
      <c r="T4638" s="10" t="n"/>
      <c r="U4638" s="10" t="n"/>
      <c r="V4638" s="13" t="n"/>
      <c r="X4638" s="13" t="n"/>
      <c r="AA4638" s="14" t="n"/>
    </row>
    <row r="4639">
      <c r="B4639" t="inlineStr">
        <is>
          <t>Venta Directa</t>
        </is>
      </c>
      <c r="C4639" t="n">
        <v>40352358</v>
      </c>
      <c r="D4639" t="inlineStr">
        <is>
          <t>AGRO SUDAMERICA</t>
        </is>
      </c>
      <c r="E4639" t="n">
        <v>1020367</v>
      </c>
      <c r="F4639" t="inlineStr">
        <is>
          <t>agro sudamerica1020367</t>
        </is>
      </c>
      <c r="G4639" s="12" t="n">
        <v>44906</v>
      </c>
      <c r="H4639" s="10" t="inlineStr"/>
      <c r="I4639" s="10" t="n"/>
      <c r="J4639" s="10" t="n"/>
      <c r="K4639" s="10" t="n"/>
      <c r="L4639" s="13" t="n"/>
      <c r="N4639" s="13" t="n"/>
      <c r="Q4639" s="14" t="n"/>
      <c r="R4639" s="10" t="n"/>
      <c r="S4639" s="10" t="n"/>
      <c r="T4639" s="10" t="n"/>
      <c r="U4639" s="10" t="n"/>
      <c r="V4639" s="13" t="n"/>
      <c r="X4639" s="13" t="n"/>
      <c r="AA4639" s="14" t="n"/>
    </row>
    <row r="4640">
      <c r="B4640" t="inlineStr">
        <is>
          <t>Venta Directa</t>
        </is>
      </c>
      <c r="C4640" t="n">
        <v>40352333</v>
      </c>
      <c r="D4640" t="inlineStr">
        <is>
          <t>AGRO SUDAMERICA</t>
        </is>
      </c>
      <c r="E4640" t="n">
        <v>1012719</v>
      </c>
      <c r="F4640" t="inlineStr">
        <is>
          <t>agro sudamerica1012719</t>
        </is>
      </c>
      <c r="G4640" s="12" t="n">
        <v>44906</v>
      </c>
      <c r="H4640" s="10" t="inlineStr"/>
      <c r="I4640" s="10" t="n"/>
      <c r="J4640" s="10" t="n"/>
      <c r="K4640" s="10" t="n"/>
      <c r="L4640" s="13" t="n"/>
      <c r="N4640" s="13" t="n"/>
      <c r="Q4640" s="14" t="n"/>
      <c r="R4640" s="10" t="n"/>
      <c r="S4640" s="10" t="n"/>
      <c r="T4640" s="10" t="n"/>
      <c r="U4640" s="10" t="n"/>
      <c r="V4640" s="13" t="n"/>
      <c r="X4640" s="13" t="n"/>
      <c r="AA4640" s="14" t="n"/>
    </row>
    <row r="4641">
      <c r="B4641" t="inlineStr">
        <is>
          <t>Venta Local</t>
        </is>
      </c>
      <c r="C4641" t="n">
        <v>40352031</v>
      </c>
      <c r="D4641" t="inlineStr">
        <is>
          <t>AGRO MEXICO</t>
        </is>
      </c>
      <c r="E4641" t="n">
        <v>1030337</v>
      </c>
      <c r="F4641" t="inlineStr">
        <is>
          <t>agro mexico1030337</t>
        </is>
      </c>
      <c r="G4641" s="12" t="n">
        <v>44919</v>
      </c>
      <c r="H4641" s="10" t="inlineStr"/>
      <c r="I4641" s="10" t="n"/>
      <c r="J4641" s="10" t="n"/>
      <c r="K4641" s="10" t="n"/>
      <c r="L4641" s="13" t="n">
        <v>5.449612403100775</v>
      </c>
      <c r="M4641" s="12" t="n">
        <v>44924</v>
      </c>
      <c r="N4641" s="13" t="n">
        <v>10</v>
      </c>
      <c r="O4641" s="12" t="n">
        <v>44934</v>
      </c>
      <c r="P4641" t="n">
        <v>20</v>
      </c>
      <c r="Q4641" s="14" t="inlineStr">
        <is>
          <t>SI</t>
        </is>
      </c>
      <c r="R4641" s="10" t="n"/>
      <c r="S4641" s="10" t="n"/>
      <c r="T4641" s="10" t="n"/>
      <c r="U4641" s="10" t="n"/>
      <c r="V4641" s="13" t="n">
        <v>7.449612403100775</v>
      </c>
      <c r="W4641" s="12" t="n">
        <v>44926</v>
      </c>
      <c r="X4641" s="13" t="n">
        <v>12</v>
      </c>
      <c r="Y4641" s="12" t="n">
        <v>44934</v>
      </c>
      <c r="Z4641" t="n">
        <v>20</v>
      </c>
      <c r="AA4641" s="14" t="inlineStr">
        <is>
          <t>SI</t>
        </is>
      </c>
    </row>
    <row r="4642">
      <c r="B4642" t="inlineStr">
        <is>
          <t>Venta Local</t>
        </is>
      </c>
      <c r="C4642" t="n">
        <v>40352025</v>
      </c>
      <c r="D4642" t="inlineStr">
        <is>
          <t>AGRO MEXICO</t>
        </is>
      </c>
      <c r="E4642" t="n">
        <v>1023218</v>
      </c>
      <c r="F4642" t="inlineStr">
        <is>
          <t>agro mexico1023218</t>
        </is>
      </c>
      <c r="G4642" s="12" t="n">
        <v>44919</v>
      </c>
      <c r="H4642" s="10" t="inlineStr"/>
      <c r="I4642" s="10" t="n"/>
      <c r="J4642" s="10" t="n"/>
      <c r="K4642" s="10" t="n"/>
      <c r="L4642" s="13" t="n">
        <v>5.449612403100775</v>
      </c>
      <c r="M4642" s="12" t="n">
        <v>44924</v>
      </c>
      <c r="N4642" s="13" t="n">
        <v>10</v>
      </c>
      <c r="O4642" s="12" t="n">
        <v>44934</v>
      </c>
      <c r="P4642" t="n">
        <v>20</v>
      </c>
      <c r="Q4642" s="14" t="inlineStr">
        <is>
          <t>SI</t>
        </is>
      </c>
      <c r="R4642" s="10" t="n"/>
      <c r="S4642" s="10" t="n"/>
      <c r="T4642" s="10" t="n"/>
      <c r="U4642" s="10" t="n"/>
      <c r="V4642" s="13" t="n">
        <v>7.449612403100775</v>
      </c>
      <c r="W4642" s="12" t="n">
        <v>44926</v>
      </c>
      <c r="X4642" s="13" t="n">
        <v>12</v>
      </c>
      <c r="Y4642" s="12" t="n">
        <v>44934</v>
      </c>
      <c r="Z4642" t="n">
        <v>20</v>
      </c>
      <c r="AA4642" s="14" t="inlineStr">
        <is>
          <t>SI</t>
        </is>
      </c>
    </row>
    <row r="4643">
      <c r="B4643" t="inlineStr">
        <is>
          <t>Venta Local</t>
        </is>
      </c>
      <c r="C4643" t="n">
        <v>40352022</v>
      </c>
      <c r="D4643" t="inlineStr">
        <is>
          <t>AGRO MEXICO</t>
        </is>
      </c>
      <c r="E4643" t="n">
        <v>1023324</v>
      </c>
      <c r="F4643" t="inlineStr">
        <is>
          <t>agro mexico1023324</t>
        </is>
      </c>
      <c r="G4643" s="12" t="n">
        <v>44919</v>
      </c>
      <c r="H4643" s="10" t="inlineStr"/>
      <c r="I4643" s="10" t="n"/>
      <c r="J4643" s="10" t="n"/>
      <c r="K4643" s="10" t="n"/>
      <c r="L4643" s="13" t="n">
        <v>5.449612403100775</v>
      </c>
      <c r="M4643" s="12" t="n">
        <v>44924</v>
      </c>
      <c r="N4643" s="13" t="n">
        <v>10</v>
      </c>
      <c r="O4643" s="12" t="n">
        <v>44934</v>
      </c>
      <c r="P4643" t="n">
        <v>20</v>
      </c>
      <c r="Q4643" s="14" t="inlineStr">
        <is>
          <t>SI</t>
        </is>
      </c>
      <c r="R4643" s="10" t="n"/>
      <c r="S4643" s="10" t="n"/>
      <c r="T4643" s="10" t="n"/>
      <c r="U4643" s="10" t="n"/>
      <c r="V4643" s="13" t="n">
        <v>7.449612403100775</v>
      </c>
      <c r="W4643" s="12" t="n">
        <v>44926</v>
      </c>
      <c r="X4643" s="13" t="n">
        <v>12</v>
      </c>
      <c r="Y4643" s="12" t="n">
        <v>44934</v>
      </c>
      <c r="Z4643" t="n">
        <v>20</v>
      </c>
      <c r="AA4643" s="14" t="inlineStr">
        <is>
          <t>SI</t>
        </is>
      </c>
    </row>
    <row r="4644">
      <c r="B4644" t="inlineStr">
        <is>
          <t>Venta Local</t>
        </is>
      </c>
      <c r="C4644" t="n">
        <v>40351981</v>
      </c>
      <c r="D4644" t="inlineStr">
        <is>
          <t>AGRO MEXICO</t>
        </is>
      </c>
      <c r="E4644" t="n">
        <v>1021270</v>
      </c>
      <c r="F4644" t="inlineStr">
        <is>
          <t>agro mexico1021270</t>
        </is>
      </c>
      <c r="G4644" s="12" t="n">
        <v>44924</v>
      </c>
      <c r="H4644" s="10" t="inlineStr"/>
      <c r="I4644" s="10" t="n"/>
      <c r="J4644" s="10" t="n"/>
      <c r="K4644" s="10" t="n"/>
      <c r="L4644" s="13" t="n">
        <v>5.449612403100775</v>
      </c>
      <c r="M4644" s="12" t="n">
        <v>44929</v>
      </c>
      <c r="N4644" s="13" t="n">
        <v>10</v>
      </c>
      <c r="O4644" s="12" t="n">
        <v>44939</v>
      </c>
      <c r="P4644" t="n">
        <v>15</v>
      </c>
      <c r="Q4644" s="14" t="inlineStr">
        <is>
          <t>SI</t>
        </is>
      </c>
      <c r="R4644" s="10" t="n"/>
      <c r="S4644" s="10" t="n"/>
      <c r="T4644" s="10" t="n"/>
      <c r="U4644" s="10" t="n"/>
      <c r="V4644" s="13" t="n">
        <v>7.449612403100775</v>
      </c>
      <c r="W4644" s="12" t="n">
        <v>44931</v>
      </c>
      <c r="X4644" s="13" t="n">
        <v>12</v>
      </c>
      <c r="Y4644" s="12" t="n">
        <v>44939</v>
      </c>
      <c r="Z4644" t="n">
        <v>15</v>
      </c>
      <c r="AA4644" s="14" t="inlineStr">
        <is>
          <t>SI</t>
        </is>
      </c>
    </row>
    <row r="4645">
      <c r="B4645" t="inlineStr">
        <is>
          <t>Venta Local</t>
        </is>
      </c>
      <c r="C4645" t="n">
        <v>40351981</v>
      </c>
      <c r="D4645" t="inlineStr">
        <is>
          <t>AGRO MEXICO</t>
        </is>
      </c>
      <c r="E4645" t="n">
        <v>1021270</v>
      </c>
      <c r="F4645" t="inlineStr">
        <is>
          <t>agro mexico1021270</t>
        </is>
      </c>
      <c r="G4645" s="12" t="n">
        <v>44924</v>
      </c>
      <c r="H4645" s="10" t="inlineStr"/>
      <c r="I4645" s="10" t="n"/>
      <c r="J4645" s="10" t="n"/>
      <c r="K4645" s="10" t="n"/>
      <c r="L4645" s="13" t="n">
        <v>5.449612403100775</v>
      </c>
      <c r="M4645" s="12" t="n">
        <v>44929</v>
      </c>
      <c r="N4645" s="13" t="n">
        <v>10</v>
      </c>
      <c r="O4645" s="12" t="n">
        <v>44939</v>
      </c>
      <c r="P4645" t="n">
        <v>15</v>
      </c>
      <c r="Q4645" s="14" t="inlineStr">
        <is>
          <t>SI</t>
        </is>
      </c>
      <c r="R4645" s="10" t="n"/>
      <c r="S4645" s="10" t="n"/>
      <c r="T4645" s="10" t="n"/>
      <c r="U4645" s="10" t="n"/>
      <c r="V4645" s="13" t="n">
        <v>7.449612403100775</v>
      </c>
      <c r="W4645" s="12" t="n">
        <v>44931</v>
      </c>
      <c r="X4645" s="13" t="n">
        <v>12</v>
      </c>
      <c r="Y4645" s="12" t="n">
        <v>44939</v>
      </c>
      <c r="Z4645" t="n">
        <v>15</v>
      </c>
      <c r="AA4645" s="14" t="inlineStr">
        <is>
          <t>SI</t>
        </is>
      </c>
    </row>
    <row r="4646">
      <c r="B4646" t="inlineStr">
        <is>
          <t>Venta Local</t>
        </is>
      </c>
      <c r="C4646" t="n">
        <v>40351932</v>
      </c>
      <c r="D4646" t="inlineStr">
        <is>
          <t>AGRO AMERICA</t>
        </is>
      </c>
      <c r="E4646" t="n">
        <v>1012148</v>
      </c>
      <c r="F4646" t="inlineStr">
        <is>
          <t>agro america1012148</t>
        </is>
      </c>
      <c r="G4646" s="12" t="n">
        <v>44923</v>
      </c>
      <c r="H4646" s="10" t="inlineStr"/>
      <c r="I4646" s="10" t="n"/>
      <c r="J4646" s="10" t="n"/>
      <c r="K4646" s="10" t="n"/>
      <c r="L4646" s="13" t="n">
        <v>7.5</v>
      </c>
      <c r="M4646" s="12" t="n">
        <v>44930</v>
      </c>
      <c r="N4646" s="13" t="n">
        <v>9.5</v>
      </c>
      <c r="O4646" s="12" t="n">
        <v>44939</v>
      </c>
      <c r="P4646" t="n">
        <v>14</v>
      </c>
      <c r="Q4646" s="14" t="inlineStr">
        <is>
          <t>SI</t>
        </is>
      </c>
      <c r="R4646" s="10" t="n"/>
      <c r="S4646" s="10" t="n"/>
      <c r="T4646" s="10" t="n"/>
      <c r="U4646" s="10" t="n"/>
      <c r="V4646" s="13" t="n">
        <v>9.5</v>
      </c>
      <c r="W4646" s="12" t="n">
        <v>44932</v>
      </c>
      <c r="X4646" s="13" t="n">
        <v>11.5</v>
      </c>
      <c r="Y4646" s="12" t="n">
        <v>44939</v>
      </c>
      <c r="Z4646" t="n">
        <v>14</v>
      </c>
      <c r="AA4646" s="14" t="inlineStr">
        <is>
          <t>SI</t>
        </is>
      </c>
    </row>
    <row r="4647">
      <c r="B4647" t="inlineStr">
        <is>
          <t>Venta Local</t>
        </is>
      </c>
      <c r="C4647" t="n">
        <v>40351906</v>
      </c>
      <c r="D4647" t="inlineStr">
        <is>
          <t>AGRO AMERICA</t>
        </is>
      </c>
      <c r="E4647" t="n">
        <v>1012167</v>
      </c>
      <c r="F4647" t="inlineStr">
        <is>
          <t>agro america1012167</t>
        </is>
      </c>
      <c r="G4647" s="12" t="n">
        <v>44928</v>
      </c>
      <c r="H4647" s="10" t="inlineStr"/>
      <c r="I4647" s="10" t="n"/>
      <c r="J4647" s="10" t="n"/>
      <c r="K4647" s="10" t="n"/>
      <c r="L4647" s="13" t="n">
        <v>7.5</v>
      </c>
      <c r="M4647" s="12" t="n">
        <v>44935</v>
      </c>
      <c r="N4647" s="13" t="n">
        <v>9.5</v>
      </c>
      <c r="O4647" s="12" t="n">
        <v>44944</v>
      </c>
      <c r="P4647" t="n">
        <v>11</v>
      </c>
      <c r="Q4647" s="14" t="inlineStr">
        <is>
          <t>SI</t>
        </is>
      </c>
      <c r="R4647" s="10" t="n"/>
      <c r="S4647" s="10" t="n"/>
      <c r="T4647" s="10" t="n"/>
      <c r="U4647" s="10" t="n"/>
      <c r="V4647" s="13" t="n">
        <v>9.5</v>
      </c>
      <c r="W4647" s="12" t="n">
        <v>44937</v>
      </c>
      <c r="X4647" s="13" t="n">
        <v>11.5</v>
      </c>
      <c r="Y4647" s="12" t="n">
        <v>44944</v>
      </c>
      <c r="Z4647" t="n">
        <v>11</v>
      </c>
      <c r="AA4647" s="14" t="inlineStr">
        <is>
          <t>SI</t>
        </is>
      </c>
    </row>
    <row r="4648">
      <c r="B4648" t="inlineStr">
        <is>
          <t>Venta Local</t>
        </is>
      </c>
      <c r="C4648" t="n">
        <v>40351877</v>
      </c>
      <c r="D4648" t="inlineStr">
        <is>
          <t>AGRO AMERICA</t>
        </is>
      </c>
      <c r="E4648" t="n">
        <v>1030784</v>
      </c>
      <c r="F4648" t="inlineStr">
        <is>
          <t>agro america1030784</t>
        </is>
      </c>
      <c r="G4648" s="12" t="n">
        <v>44924</v>
      </c>
      <c r="H4648" s="10" t="inlineStr"/>
      <c r="I4648" s="10" t="n"/>
      <c r="J4648" s="10" t="n"/>
      <c r="K4648" s="10" t="n"/>
      <c r="L4648" s="13" t="n">
        <v>7.5</v>
      </c>
      <c r="M4648" s="12" t="n">
        <v>44931</v>
      </c>
      <c r="N4648" s="13" t="n">
        <v>9.5</v>
      </c>
      <c r="O4648" s="12" t="n">
        <v>44940</v>
      </c>
      <c r="P4648" t="n">
        <v>13</v>
      </c>
      <c r="Q4648" s="14" t="inlineStr">
        <is>
          <t>SI</t>
        </is>
      </c>
      <c r="R4648" s="10" t="n"/>
      <c r="S4648" s="10" t="n"/>
      <c r="T4648" s="10" t="n"/>
      <c r="U4648" s="10" t="n"/>
      <c r="V4648" s="13" t="n">
        <v>9.5</v>
      </c>
      <c r="W4648" s="12" t="n">
        <v>44933</v>
      </c>
      <c r="X4648" s="13" t="n">
        <v>11.5</v>
      </c>
      <c r="Y4648" s="12" t="n">
        <v>44940</v>
      </c>
      <c r="Z4648" t="n">
        <v>13</v>
      </c>
      <c r="AA4648" s="14" t="inlineStr">
        <is>
          <t>SI</t>
        </is>
      </c>
    </row>
    <row r="4649">
      <c r="B4649" t="inlineStr">
        <is>
          <t>Venta Local</t>
        </is>
      </c>
      <c r="C4649" t="n">
        <v>40351877</v>
      </c>
      <c r="D4649" t="inlineStr">
        <is>
          <t>AGRO AMERICA</t>
        </is>
      </c>
      <c r="E4649" t="n">
        <v>1030783</v>
      </c>
      <c r="F4649" t="inlineStr">
        <is>
          <t>agro america1030783</t>
        </is>
      </c>
      <c r="G4649" s="12" t="n">
        <v>44924</v>
      </c>
      <c r="H4649" s="10" t="inlineStr"/>
      <c r="I4649" s="10" t="n"/>
      <c r="J4649" s="10" t="n"/>
      <c r="K4649" s="10" t="n"/>
      <c r="L4649" s="13" t="n">
        <v>7.5</v>
      </c>
      <c r="M4649" s="12" t="n">
        <v>44931</v>
      </c>
      <c r="N4649" s="13" t="n">
        <v>9.5</v>
      </c>
      <c r="O4649" s="12" t="n">
        <v>44940</v>
      </c>
      <c r="P4649" t="n">
        <v>13</v>
      </c>
      <c r="Q4649" s="14" t="inlineStr">
        <is>
          <t>SI</t>
        </is>
      </c>
      <c r="R4649" s="10" t="n"/>
      <c r="S4649" s="10" t="n"/>
      <c r="T4649" s="10" t="n"/>
      <c r="U4649" s="10" t="n"/>
      <c r="V4649" s="13" t="n">
        <v>9.5</v>
      </c>
      <c r="W4649" s="12" t="n">
        <v>44933</v>
      </c>
      <c r="X4649" s="13" t="n">
        <v>11.5</v>
      </c>
      <c r="Y4649" s="12" t="n">
        <v>44940</v>
      </c>
      <c r="Z4649" t="n">
        <v>13</v>
      </c>
      <c r="AA4649" s="14" t="inlineStr">
        <is>
          <t>SI</t>
        </is>
      </c>
    </row>
    <row r="4650">
      <c r="B4650" t="inlineStr">
        <is>
          <t>Venta Local</t>
        </is>
      </c>
      <c r="C4650" t="n">
        <v>40351877</v>
      </c>
      <c r="D4650" t="inlineStr">
        <is>
          <t>AGRO AMERICA</t>
        </is>
      </c>
      <c r="E4650" t="n">
        <v>1030782</v>
      </c>
      <c r="F4650" t="inlineStr">
        <is>
          <t>agro america1030782</t>
        </is>
      </c>
      <c r="G4650" s="12" t="n">
        <v>44924</v>
      </c>
      <c r="H4650" s="10" t="inlineStr"/>
      <c r="I4650" s="10" t="n"/>
      <c r="J4650" s="10" t="n"/>
      <c r="K4650" s="10" t="n"/>
      <c r="L4650" s="13" t="n">
        <v>7.5</v>
      </c>
      <c r="M4650" s="12" t="n">
        <v>44931</v>
      </c>
      <c r="N4650" s="13" t="n">
        <v>9.5</v>
      </c>
      <c r="O4650" s="12" t="n">
        <v>44940</v>
      </c>
      <c r="P4650" t="n">
        <v>13</v>
      </c>
      <c r="Q4650" s="14" t="inlineStr">
        <is>
          <t>SI</t>
        </is>
      </c>
      <c r="R4650" s="10" t="n"/>
      <c r="S4650" s="10" t="n"/>
      <c r="T4650" s="10" t="n"/>
      <c r="U4650" s="10" t="n"/>
      <c r="V4650" s="13" t="n">
        <v>9.5</v>
      </c>
      <c r="W4650" s="12" t="n">
        <v>44933</v>
      </c>
      <c r="X4650" s="13" t="n">
        <v>11.5</v>
      </c>
      <c r="Y4650" s="12" t="n">
        <v>44940</v>
      </c>
      <c r="Z4650" t="n">
        <v>13</v>
      </c>
      <c r="AA4650" s="14" t="inlineStr">
        <is>
          <t>SI</t>
        </is>
      </c>
    </row>
    <row r="4651">
      <c r="B4651" t="inlineStr">
        <is>
          <t>Venta Local</t>
        </is>
      </c>
      <c r="C4651" t="n">
        <v>40351877</v>
      </c>
      <c r="D4651" t="inlineStr">
        <is>
          <t>AGRO AMERICA</t>
        </is>
      </c>
      <c r="E4651" t="n">
        <v>1030452</v>
      </c>
      <c r="F4651" t="inlineStr">
        <is>
          <t>agro america1030452</t>
        </is>
      </c>
      <c r="G4651" s="12" t="n">
        <v>44924</v>
      </c>
      <c r="H4651" s="10" t="inlineStr"/>
      <c r="I4651" s="10" t="n"/>
      <c r="J4651" s="10" t="n"/>
      <c r="K4651" s="10" t="n"/>
      <c r="L4651" s="13" t="n">
        <v>7.5</v>
      </c>
      <c r="M4651" s="12" t="n">
        <v>44931</v>
      </c>
      <c r="N4651" s="13" t="n">
        <v>9.5</v>
      </c>
      <c r="O4651" s="12" t="n">
        <v>44940</v>
      </c>
      <c r="P4651" t="n">
        <v>13</v>
      </c>
      <c r="Q4651" s="14" t="inlineStr">
        <is>
          <t>SI</t>
        </is>
      </c>
      <c r="R4651" s="10" t="n"/>
      <c r="S4651" s="10" t="n"/>
      <c r="T4651" s="10" t="n"/>
      <c r="U4651" s="10" t="n"/>
      <c r="V4651" s="13" t="n">
        <v>9.5</v>
      </c>
      <c r="W4651" s="12" t="n">
        <v>44933</v>
      </c>
      <c r="X4651" s="13" t="n">
        <v>11.5</v>
      </c>
      <c r="Y4651" s="12" t="n">
        <v>44940</v>
      </c>
      <c r="Z4651" t="n">
        <v>13</v>
      </c>
      <c r="AA4651" s="14" t="inlineStr">
        <is>
          <t>SI</t>
        </is>
      </c>
    </row>
    <row r="4652">
      <c r="B4652" t="inlineStr">
        <is>
          <t>Venta Local</t>
        </is>
      </c>
      <c r="C4652" t="n">
        <v>40351877</v>
      </c>
      <c r="D4652" t="inlineStr">
        <is>
          <t>AGRO AMERICA</t>
        </is>
      </c>
      <c r="E4652" t="n">
        <v>1030376</v>
      </c>
      <c r="F4652" t="inlineStr">
        <is>
          <t>agro america1030376</t>
        </is>
      </c>
      <c r="G4652" s="12" t="n">
        <v>44924</v>
      </c>
      <c r="H4652" s="10" t="inlineStr"/>
      <c r="I4652" s="10" t="n"/>
      <c r="J4652" s="10" t="n"/>
      <c r="K4652" s="10" t="n"/>
      <c r="L4652" s="13" t="n">
        <v>7.5</v>
      </c>
      <c r="M4652" s="12" t="n">
        <v>44931</v>
      </c>
      <c r="N4652" s="13" t="n">
        <v>9.5</v>
      </c>
      <c r="O4652" s="12" t="n">
        <v>44940</v>
      </c>
      <c r="P4652" t="n">
        <v>13</v>
      </c>
      <c r="Q4652" s="14" t="inlineStr">
        <is>
          <t>SI</t>
        </is>
      </c>
      <c r="R4652" s="10" t="n"/>
      <c r="S4652" s="10" t="n"/>
      <c r="T4652" s="10" t="n"/>
      <c r="U4652" s="10" t="n"/>
      <c r="V4652" s="13" t="n">
        <v>9.5</v>
      </c>
      <c r="W4652" s="12" t="n">
        <v>44933</v>
      </c>
      <c r="X4652" s="13" t="n">
        <v>11.5</v>
      </c>
      <c r="Y4652" s="12" t="n">
        <v>44940</v>
      </c>
      <c r="Z4652" t="n">
        <v>13</v>
      </c>
      <c r="AA4652" s="14" t="inlineStr">
        <is>
          <t>SI</t>
        </is>
      </c>
    </row>
    <row r="4653">
      <c r="B4653" t="inlineStr">
        <is>
          <t>Venta Local</t>
        </is>
      </c>
      <c r="C4653" t="n">
        <v>40351708</v>
      </c>
      <c r="D4653" t="inlineStr">
        <is>
          <t>AGRO AMERICA</t>
        </is>
      </c>
      <c r="E4653" t="n">
        <v>1012483</v>
      </c>
      <c r="F4653" t="inlineStr">
        <is>
          <t>agro america1012483</t>
        </is>
      </c>
      <c r="G4653" s="12" t="n">
        <v>44930</v>
      </c>
      <c r="H4653" s="10" t="inlineStr"/>
      <c r="I4653" s="10" t="n"/>
      <c r="J4653" s="10" t="n"/>
      <c r="K4653" s="10" t="n"/>
      <c r="L4653" s="13" t="n">
        <v>7.5</v>
      </c>
      <c r="M4653" s="12" t="n">
        <v>44937</v>
      </c>
      <c r="N4653" s="13" t="n">
        <v>9.5</v>
      </c>
      <c r="O4653" s="12" t="n">
        <v>44946</v>
      </c>
      <c r="P4653" t="n">
        <v>9</v>
      </c>
      <c r="Q4653" s="14" t="inlineStr">
        <is>
          <t>SI</t>
        </is>
      </c>
      <c r="R4653" s="10" t="n"/>
      <c r="S4653" s="10" t="n"/>
      <c r="T4653" s="10" t="n"/>
      <c r="U4653" s="10" t="n"/>
      <c r="V4653" s="13" t="n">
        <v>9.5</v>
      </c>
      <c r="W4653" s="12" t="n">
        <v>44939</v>
      </c>
      <c r="X4653" s="13" t="n">
        <v>11.5</v>
      </c>
      <c r="Y4653" s="12" t="n">
        <v>44946</v>
      </c>
      <c r="Z4653" t="n">
        <v>9</v>
      </c>
      <c r="AA4653" s="14" t="inlineStr">
        <is>
          <t>SI</t>
        </is>
      </c>
    </row>
    <row r="4654">
      <c r="B4654" t="inlineStr">
        <is>
          <t>Venta Local</t>
        </is>
      </c>
      <c r="C4654" t="n">
        <v>40351699</v>
      </c>
      <c r="D4654" t="inlineStr">
        <is>
          <t>AGRO AMERICA</t>
        </is>
      </c>
      <c r="E4654" t="n">
        <v>1012518</v>
      </c>
      <c r="F4654" t="inlineStr">
        <is>
          <t>agro america1012518</t>
        </is>
      </c>
      <c r="G4654" s="12" t="n">
        <v>44949</v>
      </c>
      <c r="H4654" s="10" t="inlineStr"/>
      <c r="I4654" s="10" t="n"/>
      <c r="J4654" s="10" t="n"/>
      <c r="K4654" s="10" t="n"/>
      <c r="L4654" s="13" t="n">
        <v>7.5</v>
      </c>
      <c r="M4654" s="12" t="n">
        <v>44956</v>
      </c>
      <c r="N4654" s="13" t="n">
        <v>9.5</v>
      </c>
      <c r="O4654" s="12" t="n">
        <v>44965</v>
      </c>
      <c r="P4654" t="n">
        <v>16</v>
      </c>
      <c r="Q4654" s="14" t="inlineStr">
        <is>
          <t>SI</t>
        </is>
      </c>
      <c r="R4654" s="10" t="n"/>
      <c r="S4654" s="10" t="n"/>
      <c r="T4654" s="10" t="n"/>
      <c r="U4654" s="10" t="n"/>
      <c r="V4654" s="13" t="n">
        <v>9.5</v>
      </c>
      <c r="W4654" s="12" t="n">
        <v>44958</v>
      </c>
      <c r="X4654" s="13" t="n">
        <v>11.5</v>
      </c>
      <c r="Y4654" s="12" t="n">
        <v>44965</v>
      </c>
      <c r="Z4654" t="n">
        <v>16</v>
      </c>
      <c r="AA4654" s="14" t="inlineStr">
        <is>
          <t>SI</t>
        </is>
      </c>
    </row>
    <row r="4655">
      <c r="B4655" t="inlineStr">
        <is>
          <t>Venta Local</t>
        </is>
      </c>
      <c r="C4655" t="n">
        <v>40351660</v>
      </c>
      <c r="D4655" t="inlineStr">
        <is>
          <t>AGROSUPER SHANGHAI</t>
        </is>
      </c>
      <c r="E4655" t="n">
        <v>1030685</v>
      </c>
      <c r="F4655" t="inlineStr">
        <is>
          <t>agrosuper shanghai1030685</t>
        </is>
      </c>
      <c r="G4655" s="12" t="n">
        <v>44945</v>
      </c>
      <c r="H4655" s="10" t="inlineStr"/>
      <c r="I4655" s="10" t="n"/>
      <c r="J4655" s="10" t="n"/>
      <c r="K4655" s="10" t="n"/>
      <c r="L4655" s="13" t="n">
        <v>5.574109245612703</v>
      </c>
      <c r="M4655" s="12" t="n">
        <v>44950</v>
      </c>
      <c r="N4655" s="13" t="n">
        <v>5.5</v>
      </c>
      <c r="O4655" s="12" t="n">
        <v>44955</v>
      </c>
      <c r="P4655" t="n">
        <v>2</v>
      </c>
      <c r="Q4655" s="14" t="inlineStr">
        <is>
          <t>Mes 2</t>
        </is>
      </c>
      <c r="R4655" s="10" t="n"/>
      <c r="S4655" s="10" t="n"/>
      <c r="T4655" s="10" t="n"/>
      <c r="U4655" s="10" t="n"/>
      <c r="V4655" s="13" t="n">
        <v>7.574109245612703</v>
      </c>
      <c r="W4655" s="12" t="n">
        <v>44952</v>
      </c>
      <c r="X4655" s="13" t="n">
        <v>7.5</v>
      </c>
      <c r="Y4655" s="12" t="n">
        <v>44955</v>
      </c>
      <c r="Z4655" t="n">
        <v>2</v>
      </c>
      <c r="AA4655" s="14" t="inlineStr">
        <is>
          <t>Mes 2</t>
        </is>
      </c>
    </row>
    <row r="4656">
      <c r="B4656" t="inlineStr">
        <is>
          <t>Venta Local</t>
        </is>
      </c>
      <c r="C4656" t="n">
        <v>40351641</v>
      </c>
      <c r="D4656" t="inlineStr">
        <is>
          <t>AGROSUPER SHANGHAI</t>
        </is>
      </c>
      <c r="E4656" t="n">
        <v>1022851</v>
      </c>
      <c r="F4656" t="inlineStr">
        <is>
          <t>agrosuper shanghai1022851</t>
        </is>
      </c>
      <c r="G4656" s="12" t="n">
        <v>44969</v>
      </c>
      <c r="H4656" s="10" t="inlineStr"/>
      <c r="I4656" s="10" t="n"/>
      <c r="J4656" s="10" t="n"/>
      <c r="K4656" s="10" t="n"/>
      <c r="L4656" s="13" t="n">
        <v>5.574109245612703</v>
      </c>
      <c r="M4656" s="12" t="n">
        <v>44974</v>
      </c>
      <c r="N4656" s="13" t="n">
        <v>5.5</v>
      </c>
      <c r="O4656" s="12" t="n">
        <v>44979</v>
      </c>
      <c r="P4656" t="n">
        <v>5</v>
      </c>
      <c r="Q4656" s="14" t="inlineStr">
        <is>
          <t>SI</t>
        </is>
      </c>
      <c r="R4656" s="10" t="n"/>
      <c r="S4656" s="10" t="n"/>
      <c r="T4656" s="10" t="n"/>
      <c r="U4656" s="10" t="n"/>
      <c r="V4656" s="13" t="n">
        <v>7.574109245612703</v>
      </c>
      <c r="W4656" s="12" t="n">
        <v>44976</v>
      </c>
      <c r="X4656" s="13" t="n">
        <v>7.5</v>
      </c>
      <c r="Y4656" s="12" t="n">
        <v>44979</v>
      </c>
      <c r="Z4656" t="n">
        <v>5</v>
      </c>
      <c r="AA4656" s="14" t="inlineStr">
        <is>
          <t>SI</t>
        </is>
      </c>
    </row>
    <row r="4657">
      <c r="B4657" t="inlineStr">
        <is>
          <t>Venta Local</t>
        </is>
      </c>
      <c r="C4657" t="n">
        <v>40351641</v>
      </c>
      <c r="D4657" t="inlineStr">
        <is>
          <t>AGROSUPER SHANGHAI</t>
        </is>
      </c>
      <c r="E4657" t="n">
        <v>1022851</v>
      </c>
      <c r="F4657" t="inlineStr">
        <is>
          <t>agrosuper shanghai1022851</t>
        </is>
      </c>
      <c r="G4657" s="12" t="n">
        <v>44969</v>
      </c>
      <c r="H4657" s="10" t="inlineStr"/>
      <c r="I4657" s="10" t="n"/>
      <c r="J4657" s="10" t="n"/>
      <c r="K4657" s="10" t="n"/>
      <c r="L4657" s="13" t="n">
        <v>5.574109245612703</v>
      </c>
      <c r="M4657" s="12" t="n">
        <v>44974</v>
      </c>
      <c r="N4657" s="13" t="n">
        <v>5.5</v>
      </c>
      <c r="O4657" s="12" t="n">
        <v>44979</v>
      </c>
      <c r="P4657" t="n">
        <v>5</v>
      </c>
      <c r="Q4657" s="14" t="inlineStr">
        <is>
          <t>SI</t>
        </is>
      </c>
      <c r="R4657" s="10" t="n"/>
      <c r="S4657" s="10" t="n"/>
      <c r="T4657" s="10" t="n"/>
      <c r="U4657" s="10" t="n"/>
      <c r="V4657" s="13" t="n">
        <v>7.574109245612703</v>
      </c>
      <c r="W4657" s="12" t="n">
        <v>44976</v>
      </c>
      <c r="X4657" s="13" t="n">
        <v>7.5</v>
      </c>
      <c r="Y4657" s="12" t="n">
        <v>44979</v>
      </c>
      <c r="Z4657" t="n">
        <v>5</v>
      </c>
      <c r="AA4657" s="14" t="inlineStr">
        <is>
          <t>SI</t>
        </is>
      </c>
    </row>
    <row r="4658">
      <c r="B4658" t="inlineStr">
        <is>
          <t>Venta Local</t>
        </is>
      </c>
      <c r="C4658" t="n">
        <v>40351621</v>
      </c>
      <c r="D4658" t="inlineStr">
        <is>
          <t>AGROSUPER SHANGHAI</t>
        </is>
      </c>
      <c r="E4658" t="n">
        <v>1022639</v>
      </c>
      <c r="F4658" t="inlineStr">
        <is>
          <t>agrosuper shanghai1022639</t>
        </is>
      </c>
      <c r="G4658" s="12" t="n">
        <v>44941</v>
      </c>
      <c r="H4658" s="10" t="inlineStr"/>
      <c r="I4658" s="10" t="n"/>
      <c r="J4658" s="10" t="n"/>
      <c r="K4658" s="10" t="n"/>
      <c r="L4658" s="13" t="n">
        <v>5.574109245612703</v>
      </c>
      <c r="M4658" s="12" t="n">
        <v>44946</v>
      </c>
      <c r="N4658" s="13" t="n">
        <v>5.5</v>
      </c>
      <c r="O4658" s="12" t="n">
        <v>44951</v>
      </c>
      <c r="P4658" t="n">
        <v>5</v>
      </c>
      <c r="Q4658" s="14" t="inlineStr">
        <is>
          <t>SI</t>
        </is>
      </c>
      <c r="R4658" s="10" t="n"/>
      <c r="S4658" s="10" t="n"/>
      <c r="T4658" s="10" t="n"/>
      <c r="U4658" s="10" t="n"/>
      <c r="V4658" s="13" t="n">
        <v>7.574109245612703</v>
      </c>
      <c r="W4658" s="12" t="n">
        <v>44948</v>
      </c>
      <c r="X4658" s="13" t="n">
        <v>7.5</v>
      </c>
      <c r="Y4658" s="12" t="n">
        <v>44951</v>
      </c>
      <c r="Z4658" t="n">
        <v>5</v>
      </c>
      <c r="AA4658" s="14" t="inlineStr">
        <is>
          <t>SI</t>
        </is>
      </c>
    </row>
    <row r="4659">
      <c r="B4659" t="inlineStr">
        <is>
          <t>Venta Local</t>
        </is>
      </c>
      <c r="C4659" t="n">
        <v>40351618</v>
      </c>
      <c r="D4659" t="inlineStr">
        <is>
          <t>AGROSUPER SHANGHAI</t>
        </is>
      </c>
      <c r="E4659" t="n">
        <v>1022639</v>
      </c>
      <c r="F4659" t="inlineStr">
        <is>
          <t>agrosuper shanghai1022639</t>
        </is>
      </c>
      <c r="G4659" s="12" t="n">
        <v>44940</v>
      </c>
      <c r="H4659" s="10" t="inlineStr"/>
      <c r="I4659" s="10" t="n"/>
      <c r="J4659" s="10" t="n"/>
      <c r="K4659" s="10" t="n"/>
      <c r="L4659" s="13" t="n">
        <v>5.574109245612703</v>
      </c>
      <c r="M4659" s="12" t="n">
        <v>44945</v>
      </c>
      <c r="N4659" s="13" t="n">
        <v>5.5</v>
      </c>
      <c r="O4659" s="12" t="n">
        <v>44950</v>
      </c>
      <c r="P4659" t="n">
        <v>6</v>
      </c>
      <c r="Q4659" s="14" t="inlineStr">
        <is>
          <t>SI</t>
        </is>
      </c>
      <c r="R4659" s="10" t="n"/>
      <c r="S4659" s="10" t="n"/>
      <c r="T4659" s="10" t="n"/>
      <c r="U4659" s="10" t="n"/>
      <c r="V4659" s="13" t="n">
        <v>7.574109245612703</v>
      </c>
      <c r="W4659" s="12" t="n">
        <v>44947</v>
      </c>
      <c r="X4659" s="13" t="n">
        <v>7.5</v>
      </c>
      <c r="Y4659" s="12" t="n">
        <v>44950</v>
      </c>
      <c r="Z4659" t="n">
        <v>6</v>
      </c>
      <c r="AA4659" s="14" t="inlineStr">
        <is>
          <t>SI</t>
        </is>
      </c>
    </row>
    <row r="4660">
      <c r="B4660" t="inlineStr">
        <is>
          <t>Venta Local</t>
        </is>
      </c>
      <c r="C4660" t="n">
        <v>40351582</v>
      </c>
      <c r="D4660" t="inlineStr">
        <is>
          <t>AGROSUPER SHANGHAI</t>
        </is>
      </c>
      <c r="E4660" t="n">
        <v>1022212</v>
      </c>
      <c r="F4660" t="inlineStr">
        <is>
          <t>agrosuper shanghai1022212</t>
        </is>
      </c>
      <c r="G4660" s="12" t="n">
        <v>44936</v>
      </c>
      <c r="H4660" s="10" t="inlineStr"/>
      <c r="I4660" s="10" t="n"/>
      <c r="J4660" s="10" t="n"/>
      <c r="K4660" s="10" t="n"/>
      <c r="L4660" s="13" t="n">
        <v>5.574109245612703</v>
      </c>
      <c r="M4660" s="12" t="n">
        <v>44941</v>
      </c>
      <c r="N4660" s="13" t="n">
        <v>5.5</v>
      </c>
      <c r="O4660" s="12" t="n">
        <v>44946</v>
      </c>
      <c r="P4660" t="n">
        <v>7</v>
      </c>
      <c r="Q4660" s="14" t="inlineStr">
        <is>
          <t>SI</t>
        </is>
      </c>
      <c r="R4660" s="10" t="n"/>
      <c r="S4660" s="10" t="n"/>
      <c r="T4660" s="10" t="n"/>
      <c r="U4660" s="10" t="n"/>
      <c r="V4660" s="13" t="n">
        <v>7.574109245612703</v>
      </c>
      <c r="W4660" s="12" t="n">
        <v>44943</v>
      </c>
      <c r="X4660" s="13" t="n">
        <v>7.5</v>
      </c>
      <c r="Y4660" s="12" t="n">
        <v>44946</v>
      </c>
      <c r="Z4660" t="n">
        <v>7</v>
      </c>
      <c r="AA4660" s="14" t="inlineStr">
        <is>
          <t>SI</t>
        </is>
      </c>
    </row>
    <row r="4661">
      <c r="B4661" t="inlineStr">
        <is>
          <t>Venta Local</t>
        </is>
      </c>
      <c r="C4661" t="n">
        <v>40351582</v>
      </c>
      <c r="D4661" t="inlineStr">
        <is>
          <t>AGROSUPER SHANGHAI</t>
        </is>
      </c>
      <c r="E4661" t="n">
        <v>1022212</v>
      </c>
      <c r="F4661" t="inlineStr">
        <is>
          <t>agrosuper shanghai1022212</t>
        </is>
      </c>
      <c r="G4661" s="12" t="n">
        <v>44936</v>
      </c>
      <c r="H4661" s="10" t="inlineStr"/>
      <c r="I4661" s="10" t="n"/>
      <c r="J4661" s="10" t="n"/>
      <c r="K4661" s="10" t="n"/>
      <c r="L4661" s="13" t="n">
        <v>5.574109245612703</v>
      </c>
      <c r="M4661" s="12" t="n">
        <v>44941</v>
      </c>
      <c r="N4661" s="13" t="n">
        <v>5.5</v>
      </c>
      <c r="O4661" s="12" t="n">
        <v>44946</v>
      </c>
      <c r="P4661" t="n">
        <v>7</v>
      </c>
      <c r="Q4661" s="14" t="inlineStr">
        <is>
          <t>SI</t>
        </is>
      </c>
      <c r="R4661" s="10" t="n"/>
      <c r="S4661" s="10" t="n"/>
      <c r="T4661" s="10" t="n"/>
      <c r="U4661" s="10" t="n"/>
      <c r="V4661" s="13" t="n">
        <v>7.574109245612703</v>
      </c>
      <c r="W4661" s="12" t="n">
        <v>44943</v>
      </c>
      <c r="X4661" s="13" t="n">
        <v>7.5</v>
      </c>
      <c r="Y4661" s="12" t="n">
        <v>44946</v>
      </c>
      <c r="Z4661" t="n">
        <v>7</v>
      </c>
      <c r="AA4661" s="14" t="inlineStr">
        <is>
          <t>SI</t>
        </is>
      </c>
    </row>
    <row r="4662">
      <c r="B4662" t="inlineStr">
        <is>
          <t>Venta Local</t>
        </is>
      </c>
      <c r="C4662" t="n">
        <v>40351562</v>
      </c>
      <c r="D4662" t="inlineStr">
        <is>
          <t>AGROSUPER SHANGHAI</t>
        </is>
      </c>
      <c r="E4662" t="n">
        <v>1022373</v>
      </c>
      <c r="F4662" t="inlineStr">
        <is>
          <t>agrosuper shanghai1022373</t>
        </is>
      </c>
      <c r="G4662" s="12" t="n">
        <v>44952</v>
      </c>
      <c r="H4662" s="10" t="inlineStr"/>
      <c r="I4662" s="10" t="n"/>
      <c r="J4662" s="10" t="n"/>
      <c r="K4662" s="10" t="n"/>
      <c r="L4662" s="13" t="n">
        <v>5.574109245612703</v>
      </c>
      <c r="M4662" s="12" t="n">
        <v>44957</v>
      </c>
      <c r="N4662" s="13" t="n">
        <v>5.5</v>
      </c>
      <c r="O4662" s="12" t="n">
        <v>44962</v>
      </c>
      <c r="P4662" t="n">
        <v>20</v>
      </c>
      <c r="Q4662" s="14" t="inlineStr">
        <is>
          <t>SI</t>
        </is>
      </c>
      <c r="R4662" s="10" t="n"/>
      <c r="S4662" s="10" t="n"/>
      <c r="T4662" s="10" t="n"/>
      <c r="U4662" s="10" t="n"/>
      <c r="V4662" s="13" t="n">
        <v>7.574109245612703</v>
      </c>
      <c r="W4662" s="12" t="n">
        <v>44959</v>
      </c>
      <c r="X4662" s="13" t="n">
        <v>7.5</v>
      </c>
      <c r="Y4662" s="12" t="n">
        <v>44962</v>
      </c>
      <c r="Z4662" t="n">
        <v>20</v>
      </c>
      <c r="AA4662" s="14" t="inlineStr">
        <is>
          <t>SI</t>
        </is>
      </c>
    </row>
    <row r="4663">
      <c r="B4663" t="inlineStr">
        <is>
          <t>Venta Local</t>
        </is>
      </c>
      <c r="C4663" t="n">
        <v>40351551</v>
      </c>
      <c r="D4663" t="inlineStr">
        <is>
          <t>AGROSUPER SHANGHAI</t>
        </is>
      </c>
      <c r="E4663" t="n">
        <v>1022169</v>
      </c>
      <c r="F4663" t="inlineStr">
        <is>
          <t>agrosuper shanghai1022169</t>
        </is>
      </c>
      <c r="G4663" s="12" t="n">
        <v>44941</v>
      </c>
      <c r="H4663" s="10" t="inlineStr"/>
      <c r="I4663" s="10" t="n"/>
      <c r="J4663" s="10" t="n"/>
      <c r="K4663" s="10" t="n"/>
      <c r="L4663" s="13" t="n">
        <v>5.574109245612703</v>
      </c>
      <c r="M4663" s="12" t="n">
        <v>44946</v>
      </c>
      <c r="N4663" s="13" t="n">
        <v>5.5</v>
      </c>
      <c r="O4663" s="12" t="n">
        <v>44951</v>
      </c>
      <c r="P4663" t="n">
        <v>5</v>
      </c>
      <c r="Q4663" s="14" t="inlineStr">
        <is>
          <t>SI</t>
        </is>
      </c>
      <c r="R4663" s="10" t="n"/>
      <c r="S4663" s="10" t="n"/>
      <c r="T4663" s="10" t="n"/>
      <c r="U4663" s="10" t="n"/>
      <c r="V4663" s="13" t="n">
        <v>7.574109245612703</v>
      </c>
      <c r="W4663" s="12" t="n">
        <v>44948</v>
      </c>
      <c r="X4663" s="13" t="n">
        <v>7.5</v>
      </c>
      <c r="Y4663" s="12" t="n">
        <v>44951</v>
      </c>
      <c r="Z4663" t="n">
        <v>5</v>
      </c>
      <c r="AA4663" s="14" t="inlineStr">
        <is>
          <t>SI</t>
        </is>
      </c>
    </row>
    <row r="4664">
      <c r="B4664" t="inlineStr">
        <is>
          <t>Venta Local</t>
        </is>
      </c>
      <c r="C4664" t="n">
        <v>40351499</v>
      </c>
      <c r="D4664" t="inlineStr">
        <is>
          <t>AGROSUPER SHANGHAI</t>
        </is>
      </c>
      <c r="E4664" t="n">
        <v>1023306</v>
      </c>
      <c r="F4664" t="inlineStr">
        <is>
          <t>agrosuper shanghai1023306</t>
        </is>
      </c>
      <c r="G4664" s="12" t="n">
        <v>44941</v>
      </c>
      <c r="H4664" s="10" t="inlineStr"/>
      <c r="I4664" s="10" t="n"/>
      <c r="J4664" s="10" t="n"/>
      <c r="K4664" s="10" t="n"/>
      <c r="L4664" s="13" t="n">
        <v>5.574109245612703</v>
      </c>
      <c r="M4664" s="12" t="n">
        <v>44946</v>
      </c>
      <c r="N4664" s="13" t="n">
        <v>5.5</v>
      </c>
      <c r="O4664" s="12" t="n">
        <v>44951</v>
      </c>
      <c r="P4664" t="n">
        <v>5</v>
      </c>
      <c r="Q4664" s="14" t="inlineStr">
        <is>
          <t>SI</t>
        </is>
      </c>
      <c r="R4664" s="10" t="n"/>
      <c r="S4664" s="10" t="n"/>
      <c r="T4664" s="10" t="n"/>
      <c r="U4664" s="10" t="n"/>
      <c r="V4664" s="13" t="n">
        <v>7.574109245612703</v>
      </c>
      <c r="W4664" s="12" t="n">
        <v>44948</v>
      </c>
      <c r="X4664" s="13" t="n">
        <v>7.5</v>
      </c>
      <c r="Y4664" s="12" t="n">
        <v>44951</v>
      </c>
      <c r="Z4664" t="n">
        <v>5</v>
      </c>
      <c r="AA4664" s="14" t="inlineStr">
        <is>
          <t>SI</t>
        </is>
      </c>
    </row>
    <row r="4665">
      <c r="B4665" t="inlineStr">
        <is>
          <t>Venta Local</t>
        </is>
      </c>
      <c r="C4665" t="n">
        <v>40351494</v>
      </c>
      <c r="D4665" t="inlineStr">
        <is>
          <t>AGROSUPER SHANGHAI</t>
        </is>
      </c>
      <c r="E4665" t="n">
        <v>1022388</v>
      </c>
      <c r="F4665" t="inlineStr">
        <is>
          <t>agrosuper shanghai1022388</t>
        </is>
      </c>
      <c r="G4665" s="12" t="n">
        <v>44936</v>
      </c>
      <c r="H4665" s="10" t="inlineStr"/>
      <c r="I4665" s="10" t="n"/>
      <c r="J4665" s="10" t="n"/>
      <c r="K4665" s="10" t="n"/>
      <c r="L4665" s="13" t="n">
        <v>5.574109245612703</v>
      </c>
      <c r="M4665" s="12" t="n">
        <v>44941</v>
      </c>
      <c r="N4665" s="13" t="n">
        <v>5.5</v>
      </c>
      <c r="O4665" s="12" t="n">
        <v>44946</v>
      </c>
      <c r="P4665" t="n">
        <v>7</v>
      </c>
      <c r="Q4665" s="14" t="inlineStr">
        <is>
          <t>SI</t>
        </is>
      </c>
      <c r="R4665" s="10" t="n"/>
      <c r="S4665" s="10" t="n"/>
      <c r="T4665" s="10" t="n"/>
      <c r="U4665" s="10" t="n"/>
      <c r="V4665" s="13" t="n">
        <v>7.574109245612703</v>
      </c>
      <c r="W4665" s="12" t="n">
        <v>44943</v>
      </c>
      <c r="X4665" s="13" t="n">
        <v>7.5</v>
      </c>
      <c r="Y4665" s="12" t="n">
        <v>44946</v>
      </c>
      <c r="Z4665" t="n">
        <v>7</v>
      </c>
      <c r="AA4665" s="14" t="inlineStr">
        <is>
          <t>SI</t>
        </is>
      </c>
    </row>
    <row r="4666">
      <c r="B4666" t="inlineStr">
        <is>
          <t>Venta Local</t>
        </is>
      </c>
      <c r="C4666" t="n">
        <v>40351470</v>
      </c>
      <c r="D4666" t="inlineStr">
        <is>
          <t>AGROSUPER SHANGHAI</t>
        </is>
      </c>
      <c r="E4666" t="n">
        <v>1021733</v>
      </c>
      <c r="F4666" t="inlineStr">
        <is>
          <t>agrosuper shanghai1021733</t>
        </is>
      </c>
      <c r="G4666" s="12" t="n">
        <v>44989</v>
      </c>
      <c r="H4666" s="10" t="n">
        <v>23893.39</v>
      </c>
      <c r="I4666" s="10" t="n"/>
      <c r="J4666" s="10" t="n"/>
      <c r="K4666" s="10" t="n"/>
      <c r="L4666" s="13" t="n">
        <v>5.574109245612703</v>
      </c>
      <c r="M4666" s="12" t="n">
        <v>44994</v>
      </c>
      <c r="N4666" s="13" t="n">
        <v>5.5</v>
      </c>
      <c r="O4666" s="12" t="n">
        <v>44999</v>
      </c>
      <c r="P4666" t="n">
        <v>15</v>
      </c>
      <c r="Q4666" s="14" t="inlineStr">
        <is>
          <t>SI</t>
        </is>
      </c>
      <c r="R4666" s="10" t="n">
        <v>23893.39</v>
      </c>
      <c r="S4666" s="10" t="n"/>
      <c r="T4666" s="10" t="n"/>
      <c r="U4666" s="10" t="n"/>
      <c r="V4666" s="13" t="n">
        <v>7.574109245612703</v>
      </c>
      <c r="W4666" s="12" t="n">
        <v>44996</v>
      </c>
      <c r="X4666" s="13" t="n">
        <v>7.5</v>
      </c>
      <c r="Y4666" s="12" t="n">
        <v>44999</v>
      </c>
      <c r="Z4666" t="n">
        <v>15</v>
      </c>
      <c r="AA4666" s="14" t="inlineStr">
        <is>
          <t>SI</t>
        </is>
      </c>
    </row>
    <row r="4667">
      <c r="B4667" t="inlineStr">
        <is>
          <t>Venta Local</t>
        </is>
      </c>
      <c r="C4667" t="n">
        <v>40351467</v>
      </c>
      <c r="D4667" t="inlineStr">
        <is>
          <t>AGROSUPER SHANGHAI</t>
        </is>
      </c>
      <c r="E4667" t="n">
        <v>1021733</v>
      </c>
      <c r="F4667" t="inlineStr">
        <is>
          <t>agrosuper shanghai1021733</t>
        </is>
      </c>
      <c r="G4667" s="12" t="n">
        <v>44989</v>
      </c>
      <c r="H4667" s="10" t="n">
        <v>24023.46</v>
      </c>
      <c r="I4667" s="10" t="n"/>
      <c r="J4667" s="10" t="n"/>
      <c r="K4667" s="10" t="n"/>
      <c r="L4667" s="13" t="n">
        <v>5.574109245612703</v>
      </c>
      <c r="M4667" s="12" t="n">
        <v>44994</v>
      </c>
      <c r="N4667" s="13" t="n">
        <v>5.5</v>
      </c>
      <c r="O4667" s="12" t="n">
        <v>44999</v>
      </c>
      <c r="P4667" t="n">
        <v>15</v>
      </c>
      <c r="Q4667" s="14" t="inlineStr">
        <is>
          <t>SI</t>
        </is>
      </c>
      <c r="R4667" s="10" t="n">
        <v>24023.46</v>
      </c>
      <c r="S4667" s="10" t="n"/>
      <c r="T4667" s="10" t="n"/>
      <c r="U4667" s="10" t="n"/>
      <c r="V4667" s="13" t="n">
        <v>7.574109245612703</v>
      </c>
      <c r="W4667" s="12" t="n">
        <v>44996</v>
      </c>
      <c r="X4667" s="13" t="n">
        <v>7.5</v>
      </c>
      <c r="Y4667" s="12" t="n">
        <v>44999</v>
      </c>
      <c r="Z4667" t="n">
        <v>15</v>
      </c>
      <c r="AA4667" s="14" t="inlineStr">
        <is>
          <t>SI</t>
        </is>
      </c>
    </row>
    <row r="4668">
      <c r="B4668" t="inlineStr">
        <is>
          <t>Venta Local</t>
        </is>
      </c>
      <c r="C4668" t="n">
        <v>40351466</v>
      </c>
      <c r="D4668" t="inlineStr">
        <is>
          <t>AGROSUPER SHANGHAI</t>
        </is>
      </c>
      <c r="E4668" t="n">
        <v>1021733</v>
      </c>
      <c r="F4668" t="inlineStr">
        <is>
          <t>agrosuper shanghai1021733</t>
        </is>
      </c>
      <c r="G4668" s="12" t="n">
        <v>44985</v>
      </c>
      <c r="H4668" s="10" t="n">
        <v>24059.96</v>
      </c>
      <c r="I4668" s="10" t="n"/>
      <c r="J4668" s="10" t="n"/>
      <c r="K4668" s="10" t="n"/>
      <c r="L4668" s="13" t="n">
        <v>5.574109245612703</v>
      </c>
      <c r="M4668" s="12" t="n">
        <v>44990</v>
      </c>
      <c r="N4668" s="13" t="n">
        <v>5.5</v>
      </c>
      <c r="O4668" s="12" t="n">
        <v>44995</v>
      </c>
      <c r="P4668" t="n">
        <v>18</v>
      </c>
      <c r="Q4668" s="14" t="inlineStr">
        <is>
          <t>SI</t>
        </is>
      </c>
      <c r="R4668" s="10" t="n">
        <v>24059.96</v>
      </c>
      <c r="S4668" s="10" t="n"/>
      <c r="T4668" s="10" t="n"/>
      <c r="U4668" s="10" t="n"/>
      <c r="V4668" s="13" t="n">
        <v>7.574109245612703</v>
      </c>
      <c r="W4668" s="12" t="n">
        <v>44992</v>
      </c>
      <c r="X4668" s="13" t="n">
        <v>7.5</v>
      </c>
      <c r="Y4668" s="12" t="n">
        <v>44995</v>
      </c>
      <c r="Z4668" t="n">
        <v>18</v>
      </c>
      <c r="AA4668" s="14" t="inlineStr">
        <is>
          <t>SI</t>
        </is>
      </c>
    </row>
    <row r="4669">
      <c r="B4669" t="inlineStr">
        <is>
          <t>Venta Local</t>
        </is>
      </c>
      <c r="C4669" t="n">
        <v>40351463</v>
      </c>
      <c r="D4669" t="inlineStr">
        <is>
          <t>AGROSUPER SHANGHAI</t>
        </is>
      </c>
      <c r="E4669" t="n">
        <v>1021733</v>
      </c>
      <c r="F4669" t="inlineStr">
        <is>
          <t>agrosuper shanghai1021733</t>
        </is>
      </c>
      <c r="G4669" s="12" t="n">
        <v>44985</v>
      </c>
      <c r="H4669" s="10" t="n">
        <v>24092.51</v>
      </c>
      <c r="I4669" s="10" t="n"/>
      <c r="J4669" s="10" t="n"/>
      <c r="K4669" s="10" t="n"/>
      <c r="L4669" s="13" t="n">
        <v>5.574109245612703</v>
      </c>
      <c r="M4669" s="12" t="n">
        <v>44990</v>
      </c>
      <c r="N4669" s="13" t="n">
        <v>5.5</v>
      </c>
      <c r="O4669" s="12" t="n">
        <v>44995</v>
      </c>
      <c r="P4669" t="n">
        <v>18</v>
      </c>
      <c r="Q4669" s="14" t="inlineStr">
        <is>
          <t>SI</t>
        </is>
      </c>
      <c r="R4669" s="10" t="n">
        <v>24092.51</v>
      </c>
      <c r="S4669" s="10" t="n"/>
      <c r="T4669" s="10" t="n"/>
      <c r="U4669" s="10" t="n"/>
      <c r="V4669" s="13" t="n">
        <v>7.574109245612703</v>
      </c>
      <c r="W4669" s="12" t="n">
        <v>44992</v>
      </c>
      <c r="X4669" s="13" t="n">
        <v>7.5</v>
      </c>
      <c r="Y4669" s="12" t="n">
        <v>44995</v>
      </c>
      <c r="Z4669" t="n">
        <v>18</v>
      </c>
      <c r="AA4669" s="14" t="inlineStr">
        <is>
          <t>SI</t>
        </is>
      </c>
    </row>
    <row r="4670">
      <c r="B4670" t="inlineStr">
        <is>
          <t>Venta Local</t>
        </is>
      </c>
      <c r="C4670" t="n">
        <v>40351462</v>
      </c>
      <c r="D4670" t="inlineStr">
        <is>
          <t>AGROSUPER SHANGHAI</t>
        </is>
      </c>
      <c r="E4670" t="n">
        <v>1021733</v>
      </c>
      <c r="F4670" t="inlineStr">
        <is>
          <t>agrosuper shanghai1021733</t>
        </is>
      </c>
      <c r="G4670" s="12" t="n">
        <v>44985</v>
      </c>
      <c r="H4670" s="10" t="n">
        <v>24059.54</v>
      </c>
      <c r="I4670" s="10" t="n"/>
      <c r="J4670" s="10" t="n"/>
      <c r="K4670" s="10" t="n"/>
      <c r="L4670" s="13" t="n">
        <v>5.574109245612703</v>
      </c>
      <c r="M4670" s="12" t="n">
        <v>44990</v>
      </c>
      <c r="N4670" s="13" t="n">
        <v>5.5</v>
      </c>
      <c r="O4670" s="12" t="n">
        <v>44995</v>
      </c>
      <c r="P4670" t="n">
        <v>18</v>
      </c>
      <c r="Q4670" s="14" t="inlineStr">
        <is>
          <t>SI</t>
        </is>
      </c>
      <c r="R4670" s="10" t="n">
        <v>24059.54</v>
      </c>
      <c r="S4670" s="10" t="n"/>
      <c r="T4670" s="10" t="n"/>
      <c r="U4670" s="10" t="n"/>
      <c r="V4670" s="13" t="n">
        <v>7.574109245612703</v>
      </c>
      <c r="W4670" s="12" t="n">
        <v>44992</v>
      </c>
      <c r="X4670" s="13" t="n">
        <v>7.5</v>
      </c>
      <c r="Y4670" s="12" t="n">
        <v>44995</v>
      </c>
      <c r="Z4670" t="n">
        <v>18</v>
      </c>
      <c r="AA4670" s="14" t="inlineStr">
        <is>
          <t>SI</t>
        </is>
      </c>
    </row>
    <row r="4671">
      <c r="B4671" t="inlineStr">
        <is>
          <t>Venta Local</t>
        </is>
      </c>
      <c r="C4671" t="n">
        <v>40351461</v>
      </c>
      <c r="D4671" t="inlineStr">
        <is>
          <t>AGROSUPER SHANGHAI</t>
        </is>
      </c>
      <c r="E4671" t="n">
        <v>1021733</v>
      </c>
      <c r="F4671" t="inlineStr">
        <is>
          <t>agrosuper shanghai1021733</t>
        </is>
      </c>
      <c r="G4671" s="12" t="n">
        <v>44985</v>
      </c>
      <c r="H4671" s="10" t="n">
        <v>23724.37</v>
      </c>
      <c r="I4671" s="10" t="n"/>
      <c r="J4671" s="10" t="n"/>
      <c r="K4671" s="10" t="n"/>
      <c r="L4671" s="13" t="n">
        <v>5.574109245612703</v>
      </c>
      <c r="M4671" s="12" t="n">
        <v>44990</v>
      </c>
      <c r="N4671" s="13" t="n">
        <v>5.5</v>
      </c>
      <c r="O4671" s="12" t="n">
        <v>44995</v>
      </c>
      <c r="P4671" t="n">
        <v>18</v>
      </c>
      <c r="Q4671" s="14" t="inlineStr">
        <is>
          <t>SI</t>
        </is>
      </c>
      <c r="R4671" s="10" t="n">
        <v>23724.37</v>
      </c>
      <c r="S4671" s="10" t="n"/>
      <c r="T4671" s="10" t="n"/>
      <c r="U4671" s="10" t="n"/>
      <c r="V4671" s="13" t="n">
        <v>7.574109245612703</v>
      </c>
      <c r="W4671" s="12" t="n">
        <v>44992</v>
      </c>
      <c r="X4671" s="13" t="n">
        <v>7.5</v>
      </c>
      <c r="Y4671" s="12" t="n">
        <v>44995</v>
      </c>
      <c r="Z4671" t="n">
        <v>18</v>
      </c>
      <c r="AA4671" s="14" t="inlineStr">
        <is>
          <t>SI</t>
        </is>
      </c>
    </row>
    <row r="4672">
      <c r="B4672" t="inlineStr">
        <is>
          <t>Venta Local</t>
        </is>
      </c>
      <c r="C4672" t="n">
        <v>40351460</v>
      </c>
      <c r="D4672" t="inlineStr">
        <is>
          <t>AGROSUPER SHANGHAI</t>
        </is>
      </c>
      <c r="E4672" t="n">
        <v>1021733</v>
      </c>
      <c r="F4672" t="inlineStr">
        <is>
          <t>agrosuper shanghai1021733</t>
        </is>
      </c>
      <c r="G4672" s="12" t="n">
        <v>44985</v>
      </c>
      <c r="H4672" s="10" t="n">
        <v>24181.11</v>
      </c>
      <c r="I4672" s="10" t="n"/>
      <c r="J4672" s="10" t="n"/>
      <c r="K4672" s="10" t="n"/>
      <c r="L4672" s="13" t="n">
        <v>5.574109245612703</v>
      </c>
      <c r="M4672" s="12" t="n">
        <v>44990</v>
      </c>
      <c r="N4672" s="13" t="n">
        <v>5.5</v>
      </c>
      <c r="O4672" s="12" t="n">
        <v>44995</v>
      </c>
      <c r="P4672" t="n">
        <v>18</v>
      </c>
      <c r="Q4672" s="14" t="inlineStr">
        <is>
          <t>SI</t>
        </is>
      </c>
      <c r="R4672" s="10" t="n">
        <v>24181.11</v>
      </c>
      <c r="S4672" s="10" t="n"/>
      <c r="T4672" s="10" t="n"/>
      <c r="U4672" s="10" t="n"/>
      <c r="V4672" s="13" t="n">
        <v>7.574109245612703</v>
      </c>
      <c r="W4672" s="12" t="n">
        <v>44992</v>
      </c>
      <c r="X4672" s="13" t="n">
        <v>7.5</v>
      </c>
      <c r="Y4672" s="12" t="n">
        <v>44995</v>
      </c>
      <c r="Z4672" t="n">
        <v>18</v>
      </c>
      <c r="AA4672" s="14" t="inlineStr">
        <is>
          <t>SI</t>
        </is>
      </c>
    </row>
    <row r="4673">
      <c r="B4673" t="inlineStr">
        <is>
          <t>Venta Local</t>
        </is>
      </c>
      <c r="C4673" t="n">
        <v>40351458</v>
      </c>
      <c r="D4673" t="inlineStr">
        <is>
          <t>AGROSUPER SHANGHAI</t>
        </is>
      </c>
      <c r="E4673" t="n">
        <v>1021733</v>
      </c>
      <c r="F4673" t="inlineStr">
        <is>
          <t>agrosuper shanghai1021733</t>
        </is>
      </c>
      <c r="G4673" s="12" t="n">
        <v>44985</v>
      </c>
      <c r="H4673" s="10" t="n">
        <v>24012.15</v>
      </c>
      <c r="I4673" s="10" t="n"/>
      <c r="J4673" s="10" t="n"/>
      <c r="K4673" s="10" t="n"/>
      <c r="L4673" s="13" t="n">
        <v>5.574109245612703</v>
      </c>
      <c r="M4673" s="12" t="n">
        <v>44990</v>
      </c>
      <c r="N4673" s="13" t="n">
        <v>5.5</v>
      </c>
      <c r="O4673" s="12" t="n">
        <v>44995</v>
      </c>
      <c r="P4673" t="n">
        <v>18</v>
      </c>
      <c r="Q4673" s="14" t="inlineStr">
        <is>
          <t>SI</t>
        </is>
      </c>
      <c r="R4673" s="10" t="n">
        <v>24012.15</v>
      </c>
      <c r="S4673" s="10" t="n"/>
      <c r="T4673" s="10" t="n"/>
      <c r="U4673" s="10" t="n"/>
      <c r="V4673" s="13" t="n">
        <v>7.574109245612703</v>
      </c>
      <c r="W4673" s="12" t="n">
        <v>44992</v>
      </c>
      <c r="X4673" s="13" t="n">
        <v>7.5</v>
      </c>
      <c r="Y4673" s="12" t="n">
        <v>44995</v>
      </c>
      <c r="Z4673" t="n">
        <v>18</v>
      </c>
      <c r="AA4673" s="14" t="inlineStr">
        <is>
          <t>SI</t>
        </is>
      </c>
    </row>
    <row r="4674">
      <c r="B4674" t="inlineStr">
        <is>
          <t>Venta Local</t>
        </is>
      </c>
      <c r="C4674" t="n">
        <v>40351427</v>
      </c>
      <c r="D4674" t="inlineStr">
        <is>
          <t>AGROSUPER SHANGHAI</t>
        </is>
      </c>
      <c r="E4674" t="n">
        <v>1022183</v>
      </c>
      <c r="F4674" t="inlineStr">
        <is>
          <t>agrosuper shanghai1022183</t>
        </is>
      </c>
      <c r="G4674" s="12" t="n">
        <v>44986</v>
      </c>
      <c r="H4674" s="10" t="n">
        <v>24927.07</v>
      </c>
      <c r="I4674" s="10" t="n"/>
      <c r="J4674" s="10" t="n"/>
      <c r="K4674" s="10" t="n"/>
      <c r="L4674" s="13" t="n">
        <v>5.574109245612703</v>
      </c>
      <c r="M4674" s="12" t="n">
        <v>44991</v>
      </c>
      <c r="N4674" s="13" t="n">
        <v>5.5</v>
      </c>
      <c r="O4674" s="12" t="n">
        <v>44996</v>
      </c>
      <c r="P4674" t="n">
        <v>17</v>
      </c>
      <c r="Q4674" s="14" t="inlineStr">
        <is>
          <t>SI</t>
        </is>
      </c>
      <c r="R4674" s="10" t="n">
        <v>24927.07</v>
      </c>
      <c r="S4674" s="10" t="n"/>
      <c r="T4674" s="10" t="n"/>
      <c r="U4674" s="10" t="n"/>
      <c r="V4674" s="13" t="n">
        <v>7.574109245612703</v>
      </c>
      <c r="W4674" s="12" t="n">
        <v>44993</v>
      </c>
      <c r="X4674" s="13" t="n">
        <v>7.5</v>
      </c>
      <c r="Y4674" s="12" t="n">
        <v>44996</v>
      </c>
      <c r="Z4674" t="n">
        <v>17</v>
      </c>
      <c r="AA4674" s="14" t="inlineStr">
        <is>
          <t>SI</t>
        </is>
      </c>
    </row>
    <row r="4675">
      <c r="B4675" t="inlineStr">
        <is>
          <t>Venta Local</t>
        </is>
      </c>
      <c r="C4675" t="n">
        <v>40351426</v>
      </c>
      <c r="D4675" t="inlineStr">
        <is>
          <t>AGROSUPER SHANGHAI</t>
        </is>
      </c>
      <c r="E4675" t="n">
        <v>1022183</v>
      </c>
      <c r="F4675" t="inlineStr">
        <is>
          <t>agrosuper shanghai1022183</t>
        </is>
      </c>
      <c r="G4675" s="12" t="n">
        <v>44987</v>
      </c>
      <c r="H4675" s="10" t="n">
        <v>25004.3</v>
      </c>
      <c r="I4675" s="10" t="n"/>
      <c r="J4675" s="10" t="n"/>
      <c r="K4675" s="10" t="n"/>
      <c r="L4675" s="13" t="n">
        <v>5.574109245612703</v>
      </c>
      <c r="M4675" s="12" t="n">
        <v>44992</v>
      </c>
      <c r="N4675" s="13" t="n">
        <v>5.5</v>
      </c>
      <c r="O4675" s="12" t="n">
        <v>44997</v>
      </c>
      <c r="P4675" t="n">
        <v>17</v>
      </c>
      <c r="Q4675" s="14" t="inlineStr">
        <is>
          <t>SI</t>
        </is>
      </c>
      <c r="R4675" s="10" t="n">
        <v>25004.3</v>
      </c>
      <c r="S4675" s="10" t="n"/>
      <c r="T4675" s="10" t="n"/>
      <c r="U4675" s="10" t="n"/>
      <c r="V4675" s="13" t="n">
        <v>7.574109245612703</v>
      </c>
      <c r="W4675" s="12" t="n">
        <v>44994</v>
      </c>
      <c r="X4675" s="13" t="n">
        <v>7.5</v>
      </c>
      <c r="Y4675" s="12" t="n">
        <v>44997</v>
      </c>
      <c r="Z4675" t="n">
        <v>17</v>
      </c>
      <c r="AA4675" s="14" t="inlineStr">
        <is>
          <t>SI</t>
        </is>
      </c>
    </row>
    <row r="4676">
      <c r="B4676" t="inlineStr">
        <is>
          <t>Venta Local</t>
        </is>
      </c>
      <c r="C4676" t="n">
        <v>40351364</v>
      </c>
      <c r="D4676" t="inlineStr">
        <is>
          <t>AGROSUPER SHANGHAI</t>
        </is>
      </c>
      <c r="E4676" t="n">
        <v>1021732</v>
      </c>
      <c r="F4676" t="inlineStr">
        <is>
          <t>agrosuper shanghai1021732</t>
        </is>
      </c>
      <c r="G4676" s="12" t="n">
        <v>44988</v>
      </c>
      <c r="H4676" s="10" t="n">
        <v>25000</v>
      </c>
      <c r="I4676" s="10" t="n"/>
      <c r="J4676" s="10" t="n"/>
      <c r="K4676" s="10" t="n"/>
      <c r="L4676" s="13" t="n">
        <v>5.574109245612703</v>
      </c>
      <c r="M4676" s="12" t="n">
        <v>44993</v>
      </c>
      <c r="N4676" s="13" t="n">
        <v>5.5</v>
      </c>
      <c r="O4676" s="12" t="n">
        <v>44998</v>
      </c>
      <c r="P4676" t="n">
        <v>16</v>
      </c>
      <c r="Q4676" s="14" t="inlineStr">
        <is>
          <t>SI</t>
        </is>
      </c>
      <c r="R4676" s="10" t="n">
        <v>25000</v>
      </c>
      <c r="S4676" s="10" t="n"/>
      <c r="T4676" s="10" t="n"/>
      <c r="U4676" s="10" t="n"/>
      <c r="V4676" s="13" t="n">
        <v>7.574109245612703</v>
      </c>
      <c r="W4676" s="12" t="n">
        <v>44995</v>
      </c>
      <c r="X4676" s="13" t="n">
        <v>7.5</v>
      </c>
      <c r="Y4676" s="12" t="n">
        <v>44998</v>
      </c>
      <c r="Z4676" t="n">
        <v>16</v>
      </c>
      <c r="AA4676" s="14" t="inlineStr">
        <is>
          <t>SI</t>
        </is>
      </c>
    </row>
    <row r="4677">
      <c r="B4677" t="inlineStr">
        <is>
          <t>Venta Local</t>
        </is>
      </c>
      <c r="C4677" t="n">
        <v>40351303</v>
      </c>
      <c r="D4677" t="inlineStr">
        <is>
          <t>AGROSUPER SHANGHAI</t>
        </is>
      </c>
      <c r="E4677" t="n">
        <v>1021767</v>
      </c>
      <c r="F4677" t="inlineStr">
        <is>
          <t>agrosuper shanghai1021767</t>
        </is>
      </c>
      <c r="G4677" s="12" t="n">
        <v>44989</v>
      </c>
      <c r="H4677" s="10" t="n">
        <v>24120</v>
      </c>
      <c r="I4677" s="10" t="n"/>
      <c r="J4677" s="10" t="n"/>
      <c r="K4677" s="10" t="n"/>
      <c r="L4677" s="13" t="n">
        <v>5.574109245612703</v>
      </c>
      <c r="M4677" s="12" t="n">
        <v>44994</v>
      </c>
      <c r="N4677" s="13" t="n">
        <v>5.5</v>
      </c>
      <c r="O4677" s="12" t="n">
        <v>44999</v>
      </c>
      <c r="P4677" t="n">
        <v>15</v>
      </c>
      <c r="Q4677" s="14" t="inlineStr">
        <is>
          <t>SI</t>
        </is>
      </c>
      <c r="R4677" s="10" t="n">
        <v>24120</v>
      </c>
      <c r="S4677" s="10" t="n"/>
      <c r="T4677" s="10" t="n"/>
      <c r="U4677" s="10" t="n"/>
      <c r="V4677" s="13" t="n">
        <v>7.574109245612703</v>
      </c>
      <c r="W4677" s="12" t="n">
        <v>44996</v>
      </c>
      <c r="X4677" s="13" t="n">
        <v>7.5</v>
      </c>
      <c r="Y4677" s="12" t="n">
        <v>44999</v>
      </c>
      <c r="Z4677" t="n">
        <v>15</v>
      </c>
      <c r="AA4677" s="14" t="inlineStr">
        <is>
          <t>SI</t>
        </is>
      </c>
    </row>
    <row r="4678">
      <c r="B4678" t="inlineStr">
        <is>
          <t>Venta Local</t>
        </is>
      </c>
      <c r="C4678" t="n">
        <v>40351295</v>
      </c>
      <c r="D4678" t="inlineStr">
        <is>
          <t>AGROSUPER SHANGHAI</t>
        </is>
      </c>
      <c r="E4678" t="n">
        <v>1012448</v>
      </c>
      <c r="F4678" t="inlineStr">
        <is>
          <t>agrosuper shanghai1012448</t>
        </is>
      </c>
      <c r="G4678" s="12" t="n">
        <v>44990</v>
      </c>
      <c r="H4678" s="10" t="n">
        <v>24000</v>
      </c>
      <c r="I4678" s="10" t="n"/>
      <c r="J4678" s="10" t="n"/>
      <c r="K4678" s="10" t="n"/>
      <c r="L4678" s="13" t="n">
        <v>5.574109245612703</v>
      </c>
      <c r="M4678" s="12" t="n">
        <v>44995</v>
      </c>
      <c r="N4678" s="13" t="n">
        <v>5.5</v>
      </c>
      <c r="O4678" s="12" t="n">
        <v>45000</v>
      </c>
      <c r="P4678" t="n">
        <v>14</v>
      </c>
      <c r="Q4678" s="14" t="inlineStr">
        <is>
          <t>SI</t>
        </is>
      </c>
      <c r="R4678" s="10" t="n">
        <v>24000</v>
      </c>
      <c r="S4678" s="10" t="n"/>
      <c r="T4678" s="10" t="n"/>
      <c r="U4678" s="10" t="n"/>
      <c r="V4678" s="13" t="n">
        <v>7.574109245612703</v>
      </c>
      <c r="W4678" s="12" t="n">
        <v>44997</v>
      </c>
      <c r="X4678" s="13" t="n">
        <v>7.5</v>
      </c>
      <c r="Y4678" s="12" t="n">
        <v>45000</v>
      </c>
      <c r="Z4678" t="n">
        <v>14</v>
      </c>
      <c r="AA4678" s="14" t="inlineStr">
        <is>
          <t>SI</t>
        </is>
      </c>
    </row>
    <row r="4679">
      <c r="B4679" t="inlineStr">
        <is>
          <t>Venta Local</t>
        </is>
      </c>
      <c r="C4679" t="n">
        <v>40351219</v>
      </c>
      <c r="D4679" t="inlineStr">
        <is>
          <t>AGRO EUROPA</t>
        </is>
      </c>
      <c r="E4679" t="n">
        <v>1020853</v>
      </c>
      <c r="F4679" t="inlineStr">
        <is>
          <t>agro europa1020853</t>
        </is>
      </c>
      <c r="G4679" s="12" t="n">
        <v>44991</v>
      </c>
      <c r="H4679" s="10" t="n">
        <v>20000</v>
      </c>
      <c r="I4679" s="10" t="n"/>
      <c r="J4679" s="10" t="n"/>
      <c r="K4679" s="10" t="n"/>
      <c r="L4679" s="13" t="n">
        <v>5.142011834319526</v>
      </c>
      <c r="M4679" s="12" t="n">
        <v>44996</v>
      </c>
      <c r="N4679" s="13" t="n">
        <v>7.5</v>
      </c>
      <c r="O4679" s="12" t="n">
        <v>45003</v>
      </c>
      <c r="P4679" t="n">
        <v>11</v>
      </c>
      <c r="Q4679" s="14" t="inlineStr">
        <is>
          <t>SI</t>
        </is>
      </c>
      <c r="R4679" s="10" t="n">
        <v>20000</v>
      </c>
      <c r="S4679" s="10" t="n"/>
      <c r="T4679" s="10" t="n"/>
      <c r="U4679" s="10" t="n"/>
      <c r="V4679" s="13" t="n">
        <v>7.142011834319526</v>
      </c>
      <c r="W4679" s="12" t="n">
        <v>44998</v>
      </c>
      <c r="X4679" s="13" t="n">
        <v>9.5</v>
      </c>
      <c r="Y4679" s="12" t="n">
        <v>45003</v>
      </c>
      <c r="Z4679" t="n">
        <v>11</v>
      </c>
      <c r="AA4679" s="14" t="inlineStr">
        <is>
          <t>SI</t>
        </is>
      </c>
    </row>
    <row r="4680">
      <c r="B4680" t="inlineStr">
        <is>
          <t>Venta Local</t>
        </is>
      </c>
      <c r="C4680" t="n">
        <v>40349137</v>
      </c>
      <c r="D4680" t="inlineStr">
        <is>
          <t>AGRO AMERICA</t>
        </is>
      </c>
      <c r="E4680" t="n">
        <v>1012160</v>
      </c>
      <c r="F4680" t="inlineStr">
        <is>
          <t>agro america1012160</t>
        </is>
      </c>
      <c r="G4680" s="12" t="n">
        <v>44992</v>
      </c>
      <c r="H4680" s="10" t="n">
        <v>18143.68</v>
      </c>
      <c r="I4680" s="10" t="n"/>
      <c r="J4680" s="10" t="n"/>
      <c r="K4680" s="10" t="n"/>
      <c r="L4680" s="13" t="n">
        <v>7.5</v>
      </c>
      <c r="M4680" s="12" t="n">
        <v>44999</v>
      </c>
      <c r="N4680" s="13" t="n">
        <v>9.5</v>
      </c>
      <c r="O4680" s="12" t="n">
        <v>45008</v>
      </c>
      <c r="P4680" t="n">
        <v>7</v>
      </c>
      <c r="Q4680" s="14" t="inlineStr">
        <is>
          <t>SI</t>
        </is>
      </c>
      <c r="R4680" s="10" t="n">
        <v>18143.68</v>
      </c>
      <c r="S4680" s="10" t="n"/>
      <c r="T4680" s="10" t="n"/>
      <c r="U4680" s="10" t="n"/>
      <c r="V4680" s="13" t="n">
        <v>9.5</v>
      </c>
      <c r="W4680" s="12" t="n">
        <v>45001</v>
      </c>
      <c r="X4680" s="13" t="n">
        <v>11.5</v>
      </c>
      <c r="Y4680" s="12" t="n">
        <v>45008</v>
      </c>
      <c r="Z4680" t="n">
        <v>7</v>
      </c>
      <c r="AA4680" s="14" t="inlineStr">
        <is>
          <t>SI</t>
        </is>
      </c>
    </row>
    <row r="4681">
      <c r="B4681" t="inlineStr">
        <is>
          <t>Venta Directa</t>
        </is>
      </c>
      <c r="C4681" t="n">
        <v>40348465</v>
      </c>
      <c r="D4681" t="inlineStr">
        <is>
          <t>AGRO SUDAMERICA</t>
        </is>
      </c>
      <c r="E4681" t="n">
        <v>1012744</v>
      </c>
      <c r="F4681" t="inlineStr">
        <is>
          <t>agro sudamerica1012744</t>
        </is>
      </c>
      <c r="G4681" s="12" t="n">
        <v>44993</v>
      </c>
      <c r="H4681" s="10" t="n">
        <v>23986.44</v>
      </c>
      <c r="I4681" s="10" t="n"/>
      <c r="J4681" s="10" t="n"/>
      <c r="K4681" s="10" t="n"/>
      <c r="L4681" s="13" t="n"/>
      <c r="N4681" s="13" t="n"/>
      <c r="Q4681" s="14" t="n"/>
      <c r="R4681" s="10" t="n">
        <v>23986.44</v>
      </c>
      <c r="S4681" s="10" t="n"/>
      <c r="T4681" s="10" t="n"/>
      <c r="U4681" s="10" t="n"/>
      <c r="V4681" s="13" t="n"/>
      <c r="X4681" s="13" t="n"/>
      <c r="AA4681" s="14" t="n"/>
    </row>
    <row r="4682">
      <c r="B4682" t="inlineStr">
        <is>
          <t>Venta Local</t>
        </is>
      </c>
      <c r="C4682" t="n">
        <v>40346717</v>
      </c>
      <c r="D4682" t="inlineStr">
        <is>
          <t>AGRO MEXICO</t>
        </is>
      </c>
      <c r="E4682" t="n">
        <v>1012534</v>
      </c>
      <c r="F4682" t="inlineStr">
        <is>
          <t>agro mexico1012534</t>
        </is>
      </c>
      <c r="G4682" s="12" t="n">
        <v>44994</v>
      </c>
      <c r="H4682" s="10" t="n">
        <v>19988.89</v>
      </c>
      <c r="I4682" s="10" t="n"/>
      <c r="J4682" s="10" t="n"/>
      <c r="K4682" s="10" t="n"/>
      <c r="L4682" s="13" t="n">
        <v>5.449612403100775</v>
      </c>
      <c r="M4682" s="12" t="n">
        <v>44999</v>
      </c>
      <c r="N4682" s="13" t="n">
        <v>10</v>
      </c>
      <c r="O4682" s="12" t="n">
        <v>45009</v>
      </c>
      <c r="P4682" t="n">
        <v>6</v>
      </c>
      <c r="Q4682" s="14" t="inlineStr">
        <is>
          <t>SI</t>
        </is>
      </c>
      <c r="R4682" s="10" t="n">
        <v>19988.89</v>
      </c>
      <c r="S4682" s="10" t="n"/>
      <c r="T4682" s="10" t="n"/>
      <c r="U4682" s="10" t="n"/>
      <c r="V4682" s="13" t="n">
        <v>7.449612403100775</v>
      </c>
      <c r="W4682" s="12" t="n">
        <v>45001</v>
      </c>
      <c r="X4682" s="13" t="n">
        <v>12</v>
      </c>
      <c r="Y4682" s="12" t="n">
        <v>45009</v>
      </c>
      <c r="Z4682" t="n">
        <v>6</v>
      </c>
      <c r="AA4682" s="14" t="inlineStr">
        <is>
          <t>SI</t>
        </is>
      </c>
    </row>
    <row r="4683">
      <c r="B4683" t="inlineStr">
        <is>
          <t>Venta Local</t>
        </is>
      </c>
      <c r="C4683" t="n">
        <v>40346569</v>
      </c>
      <c r="D4683" t="inlineStr">
        <is>
          <t>AGROSUPER SHANGHAI</t>
        </is>
      </c>
      <c r="E4683" t="n">
        <v>1030686</v>
      </c>
      <c r="F4683" t="inlineStr">
        <is>
          <t>agrosuper shanghai1030686</t>
        </is>
      </c>
      <c r="G4683" s="12" t="n">
        <v>44995</v>
      </c>
      <c r="H4683" s="10" t="n">
        <v>24000</v>
      </c>
      <c r="I4683" s="10" t="n"/>
      <c r="J4683" s="10" t="n"/>
      <c r="K4683" s="10" t="n"/>
      <c r="L4683" s="13" t="n">
        <v>5.574109245612703</v>
      </c>
      <c r="M4683" s="12" t="n">
        <v>45000</v>
      </c>
      <c r="N4683" s="13" t="n">
        <v>5.5</v>
      </c>
      <c r="O4683" s="12" t="n">
        <v>45005</v>
      </c>
      <c r="P4683" t="n">
        <v>10</v>
      </c>
      <c r="Q4683" s="14" t="inlineStr">
        <is>
          <t>SI</t>
        </is>
      </c>
      <c r="R4683" s="10" t="n">
        <v>24000</v>
      </c>
      <c r="S4683" s="10" t="n"/>
      <c r="T4683" s="10" t="n"/>
      <c r="U4683" s="10" t="n"/>
      <c r="V4683" s="13" t="n">
        <v>7.574109245612703</v>
      </c>
      <c r="W4683" s="12" t="n">
        <v>45002</v>
      </c>
      <c r="X4683" s="13" t="n">
        <v>7.5</v>
      </c>
      <c r="Y4683" s="12" t="n">
        <v>45005</v>
      </c>
      <c r="Z4683" t="n">
        <v>10</v>
      </c>
      <c r="AA4683" s="14" t="inlineStr">
        <is>
          <t>SI</t>
        </is>
      </c>
    </row>
    <row r="4684">
      <c r="B4684" t="inlineStr">
        <is>
          <t>Venta Local</t>
        </is>
      </c>
      <c r="C4684" t="n">
        <v>40346173</v>
      </c>
      <c r="D4684" t="inlineStr">
        <is>
          <t>AGRO AMERICA</t>
        </is>
      </c>
      <c r="E4684" t="n">
        <v>1012165</v>
      </c>
      <c r="F4684" t="inlineStr">
        <is>
          <t>agro america1012165</t>
        </is>
      </c>
      <c r="G4684" s="12" t="n">
        <v>44996</v>
      </c>
      <c r="H4684" s="10" t="n">
        <v>19958.048</v>
      </c>
      <c r="I4684" s="10" t="n"/>
      <c r="J4684" s="10" t="n"/>
      <c r="K4684" s="10" t="n"/>
      <c r="L4684" s="13" t="n">
        <v>7.5</v>
      </c>
      <c r="M4684" s="12" t="n">
        <v>45003</v>
      </c>
      <c r="N4684" s="13" t="n">
        <v>9.5</v>
      </c>
      <c r="O4684" s="12" t="n">
        <v>45012</v>
      </c>
      <c r="P4684" t="n">
        <v>4</v>
      </c>
      <c r="Q4684" s="14" t="inlineStr">
        <is>
          <t>SI</t>
        </is>
      </c>
      <c r="R4684" s="10" t="n">
        <v>19958.048</v>
      </c>
      <c r="S4684" s="10" t="n"/>
      <c r="T4684" s="10" t="n"/>
      <c r="U4684" s="10" t="n"/>
      <c r="V4684" s="13" t="n">
        <v>9.5</v>
      </c>
      <c r="W4684" s="12" t="n">
        <v>45005</v>
      </c>
      <c r="X4684" s="13" t="n">
        <v>11.5</v>
      </c>
      <c r="Y4684" s="12" t="n">
        <v>45012</v>
      </c>
      <c r="Z4684" t="n">
        <v>4</v>
      </c>
      <c r="AA4684" s="14" t="inlineStr">
        <is>
          <t>SI</t>
        </is>
      </c>
    </row>
    <row r="4685">
      <c r="B4685" t="inlineStr">
        <is>
          <t>Venta Local</t>
        </is>
      </c>
      <c r="C4685" t="n">
        <v>40346172</v>
      </c>
      <c r="D4685" t="inlineStr">
        <is>
          <t>AGRO AMERICA</t>
        </is>
      </c>
      <c r="E4685" t="n">
        <v>1012165</v>
      </c>
      <c r="F4685" t="inlineStr">
        <is>
          <t>agro america1012165</t>
        </is>
      </c>
      <c r="G4685" s="12" t="n">
        <v>44997</v>
      </c>
      <c r="H4685" s="10" t="n">
        <v>19958.048</v>
      </c>
      <c r="I4685" s="10" t="n"/>
      <c r="J4685" s="10" t="n"/>
      <c r="K4685" s="10" t="n"/>
      <c r="L4685" s="13" t="n">
        <v>7.5</v>
      </c>
      <c r="M4685" s="12" t="n">
        <v>45004</v>
      </c>
      <c r="N4685" s="13" t="n">
        <v>9.5</v>
      </c>
      <c r="O4685" s="12" t="n">
        <v>45013</v>
      </c>
      <c r="P4685" t="n">
        <v>3</v>
      </c>
      <c r="Q4685" s="14" t="inlineStr">
        <is>
          <t>SI</t>
        </is>
      </c>
      <c r="R4685" s="10" t="n">
        <v>19958.048</v>
      </c>
      <c r="S4685" s="10" t="n"/>
      <c r="T4685" s="10" t="n"/>
      <c r="U4685" s="10" t="n"/>
      <c r="V4685" s="13" t="n">
        <v>9.5</v>
      </c>
      <c r="W4685" s="12" t="n">
        <v>45006</v>
      </c>
      <c r="X4685" s="13" t="n">
        <v>11.5</v>
      </c>
      <c r="Y4685" s="12" t="n">
        <v>45013</v>
      </c>
      <c r="Z4685" t="n">
        <v>3</v>
      </c>
      <c r="AA4685" s="14" t="inlineStr">
        <is>
          <t>SI</t>
        </is>
      </c>
    </row>
    <row r="4686">
      <c r="B4686" t="inlineStr">
        <is>
          <t>Venta Local</t>
        </is>
      </c>
      <c r="C4686" t="n">
        <v>40346057</v>
      </c>
      <c r="D4686" t="inlineStr">
        <is>
          <t>AGRO EUROPA</t>
        </is>
      </c>
      <c r="E4686" t="n">
        <v>1022097</v>
      </c>
      <c r="F4686" t="inlineStr">
        <is>
          <t>agro europa1022097</t>
        </is>
      </c>
      <c r="G4686" s="12" t="n">
        <v>44998</v>
      </c>
      <c r="H4686" s="10" t="n">
        <v>24001.44</v>
      </c>
      <c r="I4686" s="10" t="n"/>
      <c r="J4686" s="10" t="n"/>
      <c r="K4686" s="10" t="n"/>
      <c r="L4686" s="13" t="n">
        <v>5.142011834319526</v>
      </c>
      <c r="M4686" s="12" t="n">
        <v>45003</v>
      </c>
      <c r="N4686" s="13" t="n">
        <v>7.5</v>
      </c>
      <c r="O4686" s="12" t="n">
        <v>45010</v>
      </c>
      <c r="P4686" t="n">
        <v>5</v>
      </c>
      <c r="Q4686" s="14" t="inlineStr">
        <is>
          <t>SI</t>
        </is>
      </c>
      <c r="R4686" s="10" t="n">
        <v>24001.44</v>
      </c>
      <c r="S4686" s="10" t="n"/>
      <c r="T4686" s="10" t="n"/>
      <c r="U4686" s="10" t="n"/>
      <c r="V4686" s="13" t="n">
        <v>7.142011834319526</v>
      </c>
      <c r="W4686" s="12" t="n">
        <v>45005</v>
      </c>
      <c r="X4686" s="13" t="n">
        <v>9.5</v>
      </c>
      <c r="Y4686" s="12" t="n">
        <v>45010</v>
      </c>
      <c r="Z4686" t="n">
        <v>5</v>
      </c>
      <c r="AA4686" s="14" t="inlineStr">
        <is>
          <t>SI</t>
        </is>
      </c>
    </row>
    <row r="4687">
      <c r="B4687" t="inlineStr">
        <is>
          <t>Venta Directa</t>
        </is>
      </c>
      <c r="C4687" t="n">
        <v>40344423</v>
      </c>
      <c r="D4687" t="inlineStr">
        <is>
          <t>AGRO SUDAMERICA</t>
        </is>
      </c>
      <c r="E4687" t="n">
        <v>1022709</v>
      </c>
      <c r="F4687" t="inlineStr">
        <is>
          <t>agro sudamerica1022709</t>
        </is>
      </c>
      <c r="G4687" s="12" t="n">
        <v>44999</v>
      </c>
      <c r="H4687" s="10" t="n">
        <v>23976.82</v>
      </c>
      <c r="I4687" s="10" t="n"/>
      <c r="J4687" s="10" t="n"/>
      <c r="K4687" s="10" t="n"/>
      <c r="L4687" s="13" t="n"/>
      <c r="N4687" s="13" t="n"/>
      <c r="Q4687" s="14" t="n"/>
      <c r="R4687" s="10" t="n">
        <v>23976.82</v>
      </c>
      <c r="S4687" s="10" t="n"/>
      <c r="T4687" s="10" t="n"/>
      <c r="U4687" s="10" t="n"/>
      <c r="V4687" s="13" t="n"/>
      <c r="X4687" s="13" t="n"/>
      <c r="AA4687" s="14" t="n"/>
    </row>
    <row r="4688">
      <c r="B4688" t="inlineStr">
        <is>
          <t>Venta Local</t>
        </is>
      </c>
      <c r="C4688" t="n">
        <v>40344391</v>
      </c>
      <c r="D4688" t="inlineStr">
        <is>
          <t>AGROSUPER SHANGHAI</t>
        </is>
      </c>
      <c r="E4688" t="n">
        <v>1023110</v>
      </c>
      <c r="F4688" t="inlineStr">
        <is>
          <t>agrosuper shanghai1023110</t>
        </is>
      </c>
      <c r="G4688" s="12" t="n">
        <v>45000</v>
      </c>
      <c r="H4688" s="10" t="n">
        <v>24231.32</v>
      </c>
      <c r="I4688" s="10" t="n"/>
      <c r="J4688" s="10" t="n"/>
      <c r="K4688" s="10" t="n"/>
      <c r="L4688" s="13" t="n">
        <v>5.574109245612703</v>
      </c>
      <c r="M4688" s="12" t="n">
        <v>45005</v>
      </c>
      <c r="N4688" s="13" t="n">
        <v>5.5</v>
      </c>
      <c r="O4688" s="12" t="n">
        <v>45010</v>
      </c>
      <c r="P4688" t="n">
        <v>5</v>
      </c>
      <c r="Q4688" s="14" t="inlineStr">
        <is>
          <t>SI</t>
        </is>
      </c>
      <c r="R4688" s="10" t="n">
        <v>24231.32</v>
      </c>
      <c r="S4688" s="10" t="n"/>
      <c r="T4688" s="10" t="n"/>
      <c r="U4688" s="10" t="n"/>
      <c r="V4688" s="13" t="n">
        <v>7.574109245612703</v>
      </c>
      <c r="W4688" s="12" t="n">
        <v>45007</v>
      </c>
      <c r="X4688" s="13" t="n">
        <v>7.5</v>
      </c>
      <c r="Y4688" s="12" t="n">
        <v>45010</v>
      </c>
      <c r="Z4688" t="n">
        <v>5</v>
      </c>
      <c r="AA4688" s="14" t="inlineStr">
        <is>
          <t>SI</t>
        </is>
      </c>
    </row>
    <row r="4689">
      <c r="B4689" t="inlineStr">
        <is>
          <t>Venta Local</t>
        </is>
      </c>
      <c r="C4689" t="n">
        <v>40339162</v>
      </c>
      <c r="D4689" t="inlineStr">
        <is>
          <t>ANDES ASIA</t>
        </is>
      </c>
      <c r="E4689" t="n">
        <v>1021931</v>
      </c>
      <c r="F4689" t="inlineStr">
        <is>
          <t>andes asia1021931</t>
        </is>
      </c>
      <c r="G4689" s="12" t="n">
        <v>45001</v>
      </c>
      <c r="H4689" s="10" t="inlineStr"/>
      <c r="I4689" s="10" t="n">
        <v>2004.11</v>
      </c>
      <c r="J4689" s="10" t="n"/>
      <c r="K4689" s="10" t="n"/>
      <c r="L4689" s="13" t="n">
        <v>4.830303030303031</v>
      </c>
      <c r="M4689" s="12" t="n">
        <v>45005</v>
      </c>
      <c r="N4689" s="13" t="n">
        <v>15</v>
      </c>
      <c r="O4689" s="12" t="n">
        <v>45020</v>
      </c>
      <c r="P4689" t="n">
        <v>22</v>
      </c>
      <c r="Q4689" s="14" t="inlineStr">
        <is>
          <t>SI</t>
        </is>
      </c>
      <c r="R4689" s="10" t="n"/>
      <c r="S4689" s="10" t="n">
        <v>2004.11</v>
      </c>
      <c r="T4689" s="10" t="n"/>
      <c r="U4689" s="10" t="n"/>
      <c r="V4689" s="13" t="n">
        <v>6.830303030303031</v>
      </c>
      <c r="W4689" s="12" t="n">
        <v>45007</v>
      </c>
      <c r="X4689" s="13" t="n">
        <v>17</v>
      </c>
      <c r="Y4689" s="12" t="n">
        <v>45020</v>
      </c>
      <c r="Z4689" t="n">
        <v>22</v>
      </c>
      <c r="AA4689" s="14" t="inlineStr">
        <is>
          <t>SI</t>
        </is>
      </c>
    </row>
    <row r="4690">
      <c r="B4690" t="inlineStr">
        <is>
          <t>Venta Local</t>
        </is>
      </c>
      <c r="C4690" t="n">
        <v>40339161</v>
      </c>
      <c r="D4690" t="inlineStr">
        <is>
          <t>ANDES ASIA</t>
        </is>
      </c>
      <c r="E4690" t="n">
        <v>1022293</v>
      </c>
      <c r="F4690" t="inlineStr">
        <is>
          <t>andes asia1022293</t>
        </is>
      </c>
      <c r="G4690" s="12" t="n">
        <v>45002</v>
      </c>
      <c r="H4690" s="10" t="inlineStr"/>
      <c r="I4690" s="10" t="n">
        <v>2020</v>
      </c>
      <c r="J4690" s="10" t="n"/>
      <c r="K4690" s="10" t="n"/>
      <c r="L4690" s="13" t="n">
        <v>4.830303030303031</v>
      </c>
      <c r="M4690" s="12" t="n">
        <v>45006</v>
      </c>
      <c r="N4690" s="13" t="n">
        <v>15</v>
      </c>
      <c r="O4690" s="12" t="n">
        <v>45021</v>
      </c>
      <c r="P4690" t="n">
        <v>21</v>
      </c>
      <c r="Q4690" s="14" t="inlineStr">
        <is>
          <t>SI</t>
        </is>
      </c>
      <c r="R4690" s="10" t="n"/>
      <c r="S4690" s="10" t="n">
        <v>2020</v>
      </c>
      <c r="T4690" s="10" t="n"/>
      <c r="U4690" s="10" t="n"/>
      <c r="V4690" s="13" t="n">
        <v>6.830303030303031</v>
      </c>
      <c r="W4690" s="12" t="n">
        <v>45008</v>
      </c>
      <c r="X4690" s="13" t="n">
        <v>17</v>
      </c>
      <c r="Y4690" s="12" t="n">
        <v>45021</v>
      </c>
      <c r="Z4690" t="n">
        <v>21</v>
      </c>
      <c r="AA4690" s="14" t="inlineStr">
        <is>
          <t>SI</t>
        </is>
      </c>
    </row>
    <row r="4691">
      <c r="B4691" t="inlineStr">
        <is>
          <t>Venta Local</t>
        </is>
      </c>
      <c r="C4691" t="n">
        <v>40339161</v>
      </c>
      <c r="D4691" t="inlineStr">
        <is>
          <t>ANDES ASIA</t>
        </is>
      </c>
      <c r="E4691" t="n">
        <v>1022751</v>
      </c>
      <c r="F4691" t="inlineStr">
        <is>
          <t>andes asia1022751</t>
        </is>
      </c>
      <c r="G4691" s="12" t="n">
        <v>45003</v>
      </c>
      <c r="H4691" s="10" t="inlineStr"/>
      <c r="I4691" s="10" t="n">
        <v>3010</v>
      </c>
      <c r="J4691" s="10" t="n"/>
      <c r="K4691" s="10" t="n"/>
      <c r="L4691" s="13" t="n">
        <v>4.830303030303031</v>
      </c>
      <c r="M4691" s="12" t="n">
        <v>45007</v>
      </c>
      <c r="N4691" s="13" t="n">
        <v>15</v>
      </c>
      <c r="O4691" s="12" t="n">
        <v>45022</v>
      </c>
      <c r="P4691" t="n">
        <v>20</v>
      </c>
      <c r="Q4691" s="14" t="inlineStr">
        <is>
          <t>SI</t>
        </is>
      </c>
      <c r="R4691" s="10" t="n"/>
      <c r="S4691" s="10" t="n">
        <v>3010</v>
      </c>
      <c r="T4691" s="10" t="n"/>
      <c r="U4691" s="10" t="n"/>
      <c r="V4691" s="13" t="n">
        <v>6.830303030303031</v>
      </c>
      <c r="W4691" s="12" t="n">
        <v>45009</v>
      </c>
      <c r="X4691" s="13" t="n">
        <v>17</v>
      </c>
      <c r="Y4691" s="12" t="n">
        <v>45022</v>
      </c>
      <c r="Z4691" t="n">
        <v>20</v>
      </c>
      <c r="AA4691" s="14" t="inlineStr">
        <is>
          <t>SI</t>
        </is>
      </c>
    </row>
    <row r="4692">
      <c r="B4692" t="inlineStr">
        <is>
          <t>Venta Local</t>
        </is>
      </c>
      <c r="C4692" t="n">
        <v>40339161</v>
      </c>
      <c r="D4692" t="inlineStr">
        <is>
          <t>ANDES ASIA</t>
        </is>
      </c>
      <c r="E4692" t="n">
        <v>1022864</v>
      </c>
      <c r="F4692" t="inlineStr">
        <is>
          <t>andes asia1022864</t>
        </is>
      </c>
      <c r="G4692" s="12" t="n">
        <v>45004</v>
      </c>
      <c r="H4692" s="10" t="inlineStr"/>
      <c r="I4692" s="10" t="n">
        <v>13006.65</v>
      </c>
      <c r="J4692" s="10" t="n"/>
      <c r="K4692" s="10" t="n"/>
      <c r="L4692" s="13" t="n">
        <v>4.830303030303031</v>
      </c>
      <c r="M4692" s="12" t="n">
        <v>45008</v>
      </c>
      <c r="N4692" s="13" t="n">
        <v>15</v>
      </c>
      <c r="O4692" s="12" t="n">
        <v>45023</v>
      </c>
      <c r="P4692" t="n">
        <v>19</v>
      </c>
      <c r="Q4692" s="14" t="inlineStr">
        <is>
          <t>SI</t>
        </is>
      </c>
      <c r="R4692" s="10" t="n"/>
      <c r="S4692" s="10" t="n">
        <v>13006.65</v>
      </c>
      <c r="T4692" s="10" t="n"/>
      <c r="U4692" s="10" t="n"/>
      <c r="V4692" s="13" t="n">
        <v>6.830303030303031</v>
      </c>
      <c r="W4692" s="12" t="n">
        <v>45010</v>
      </c>
      <c r="X4692" s="13" t="n">
        <v>17</v>
      </c>
      <c r="Y4692" s="12" t="n">
        <v>45023</v>
      </c>
      <c r="Z4692" t="n">
        <v>19</v>
      </c>
      <c r="AA4692" s="14" t="inlineStr">
        <is>
          <t>SI</t>
        </is>
      </c>
    </row>
    <row r="4693">
      <c r="B4693" t="inlineStr">
        <is>
          <t>Venta Local</t>
        </is>
      </c>
      <c r="C4693" t="n">
        <v>40339161</v>
      </c>
      <c r="D4693" t="inlineStr">
        <is>
          <t>ANDES ASIA</t>
        </is>
      </c>
      <c r="E4693" t="n">
        <v>1023123</v>
      </c>
      <c r="F4693" t="inlineStr">
        <is>
          <t>andes asia1023123</t>
        </is>
      </c>
      <c r="G4693" s="12" t="n">
        <v>45005</v>
      </c>
      <c r="H4693" s="10" t="inlineStr"/>
      <c r="I4693" s="10" t="n">
        <v>3996.19</v>
      </c>
      <c r="J4693" s="10" t="n"/>
      <c r="K4693" s="10" t="n"/>
      <c r="L4693" s="13" t="n">
        <v>4.830303030303031</v>
      </c>
      <c r="M4693" s="12" t="n">
        <v>45009</v>
      </c>
      <c r="N4693" s="13" t="n">
        <v>15</v>
      </c>
      <c r="O4693" s="12" t="n">
        <v>45024</v>
      </c>
      <c r="P4693" t="n">
        <v>18</v>
      </c>
      <c r="Q4693" s="14" t="inlineStr">
        <is>
          <t>SI</t>
        </is>
      </c>
      <c r="R4693" s="10" t="n"/>
      <c r="S4693" s="10" t="n">
        <v>3996.19</v>
      </c>
      <c r="T4693" s="10" t="n"/>
      <c r="U4693" s="10" t="n"/>
      <c r="V4693" s="13" t="n">
        <v>6.830303030303031</v>
      </c>
      <c r="W4693" s="12" t="n">
        <v>45011</v>
      </c>
      <c r="X4693" s="13" t="n">
        <v>17</v>
      </c>
      <c r="Y4693" s="12" t="n">
        <v>45024</v>
      </c>
      <c r="Z4693" t="n">
        <v>18</v>
      </c>
      <c r="AA4693" s="14" t="inlineStr">
        <is>
          <t>SI</t>
        </is>
      </c>
    </row>
    <row r="4694">
      <c r="B4694" t="inlineStr">
        <is>
          <t>Venta Local</t>
        </is>
      </c>
      <c r="C4694" t="n">
        <v>40332320</v>
      </c>
      <c r="D4694" t="inlineStr">
        <is>
          <t>AGROSUPER SHANGHAI</t>
        </is>
      </c>
      <c r="E4694" t="n">
        <v>1012503</v>
      </c>
      <c r="F4694" t="inlineStr">
        <is>
          <t>agrosuper shanghai1012503</t>
        </is>
      </c>
      <c r="G4694" s="12" t="n">
        <v>45006</v>
      </c>
      <c r="H4694" s="10" t="n">
        <v>24000</v>
      </c>
      <c r="I4694" s="10" t="n"/>
      <c r="J4694" s="10" t="n"/>
      <c r="K4694" s="10" t="n"/>
      <c r="L4694" s="13" t="n">
        <v>5.574109245612703</v>
      </c>
      <c r="M4694" s="12" t="n">
        <v>45011</v>
      </c>
      <c r="N4694" s="13" t="n">
        <v>5.5</v>
      </c>
      <c r="O4694" s="12" t="n">
        <v>45016</v>
      </c>
      <c r="P4694" t="n">
        <v>0</v>
      </c>
      <c r="Q4694" s="14" t="inlineStr">
        <is>
          <t>Mes 4</t>
        </is>
      </c>
      <c r="R4694" s="10" t="n">
        <v>24000</v>
      </c>
      <c r="S4694" s="10" t="n"/>
      <c r="T4694" s="10" t="n"/>
      <c r="U4694" s="10" t="n"/>
      <c r="V4694" s="13" t="n">
        <v>7.574109245612703</v>
      </c>
      <c r="W4694" s="12" t="n">
        <v>45013</v>
      </c>
      <c r="X4694" s="13" t="n">
        <v>7.5</v>
      </c>
      <c r="Y4694" s="12" t="n">
        <v>45016</v>
      </c>
      <c r="Z4694" t="n">
        <v>0</v>
      </c>
      <c r="AA4694" s="14" t="inlineStr">
        <is>
          <t>Mes 4</t>
        </is>
      </c>
    </row>
    <row r="4695">
      <c r="B4695" t="inlineStr">
        <is>
          <t>Venta Local</t>
        </is>
      </c>
      <c r="C4695" t="n">
        <v>40356194</v>
      </c>
      <c r="D4695" t="inlineStr">
        <is>
          <t>AGRO MEXICO</t>
        </is>
      </c>
      <c r="E4695" t="n">
        <v>1011127</v>
      </c>
      <c r="F4695" t="inlineStr">
        <is>
          <t>agro mexico1011127</t>
        </is>
      </c>
      <c r="G4695" s="12" t="n">
        <v>45007</v>
      </c>
      <c r="H4695" s="10" t="inlineStr"/>
      <c r="I4695" s="10" t="n">
        <v>21600</v>
      </c>
      <c r="J4695" s="10" t="n"/>
      <c r="K4695" s="10" t="n"/>
      <c r="L4695" s="13" t="n">
        <v>5.449612403100775</v>
      </c>
      <c r="M4695" s="12" t="n">
        <v>45012</v>
      </c>
      <c r="N4695" s="13" t="n">
        <v>10</v>
      </c>
      <c r="O4695" s="12" t="n">
        <v>45022</v>
      </c>
      <c r="P4695" t="n">
        <v>20</v>
      </c>
      <c r="Q4695" s="14" t="inlineStr">
        <is>
          <t>SI</t>
        </is>
      </c>
      <c r="R4695" s="10" t="n"/>
      <c r="S4695" s="10" t="n">
        <v>21600</v>
      </c>
      <c r="T4695" s="10" t="n"/>
      <c r="U4695" s="10" t="n"/>
      <c r="V4695" s="13" t="n">
        <v>7.449612403100775</v>
      </c>
      <c r="W4695" s="12" t="n">
        <v>45014</v>
      </c>
      <c r="X4695" s="13" t="n">
        <v>12</v>
      </c>
      <c r="Y4695" s="12" t="n">
        <v>45022</v>
      </c>
      <c r="Z4695" t="n">
        <v>20</v>
      </c>
      <c r="AA4695" s="14" t="inlineStr">
        <is>
          <t>SI</t>
        </is>
      </c>
    </row>
    <row r="4696">
      <c r="B4696" t="inlineStr">
        <is>
          <t>Venta Local</t>
        </is>
      </c>
      <c r="C4696" t="n">
        <v>40354660</v>
      </c>
      <c r="D4696" t="inlineStr">
        <is>
          <t>AGROSUPER SHANGHAI</t>
        </is>
      </c>
      <c r="E4696" t="n">
        <v>1011967</v>
      </c>
      <c r="F4696" t="inlineStr">
        <is>
          <t>agrosuper shanghai1011967</t>
        </is>
      </c>
      <c r="G4696" s="12" t="n">
        <v>45008</v>
      </c>
      <c r="H4696" s="10" t="inlineStr"/>
      <c r="I4696" s="10" t="n">
        <v>24000</v>
      </c>
      <c r="J4696" s="10" t="n"/>
      <c r="K4696" s="10" t="n"/>
      <c r="L4696" s="13" t="n">
        <v>5.574109245612703</v>
      </c>
      <c r="M4696" s="12" t="n">
        <v>45013</v>
      </c>
      <c r="N4696" s="13" t="n">
        <v>5.5</v>
      </c>
      <c r="O4696" s="12" t="n">
        <v>45018</v>
      </c>
      <c r="P4696" t="n">
        <v>23</v>
      </c>
      <c r="Q4696" s="14" t="inlineStr">
        <is>
          <t>SI</t>
        </is>
      </c>
      <c r="R4696" s="10" t="n"/>
      <c r="S4696" s="10" t="n">
        <v>24000</v>
      </c>
      <c r="T4696" s="10" t="n"/>
      <c r="U4696" s="10" t="n"/>
      <c r="V4696" s="13" t="n">
        <v>7.574109245612703</v>
      </c>
      <c r="W4696" s="12" t="n">
        <v>45015</v>
      </c>
      <c r="X4696" s="13" t="n">
        <v>7.5</v>
      </c>
      <c r="Y4696" s="12" t="n">
        <v>45018</v>
      </c>
      <c r="Z4696" t="n">
        <v>23</v>
      </c>
      <c r="AA4696" s="14" t="inlineStr">
        <is>
          <t>SI</t>
        </is>
      </c>
    </row>
    <row r="4697">
      <c r="B4697" t="inlineStr">
        <is>
          <t>Venta Directa</t>
        </is>
      </c>
      <c r="C4697" t="n">
        <v>40354613</v>
      </c>
      <c r="D4697" t="inlineStr">
        <is>
          <t>AGROSUPER ASIA</t>
        </is>
      </c>
      <c r="E4697" t="n">
        <v>1012612</v>
      </c>
      <c r="F4697" t="inlineStr">
        <is>
          <t>agrosuper asia1012612</t>
        </is>
      </c>
      <c r="G4697" s="12" t="n">
        <v>45009</v>
      </c>
      <c r="H4697" s="10" t="n">
        <v>24734.18</v>
      </c>
      <c r="I4697" s="10" t="n"/>
      <c r="J4697" s="10" t="n"/>
      <c r="K4697" s="10" t="n"/>
      <c r="L4697" s="13" t="n"/>
      <c r="N4697" s="13" t="n"/>
      <c r="Q4697" s="14" t="n"/>
      <c r="R4697" s="10" t="n">
        <v>24734.18</v>
      </c>
      <c r="S4697" s="10" t="n"/>
      <c r="T4697" s="10" t="n"/>
      <c r="U4697" s="10" t="n"/>
      <c r="V4697" s="13" t="n"/>
      <c r="X4697" s="13" t="n"/>
      <c r="AA4697" s="14" t="n"/>
    </row>
    <row r="4698">
      <c r="B4698" t="inlineStr">
        <is>
          <t>Venta Directa</t>
        </is>
      </c>
      <c r="C4698" t="n">
        <v>40354441</v>
      </c>
      <c r="D4698" t="inlineStr">
        <is>
          <t>AGROSUPER ASIA</t>
        </is>
      </c>
      <c r="E4698" t="n">
        <v>1012612</v>
      </c>
      <c r="F4698" t="inlineStr">
        <is>
          <t>agrosuper asia1012612</t>
        </is>
      </c>
      <c r="G4698" s="12" t="n">
        <v>45010</v>
      </c>
      <c r="H4698" s="10" t="n">
        <v>24673.08</v>
      </c>
      <c r="I4698" s="10" t="n"/>
      <c r="J4698" s="10" t="n"/>
      <c r="K4698" s="10" t="n"/>
      <c r="L4698" s="13" t="n"/>
      <c r="N4698" s="13" t="n"/>
      <c r="Q4698" s="14" t="n"/>
      <c r="R4698" s="10" t="n">
        <v>24673.08</v>
      </c>
      <c r="S4698" s="10" t="n"/>
      <c r="T4698" s="10" t="n"/>
      <c r="U4698" s="10" t="n"/>
      <c r="V4698" s="13" t="n"/>
      <c r="X4698" s="13" t="n"/>
      <c r="AA4698" s="14" t="n"/>
    </row>
    <row r="4699">
      <c r="B4699" t="inlineStr">
        <is>
          <t>Venta Local</t>
        </is>
      </c>
      <c r="C4699" t="n">
        <v>40354075</v>
      </c>
      <c r="D4699" t="inlineStr">
        <is>
          <t>AGRO AMERICA</t>
        </is>
      </c>
      <c r="E4699" t="n">
        <v>1023190</v>
      </c>
      <c r="F4699" t="inlineStr">
        <is>
          <t>agro america1023190</t>
        </is>
      </c>
      <c r="G4699" s="12" t="n">
        <v>45011</v>
      </c>
      <c r="H4699" s="10" t="inlineStr"/>
      <c r="I4699" s="10" t="n">
        <v>23732.83155</v>
      </c>
      <c r="J4699" s="10" t="n"/>
      <c r="K4699" s="10" t="n"/>
      <c r="L4699" s="13" t="n">
        <v>7.5</v>
      </c>
      <c r="M4699" s="12" t="n">
        <v>45018</v>
      </c>
      <c r="N4699" s="13" t="n">
        <v>9.5</v>
      </c>
      <c r="O4699" s="12" t="n">
        <v>45027</v>
      </c>
      <c r="P4699" t="n">
        <v>16</v>
      </c>
      <c r="Q4699" s="14" t="inlineStr">
        <is>
          <t>SI</t>
        </is>
      </c>
      <c r="R4699" s="10" t="n"/>
      <c r="S4699" s="10" t="n">
        <v>23732.83155</v>
      </c>
      <c r="T4699" s="10" t="n"/>
      <c r="U4699" s="10" t="n"/>
      <c r="V4699" s="13" t="n">
        <v>9.5</v>
      </c>
      <c r="W4699" s="12" t="n">
        <v>45020</v>
      </c>
      <c r="X4699" s="13" t="n">
        <v>11.5</v>
      </c>
      <c r="Y4699" s="12" t="n">
        <v>45027</v>
      </c>
      <c r="Z4699" t="n">
        <v>16</v>
      </c>
      <c r="AA4699" s="14" t="inlineStr">
        <is>
          <t>SI</t>
        </is>
      </c>
    </row>
    <row r="4700">
      <c r="B4700" t="inlineStr">
        <is>
          <t>Venta Directa</t>
        </is>
      </c>
      <c r="C4700" t="n">
        <v>40352810</v>
      </c>
      <c r="D4700" t="inlineStr">
        <is>
          <t>AGROSUPER ASIA</t>
        </is>
      </c>
      <c r="E4700" t="n">
        <v>1021664</v>
      </c>
      <c r="F4700" t="inlineStr">
        <is>
          <t>agrosuper asia1021664</t>
        </is>
      </c>
      <c r="G4700" s="12" t="n">
        <v>45012</v>
      </c>
      <c r="H4700" s="10" t="n">
        <v>22317.02</v>
      </c>
      <c r="I4700" s="10" t="n"/>
      <c r="J4700" s="10" t="n"/>
      <c r="K4700" s="10" t="n"/>
      <c r="L4700" s="13" t="n"/>
      <c r="N4700" s="13" t="n"/>
      <c r="Q4700" s="14" t="n"/>
      <c r="R4700" s="10" t="n">
        <v>22317.02</v>
      </c>
      <c r="S4700" s="10" t="n"/>
      <c r="T4700" s="10" t="n"/>
      <c r="U4700" s="10" t="n"/>
      <c r="V4700" s="13" t="n"/>
      <c r="X4700" s="13" t="n"/>
      <c r="AA4700" s="14" t="n"/>
    </row>
    <row r="4701">
      <c r="B4701" t="inlineStr">
        <is>
          <t>Venta Directa</t>
        </is>
      </c>
      <c r="C4701" t="n">
        <v>40352794</v>
      </c>
      <c r="D4701" t="inlineStr">
        <is>
          <t>AGROSUPER ASIA</t>
        </is>
      </c>
      <c r="E4701" t="n">
        <v>1022885</v>
      </c>
      <c r="F4701" t="inlineStr">
        <is>
          <t>agrosuper asia1022885</t>
        </is>
      </c>
      <c r="G4701" s="12" t="n">
        <v>45013</v>
      </c>
      <c r="H4701" s="10" t="n">
        <v>22003.83</v>
      </c>
      <c r="I4701" s="10" t="n"/>
      <c r="J4701" s="10" t="n"/>
      <c r="K4701" s="10" t="n"/>
      <c r="L4701" s="13" t="n"/>
      <c r="N4701" s="13" t="n"/>
      <c r="Q4701" s="14" t="n"/>
      <c r="R4701" s="10" t="n">
        <v>22003.83</v>
      </c>
      <c r="S4701" s="10" t="n"/>
      <c r="T4701" s="10" t="n"/>
      <c r="U4701" s="10" t="n"/>
      <c r="V4701" s="13" t="n"/>
      <c r="X4701" s="13" t="n"/>
      <c r="AA4701" s="14" t="n"/>
    </row>
    <row r="4702">
      <c r="B4702" t="inlineStr">
        <is>
          <t>Venta Directa</t>
        </is>
      </c>
      <c r="C4702" t="n">
        <v>40352793</v>
      </c>
      <c r="D4702" t="inlineStr">
        <is>
          <t>AGROSUPER ASIA</t>
        </is>
      </c>
      <c r="E4702" t="n">
        <v>1022885</v>
      </c>
      <c r="F4702" t="inlineStr">
        <is>
          <t>agrosuper asia1022885</t>
        </is>
      </c>
      <c r="G4702" s="12" t="n">
        <v>45014</v>
      </c>
      <c r="H4702" s="10" t="n">
        <v>22012.55</v>
      </c>
      <c r="I4702" s="10" t="n"/>
      <c r="J4702" s="10" t="n"/>
      <c r="K4702" s="10" t="n"/>
      <c r="L4702" s="13" t="n"/>
      <c r="N4702" s="13" t="n"/>
      <c r="Q4702" s="14" t="n"/>
      <c r="R4702" s="10" t="n">
        <v>22012.55</v>
      </c>
      <c r="S4702" s="10" t="n"/>
      <c r="T4702" s="10" t="n"/>
      <c r="U4702" s="10" t="n"/>
      <c r="V4702" s="13" t="n"/>
      <c r="X4702" s="13" t="n"/>
      <c r="AA4702" s="14" t="n"/>
    </row>
    <row r="4703">
      <c r="B4703" t="inlineStr">
        <is>
          <t>Venta Directa</t>
        </is>
      </c>
      <c r="C4703" t="n">
        <v>40352769</v>
      </c>
      <c r="D4703" t="inlineStr">
        <is>
          <t>AGROSUPER ASIA</t>
        </is>
      </c>
      <c r="E4703" t="n">
        <v>1022930</v>
      </c>
      <c r="F4703" t="inlineStr">
        <is>
          <t>agrosuper asia1022930</t>
        </is>
      </c>
      <c r="G4703" s="12" t="n">
        <v>45015</v>
      </c>
      <c r="H4703" s="10" t="n">
        <v>22016.08</v>
      </c>
      <c r="I4703" s="10" t="n"/>
      <c r="J4703" s="10" t="n"/>
      <c r="K4703" s="10" t="n"/>
      <c r="L4703" s="13" t="n"/>
      <c r="N4703" s="13" t="n"/>
      <c r="Q4703" s="14" t="n"/>
      <c r="R4703" s="10" t="n">
        <v>22016.08</v>
      </c>
      <c r="S4703" s="10" t="n"/>
      <c r="T4703" s="10" t="n"/>
      <c r="U4703" s="10" t="n"/>
      <c r="V4703" s="13" t="n"/>
      <c r="X4703" s="13" t="n"/>
      <c r="AA4703" s="14" t="n"/>
    </row>
    <row r="4704">
      <c r="B4704" t="inlineStr">
        <is>
          <t>Venta Local</t>
        </is>
      </c>
      <c r="C4704" t="n">
        <v>40352494</v>
      </c>
      <c r="D4704" t="inlineStr">
        <is>
          <t>AGRO AMERICA</t>
        </is>
      </c>
      <c r="E4704" t="n">
        <v>1012521</v>
      </c>
      <c r="F4704" t="inlineStr">
        <is>
          <t>agro america1012521</t>
        </is>
      </c>
      <c r="G4704" s="12" t="n">
        <v>45016</v>
      </c>
      <c r="H4704" s="10" t="inlineStr"/>
      <c r="I4704" s="10" t="n">
        <v>3991.6096</v>
      </c>
      <c r="J4704" s="10" t="n"/>
      <c r="K4704" s="10" t="n"/>
      <c r="L4704" s="13" t="n">
        <v>7.5</v>
      </c>
      <c r="M4704" s="12" t="n">
        <v>45023</v>
      </c>
      <c r="N4704" s="13" t="n">
        <v>9.5</v>
      </c>
      <c r="O4704" s="12" t="n">
        <v>45032</v>
      </c>
      <c r="P4704" t="n">
        <v>12</v>
      </c>
      <c r="Q4704" s="14" t="inlineStr">
        <is>
          <t>SI</t>
        </is>
      </c>
      <c r="R4704" s="10" t="n"/>
      <c r="S4704" s="10" t="n">
        <v>3991.6096</v>
      </c>
      <c r="T4704" s="10" t="n"/>
      <c r="U4704" s="10" t="n"/>
      <c r="V4704" s="13" t="n">
        <v>9.5</v>
      </c>
      <c r="W4704" s="12" t="n">
        <v>45025</v>
      </c>
      <c r="X4704" s="13" t="n">
        <v>11.5</v>
      </c>
      <c r="Y4704" s="12" t="n">
        <v>45032</v>
      </c>
      <c r="Z4704" t="n">
        <v>12</v>
      </c>
      <c r="AA4704" s="14" t="inlineStr">
        <is>
          <t>SI</t>
        </is>
      </c>
    </row>
    <row r="4705">
      <c r="B4705" t="inlineStr">
        <is>
          <t>Venta Local</t>
        </is>
      </c>
      <c r="C4705" t="n">
        <v>40352494</v>
      </c>
      <c r="D4705" t="inlineStr">
        <is>
          <t>AGRO AMERICA</t>
        </is>
      </c>
      <c r="E4705" t="n">
        <v>1012523</v>
      </c>
      <c r="F4705" t="inlineStr">
        <is>
          <t>agro america1012523</t>
        </is>
      </c>
      <c r="G4705" s="12" t="n">
        <v>45017</v>
      </c>
      <c r="H4705" s="10" t="inlineStr"/>
      <c r="I4705" s="10" t="n">
        <v>997.9023999999999</v>
      </c>
      <c r="J4705" s="10" t="n"/>
      <c r="K4705" s="10" t="n"/>
      <c r="L4705" s="13" t="n">
        <v>7.5</v>
      </c>
      <c r="M4705" s="12" t="n">
        <v>45024</v>
      </c>
      <c r="N4705" s="13" t="n">
        <v>9.5</v>
      </c>
      <c r="O4705" s="12" t="n">
        <v>45033</v>
      </c>
      <c r="P4705" t="n">
        <v>11</v>
      </c>
      <c r="Q4705" s="14" t="inlineStr">
        <is>
          <t>SI</t>
        </is>
      </c>
      <c r="R4705" s="10" t="n"/>
      <c r="S4705" s="10" t="n">
        <v>997.9023999999999</v>
      </c>
      <c r="T4705" s="10" t="n"/>
      <c r="U4705" s="10" t="n"/>
      <c r="V4705" s="13" t="n">
        <v>9.5</v>
      </c>
      <c r="W4705" s="12" t="n">
        <v>45026</v>
      </c>
      <c r="X4705" s="13" t="n">
        <v>11.5</v>
      </c>
      <c r="Y4705" s="12" t="n">
        <v>45033</v>
      </c>
      <c r="Z4705" t="n">
        <v>11</v>
      </c>
      <c r="AA4705" s="14" t="inlineStr">
        <is>
          <t>SI</t>
        </is>
      </c>
    </row>
    <row r="4706">
      <c r="B4706" t="inlineStr">
        <is>
          <t>Venta Local</t>
        </is>
      </c>
      <c r="C4706" t="n">
        <v>40352494</v>
      </c>
      <c r="D4706" t="inlineStr">
        <is>
          <t>AGRO AMERICA</t>
        </is>
      </c>
      <c r="E4706" t="n">
        <v>1012111</v>
      </c>
      <c r="F4706" t="inlineStr">
        <is>
          <t>agro america1012111</t>
        </is>
      </c>
      <c r="G4706" s="12" t="n">
        <v>45018</v>
      </c>
      <c r="H4706" s="10" t="inlineStr"/>
      <c r="I4706" s="10" t="n">
        <v>14968.536</v>
      </c>
      <c r="J4706" s="10" t="n"/>
      <c r="K4706" s="10" t="n"/>
      <c r="L4706" s="13" t="n">
        <v>7.5</v>
      </c>
      <c r="M4706" s="12" t="n">
        <v>45025</v>
      </c>
      <c r="N4706" s="13" t="n">
        <v>9.5</v>
      </c>
      <c r="O4706" s="12" t="n">
        <v>45034</v>
      </c>
      <c r="P4706" t="n">
        <v>10</v>
      </c>
      <c r="Q4706" s="14" t="inlineStr">
        <is>
          <t>SI</t>
        </is>
      </c>
      <c r="R4706" s="10" t="n"/>
      <c r="S4706" s="10" t="n">
        <v>14968.536</v>
      </c>
      <c r="T4706" s="10" t="n"/>
      <c r="U4706" s="10" t="n"/>
      <c r="V4706" s="13" t="n">
        <v>9.5</v>
      </c>
      <c r="W4706" s="12" t="n">
        <v>45027</v>
      </c>
      <c r="X4706" s="13" t="n">
        <v>11.5</v>
      </c>
      <c r="Y4706" s="12" t="n">
        <v>45034</v>
      </c>
      <c r="Z4706" t="n">
        <v>10</v>
      </c>
      <c r="AA4706" s="14" t="inlineStr">
        <is>
          <t>SI</t>
        </is>
      </c>
    </row>
    <row r="4707">
      <c r="B4707" t="inlineStr">
        <is>
          <t>Venta Directa</t>
        </is>
      </c>
      <c r="C4707" t="n">
        <v>40352335</v>
      </c>
      <c r="D4707" t="inlineStr">
        <is>
          <t>AGRO SUDAMERICA</t>
        </is>
      </c>
      <c r="E4707" t="n">
        <v>1012719</v>
      </c>
      <c r="F4707" t="inlineStr">
        <is>
          <t>agro sudamerica1012719</t>
        </is>
      </c>
      <c r="G4707" s="12" t="n">
        <v>45019</v>
      </c>
      <c r="H4707" s="10" t="inlineStr"/>
      <c r="I4707" s="10" t="n">
        <v>24006.14</v>
      </c>
      <c r="J4707" s="10" t="n"/>
      <c r="K4707" s="10" t="n"/>
      <c r="L4707" s="13" t="n"/>
      <c r="N4707" s="13" t="n"/>
      <c r="Q4707" s="14" t="n"/>
      <c r="R4707" s="10" t="n"/>
      <c r="S4707" s="10" t="n">
        <v>24006.14</v>
      </c>
      <c r="T4707" s="10" t="n"/>
      <c r="U4707" s="10" t="n"/>
      <c r="V4707" s="13" t="n"/>
      <c r="X4707" s="13" t="n"/>
      <c r="AA4707" s="14" t="n"/>
    </row>
    <row r="4708">
      <c r="B4708" t="inlineStr">
        <is>
          <t>Venta Directa</t>
        </is>
      </c>
      <c r="C4708" t="n">
        <v>40352334</v>
      </c>
      <c r="D4708" t="inlineStr">
        <is>
          <t>AGRO SUDAMERICA</t>
        </is>
      </c>
      <c r="E4708" t="n">
        <v>1012719</v>
      </c>
      <c r="F4708" t="inlineStr">
        <is>
          <t>agro sudamerica1012719</t>
        </is>
      </c>
      <c r="G4708" s="12" t="n">
        <v>45020</v>
      </c>
      <c r="H4708" s="10" t="inlineStr"/>
      <c r="I4708" s="10" t="n">
        <v>24004.67</v>
      </c>
      <c r="J4708" s="10" t="n"/>
      <c r="K4708" s="10" t="n"/>
      <c r="L4708" s="13" t="n"/>
      <c r="N4708" s="13" t="n"/>
      <c r="Q4708" s="14" t="n"/>
      <c r="R4708" s="10" t="n"/>
      <c r="S4708" s="10" t="n">
        <v>24004.67</v>
      </c>
      <c r="T4708" s="10" t="n"/>
      <c r="U4708" s="10" t="n"/>
      <c r="V4708" s="13" t="n"/>
      <c r="X4708" s="13" t="n"/>
      <c r="AA4708" s="14" t="n"/>
    </row>
    <row r="4709">
      <c r="B4709" t="inlineStr">
        <is>
          <t>Venta Local</t>
        </is>
      </c>
      <c r="C4709" t="n">
        <v>40352015</v>
      </c>
      <c r="D4709" t="inlineStr">
        <is>
          <t>AGRO MEXICO</t>
        </is>
      </c>
      <c r="E4709" t="n">
        <v>1023302</v>
      </c>
      <c r="F4709" t="inlineStr">
        <is>
          <t>agro mexico1023302</t>
        </is>
      </c>
      <c r="G4709" s="12" t="n">
        <v>45021</v>
      </c>
      <c r="H4709" s="10" t="inlineStr"/>
      <c r="I4709" s="10" t="n">
        <v>23940</v>
      </c>
      <c r="J4709" s="10" t="n"/>
      <c r="K4709" s="10" t="n"/>
      <c r="L4709" s="13" t="n">
        <v>5.449612403100775</v>
      </c>
      <c r="M4709" s="12" t="n">
        <v>45026</v>
      </c>
      <c r="N4709" s="13" t="n">
        <v>10</v>
      </c>
      <c r="O4709" s="12" t="n">
        <v>45036</v>
      </c>
      <c r="P4709" t="n">
        <v>8</v>
      </c>
      <c r="Q4709" s="14" t="inlineStr">
        <is>
          <t>SI</t>
        </is>
      </c>
      <c r="R4709" s="10" t="n"/>
      <c r="S4709" s="10" t="n">
        <v>23940</v>
      </c>
      <c r="T4709" s="10" t="n"/>
      <c r="U4709" s="10" t="n"/>
      <c r="V4709" s="13" t="n">
        <v>7.449612403100775</v>
      </c>
      <c r="W4709" s="12" t="n">
        <v>45028</v>
      </c>
      <c r="X4709" s="13" t="n">
        <v>12</v>
      </c>
      <c r="Y4709" s="12" t="n">
        <v>45036</v>
      </c>
      <c r="Z4709" t="n">
        <v>8</v>
      </c>
      <c r="AA4709" s="14" t="inlineStr">
        <is>
          <t>SI</t>
        </is>
      </c>
    </row>
    <row r="4710">
      <c r="B4710" t="inlineStr">
        <is>
          <t>Venta Local</t>
        </is>
      </c>
      <c r="C4710" t="n">
        <v>40352012</v>
      </c>
      <c r="D4710" t="inlineStr">
        <is>
          <t>AGRO MEXICO</t>
        </is>
      </c>
      <c r="E4710" t="n">
        <v>1023302</v>
      </c>
      <c r="F4710" t="inlineStr">
        <is>
          <t>agro mexico1023302</t>
        </is>
      </c>
      <c r="G4710" s="12" t="n">
        <v>45022</v>
      </c>
      <c r="H4710" s="10" t="inlineStr"/>
      <c r="I4710" s="10" t="n">
        <v>24040</v>
      </c>
      <c r="J4710" s="10" t="n"/>
      <c r="K4710" s="10" t="n"/>
      <c r="L4710" s="13" t="n">
        <v>5.449612403100775</v>
      </c>
      <c r="M4710" s="12" t="n">
        <v>45027</v>
      </c>
      <c r="N4710" s="13" t="n">
        <v>10</v>
      </c>
      <c r="O4710" s="12" t="n">
        <v>45037</v>
      </c>
      <c r="P4710" t="n">
        <v>7</v>
      </c>
      <c r="Q4710" s="14" t="inlineStr">
        <is>
          <t>SI</t>
        </is>
      </c>
      <c r="R4710" s="10" t="n"/>
      <c r="S4710" s="10" t="n">
        <v>24040</v>
      </c>
      <c r="T4710" s="10" t="n"/>
      <c r="U4710" s="10" t="n"/>
      <c r="V4710" s="13" t="n">
        <v>7.449612403100775</v>
      </c>
      <c r="W4710" s="12" t="n">
        <v>45029</v>
      </c>
      <c r="X4710" s="13" t="n">
        <v>12</v>
      </c>
      <c r="Y4710" s="12" t="n">
        <v>45037</v>
      </c>
      <c r="Z4710" t="n">
        <v>7</v>
      </c>
      <c r="AA4710" s="14" t="inlineStr">
        <is>
          <t>SI</t>
        </is>
      </c>
    </row>
    <row r="4711">
      <c r="B4711" t="inlineStr">
        <is>
          <t>Venta Local</t>
        </is>
      </c>
      <c r="C4711" t="n">
        <v>40352006</v>
      </c>
      <c r="D4711" t="inlineStr">
        <is>
          <t>AGRO MEXICO</t>
        </is>
      </c>
      <c r="E4711" t="n">
        <v>1023302</v>
      </c>
      <c r="F4711" t="inlineStr">
        <is>
          <t>agro mexico1023302</t>
        </is>
      </c>
      <c r="G4711" s="12" t="n">
        <v>45023</v>
      </c>
      <c r="H4711" s="10" t="inlineStr"/>
      <c r="I4711" s="10" t="n">
        <v>11020</v>
      </c>
      <c r="J4711" s="10" t="n"/>
      <c r="K4711" s="10" t="n"/>
      <c r="L4711" s="13" t="n">
        <v>5.449612403100775</v>
      </c>
      <c r="M4711" s="12" t="n">
        <v>45028</v>
      </c>
      <c r="N4711" s="13" t="n">
        <v>10</v>
      </c>
      <c r="O4711" s="12" t="n">
        <v>45038</v>
      </c>
      <c r="P4711" t="n">
        <v>6</v>
      </c>
      <c r="Q4711" s="14" t="inlineStr">
        <is>
          <t>SI</t>
        </is>
      </c>
      <c r="R4711" s="10" t="n"/>
      <c r="S4711" s="10" t="n">
        <v>11020</v>
      </c>
      <c r="T4711" s="10" t="n"/>
      <c r="U4711" s="10" t="n"/>
      <c r="V4711" s="13" t="n">
        <v>7.449612403100775</v>
      </c>
      <c r="W4711" s="12" t="n">
        <v>45030</v>
      </c>
      <c r="X4711" s="13" t="n">
        <v>12</v>
      </c>
      <c r="Y4711" s="12" t="n">
        <v>45038</v>
      </c>
      <c r="Z4711" t="n">
        <v>6</v>
      </c>
      <c r="AA4711" s="14" t="inlineStr">
        <is>
          <t>SI</t>
        </is>
      </c>
    </row>
    <row r="4712">
      <c r="B4712" t="inlineStr">
        <is>
          <t>Venta Local</t>
        </is>
      </c>
      <c r="C4712" t="n">
        <v>40352006</v>
      </c>
      <c r="D4712" t="inlineStr">
        <is>
          <t>AGRO MEXICO</t>
        </is>
      </c>
      <c r="E4712" t="n">
        <v>1023302</v>
      </c>
      <c r="F4712" t="inlineStr">
        <is>
          <t>agro mexico1023302</t>
        </is>
      </c>
      <c r="G4712" s="12" t="n">
        <v>45024</v>
      </c>
      <c r="H4712" s="10" t="inlineStr"/>
      <c r="I4712" s="10" t="n">
        <v>14000</v>
      </c>
      <c r="J4712" s="10" t="n"/>
      <c r="K4712" s="10" t="n"/>
      <c r="L4712" s="13" t="n">
        <v>5.449612403100775</v>
      </c>
      <c r="M4712" s="12" t="n">
        <v>45029</v>
      </c>
      <c r="N4712" s="13" t="n">
        <v>10</v>
      </c>
      <c r="O4712" s="12" t="n">
        <v>45039</v>
      </c>
      <c r="P4712" t="n">
        <v>6</v>
      </c>
      <c r="Q4712" s="14" t="inlineStr">
        <is>
          <t>SI</t>
        </is>
      </c>
      <c r="R4712" s="10" t="n"/>
      <c r="S4712" s="10" t="n">
        <v>14000</v>
      </c>
      <c r="T4712" s="10" t="n"/>
      <c r="U4712" s="10" t="n"/>
      <c r="V4712" s="13" t="n">
        <v>7.449612403100775</v>
      </c>
      <c r="W4712" s="12" t="n">
        <v>45031</v>
      </c>
      <c r="X4712" s="13" t="n">
        <v>12</v>
      </c>
      <c r="Y4712" s="12" t="n">
        <v>45039</v>
      </c>
      <c r="Z4712" t="n">
        <v>6</v>
      </c>
      <c r="AA4712" s="14" t="inlineStr">
        <is>
          <t>SI</t>
        </is>
      </c>
    </row>
    <row r="4713">
      <c r="B4713" t="inlineStr">
        <is>
          <t>Venta Local</t>
        </is>
      </c>
      <c r="C4713" t="n">
        <v>40351999</v>
      </c>
      <c r="D4713" t="inlineStr">
        <is>
          <t>AGRO MEXICO</t>
        </is>
      </c>
      <c r="E4713" t="n">
        <v>1021272</v>
      </c>
      <c r="F4713" t="inlineStr">
        <is>
          <t>agro mexico1021272</t>
        </is>
      </c>
      <c r="G4713" s="12" t="n">
        <v>45025</v>
      </c>
      <c r="H4713" s="10" t="inlineStr"/>
      <c r="I4713" s="10" t="n">
        <v>16008.39</v>
      </c>
      <c r="J4713" s="10" t="n"/>
      <c r="K4713" s="10" t="n"/>
      <c r="L4713" s="13" t="n">
        <v>5.449612403100775</v>
      </c>
      <c r="M4713" s="12" t="n">
        <v>45030</v>
      </c>
      <c r="N4713" s="13" t="n">
        <v>10</v>
      </c>
      <c r="O4713" s="12" t="n">
        <v>45040</v>
      </c>
      <c r="P4713" t="n">
        <v>5</v>
      </c>
      <c r="Q4713" s="14" t="inlineStr">
        <is>
          <t>SI</t>
        </is>
      </c>
      <c r="R4713" s="10" t="n"/>
      <c r="S4713" s="10" t="n">
        <v>16008.39</v>
      </c>
      <c r="T4713" s="10" t="n"/>
      <c r="U4713" s="10" t="n"/>
      <c r="V4713" s="13" t="n">
        <v>7.449612403100775</v>
      </c>
      <c r="W4713" s="12" t="n">
        <v>45032</v>
      </c>
      <c r="X4713" s="13" t="n">
        <v>12</v>
      </c>
      <c r="Y4713" s="12" t="n">
        <v>45040</v>
      </c>
      <c r="Z4713" t="n">
        <v>5</v>
      </c>
      <c r="AA4713" s="14" t="inlineStr">
        <is>
          <t>SI</t>
        </is>
      </c>
    </row>
    <row r="4714">
      <c r="B4714" t="inlineStr">
        <is>
          <t>Venta Local</t>
        </is>
      </c>
      <c r="C4714" t="n">
        <v>40351999</v>
      </c>
      <c r="D4714" t="inlineStr">
        <is>
          <t>AGRO MEXICO</t>
        </is>
      </c>
      <c r="E4714" t="n">
        <v>1021272</v>
      </c>
      <c r="F4714" t="inlineStr">
        <is>
          <t>agro mexico1021272</t>
        </is>
      </c>
      <c r="G4714" s="12" t="n">
        <v>45026</v>
      </c>
      <c r="H4714" s="10" t="inlineStr"/>
      <c r="I4714" s="10" t="n">
        <v>8009.03</v>
      </c>
      <c r="J4714" s="10" t="n"/>
      <c r="K4714" s="10" t="n"/>
      <c r="L4714" s="13" t="n">
        <v>5.449612403100775</v>
      </c>
      <c r="M4714" s="12" t="n">
        <v>45031</v>
      </c>
      <c r="N4714" s="13" t="n">
        <v>10</v>
      </c>
      <c r="O4714" s="12" t="n">
        <v>45041</v>
      </c>
      <c r="P4714" t="n">
        <v>4</v>
      </c>
      <c r="Q4714" s="14" t="inlineStr">
        <is>
          <t>SI</t>
        </is>
      </c>
      <c r="R4714" s="10" t="n"/>
      <c r="S4714" s="10" t="n">
        <v>8009.03</v>
      </c>
      <c r="T4714" s="10" t="n"/>
      <c r="U4714" s="10" t="n"/>
      <c r="V4714" s="13" t="n">
        <v>7.449612403100775</v>
      </c>
      <c r="W4714" s="12" t="n">
        <v>45033</v>
      </c>
      <c r="X4714" s="13" t="n">
        <v>12</v>
      </c>
      <c r="Y4714" s="12" t="n">
        <v>45041</v>
      </c>
      <c r="Z4714" t="n">
        <v>4</v>
      </c>
      <c r="AA4714" s="14" t="inlineStr">
        <is>
          <t>SI</t>
        </is>
      </c>
    </row>
    <row r="4715">
      <c r="B4715" t="inlineStr">
        <is>
          <t>Venta Local</t>
        </is>
      </c>
      <c r="C4715" t="n">
        <v>40351928</v>
      </c>
      <c r="D4715" t="inlineStr">
        <is>
          <t>AGRO AMERICA</t>
        </is>
      </c>
      <c r="E4715" t="n">
        <v>1012147</v>
      </c>
      <c r="F4715" t="inlineStr">
        <is>
          <t>agro america1012147</t>
        </is>
      </c>
      <c r="G4715" s="12" t="n">
        <v>45027</v>
      </c>
      <c r="H4715" s="10" t="inlineStr"/>
      <c r="I4715" s="10" t="n">
        <v>18660.77488</v>
      </c>
      <c r="J4715" s="10" t="n"/>
      <c r="K4715" s="10" t="n"/>
      <c r="L4715" s="13" t="n">
        <v>7.5</v>
      </c>
      <c r="M4715" s="12" t="n">
        <v>45034</v>
      </c>
      <c r="N4715" s="13" t="n">
        <v>9.5</v>
      </c>
      <c r="O4715" s="12" t="n">
        <v>45043</v>
      </c>
      <c r="P4715" t="n">
        <v>2</v>
      </c>
      <c r="Q4715" s="14" t="inlineStr">
        <is>
          <t>Mes 5</t>
        </is>
      </c>
      <c r="R4715" s="10" t="n"/>
      <c r="S4715" s="10" t="n">
        <v>18660.77488</v>
      </c>
      <c r="T4715" s="10" t="n"/>
      <c r="U4715" s="10" t="n"/>
      <c r="V4715" s="13" t="n">
        <v>9.5</v>
      </c>
      <c r="W4715" s="12" t="n">
        <v>45036</v>
      </c>
      <c r="X4715" s="13" t="n">
        <v>11.5</v>
      </c>
      <c r="Y4715" s="12" t="n">
        <v>45043</v>
      </c>
      <c r="Z4715" t="n">
        <v>2</v>
      </c>
      <c r="AA4715" s="14" t="inlineStr">
        <is>
          <t>Mes 5</t>
        </is>
      </c>
    </row>
    <row r="4716">
      <c r="B4716" t="inlineStr">
        <is>
          <t>Venta Local</t>
        </is>
      </c>
      <c r="C4716" t="n">
        <v>40351923</v>
      </c>
      <c r="D4716" t="inlineStr">
        <is>
          <t>AGRO AMERICA</t>
        </is>
      </c>
      <c r="E4716" t="n">
        <v>1012488</v>
      </c>
      <c r="F4716" t="inlineStr">
        <is>
          <t>agro america1012488</t>
        </is>
      </c>
      <c r="G4716" s="12" t="n">
        <v>45028</v>
      </c>
      <c r="H4716" s="10" t="inlineStr"/>
      <c r="I4716" s="10" t="n">
        <v>19849.18592</v>
      </c>
      <c r="J4716" s="10" t="n"/>
      <c r="K4716" s="10" t="n"/>
      <c r="L4716" s="13" t="n">
        <v>7.5</v>
      </c>
      <c r="M4716" s="12" t="n">
        <v>45035</v>
      </c>
      <c r="N4716" s="13" t="n">
        <v>9.5</v>
      </c>
      <c r="O4716" s="12" t="n">
        <v>45044</v>
      </c>
      <c r="P4716" t="n">
        <v>1</v>
      </c>
      <c r="Q4716" s="14" t="inlineStr">
        <is>
          <t>Mes 5</t>
        </is>
      </c>
      <c r="R4716" s="10" t="n"/>
      <c r="S4716" s="10" t="n">
        <v>19849.18592</v>
      </c>
      <c r="T4716" s="10" t="n"/>
      <c r="U4716" s="10" t="n"/>
      <c r="V4716" s="13" t="n">
        <v>9.5</v>
      </c>
      <c r="W4716" s="12" t="n">
        <v>45037</v>
      </c>
      <c r="X4716" s="13" t="n">
        <v>11.5</v>
      </c>
      <c r="Y4716" s="12" t="n">
        <v>45044</v>
      </c>
      <c r="Z4716" t="n">
        <v>1</v>
      </c>
      <c r="AA4716" s="14" t="inlineStr">
        <is>
          <t>Mes 5</t>
        </is>
      </c>
    </row>
    <row r="4717">
      <c r="B4717" t="inlineStr">
        <is>
          <t>Venta Local</t>
        </is>
      </c>
      <c r="C4717" t="n">
        <v>40351909</v>
      </c>
      <c r="D4717" t="inlineStr">
        <is>
          <t>AGRO AMERICA</t>
        </is>
      </c>
      <c r="E4717" t="n">
        <v>1012167</v>
      </c>
      <c r="F4717" t="inlineStr">
        <is>
          <t>agro america1012167</t>
        </is>
      </c>
      <c r="G4717" s="12" t="n">
        <v>45029</v>
      </c>
      <c r="H4717" s="10" t="inlineStr"/>
      <c r="I4717" s="10" t="n">
        <v>19958.048</v>
      </c>
      <c r="J4717" s="10" t="n"/>
      <c r="K4717" s="10" t="n"/>
      <c r="L4717" s="13" t="n">
        <v>7.5</v>
      </c>
      <c r="M4717" s="12" t="n">
        <v>45036</v>
      </c>
      <c r="N4717" s="13" t="n">
        <v>9.5</v>
      </c>
      <c r="O4717" s="12" t="n">
        <v>45045</v>
      </c>
      <c r="P4717" t="n">
        <v>0</v>
      </c>
      <c r="Q4717" s="14" t="inlineStr">
        <is>
          <t>Mes 5</t>
        </is>
      </c>
      <c r="R4717" s="10" t="n"/>
      <c r="S4717" s="10" t="n">
        <v>19958.048</v>
      </c>
      <c r="T4717" s="10" t="n"/>
      <c r="U4717" s="10" t="n"/>
      <c r="V4717" s="13" t="n">
        <v>9.5</v>
      </c>
      <c r="W4717" s="12" t="n">
        <v>45038</v>
      </c>
      <c r="X4717" s="13" t="n">
        <v>11.5</v>
      </c>
      <c r="Y4717" s="12" t="n">
        <v>45045</v>
      </c>
      <c r="Z4717" t="n">
        <v>0</v>
      </c>
      <c r="AA4717" s="14" t="inlineStr">
        <is>
          <t>Mes 5</t>
        </is>
      </c>
    </row>
    <row r="4718">
      <c r="B4718" t="inlineStr">
        <is>
          <t>Venta Local</t>
        </is>
      </c>
      <c r="C4718" t="n">
        <v>40351908</v>
      </c>
      <c r="D4718" t="inlineStr">
        <is>
          <t>AGRO AMERICA</t>
        </is>
      </c>
      <c r="E4718" t="n">
        <v>1012167</v>
      </c>
      <c r="F4718" t="inlineStr">
        <is>
          <t>agro america1012167</t>
        </is>
      </c>
      <c r="G4718" s="12" t="n">
        <v>45030</v>
      </c>
      <c r="H4718" s="10" t="inlineStr"/>
      <c r="I4718" s="10" t="n">
        <v>19958.048</v>
      </c>
      <c r="J4718" s="10" t="n"/>
      <c r="K4718" s="10" t="n"/>
      <c r="L4718" s="13" t="n">
        <v>7.5</v>
      </c>
      <c r="M4718" s="12" t="n">
        <v>45037</v>
      </c>
      <c r="N4718" s="13" t="n">
        <v>9.5</v>
      </c>
      <c r="O4718" s="12" t="n">
        <v>45046</v>
      </c>
      <c r="P4718" t="n">
        <v>0</v>
      </c>
      <c r="Q4718" s="14" t="inlineStr">
        <is>
          <t>Mes 5</t>
        </is>
      </c>
      <c r="R4718" s="10" t="n"/>
      <c r="S4718" s="10" t="n">
        <v>19958.048</v>
      </c>
      <c r="T4718" s="10" t="n"/>
      <c r="U4718" s="10" t="n"/>
      <c r="V4718" s="13" t="n">
        <v>9.5</v>
      </c>
      <c r="W4718" s="12" t="n">
        <v>45039</v>
      </c>
      <c r="X4718" s="13" t="n">
        <v>11.5</v>
      </c>
      <c r="Y4718" s="12" t="n">
        <v>45046</v>
      </c>
      <c r="Z4718" t="n">
        <v>0</v>
      </c>
      <c r="AA4718" s="14" t="inlineStr">
        <is>
          <t>Mes 5</t>
        </is>
      </c>
    </row>
    <row r="4719">
      <c r="B4719" t="inlineStr">
        <is>
          <t>Venta Local</t>
        </is>
      </c>
      <c r="C4719" t="n">
        <v>40351900</v>
      </c>
      <c r="D4719" t="inlineStr">
        <is>
          <t>AGRO AMERICA</t>
        </is>
      </c>
      <c r="E4719" t="n">
        <v>1012145</v>
      </c>
      <c r="F4719" t="inlineStr">
        <is>
          <t>agro america1012145</t>
        </is>
      </c>
      <c r="G4719" s="12" t="n">
        <v>45031</v>
      </c>
      <c r="H4719" s="10" t="inlineStr"/>
      <c r="I4719" s="10" t="n"/>
      <c r="J4719" s="10" t="n">
        <v>19758.46752</v>
      </c>
      <c r="K4719" s="10" t="n"/>
      <c r="L4719" s="13" t="n">
        <v>7.5</v>
      </c>
      <c r="M4719" s="12" t="n">
        <v>45038</v>
      </c>
      <c r="N4719" s="13" t="n">
        <v>9.5</v>
      </c>
      <c r="O4719" s="12" t="n">
        <v>45047</v>
      </c>
      <c r="P4719" t="n">
        <v>25</v>
      </c>
      <c r="Q4719" s="14" t="inlineStr">
        <is>
          <t>SI</t>
        </is>
      </c>
      <c r="R4719" s="10" t="n"/>
      <c r="S4719" s="10" t="n"/>
      <c r="T4719" s="10" t="n">
        <v>19758.46752</v>
      </c>
      <c r="U4719" s="10" t="n"/>
      <c r="V4719" s="13" t="n">
        <v>9.5</v>
      </c>
      <c r="W4719" s="12" t="n">
        <v>45040</v>
      </c>
      <c r="X4719" s="13" t="n">
        <v>11.5</v>
      </c>
      <c r="Y4719" s="12" t="n">
        <v>45047</v>
      </c>
      <c r="Z4719" t="n">
        <v>25</v>
      </c>
      <c r="AA4719" s="14" t="inlineStr">
        <is>
          <t>SI</t>
        </is>
      </c>
    </row>
    <row r="4720">
      <c r="B4720" t="inlineStr">
        <is>
          <t>Venta Local</t>
        </is>
      </c>
      <c r="C4720" t="n">
        <v>40351899</v>
      </c>
      <c r="D4720" t="inlineStr">
        <is>
          <t>AGRO AMERICA</t>
        </is>
      </c>
      <c r="E4720" t="n">
        <v>1012145</v>
      </c>
      <c r="F4720" t="inlineStr">
        <is>
          <t>agro america1012145</t>
        </is>
      </c>
      <c r="G4720" s="12" t="n">
        <v>45032</v>
      </c>
      <c r="H4720" s="10" t="inlineStr"/>
      <c r="I4720" s="10" t="n"/>
      <c r="J4720" s="10" t="n">
        <v>19758.46752</v>
      </c>
      <c r="K4720" s="10" t="n"/>
      <c r="L4720" s="13" t="n">
        <v>7.5</v>
      </c>
      <c r="M4720" s="12" t="n">
        <v>45039</v>
      </c>
      <c r="N4720" s="13" t="n">
        <v>9.5</v>
      </c>
      <c r="O4720" s="12" t="n">
        <v>45048</v>
      </c>
      <c r="P4720" t="n">
        <v>24</v>
      </c>
      <c r="Q4720" s="14" t="inlineStr">
        <is>
          <t>SI</t>
        </is>
      </c>
      <c r="R4720" s="10" t="n"/>
      <c r="S4720" s="10" t="n"/>
      <c r="T4720" s="10" t="n">
        <v>19758.46752</v>
      </c>
      <c r="U4720" s="10" t="n"/>
      <c r="V4720" s="13" t="n">
        <v>9.5</v>
      </c>
      <c r="W4720" s="12" t="n">
        <v>45041</v>
      </c>
      <c r="X4720" s="13" t="n">
        <v>11.5</v>
      </c>
      <c r="Y4720" s="12" t="n">
        <v>45048</v>
      </c>
      <c r="Z4720" t="n">
        <v>24</v>
      </c>
      <c r="AA4720" s="14" t="inlineStr">
        <is>
          <t>SI</t>
        </is>
      </c>
    </row>
    <row r="4721">
      <c r="B4721" t="inlineStr">
        <is>
          <t>Venta Local</t>
        </is>
      </c>
      <c r="C4721" t="n">
        <v>40351808</v>
      </c>
      <c r="D4721" t="inlineStr">
        <is>
          <t>AGRO AMERICA</t>
        </is>
      </c>
      <c r="E4721" t="n">
        <v>1030379</v>
      </c>
      <c r="F4721" t="inlineStr">
        <is>
          <t>agro america1030379</t>
        </is>
      </c>
      <c r="G4721" s="12" t="n">
        <v>45033</v>
      </c>
      <c r="H4721" s="10" t="inlineStr"/>
      <c r="I4721" s="10" t="n"/>
      <c r="J4721" s="10" t="n">
        <v>24004.08864</v>
      </c>
      <c r="K4721" s="10" t="n"/>
      <c r="L4721" s="13" t="n">
        <v>7.5</v>
      </c>
      <c r="M4721" s="12" t="n">
        <v>45040</v>
      </c>
      <c r="N4721" s="13" t="n">
        <v>9.5</v>
      </c>
      <c r="O4721" s="12" t="n">
        <v>45049</v>
      </c>
      <c r="P4721" t="n">
        <v>23</v>
      </c>
      <c r="Q4721" s="14" t="inlineStr">
        <is>
          <t>SI</t>
        </is>
      </c>
      <c r="R4721" s="10" t="n"/>
      <c r="S4721" s="10" t="n"/>
      <c r="T4721" s="10" t="n">
        <v>24004.08864</v>
      </c>
      <c r="U4721" s="10" t="n"/>
      <c r="V4721" s="13" t="n">
        <v>9.5</v>
      </c>
      <c r="W4721" s="12" t="n">
        <v>45042</v>
      </c>
      <c r="X4721" s="13" t="n">
        <v>11.5</v>
      </c>
      <c r="Y4721" s="12" t="n">
        <v>45049</v>
      </c>
      <c r="Z4721" t="n">
        <v>23</v>
      </c>
      <c r="AA4721" s="14" t="inlineStr">
        <is>
          <t>SI</t>
        </is>
      </c>
    </row>
    <row r="4722">
      <c r="B4722" t="inlineStr">
        <is>
          <t>Venta Local</t>
        </is>
      </c>
      <c r="C4722" t="n">
        <v>40351781</v>
      </c>
      <c r="D4722" t="inlineStr">
        <is>
          <t>AGRO AMERICA</t>
        </is>
      </c>
      <c r="E4722" t="n">
        <v>1021538</v>
      </c>
      <c r="F4722" t="inlineStr">
        <is>
          <t>agro america1021538</t>
        </is>
      </c>
      <c r="G4722" s="12" t="n">
        <v>45034</v>
      </c>
      <c r="H4722" s="10" t="inlineStr"/>
      <c r="I4722" s="10" t="n"/>
      <c r="J4722" s="10" t="n">
        <v>12012.1821</v>
      </c>
      <c r="K4722" s="10" t="n"/>
      <c r="L4722" s="13" t="n">
        <v>7.5</v>
      </c>
      <c r="M4722" s="12" t="n">
        <v>45041</v>
      </c>
      <c r="N4722" s="13" t="n">
        <v>9.5</v>
      </c>
      <c r="O4722" s="12" t="n">
        <v>45050</v>
      </c>
      <c r="P4722" t="n">
        <v>22</v>
      </c>
      <c r="Q4722" s="14" t="inlineStr">
        <is>
          <t>SI</t>
        </is>
      </c>
      <c r="R4722" s="10" t="n"/>
      <c r="S4722" s="10" t="n"/>
      <c r="T4722" s="10" t="n">
        <v>12012.1821</v>
      </c>
      <c r="U4722" s="10" t="n"/>
      <c r="V4722" s="13" t="n">
        <v>9.5</v>
      </c>
      <c r="W4722" s="12" t="n">
        <v>45043</v>
      </c>
      <c r="X4722" s="13" t="n">
        <v>11.5</v>
      </c>
      <c r="Y4722" s="12" t="n">
        <v>45050</v>
      </c>
      <c r="Z4722" t="n">
        <v>22</v>
      </c>
      <c r="AA4722" s="14" t="inlineStr">
        <is>
          <t>SI</t>
        </is>
      </c>
    </row>
    <row r="4723">
      <c r="B4723" t="inlineStr">
        <is>
          <t>Venta Local</t>
        </is>
      </c>
      <c r="C4723" t="n">
        <v>40351781</v>
      </c>
      <c r="D4723" t="inlineStr">
        <is>
          <t>AGRO AMERICA</t>
        </is>
      </c>
      <c r="E4723" t="n">
        <v>1021539</v>
      </c>
      <c r="F4723" t="inlineStr">
        <is>
          <t>agro america1021539</t>
        </is>
      </c>
      <c r="G4723" s="12" t="n">
        <v>45035</v>
      </c>
      <c r="H4723" s="10" t="inlineStr"/>
      <c r="I4723" s="10" t="n"/>
      <c r="J4723" s="10" t="n">
        <v>11824.56738</v>
      </c>
      <c r="K4723" s="10" t="n"/>
      <c r="L4723" s="13" t="n">
        <v>7.5</v>
      </c>
      <c r="M4723" s="12" t="n">
        <v>45042</v>
      </c>
      <c r="N4723" s="13" t="n">
        <v>9.5</v>
      </c>
      <c r="O4723" s="12" t="n">
        <v>45051</v>
      </c>
      <c r="P4723" t="n">
        <v>21</v>
      </c>
      <c r="Q4723" s="14" t="inlineStr">
        <is>
          <t>SI</t>
        </is>
      </c>
      <c r="R4723" s="10" t="n"/>
      <c r="S4723" s="10" t="n"/>
      <c r="T4723" s="10" t="n">
        <v>11824.56738</v>
      </c>
      <c r="U4723" s="10" t="n"/>
      <c r="V4723" s="13" t="n">
        <v>9.5</v>
      </c>
      <c r="W4723" s="12" t="n">
        <v>45044</v>
      </c>
      <c r="X4723" s="13" t="n">
        <v>11.5</v>
      </c>
      <c r="Y4723" s="12" t="n">
        <v>45051</v>
      </c>
      <c r="Z4723" t="n">
        <v>21</v>
      </c>
      <c r="AA4723" s="14" t="inlineStr">
        <is>
          <t>SI</t>
        </is>
      </c>
    </row>
    <row r="4724">
      <c r="B4724" t="inlineStr">
        <is>
          <t>Venta Local</t>
        </is>
      </c>
      <c r="C4724" t="n">
        <v>40351753</v>
      </c>
      <c r="D4724" t="inlineStr">
        <is>
          <t>AGRO AMERICA</t>
        </is>
      </c>
      <c r="E4724" t="n">
        <v>1012147</v>
      </c>
      <c r="F4724" t="inlineStr">
        <is>
          <t>agro america1012147</t>
        </is>
      </c>
      <c r="G4724" s="12" t="n">
        <v>45036</v>
      </c>
      <c r="H4724" s="10" t="inlineStr"/>
      <c r="I4724" s="10" t="n"/>
      <c r="J4724" s="10" t="n">
        <v>18660.77488</v>
      </c>
      <c r="K4724" s="10" t="n"/>
      <c r="L4724" s="13" t="n">
        <v>7.5</v>
      </c>
      <c r="M4724" s="12" t="n">
        <v>45043</v>
      </c>
      <c r="N4724" s="13" t="n">
        <v>9.5</v>
      </c>
      <c r="O4724" s="12" t="n">
        <v>45052</v>
      </c>
      <c r="P4724" t="n">
        <v>20</v>
      </c>
      <c r="Q4724" s="14" t="inlineStr">
        <is>
          <t>SI</t>
        </is>
      </c>
      <c r="R4724" s="10" t="n"/>
      <c r="S4724" s="10" t="n"/>
      <c r="T4724" s="10" t="n">
        <v>18660.77488</v>
      </c>
      <c r="U4724" s="10" t="n"/>
      <c r="V4724" s="13" t="n">
        <v>9.5</v>
      </c>
      <c r="W4724" s="12" t="n">
        <v>45045</v>
      </c>
      <c r="X4724" s="13" t="n">
        <v>11.5</v>
      </c>
      <c r="Y4724" s="12" t="n">
        <v>45052</v>
      </c>
      <c r="Z4724" t="n">
        <v>20</v>
      </c>
      <c r="AA4724" s="14" t="inlineStr">
        <is>
          <t>SI</t>
        </is>
      </c>
    </row>
    <row r="4725">
      <c r="B4725" t="inlineStr">
        <is>
          <t>Venta Local</t>
        </is>
      </c>
      <c r="C4725" t="n">
        <v>40351749</v>
      </c>
      <c r="D4725" t="inlineStr">
        <is>
          <t>AGRO AMERICA</t>
        </is>
      </c>
      <c r="E4725" t="n">
        <v>1012165</v>
      </c>
      <c r="F4725" t="inlineStr">
        <is>
          <t>agro america1012165</t>
        </is>
      </c>
      <c r="G4725" s="12" t="n">
        <v>45037</v>
      </c>
      <c r="H4725" s="10" t="inlineStr"/>
      <c r="I4725" s="10" t="n"/>
      <c r="J4725" s="10" t="n">
        <v>19958.048</v>
      </c>
      <c r="K4725" s="10" t="n"/>
      <c r="L4725" s="13" t="n">
        <v>7.5</v>
      </c>
      <c r="M4725" s="12" t="n">
        <v>45044</v>
      </c>
      <c r="N4725" s="13" t="n">
        <v>9.5</v>
      </c>
      <c r="O4725" s="12" t="n">
        <v>45053</v>
      </c>
      <c r="P4725" t="n">
        <v>20</v>
      </c>
      <c r="Q4725" s="14" t="inlineStr">
        <is>
          <t>SI</t>
        </is>
      </c>
      <c r="R4725" s="10" t="n"/>
      <c r="S4725" s="10" t="n"/>
      <c r="T4725" s="10" t="n">
        <v>19958.048</v>
      </c>
      <c r="U4725" s="10" t="n"/>
      <c r="V4725" s="13" t="n">
        <v>9.5</v>
      </c>
      <c r="W4725" s="12" t="n">
        <v>45046</v>
      </c>
      <c r="X4725" s="13" t="n">
        <v>11.5</v>
      </c>
      <c r="Y4725" s="12" t="n">
        <v>45053</v>
      </c>
      <c r="Z4725" t="n">
        <v>20</v>
      </c>
      <c r="AA4725" s="14" t="inlineStr">
        <is>
          <t>SI</t>
        </is>
      </c>
    </row>
    <row r="4726">
      <c r="B4726" t="inlineStr">
        <is>
          <t>Venta Local</t>
        </is>
      </c>
      <c r="C4726" t="n">
        <v>40351705</v>
      </c>
      <c r="D4726" t="inlineStr">
        <is>
          <t>AGRO AMERICA</t>
        </is>
      </c>
      <c r="E4726" t="n">
        <v>1012483</v>
      </c>
      <c r="F4726" t="inlineStr">
        <is>
          <t>agro america1012483</t>
        </is>
      </c>
      <c r="G4726" s="12" t="n">
        <v>45038</v>
      </c>
      <c r="H4726" s="10" t="inlineStr"/>
      <c r="I4726" s="10" t="n"/>
      <c r="J4726" s="10" t="n">
        <v>19958.048</v>
      </c>
      <c r="K4726" s="10" t="n"/>
      <c r="L4726" s="13" t="n">
        <v>7.5</v>
      </c>
      <c r="M4726" s="12" t="n">
        <v>45045</v>
      </c>
      <c r="N4726" s="13" t="n">
        <v>9.5</v>
      </c>
      <c r="O4726" s="12" t="n">
        <v>45054</v>
      </c>
      <c r="P4726" t="n">
        <v>19</v>
      </c>
      <c r="Q4726" s="14" t="inlineStr">
        <is>
          <t>SI</t>
        </is>
      </c>
      <c r="R4726" s="10" t="n"/>
      <c r="S4726" s="10" t="n"/>
      <c r="T4726" s="10" t="n">
        <v>19958.048</v>
      </c>
      <c r="U4726" s="10" t="n"/>
      <c r="V4726" s="13" t="n">
        <v>9.5</v>
      </c>
      <c r="W4726" s="12" t="n">
        <v>45047</v>
      </c>
      <c r="X4726" s="13" t="n">
        <v>11.5</v>
      </c>
      <c r="Y4726" s="12" t="n">
        <v>45054</v>
      </c>
      <c r="Z4726" t="n">
        <v>19</v>
      </c>
      <c r="AA4726" s="14" t="inlineStr">
        <is>
          <t>SI</t>
        </is>
      </c>
    </row>
    <row r="4727">
      <c r="B4727" t="inlineStr">
        <is>
          <t>Venta Local</t>
        </is>
      </c>
      <c r="C4727" t="n">
        <v>40351637</v>
      </c>
      <c r="D4727" t="inlineStr">
        <is>
          <t>AGROSUPER SHANGHAI</t>
        </is>
      </c>
      <c r="E4727" t="n">
        <v>1022851</v>
      </c>
      <c r="F4727" t="inlineStr">
        <is>
          <t>agrosuper shanghai1022851</t>
        </is>
      </c>
      <c r="G4727" s="12" t="n">
        <v>45039</v>
      </c>
      <c r="H4727" s="10" t="inlineStr"/>
      <c r="I4727" s="10" t="n"/>
      <c r="J4727" s="10" t="n">
        <v>22099.68</v>
      </c>
      <c r="K4727" s="10" t="n"/>
      <c r="L4727" s="13" t="n">
        <v>5.574109245612703</v>
      </c>
      <c r="M4727" s="12" t="n">
        <v>45044</v>
      </c>
      <c r="N4727" s="13" t="n">
        <v>5.5</v>
      </c>
      <c r="O4727" s="12" t="n">
        <v>45049</v>
      </c>
      <c r="P4727" t="n">
        <v>24</v>
      </c>
      <c r="Q4727" s="14" t="inlineStr">
        <is>
          <t>SI</t>
        </is>
      </c>
      <c r="R4727" s="10" t="n"/>
      <c r="S4727" s="10" t="n"/>
      <c r="T4727" s="10" t="n">
        <v>22099.68</v>
      </c>
      <c r="U4727" s="10" t="n"/>
      <c r="V4727" s="13" t="n">
        <v>7.574109245612703</v>
      </c>
      <c r="W4727" s="12" t="n">
        <v>45046</v>
      </c>
      <c r="X4727" s="13" t="n">
        <v>7.5</v>
      </c>
      <c r="Y4727" s="12" t="n">
        <v>45049</v>
      </c>
      <c r="Z4727" t="n">
        <v>24</v>
      </c>
      <c r="AA4727" s="14" t="inlineStr">
        <is>
          <t>SI</t>
        </is>
      </c>
    </row>
    <row r="4728">
      <c r="B4728" t="inlineStr">
        <is>
          <t>Venta Local</t>
        </is>
      </c>
      <c r="C4728" t="n">
        <v>40351620</v>
      </c>
      <c r="D4728" t="inlineStr">
        <is>
          <t>AGROSUPER SHANGHAI</t>
        </is>
      </c>
      <c r="E4728" t="n">
        <v>1022639</v>
      </c>
      <c r="F4728" t="inlineStr">
        <is>
          <t>agrosuper shanghai1022639</t>
        </is>
      </c>
      <c r="G4728" s="12" t="n">
        <v>45040</v>
      </c>
      <c r="H4728" s="10" t="inlineStr"/>
      <c r="I4728" s="10" t="n"/>
      <c r="J4728" s="10" t="n">
        <v>22574.39</v>
      </c>
      <c r="K4728" s="10" t="n"/>
      <c r="L4728" s="13" t="n">
        <v>5.574109245612703</v>
      </c>
      <c r="M4728" s="12" t="n">
        <v>45045</v>
      </c>
      <c r="N4728" s="13" t="n">
        <v>5.5</v>
      </c>
      <c r="O4728" s="12" t="n">
        <v>45050</v>
      </c>
      <c r="P4728" t="n">
        <v>23</v>
      </c>
      <c r="Q4728" s="14" t="inlineStr">
        <is>
          <t>SI</t>
        </is>
      </c>
      <c r="R4728" s="10" t="n"/>
      <c r="S4728" s="10" t="n"/>
      <c r="T4728" s="10" t="n">
        <v>22574.39</v>
      </c>
      <c r="U4728" s="10" t="n"/>
      <c r="V4728" s="13" t="n">
        <v>7.574109245612703</v>
      </c>
      <c r="W4728" s="12" t="n">
        <v>45047</v>
      </c>
      <c r="X4728" s="13" t="n">
        <v>7.5</v>
      </c>
      <c r="Y4728" s="12" t="n">
        <v>45050</v>
      </c>
      <c r="Z4728" t="n">
        <v>23</v>
      </c>
      <c r="AA4728" s="14" t="inlineStr">
        <is>
          <t>SI</t>
        </is>
      </c>
    </row>
    <row r="4729">
      <c r="B4729" t="inlineStr">
        <is>
          <t>Venta Local</t>
        </is>
      </c>
      <c r="C4729" t="n">
        <v>40351619</v>
      </c>
      <c r="D4729" t="inlineStr">
        <is>
          <t>AGROSUPER SHANGHAI</t>
        </is>
      </c>
      <c r="E4729" t="n">
        <v>1022639</v>
      </c>
      <c r="F4729" t="inlineStr">
        <is>
          <t>agrosuper shanghai1022639</t>
        </is>
      </c>
      <c r="G4729" s="12" t="n">
        <v>45041</v>
      </c>
      <c r="H4729" s="10" t="inlineStr"/>
      <c r="I4729" s="10" t="n"/>
      <c r="J4729" s="10" t="n">
        <v>22867.55</v>
      </c>
      <c r="K4729" s="10" t="n"/>
      <c r="L4729" s="13" t="n">
        <v>5.574109245612703</v>
      </c>
      <c r="M4729" s="12" t="n">
        <v>45046</v>
      </c>
      <c r="N4729" s="13" t="n">
        <v>5.5</v>
      </c>
      <c r="O4729" s="12" t="n">
        <v>45051</v>
      </c>
      <c r="P4729" t="n">
        <v>22</v>
      </c>
      <c r="Q4729" s="14" t="inlineStr">
        <is>
          <t>SI</t>
        </is>
      </c>
      <c r="R4729" s="10" t="n"/>
      <c r="S4729" s="10" t="n"/>
      <c r="T4729" s="10" t="n">
        <v>22867.55</v>
      </c>
      <c r="U4729" s="10" t="n"/>
      <c r="V4729" s="13" t="n">
        <v>7.574109245612703</v>
      </c>
      <c r="W4729" s="12" t="n">
        <v>45048</v>
      </c>
      <c r="X4729" s="13" t="n">
        <v>7.5</v>
      </c>
      <c r="Y4729" s="12" t="n">
        <v>45051</v>
      </c>
      <c r="Z4729" t="n">
        <v>22</v>
      </c>
      <c r="AA4729" s="14" t="inlineStr">
        <is>
          <t>SI</t>
        </is>
      </c>
    </row>
    <row r="4730">
      <c r="B4730" t="inlineStr">
        <is>
          <t>Venta Local</t>
        </is>
      </c>
      <c r="C4730" t="n">
        <v>40351617</v>
      </c>
      <c r="D4730" t="inlineStr">
        <is>
          <t>AGROSUPER SHANGHAI</t>
        </is>
      </c>
      <c r="E4730" t="n">
        <v>1022639</v>
      </c>
      <c r="F4730" t="inlineStr">
        <is>
          <t>agrosuper shanghai1022639</t>
        </is>
      </c>
      <c r="G4730" s="12" t="n">
        <v>45042</v>
      </c>
      <c r="H4730" s="10" t="inlineStr"/>
      <c r="I4730" s="10" t="n"/>
      <c r="J4730" s="10" t="n">
        <v>22466.47</v>
      </c>
      <c r="K4730" s="10" t="n"/>
      <c r="L4730" s="13" t="n">
        <v>5.574109245612703</v>
      </c>
      <c r="M4730" s="12" t="n">
        <v>45047</v>
      </c>
      <c r="N4730" s="13" t="n">
        <v>5.5</v>
      </c>
      <c r="O4730" s="12" t="n">
        <v>45052</v>
      </c>
      <c r="P4730" t="n">
        <v>21</v>
      </c>
      <c r="Q4730" s="14" t="inlineStr">
        <is>
          <t>SI</t>
        </is>
      </c>
      <c r="R4730" s="10" t="n"/>
      <c r="S4730" s="10" t="n"/>
      <c r="T4730" s="10" t="n">
        <v>22466.47</v>
      </c>
      <c r="U4730" s="10" t="n"/>
      <c r="V4730" s="13" t="n">
        <v>7.574109245612703</v>
      </c>
      <c r="W4730" s="12" t="n">
        <v>45049</v>
      </c>
      <c r="X4730" s="13" t="n">
        <v>7.5</v>
      </c>
      <c r="Y4730" s="12" t="n">
        <v>45052</v>
      </c>
      <c r="Z4730" t="n">
        <v>21</v>
      </c>
      <c r="AA4730" s="14" t="inlineStr">
        <is>
          <t>SI</t>
        </is>
      </c>
    </row>
    <row r="4731">
      <c r="B4731" t="inlineStr">
        <is>
          <t>Venta Local</t>
        </is>
      </c>
      <c r="C4731" t="n">
        <v>40351581</v>
      </c>
      <c r="D4731" t="inlineStr">
        <is>
          <t>AGROSUPER SHANGHAI</t>
        </is>
      </c>
      <c r="E4731" t="n">
        <v>1022212</v>
      </c>
      <c r="F4731" t="inlineStr">
        <is>
          <t>agrosuper shanghai1022212</t>
        </is>
      </c>
      <c r="G4731" s="12" t="n">
        <v>45043</v>
      </c>
      <c r="H4731" s="10" t="inlineStr"/>
      <c r="I4731" s="10" t="n"/>
      <c r="J4731" s="10" t="n">
        <v>24183.87</v>
      </c>
      <c r="K4731" s="10" t="n"/>
      <c r="L4731" s="13" t="n">
        <v>5.574109245612703</v>
      </c>
      <c r="M4731" s="12" t="n">
        <v>45048</v>
      </c>
      <c r="N4731" s="13" t="n">
        <v>5.5</v>
      </c>
      <c r="O4731" s="12" t="n">
        <v>45053</v>
      </c>
      <c r="P4731" t="n">
        <v>21</v>
      </c>
      <c r="Q4731" s="14" t="inlineStr">
        <is>
          <t>SI</t>
        </is>
      </c>
      <c r="R4731" s="10" t="n"/>
      <c r="S4731" s="10" t="n"/>
      <c r="T4731" s="10" t="n">
        <v>24183.87</v>
      </c>
      <c r="U4731" s="10" t="n"/>
      <c r="V4731" s="13" t="n">
        <v>7.574109245612703</v>
      </c>
      <c r="W4731" s="12" t="n">
        <v>45050</v>
      </c>
      <c r="X4731" s="13" t="n">
        <v>7.5</v>
      </c>
      <c r="Y4731" s="12" t="n">
        <v>45053</v>
      </c>
      <c r="Z4731" t="n">
        <v>21</v>
      </c>
      <c r="AA4731" s="14" t="inlineStr">
        <is>
          <t>SI</t>
        </is>
      </c>
    </row>
    <row r="4732">
      <c r="B4732" t="inlineStr">
        <is>
          <t>Venta Local</t>
        </is>
      </c>
      <c r="C4732" t="n">
        <v>40351580</v>
      </c>
      <c r="D4732" t="inlineStr">
        <is>
          <t>AGROSUPER SHANGHAI</t>
        </is>
      </c>
      <c r="E4732" t="n">
        <v>1022212</v>
      </c>
      <c r="F4732" t="inlineStr">
        <is>
          <t>agrosuper shanghai1022212</t>
        </is>
      </c>
      <c r="G4732" s="12" t="n">
        <v>45044</v>
      </c>
      <c r="H4732" s="10" t="inlineStr"/>
      <c r="I4732" s="10" t="n"/>
      <c r="J4732" s="10" t="n">
        <v>24276.43</v>
      </c>
      <c r="K4732" s="10" t="n"/>
      <c r="L4732" s="13" t="n">
        <v>5.574109245612703</v>
      </c>
      <c r="M4732" s="12" t="n">
        <v>45049</v>
      </c>
      <c r="N4732" s="13" t="n">
        <v>5.5</v>
      </c>
      <c r="O4732" s="12" t="n">
        <v>45054</v>
      </c>
      <c r="P4732" t="n">
        <v>20</v>
      </c>
      <c r="Q4732" s="14" t="inlineStr">
        <is>
          <t>SI</t>
        </is>
      </c>
      <c r="R4732" s="10" t="n"/>
      <c r="S4732" s="10" t="n"/>
      <c r="T4732" s="10" t="n">
        <v>24276.43</v>
      </c>
      <c r="U4732" s="10" t="n"/>
      <c r="V4732" s="13" t="n">
        <v>7.574109245612703</v>
      </c>
      <c r="W4732" s="12" t="n">
        <v>45051</v>
      </c>
      <c r="X4732" s="13" t="n">
        <v>7.5</v>
      </c>
      <c r="Y4732" s="12" t="n">
        <v>45054</v>
      </c>
      <c r="Z4732" t="n">
        <v>20</v>
      </c>
      <c r="AA4732" s="14" t="inlineStr">
        <is>
          <t>SI</t>
        </is>
      </c>
    </row>
    <row r="4733">
      <c r="B4733" t="inlineStr">
        <is>
          <t>Venta Local</t>
        </is>
      </c>
      <c r="C4733" t="n">
        <v>40351563</v>
      </c>
      <c r="D4733" t="inlineStr">
        <is>
          <t>AGROSUPER SHANGHAI</t>
        </is>
      </c>
      <c r="E4733" t="n">
        <v>1022373</v>
      </c>
      <c r="F4733" t="inlineStr">
        <is>
          <t>agrosuper shanghai1022373</t>
        </is>
      </c>
      <c r="G4733" s="12" t="n">
        <v>45045</v>
      </c>
      <c r="H4733" s="10" t="inlineStr"/>
      <c r="I4733" s="10" t="n"/>
      <c r="J4733" s="10" t="n">
        <v>24016.07</v>
      </c>
      <c r="K4733" s="10" t="n"/>
      <c r="L4733" s="13" t="n">
        <v>5.574109245612703</v>
      </c>
      <c r="M4733" s="12" t="n">
        <v>45050</v>
      </c>
      <c r="N4733" s="13" t="n">
        <v>5.5</v>
      </c>
      <c r="O4733" s="12" t="n">
        <v>45055</v>
      </c>
      <c r="P4733" t="n">
        <v>19</v>
      </c>
      <c r="Q4733" s="14" t="inlineStr">
        <is>
          <t>SI</t>
        </is>
      </c>
      <c r="R4733" s="10" t="n"/>
      <c r="S4733" s="10" t="n"/>
      <c r="T4733" s="10" t="n">
        <v>24016.07</v>
      </c>
      <c r="U4733" s="10" t="n"/>
      <c r="V4733" s="13" t="n">
        <v>7.574109245612703</v>
      </c>
      <c r="W4733" s="12" t="n">
        <v>45052</v>
      </c>
      <c r="X4733" s="13" t="n">
        <v>7.5</v>
      </c>
      <c r="Y4733" s="12" t="n">
        <v>45055</v>
      </c>
      <c r="Z4733" t="n">
        <v>19</v>
      </c>
      <c r="AA4733" s="14" t="inlineStr">
        <is>
          <t>SI</t>
        </is>
      </c>
    </row>
    <row r="4734">
      <c r="B4734" t="inlineStr">
        <is>
          <t>Venta Local</t>
        </is>
      </c>
      <c r="C4734" t="n">
        <v>40351512</v>
      </c>
      <c r="D4734" t="inlineStr">
        <is>
          <t>AGROSUPER SHANGHAI</t>
        </is>
      </c>
      <c r="E4734" t="n">
        <v>1021766</v>
      </c>
      <c r="F4734" t="inlineStr">
        <is>
          <t>agrosuper shanghai1021766</t>
        </is>
      </c>
      <c r="G4734" s="12" t="n">
        <v>45046</v>
      </c>
      <c r="H4734" s="10" t="inlineStr"/>
      <c r="I4734" s="10" t="n"/>
      <c r="J4734" s="10" t="n">
        <v>25002</v>
      </c>
      <c r="K4734" s="10" t="n"/>
      <c r="L4734" s="13" t="n">
        <v>5.574109245612703</v>
      </c>
      <c r="M4734" s="12" t="n">
        <v>45051</v>
      </c>
      <c r="N4734" s="13" t="n">
        <v>5.5</v>
      </c>
      <c r="O4734" s="12" t="n">
        <v>45056</v>
      </c>
      <c r="P4734" t="n">
        <v>18</v>
      </c>
      <c r="Q4734" s="14" t="inlineStr">
        <is>
          <t>SI</t>
        </is>
      </c>
      <c r="R4734" s="10" t="n"/>
      <c r="S4734" s="10" t="n"/>
      <c r="T4734" s="10" t="n">
        <v>25002</v>
      </c>
      <c r="U4734" s="10" t="n"/>
      <c r="V4734" s="13" t="n">
        <v>7.574109245612703</v>
      </c>
      <c r="W4734" s="12" t="n">
        <v>45053</v>
      </c>
      <c r="X4734" s="13" t="n">
        <v>7.5</v>
      </c>
      <c r="Y4734" s="12" t="n">
        <v>45056</v>
      </c>
      <c r="Z4734" t="n">
        <v>18</v>
      </c>
      <c r="AA4734" s="14" t="inlineStr">
        <is>
          <t>SI</t>
        </is>
      </c>
    </row>
    <row r="4735">
      <c r="B4735" t="inlineStr">
        <is>
          <t>Venta Local</t>
        </is>
      </c>
      <c r="C4735" t="n">
        <v>40351476</v>
      </c>
      <c r="D4735" t="inlineStr">
        <is>
          <t>AGROSUPER SHANGHAI</t>
        </is>
      </c>
      <c r="E4735" t="n">
        <v>1022943</v>
      </c>
      <c r="F4735" t="inlineStr">
        <is>
          <t>agrosuper shanghai1022943</t>
        </is>
      </c>
      <c r="G4735" s="12" t="n">
        <v>45047</v>
      </c>
      <c r="H4735" s="10" t="inlineStr"/>
      <c r="I4735" s="10" t="n"/>
      <c r="J4735" s="10" t="n">
        <v>25003.55</v>
      </c>
      <c r="K4735" s="10" t="n"/>
      <c r="L4735" s="13" t="n">
        <v>5.574109245612703</v>
      </c>
      <c r="M4735" s="12" t="n">
        <v>45052</v>
      </c>
      <c r="N4735" s="13" t="n">
        <v>5.5</v>
      </c>
      <c r="O4735" s="12" t="n">
        <v>45057</v>
      </c>
      <c r="P4735" t="n">
        <v>17</v>
      </c>
      <c r="Q4735" s="14" t="inlineStr">
        <is>
          <t>SI</t>
        </is>
      </c>
      <c r="R4735" s="10" t="n"/>
      <c r="S4735" s="10" t="n"/>
      <c r="T4735" s="10" t="n">
        <v>25003.55</v>
      </c>
      <c r="U4735" s="10" t="n"/>
      <c r="V4735" s="13" t="n">
        <v>7.574109245612703</v>
      </c>
      <c r="W4735" s="12" t="n">
        <v>45054</v>
      </c>
      <c r="X4735" s="13" t="n">
        <v>7.5</v>
      </c>
      <c r="Y4735" s="12" t="n">
        <v>45057</v>
      </c>
      <c r="Z4735" t="n">
        <v>17</v>
      </c>
      <c r="AA4735" s="14" t="inlineStr">
        <is>
          <t>SI</t>
        </is>
      </c>
    </row>
    <row r="4736">
      <c r="B4736" t="inlineStr">
        <is>
          <t>Venta Local</t>
        </is>
      </c>
      <c r="C4736" t="n">
        <v>40351468</v>
      </c>
      <c r="D4736" t="inlineStr">
        <is>
          <t>AGROSUPER SHANGHAI</t>
        </is>
      </c>
      <c r="E4736" t="n">
        <v>1021733</v>
      </c>
      <c r="F4736" t="inlineStr">
        <is>
          <t>agrosuper shanghai1021733</t>
        </is>
      </c>
      <c r="G4736" s="12" t="n">
        <v>45048</v>
      </c>
      <c r="H4736" s="10" t="inlineStr"/>
      <c r="I4736" s="10" t="n"/>
      <c r="J4736" s="10" t="n">
        <v>24205.07</v>
      </c>
      <c r="K4736" s="10" t="n"/>
      <c r="L4736" s="13" t="n">
        <v>5.574109245612703</v>
      </c>
      <c r="M4736" s="12" t="n">
        <v>45053</v>
      </c>
      <c r="N4736" s="13" t="n">
        <v>5.5</v>
      </c>
      <c r="O4736" s="12" t="n">
        <v>45058</v>
      </c>
      <c r="P4736" t="n">
        <v>16</v>
      </c>
      <c r="Q4736" s="14" t="inlineStr">
        <is>
          <t>SI</t>
        </is>
      </c>
      <c r="R4736" s="10" t="n"/>
      <c r="S4736" s="10" t="n"/>
      <c r="T4736" s="10" t="n">
        <v>24205.07</v>
      </c>
      <c r="U4736" s="10" t="n"/>
      <c r="V4736" s="13" t="n">
        <v>7.574109245612703</v>
      </c>
      <c r="W4736" s="12" t="n">
        <v>45055</v>
      </c>
      <c r="X4736" s="13" t="n">
        <v>7.5</v>
      </c>
      <c r="Y4736" s="12" t="n">
        <v>45058</v>
      </c>
      <c r="Z4736" t="n">
        <v>16</v>
      </c>
      <c r="AA4736" s="14" t="inlineStr">
        <is>
          <t>SI</t>
        </is>
      </c>
    </row>
    <row r="4737">
      <c r="B4737" t="inlineStr">
        <is>
          <t>Venta Local</t>
        </is>
      </c>
      <c r="C4737" t="n">
        <v>40351363</v>
      </c>
      <c r="D4737" t="inlineStr">
        <is>
          <t>AGROSUPER SHANGHAI</t>
        </is>
      </c>
      <c r="E4737" t="n">
        <v>1021732</v>
      </c>
      <c r="F4737" t="inlineStr">
        <is>
          <t>agrosuper shanghai1021732</t>
        </is>
      </c>
      <c r="G4737" s="12" t="n">
        <v>45049</v>
      </c>
      <c r="H4737" s="10" t="inlineStr"/>
      <c r="I4737" s="10" t="n"/>
      <c r="J4737" s="10" t="n">
        <v>25000</v>
      </c>
      <c r="K4737" s="10" t="n"/>
      <c r="L4737" s="13" t="n">
        <v>5.574109245612703</v>
      </c>
      <c r="M4737" s="12" t="n">
        <v>45054</v>
      </c>
      <c r="N4737" s="13" t="n">
        <v>5.5</v>
      </c>
      <c r="O4737" s="12" t="n">
        <v>45059</v>
      </c>
      <c r="P4737" t="n">
        <v>15</v>
      </c>
      <c r="Q4737" s="14" t="inlineStr">
        <is>
          <t>SI</t>
        </is>
      </c>
      <c r="R4737" s="10" t="n"/>
      <c r="S4737" s="10" t="n"/>
      <c r="T4737" s="10" t="n">
        <v>25000</v>
      </c>
      <c r="U4737" s="10" t="n"/>
      <c r="V4737" s="13" t="n">
        <v>7.574109245612703</v>
      </c>
      <c r="W4737" s="12" t="n">
        <v>45056</v>
      </c>
      <c r="X4737" s="13" t="n">
        <v>7.5</v>
      </c>
      <c r="Y4737" s="12" t="n">
        <v>45059</v>
      </c>
      <c r="Z4737" t="n">
        <v>15</v>
      </c>
      <c r="AA4737" s="14" t="inlineStr">
        <is>
          <t>SI</t>
        </is>
      </c>
    </row>
    <row r="4738">
      <c r="B4738" t="inlineStr">
        <is>
          <t>Venta Local</t>
        </is>
      </c>
      <c r="C4738" t="n">
        <v>40351345</v>
      </c>
      <c r="D4738" t="inlineStr">
        <is>
          <t>AGROSUPER SHANGHAI</t>
        </is>
      </c>
      <c r="E4738" t="n">
        <v>1022856</v>
      </c>
      <c r="F4738" t="inlineStr">
        <is>
          <t>agrosuper shanghai1022856</t>
        </is>
      </c>
      <c r="G4738" s="12" t="n">
        <v>45050</v>
      </c>
      <c r="H4738" s="10" t="inlineStr"/>
      <c r="I4738" s="10" t="n"/>
      <c r="J4738" s="10" t="n">
        <v>25000.97</v>
      </c>
      <c r="K4738" s="10" t="n"/>
      <c r="L4738" s="13" t="n">
        <v>5.574109245612703</v>
      </c>
      <c r="M4738" s="12" t="n">
        <v>45055</v>
      </c>
      <c r="N4738" s="13" t="n">
        <v>5.5</v>
      </c>
      <c r="O4738" s="12" t="n">
        <v>45060</v>
      </c>
      <c r="P4738" t="n">
        <v>15</v>
      </c>
      <c r="Q4738" s="14" t="inlineStr">
        <is>
          <t>SI</t>
        </is>
      </c>
      <c r="R4738" s="10" t="n"/>
      <c r="S4738" s="10" t="n"/>
      <c r="T4738" s="10" t="n">
        <v>25000.97</v>
      </c>
      <c r="U4738" s="10" t="n"/>
      <c r="V4738" s="13" t="n">
        <v>7.574109245612703</v>
      </c>
      <c r="W4738" s="12" t="n">
        <v>45057</v>
      </c>
      <c r="X4738" s="13" t="n">
        <v>7.5</v>
      </c>
      <c r="Y4738" s="12" t="n">
        <v>45060</v>
      </c>
      <c r="Z4738" t="n">
        <v>15</v>
      </c>
      <c r="AA4738" s="14" t="inlineStr">
        <is>
          <t>SI</t>
        </is>
      </c>
    </row>
    <row r="4739">
      <c r="B4739" t="inlineStr">
        <is>
          <t>Venta Local</t>
        </is>
      </c>
      <c r="C4739" t="n">
        <v>40351261</v>
      </c>
      <c r="D4739" t="inlineStr">
        <is>
          <t>AGROSUPER SHANGHAI</t>
        </is>
      </c>
      <c r="E4739" t="n">
        <v>1011586</v>
      </c>
      <c r="F4739" t="inlineStr">
        <is>
          <t>agrosuper shanghai1011586</t>
        </is>
      </c>
      <c r="G4739" s="12" t="n">
        <v>45051</v>
      </c>
      <c r="H4739" s="10" t="inlineStr"/>
      <c r="I4739" s="10" t="n"/>
      <c r="J4739" s="10" t="n">
        <v>19954</v>
      </c>
      <c r="K4739" s="10" t="n"/>
      <c r="L4739" s="13" t="n">
        <v>5.574109245612703</v>
      </c>
      <c r="M4739" s="12" t="n">
        <v>45056</v>
      </c>
      <c r="N4739" s="13" t="n">
        <v>5.5</v>
      </c>
      <c r="O4739" s="12" t="n">
        <v>45061</v>
      </c>
      <c r="P4739" t="n">
        <v>14</v>
      </c>
      <c r="Q4739" s="14" t="inlineStr">
        <is>
          <t>SI</t>
        </is>
      </c>
      <c r="R4739" s="10" t="n"/>
      <c r="S4739" s="10" t="n"/>
      <c r="T4739" s="10" t="n">
        <v>19954</v>
      </c>
      <c r="U4739" s="10" t="n"/>
      <c r="V4739" s="13" t="n">
        <v>7.574109245612703</v>
      </c>
      <c r="W4739" s="12" t="n">
        <v>45058</v>
      </c>
      <c r="X4739" s="13" t="n">
        <v>7.5</v>
      </c>
      <c r="Y4739" s="12" t="n">
        <v>45061</v>
      </c>
      <c r="Z4739" t="n">
        <v>14</v>
      </c>
      <c r="AA4739" s="14" t="inlineStr">
        <is>
          <t>SI</t>
        </is>
      </c>
    </row>
    <row r="4740">
      <c r="B4740" t="inlineStr">
        <is>
          <t>Venta Local</t>
        </is>
      </c>
      <c r="C4740" t="n">
        <v>40349681</v>
      </c>
      <c r="D4740" t="inlineStr">
        <is>
          <t>AGROSUPER SHANGHAI</t>
        </is>
      </c>
      <c r="E4740" t="n">
        <v>1012455</v>
      </c>
      <c r="F4740" t="inlineStr">
        <is>
          <t>agrosuper shanghai1012455</t>
        </is>
      </c>
      <c r="G4740" s="12" t="n">
        <v>45052</v>
      </c>
      <c r="H4740" s="10" t="inlineStr"/>
      <c r="I4740" s="10" t="n"/>
      <c r="J4740" s="10" t="n">
        <v>24000</v>
      </c>
      <c r="K4740" s="10" t="n"/>
      <c r="L4740" s="13" t="n">
        <v>5.574109245612703</v>
      </c>
      <c r="M4740" s="12" t="n">
        <v>45057</v>
      </c>
      <c r="N4740" s="13" t="n">
        <v>5.5</v>
      </c>
      <c r="O4740" s="12" t="n">
        <v>45062</v>
      </c>
      <c r="P4740" t="n">
        <v>13</v>
      </c>
      <c r="Q4740" s="14" t="inlineStr">
        <is>
          <t>SI</t>
        </is>
      </c>
      <c r="R4740" s="10" t="n"/>
      <c r="S4740" s="10" t="n"/>
      <c r="T4740" s="10" t="n">
        <v>24000</v>
      </c>
      <c r="U4740" s="10" t="n"/>
      <c r="V4740" s="13" t="n">
        <v>7.574109245612703</v>
      </c>
      <c r="W4740" s="12" t="n">
        <v>45059</v>
      </c>
      <c r="X4740" s="13" t="n">
        <v>7.5</v>
      </c>
      <c r="Y4740" s="12" t="n">
        <v>45062</v>
      </c>
      <c r="Z4740" t="n">
        <v>13</v>
      </c>
      <c r="AA4740" s="14" t="inlineStr">
        <is>
          <t>SI</t>
        </is>
      </c>
    </row>
    <row r="4741">
      <c r="B4741" t="inlineStr">
        <is>
          <t>Venta Directa</t>
        </is>
      </c>
      <c r="C4741" t="n">
        <v>40349434</v>
      </c>
      <c r="D4741" t="inlineStr">
        <is>
          <t>AGROSUPER ASIA</t>
        </is>
      </c>
      <c r="E4741" t="n">
        <v>1030535</v>
      </c>
      <c r="F4741" t="inlineStr">
        <is>
          <t>agrosuper asia1030535</t>
        </is>
      </c>
      <c r="G4741" s="12" t="n">
        <v>45053</v>
      </c>
      <c r="H4741" s="10" t="inlineStr"/>
      <c r="I4741" s="10" t="n"/>
      <c r="J4741" s="10" t="n">
        <v>22001.43</v>
      </c>
      <c r="K4741" s="10" t="n"/>
      <c r="L4741" s="13" t="n"/>
      <c r="N4741" s="13" t="n"/>
      <c r="Q4741" s="14" t="n"/>
      <c r="R4741" s="10" t="n"/>
      <c r="S4741" s="10" t="n"/>
      <c r="T4741" s="10" t="n">
        <v>22001.43</v>
      </c>
      <c r="U4741" s="10" t="n"/>
      <c r="V4741" s="13" t="n"/>
      <c r="X4741" s="13" t="n"/>
      <c r="AA4741" s="14" t="n"/>
    </row>
    <row r="4742">
      <c r="B4742" t="inlineStr">
        <is>
          <t>Venta Local</t>
        </is>
      </c>
      <c r="C4742" t="n">
        <v>40346816</v>
      </c>
      <c r="D4742" t="inlineStr">
        <is>
          <t>ANDES ASIA</t>
        </is>
      </c>
      <c r="E4742" t="n">
        <v>1022918</v>
      </c>
      <c r="F4742" t="inlineStr">
        <is>
          <t>andes asia1022918</t>
        </is>
      </c>
      <c r="G4742" s="12" t="n">
        <v>45054</v>
      </c>
      <c r="H4742" s="10" t="inlineStr"/>
      <c r="I4742" s="10" t="n"/>
      <c r="J4742" s="10" t="n">
        <v>24000</v>
      </c>
      <c r="K4742" s="10" t="n"/>
      <c r="L4742" s="13" t="n">
        <v>4.830303030303031</v>
      </c>
      <c r="M4742" s="12" t="n">
        <v>45058</v>
      </c>
      <c r="N4742" s="13" t="n">
        <v>15</v>
      </c>
      <c r="O4742" s="12" t="n">
        <v>45073</v>
      </c>
      <c r="P4742" t="n">
        <v>3</v>
      </c>
      <c r="Q4742" s="14" t="inlineStr">
        <is>
          <t>SI</t>
        </is>
      </c>
      <c r="R4742" s="10" t="n"/>
      <c r="S4742" s="10" t="n"/>
      <c r="T4742" s="10" t="n">
        <v>24000</v>
      </c>
      <c r="U4742" s="10" t="n"/>
      <c r="V4742" s="13" t="n">
        <v>6.830303030303031</v>
      </c>
      <c r="W4742" s="12" t="n">
        <v>45060</v>
      </c>
      <c r="X4742" s="13" t="n">
        <v>17</v>
      </c>
      <c r="Y4742" s="12" t="n">
        <v>45073</v>
      </c>
      <c r="Z4742" t="n">
        <v>3</v>
      </c>
      <c r="AA4742" s="14" t="inlineStr">
        <is>
          <t>SI</t>
        </is>
      </c>
    </row>
    <row r="4743">
      <c r="B4743" t="inlineStr">
        <is>
          <t>Venta Local</t>
        </is>
      </c>
      <c r="C4743" t="n">
        <v>40346488</v>
      </c>
      <c r="D4743" t="inlineStr">
        <is>
          <t>AGROSUPER SHANGHAI</t>
        </is>
      </c>
      <c r="E4743" t="n">
        <v>1022033</v>
      </c>
      <c r="F4743" t="inlineStr">
        <is>
          <t>agrosuper shanghai1022033</t>
        </is>
      </c>
      <c r="G4743" s="12" t="n">
        <v>45055</v>
      </c>
      <c r="H4743" s="10" t="inlineStr"/>
      <c r="I4743" s="10" t="n"/>
      <c r="J4743" s="10" t="n">
        <v>24000</v>
      </c>
      <c r="K4743" s="10" t="n"/>
      <c r="L4743" s="13" t="n">
        <v>5.574109245612703</v>
      </c>
      <c r="M4743" s="12" t="n">
        <v>45060</v>
      </c>
      <c r="N4743" s="13" t="n">
        <v>5.5</v>
      </c>
      <c r="O4743" s="12" t="n">
        <v>45065</v>
      </c>
      <c r="P4743" t="n">
        <v>10</v>
      </c>
      <c r="Q4743" s="14" t="inlineStr">
        <is>
          <t>SI</t>
        </is>
      </c>
      <c r="R4743" s="10" t="n"/>
      <c r="S4743" s="10" t="n"/>
      <c r="T4743" s="10" t="n">
        <v>24000</v>
      </c>
      <c r="U4743" s="10" t="n"/>
      <c r="V4743" s="13" t="n">
        <v>7.574109245612703</v>
      </c>
      <c r="W4743" s="12" t="n">
        <v>45062</v>
      </c>
      <c r="X4743" s="13" t="n">
        <v>7.5</v>
      </c>
      <c r="Y4743" s="12" t="n">
        <v>45065</v>
      </c>
      <c r="Z4743" t="n">
        <v>10</v>
      </c>
      <c r="AA4743" s="14" t="inlineStr">
        <is>
          <t>SI</t>
        </is>
      </c>
    </row>
    <row r="4744">
      <c r="B4744" t="inlineStr">
        <is>
          <t>Venta Directa</t>
        </is>
      </c>
      <c r="C4744" t="n">
        <v>40346303</v>
      </c>
      <c r="D4744" t="inlineStr">
        <is>
          <t>AGROSUPER ASIA</t>
        </is>
      </c>
      <c r="E4744" t="n">
        <v>1020660</v>
      </c>
      <c r="F4744" t="inlineStr">
        <is>
          <t>agrosuper asia1020660</t>
        </is>
      </c>
      <c r="G4744" s="12" t="n">
        <v>45056</v>
      </c>
      <c r="H4744" s="10" t="inlineStr"/>
      <c r="I4744" s="10" t="n"/>
      <c r="J4744" s="10" t="n">
        <v>23981.51</v>
      </c>
      <c r="K4744" s="10" t="n"/>
      <c r="L4744" s="13" t="n"/>
      <c r="N4744" s="13" t="n"/>
      <c r="Q4744" s="14" t="n"/>
      <c r="R4744" s="10" t="n"/>
      <c r="S4744" s="10" t="n"/>
      <c r="T4744" s="10" t="n">
        <v>23981.51</v>
      </c>
      <c r="U4744" s="10" t="n"/>
      <c r="V4744" s="13" t="n"/>
      <c r="X4744" s="13" t="n"/>
      <c r="AA4744" s="14" t="n"/>
    </row>
    <row r="4745">
      <c r="B4745" t="inlineStr">
        <is>
          <t>Venta Local</t>
        </is>
      </c>
      <c r="C4745" t="n">
        <v>40346171</v>
      </c>
      <c r="D4745" t="inlineStr">
        <is>
          <t>AGRO AMERICA</t>
        </is>
      </c>
      <c r="E4745" t="n">
        <v>1012165</v>
      </c>
      <c r="F4745" t="inlineStr">
        <is>
          <t>agro america1012165</t>
        </is>
      </c>
      <c r="G4745" s="12" t="n">
        <v>45057</v>
      </c>
      <c r="H4745" s="10" t="inlineStr"/>
      <c r="I4745" s="10" t="n"/>
      <c r="J4745" s="10" t="n">
        <v>19958.048</v>
      </c>
      <c r="K4745" s="10" t="n"/>
      <c r="L4745" s="13" t="n">
        <v>7.5</v>
      </c>
      <c r="M4745" s="12" t="n">
        <v>45064</v>
      </c>
      <c r="N4745" s="13" t="n">
        <v>9.5</v>
      </c>
      <c r="O4745" s="12" t="n">
        <v>45073</v>
      </c>
      <c r="P4745" t="n">
        <v>2</v>
      </c>
      <c r="Q4745" s="14" t="inlineStr">
        <is>
          <t>Mes 6</t>
        </is>
      </c>
      <c r="R4745" s="10" t="n"/>
      <c r="S4745" s="10" t="n"/>
      <c r="T4745" s="10" t="n">
        <v>19958.048</v>
      </c>
      <c r="U4745" s="10" t="n"/>
      <c r="V4745" s="13" t="n">
        <v>9.5</v>
      </c>
      <c r="W4745" s="12" t="n">
        <v>45066</v>
      </c>
      <c r="X4745" s="13" t="n">
        <v>11.5</v>
      </c>
      <c r="Y4745" s="12" t="n">
        <v>45073</v>
      </c>
      <c r="Z4745" t="n">
        <v>2</v>
      </c>
      <c r="AA4745" s="14" t="inlineStr">
        <is>
          <t>Mes 6</t>
        </is>
      </c>
    </row>
    <row r="4746">
      <c r="B4746" t="inlineStr">
        <is>
          <t>Venta Local</t>
        </is>
      </c>
      <c r="C4746" t="n">
        <v>40343446</v>
      </c>
      <c r="D4746" t="inlineStr">
        <is>
          <t>AGRO AMERICA</t>
        </is>
      </c>
      <c r="E4746" t="n">
        <v>1012165</v>
      </c>
      <c r="F4746" t="inlineStr">
        <is>
          <t>agro america1012165</t>
        </is>
      </c>
      <c r="G4746" s="12" t="n">
        <v>45058</v>
      </c>
      <c r="H4746" s="10" t="inlineStr"/>
      <c r="I4746" s="10" t="n"/>
      <c r="J4746" s="10" t="n">
        <v>19958.048</v>
      </c>
      <c r="K4746" s="10" t="n"/>
      <c r="L4746" s="13" t="n">
        <v>7.5</v>
      </c>
      <c r="M4746" s="12" t="n">
        <v>45065</v>
      </c>
      <c r="N4746" s="13" t="n">
        <v>9.5</v>
      </c>
      <c r="O4746" s="12" t="n">
        <v>45074</v>
      </c>
      <c r="P4746" t="n">
        <v>2</v>
      </c>
      <c r="Q4746" s="14" t="inlineStr">
        <is>
          <t>Mes 6</t>
        </is>
      </c>
      <c r="R4746" s="10" t="n"/>
      <c r="S4746" s="10" t="n"/>
      <c r="T4746" s="10" t="n">
        <v>19958.048</v>
      </c>
      <c r="U4746" s="10" t="n"/>
      <c r="V4746" s="13" t="n">
        <v>9.5</v>
      </c>
      <c r="W4746" s="12" t="n">
        <v>45067</v>
      </c>
      <c r="X4746" s="13" t="n">
        <v>11.5</v>
      </c>
      <c r="Y4746" s="12" t="n">
        <v>45074</v>
      </c>
      <c r="Z4746" t="n">
        <v>2</v>
      </c>
      <c r="AA4746" s="14" t="inlineStr">
        <is>
          <t>Mes 6</t>
        </is>
      </c>
    </row>
    <row r="4747">
      <c r="B4747" t="inlineStr">
        <is>
          <t>Venta Local</t>
        </is>
      </c>
      <c r="C4747" t="n">
        <v>40342029</v>
      </c>
      <c r="D4747" t="inlineStr">
        <is>
          <t>AGRO AMERICA</t>
        </is>
      </c>
      <c r="E4747" t="n">
        <v>1030461</v>
      </c>
      <c r="F4747" t="inlineStr">
        <is>
          <t>agro america1030461</t>
        </is>
      </c>
      <c r="G4747" s="12" t="n">
        <v>45059</v>
      </c>
      <c r="H4747" s="10" t="inlineStr"/>
      <c r="I4747" s="10" t="n"/>
      <c r="J4747" s="10" t="n">
        <v>9675.824963999999</v>
      </c>
      <c r="K4747" s="10" t="n"/>
      <c r="L4747" s="13" t="n">
        <v>7.5</v>
      </c>
      <c r="M4747" s="12" t="n">
        <v>45066</v>
      </c>
      <c r="N4747" s="13" t="n">
        <v>9.5</v>
      </c>
      <c r="O4747" s="12" t="n">
        <v>45075</v>
      </c>
      <c r="P4747" t="n">
        <v>2</v>
      </c>
      <c r="Q4747" s="14" t="inlineStr">
        <is>
          <t>Mes 6</t>
        </is>
      </c>
      <c r="R4747" s="10" t="n"/>
      <c r="S4747" s="10" t="n"/>
      <c r="T4747" s="10" t="n">
        <v>9675.824963999999</v>
      </c>
      <c r="U4747" s="10" t="n"/>
      <c r="V4747" s="13" t="n">
        <v>9.5</v>
      </c>
      <c r="W4747" s="12" t="n">
        <v>45068</v>
      </c>
      <c r="X4747" s="13" t="n">
        <v>11.5</v>
      </c>
      <c r="Y4747" s="12" t="n">
        <v>45075</v>
      </c>
      <c r="Z4747" t="n">
        <v>2</v>
      </c>
      <c r="AA4747" s="14" t="inlineStr">
        <is>
          <t>Mes 6</t>
        </is>
      </c>
    </row>
    <row r="4748">
      <c r="B4748" t="inlineStr">
        <is>
          <t>Venta Local</t>
        </is>
      </c>
      <c r="C4748" t="n">
        <v>40342029</v>
      </c>
      <c r="D4748" t="inlineStr">
        <is>
          <t>AGRO AMERICA</t>
        </is>
      </c>
      <c r="E4748" t="n">
        <v>1030452</v>
      </c>
      <c r="F4748" t="inlineStr">
        <is>
          <t>agro america1030452</t>
        </is>
      </c>
      <c r="G4748" s="12" t="n">
        <v>45060</v>
      </c>
      <c r="H4748" s="10" t="inlineStr"/>
      <c r="I4748" s="10" t="n"/>
      <c r="J4748" s="10" t="n">
        <v>11244.4096</v>
      </c>
      <c r="K4748" s="10" t="n"/>
      <c r="L4748" s="13" t="n">
        <v>7.5</v>
      </c>
      <c r="M4748" s="12" t="n">
        <v>45067</v>
      </c>
      <c r="N4748" s="13" t="n">
        <v>9.5</v>
      </c>
      <c r="O4748" s="12" t="n">
        <v>45076</v>
      </c>
      <c r="P4748" t="n">
        <v>1</v>
      </c>
      <c r="Q4748" s="14" t="inlineStr">
        <is>
          <t>Mes 6</t>
        </is>
      </c>
      <c r="R4748" s="10" t="n"/>
      <c r="S4748" s="10" t="n"/>
      <c r="T4748" s="10" t="n">
        <v>11244.4096</v>
      </c>
      <c r="U4748" s="10" t="n"/>
      <c r="V4748" s="13" t="n">
        <v>9.5</v>
      </c>
      <c r="W4748" s="12" t="n">
        <v>45069</v>
      </c>
      <c r="X4748" s="13" t="n">
        <v>11.5</v>
      </c>
      <c r="Y4748" s="12" t="n">
        <v>45076</v>
      </c>
      <c r="Z4748" t="n">
        <v>1</v>
      </c>
      <c r="AA4748" s="14" t="inlineStr">
        <is>
          <t>Mes 6</t>
        </is>
      </c>
    </row>
    <row r="4749">
      <c r="B4749" t="inlineStr">
        <is>
          <t>Venta Directa</t>
        </is>
      </c>
      <c r="C4749" t="n">
        <v>40355776</v>
      </c>
      <c r="D4749" t="inlineStr">
        <is>
          <t>AGRO SUDAMERICA</t>
        </is>
      </c>
      <c r="E4749" t="n">
        <v>1011042</v>
      </c>
      <c r="F4749" t="inlineStr">
        <is>
          <t>agro sudamerica1011042</t>
        </is>
      </c>
      <c r="G4749" s="12" t="n">
        <v>45061</v>
      </c>
      <c r="H4749" s="10" t="inlineStr"/>
      <c r="I4749" s="10" t="n"/>
      <c r="J4749" s="10" t="n">
        <v>22800</v>
      </c>
      <c r="K4749" s="10" t="n"/>
      <c r="L4749" s="13" t="n"/>
      <c r="N4749" s="13" t="n"/>
      <c r="Q4749" s="14" t="n"/>
      <c r="R4749" s="10" t="n"/>
      <c r="S4749" s="10" t="n"/>
      <c r="T4749" s="10" t="n">
        <v>22800</v>
      </c>
      <c r="U4749" s="10" t="n"/>
      <c r="V4749" s="13" t="n"/>
      <c r="X4749" s="13" t="n"/>
      <c r="AA4749" s="14" t="n"/>
    </row>
    <row r="4750">
      <c r="B4750" t="inlineStr">
        <is>
          <t>Venta Directa</t>
        </is>
      </c>
      <c r="C4750" t="n">
        <v>40355339</v>
      </c>
      <c r="D4750" t="inlineStr">
        <is>
          <t>AGRO SUDAMERICA</t>
        </is>
      </c>
      <c r="E4750" t="n">
        <v>1011421</v>
      </c>
      <c r="F4750" t="inlineStr">
        <is>
          <t>agro sudamerica1011421</t>
        </is>
      </c>
      <c r="G4750" s="12" t="n">
        <v>45062</v>
      </c>
      <c r="H4750" s="10" t="inlineStr"/>
      <c r="I4750" s="10" t="n"/>
      <c r="J4750" s="10" t="n">
        <v>23991.04</v>
      </c>
      <c r="K4750" s="10" t="n"/>
      <c r="L4750" s="13" t="n"/>
      <c r="N4750" s="13" t="n"/>
      <c r="Q4750" s="14" t="n"/>
      <c r="R4750" s="10" t="n"/>
      <c r="S4750" s="10" t="n"/>
      <c r="T4750" s="10" t="n">
        <v>23991.04</v>
      </c>
      <c r="U4750" s="10" t="n"/>
      <c r="V4750" s="13" t="n"/>
      <c r="X4750" s="13" t="n"/>
      <c r="AA4750" s="14" t="n"/>
    </row>
    <row r="4751">
      <c r="B4751" t="inlineStr">
        <is>
          <t>Venta Local</t>
        </is>
      </c>
      <c r="C4751" t="n">
        <v>40354661</v>
      </c>
      <c r="D4751" t="inlineStr">
        <is>
          <t>AGROSUPER SHANGHAI</t>
        </is>
      </c>
      <c r="E4751" t="n">
        <v>1011969</v>
      </c>
      <c r="F4751" t="inlineStr">
        <is>
          <t>agrosuper shanghai1011969</t>
        </is>
      </c>
      <c r="G4751" s="12" t="n">
        <v>45063</v>
      </c>
      <c r="H4751" s="10" t="inlineStr"/>
      <c r="I4751" s="10" t="n"/>
      <c r="J4751" s="10" t="n">
        <v>24000</v>
      </c>
      <c r="K4751" s="10" t="n"/>
      <c r="L4751" s="13" t="n">
        <v>5.574109245612703</v>
      </c>
      <c r="M4751" s="12" t="n">
        <v>45068</v>
      </c>
      <c r="N4751" s="13" t="n">
        <v>5.5</v>
      </c>
      <c r="O4751" s="12" t="n">
        <v>45073</v>
      </c>
      <c r="P4751" t="n">
        <v>3</v>
      </c>
      <c r="Q4751" s="14" t="inlineStr">
        <is>
          <t>SI</t>
        </is>
      </c>
      <c r="R4751" s="10" t="n"/>
      <c r="S4751" s="10" t="n"/>
      <c r="T4751" s="10" t="n">
        <v>24000</v>
      </c>
      <c r="U4751" s="10" t="n"/>
      <c r="V4751" s="13" t="n">
        <v>7.574109245612703</v>
      </c>
      <c r="W4751" s="12" t="n">
        <v>45070</v>
      </c>
      <c r="X4751" s="13" t="n">
        <v>7.5</v>
      </c>
      <c r="Y4751" s="12" t="n">
        <v>45073</v>
      </c>
      <c r="Z4751" t="n">
        <v>3</v>
      </c>
      <c r="AA4751" s="14" t="inlineStr">
        <is>
          <t>SI</t>
        </is>
      </c>
    </row>
    <row r="4752">
      <c r="B4752" t="inlineStr">
        <is>
          <t>Venta Directa</t>
        </is>
      </c>
      <c r="C4752" t="n">
        <v>40354440</v>
      </c>
      <c r="D4752" t="inlineStr">
        <is>
          <t>AGROSUPER ASIA</t>
        </is>
      </c>
      <c r="E4752" t="n">
        <v>1012612</v>
      </c>
      <c r="F4752" t="inlineStr">
        <is>
          <t>agrosuper asia1012612</t>
        </is>
      </c>
      <c r="G4752" s="12" t="n">
        <v>45064</v>
      </c>
      <c r="H4752" s="10" t="inlineStr"/>
      <c r="I4752" s="10" t="n"/>
      <c r="J4752" s="10" t="n">
        <v>24673.2</v>
      </c>
      <c r="K4752" s="10" t="n"/>
      <c r="L4752" s="13" t="n"/>
      <c r="N4752" s="13" t="n"/>
      <c r="Q4752" s="14" t="n"/>
      <c r="R4752" s="10" t="n"/>
      <c r="S4752" s="10" t="n"/>
      <c r="T4752" s="10" t="n">
        <v>24673.2</v>
      </c>
      <c r="U4752" s="10" t="n"/>
      <c r="V4752" s="13" t="n"/>
      <c r="X4752" s="13" t="n"/>
      <c r="AA4752" s="14" t="n"/>
    </row>
    <row r="4753">
      <c r="B4753" t="inlineStr">
        <is>
          <t>Venta Local</t>
        </is>
      </c>
      <c r="C4753" t="n">
        <v>40354074</v>
      </c>
      <c r="D4753" t="inlineStr">
        <is>
          <t>AGRO AMERICA</t>
        </is>
      </c>
      <c r="E4753" t="n">
        <v>1023190</v>
      </c>
      <c r="F4753" t="inlineStr">
        <is>
          <t>agro america1023190</t>
        </is>
      </c>
      <c r="G4753" s="12" t="n">
        <v>45065</v>
      </c>
      <c r="H4753" s="10" t="inlineStr"/>
      <c r="I4753" s="10" t="n"/>
      <c r="J4753" s="10" t="n"/>
      <c r="K4753" s="10" t="n">
        <v>23720.72065</v>
      </c>
      <c r="L4753" s="13" t="n">
        <v>7.5</v>
      </c>
      <c r="M4753" s="12" t="n">
        <v>45072</v>
      </c>
      <c r="N4753" s="13" t="n">
        <v>9.5</v>
      </c>
      <c r="O4753" s="15" t="n">
        <v>45081</v>
      </c>
      <c r="P4753" t="n">
        <v>22</v>
      </c>
      <c r="Q4753" s="14" t="inlineStr">
        <is>
          <t>SI</t>
        </is>
      </c>
      <c r="R4753" s="10" t="n"/>
      <c r="S4753" s="10" t="n"/>
      <c r="T4753" s="10" t="n"/>
      <c r="U4753" s="16" t="n">
        <v>23720.72065</v>
      </c>
      <c r="V4753" s="13" t="n">
        <v>9.5</v>
      </c>
      <c r="W4753" s="12" t="n">
        <v>45074</v>
      </c>
      <c r="X4753" s="13" t="n">
        <v>11.5</v>
      </c>
      <c r="Y4753" s="12" t="n">
        <v>45081</v>
      </c>
      <c r="Z4753" t="n">
        <v>22</v>
      </c>
      <c r="AA4753" s="14" t="inlineStr">
        <is>
          <t>SI</t>
        </is>
      </c>
    </row>
    <row r="4754">
      <c r="B4754" t="inlineStr">
        <is>
          <t>Venta Directa</t>
        </is>
      </c>
      <c r="C4754" t="n">
        <v>40354045</v>
      </c>
      <c r="D4754" t="inlineStr">
        <is>
          <t>AGRO SUDAMERICA</t>
        </is>
      </c>
      <c r="E4754" t="n">
        <v>1023433</v>
      </c>
      <c r="F4754" t="inlineStr">
        <is>
          <t>agro sudamerica1023433</t>
        </is>
      </c>
      <c r="G4754" s="12" t="n">
        <v>45066</v>
      </c>
      <c r="H4754" s="10" t="inlineStr"/>
      <c r="I4754" s="10" t="n"/>
      <c r="J4754" s="10" t="n">
        <v>24005.19</v>
      </c>
      <c r="K4754" s="10" t="n"/>
      <c r="L4754" s="13" t="n"/>
      <c r="N4754" s="13" t="n"/>
      <c r="Q4754" s="14" t="n"/>
      <c r="R4754" s="10" t="n"/>
      <c r="S4754" s="10" t="n"/>
      <c r="T4754" s="10" t="n">
        <v>24005.19</v>
      </c>
      <c r="U4754" s="10" t="n"/>
      <c r="V4754" s="13" t="n"/>
      <c r="X4754" s="13" t="n"/>
      <c r="AA4754" s="14" t="n"/>
    </row>
    <row r="4755">
      <c r="B4755" t="inlineStr">
        <is>
          <t>Venta Local</t>
        </is>
      </c>
      <c r="C4755" t="n">
        <v>40354003</v>
      </c>
      <c r="D4755" t="inlineStr">
        <is>
          <t>AGRO AMERICA</t>
        </is>
      </c>
      <c r="E4755" t="n">
        <v>1030735</v>
      </c>
      <c r="F4755" t="inlineStr">
        <is>
          <t>agro america1030735</t>
        </is>
      </c>
      <c r="G4755" s="12" t="n">
        <v>45067</v>
      </c>
      <c r="H4755" s="10" t="inlineStr"/>
      <c r="I4755" s="10" t="n"/>
      <c r="J4755" s="10" t="n"/>
      <c r="K4755" s="10" t="n">
        <v>19050.864</v>
      </c>
      <c r="L4755" s="13" t="n">
        <v>7.5</v>
      </c>
      <c r="M4755" s="12" t="n">
        <v>45074</v>
      </c>
      <c r="N4755" s="13" t="n">
        <v>9.5</v>
      </c>
      <c r="O4755" s="15" t="n">
        <v>45083</v>
      </c>
      <c r="P4755" t="n">
        <v>20</v>
      </c>
      <c r="Q4755" s="14" t="inlineStr">
        <is>
          <t>SI</t>
        </is>
      </c>
      <c r="R4755" s="10" t="n"/>
      <c r="S4755" s="10" t="n"/>
      <c r="T4755" s="10" t="n"/>
      <c r="U4755" s="16" t="n">
        <v>19050.864</v>
      </c>
      <c r="V4755" s="13" t="n">
        <v>9.5</v>
      </c>
      <c r="W4755" s="12" t="n">
        <v>45076</v>
      </c>
      <c r="X4755" s="13" t="n">
        <v>11.5</v>
      </c>
      <c r="Y4755" s="12" t="n">
        <v>45083</v>
      </c>
      <c r="Z4755" t="n">
        <v>20</v>
      </c>
      <c r="AA4755" s="14" t="inlineStr">
        <is>
          <t>SI</t>
        </is>
      </c>
    </row>
    <row r="4756">
      <c r="B4756" t="inlineStr">
        <is>
          <t>Venta Local</t>
        </is>
      </c>
      <c r="C4756" t="n">
        <v>40352843</v>
      </c>
      <c r="D4756" t="inlineStr">
        <is>
          <t>AGROSUPER SHANGHAI</t>
        </is>
      </c>
      <c r="E4756" t="n">
        <v>1011417</v>
      </c>
      <c r="F4756" t="inlineStr">
        <is>
          <t>agrosuper shanghai1011417</t>
        </is>
      </c>
      <c r="G4756" s="12" t="n">
        <v>45068</v>
      </c>
      <c r="H4756" s="10" t="inlineStr"/>
      <c r="I4756" s="10" t="n"/>
      <c r="J4756" s="10" t="n"/>
      <c r="K4756" s="10" t="n">
        <v>19800</v>
      </c>
      <c r="L4756" s="13" t="n">
        <v>5.574109245612703</v>
      </c>
      <c r="M4756" s="12" t="n">
        <v>45073</v>
      </c>
      <c r="N4756" s="13" t="n">
        <v>5.5</v>
      </c>
      <c r="O4756" s="15" t="n">
        <v>45078</v>
      </c>
      <c r="P4756" t="n">
        <v>24</v>
      </c>
      <c r="Q4756" s="14" t="inlineStr">
        <is>
          <t>SI</t>
        </is>
      </c>
      <c r="R4756" s="10" t="n"/>
      <c r="S4756" s="10" t="n"/>
      <c r="T4756" s="10" t="n"/>
      <c r="U4756" s="16" t="n">
        <v>19800</v>
      </c>
      <c r="V4756" s="13" t="n">
        <v>7.574109245612703</v>
      </c>
      <c r="W4756" s="12" t="n">
        <v>45075</v>
      </c>
      <c r="X4756" s="13" t="n">
        <v>7.5</v>
      </c>
      <c r="Y4756" s="12" t="n">
        <v>45078</v>
      </c>
      <c r="Z4756" t="n">
        <v>24</v>
      </c>
      <c r="AA4756" s="14" t="inlineStr">
        <is>
          <t>SI</t>
        </is>
      </c>
    </row>
    <row r="4757">
      <c r="B4757" t="inlineStr">
        <is>
          <t>Venta Directa</t>
        </is>
      </c>
      <c r="C4757" t="n">
        <v>40352829</v>
      </c>
      <c r="D4757" t="inlineStr">
        <is>
          <t>AGROSUPER ASIA</t>
        </is>
      </c>
      <c r="E4757" t="n">
        <v>1022887</v>
      </c>
      <c r="F4757" t="inlineStr">
        <is>
          <t>agrosuper asia1022887</t>
        </is>
      </c>
      <c r="G4757" s="12" t="n">
        <v>45069</v>
      </c>
      <c r="H4757" s="10" t="inlineStr"/>
      <c r="I4757" s="10" t="n"/>
      <c r="J4757" s="10" t="n">
        <v>22019.69</v>
      </c>
      <c r="K4757" s="10" t="n"/>
      <c r="L4757" s="13" t="n"/>
      <c r="N4757" s="13" t="n"/>
      <c r="Q4757" s="14" t="n"/>
      <c r="R4757" s="10" t="n"/>
      <c r="S4757" s="10" t="n"/>
      <c r="T4757" s="10" t="n">
        <v>22019.69</v>
      </c>
      <c r="U4757" s="10" t="n"/>
      <c r="V4757" s="13" t="n"/>
      <c r="X4757" s="13" t="n"/>
      <c r="AA4757" s="14" t="n"/>
    </row>
    <row r="4758">
      <c r="B4758" t="inlineStr">
        <is>
          <t>Venta Directa</t>
        </is>
      </c>
      <c r="C4758" t="n">
        <v>40352821</v>
      </c>
      <c r="D4758" t="inlineStr">
        <is>
          <t>AGROSUPER ASIA</t>
        </is>
      </c>
      <c r="E4758" t="n">
        <v>1020860</v>
      </c>
      <c r="F4758" t="inlineStr">
        <is>
          <t>agrosuper asia1020860</t>
        </is>
      </c>
      <c r="G4758" s="12" t="n">
        <v>45070</v>
      </c>
      <c r="H4758" s="10" t="inlineStr"/>
      <c r="I4758" s="10" t="n"/>
      <c r="J4758" s="10" t="n">
        <v>22007.66</v>
      </c>
      <c r="K4758" s="10" t="n"/>
      <c r="L4758" s="13" t="n"/>
      <c r="N4758" s="13" t="n"/>
      <c r="Q4758" s="14" t="n"/>
      <c r="R4758" s="10" t="n"/>
      <c r="S4758" s="10" t="n"/>
      <c r="T4758" s="10" t="n">
        <v>22007.66</v>
      </c>
      <c r="U4758" s="10" t="n"/>
      <c r="V4758" s="13" t="n"/>
      <c r="X4758" s="13" t="n"/>
      <c r="AA4758" s="14" t="n"/>
    </row>
    <row r="4759">
      <c r="B4759" t="inlineStr">
        <is>
          <t>Venta Directa</t>
        </is>
      </c>
      <c r="C4759" t="n">
        <v>40352816</v>
      </c>
      <c r="D4759" t="inlineStr">
        <is>
          <t>AGROSUPER ASIA</t>
        </is>
      </c>
      <c r="E4759" t="n">
        <v>1022887</v>
      </c>
      <c r="F4759" t="inlineStr">
        <is>
          <t>agrosuper asia1022887</t>
        </is>
      </c>
      <c r="G4759" s="12" t="n">
        <v>45071</v>
      </c>
      <c r="H4759" s="10" t="inlineStr"/>
      <c r="I4759" s="10" t="n"/>
      <c r="J4759" s="10" t="n">
        <v>22015.93</v>
      </c>
      <c r="K4759" s="10" t="n"/>
      <c r="L4759" s="13" t="n"/>
      <c r="N4759" s="13" t="n"/>
      <c r="Q4759" s="14" t="n"/>
      <c r="R4759" s="10" t="n"/>
      <c r="S4759" s="10" t="n"/>
      <c r="T4759" s="10" t="n">
        <v>22015.93</v>
      </c>
      <c r="U4759" s="10" t="n"/>
      <c r="V4759" s="13" t="n"/>
      <c r="X4759" s="13" t="n"/>
      <c r="AA4759" s="14" t="n"/>
    </row>
    <row r="4760">
      <c r="B4760" t="inlineStr">
        <is>
          <t>Venta Directa</t>
        </is>
      </c>
      <c r="C4760" t="n">
        <v>40352056</v>
      </c>
      <c r="D4760" t="inlineStr">
        <is>
          <t>AGROSUPER ASIA</t>
        </is>
      </c>
      <c r="E4760" t="n">
        <v>1021152</v>
      </c>
      <c r="F4760" t="inlineStr">
        <is>
          <t>agrosuper asia1021152</t>
        </is>
      </c>
      <c r="G4760" s="12" t="n">
        <v>45072</v>
      </c>
      <c r="H4760" s="10" t="inlineStr"/>
      <c r="I4760" s="10" t="n"/>
      <c r="J4760" s="10" t="n">
        <v>9200</v>
      </c>
      <c r="K4760" s="10" t="n"/>
      <c r="L4760" s="13" t="n"/>
      <c r="N4760" s="13" t="n"/>
      <c r="Q4760" s="14" t="n"/>
      <c r="R4760" s="10" t="n"/>
      <c r="S4760" s="10" t="n"/>
      <c r="T4760" s="10" t="n">
        <v>9200</v>
      </c>
      <c r="U4760" s="10" t="n"/>
      <c r="V4760" s="13" t="n"/>
      <c r="X4760" s="13" t="n"/>
      <c r="AA4760" s="14" t="n"/>
    </row>
    <row r="4761">
      <c r="B4761" t="inlineStr">
        <is>
          <t>Venta Directa</t>
        </is>
      </c>
      <c r="C4761" t="n">
        <v>40352056</v>
      </c>
      <c r="D4761" t="inlineStr">
        <is>
          <t>AGROSUPER ASIA</t>
        </is>
      </c>
      <c r="E4761" t="n">
        <v>1021152</v>
      </c>
      <c r="F4761" t="inlineStr">
        <is>
          <t>agrosuper asia1021152</t>
        </is>
      </c>
      <c r="G4761" s="12" t="n">
        <v>45073</v>
      </c>
      <c r="H4761" s="10" t="inlineStr"/>
      <c r="I4761" s="10" t="n"/>
      <c r="J4761" s="10" t="n">
        <v>12800</v>
      </c>
      <c r="K4761" s="10" t="n"/>
      <c r="L4761" s="13" t="n"/>
      <c r="N4761" s="13" t="n"/>
      <c r="Q4761" s="14" t="n"/>
      <c r="R4761" s="10" t="n"/>
      <c r="S4761" s="10" t="n"/>
      <c r="T4761" s="10" t="n">
        <v>12800</v>
      </c>
      <c r="U4761" s="10" t="n"/>
      <c r="V4761" s="13" t="n"/>
      <c r="X4761" s="13" t="n"/>
      <c r="AA4761" s="14" t="n"/>
    </row>
    <row r="4762">
      <c r="B4762" t="inlineStr">
        <is>
          <t>Venta Local</t>
        </is>
      </c>
      <c r="C4762" t="n">
        <v>40351578</v>
      </c>
      <c r="D4762" t="inlineStr">
        <is>
          <t>AGROSUPER SHANGHAI</t>
        </is>
      </c>
      <c r="E4762" t="n">
        <v>1022212</v>
      </c>
      <c r="F4762" t="inlineStr">
        <is>
          <t>agrosuper shanghai1022212</t>
        </is>
      </c>
      <c r="G4762" s="12" t="n">
        <v>45074</v>
      </c>
      <c r="H4762" s="10" t="inlineStr"/>
      <c r="I4762" s="10" t="n"/>
      <c r="J4762" s="10" t="n"/>
      <c r="K4762" s="10" t="n">
        <v>23963.83</v>
      </c>
      <c r="L4762" s="13" t="n">
        <v>5.574109245612703</v>
      </c>
      <c r="M4762" s="12" t="n">
        <v>45079</v>
      </c>
      <c r="N4762" s="13" t="n">
        <v>5.5</v>
      </c>
      <c r="O4762" s="15" t="n">
        <v>45084</v>
      </c>
      <c r="P4762" t="n">
        <v>19</v>
      </c>
      <c r="Q4762" s="14" t="inlineStr">
        <is>
          <t>SI</t>
        </is>
      </c>
      <c r="R4762" s="10" t="n"/>
      <c r="S4762" s="10" t="n"/>
      <c r="T4762" s="10" t="n"/>
      <c r="U4762" s="16" t="n">
        <v>23963.83</v>
      </c>
      <c r="V4762" s="13" t="n">
        <v>7.574109245612703</v>
      </c>
      <c r="W4762" s="12" t="n">
        <v>45081</v>
      </c>
      <c r="X4762" s="13" t="n">
        <v>7.5</v>
      </c>
      <c r="Y4762" s="12" t="n">
        <v>45084</v>
      </c>
      <c r="Z4762" t="n">
        <v>19</v>
      </c>
      <c r="AA4762" s="14" t="inlineStr">
        <is>
          <t>SI</t>
        </is>
      </c>
    </row>
    <row r="4763">
      <c r="B4763" t="inlineStr">
        <is>
          <t>Venta Local</t>
        </is>
      </c>
      <c r="C4763" t="n">
        <v>40351477</v>
      </c>
      <c r="D4763" t="inlineStr">
        <is>
          <t>AGROSUPER SHANGHAI</t>
        </is>
      </c>
      <c r="E4763" t="n">
        <v>1022943</v>
      </c>
      <c r="F4763" t="inlineStr">
        <is>
          <t>agrosuper shanghai1022943</t>
        </is>
      </c>
      <c r="G4763" s="12" t="n">
        <v>45075</v>
      </c>
      <c r="H4763" s="10" t="inlineStr"/>
      <c r="I4763" s="10" t="n"/>
      <c r="J4763" s="10" t="n"/>
      <c r="K4763" s="10" t="n">
        <v>25005</v>
      </c>
      <c r="L4763" s="13" t="n">
        <v>5.574109245612703</v>
      </c>
      <c r="M4763" s="12" t="n">
        <v>45080</v>
      </c>
      <c r="N4763" s="13" t="n">
        <v>5.5</v>
      </c>
      <c r="O4763" s="15" t="n">
        <v>45085</v>
      </c>
      <c r="P4763" t="n">
        <v>18</v>
      </c>
      <c r="Q4763" s="14" t="inlineStr">
        <is>
          <t>SI</t>
        </is>
      </c>
      <c r="R4763" s="10" t="n"/>
      <c r="S4763" s="10" t="n"/>
      <c r="T4763" s="10" t="n"/>
      <c r="U4763" s="16" t="n">
        <v>25005</v>
      </c>
      <c r="V4763" s="13" t="n">
        <v>7.574109245612703</v>
      </c>
      <c r="W4763" s="12" t="n">
        <v>45082</v>
      </c>
      <c r="X4763" s="13" t="n">
        <v>7.5</v>
      </c>
      <c r="Y4763" s="12" t="n">
        <v>45085</v>
      </c>
      <c r="Z4763" t="n">
        <v>18</v>
      </c>
      <c r="AA4763" s="14" t="inlineStr">
        <is>
          <t>SI</t>
        </is>
      </c>
    </row>
    <row r="4764">
      <c r="B4764" t="inlineStr">
        <is>
          <t>Venta Local</t>
        </is>
      </c>
      <c r="C4764" t="n">
        <v>40351425</v>
      </c>
      <c r="D4764" t="inlineStr">
        <is>
          <t>AGROSUPER SHANGHAI</t>
        </is>
      </c>
      <c r="E4764" t="n">
        <v>1022183</v>
      </c>
      <c r="F4764" t="inlineStr">
        <is>
          <t>agrosuper shanghai1022183</t>
        </is>
      </c>
      <c r="G4764" s="12" t="n">
        <v>45076</v>
      </c>
      <c r="H4764" s="10" t="inlineStr"/>
      <c r="I4764" s="10" t="n"/>
      <c r="J4764" s="10" t="n"/>
      <c r="K4764" s="10" t="n">
        <v>25018.47</v>
      </c>
      <c r="L4764" s="13" t="n">
        <v>5.574109245612703</v>
      </c>
      <c r="M4764" s="12" t="n">
        <v>45081</v>
      </c>
      <c r="N4764" s="13" t="n">
        <v>5.5</v>
      </c>
      <c r="O4764" s="15" t="n">
        <v>45086</v>
      </c>
      <c r="P4764" t="n">
        <v>17</v>
      </c>
      <c r="Q4764" s="14" t="inlineStr">
        <is>
          <t>SI</t>
        </is>
      </c>
      <c r="R4764" s="10" t="n"/>
      <c r="S4764" s="10" t="n"/>
      <c r="T4764" s="10" t="n"/>
      <c r="U4764" s="16" t="n">
        <v>25018.47</v>
      </c>
      <c r="V4764" s="13" t="n">
        <v>7.574109245612703</v>
      </c>
      <c r="W4764" s="12" t="n">
        <v>45083</v>
      </c>
      <c r="X4764" s="13" t="n">
        <v>7.5</v>
      </c>
      <c r="Y4764" s="12" t="n">
        <v>45086</v>
      </c>
      <c r="Z4764" t="n">
        <v>17</v>
      </c>
      <c r="AA4764" s="14" t="inlineStr">
        <is>
          <t>SI</t>
        </is>
      </c>
    </row>
    <row r="4765">
      <c r="B4765" t="inlineStr">
        <is>
          <t>Venta Local</t>
        </is>
      </c>
      <c r="C4765" t="n">
        <v>40351423</v>
      </c>
      <c r="D4765" t="inlineStr">
        <is>
          <t>AGROSUPER SHANGHAI</t>
        </is>
      </c>
      <c r="E4765" t="n">
        <v>1022183</v>
      </c>
      <c r="F4765" t="inlineStr">
        <is>
          <t>agrosuper shanghai1022183</t>
        </is>
      </c>
      <c r="G4765" s="12" t="n">
        <v>45077</v>
      </c>
      <c r="H4765" s="10" t="inlineStr"/>
      <c r="I4765" s="10" t="n"/>
      <c r="J4765" s="10" t="n"/>
      <c r="K4765" s="10" t="n">
        <v>25011.97</v>
      </c>
      <c r="L4765" s="13" t="n">
        <v>5.574109245612703</v>
      </c>
      <c r="M4765" s="12" t="n">
        <v>45082</v>
      </c>
      <c r="N4765" s="13" t="n">
        <v>5.5</v>
      </c>
      <c r="O4765" s="15" t="n">
        <v>45087</v>
      </c>
      <c r="P4765" t="n">
        <v>16</v>
      </c>
      <c r="Q4765" s="14" t="inlineStr">
        <is>
          <t>SI</t>
        </is>
      </c>
      <c r="R4765" s="10" t="n"/>
      <c r="S4765" s="10" t="n"/>
      <c r="T4765" s="10" t="n"/>
      <c r="U4765" s="16" t="n">
        <v>25011.97</v>
      </c>
      <c r="V4765" s="13" t="n">
        <v>7.574109245612703</v>
      </c>
      <c r="W4765" s="12" t="n">
        <v>45084</v>
      </c>
      <c r="X4765" s="13" t="n">
        <v>7.5</v>
      </c>
      <c r="Y4765" s="12" t="n">
        <v>45087</v>
      </c>
      <c r="Z4765" t="n">
        <v>16</v>
      </c>
      <c r="AA4765" s="14" t="inlineStr">
        <is>
          <t>SI</t>
        </is>
      </c>
    </row>
    <row r="4766">
      <c r="B4766" t="inlineStr">
        <is>
          <t>Venta Local</t>
        </is>
      </c>
      <c r="C4766" t="n">
        <v>40351422</v>
      </c>
      <c r="D4766" t="inlineStr">
        <is>
          <t>AGROSUPER SHANGHAI</t>
        </is>
      </c>
      <c r="E4766" t="n">
        <v>1022183</v>
      </c>
      <c r="F4766" t="inlineStr">
        <is>
          <t>agrosuper shanghai1022183</t>
        </is>
      </c>
      <c r="G4766" s="12" t="n">
        <v>45078</v>
      </c>
      <c r="H4766" s="10" t="inlineStr"/>
      <c r="I4766" s="10" t="n"/>
      <c r="J4766" s="10" t="n"/>
      <c r="K4766" s="10" t="n">
        <v>25013.04</v>
      </c>
      <c r="L4766" s="13" t="n">
        <v>5.574109245612703</v>
      </c>
      <c r="M4766" s="12" t="n">
        <v>45083</v>
      </c>
      <c r="N4766" s="13" t="n">
        <v>5.5</v>
      </c>
      <c r="O4766" s="15" t="n">
        <v>45088</v>
      </c>
      <c r="P4766" t="n">
        <v>16</v>
      </c>
      <c r="Q4766" s="14" t="inlineStr">
        <is>
          <t>SI</t>
        </is>
      </c>
      <c r="R4766" s="10" t="n"/>
      <c r="S4766" s="10" t="n"/>
      <c r="T4766" s="10" t="n"/>
      <c r="U4766" s="16" t="n">
        <v>25013.04</v>
      </c>
      <c r="V4766" s="13" t="n">
        <v>7.574109245612703</v>
      </c>
      <c r="W4766" s="12" t="n">
        <v>45085</v>
      </c>
      <c r="X4766" s="13" t="n">
        <v>7.5</v>
      </c>
      <c r="Y4766" s="12" t="n">
        <v>45088</v>
      </c>
      <c r="Z4766" t="n">
        <v>16</v>
      </c>
      <c r="AA4766" s="14" t="inlineStr">
        <is>
          <t>SI</t>
        </is>
      </c>
    </row>
    <row r="4767">
      <c r="B4767" t="inlineStr">
        <is>
          <t>Venta Local</t>
        </is>
      </c>
      <c r="C4767" t="n">
        <v>40349698</v>
      </c>
      <c r="D4767" t="inlineStr">
        <is>
          <t>AGROSUPER SHANGHAI</t>
        </is>
      </c>
      <c r="E4767" t="n">
        <v>1022378</v>
      </c>
      <c r="F4767" t="inlineStr">
        <is>
          <t>agrosuper shanghai1022378</t>
        </is>
      </c>
      <c r="G4767" s="12" t="n">
        <v>45079</v>
      </c>
      <c r="H4767" s="10" t="inlineStr"/>
      <c r="I4767" s="10" t="n"/>
      <c r="J4767" s="10" t="n"/>
      <c r="K4767" s="10" t="n">
        <v>25000</v>
      </c>
      <c r="L4767" s="13" t="n">
        <v>5.574109245612703</v>
      </c>
      <c r="M4767" s="12" t="n">
        <v>45084</v>
      </c>
      <c r="N4767" s="13" t="n">
        <v>5.5</v>
      </c>
      <c r="O4767" s="15" t="n">
        <v>45089</v>
      </c>
      <c r="P4767" t="n">
        <v>15</v>
      </c>
      <c r="Q4767" s="14" t="inlineStr">
        <is>
          <t>SI</t>
        </is>
      </c>
      <c r="R4767" s="10" t="n"/>
      <c r="S4767" s="10" t="n"/>
      <c r="T4767" s="10" t="n"/>
      <c r="U4767" s="16" t="n">
        <v>25000</v>
      </c>
      <c r="V4767" s="13" t="n">
        <v>7.574109245612703</v>
      </c>
      <c r="W4767" s="12" t="n">
        <v>45086</v>
      </c>
      <c r="X4767" s="13" t="n">
        <v>7.5</v>
      </c>
      <c r="Y4767" s="12" t="n">
        <v>45089</v>
      </c>
      <c r="Z4767" t="n">
        <v>15</v>
      </c>
      <c r="AA4767" s="14" t="inlineStr">
        <is>
          <t>SI</t>
        </is>
      </c>
    </row>
    <row r="4768">
      <c r="B4768" t="inlineStr">
        <is>
          <t>Venta Directa</t>
        </is>
      </c>
      <c r="C4768" t="n">
        <v>40347981</v>
      </c>
      <c r="D4768" t="inlineStr">
        <is>
          <t>AGRO SUDAMERICA</t>
        </is>
      </c>
      <c r="E4768" t="n">
        <v>1030720</v>
      </c>
      <c r="F4768" t="inlineStr">
        <is>
          <t>agro sudamerica1030720</t>
        </is>
      </c>
      <c r="G4768" s="12" t="n">
        <v>45080</v>
      </c>
      <c r="H4768" s="10" t="inlineStr"/>
      <c r="I4768" s="10" t="n"/>
      <c r="J4768" s="10" t="n"/>
      <c r="K4768" s="10" t="n"/>
      <c r="L4768" s="13" t="n"/>
      <c r="N4768" s="13" t="n"/>
      <c r="Q4768" s="14" t="n"/>
      <c r="R4768" s="10" t="n"/>
      <c r="S4768" s="10" t="n"/>
      <c r="T4768" s="10" t="n"/>
      <c r="U4768" s="10" t="n"/>
      <c r="V4768" s="13" t="n"/>
      <c r="X4768" s="13" t="n"/>
      <c r="AA4768" s="14" t="n"/>
    </row>
    <row r="4769">
      <c r="B4769" t="inlineStr">
        <is>
          <t>Venta Local</t>
        </is>
      </c>
      <c r="C4769" t="n">
        <v>40346377</v>
      </c>
      <c r="D4769" t="inlineStr">
        <is>
          <t>AGROSUPER SHANGHAI</t>
        </is>
      </c>
      <c r="E4769" t="n">
        <v>1022753</v>
      </c>
      <c r="F4769" t="inlineStr">
        <is>
          <t>agrosuper shanghai1022753</t>
        </is>
      </c>
      <c r="G4769" s="12" t="n">
        <v>45081</v>
      </c>
      <c r="H4769" s="10" t="inlineStr"/>
      <c r="I4769" s="10" t="n"/>
      <c r="J4769" s="10" t="n"/>
      <c r="K4769" s="10" t="n">
        <v>24000</v>
      </c>
      <c r="L4769" s="13" t="n">
        <v>5.574109245612703</v>
      </c>
      <c r="M4769" s="12" t="n">
        <v>45086</v>
      </c>
      <c r="N4769" s="13" t="n">
        <v>5.5</v>
      </c>
      <c r="O4769" s="15" t="n">
        <v>45091</v>
      </c>
      <c r="P4769" t="n">
        <v>13</v>
      </c>
      <c r="Q4769" s="14" t="inlineStr">
        <is>
          <t>SI</t>
        </is>
      </c>
      <c r="R4769" s="10" t="n"/>
      <c r="S4769" s="10" t="n"/>
      <c r="T4769" s="10" t="n"/>
      <c r="U4769" s="16" t="n">
        <v>24000</v>
      </c>
      <c r="V4769" s="13" t="n">
        <v>7.574109245612703</v>
      </c>
      <c r="W4769" s="12" t="n">
        <v>45088</v>
      </c>
      <c r="X4769" s="13" t="n">
        <v>7.5</v>
      </c>
      <c r="Y4769" s="12" t="n">
        <v>45091</v>
      </c>
      <c r="Z4769" t="n">
        <v>13</v>
      </c>
      <c r="AA4769" s="14" t="inlineStr">
        <is>
          <t>SI</t>
        </is>
      </c>
    </row>
    <row r="4770">
      <c r="B4770" t="inlineStr">
        <is>
          <t>Venta Local</t>
        </is>
      </c>
      <c r="C4770" t="n">
        <v>40344361</v>
      </c>
      <c r="D4770" t="inlineStr">
        <is>
          <t>AGROSUPER SHANGHAI</t>
        </is>
      </c>
      <c r="E4770" t="n">
        <v>1022125</v>
      </c>
      <c r="F4770" t="inlineStr">
        <is>
          <t>agrosuper shanghai1022125</t>
        </is>
      </c>
      <c r="G4770" s="12" t="n">
        <v>45082</v>
      </c>
      <c r="H4770" s="10" t="inlineStr"/>
      <c r="I4770" s="10" t="n"/>
      <c r="J4770" s="10" t="n"/>
      <c r="K4770" s="10" t="n">
        <v>12367.14</v>
      </c>
      <c r="L4770" s="13" t="n">
        <v>5.574109245612703</v>
      </c>
      <c r="M4770" s="12" t="n">
        <v>45087</v>
      </c>
      <c r="N4770" s="13" t="n">
        <v>5.5</v>
      </c>
      <c r="O4770" s="15" t="n">
        <v>45092</v>
      </c>
      <c r="P4770" t="n">
        <v>12</v>
      </c>
      <c r="Q4770" s="14" t="inlineStr">
        <is>
          <t>SI</t>
        </is>
      </c>
      <c r="R4770" s="10" t="n"/>
      <c r="S4770" s="10" t="n"/>
      <c r="T4770" s="10" t="n"/>
      <c r="U4770" s="16" t="n">
        <v>12367.14</v>
      </c>
      <c r="V4770" s="13" t="n">
        <v>7.574109245612703</v>
      </c>
      <c r="W4770" s="12" t="n">
        <v>45089</v>
      </c>
      <c r="X4770" s="13" t="n">
        <v>7.5</v>
      </c>
      <c r="Y4770" s="12" t="n">
        <v>45092</v>
      </c>
      <c r="Z4770" t="n">
        <v>12</v>
      </c>
      <c r="AA4770" s="14" t="inlineStr">
        <is>
          <t>SI</t>
        </is>
      </c>
    </row>
    <row r="4771">
      <c r="B4771" t="inlineStr">
        <is>
          <t>Venta Local</t>
        </is>
      </c>
      <c r="C4771" t="n">
        <v>40344361</v>
      </c>
      <c r="D4771" t="inlineStr">
        <is>
          <t>AGROSUPER SHANGHAI</t>
        </is>
      </c>
      <c r="E4771" t="n">
        <v>1022125</v>
      </c>
      <c r="F4771" t="inlineStr">
        <is>
          <t>agrosuper shanghai1022125</t>
        </is>
      </c>
      <c r="G4771" s="12" t="n">
        <v>45083</v>
      </c>
      <c r="H4771" s="10" t="inlineStr"/>
      <c r="I4771" s="10" t="n"/>
      <c r="J4771" s="10" t="n"/>
      <c r="K4771" s="10" t="n">
        <v>11640.39</v>
      </c>
      <c r="L4771" s="13" t="n">
        <v>5.574109245612703</v>
      </c>
      <c r="M4771" s="12" t="n">
        <v>45088</v>
      </c>
      <c r="N4771" s="13" t="n">
        <v>5.5</v>
      </c>
      <c r="O4771" s="15" t="n">
        <v>45093</v>
      </c>
      <c r="P4771" t="n">
        <v>11</v>
      </c>
      <c r="Q4771" s="14" t="inlineStr">
        <is>
          <t>SI</t>
        </is>
      </c>
      <c r="R4771" s="10" t="n"/>
      <c r="S4771" s="10" t="n"/>
      <c r="T4771" s="10" t="n"/>
      <c r="U4771" s="16" t="n">
        <v>11640.39</v>
      </c>
      <c r="V4771" s="13" t="n">
        <v>7.574109245612703</v>
      </c>
      <c r="W4771" s="12" t="n">
        <v>45090</v>
      </c>
      <c r="X4771" s="13" t="n">
        <v>7.5</v>
      </c>
      <c r="Y4771" s="12" t="n">
        <v>45093</v>
      </c>
      <c r="Z4771" t="n">
        <v>11</v>
      </c>
      <c r="AA4771" s="14" t="inlineStr">
        <is>
          <t>SI</t>
        </is>
      </c>
    </row>
    <row r="4772">
      <c r="B4772" t="inlineStr">
        <is>
          <t>Venta Local</t>
        </is>
      </c>
      <c r="C4772" t="n">
        <v>40343403</v>
      </c>
      <c r="D4772" t="inlineStr">
        <is>
          <t>ANDES ASIA</t>
        </is>
      </c>
      <c r="E4772" t="n">
        <v>1023265</v>
      </c>
      <c r="F4772" t="inlineStr">
        <is>
          <t>andes asia1023265</t>
        </is>
      </c>
      <c r="G4772" s="12" t="n">
        <v>45084</v>
      </c>
      <c r="H4772" s="10" t="inlineStr"/>
      <c r="I4772" s="10" t="n"/>
      <c r="J4772" s="10" t="n"/>
      <c r="K4772" s="10" t="n">
        <v>2003.92</v>
      </c>
      <c r="L4772" s="13" t="n">
        <v>4.830303030303031</v>
      </c>
      <c r="M4772" s="12" t="n">
        <v>45088</v>
      </c>
      <c r="N4772" s="13" t="n">
        <v>15</v>
      </c>
      <c r="O4772" s="15" t="n">
        <v>45103</v>
      </c>
      <c r="P4772" t="n">
        <v>4</v>
      </c>
      <c r="Q4772" s="14" t="inlineStr">
        <is>
          <t>SI</t>
        </is>
      </c>
      <c r="R4772" s="10" t="n"/>
      <c r="S4772" s="10" t="n"/>
      <c r="T4772" s="10" t="n"/>
      <c r="U4772" s="16" t="n">
        <v>2003.92</v>
      </c>
      <c r="V4772" s="13" t="n">
        <v>6.830303030303031</v>
      </c>
      <c r="W4772" s="12" t="n">
        <v>45090</v>
      </c>
      <c r="X4772" s="13" t="n">
        <v>17</v>
      </c>
      <c r="Y4772" s="12" t="n">
        <v>45103</v>
      </c>
      <c r="Z4772" t="n">
        <v>4</v>
      </c>
      <c r="AA4772" s="14" t="inlineStr">
        <is>
          <t>SI</t>
        </is>
      </c>
    </row>
    <row r="4773">
      <c r="B4773" t="inlineStr">
        <is>
          <t>Venta Local</t>
        </is>
      </c>
      <c r="C4773" t="n">
        <v>40343402</v>
      </c>
      <c r="D4773" t="inlineStr">
        <is>
          <t>ANDES ASIA</t>
        </is>
      </c>
      <c r="E4773" t="n">
        <v>1022864</v>
      </c>
      <c r="F4773" t="inlineStr">
        <is>
          <t>andes asia1022864</t>
        </is>
      </c>
      <c r="G4773" s="12" t="n">
        <v>45085</v>
      </c>
      <c r="H4773" s="10" t="inlineStr"/>
      <c r="I4773" s="10" t="n"/>
      <c r="J4773" s="10" t="n"/>
      <c r="K4773" s="10" t="n">
        <v>12008.91</v>
      </c>
      <c r="L4773" s="13" t="n">
        <v>4.830303030303031</v>
      </c>
      <c r="M4773" s="12" t="n">
        <v>45089</v>
      </c>
      <c r="N4773" s="13" t="n">
        <v>15</v>
      </c>
      <c r="O4773" s="15" t="n">
        <v>45104</v>
      </c>
      <c r="P4773" t="n">
        <v>3</v>
      </c>
      <c r="Q4773" s="14" t="inlineStr">
        <is>
          <t>SI</t>
        </is>
      </c>
      <c r="R4773" s="10" t="n"/>
      <c r="S4773" s="10" t="n"/>
      <c r="T4773" s="10" t="n"/>
      <c r="U4773" s="16" t="n">
        <v>12008.91</v>
      </c>
      <c r="V4773" s="13" t="n">
        <v>6.830303030303031</v>
      </c>
      <c r="W4773" s="12" t="n">
        <v>45091</v>
      </c>
      <c r="X4773" s="13" t="n">
        <v>17</v>
      </c>
      <c r="Y4773" s="12" t="n">
        <v>45104</v>
      </c>
      <c r="Z4773" t="n">
        <v>3</v>
      </c>
      <c r="AA4773" s="14" t="inlineStr">
        <is>
          <t>SI</t>
        </is>
      </c>
    </row>
    <row r="4774">
      <c r="B4774" t="inlineStr">
        <is>
          <t>Venta Local</t>
        </is>
      </c>
      <c r="C4774" t="n">
        <v>40343402</v>
      </c>
      <c r="D4774" t="inlineStr">
        <is>
          <t>ANDES ASIA</t>
        </is>
      </c>
      <c r="E4774" t="n">
        <v>1022751</v>
      </c>
      <c r="F4774" t="inlineStr">
        <is>
          <t>andes asia1022751</t>
        </is>
      </c>
      <c r="G4774" s="12" t="n">
        <v>45086</v>
      </c>
      <c r="H4774" s="10" t="inlineStr"/>
      <c r="I4774" s="10" t="n"/>
      <c r="J4774" s="10" t="n"/>
      <c r="K4774" s="10" t="n">
        <v>4004</v>
      </c>
      <c r="L4774" s="13" t="n">
        <v>4.830303030303031</v>
      </c>
      <c r="M4774" s="12" t="n">
        <v>45090</v>
      </c>
      <c r="N4774" s="13" t="n">
        <v>15</v>
      </c>
      <c r="O4774" s="15" t="n">
        <v>45105</v>
      </c>
      <c r="P4774" t="n">
        <v>2</v>
      </c>
      <c r="Q4774" s="14" t="inlineStr">
        <is>
          <t>Mes 7</t>
        </is>
      </c>
      <c r="R4774" s="10" t="n"/>
      <c r="S4774" s="10" t="n"/>
      <c r="T4774" s="10" t="n"/>
      <c r="U4774" s="16" t="n">
        <v>4004</v>
      </c>
      <c r="V4774" s="13" t="n">
        <v>6.830303030303031</v>
      </c>
      <c r="W4774" s="12" t="n">
        <v>45092</v>
      </c>
      <c r="X4774" s="13" t="n">
        <v>17</v>
      </c>
      <c r="Y4774" s="12" t="n">
        <v>45105</v>
      </c>
      <c r="Z4774" t="n">
        <v>2</v>
      </c>
      <c r="AA4774" s="14" t="inlineStr">
        <is>
          <t>Mes 7</t>
        </is>
      </c>
    </row>
    <row r="4775">
      <c r="B4775" t="inlineStr">
        <is>
          <t>Venta Local</t>
        </is>
      </c>
      <c r="C4775" t="n">
        <v>40343402</v>
      </c>
      <c r="D4775" t="inlineStr">
        <is>
          <t>ANDES ASIA</t>
        </is>
      </c>
      <c r="E4775" t="n">
        <v>1022293</v>
      </c>
      <c r="F4775" t="inlineStr">
        <is>
          <t>andes asia1022293</t>
        </is>
      </c>
      <c r="G4775" s="12" t="n">
        <v>45087</v>
      </c>
      <c r="H4775" s="10" t="inlineStr"/>
      <c r="I4775" s="10" t="n"/>
      <c r="J4775" s="10" t="n"/>
      <c r="K4775" s="10" t="n">
        <v>1000</v>
      </c>
      <c r="L4775" s="13" t="n">
        <v>4.830303030303031</v>
      </c>
      <c r="M4775" s="12" t="n">
        <v>45091</v>
      </c>
      <c r="N4775" s="13" t="n">
        <v>15</v>
      </c>
      <c r="O4775" s="15" t="n">
        <v>45106</v>
      </c>
      <c r="P4775" t="n">
        <v>1</v>
      </c>
      <c r="Q4775" s="14" t="inlineStr">
        <is>
          <t>Mes 7</t>
        </is>
      </c>
      <c r="R4775" s="10" t="n"/>
      <c r="S4775" s="10" t="n"/>
      <c r="T4775" s="10" t="n"/>
      <c r="U4775" s="16" t="n">
        <v>1000</v>
      </c>
      <c r="V4775" s="13" t="n">
        <v>6.830303030303031</v>
      </c>
      <c r="W4775" s="12" t="n">
        <v>45093</v>
      </c>
      <c r="X4775" s="13" t="n">
        <v>17</v>
      </c>
      <c r="Y4775" s="12" t="n">
        <v>45106</v>
      </c>
      <c r="Z4775" t="n">
        <v>1</v>
      </c>
      <c r="AA4775" s="14" t="inlineStr">
        <is>
          <t>Mes 7</t>
        </is>
      </c>
    </row>
    <row r="4776">
      <c r="B4776" t="inlineStr">
        <is>
          <t>Venta Local</t>
        </is>
      </c>
      <c r="C4776" t="n">
        <v>40343402</v>
      </c>
      <c r="D4776" t="inlineStr">
        <is>
          <t>ANDES ASIA</t>
        </is>
      </c>
      <c r="E4776" t="n">
        <v>1022141</v>
      </c>
      <c r="F4776" t="inlineStr">
        <is>
          <t>andes asia1022141</t>
        </is>
      </c>
      <c r="G4776" s="12" t="n">
        <v>45088</v>
      </c>
      <c r="H4776" s="10" t="inlineStr"/>
      <c r="I4776" s="10" t="n"/>
      <c r="J4776" s="10" t="n"/>
      <c r="K4776" s="10" t="n">
        <v>5001.7</v>
      </c>
      <c r="L4776" s="13" t="n">
        <v>4.830303030303031</v>
      </c>
      <c r="M4776" s="12" t="n">
        <v>45092</v>
      </c>
      <c r="N4776" s="13" t="n">
        <v>15</v>
      </c>
      <c r="O4776" s="15" t="n">
        <v>45107</v>
      </c>
      <c r="P4776" t="n">
        <v>0</v>
      </c>
      <c r="Q4776" s="14" t="inlineStr">
        <is>
          <t>Mes 7</t>
        </is>
      </c>
      <c r="R4776" s="10" t="n"/>
      <c r="S4776" s="10" t="n"/>
      <c r="T4776" s="10" t="n"/>
      <c r="U4776" s="16" t="n">
        <v>5001.7</v>
      </c>
      <c r="V4776" s="13" t="n">
        <v>6.830303030303031</v>
      </c>
      <c r="W4776" s="12" t="n">
        <v>45094</v>
      </c>
      <c r="X4776" s="13" t="n">
        <v>17</v>
      </c>
      <c r="Y4776" s="12" t="n">
        <v>45107</v>
      </c>
      <c r="Z4776" t="n">
        <v>0</v>
      </c>
      <c r="AA4776" s="14" t="inlineStr">
        <is>
          <t>Mes 7</t>
        </is>
      </c>
    </row>
    <row r="4777">
      <c r="B4777" t="inlineStr">
        <is>
          <t>Venta Directa</t>
        </is>
      </c>
      <c r="C4777" t="n">
        <v>40352337</v>
      </c>
      <c r="D4777" t="inlineStr">
        <is>
          <t>AGRO SUDAMERICA</t>
        </is>
      </c>
      <c r="E4777" t="n">
        <v>1012719</v>
      </c>
      <c r="F4777" t="inlineStr">
        <is>
          <t>agro sudamerica1012719</t>
        </is>
      </c>
      <c r="G4777" s="12" t="n">
        <v>45089</v>
      </c>
      <c r="H4777" s="10" t="inlineStr"/>
      <c r="I4777" s="10" t="n"/>
      <c r="J4777" s="10" t="n"/>
      <c r="K4777" s="10" t="n"/>
      <c r="L4777" s="13" t="n"/>
      <c r="N4777" s="13" t="n"/>
      <c r="Q4777" s="14" t="n"/>
      <c r="R4777" s="10" t="n"/>
      <c r="S4777" s="10" t="n"/>
      <c r="T4777" s="10" t="n"/>
      <c r="U4777" s="10" t="n"/>
      <c r="V4777" s="13" t="n"/>
      <c r="X4777" s="13" t="n"/>
      <c r="AA4777" s="14" t="n"/>
    </row>
    <row r="4778">
      <c r="B4778" t="inlineStr">
        <is>
          <t>Venta Local</t>
        </is>
      </c>
      <c r="C4778" t="n">
        <v>40351585</v>
      </c>
      <c r="D4778" t="inlineStr">
        <is>
          <t>AGROSUPER SHANGHAI</t>
        </is>
      </c>
      <c r="E4778" t="n">
        <v>1022212</v>
      </c>
      <c r="F4778" t="inlineStr">
        <is>
          <t>agrosuper shanghai1022212</t>
        </is>
      </c>
      <c r="G4778" s="12" t="n">
        <v>45090</v>
      </c>
      <c r="H4778" s="10" t="inlineStr"/>
      <c r="I4778" s="10" t="n"/>
      <c r="J4778" s="10" t="n"/>
      <c r="K4778" s="10" t="n">
        <v>24037.01</v>
      </c>
      <c r="L4778" s="13" t="n">
        <v>5.574109245612703</v>
      </c>
      <c r="M4778" s="12" t="n">
        <v>45095</v>
      </c>
      <c r="N4778" s="13" t="n">
        <v>5.5</v>
      </c>
      <c r="O4778" s="15" t="n">
        <v>45100</v>
      </c>
      <c r="P4778" t="n">
        <v>6</v>
      </c>
      <c r="Q4778" s="14" t="inlineStr">
        <is>
          <t>SI</t>
        </is>
      </c>
      <c r="R4778" s="10" t="n"/>
      <c r="S4778" s="10" t="n"/>
      <c r="T4778" s="10" t="n"/>
      <c r="U4778" s="16" t="n">
        <v>24037.01</v>
      </c>
      <c r="V4778" s="13" t="n">
        <v>7.574109245612703</v>
      </c>
      <c r="W4778" s="12" t="n">
        <v>45097</v>
      </c>
      <c r="X4778" s="13" t="n">
        <v>7.5</v>
      </c>
      <c r="Y4778" s="12" t="n">
        <v>45100</v>
      </c>
      <c r="Z4778" t="n">
        <v>6</v>
      </c>
      <c r="AA4778" s="14" t="inlineStr">
        <is>
          <t>SI</t>
        </is>
      </c>
    </row>
    <row r="4779">
      <c r="B4779" t="inlineStr">
        <is>
          <t>Venta Local</t>
        </is>
      </c>
      <c r="C4779" t="n">
        <v>40351579</v>
      </c>
      <c r="D4779" t="inlineStr">
        <is>
          <t>AGROSUPER SHANGHAI</t>
        </is>
      </c>
      <c r="E4779" t="n">
        <v>1022212</v>
      </c>
      <c r="F4779" t="inlineStr">
        <is>
          <t>agrosuper shanghai1022212</t>
        </is>
      </c>
      <c r="G4779" s="12" t="n">
        <v>45091</v>
      </c>
      <c r="H4779" s="10" t="inlineStr"/>
      <c r="I4779" s="10" t="n"/>
      <c r="J4779" s="10" t="n"/>
      <c r="K4779" s="10" t="n">
        <v>23776.14</v>
      </c>
      <c r="L4779" s="13" t="n">
        <v>5.574109245612703</v>
      </c>
      <c r="M4779" s="12" t="n">
        <v>45096</v>
      </c>
      <c r="N4779" s="13" t="n">
        <v>5.5</v>
      </c>
      <c r="O4779" s="15" t="n">
        <v>45101</v>
      </c>
      <c r="P4779" t="n">
        <v>5</v>
      </c>
      <c r="Q4779" s="14" t="inlineStr">
        <is>
          <t>SI</t>
        </is>
      </c>
      <c r="R4779" s="10" t="n"/>
      <c r="S4779" s="10" t="n"/>
      <c r="T4779" s="10" t="n"/>
      <c r="U4779" s="16" t="n">
        <v>23776.14</v>
      </c>
      <c r="V4779" s="13" t="n">
        <v>7.574109245612703</v>
      </c>
      <c r="W4779" s="12" t="n">
        <v>45098</v>
      </c>
      <c r="X4779" s="13" t="n">
        <v>7.5</v>
      </c>
      <c r="Y4779" s="12" t="n">
        <v>45101</v>
      </c>
      <c r="Z4779" t="n">
        <v>5</v>
      </c>
      <c r="AA4779" s="14" t="inlineStr">
        <is>
          <t>SI</t>
        </is>
      </c>
    </row>
    <row r="4780">
      <c r="B4780" t="inlineStr">
        <is>
          <t>Venta Local</t>
        </is>
      </c>
      <c r="C4780" t="n">
        <v>40351560</v>
      </c>
      <c r="D4780" t="inlineStr">
        <is>
          <t>AGROSUPER SHANGHAI</t>
        </is>
      </c>
      <c r="E4780" t="n">
        <v>1022373</v>
      </c>
      <c r="F4780" t="inlineStr">
        <is>
          <t>agrosuper shanghai1022373</t>
        </is>
      </c>
      <c r="G4780" s="12" t="n">
        <v>45092</v>
      </c>
      <c r="H4780" s="10" t="inlineStr"/>
      <c r="I4780" s="10" t="n"/>
      <c r="J4780" s="10" t="n"/>
      <c r="K4780" s="10" t="n">
        <v>24971.08</v>
      </c>
      <c r="L4780" s="13" t="n">
        <v>5.574109245612703</v>
      </c>
      <c r="M4780" s="12" t="n">
        <v>45097</v>
      </c>
      <c r="N4780" s="13" t="n">
        <v>5.5</v>
      </c>
      <c r="O4780" s="15" t="n">
        <v>45102</v>
      </c>
      <c r="P4780" t="n">
        <v>5</v>
      </c>
      <c r="Q4780" s="14" t="inlineStr">
        <is>
          <t>SI</t>
        </is>
      </c>
      <c r="R4780" s="10" t="n"/>
      <c r="S4780" s="10" t="n"/>
      <c r="T4780" s="10" t="n"/>
      <c r="U4780" s="16" t="n">
        <v>24971.08</v>
      </c>
      <c r="V4780" s="13" t="n">
        <v>7.574109245612703</v>
      </c>
      <c r="W4780" s="12" t="n">
        <v>45099</v>
      </c>
      <c r="X4780" s="13" t="n">
        <v>7.5</v>
      </c>
      <c r="Y4780" s="12" t="n">
        <v>45102</v>
      </c>
      <c r="Z4780" t="n">
        <v>5</v>
      </c>
      <c r="AA4780" s="14" t="inlineStr">
        <is>
          <t>SI</t>
        </is>
      </c>
    </row>
    <row r="4781">
      <c r="B4781" t="inlineStr">
        <is>
          <t>Venta Directa</t>
        </is>
      </c>
      <c r="C4781" t="n">
        <v>40353079</v>
      </c>
      <c r="D4781" t="inlineStr">
        <is>
          <t>AGRO SUDAMERICA</t>
        </is>
      </c>
      <c r="E4781" t="n">
        <v>1011421</v>
      </c>
      <c r="F4781" t="inlineStr">
        <is>
          <t>agro sudamerica1011421</t>
        </is>
      </c>
      <c r="G4781" s="12" t="n">
        <v>45093</v>
      </c>
      <c r="H4781" s="10" t="inlineStr"/>
      <c r="I4781" s="10" t="n"/>
      <c r="J4781" s="10" t="n"/>
      <c r="K4781" s="10" t="n"/>
      <c r="L4781" s="13" t="n"/>
      <c r="N4781" s="13" t="n"/>
      <c r="Q4781" s="14" t="n"/>
      <c r="R4781" s="10" t="n"/>
      <c r="S4781" s="10" t="n"/>
      <c r="T4781" s="10" t="n"/>
      <c r="U4781" s="10" t="n"/>
      <c r="V4781" s="13" t="n"/>
      <c r="X4781" s="13" t="n"/>
      <c r="AA4781" s="14" t="n"/>
    </row>
    <row r="4782">
      <c r="B4782" t="inlineStr">
        <is>
          <t>Venta Local</t>
        </is>
      </c>
      <c r="C4782" t="n">
        <v>40356191</v>
      </c>
      <c r="D4782" t="inlineStr">
        <is>
          <t>AGRO MEXICO</t>
        </is>
      </c>
      <c r="E4782" t="n">
        <v>1012278</v>
      </c>
      <c r="F4782" t="inlineStr">
        <is>
          <t>agro mexico1012278</t>
        </is>
      </c>
      <c r="G4782" s="12" t="n">
        <v>45094</v>
      </c>
      <c r="H4782" s="10" t="inlineStr"/>
      <c r="I4782" s="10" t="n"/>
      <c r="J4782" s="10" t="n"/>
      <c r="K4782" s="10" t="n"/>
      <c r="L4782" s="13" t="n">
        <v>5.449612403100775</v>
      </c>
      <c r="M4782" s="12" t="n">
        <v>45099</v>
      </c>
      <c r="N4782" s="13" t="n">
        <v>10</v>
      </c>
      <c r="O4782" s="12" t="n">
        <v>45109</v>
      </c>
      <c r="P4782" t="n">
        <v>25</v>
      </c>
      <c r="Q4782" s="14" t="inlineStr">
        <is>
          <t>SI</t>
        </is>
      </c>
      <c r="R4782" s="10" t="n"/>
      <c r="S4782" s="10" t="n"/>
      <c r="T4782" s="10" t="n"/>
      <c r="U4782" s="10" t="n"/>
      <c r="V4782" s="13" t="n">
        <v>7.449612403100775</v>
      </c>
      <c r="W4782" s="12" t="n">
        <v>45101</v>
      </c>
      <c r="X4782" s="13" t="n">
        <v>12</v>
      </c>
      <c r="Y4782" s="12" t="n">
        <v>45109</v>
      </c>
      <c r="Z4782" t="n">
        <v>25</v>
      </c>
      <c r="AA4782" s="14" t="inlineStr">
        <is>
          <t>SI</t>
        </is>
      </c>
    </row>
    <row r="4783">
      <c r="B4783" t="inlineStr">
        <is>
          <t>Venta Local</t>
        </is>
      </c>
      <c r="C4783" t="n">
        <v>40356024</v>
      </c>
      <c r="D4783" t="inlineStr">
        <is>
          <t>AGRO MEXICO</t>
        </is>
      </c>
      <c r="E4783" t="n">
        <v>1011127</v>
      </c>
      <c r="F4783" t="inlineStr">
        <is>
          <t>agro mexico1011127</t>
        </is>
      </c>
      <c r="G4783" s="12" t="n">
        <v>45095</v>
      </c>
      <c r="H4783" s="10" t="inlineStr"/>
      <c r="I4783" s="10" t="n"/>
      <c r="J4783" s="10" t="n"/>
      <c r="K4783" s="10" t="n"/>
      <c r="L4783" s="13" t="n">
        <v>5.449612403100775</v>
      </c>
      <c r="M4783" s="12" t="n">
        <v>45100</v>
      </c>
      <c r="N4783" s="13" t="n">
        <v>10</v>
      </c>
      <c r="O4783" s="12" t="n">
        <v>45110</v>
      </c>
      <c r="P4783" t="n">
        <v>24</v>
      </c>
      <c r="Q4783" s="14" t="inlineStr">
        <is>
          <t>SI</t>
        </is>
      </c>
      <c r="R4783" s="10" t="n"/>
      <c r="S4783" s="10" t="n"/>
      <c r="T4783" s="10" t="n"/>
      <c r="U4783" s="10" t="n"/>
      <c r="V4783" s="13" t="n">
        <v>7.449612403100775</v>
      </c>
      <c r="W4783" s="12" t="n">
        <v>45102</v>
      </c>
      <c r="X4783" s="13" t="n">
        <v>12</v>
      </c>
      <c r="Y4783" s="12" t="n">
        <v>45110</v>
      </c>
      <c r="Z4783" t="n">
        <v>24</v>
      </c>
      <c r="AA4783" s="14" t="inlineStr">
        <is>
          <t>SI</t>
        </is>
      </c>
    </row>
    <row r="4784">
      <c r="B4784" t="inlineStr">
        <is>
          <t>Venta Local</t>
        </is>
      </c>
      <c r="C4784" t="n">
        <v>40356023</v>
      </c>
      <c r="D4784" t="inlineStr">
        <is>
          <t>AGRO MEXICO</t>
        </is>
      </c>
      <c r="E4784" t="n">
        <v>1011127</v>
      </c>
      <c r="F4784" t="inlineStr">
        <is>
          <t>agro mexico1011127</t>
        </is>
      </c>
      <c r="G4784" s="12" t="n">
        <v>45096</v>
      </c>
      <c r="H4784" s="10" t="inlineStr"/>
      <c r="I4784" s="10" t="n"/>
      <c r="J4784" s="10" t="n"/>
      <c r="K4784" s="10" t="n"/>
      <c r="L4784" s="13" t="n">
        <v>5.449612403100775</v>
      </c>
      <c r="M4784" s="12" t="n">
        <v>45101</v>
      </c>
      <c r="N4784" s="13" t="n">
        <v>10</v>
      </c>
      <c r="O4784" s="12" t="n">
        <v>45111</v>
      </c>
      <c r="P4784" t="n">
        <v>23</v>
      </c>
      <c r="Q4784" s="14" t="inlineStr">
        <is>
          <t>SI</t>
        </is>
      </c>
      <c r="R4784" s="10" t="n"/>
      <c r="S4784" s="10" t="n"/>
      <c r="T4784" s="10" t="n"/>
      <c r="U4784" s="10" t="n"/>
      <c r="V4784" s="13" t="n">
        <v>7.449612403100775</v>
      </c>
      <c r="W4784" s="12" t="n">
        <v>45103</v>
      </c>
      <c r="X4784" s="13" t="n">
        <v>12</v>
      </c>
      <c r="Y4784" s="12" t="n">
        <v>45111</v>
      </c>
      <c r="Z4784" t="n">
        <v>23</v>
      </c>
      <c r="AA4784" s="14" t="inlineStr">
        <is>
          <t>SI</t>
        </is>
      </c>
    </row>
    <row r="4785">
      <c r="B4785" t="inlineStr">
        <is>
          <t>Venta Directa</t>
        </is>
      </c>
      <c r="C4785" t="n">
        <v>40355338</v>
      </c>
      <c r="D4785" t="inlineStr">
        <is>
          <t>AGRO SUDAMERICA</t>
        </is>
      </c>
      <c r="E4785" t="n">
        <v>1011421</v>
      </c>
      <c r="F4785" t="inlineStr">
        <is>
          <t>agro sudamerica1011421</t>
        </is>
      </c>
      <c r="G4785" s="12" t="n">
        <v>45097</v>
      </c>
      <c r="H4785" s="10" t="inlineStr"/>
      <c r="I4785" s="10" t="n"/>
      <c r="J4785" s="10" t="n"/>
      <c r="K4785" s="10" t="n"/>
      <c r="L4785" s="13" t="n"/>
      <c r="N4785" s="13" t="n"/>
      <c r="Q4785" s="14" t="n"/>
      <c r="R4785" s="10" t="n"/>
      <c r="S4785" s="10" t="n"/>
      <c r="T4785" s="10" t="n"/>
      <c r="U4785" s="10" t="n"/>
      <c r="V4785" s="13" t="n"/>
      <c r="X4785" s="13" t="n"/>
      <c r="AA4785" s="14" t="n"/>
    </row>
    <row r="4786">
      <c r="B4786" t="inlineStr">
        <is>
          <t>Venta Local</t>
        </is>
      </c>
      <c r="C4786" t="n">
        <v>40351807</v>
      </c>
      <c r="D4786" t="inlineStr">
        <is>
          <t>AGRO AMERICA</t>
        </is>
      </c>
      <c r="E4786" t="n">
        <v>1030379</v>
      </c>
      <c r="F4786" t="inlineStr">
        <is>
          <t>agro america1030379</t>
        </is>
      </c>
      <c r="G4786" s="12" t="n">
        <v>45098</v>
      </c>
      <c r="H4786" s="10" t="inlineStr"/>
      <c r="I4786" s="10" t="n"/>
      <c r="J4786" s="10" t="n"/>
      <c r="K4786" s="10" t="n"/>
      <c r="L4786" s="13" t="n">
        <v>7.5</v>
      </c>
      <c r="M4786" s="12" t="n">
        <v>45105</v>
      </c>
      <c r="N4786" s="13" t="n">
        <v>9.5</v>
      </c>
      <c r="O4786" s="12" t="n">
        <v>45114</v>
      </c>
      <c r="P4786" t="n">
        <v>20</v>
      </c>
      <c r="Q4786" s="14" t="inlineStr">
        <is>
          <t>SI</t>
        </is>
      </c>
      <c r="R4786" s="10" t="n"/>
      <c r="S4786" s="10" t="n"/>
      <c r="T4786" s="10" t="n"/>
      <c r="U4786" s="10" t="n"/>
      <c r="V4786" s="13" t="n">
        <v>9.5</v>
      </c>
      <c r="W4786" s="12" t="n">
        <v>45107</v>
      </c>
      <c r="X4786" s="13" t="n">
        <v>11.5</v>
      </c>
      <c r="Y4786" s="12" t="n">
        <v>45114</v>
      </c>
      <c r="Z4786" t="n">
        <v>20</v>
      </c>
      <c r="AA4786" s="14" t="inlineStr">
        <is>
          <t>SI</t>
        </is>
      </c>
    </row>
    <row r="4787">
      <c r="B4787" t="inlineStr">
        <is>
          <t>Venta Local</t>
        </is>
      </c>
      <c r="C4787" t="n">
        <v>40351511</v>
      </c>
      <c r="D4787" t="inlineStr">
        <is>
          <t>AGROSUPER SHANGHAI</t>
        </is>
      </c>
      <c r="E4787" t="n">
        <v>1021766</v>
      </c>
      <c r="F4787" t="inlineStr">
        <is>
          <t>agrosuper shanghai1021766</t>
        </is>
      </c>
      <c r="G4787" s="12" t="n">
        <v>45099</v>
      </c>
      <c r="H4787" s="10" t="inlineStr"/>
      <c r="I4787" s="10" t="n"/>
      <c r="J4787" s="10" t="n"/>
      <c r="K4787" s="10" t="n"/>
      <c r="L4787" s="13" t="n">
        <v>5.574109245612703</v>
      </c>
      <c r="M4787" s="12" t="n">
        <v>45104</v>
      </c>
      <c r="N4787" s="13" t="n">
        <v>5.5</v>
      </c>
      <c r="O4787" s="12" t="n">
        <v>45109</v>
      </c>
      <c r="P4787" t="n">
        <v>25</v>
      </c>
      <c r="Q4787" s="14" t="inlineStr">
        <is>
          <t>SI</t>
        </is>
      </c>
      <c r="R4787" s="10" t="n"/>
      <c r="S4787" s="10" t="n"/>
      <c r="T4787" s="10" t="n"/>
      <c r="U4787" s="10" t="n"/>
      <c r="V4787" s="13" t="n">
        <v>7.574109245612703</v>
      </c>
      <c r="W4787" s="12" t="n">
        <v>45106</v>
      </c>
      <c r="X4787" s="13" t="n">
        <v>7.5</v>
      </c>
      <c r="Y4787" s="12" t="n">
        <v>45109</v>
      </c>
      <c r="Z4787" t="n">
        <v>25</v>
      </c>
      <c r="AA4787" s="14" t="inlineStr">
        <is>
          <t>SI</t>
        </is>
      </c>
    </row>
    <row r="4788">
      <c r="B4788" t="inlineStr">
        <is>
          <t>Venta Local</t>
        </is>
      </c>
      <c r="C4788" t="n">
        <v>40349629</v>
      </c>
      <c r="D4788" t="inlineStr">
        <is>
          <t>AGRO EUROPA</t>
        </is>
      </c>
      <c r="E4788" t="n">
        <v>1023447</v>
      </c>
      <c r="F4788" t="inlineStr">
        <is>
          <t>agro europa1023447</t>
        </is>
      </c>
      <c r="G4788" s="12" t="n">
        <v>45100</v>
      </c>
      <c r="H4788" s="10" t="inlineStr"/>
      <c r="I4788" s="10" t="n"/>
      <c r="J4788" s="10" t="n"/>
      <c r="K4788" s="10" t="n"/>
      <c r="L4788" s="13" t="n">
        <v>5.142011834319526</v>
      </c>
      <c r="M4788" s="12" t="n">
        <v>45105</v>
      </c>
      <c r="N4788" s="13" t="n">
        <v>7.5</v>
      </c>
      <c r="O4788" s="12" t="n">
        <v>45112</v>
      </c>
      <c r="P4788" t="n">
        <v>22</v>
      </c>
      <c r="Q4788" s="14" t="inlineStr">
        <is>
          <t>SI</t>
        </is>
      </c>
      <c r="R4788" s="10" t="n"/>
      <c r="S4788" s="10" t="n"/>
      <c r="T4788" s="10" t="n"/>
      <c r="U4788" s="10" t="n"/>
      <c r="V4788" s="13" t="n">
        <v>7.142011834319526</v>
      </c>
      <c r="W4788" s="12" t="n">
        <v>45107</v>
      </c>
      <c r="X4788" s="13" t="n">
        <v>9.5</v>
      </c>
      <c r="Y4788" s="12" t="n">
        <v>45112</v>
      </c>
      <c r="Z4788" t="n">
        <v>22</v>
      </c>
      <c r="AA4788" s="14" t="inlineStr">
        <is>
          <t>SI</t>
        </is>
      </c>
    </row>
    <row r="4789">
      <c r="B4789" t="inlineStr">
        <is>
          <t>Venta Directa</t>
        </is>
      </c>
      <c r="C4789" t="n">
        <v>40349487</v>
      </c>
      <c r="D4789" t="inlineStr">
        <is>
          <t>AGRO SUDAMERICA</t>
        </is>
      </c>
      <c r="E4789" t="n">
        <v>1021106</v>
      </c>
      <c r="F4789" t="inlineStr">
        <is>
          <t>agro sudamerica1021106</t>
        </is>
      </c>
      <c r="G4789" s="12" t="n">
        <v>45101</v>
      </c>
      <c r="H4789" s="10" t="inlineStr"/>
      <c r="I4789" s="10" t="n"/>
      <c r="J4789" s="10" t="n"/>
      <c r="K4789" s="10" t="n"/>
      <c r="L4789" s="13" t="n"/>
      <c r="N4789" s="13" t="n"/>
      <c r="Q4789" s="14" t="n"/>
      <c r="R4789" s="10" t="n"/>
      <c r="S4789" s="10" t="n"/>
      <c r="T4789" s="10" t="n"/>
      <c r="U4789" s="10" t="n"/>
      <c r="V4789" s="13" t="n"/>
      <c r="X4789" s="13" t="n"/>
      <c r="AA4789" s="14" t="n"/>
    </row>
    <row r="4790">
      <c r="B4790" t="inlineStr">
        <is>
          <t>Venta Local</t>
        </is>
      </c>
      <c r="C4790" t="n">
        <v>40347885</v>
      </c>
      <c r="D4790" t="inlineStr">
        <is>
          <t>AGRO EUROPA</t>
        </is>
      </c>
      <c r="E4790" t="n">
        <v>1010877</v>
      </c>
      <c r="F4790" t="inlineStr">
        <is>
          <t>agro europa1010877</t>
        </is>
      </c>
      <c r="G4790" s="12" t="n">
        <v>45102</v>
      </c>
      <c r="H4790" s="10" t="inlineStr"/>
      <c r="I4790" s="10" t="n"/>
      <c r="J4790" s="10" t="n"/>
      <c r="K4790" s="10" t="n"/>
      <c r="L4790" s="13" t="n">
        <v>5.142011834319526</v>
      </c>
      <c r="M4790" s="12" t="n">
        <v>45107</v>
      </c>
      <c r="N4790" s="13" t="n">
        <v>7.5</v>
      </c>
      <c r="O4790" s="12" t="n">
        <v>45114</v>
      </c>
      <c r="P4790" t="n">
        <v>20</v>
      </c>
      <c r="Q4790" s="14" t="inlineStr">
        <is>
          <t>SI</t>
        </is>
      </c>
      <c r="R4790" s="10" t="n"/>
      <c r="S4790" s="10" t="n"/>
      <c r="T4790" s="10" t="n"/>
      <c r="U4790" s="10" t="n"/>
      <c r="V4790" s="13" t="n">
        <v>7.142011834319526</v>
      </c>
      <c r="W4790" s="12" t="n">
        <v>45109</v>
      </c>
      <c r="X4790" s="13" t="n">
        <v>9.5</v>
      </c>
      <c r="Y4790" s="12" t="n">
        <v>45114</v>
      </c>
      <c r="Z4790" t="n">
        <v>20</v>
      </c>
      <c r="AA4790" s="14" t="inlineStr">
        <is>
          <t>SI</t>
        </is>
      </c>
    </row>
    <row r="4791">
      <c r="B4791" t="inlineStr">
        <is>
          <t>Venta Directa</t>
        </is>
      </c>
      <c r="C4791" t="n">
        <v>40347781</v>
      </c>
      <c r="D4791" t="inlineStr">
        <is>
          <t>AGRO SUDAMERICA</t>
        </is>
      </c>
      <c r="E4791" t="n">
        <v>1011421</v>
      </c>
      <c r="F4791" t="inlineStr">
        <is>
          <t>agro sudamerica1011421</t>
        </is>
      </c>
      <c r="G4791" s="12" t="n">
        <v>45103</v>
      </c>
      <c r="H4791" s="10" t="inlineStr"/>
      <c r="I4791" s="10" t="n"/>
      <c r="J4791" s="10" t="n"/>
      <c r="K4791" s="10" t="n"/>
      <c r="L4791" s="13" t="n"/>
      <c r="N4791" s="13" t="n"/>
      <c r="Q4791" s="14" t="n"/>
      <c r="R4791" s="10" t="n"/>
      <c r="S4791" s="10" t="n"/>
      <c r="T4791" s="10" t="n"/>
      <c r="U4791" s="10" t="n"/>
      <c r="V4791" s="13" t="n"/>
      <c r="X4791" s="13" t="n"/>
      <c r="AA4791" s="14" t="n"/>
    </row>
    <row r="4792">
      <c r="B4792" t="inlineStr">
        <is>
          <t>Venta Directa</t>
        </is>
      </c>
      <c r="C4792" t="n">
        <v>40347780</v>
      </c>
      <c r="D4792" t="inlineStr">
        <is>
          <t>AGRO SUDAMERICA</t>
        </is>
      </c>
      <c r="E4792" t="n">
        <v>1011421</v>
      </c>
      <c r="F4792" t="inlineStr">
        <is>
          <t>agro sudamerica1011421</t>
        </is>
      </c>
      <c r="G4792" s="12" t="n">
        <v>45104</v>
      </c>
      <c r="H4792" s="10" t="inlineStr"/>
      <c r="I4792" s="10" t="n"/>
      <c r="J4792" s="10" t="n"/>
      <c r="K4792" s="10" t="n"/>
      <c r="L4792" s="13" t="n"/>
      <c r="N4792" s="13" t="n"/>
      <c r="Q4792" s="14" t="n"/>
      <c r="R4792" s="10" t="n"/>
      <c r="S4792" s="10" t="n"/>
      <c r="T4792" s="10" t="n"/>
      <c r="U4792" s="10" t="n"/>
      <c r="V4792" s="13" t="n"/>
      <c r="X4792" s="13" t="n"/>
      <c r="AA4792" s="14" t="n"/>
    </row>
    <row r="4793">
      <c r="B4793" t="inlineStr">
        <is>
          <t>Venta Directa</t>
        </is>
      </c>
      <c r="C4793" t="n">
        <v>40344421</v>
      </c>
      <c r="D4793" t="inlineStr">
        <is>
          <t>AGRO SUDAMERICA</t>
        </is>
      </c>
      <c r="E4793" t="n">
        <v>1022709</v>
      </c>
      <c r="F4793" t="inlineStr">
        <is>
          <t>agro sudamerica1022709</t>
        </is>
      </c>
      <c r="G4793" s="12" t="n">
        <v>45105</v>
      </c>
      <c r="H4793" s="10" t="inlineStr"/>
      <c r="I4793" s="10" t="n"/>
      <c r="J4793" s="10" t="n"/>
      <c r="K4793" s="10" t="n"/>
      <c r="L4793" s="13" t="n"/>
      <c r="N4793" s="13" t="n"/>
      <c r="Q4793" s="14" t="n"/>
      <c r="R4793" s="10" t="n"/>
      <c r="S4793" s="10" t="n"/>
      <c r="T4793" s="10" t="n"/>
      <c r="U4793" s="10" t="n"/>
      <c r="V4793" s="13" t="n"/>
      <c r="X4793" s="13" t="n"/>
      <c r="AA4793" s="14" t="n"/>
    </row>
    <row r="4794">
      <c r="B4794" t="inlineStr">
        <is>
          <t>Venta Directa</t>
        </is>
      </c>
      <c r="C4794" t="n">
        <v>40354598</v>
      </c>
      <c r="D4794" t="inlineStr">
        <is>
          <t>AGRO SUDAMERICA</t>
        </is>
      </c>
      <c r="E4794" t="n">
        <v>1022709</v>
      </c>
      <c r="F4794" t="inlineStr">
        <is>
          <t>agro sudamerica1022709</t>
        </is>
      </c>
      <c r="G4794" s="12" t="n">
        <v>45106</v>
      </c>
      <c r="H4794" s="10" t="inlineStr"/>
      <c r="I4794" s="10" t="n"/>
      <c r="J4794" s="10" t="n"/>
      <c r="K4794" s="10" t="n"/>
      <c r="L4794" s="13" t="n"/>
      <c r="N4794" s="13" t="n"/>
      <c r="Q4794" s="14" t="n"/>
      <c r="R4794" s="10" t="n"/>
      <c r="S4794" s="10" t="n"/>
      <c r="T4794" s="10" t="n"/>
      <c r="U4794" s="10" t="n"/>
      <c r="V4794" s="13" t="n"/>
      <c r="X4794" s="13" t="n"/>
      <c r="AA4794" s="14" t="n"/>
    </row>
    <row r="4795">
      <c r="B4795" t="inlineStr">
        <is>
          <t>Venta Directa</t>
        </is>
      </c>
      <c r="C4795" t="n">
        <v>40354064</v>
      </c>
      <c r="D4795" t="inlineStr">
        <is>
          <t>AGRO SUDAMERICA</t>
        </is>
      </c>
      <c r="E4795" t="n">
        <v>1011042</v>
      </c>
      <c r="F4795" t="inlineStr">
        <is>
          <t>agro sudamerica1011042</t>
        </is>
      </c>
      <c r="G4795" s="12" t="n">
        <v>45107</v>
      </c>
      <c r="H4795" s="10" t="inlineStr"/>
      <c r="I4795" s="10" t="n"/>
      <c r="J4795" s="10" t="n"/>
      <c r="K4795" s="10" t="n"/>
      <c r="L4795" s="13" t="n"/>
      <c r="N4795" s="13" t="n"/>
      <c r="Q4795" s="14" t="n"/>
      <c r="R4795" s="10" t="n"/>
      <c r="S4795" s="10" t="n"/>
      <c r="T4795" s="10" t="n"/>
      <c r="U4795" s="10" t="n"/>
      <c r="V4795" s="13" t="n"/>
      <c r="X4795" s="13" t="n"/>
      <c r="AA4795" s="14" t="n"/>
    </row>
    <row r="4796">
      <c r="B4796" t="inlineStr">
        <is>
          <t>Venta Directa</t>
        </is>
      </c>
      <c r="C4796" t="n">
        <v>40352802</v>
      </c>
      <c r="D4796" t="inlineStr">
        <is>
          <t>AGROSUPER ASIA</t>
        </is>
      </c>
      <c r="E4796" t="n">
        <v>1021149</v>
      </c>
      <c r="F4796" t="inlineStr">
        <is>
          <t>agrosuper asia1021149</t>
        </is>
      </c>
      <c r="G4796" s="12" t="n">
        <v>45108</v>
      </c>
      <c r="H4796" s="10" t="inlineStr"/>
      <c r="I4796" s="10" t="n"/>
      <c r="J4796" s="10" t="n"/>
      <c r="K4796" s="10" t="n"/>
      <c r="L4796" s="13" t="n"/>
      <c r="N4796" s="13" t="n"/>
      <c r="Q4796" s="14" t="n"/>
      <c r="R4796" s="10" t="n"/>
      <c r="S4796" s="10" t="n"/>
      <c r="T4796" s="10" t="n"/>
      <c r="U4796" s="10" t="n"/>
      <c r="V4796" s="13" t="n"/>
      <c r="X4796" s="13" t="n"/>
      <c r="AA4796" s="14" t="n"/>
    </row>
    <row r="4797">
      <c r="B4797" t="inlineStr">
        <is>
          <t>Venta Directa</t>
        </is>
      </c>
      <c r="C4797" t="n">
        <v>40352802</v>
      </c>
      <c r="D4797" t="inlineStr">
        <is>
          <t>AGROSUPER ASIA</t>
        </is>
      </c>
      <c r="E4797" t="n">
        <v>1021149</v>
      </c>
      <c r="F4797" t="inlineStr">
        <is>
          <t>agrosuper asia1021149</t>
        </is>
      </c>
      <c r="G4797" s="12" t="n">
        <v>45109</v>
      </c>
      <c r="H4797" s="10" t="inlineStr"/>
      <c r="I4797" s="10" t="n"/>
      <c r="J4797" s="10" t="n"/>
      <c r="K4797" s="10" t="n"/>
      <c r="L4797" s="13" t="n"/>
      <c r="N4797" s="13" t="n"/>
      <c r="Q4797" s="14" t="n"/>
      <c r="R4797" s="10" t="n"/>
      <c r="S4797" s="10" t="n"/>
      <c r="T4797" s="10" t="n"/>
      <c r="U4797" s="10" t="n"/>
      <c r="V4797" s="13" t="n"/>
      <c r="X4797" s="13" t="n"/>
      <c r="AA4797" s="14" t="n"/>
    </row>
    <row r="4798">
      <c r="B4798" t="inlineStr">
        <is>
          <t>Venta Local</t>
        </is>
      </c>
      <c r="C4798" t="n">
        <v>40352484</v>
      </c>
      <c r="D4798" t="inlineStr">
        <is>
          <t>AGRO AMERICA</t>
        </is>
      </c>
      <c r="E4798" t="n">
        <v>1012521</v>
      </c>
      <c r="F4798" t="inlineStr">
        <is>
          <t>agro america1012521</t>
        </is>
      </c>
      <c r="G4798" s="12" t="n">
        <v>45110</v>
      </c>
      <c r="H4798" s="10" t="inlineStr"/>
      <c r="I4798" s="10" t="n"/>
      <c r="J4798" s="10" t="n"/>
      <c r="K4798" s="10" t="n"/>
      <c r="L4798" s="13" t="n">
        <v>7.5</v>
      </c>
      <c r="M4798" s="12" t="n">
        <v>45117</v>
      </c>
      <c r="N4798" s="13" t="n">
        <v>9.5</v>
      </c>
      <c r="O4798" s="12" t="n">
        <v>45126</v>
      </c>
      <c r="P4798" t="n">
        <v>10</v>
      </c>
      <c r="Q4798" s="14" t="inlineStr">
        <is>
          <t>SI</t>
        </is>
      </c>
      <c r="R4798" s="10" t="n"/>
      <c r="S4798" s="10" t="n"/>
      <c r="T4798" s="10" t="n"/>
      <c r="U4798" s="10" t="n"/>
      <c r="V4798" s="13" t="n">
        <v>9.5</v>
      </c>
      <c r="W4798" s="12" t="n">
        <v>45119</v>
      </c>
      <c r="X4798" s="13" t="n">
        <v>11.5</v>
      </c>
      <c r="Y4798" s="12" t="n">
        <v>45126</v>
      </c>
      <c r="Z4798" t="n">
        <v>10</v>
      </c>
      <c r="AA4798" s="14" t="inlineStr">
        <is>
          <t>SI</t>
        </is>
      </c>
    </row>
    <row r="4799">
      <c r="B4799" t="inlineStr">
        <is>
          <t>Venta Local</t>
        </is>
      </c>
      <c r="C4799" t="n">
        <v>40352484</v>
      </c>
      <c r="D4799" t="inlineStr">
        <is>
          <t>AGRO AMERICA</t>
        </is>
      </c>
      <c r="E4799" t="n">
        <v>1012522</v>
      </c>
      <c r="F4799" t="inlineStr">
        <is>
          <t>agro america1012522</t>
        </is>
      </c>
      <c r="G4799" s="12" t="n">
        <v>45111</v>
      </c>
      <c r="H4799" s="10" t="inlineStr"/>
      <c r="I4799" s="10" t="n"/>
      <c r="J4799" s="10" t="n"/>
      <c r="K4799" s="10" t="n"/>
      <c r="L4799" s="13" t="n">
        <v>7.5</v>
      </c>
      <c r="M4799" s="12" t="n">
        <v>45118</v>
      </c>
      <c r="N4799" s="13" t="n">
        <v>9.5</v>
      </c>
      <c r="O4799" s="12" t="n">
        <v>45127</v>
      </c>
      <c r="P4799" t="n">
        <v>9</v>
      </c>
      <c r="Q4799" s="14" t="inlineStr">
        <is>
          <t>SI</t>
        </is>
      </c>
      <c r="R4799" s="10" t="n"/>
      <c r="S4799" s="10" t="n"/>
      <c r="T4799" s="10" t="n"/>
      <c r="U4799" s="10" t="n"/>
      <c r="V4799" s="13" t="n">
        <v>9.5</v>
      </c>
      <c r="W4799" s="12" t="n">
        <v>45120</v>
      </c>
      <c r="X4799" s="13" t="n">
        <v>11.5</v>
      </c>
      <c r="Y4799" s="12" t="n">
        <v>45127</v>
      </c>
      <c r="Z4799" t="n">
        <v>9</v>
      </c>
      <c r="AA4799" s="14" t="inlineStr">
        <is>
          <t>SI</t>
        </is>
      </c>
    </row>
    <row r="4800">
      <c r="B4800" t="inlineStr">
        <is>
          <t>Venta Local</t>
        </is>
      </c>
      <c r="C4800" t="n">
        <v>40352484</v>
      </c>
      <c r="D4800" t="inlineStr">
        <is>
          <t>AGRO AMERICA</t>
        </is>
      </c>
      <c r="E4800" t="n">
        <v>1012110</v>
      </c>
      <c r="F4800" t="inlineStr">
        <is>
          <t>agro america1012110</t>
        </is>
      </c>
      <c r="G4800" s="12" t="n">
        <v>45112</v>
      </c>
      <c r="H4800" s="10" t="inlineStr"/>
      <c r="I4800" s="10" t="n"/>
      <c r="J4800" s="10" t="n"/>
      <c r="K4800" s="10" t="n"/>
      <c r="L4800" s="13" t="n">
        <v>7.5</v>
      </c>
      <c r="M4800" s="12" t="n">
        <v>45119</v>
      </c>
      <c r="N4800" s="13" t="n">
        <v>9.5</v>
      </c>
      <c r="O4800" s="12" t="n">
        <v>45128</v>
      </c>
      <c r="P4800" t="n">
        <v>8</v>
      </c>
      <c r="Q4800" s="14" t="inlineStr">
        <is>
          <t>SI</t>
        </is>
      </c>
      <c r="R4800" s="10" t="n"/>
      <c r="S4800" s="10" t="n"/>
      <c r="T4800" s="10" t="n"/>
      <c r="U4800" s="10" t="n"/>
      <c r="V4800" s="13" t="n">
        <v>9.5</v>
      </c>
      <c r="W4800" s="12" t="n">
        <v>45121</v>
      </c>
      <c r="X4800" s="13" t="n">
        <v>11.5</v>
      </c>
      <c r="Y4800" s="12" t="n">
        <v>45128</v>
      </c>
      <c r="Z4800" t="n">
        <v>8</v>
      </c>
      <c r="AA4800" s="14" t="inlineStr">
        <is>
          <t>SI</t>
        </is>
      </c>
    </row>
    <row r="4801">
      <c r="B4801" t="inlineStr">
        <is>
          <t>Venta Directa</t>
        </is>
      </c>
      <c r="C4801" t="n">
        <v>40350730</v>
      </c>
      <c r="D4801" t="inlineStr">
        <is>
          <t>AGRO SUDAMERICA</t>
        </is>
      </c>
      <c r="E4801" t="n">
        <v>1021385</v>
      </c>
      <c r="F4801" t="inlineStr">
        <is>
          <t>agro sudamerica1021385</t>
        </is>
      </c>
      <c r="G4801" s="12" t="n">
        <v>45113</v>
      </c>
      <c r="H4801" s="10" t="inlineStr"/>
      <c r="I4801" s="10" t="n"/>
      <c r="J4801" s="10" t="n"/>
      <c r="K4801" s="10" t="n"/>
      <c r="L4801" s="13" t="n"/>
      <c r="N4801" s="13" t="n"/>
      <c r="Q4801" s="14" t="n"/>
      <c r="R4801" s="10" t="n"/>
      <c r="S4801" s="10" t="n"/>
      <c r="T4801" s="10" t="n"/>
      <c r="U4801" s="10" t="n"/>
      <c r="V4801" s="13" t="n"/>
      <c r="X4801" s="13" t="n"/>
      <c r="AA4801" s="14" t="n"/>
    </row>
    <row r="4802">
      <c r="B4802" t="inlineStr">
        <is>
          <t>Venta Directa</t>
        </is>
      </c>
      <c r="C4802" t="n">
        <v>40347779</v>
      </c>
      <c r="D4802" t="inlineStr">
        <is>
          <t>AGRO SUDAMERICA</t>
        </is>
      </c>
      <c r="E4802" t="n">
        <v>1022709</v>
      </c>
      <c r="F4802" t="inlineStr">
        <is>
          <t>agro sudamerica1022709</t>
        </is>
      </c>
      <c r="G4802" s="12" t="n">
        <v>45114</v>
      </c>
      <c r="H4802" s="10" t="inlineStr"/>
      <c r="I4802" s="10" t="n"/>
      <c r="J4802" s="10" t="n"/>
      <c r="K4802" s="10" t="n"/>
      <c r="L4802" s="13" t="n"/>
      <c r="N4802" s="13" t="n"/>
      <c r="Q4802" s="14" t="n"/>
      <c r="R4802" s="10" t="n"/>
      <c r="S4802" s="10" t="n"/>
      <c r="T4802" s="10" t="n"/>
      <c r="U4802" s="10" t="n"/>
      <c r="V4802" s="13" t="n"/>
      <c r="X4802" s="13" t="n"/>
      <c r="AA4802" s="14" t="n"/>
    </row>
    <row r="4803">
      <c r="B4803" t="inlineStr">
        <is>
          <t>Venta Local</t>
        </is>
      </c>
      <c r="C4803" t="n">
        <v>40353613</v>
      </c>
      <c r="D4803" t="inlineStr">
        <is>
          <t>ANDES ASIA</t>
        </is>
      </c>
      <c r="E4803" t="n">
        <v>1021936</v>
      </c>
      <c r="F4803" t="inlineStr">
        <is>
          <t>andes asia1021936</t>
        </is>
      </c>
      <c r="G4803" s="12" t="n">
        <v>45115</v>
      </c>
      <c r="H4803" s="10" t="inlineStr"/>
      <c r="I4803" s="10" t="n"/>
      <c r="J4803" s="10" t="n"/>
      <c r="K4803" s="10" t="n"/>
      <c r="L4803" s="13" t="n">
        <v>4.830303030303031</v>
      </c>
      <c r="M4803" s="12" t="n">
        <v>45119</v>
      </c>
      <c r="N4803" s="13" t="n">
        <v>15</v>
      </c>
      <c r="O4803" s="12" t="n">
        <v>45134</v>
      </c>
      <c r="P4803" t="n">
        <v>3</v>
      </c>
      <c r="Q4803" s="14" t="inlineStr">
        <is>
          <t>SI</t>
        </is>
      </c>
      <c r="R4803" s="10" t="n"/>
      <c r="S4803" s="10" t="n"/>
      <c r="T4803" s="10" t="n"/>
      <c r="U4803" s="10" t="n"/>
      <c r="V4803" s="13" t="n">
        <v>6.830303030303031</v>
      </c>
      <c r="W4803" s="12" t="n">
        <v>45121</v>
      </c>
      <c r="X4803" s="13" t="n">
        <v>17</v>
      </c>
      <c r="Y4803" s="12" t="n">
        <v>45134</v>
      </c>
      <c r="Z4803" t="n">
        <v>3</v>
      </c>
      <c r="AA4803" s="14" t="inlineStr">
        <is>
          <t>SI</t>
        </is>
      </c>
    </row>
    <row r="4804">
      <c r="B4804" t="inlineStr">
        <is>
          <t>Venta Local</t>
        </is>
      </c>
      <c r="C4804" t="n">
        <v>40353609</v>
      </c>
      <c r="D4804" t="inlineStr">
        <is>
          <t>ANDES ASIA</t>
        </is>
      </c>
      <c r="E4804" t="n">
        <v>1021936</v>
      </c>
      <c r="F4804" t="inlineStr">
        <is>
          <t>andes asia1021936</t>
        </is>
      </c>
      <c r="G4804" s="12" t="n">
        <v>45116</v>
      </c>
      <c r="H4804" s="10" t="inlineStr"/>
      <c r="I4804" s="10" t="n"/>
      <c r="J4804" s="10" t="n"/>
      <c r="K4804" s="10" t="n"/>
      <c r="L4804" s="13" t="n">
        <v>4.830303030303031</v>
      </c>
      <c r="M4804" s="12" t="n">
        <v>45120</v>
      </c>
      <c r="N4804" s="13" t="n">
        <v>15</v>
      </c>
      <c r="O4804" s="12" t="n">
        <v>45135</v>
      </c>
      <c r="P4804" t="n">
        <v>2</v>
      </c>
      <c r="Q4804" s="14" t="inlineStr">
        <is>
          <t>Mes 8</t>
        </is>
      </c>
      <c r="R4804" s="10" t="n"/>
      <c r="S4804" s="10" t="n"/>
      <c r="T4804" s="10" t="n"/>
      <c r="U4804" s="10" t="n"/>
      <c r="V4804" s="13" t="n">
        <v>6.830303030303031</v>
      </c>
      <c r="W4804" s="12" t="n">
        <v>45122</v>
      </c>
      <c r="X4804" s="13" t="n">
        <v>17</v>
      </c>
      <c r="Y4804" s="12" t="n">
        <v>45135</v>
      </c>
      <c r="Z4804" t="n">
        <v>2</v>
      </c>
      <c r="AA4804" s="14" t="inlineStr">
        <is>
          <t>Mes 8</t>
        </is>
      </c>
    </row>
    <row r="4805">
      <c r="B4805" t="inlineStr">
        <is>
          <t>Venta Directa</t>
        </is>
      </c>
      <c r="C4805" t="n">
        <v>40353077</v>
      </c>
      <c r="D4805" t="inlineStr">
        <is>
          <t>AGRO SUDAMERICA</t>
        </is>
      </c>
      <c r="E4805" t="n">
        <v>1011421</v>
      </c>
      <c r="F4805" t="inlineStr">
        <is>
          <t>agro sudamerica1011421</t>
        </is>
      </c>
      <c r="G4805" s="12" t="n">
        <v>45117</v>
      </c>
      <c r="H4805" s="10" t="inlineStr"/>
      <c r="I4805" s="10" t="n"/>
      <c r="J4805" s="10" t="n"/>
      <c r="K4805" s="10" t="n"/>
      <c r="L4805" s="13" t="n"/>
      <c r="N4805" s="13" t="n"/>
      <c r="Q4805" s="14" t="n"/>
      <c r="R4805" s="10" t="n"/>
      <c r="S4805" s="10" t="n"/>
      <c r="T4805" s="10" t="n"/>
      <c r="U4805" s="10" t="n"/>
      <c r="V4805" s="13" t="n"/>
      <c r="X4805" s="13" t="n"/>
      <c r="AA4805" s="14" t="n"/>
    </row>
    <row r="4806">
      <c r="B4806" t="inlineStr">
        <is>
          <t>Venta Directa</t>
        </is>
      </c>
      <c r="C4806" t="n">
        <v>40353076</v>
      </c>
      <c r="D4806" t="inlineStr">
        <is>
          <t>AGRO SUDAMERICA</t>
        </is>
      </c>
      <c r="E4806" t="n">
        <v>1011421</v>
      </c>
      <c r="F4806" t="inlineStr">
        <is>
          <t>agro sudamerica1011421</t>
        </is>
      </c>
      <c r="G4806" s="12" t="n">
        <v>45118</v>
      </c>
      <c r="H4806" s="10" t="inlineStr"/>
      <c r="I4806" s="10" t="n"/>
      <c r="J4806" s="10" t="n"/>
      <c r="K4806" s="10" t="n"/>
      <c r="L4806" s="13" t="n"/>
      <c r="N4806" s="13" t="n"/>
      <c r="Q4806" s="14" t="n"/>
      <c r="R4806" s="10" t="n"/>
      <c r="S4806" s="10" t="n"/>
      <c r="T4806" s="10" t="n"/>
      <c r="U4806" s="10" t="n"/>
      <c r="V4806" s="13" t="n"/>
      <c r="X4806" s="13" t="n"/>
      <c r="AA4806" s="14" t="n"/>
    </row>
    <row r="4807">
      <c r="B4807" t="inlineStr">
        <is>
          <t>Venta Directa</t>
        </is>
      </c>
      <c r="C4807" t="n">
        <v>40353075</v>
      </c>
      <c r="D4807" t="inlineStr">
        <is>
          <t>AGRO SUDAMERICA</t>
        </is>
      </c>
      <c r="E4807" t="n">
        <v>1011421</v>
      </c>
      <c r="F4807" t="inlineStr">
        <is>
          <t>agro sudamerica1011421</t>
        </is>
      </c>
      <c r="G4807" s="12" t="n">
        <v>45119</v>
      </c>
      <c r="H4807" s="10" t="inlineStr"/>
      <c r="I4807" s="10" t="n"/>
      <c r="J4807" s="10" t="n"/>
      <c r="K4807" s="10" t="n"/>
      <c r="L4807" s="13" t="n"/>
      <c r="N4807" s="13" t="n"/>
      <c r="Q4807" s="14" t="n"/>
      <c r="R4807" s="10" t="n"/>
      <c r="S4807" s="10" t="n"/>
      <c r="T4807" s="10" t="n"/>
      <c r="U4807" s="10" t="n"/>
      <c r="V4807" s="13" t="n"/>
      <c r="X4807" s="13" t="n"/>
      <c r="AA4807" s="14" t="n"/>
    </row>
    <row r="4808">
      <c r="B4808" t="inlineStr">
        <is>
          <t>Venta Directa</t>
        </is>
      </c>
      <c r="C4808" t="n">
        <v>40354708</v>
      </c>
      <c r="D4808" t="inlineStr">
        <is>
          <t>AGRO SUDAMERICA</t>
        </is>
      </c>
      <c r="E4808" t="n">
        <v>1023334</v>
      </c>
      <c r="F4808" t="inlineStr">
        <is>
          <t>agro sudamerica1023334</t>
        </is>
      </c>
      <c r="G4808" s="12" t="n">
        <v>45120</v>
      </c>
      <c r="H4808" s="10" t="inlineStr"/>
      <c r="I4808" s="10" t="n"/>
      <c r="J4808" s="10" t="n"/>
      <c r="K4808" s="10" t="n"/>
      <c r="L4808" s="13" t="n"/>
      <c r="N4808" s="13" t="n"/>
      <c r="Q4808" s="14" t="n"/>
      <c r="R4808" s="10" t="n"/>
      <c r="S4808" s="10" t="n"/>
      <c r="T4808" s="10" t="n"/>
      <c r="U4808" s="10" t="n"/>
      <c r="V4808" s="13" t="n"/>
      <c r="X4808" s="13" t="n"/>
      <c r="AA4808" s="14" t="n"/>
    </row>
    <row r="4809">
      <c r="B4809" t="inlineStr">
        <is>
          <t>Venta Local</t>
        </is>
      </c>
      <c r="C4809" t="n">
        <v>40354659</v>
      </c>
      <c r="D4809" t="inlineStr">
        <is>
          <t>AGROSUPER SHANGHAI</t>
        </is>
      </c>
      <c r="E4809" t="n">
        <v>1011967</v>
      </c>
      <c r="F4809" t="inlineStr">
        <is>
          <t>agrosuper shanghai1011967</t>
        </is>
      </c>
      <c r="G4809" s="12" t="n">
        <v>45121</v>
      </c>
      <c r="H4809" s="10" t="inlineStr"/>
      <c r="I4809" s="10" t="n"/>
      <c r="J4809" s="10" t="n"/>
      <c r="K4809" s="10" t="n"/>
      <c r="L4809" s="13" t="n">
        <v>5.574109245612703</v>
      </c>
      <c r="M4809" s="12" t="n">
        <v>45126</v>
      </c>
      <c r="N4809" s="13" t="n">
        <v>5.5</v>
      </c>
      <c r="O4809" s="12" t="n">
        <v>45131</v>
      </c>
      <c r="P4809" t="n">
        <v>6</v>
      </c>
      <c r="Q4809" s="14" t="inlineStr">
        <is>
          <t>SI</t>
        </is>
      </c>
      <c r="R4809" s="10" t="n"/>
      <c r="S4809" s="10" t="n"/>
      <c r="T4809" s="10" t="n"/>
      <c r="U4809" s="10" t="n"/>
      <c r="V4809" s="13" t="n">
        <v>7.574109245612703</v>
      </c>
      <c r="W4809" s="12" t="n">
        <v>45128</v>
      </c>
      <c r="X4809" s="13" t="n">
        <v>7.5</v>
      </c>
      <c r="Y4809" s="12" t="n">
        <v>45131</v>
      </c>
      <c r="Z4809" t="n">
        <v>6</v>
      </c>
      <c r="AA4809" s="14" t="inlineStr">
        <is>
          <t>SI</t>
        </is>
      </c>
    </row>
    <row r="4810">
      <c r="B4810" t="inlineStr">
        <is>
          <t>Venta Local</t>
        </is>
      </c>
      <c r="C4810" t="n">
        <v>40354656</v>
      </c>
      <c r="D4810" t="inlineStr">
        <is>
          <t>AGROSUPER SHANGHAI</t>
        </is>
      </c>
      <c r="E4810" t="n">
        <v>1012218</v>
      </c>
      <c r="F4810" t="inlineStr">
        <is>
          <t>agrosuper shanghai1012218</t>
        </is>
      </c>
      <c r="G4810" s="12" t="n">
        <v>45122</v>
      </c>
      <c r="H4810" s="10" t="inlineStr"/>
      <c r="I4810" s="10" t="n"/>
      <c r="J4810" s="10" t="n"/>
      <c r="K4810" s="10" t="n"/>
      <c r="L4810" s="13" t="n">
        <v>5.574109245612703</v>
      </c>
      <c r="M4810" s="12" t="n">
        <v>45127</v>
      </c>
      <c r="N4810" s="13" t="n">
        <v>5.5</v>
      </c>
      <c r="O4810" s="12" t="n">
        <v>45132</v>
      </c>
      <c r="P4810" t="n">
        <v>5</v>
      </c>
      <c r="Q4810" s="14" t="inlineStr">
        <is>
          <t>SI</t>
        </is>
      </c>
      <c r="R4810" s="10" t="n"/>
      <c r="S4810" s="10" t="n"/>
      <c r="T4810" s="10" t="n"/>
      <c r="U4810" s="10" t="n"/>
      <c r="V4810" s="13" t="n">
        <v>7.574109245612703</v>
      </c>
      <c r="W4810" s="12" t="n">
        <v>45129</v>
      </c>
      <c r="X4810" s="13" t="n">
        <v>7.5</v>
      </c>
      <c r="Y4810" s="12" t="n">
        <v>45132</v>
      </c>
      <c r="Z4810" t="n">
        <v>5</v>
      </c>
      <c r="AA4810" s="14" t="inlineStr">
        <is>
          <t>SI</t>
        </is>
      </c>
    </row>
    <row r="4811">
      <c r="B4811" t="inlineStr">
        <is>
          <t>Venta Local</t>
        </is>
      </c>
      <c r="C4811" t="n">
        <v>40354625</v>
      </c>
      <c r="D4811" t="inlineStr">
        <is>
          <t>ANDES ASIA</t>
        </is>
      </c>
      <c r="E4811" t="n">
        <v>1022866</v>
      </c>
      <c r="F4811" t="inlineStr">
        <is>
          <t>andes asia1022866</t>
        </is>
      </c>
      <c r="G4811" s="12" t="n">
        <v>45123</v>
      </c>
      <c r="H4811" s="10" t="inlineStr"/>
      <c r="I4811" s="10" t="n"/>
      <c r="J4811" s="10" t="n"/>
      <c r="K4811" s="10" t="n"/>
      <c r="L4811" s="13" t="n">
        <v>4.830303030303031</v>
      </c>
      <c r="M4811" s="12" t="n">
        <v>45127</v>
      </c>
      <c r="N4811" s="13" t="n">
        <v>15</v>
      </c>
      <c r="O4811" s="12" t="n">
        <v>45142</v>
      </c>
      <c r="P4811" t="n">
        <v>22</v>
      </c>
      <c r="Q4811" s="14" t="inlineStr">
        <is>
          <t>SI</t>
        </is>
      </c>
      <c r="R4811" s="10" t="n"/>
      <c r="S4811" s="10" t="n"/>
      <c r="T4811" s="10" t="n"/>
      <c r="U4811" s="10" t="n"/>
      <c r="V4811" s="13" t="n">
        <v>6.830303030303031</v>
      </c>
      <c r="W4811" s="12" t="n">
        <v>45129</v>
      </c>
      <c r="X4811" s="13" t="n">
        <v>17</v>
      </c>
      <c r="Y4811" s="12" t="n">
        <v>45142</v>
      </c>
      <c r="Z4811" t="n">
        <v>22</v>
      </c>
      <c r="AA4811" s="14" t="inlineStr">
        <is>
          <t>SI</t>
        </is>
      </c>
    </row>
    <row r="4812">
      <c r="B4812" t="inlineStr">
        <is>
          <t>Venta Local</t>
        </is>
      </c>
      <c r="C4812" t="n">
        <v>40354625</v>
      </c>
      <c r="D4812" t="inlineStr">
        <is>
          <t>ANDES ASIA</t>
        </is>
      </c>
      <c r="E4812" t="n">
        <v>1022864</v>
      </c>
      <c r="F4812" t="inlineStr">
        <is>
          <t>andes asia1022864</t>
        </is>
      </c>
      <c r="G4812" s="12" t="n">
        <v>45124</v>
      </c>
      <c r="H4812" s="10" t="inlineStr"/>
      <c r="I4812" s="10" t="n"/>
      <c r="J4812" s="10" t="n"/>
      <c r="K4812" s="10" t="n"/>
      <c r="L4812" s="13" t="n">
        <v>4.830303030303031</v>
      </c>
      <c r="M4812" s="12" t="n">
        <v>45128</v>
      </c>
      <c r="N4812" s="13" t="n">
        <v>15</v>
      </c>
      <c r="O4812" s="12" t="n">
        <v>45143</v>
      </c>
      <c r="P4812" t="n">
        <v>21</v>
      </c>
      <c r="Q4812" s="14" t="inlineStr">
        <is>
          <t>SI</t>
        </is>
      </c>
      <c r="R4812" s="10" t="n"/>
      <c r="S4812" s="10" t="n"/>
      <c r="T4812" s="10" t="n"/>
      <c r="U4812" s="10" t="n"/>
      <c r="V4812" s="13" t="n">
        <v>6.830303030303031</v>
      </c>
      <c r="W4812" s="12" t="n">
        <v>45130</v>
      </c>
      <c r="X4812" s="13" t="n">
        <v>17</v>
      </c>
      <c r="Y4812" s="12" t="n">
        <v>45143</v>
      </c>
      <c r="Z4812" t="n">
        <v>21</v>
      </c>
      <c r="AA4812" s="14" t="inlineStr">
        <is>
          <t>SI</t>
        </is>
      </c>
    </row>
    <row r="4813">
      <c r="B4813" t="inlineStr">
        <is>
          <t>Venta Local</t>
        </is>
      </c>
      <c r="C4813" t="n">
        <v>40354625</v>
      </c>
      <c r="D4813" t="inlineStr">
        <is>
          <t>ANDES ASIA</t>
        </is>
      </c>
      <c r="E4813" t="n">
        <v>1022751</v>
      </c>
      <c r="F4813" t="inlineStr">
        <is>
          <t>andes asia1022751</t>
        </is>
      </c>
      <c r="G4813" s="12" t="n">
        <v>45125</v>
      </c>
      <c r="H4813" s="10" t="inlineStr"/>
      <c r="I4813" s="10" t="n"/>
      <c r="J4813" s="10" t="n"/>
      <c r="K4813" s="10" t="n"/>
      <c r="L4813" s="13" t="n">
        <v>4.830303030303031</v>
      </c>
      <c r="M4813" s="12" t="n">
        <v>45129</v>
      </c>
      <c r="N4813" s="13" t="n">
        <v>15</v>
      </c>
      <c r="O4813" s="12" t="n">
        <v>45144</v>
      </c>
      <c r="P4813" t="n">
        <v>21</v>
      </c>
      <c r="Q4813" s="14" t="inlineStr">
        <is>
          <t>SI</t>
        </is>
      </c>
      <c r="R4813" s="10" t="n"/>
      <c r="S4813" s="10" t="n"/>
      <c r="T4813" s="10" t="n"/>
      <c r="U4813" s="10" t="n"/>
      <c r="V4813" s="13" t="n">
        <v>6.830303030303031</v>
      </c>
      <c r="W4813" s="12" t="n">
        <v>45131</v>
      </c>
      <c r="X4813" s="13" t="n">
        <v>17</v>
      </c>
      <c r="Y4813" s="12" t="n">
        <v>45144</v>
      </c>
      <c r="Z4813" t="n">
        <v>21</v>
      </c>
      <c r="AA4813" s="14" t="inlineStr">
        <is>
          <t>SI</t>
        </is>
      </c>
    </row>
    <row r="4814">
      <c r="B4814" t="inlineStr">
        <is>
          <t>Venta Local</t>
        </is>
      </c>
      <c r="C4814" t="n">
        <v>40354625</v>
      </c>
      <c r="D4814" t="inlineStr">
        <is>
          <t>ANDES ASIA</t>
        </is>
      </c>
      <c r="E4814" t="n">
        <v>1022293</v>
      </c>
      <c r="F4814" t="inlineStr">
        <is>
          <t>andes asia1022293</t>
        </is>
      </c>
      <c r="G4814" s="12" t="n">
        <v>45126</v>
      </c>
      <c r="H4814" s="10" t="inlineStr"/>
      <c r="I4814" s="10" t="n"/>
      <c r="J4814" s="10" t="n"/>
      <c r="K4814" s="10" t="n"/>
      <c r="L4814" s="13" t="n">
        <v>4.830303030303031</v>
      </c>
      <c r="M4814" s="12" t="n">
        <v>45130</v>
      </c>
      <c r="N4814" s="13" t="n">
        <v>15</v>
      </c>
      <c r="O4814" s="12" t="n">
        <v>45145</v>
      </c>
      <c r="P4814" t="n">
        <v>20</v>
      </c>
      <c r="Q4814" s="14" t="inlineStr">
        <is>
          <t>SI</t>
        </is>
      </c>
      <c r="R4814" s="10" t="n"/>
      <c r="S4814" s="10" t="n"/>
      <c r="T4814" s="10" t="n"/>
      <c r="U4814" s="10" t="n"/>
      <c r="V4814" s="13" t="n">
        <v>6.830303030303031</v>
      </c>
      <c r="W4814" s="12" t="n">
        <v>45132</v>
      </c>
      <c r="X4814" s="13" t="n">
        <v>17</v>
      </c>
      <c r="Y4814" s="12" t="n">
        <v>45145</v>
      </c>
      <c r="Z4814" t="n">
        <v>20</v>
      </c>
      <c r="AA4814" s="14" t="inlineStr">
        <is>
          <t>SI</t>
        </is>
      </c>
    </row>
    <row r="4815">
      <c r="B4815" t="inlineStr">
        <is>
          <t>Venta Local</t>
        </is>
      </c>
      <c r="C4815" t="n">
        <v>40354625</v>
      </c>
      <c r="D4815" t="inlineStr">
        <is>
          <t>ANDES ASIA</t>
        </is>
      </c>
      <c r="E4815" t="n">
        <v>1021921</v>
      </c>
      <c r="F4815" t="inlineStr">
        <is>
          <t>andes asia1021921</t>
        </is>
      </c>
      <c r="G4815" s="12" t="n">
        <v>45127</v>
      </c>
      <c r="H4815" s="10" t="inlineStr"/>
      <c r="I4815" s="10" t="n"/>
      <c r="J4815" s="10" t="n"/>
      <c r="K4815" s="10" t="n"/>
      <c r="L4815" s="13" t="n">
        <v>4.830303030303031</v>
      </c>
      <c r="M4815" s="12" t="n">
        <v>45131</v>
      </c>
      <c r="N4815" s="13" t="n">
        <v>15</v>
      </c>
      <c r="O4815" s="12" t="n">
        <v>45146</v>
      </c>
      <c r="P4815" t="n">
        <v>19</v>
      </c>
      <c r="Q4815" s="14" t="inlineStr">
        <is>
          <t>SI</t>
        </is>
      </c>
      <c r="R4815" s="10" t="n"/>
      <c r="S4815" s="10" t="n"/>
      <c r="T4815" s="10" t="n"/>
      <c r="U4815" s="10" t="n"/>
      <c r="V4815" s="13" t="n">
        <v>6.830303030303031</v>
      </c>
      <c r="W4815" s="12" t="n">
        <v>45133</v>
      </c>
      <c r="X4815" s="13" t="n">
        <v>17</v>
      </c>
      <c r="Y4815" s="12" t="n">
        <v>45146</v>
      </c>
      <c r="Z4815" t="n">
        <v>19</v>
      </c>
      <c r="AA4815" s="14" t="inlineStr">
        <is>
          <t>SI</t>
        </is>
      </c>
    </row>
    <row r="4816">
      <c r="B4816" t="inlineStr">
        <is>
          <t>Venta Directa</t>
        </is>
      </c>
      <c r="C4816" t="n">
        <v>40354599</v>
      </c>
      <c r="D4816" t="inlineStr">
        <is>
          <t>AGRO SUDAMERICA</t>
        </is>
      </c>
      <c r="E4816" t="n">
        <v>1011558</v>
      </c>
      <c r="F4816" t="inlineStr">
        <is>
          <t>agro sudamerica1011558</t>
        </is>
      </c>
      <c r="G4816" s="12" t="n">
        <v>45128</v>
      </c>
      <c r="H4816" s="10" t="inlineStr"/>
      <c r="I4816" s="10" t="n"/>
      <c r="J4816" s="10" t="n"/>
      <c r="K4816" s="10" t="n"/>
      <c r="L4816" s="13" t="n"/>
      <c r="N4816" s="13" t="n"/>
      <c r="Q4816" s="14" t="n"/>
      <c r="R4816" s="10" t="n"/>
      <c r="S4816" s="10" t="n"/>
      <c r="T4816" s="10" t="n"/>
      <c r="U4816" s="10" t="n"/>
      <c r="V4816" s="13" t="n"/>
      <c r="X4816" s="13" t="n"/>
      <c r="AA4816" s="14" t="n"/>
    </row>
    <row r="4817">
      <c r="B4817" t="inlineStr">
        <is>
          <t>Venta Local</t>
        </is>
      </c>
      <c r="C4817" t="n">
        <v>40354553</v>
      </c>
      <c r="D4817" t="inlineStr">
        <is>
          <t>AGRO MEXICO</t>
        </is>
      </c>
      <c r="E4817" t="n">
        <v>1023302</v>
      </c>
      <c r="F4817" t="inlineStr">
        <is>
          <t>agro mexico1023302</t>
        </is>
      </c>
      <c r="G4817" s="12" t="n">
        <v>45129</v>
      </c>
      <c r="H4817" s="10" t="inlineStr"/>
      <c r="I4817" s="10" t="n"/>
      <c r="J4817" s="10" t="n"/>
      <c r="K4817" s="10" t="n"/>
      <c r="L4817" s="13" t="n">
        <v>5.449612403100775</v>
      </c>
      <c r="M4817" s="12" t="n">
        <v>45134</v>
      </c>
      <c r="N4817" s="13" t="n">
        <v>10</v>
      </c>
      <c r="O4817" s="12" t="n">
        <v>45144</v>
      </c>
      <c r="P4817" t="n">
        <v>22</v>
      </c>
      <c r="Q4817" s="14" t="inlineStr">
        <is>
          <t>SI</t>
        </is>
      </c>
      <c r="R4817" s="10" t="n"/>
      <c r="S4817" s="10" t="n"/>
      <c r="T4817" s="10" t="n"/>
      <c r="U4817" s="10" t="n"/>
      <c r="V4817" s="13" t="n">
        <v>7.449612403100775</v>
      </c>
      <c r="W4817" s="12" t="n">
        <v>45136</v>
      </c>
      <c r="X4817" s="13" t="n">
        <v>12</v>
      </c>
      <c r="Y4817" s="12" t="n">
        <v>45144</v>
      </c>
      <c r="Z4817" t="n">
        <v>22</v>
      </c>
      <c r="AA4817" s="14" t="inlineStr">
        <is>
          <t>SI</t>
        </is>
      </c>
    </row>
    <row r="4818">
      <c r="B4818" t="inlineStr">
        <is>
          <t>Venta Directa</t>
        </is>
      </c>
      <c r="C4818" t="n">
        <v>40354488</v>
      </c>
      <c r="D4818" t="inlineStr">
        <is>
          <t>AGRO SUDAMERICA</t>
        </is>
      </c>
      <c r="E4818" t="n">
        <v>1011558</v>
      </c>
      <c r="F4818" t="inlineStr">
        <is>
          <t>agro sudamerica1011558</t>
        </is>
      </c>
      <c r="G4818" s="12" t="n">
        <v>45130</v>
      </c>
      <c r="H4818" s="10" t="inlineStr"/>
      <c r="I4818" s="10" t="n"/>
      <c r="J4818" s="10" t="n"/>
      <c r="K4818" s="10" t="n"/>
      <c r="L4818" s="13" t="n"/>
      <c r="N4818" s="13" t="n"/>
      <c r="Q4818" s="14" t="n"/>
      <c r="R4818" s="10" t="n"/>
      <c r="S4818" s="10" t="n"/>
      <c r="T4818" s="10" t="n"/>
      <c r="U4818" s="10" t="n"/>
      <c r="V4818" s="13" t="n"/>
      <c r="X4818" s="13" t="n"/>
      <c r="AA4818" s="14" t="n"/>
    </row>
    <row r="4819">
      <c r="B4819" t="inlineStr">
        <is>
          <t>Venta Directa</t>
        </is>
      </c>
      <c r="C4819" t="n">
        <v>40354487</v>
      </c>
      <c r="D4819" t="inlineStr">
        <is>
          <t>AGRO SUDAMERICA</t>
        </is>
      </c>
      <c r="E4819" t="n">
        <v>1011558</v>
      </c>
      <c r="F4819" t="inlineStr">
        <is>
          <t>agro sudamerica1011558</t>
        </is>
      </c>
      <c r="G4819" s="12" t="n">
        <v>45131</v>
      </c>
      <c r="H4819" s="10" t="inlineStr"/>
      <c r="I4819" s="10" t="n"/>
      <c r="J4819" s="10" t="n"/>
      <c r="K4819" s="10" t="n"/>
      <c r="L4819" s="13" t="n"/>
      <c r="N4819" s="13" t="n"/>
      <c r="Q4819" s="14" t="n"/>
      <c r="R4819" s="10" t="n"/>
      <c r="S4819" s="10" t="n"/>
      <c r="T4819" s="10" t="n"/>
      <c r="U4819" s="10" t="n"/>
      <c r="V4819" s="13" t="n"/>
      <c r="X4819" s="13" t="n"/>
      <c r="AA4819" s="14" t="n"/>
    </row>
    <row r="4820">
      <c r="B4820" t="inlineStr">
        <is>
          <t>Venta Directa</t>
        </is>
      </c>
      <c r="C4820" t="n">
        <v>40354486</v>
      </c>
      <c r="D4820" t="inlineStr">
        <is>
          <t>AGRO SUDAMERICA</t>
        </is>
      </c>
      <c r="E4820" t="n">
        <v>1011558</v>
      </c>
      <c r="F4820" t="inlineStr">
        <is>
          <t>agro sudamerica1011558</t>
        </is>
      </c>
      <c r="G4820" s="12" t="n">
        <v>45132</v>
      </c>
      <c r="H4820" s="10" t="inlineStr"/>
      <c r="I4820" s="10" t="n"/>
      <c r="J4820" s="10" t="n"/>
      <c r="K4820" s="10" t="n"/>
      <c r="L4820" s="13" t="n"/>
      <c r="N4820" s="13" t="n"/>
      <c r="Q4820" s="14" t="n"/>
      <c r="R4820" s="10" t="n"/>
      <c r="S4820" s="10" t="n"/>
      <c r="T4820" s="10" t="n"/>
      <c r="U4820" s="10" t="n"/>
      <c r="V4820" s="13" t="n"/>
      <c r="X4820" s="13" t="n"/>
      <c r="AA4820" s="14" t="n"/>
    </row>
    <row r="4821">
      <c r="B4821" t="inlineStr">
        <is>
          <t>Venta Directa</t>
        </is>
      </c>
      <c r="C4821" t="n">
        <v>40352820</v>
      </c>
      <c r="D4821" t="inlineStr">
        <is>
          <t>AGROSUPER ASIA</t>
        </is>
      </c>
      <c r="E4821" t="n">
        <v>1020860</v>
      </c>
      <c r="F4821" t="inlineStr">
        <is>
          <t>agrosuper asia1020860</t>
        </is>
      </c>
      <c r="G4821" s="12" t="n">
        <v>45133</v>
      </c>
      <c r="H4821" s="10" t="inlineStr"/>
      <c r="I4821" s="10" t="n"/>
      <c r="J4821" s="10" t="n"/>
      <c r="K4821" s="10" t="n"/>
      <c r="L4821" s="13" t="n"/>
      <c r="N4821" s="13" t="n"/>
      <c r="Q4821" s="14" t="n"/>
      <c r="R4821" s="10" t="n"/>
      <c r="S4821" s="10" t="n"/>
      <c r="T4821" s="10" t="n"/>
      <c r="U4821" s="10" t="n"/>
      <c r="V4821" s="13" t="n"/>
      <c r="X4821" s="13" t="n"/>
      <c r="AA4821" s="14" t="n"/>
    </row>
    <row r="4822">
      <c r="B4822" t="inlineStr">
        <is>
          <t>Venta Directa</t>
        </is>
      </c>
      <c r="C4822" t="n">
        <v>40352792</v>
      </c>
      <c r="D4822" t="inlineStr">
        <is>
          <t>AGROSUPER ASIA</t>
        </is>
      </c>
      <c r="E4822" t="n">
        <v>1022885</v>
      </c>
      <c r="F4822" t="inlineStr">
        <is>
          <t>agrosuper asia1022885</t>
        </is>
      </c>
      <c r="G4822" s="12" t="n">
        <v>45134</v>
      </c>
      <c r="H4822" s="10" t="inlineStr"/>
      <c r="I4822" s="10" t="n"/>
      <c r="J4822" s="10" t="n"/>
      <c r="K4822" s="10" t="n"/>
      <c r="L4822" s="13" t="n"/>
      <c r="N4822" s="13" t="n"/>
      <c r="Q4822" s="14" t="n"/>
      <c r="R4822" s="10" t="n"/>
      <c r="S4822" s="10" t="n"/>
      <c r="T4822" s="10" t="n"/>
      <c r="U4822" s="10" t="n"/>
      <c r="V4822" s="13" t="n"/>
      <c r="X4822" s="13" t="n"/>
      <c r="AA4822" s="14" t="n"/>
    </row>
    <row r="4823">
      <c r="B4823" t="inlineStr">
        <is>
          <t>Venta Directa</t>
        </is>
      </c>
      <c r="C4823" t="n">
        <v>40352063</v>
      </c>
      <c r="D4823" t="inlineStr">
        <is>
          <t>AGROSUPER ASIA</t>
        </is>
      </c>
      <c r="E4823" t="n">
        <v>1023037</v>
      </c>
      <c r="F4823" t="inlineStr">
        <is>
          <t>agrosuper asia1023037</t>
        </is>
      </c>
      <c r="G4823" s="12" t="n">
        <v>45135</v>
      </c>
      <c r="H4823" s="10" t="inlineStr"/>
      <c r="I4823" s="10" t="n"/>
      <c r="J4823" s="10" t="n"/>
      <c r="K4823" s="10" t="n"/>
      <c r="L4823" s="13" t="n"/>
      <c r="N4823" s="13" t="n"/>
      <c r="Q4823" s="14" t="n"/>
      <c r="R4823" s="10" t="n"/>
      <c r="S4823" s="10" t="n"/>
      <c r="T4823" s="10" t="n"/>
      <c r="U4823" s="10" t="n"/>
      <c r="V4823" s="13" t="n"/>
      <c r="X4823" s="13" t="n"/>
      <c r="AA4823" s="14" t="n"/>
    </row>
    <row r="4824">
      <c r="B4824" t="inlineStr">
        <is>
          <t>Venta Local</t>
        </is>
      </c>
      <c r="C4824" t="n">
        <v>40352009</v>
      </c>
      <c r="D4824" t="inlineStr">
        <is>
          <t>AGRO MEXICO</t>
        </is>
      </c>
      <c r="E4824" t="n">
        <v>1023302</v>
      </c>
      <c r="F4824" t="inlineStr">
        <is>
          <t>agro mexico1023302</t>
        </is>
      </c>
      <c r="G4824" s="12" t="n">
        <v>45136</v>
      </c>
      <c r="H4824" s="10" t="inlineStr"/>
      <c r="I4824" s="10" t="n"/>
      <c r="J4824" s="10" t="n"/>
      <c r="K4824" s="10" t="n"/>
      <c r="L4824" s="13" t="n">
        <v>5.449612403100775</v>
      </c>
      <c r="M4824" s="12" t="n">
        <v>45141</v>
      </c>
      <c r="N4824" s="13" t="n">
        <v>10</v>
      </c>
      <c r="O4824" s="12" t="n">
        <v>45151</v>
      </c>
      <c r="P4824" t="n">
        <v>16</v>
      </c>
      <c r="Q4824" s="14" t="inlineStr">
        <is>
          <t>SI</t>
        </is>
      </c>
      <c r="R4824" s="10" t="n"/>
      <c r="S4824" s="10" t="n"/>
      <c r="T4824" s="10" t="n"/>
      <c r="U4824" s="10" t="n"/>
      <c r="V4824" s="13" t="n">
        <v>7.449612403100775</v>
      </c>
      <c r="W4824" s="12" t="n">
        <v>45143</v>
      </c>
      <c r="X4824" s="13" t="n">
        <v>12</v>
      </c>
      <c r="Y4824" s="12" t="n">
        <v>45151</v>
      </c>
      <c r="Z4824" t="n">
        <v>16</v>
      </c>
      <c r="AA4824" s="14" t="inlineStr">
        <is>
          <t>SI</t>
        </is>
      </c>
    </row>
    <row r="4825">
      <c r="B4825" t="inlineStr">
        <is>
          <t>Venta Local</t>
        </is>
      </c>
      <c r="C4825" t="n">
        <v>40351996</v>
      </c>
      <c r="D4825" t="inlineStr">
        <is>
          <t>AGRO MEXICO</t>
        </is>
      </c>
      <c r="E4825" t="n">
        <v>1021272</v>
      </c>
      <c r="F4825" t="inlineStr">
        <is>
          <t>agro mexico1021272</t>
        </is>
      </c>
      <c r="G4825" s="12" t="n">
        <v>45137</v>
      </c>
      <c r="H4825" s="10" t="inlineStr"/>
      <c r="I4825" s="10" t="n"/>
      <c r="J4825" s="10" t="n"/>
      <c r="K4825" s="10" t="n"/>
      <c r="L4825" s="13" t="n">
        <v>5.449612403100775</v>
      </c>
      <c r="M4825" s="12" t="n">
        <v>45142</v>
      </c>
      <c r="N4825" s="13" t="n">
        <v>10</v>
      </c>
      <c r="O4825" s="12" t="n">
        <v>45152</v>
      </c>
      <c r="P4825" t="n">
        <v>15</v>
      </c>
      <c r="Q4825" s="14" t="inlineStr">
        <is>
          <t>SI</t>
        </is>
      </c>
      <c r="R4825" s="10" t="n"/>
      <c r="S4825" s="10" t="n"/>
      <c r="T4825" s="10" t="n"/>
      <c r="U4825" s="10" t="n"/>
      <c r="V4825" s="13" t="n">
        <v>7.449612403100775</v>
      </c>
      <c r="W4825" s="12" t="n">
        <v>45144</v>
      </c>
      <c r="X4825" s="13" t="n">
        <v>12</v>
      </c>
      <c r="Y4825" s="12" t="n">
        <v>45152</v>
      </c>
      <c r="Z4825" t="n">
        <v>15</v>
      </c>
      <c r="AA4825" s="14" t="inlineStr">
        <is>
          <t>SI</t>
        </is>
      </c>
    </row>
    <row r="4826">
      <c r="B4826" t="inlineStr">
        <is>
          <t>Venta Local</t>
        </is>
      </c>
      <c r="C4826" t="n">
        <v>40351996</v>
      </c>
      <c r="D4826" t="inlineStr">
        <is>
          <t>AGRO MEXICO</t>
        </is>
      </c>
      <c r="E4826" t="n">
        <v>1021272</v>
      </c>
      <c r="F4826" t="inlineStr">
        <is>
          <t>agro mexico1021272</t>
        </is>
      </c>
      <c r="G4826" s="12" t="n">
        <v>45138</v>
      </c>
      <c r="H4826" s="10" t="inlineStr"/>
      <c r="I4826" s="10" t="n"/>
      <c r="J4826" s="10" t="n"/>
      <c r="K4826" s="10" t="n"/>
      <c r="L4826" s="13" t="n">
        <v>5.449612403100775</v>
      </c>
      <c r="M4826" s="12" t="n">
        <v>45143</v>
      </c>
      <c r="N4826" s="13" t="n">
        <v>10</v>
      </c>
      <c r="O4826" s="12" t="n">
        <v>45153</v>
      </c>
      <c r="P4826" t="n">
        <v>14</v>
      </c>
      <c r="Q4826" s="14" t="inlineStr">
        <is>
          <t>SI</t>
        </is>
      </c>
      <c r="R4826" s="10" t="n"/>
      <c r="S4826" s="10" t="n"/>
      <c r="T4826" s="10" t="n"/>
      <c r="U4826" s="10" t="n"/>
      <c r="V4826" s="13" t="n">
        <v>7.449612403100775</v>
      </c>
      <c r="W4826" s="12" t="n">
        <v>45145</v>
      </c>
      <c r="X4826" s="13" t="n">
        <v>12</v>
      </c>
      <c r="Y4826" s="12" t="n">
        <v>45153</v>
      </c>
      <c r="Z4826" t="n">
        <v>14</v>
      </c>
      <c r="AA4826" s="14" t="inlineStr">
        <is>
          <t>SI</t>
        </is>
      </c>
    </row>
    <row r="4827">
      <c r="B4827" t="inlineStr">
        <is>
          <t>Venta Local</t>
        </is>
      </c>
      <c r="C4827" t="n">
        <v>40351989</v>
      </c>
      <c r="D4827" t="inlineStr">
        <is>
          <t>AGRO MEXICO</t>
        </is>
      </c>
      <c r="E4827" t="n">
        <v>1021270</v>
      </c>
      <c r="F4827" t="inlineStr">
        <is>
          <t>agro mexico1021270</t>
        </is>
      </c>
      <c r="G4827" s="12" t="n">
        <v>45139</v>
      </c>
      <c r="H4827" s="10" t="inlineStr"/>
      <c r="I4827" s="10" t="n"/>
      <c r="J4827" s="10" t="n"/>
      <c r="K4827" s="10" t="n"/>
      <c r="L4827" s="13" t="n">
        <v>5.449612403100775</v>
      </c>
      <c r="M4827" s="12" t="n">
        <v>45144</v>
      </c>
      <c r="N4827" s="13" t="n">
        <v>10</v>
      </c>
      <c r="O4827" s="12" t="n">
        <v>45154</v>
      </c>
      <c r="P4827" t="n">
        <v>13</v>
      </c>
      <c r="Q4827" s="14" t="inlineStr">
        <is>
          <t>SI</t>
        </is>
      </c>
      <c r="R4827" s="10" t="n"/>
      <c r="S4827" s="10" t="n"/>
      <c r="T4827" s="10" t="n"/>
      <c r="U4827" s="10" t="n"/>
      <c r="V4827" s="13" t="n">
        <v>7.449612403100775</v>
      </c>
      <c r="W4827" s="12" t="n">
        <v>45146</v>
      </c>
      <c r="X4827" s="13" t="n">
        <v>12</v>
      </c>
      <c r="Y4827" s="12" t="n">
        <v>45154</v>
      </c>
      <c r="Z4827" t="n">
        <v>13</v>
      </c>
      <c r="AA4827" s="14" t="inlineStr">
        <is>
          <t>SI</t>
        </is>
      </c>
    </row>
    <row r="4828">
      <c r="B4828" t="inlineStr">
        <is>
          <t>Venta Local</t>
        </is>
      </c>
      <c r="C4828" t="n">
        <v>40351977</v>
      </c>
      <c r="D4828" t="inlineStr">
        <is>
          <t>AGRO MEXICO</t>
        </is>
      </c>
      <c r="E4828" t="n">
        <v>1011150</v>
      </c>
      <c r="F4828" t="inlineStr">
        <is>
          <t>agro mexico1011150</t>
        </is>
      </c>
      <c r="G4828" s="12" t="n">
        <v>45140</v>
      </c>
      <c r="H4828" s="10" t="inlineStr"/>
      <c r="I4828" s="10" t="n"/>
      <c r="J4828" s="10" t="n"/>
      <c r="K4828" s="10" t="n"/>
      <c r="L4828" s="13" t="n">
        <v>5.449612403100775</v>
      </c>
      <c r="M4828" s="12" t="n">
        <v>45145</v>
      </c>
      <c r="N4828" s="13" t="n">
        <v>10</v>
      </c>
      <c r="O4828" s="12" t="n">
        <v>45155</v>
      </c>
      <c r="P4828" t="n">
        <v>12</v>
      </c>
      <c r="Q4828" s="14" t="inlineStr">
        <is>
          <t>SI</t>
        </is>
      </c>
      <c r="R4828" s="10" t="n"/>
      <c r="S4828" s="10" t="n"/>
      <c r="T4828" s="10" t="n"/>
      <c r="U4828" s="10" t="n"/>
      <c r="V4828" s="13" t="n">
        <v>7.449612403100775</v>
      </c>
      <c r="W4828" s="12" t="n">
        <v>45147</v>
      </c>
      <c r="X4828" s="13" t="n">
        <v>12</v>
      </c>
      <c r="Y4828" s="12" t="n">
        <v>45155</v>
      </c>
      <c r="Z4828" t="n">
        <v>12</v>
      </c>
      <c r="AA4828" s="14" t="inlineStr">
        <is>
          <t>SI</t>
        </is>
      </c>
    </row>
    <row r="4829">
      <c r="B4829" t="inlineStr">
        <is>
          <t>Venta Local</t>
        </is>
      </c>
      <c r="C4829" t="n">
        <v>40351967</v>
      </c>
      <c r="D4829" t="inlineStr">
        <is>
          <t>AGRO MEXICO</t>
        </is>
      </c>
      <c r="E4829" t="n">
        <v>1011127</v>
      </c>
      <c r="F4829" t="inlineStr">
        <is>
          <t>agro mexico1011127</t>
        </is>
      </c>
      <c r="G4829" s="12" t="n">
        <v>45141</v>
      </c>
      <c r="H4829" s="10" t="inlineStr"/>
      <c r="I4829" s="10" t="n"/>
      <c r="J4829" s="10" t="n"/>
      <c r="K4829" s="10" t="n"/>
      <c r="L4829" s="13" t="n">
        <v>5.449612403100775</v>
      </c>
      <c r="M4829" s="12" t="n">
        <v>45146</v>
      </c>
      <c r="N4829" s="13" t="n">
        <v>10</v>
      </c>
      <c r="O4829" s="12" t="n">
        <v>45156</v>
      </c>
      <c r="P4829" t="n">
        <v>11</v>
      </c>
      <c r="Q4829" s="14" t="inlineStr">
        <is>
          <t>SI</t>
        </is>
      </c>
      <c r="R4829" s="10" t="n"/>
      <c r="S4829" s="10" t="n"/>
      <c r="T4829" s="10" t="n"/>
      <c r="U4829" s="10" t="n"/>
      <c r="V4829" s="13" t="n">
        <v>7.449612403100775</v>
      </c>
      <c r="W4829" s="12" t="n">
        <v>45148</v>
      </c>
      <c r="X4829" s="13" t="n">
        <v>12</v>
      </c>
      <c r="Y4829" s="12" t="n">
        <v>45156</v>
      </c>
      <c r="Z4829" t="n">
        <v>11</v>
      </c>
      <c r="AA4829" s="14" t="inlineStr">
        <is>
          <t>SI</t>
        </is>
      </c>
    </row>
    <row r="4830">
      <c r="B4830" t="inlineStr">
        <is>
          <t>Venta Local</t>
        </is>
      </c>
      <c r="C4830" t="n">
        <v>40351910</v>
      </c>
      <c r="D4830" t="inlineStr">
        <is>
          <t>AGRO AMERICA</t>
        </is>
      </c>
      <c r="E4830" t="n">
        <v>1012167</v>
      </c>
      <c r="F4830" t="inlineStr">
        <is>
          <t>agro america1012167</t>
        </is>
      </c>
      <c r="G4830" s="12" t="n">
        <v>45142</v>
      </c>
      <c r="H4830" s="10" t="inlineStr"/>
      <c r="I4830" s="10" t="n"/>
      <c r="J4830" s="10" t="n"/>
      <c r="K4830" s="10" t="n"/>
      <c r="L4830" s="13" t="n">
        <v>7.5</v>
      </c>
      <c r="M4830" s="12" t="n">
        <v>45149</v>
      </c>
      <c r="N4830" s="13" t="n">
        <v>9.5</v>
      </c>
      <c r="O4830" s="12" t="n">
        <v>45158</v>
      </c>
      <c r="P4830" t="n">
        <v>10</v>
      </c>
      <c r="Q4830" s="14" t="inlineStr">
        <is>
          <t>SI</t>
        </is>
      </c>
      <c r="R4830" s="10" t="n"/>
      <c r="S4830" s="10" t="n"/>
      <c r="T4830" s="10" t="n"/>
      <c r="U4830" s="10" t="n"/>
      <c r="V4830" s="13" t="n">
        <v>9.5</v>
      </c>
      <c r="W4830" s="12" t="n">
        <v>45151</v>
      </c>
      <c r="X4830" s="13" t="n">
        <v>11.5</v>
      </c>
      <c r="Y4830" s="12" t="n">
        <v>45158</v>
      </c>
      <c r="Z4830" t="n">
        <v>10</v>
      </c>
      <c r="AA4830" s="14" t="inlineStr">
        <is>
          <t>SI</t>
        </is>
      </c>
    </row>
    <row r="4831">
      <c r="B4831" t="inlineStr">
        <is>
          <t>Venta Local</t>
        </is>
      </c>
      <c r="C4831" t="n">
        <v>40351845</v>
      </c>
      <c r="D4831" t="inlineStr">
        <is>
          <t>AGRO AMERICA</t>
        </is>
      </c>
      <c r="E4831" t="n">
        <v>1012159</v>
      </c>
      <c r="F4831" t="inlineStr">
        <is>
          <t>agro america1012159</t>
        </is>
      </c>
      <c r="G4831" s="12" t="n">
        <v>45143</v>
      </c>
      <c r="H4831" s="10" t="inlineStr"/>
      <c r="I4831" s="10" t="n"/>
      <c r="J4831" s="10" t="n"/>
      <c r="K4831" s="10" t="n"/>
      <c r="L4831" s="13" t="n">
        <v>7.5</v>
      </c>
      <c r="M4831" s="12" t="n">
        <v>45150</v>
      </c>
      <c r="N4831" s="13" t="n">
        <v>9.5</v>
      </c>
      <c r="O4831" s="12" t="n">
        <v>45159</v>
      </c>
      <c r="P4831" t="n">
        <v>9</v>
      </c>
      <c r="Q4831" s="14" t="inlineStr">
        <is>
          <t>SI</t>
        </is>
      </c>
      <c r="R4831" s="10" t="n"/>
      <c r="S4831" s="10" t="n"/>
      <c r="T4831" s="10" t="n"/>
      <c r="U4831" s="10" t="n"/>
      <c r="V4831" s="13" t="n">
        <v>9.5</v>
      </c>
      <c r="W4831" s="12" t="n">
        <v>45152</v>
      </c>
      <c r="X4831" s="13" t="n">
        <v>11.5</v>
      </c>
      <c r="Y4831" s="12" t="n">
        <v>45159</v>
      </c>
      <c r="Z4831" t="n">
        <v>9</v>
      </c>
      <c r="AA4831" s="14" t="inlineStr">
        <is>
          <t>SI</t>
        </is>
      </c>
    </row>
    <row r="4832">
      <c r="B4832" t="inlineStr">
        <is>
          <t>Venta Local</t>
        </is>
      </c>
      <c r="C4832" t="n">
        <v>40351806</v>
      </c>
      <c r="D4832" t="inlineStr">
        <is>
          <t>AGRO AMERICA</t>
        </is>
      </c>
      <c r="E4832" t="n">
        <v>1030379</v>
      </c>
      <c r="F4832" t="inlineStr">
        <is>
          <t>agro america1030379</t>
        </is>
      </c>
      <c r="G4832" s="12" t="n">
        <v>45144</v>
      </c>
      <c r="H4832" s="10" t="inlineStr"/>
      <c r="I4832" s="10" t="n"/>
      <c r="J4832" s="10" t="n"/>
      <c r="K4832" s="10" t="n"/>
      <c r="L4832" s="13" t="n">
        <v>7.5</v>
      </c>
      <c r="M4832" s="12" t="n">
        <v>45151</v>
      </c>
      <c r="N4832" s="13" t="n">
        <v>9.5</v>
      </c>
      <c r="O4832" s="12" t="n">
        <v>45160</v>
      </c>
      <c r="P4832" t="n">
        <v>8</v>
      </c>
      <c r="Q4832" s="14" t="inlineStr">
        <is>
          <t>SI</t>
        </is>
      </c>
      <c r="R4832" s="10" t="n"/>
      <c r="S4832" s="10" t="n"/>
      <c r="T4832" s="10" t="n"/>
      <c r="U4832" s="10" t="n"/>
      <c r="V4832" s="13" t="n">
        <v>9.5</v>
      </c>
      <c r="W4832" s="12" t="n">
        <v>45153</v>
      </c>
      <c r="X4832" s="13" t="n">
        <v>11.5</v>
      </c>
      <c r="Y4832" s="12" t="n">
        <v>45160</v>
      </c>
      <c r="Z4832" t="n">
        <v>8</v>
      </c>
      <c r="AA4832" s="14" t="inlineStr">
        <is>
          <t>SI</t>
        </is>
      </c>
    </row>
    <row r="4833">
      <c r="B4833" t="inlineStr">
        <is>
          <t>Venta Local</t>
        </is>
      </c>
      <c r="C4833" t="n">
        <v>40351805</v>
      </c>
      <c r="D4833" t="inlineStr">
        <is>
          <t>AGRO AMERICA</t>
        </is>
      </c>
      <c r="E4833" t="n">
        <v>1030379</v>
      </c>
      <c r="F4833" t="inlineStr">
        <is>
          <t>agro america1030379</t>
        </is>
      </c>
      <c r="G4833" s="12" t="n">
        <v>45145</v>
      </c>
      <c r="H4833" s="10" t="inlineStr"/>
      <c r="I4833" s="10" t="n"/>
      <c r="J4833" s="10" t="n"/>
      <c r="K4833" s="10" t="n"/>
      <c r="L4833" s="13" t="n">
        <v>7.5</v>
      </c>
      <c r="M4833" s="12" t="n">
        <v>45152</v>
      </c>
      <c r="N4833" s="13" t="n">
        <v>9.5</v>
      </c>
      <c r="O4833" s="12" t="n">
        <v>45161</v>
      </c>
      <c r="P4833" t="n">
        <v>7</v>
      </c>
      <c r="Q4833" s="14" t="inlineStr">
        <is>
          <t>SI</t>
        </is>
      </c>
      <c r="R4833" s="10" t="n"/>
      <c r="S4833" s="10" t="n"/>
      <c r="T4833" s="10" t="n"/>
      <c r="U4833" s="10" t="n"/>
      <c r="V4833" s="13" t="n">
        <v>9.5</v>
      </c>
      <c r="W4833" s="12" t="n">
        <v>45154</v>
      </c>
      <c r="X4833" s="13" t="n">
        <v>11.5</v>
      </c>
      <c r="Y4833" s="12" t="n">
        <v>45161</v>
      </c>
      <c r="Z4833" t="n">
        <v>7</v>
      </c>
      <c r="AA4833" s="14" t="inlineStr">
        <is>
          <t>SI</t>
        </is>
      </c>
    </row>
    <row r="4834">
      <c r="B4834" t="inlineStr">
        <is>
          <t>Venta Local</t>
        </is>
      </c>
      <c r="C4834" t="n">
        <v>40351748</v>
      </c>
      <c r="D4834" t="inlineStr">
        <is>
          <t>AGRO AMERICA</t>
        </is>
      </c>
      <c r="E4834" t="n">
        <v>1012165</v>
      </c>
      <c r="F4834" t="inlineStr">
        <is>
          <t>agro america1012165</t>
        </is>
      </c>
      <c r="G4834" s="12" t="n">
        <v>45146</v>
      </c>
      <c r="H4834" s="10" t="inlineStr"/>
      <c r="I4834" s="10" t="n"/>
      <c r="J4834" s="10" t="n"/>
      <c r="K4834" s="10" t="n"/>
      <c r="L4834" s="13" t="n">
        <v>7.5</v>
      </c>
      <c r="M4834" s="12" t="n">
        <v>45153</v>
      </c>
      <c r="N4834" s="13" t="n">
        <v>9.5</v>
      </c>
      <c r="O4834" s="12" t="n">
        <v>45162</v>
      </c>
      <c r="P4834" t="n">
        <v>6</v>
      </c>
      <c r="Q4834" s="14" t="inlineStr">
        <is>
          <t>SI</t>
        </is>
      </c>
      <c r="R4834" s="10" t="n"/>
      <c r="S4834" s="10" t="n"/>
      <c r="T4834" s="10" t="n"/>
      <c r="U4834" s="10" t="n"/>
      <c r="V4834" s="13" t="n">
        <v>9.5</v>
      </c>
      <c r="W4834" s="12" t="n">
        <v>45155</v>
      </c>
      <c r="X4834" s="13" t="n">
        <v>11.5</v>
      </c>
      <c r="Y4834" s="12" t="n">
        <v>45162</v>
      </c>
      <c r="Z4834" t="n">
        <v>6</v>
      </c>
      <c r="AA4834" s="14" t="inlineStr">
        <is>
          <t>SI</t>
        </is>
      </c>
    </row>
    <row r="4835">
      <c r="B4835" t="inlineStr">
        <is>
          <t>Venta Local</t>
        </is>
      </c>
      <c r="C4835" t="n">
        <v>40351747</v>
      </c>
      <c r="D4835" t="inlineStr">
        <is>
          <t>AGRO AMERICA</t>
        </is>
      </c>
      <c r="E4835" t="n">
        <v>1012165</v>
      </c>
      <c r="F4835" t="inlineStr">
        <is>
          <t>agro america1012165</t>
        </is>
      </c>
      <c r="G4835" s="12" t="n">
        <v>45147</v>
      </c>
      <c r="H4835" s="10" t="inlineStr"/>
      <c r="I4835" s="10" t="n"/>
      <c r="J4835" s="10" t="n"/>
      <c r="K4835" s="10" t="n"/>
      <c r="L4835" s="13" t="n">
        <v>7.5</v>
      </c>
      <c r="M4835" s="12" t="n">
        <v>45154</v>
      </c>
      <c r="N4835" s="13" t="n">
        <v>9.5</v>
      </c>
      <c r="O4835" s="12" t="n">
        <v>45163</v>
      </c>
      <c r="P4835" t="n">
        <v>5</v>
      </c>
      <c r="Q4835" s="14" t="inlineStr">
        <is>
          <t>SI</t>
        </is>
      </c>
      <c r="R4835" s="10" t="n"/>
      <c r="S4835" s="10" t="n"/>
      <c r="T4835" s="10" t="n"/>
      <c r="U4835" s="10" t="n"/>
      <c r="V4835" s="13" t="n">
        <v>9.5</v>
      </c>
      <c r="W4835" s="12" t="n">
        <v>45156</v>
      </c>
      <c r="X4835" s="13" t="n">
        <v>11.5</v>
      </c>
      <c r="Y4835" s="12" t="n">
        <v>45163</v>
      </c>
      <c r="Z4835" t="n">
        <v>5</v>
      </c>
      <c r="AA4835" s="14" t="inlineStr">
        <is>
          <t>SI</t>
        </is>
      </c>
    </row>
    <row r="4836">
      <c r="B4836" t="inlineStr">
        <is>
          <t>Venta Local</t>
        </is>
      </c>
      <c r="C4836" t="n">
        <v>40351639</v>
      </c>
      <c r="D4836" t="inlineStr">
        <is>
          <t>AGROSUPER SHANGHAI</t>
        </is>
      </c>
      <c r="E4836" t="n">
        <v>1022851</v>
      </c>
      <c r="F4836" t="inlineStr">
        <is>
          <t>agrosuper shanghai1022851</t>
        </is>
      </c>
      <c r="G4836" s="12" t="n">
        <v>45148</v>
      </c>
      <c r="H4836" s="10" t="inlineStr"/>
      <c r="I4836" s="10" t="n"/>
      <c r="J4836" s="10" t="n"/>
      <c r="K4836" s="10" t="n"/>
      <c r="L4836" s="13" t="n">
        <v>5.574109245612703</v>
      </c>
      <c r="M4836" s="12" t="n">
        <v>45153</v>
      </c>
      <c r="N4836" s="13" t="n">
        <v>5.5</v>
      </c>
      <c r="O4836" s="12" t="n">
        <v>45158</v>
      </c>
      <c r="P4836" t="n">
        <v>10</v>
      </c>
      <c r="Q4836" s="14" t="inlineStr">
        <is>
          <t>SI</t>
        </is>
      </c>
      <c r="R4836" s="10" t="n"/>
      <c r="S4836" s="10" t="n"/>
      <c r="T4836" s="10" t="n"/>
      <c r="U4836" s="10" t="n"/>
      <c r="V4836" s="13" t="n">
        <v>7.574109245612703</v>
      </c>
      <c r="W4836" s="12" t="n">
        <v>45155</v>
      </c>
      <c r="X4836" s="13" t="n">
        <v>7.5</v>
      </c>
      <c r="Y4836" s="12" t="n">
        <v>45158</v>
      </c>
      <c r="Z4836" t="n">
        <v>10</v>
      </c>
      <c r="AA4836" s="14" t="inlineStr">
        <is>
          <t>SI</t>
        </is>
      </c>
    </row>
    <row r="4837">
      <c r="B4837" t="inlineStr">
        <is>
          <t>Venta Local</t>
        </is>
      </c>
      <c r="C4837" t="n">
        <v>40351636</v>
      </c>
      <c r="D4837" t="inlineStr">
        <is>
          <t>AGROSUPER SHANGHAI</t>
        </is>
      </c>
      <c r="E4837" t="n">
        <v>1022851</v>
      </c>
      <c r="F4837" t="inlineStr">
        <is>
          <t>agrosuper shanghai1022851</t>
        </is>
      </c>
      <c r="G4837" s="12" t="n">
        <v>45149</v>
      </c>
      <c r="H4837" s="10" t="inlineStr"/>
      <c r="I4837" s="10" t="n"/>
      <c r="J4837" s="10" t="n"/>
      <c r="K4837" s="10" t="n"/>
      <c r="L4837" s="13" t="n">
        <v>5.574109245612703</v>
      </c>
      <c r="M4837" s="12" t="n">
        <v>45154</v>
      </c>
      <c r="N4837" s="13" t="n">
        <v>5.5</v>
      </c>
      <c r="O4837" s="12" t="n">
        <v>45159</v>
      </c>
      <c r="P4837" t="n">
        <v>9</v>
      </c>
      <c r="Q4837" s="14" t="inlineStr">
        <is>
          <t>SI</t>
        </is>
      </c>
      <c r="R4837" s="10" t="n"/>
      <c r="S4837" s="10" t="n"/>
      <c r="T4837" s="10" t="n"/>
      <c r="U4837" s="10" t="n"/>
      <c r="V4837" s="13" t="n">
        <v>7.574109245612703</v>
      </c>
      <c r="W4837" s="12" t="n">
        <v>45156</v>
      </c>
      <c r="X4837" s="13" t="n">
        <v>7.5</v>
      </c>
      <c r="Y4837" s="12" t="n">
        <v>45159</v>
      </c>
      <c r="Z4837" t="n">
        <v>9</v>
      </c>
      <c r="AA4837" s="14" t="inlineStr">
        <is>
          <t>SI</t>
        </is>
      </c>
    </row>
    <row r="4838">
      <c r="B4838" t="inlineStr">
        <is>
          <t>Venta Local</t>
        </is>
      </c>
      <c r="C4838" t="n">
        <v>40351616</v>
      </c>
      <c r="D4838" t="inlineStr">
        <is>
          <t>AGROSUPER SHANGHAI</t>
        </is>
      </c>
      <c r="E4838" t="n">
        <v>1022639</v>
      </c>
      <c r="F4838" t="inlineStr">
        <is>
          <t>agrosuper shanghai1022639</t>
        </is>
      </c>
      <c r="G4838" s="12" t="n">
        <v>45150</v>
      </c>
      <c r="H4838" s="10" t="inlineStr"/>
      <c r="I4838" s="10" t="n"/>
      <c r="J4838" s="10" t="n"/>
      <c r="K4838" s="10" t="n"/>
      <c r="L4838" s="13" t="n">
        <v>5.574109245612703</v>
      </c>
      <c r="M4838" s="12" t="n">
        <v>45155</v>
      </c>
      <c r="N4838" s="13" t="n">
        <v>5.5</v>
      </c>
      <c r="O4838" s="12" t="n">
        <v>45160</v>
      </c>
      <c r="P4838" t="n">
        <v>8</v>
      </c>
      <c r="Q4838" s="14" t="inlineStr">
        <is>
          <t>SI</t>
        </is>
      </c>
      <c r="R4838" s="10" t="n"/>
      <c r="S4838" s="10" t="n"/>
      <c r="T4838" s="10" t="n"/>
      <c r="U4838" s="10" t="n"/>
      <c r="V4838" s="13" t="n">
        <v>7.574109245612703</v>
      </c>
      <c r="W4838" s="12" t="n">
        <v>45157</v>
      </c>
      <c r="X4838" s="13" t="n">
        <v>7.5</v>
      </c>
      <c r="Y4838" s="12" t="n">
        <v>45160</v>
      </c>
      <c r="Z4838" t="n">
        <v>8</v>
      </c>
      <c r="AA4838" s="14" t="inlineStr">
        <is>
          <t>SI</t>
        </is>
      </c>
    </row>
    <row r="4839">
      <c r="B4839" t="inlineStr">
        <is>
          <t>Venta Local</t>
        </is>
      </c>
      <c r="C4839" t="n">
        <v>40351615</v>
      </c>
      <c r="D4839" t="inlineStr">
        <is>
          <t>AGROSUPER SHANGHAI</t>
        </is>
      </c>
      <c r="E4839" t="n">
        <v>1022639</v>
      </c>
      <c r="F4839" t="inlineStr">
        <is>
          <t>agrosuper shanghai1022639</t>
        </is>
      </c>
      <c r="G4839" s="12" t="n">
        <v>45151</v>
      </c>
      <c r="H4839" s="10" t="inlineStr"/>
      <c r="I4839" s="10" t="n"/>
      <c r="J4839" s="10" t="n"/>
      <c r="K4839" s="10" t="n"/>
      <c r="L4839" s="13" t="n">
        <v>5.574109245612703</v>
      </c>
      <c r="M4839" s="12" t="n">
        <v>45156</v>
      </c>
      <c r="N4839" s="13" t="n">
        <v>5.5</v>
      </c>
      <c r="O4839" s="12" t="n">
        <v>45161</v>
      </c>
      <c r="P4839" t="n">
        <v>7</v>
      </c>
      <c r="Q4839" s="14" t="inlineStr">
        <is>
          <t>SI</t>
        </is>
      </c>
      <c r="R4839" s="10" t="n"/>
      <c r="S4839" s="10" t="n"/>
      <c r="T4839" s="10" t="n"/>
      <c r="U4839" s="10" t="n"/>
      <c r="V4839" s="13" t="n">
        <v>7.574109245612703</v>
      </c>
      <c r="W4839" s="12" t="n">
        <v>45158</v>
      </c>
      <c r="X4839" s="13" t="n">
        <v>7.5</v>
      </c>
      <c r="Y4839" s="12" t="n">
        <v>45161</v>
      </c>
      <c r="Z4839" t="n">
        <v>7</v>
      </c>
      <c r="AA4839" s="14" t="inlineStr">
        <is>
          <t>SI</t>
        </is>
      </c>
    </row>
    <row r="4840">
      <c r="B4840" t="inlineStr">
        <is>
          <t>Venta Local</t>
        </is>
      </c>
      <c r="C4840" t="n">
        <v>40351615</v>
      </c>
      <c r="D4840" t="inlineStr">
        <is>
          <t>AGROSUPER SHANGHAI</t>
        </is>
      </c>
      <c r="E4840" t="n">
        <v>1022639</v>
      </c>
      <c r="F4840" t="inlineStr">
        <is>
          <t>agrosuper shanghai1022639</t>
        </is>
      </c>
      <c r="G4840" s="12" t="n">
        <v>45152</v>
      </c>
      <c r="H4840" s="10" t="inlineStr"/>
      <c r="I4840" s="10" t="n"/>
      <c r="J4840" s="10" t="n"/>
      <c r="K4840" s="10" t="n"/>
      <c r="L4840" s="13" t="n">
        <v>5.574109245612703</v>
      </c>
      <c r="M4840" s="12" t="n">
        <v>45157</v>
      </c>
      <c r="N4840" s="13" t="n">
        <v>5.5</v>
      </c>
      <c r="O4840" s="12" t="n">
        <v>45162</v>
      </c>
      <c r="P4840" t="n">
        <v>6</v>
      </c>
      <c r="Q4840" s="14" t="inlineStr">
        <is>
          <t>SI</t>
        </is>
      </c>
      <c r="R4840" s="10" t="n"/>
      <c r="S4840" s="10" t="n"/>
      <c r="T4840" s="10" t="n"/>
      <c r="U4840" s="10" t="n"/>
      <c r="V4840" s="13" t="n">
        <v>7.574109245612703</v>
      </c>
      <c r="W4840" s="12" t="n">
        <v>45159</v>
      </c>
      <c r="X4840" s="13" t="n">
        <v>7.5</v>
      </c>
      <c r="Y4840" s="12" t="n">
        <v>45162</v>
      </c>
      <c r="Z4840" t="n">
        <v>6</v>
      </c>
      <c r="AA4840" s="14" t="inlineStr">
        <is>
          <t>SI</t>
        </is>
      </c>
    </row>
    <row r="4841">
      <c r="B4841" t="inlineStr">
        <is>
          <t>Venta Local</t>
        </is>
      </c>
      <c r="C4841" t="n">
        <v>40351614</v>
      </c>
      <c r="D4841" t="inlineStr">
        <is>
          <t>AGROSUPER SHANGHAI</t>
        </is>
      </c>
      <c r="E4841" t="n">
        <v>1022639</v>
      </c>
      <c r="F4841" t="inlineStr">
        <is>
          <t>agrosuper shanghai1022639</t>
        </is>
      </c>
      <c r="G4841" s="12" t="n">
        <v>45153</v>
      </c>
      <c r="H4841" s="10" t="inlineStr"/>
      <c r="I4841" s="10" t="n"/>
      <c r="J4841" s="10" t="n"/>
      <c r="K4841" s="10" t="n"/>
      <c r="L4841" s="13" t="n">
        <v>5.574109245612703</v>
      </c>
      <c r="M4841" s="12" t="n">
        <v>45158</v>
      </c>
      <c r="N4841" s="13" t="n">
        <v>5.5</v>
      </c>
      <c r="O4841" s="12" t="n">
        <v>45163</v>
      </c>
      <c r="P4841" t="n">
        <v>5</v>
      </c>
      <c r="Q4841" s="14" t="inlineStr">
        <is>
          <t>SI</t>
        </is>
      </c>
      <c r="R4841" s="10" t="n"/>
      <c r="S4841" s="10" t="n"/>
      <c r="T4841" s="10" t="n"/>
      <c r="U4841" s="10" t="n"/>
      <c r="V4841" s="13" t="n">
        <v>7.574109245612703</v>
      </c>
      <c r="W4841" s="12" t="n">
        <v>45160</v>
      </c>
      <c r="X4841" s="13" t="n">
        <v>7.5</v>
      </c>
      <c r="Y4841" s="12" t="n">
        <v>45163</v>
      </c>
      <c r="Z4841" t="n">
        <v>5</v>
      </c>
      <c r="AA4841" s="14" t="inlineStr">
        <is>
          <t>SI</t>
        </is>
      </c>
    </row>
    <row r="4842">
      <c r="B4842" t="inlineStr">
        <is>
          <t>Venta Local</t>
        </is>
      </c>
      <c r="C4842" t="n">
        <v>40351613</v>
      </c>
      <c r="D4842" t="inlineStr">
        <is>
          <t>AGROSUPER SHANGHAI</t>
        </is>
      </c>
      <c r="E4842" t="n">
        <v>1022639</v>
      </c>
      <c r="F4842" t="inlineStr">
        <is>
          <t>agrosuper shanghai1022639</t>
        </is>
      </c>
      <c r="G4842" s="12" t="n">
        <v>45154</v>
      </c>
      <c r="H4842" s="10" t="inlineStr"/>
      <c r="I4842" s="10" t="n"/>
      <c r="J4842" s="10" t="n"/>
      <c r="K4842" s="10" t="n"/>
      <c r="L4842" s="13" t="n">
        <v>5.574109245612703</v>
      </c>
      <c r="M4842" s="12" t="n">
        <v>45159</v>
      </c>
      <c r="N4842" s="13" t="n">
        <v>5.5</v>
      </c>
      <c r="O4842" s="12" t="n">
        <v>45164</v>
      </c>
      <c r="P4842" t="n">
        <v>4</v>
      </c>
      <c r="Q4842" s="14" t="inlineStr">
        <is>
          <t>SI</t>
        </is>
      </c>
      <c r="R4842" s="10" t="n"/>
      <c r="S4842" s="10" t="n"/>
      <c r="T4842" s="10" t="n"/>
      <c r="U4842" s="10" t="n"/>
      <c r="V4842" s="13" t="n">
        <v>7.574109245612703</v>
      </c>
      <c r="W4842" s="12" t="n">
        <v>45161</v>
      </c>
      <c r="X4842" s="13" t="n">
        <v>7.5</v>
      </c>
      <c r="Y4842" s="12" t="n">
        <v>45164</v>
      </c>
      <c r="Z4842" t="n">
        <v>4</v>
      </c>
      <c r="AA4842" s="14" t="inlineStr">
        <is>
          <t>SI</t>
        </is>
      </c>
    </row>
    <row r="4843">
      <c r="B4843" t="inlineStr">
        <is>
          <t>Venta Local</t>
        </is>
      </c>
      <c r="C4843" t="n">
        <v>40351612</v>
      </c>
      <c r="D4843" t="inlineStr">
        <is>
          <t>AGROSUPER SHANGHAI</t>
        </is>
      </c>
      <c r="E4843" t="n">
        <v>1022639</v>
      </c>
      <c r="F4843" t="inlineStr">
        <is>
          <t>agrosuper shanghai1022639</t>
        </is>
      </c>
      <c r="G4843" s="12" t="n">
        <v>45155</v>
      </c>
      <c r="H4843" s="10" t="inlineStr"/>
      <c r="I4843" s="10" t="n"/>
      <c r="J4843" s="10" t="n"/>
      <c r="K4843" s="10" t="n"/>
      <c r="L4843" s="13" t="n">
        <v>5.574109245612703</v>
      </c>
      <c r="M4843" s="12" t="n">
        <v>45160</v>
      </c>
      <c r="N4843" s="13" t="n">
        <v>5.5</v>
      </c>
      <c r="O4843" s="12" t="n">
        <v>45165</v>
      </c>
      <c r="P4843" t="n">
        <v>4</v>
      </c>
      <c r="Q4843" s="14" t="inlineStr">
        <is>
          <t>SI</t>
        </is>
      </c>
      <c r="R4843" s="10" t="n"/>
      <c r="S4843" s="10" t="n"/>
      <c r="T4843" s="10" t="n"/>
      <c r="U4843" s="10" t="n"/>
      <c r="V4843" s="13" t="n">
        <v>7.574109245612703</v>
      </c>
      <c r="W4843" s="12" t="n">
        <v>45162</v>
      </c>
      <c r="X4843" s="13" t="n">
        <v>7.5</v>
      </c>
      <c r="Y4843" s="12" t="n">
        <v>45165</v>
      </c>
      <c r="Z4843" t="n">
        <v>4</v>
      </c>
      <c r="AA4843" s="14" t="inlineStr">
        <is>
          <t>SI</t>
        </is>
      </c>
    </row>
    <row r="4844">
      <c r="B4844" t="inlineStr">
        <is>
          <t>Venta Local</t>
        </is>
      </c>
      <c r="C4844" t="n">
        <v>40351608</v>
      </c>
      <c r="D4844" t="inlineStr">
        <is>
          <t>AGROSUPER SHANGHAI</t>
        </is>
      </c>
      <c r="E4844" t="n">
        <v>1022639</v>
      </c>
      <c r="F4844" t="inlineStr">
        <is>
          <t>agrosuper shanghai1022639</t>
        </is>
      </c>
      <c r="G4844" s="12" t="n">
        <v>45156</v>
      </c>
      <c r="H4844" s="10" t="inlineStr"/>
      <c r="I4844" s="10" t="n"/>
      <c r="J4844" s="10" t="n"/>
      <c r="K4844" s="10" t="n"/>
      <c r="L4844" s="13" t="n">
        <v>5.574109245612703</v>
      </c>
      <c r="M4844" s="12" t="n">
        <v>45161</v>
      </c>
      <c r="N4844" s="13" t="n">
        <v>5.5</v>
      </c>
      <c r="O4844" s="12" t="n">
        <v>45166</v>
      </c>
      <c r="P4844" t="n">
        <v>3</v>
      </c>
      <c r="Q4844" s="14" t="inlineStr">
        <is>
          <t>SI</t>
        </is>
      </c>
      <c r="R4844" s="10" t="n"/>
      <c r="S4844" s="10" t="n"/>
      <c r="T4844" s="10" t="n"/>
      <c r="U4844" s="10" t="n"/>
      <c r="V4844" s="13" t="n">
        <v>7.574109245612703</v>
      </c>
      <c r="W4844" s="12" t="n">
        <v>45163</v>
      </c>
      <c r="X4844" s="13" t="n">
        <v>7.5</v>
      </c>
      <c r="Y4844" s="12" t="n">
        <v>45166</v>
      </c>
      <c r="Z4844" t="n">
        <v>3</v>
      </c>
      <c r="AA4844" s="14" t="inlineStr">
        <is>
          <t>SI</t>
        </is>
      </c>
    </row>
    <row r="4845">
      <c r="B4845" t="inlineStr">
        <is>
          <t>Venta Local</t>
        </is>
      </c>
      <c r="C4845" t="n">
        <v>40351586</v>
      </c>
      <c r="D4845" t="inlineStr">
        <is>
          <t>AGROSUPER SHANGHAI</t>
        </is>
      </c>
      <c r="E4845" t="n">
        <v>1022212</v>
      </c>
      <c r="F4845" t="inlineStr">
        <is>
          <t>agrosuper shanghai1022212</t>
        </is>
      </c>
      <c r="G4845" s="12" t="n">
        <v>45157</v>
      </c>
      <c r="H4845" s="10" t="inlineStr"/>
      <c r="I4845" s="10" t="n"/>
      <c r="J4845" s="10" t="n"/>
      <c r="K4845" s="10" t="n"/>
      <c r="L4845" s="13" t="n">
        <v>5.574109245612703</v>
      </c>
      <c r="M4845" s="12" t="n">
        <v>45162</v>
      </c>
      <c r="N4845" s="13" t="n">
        <v>5.5</v>
      </c>
      <c r="O4845" s="12" t="n">
        <v>45167</v>
      </c>
      <c r="P4845" t="n">
        <v>2</v>
      </c>
      <c r="Q4845" s="14" t="inlineStr">
        <is>
          <t>Mes 9</t>
        </is>
      </c>
      <c r="R4845" s="10" t="n"/>
      <c r="S4845" s="10" t="n"/>
      <c r="T4845" s="10" t="n"/>
      <c r="U4845" s="10" t="n"/>
      <c r="V4845" s="13" t="n">
        <v>7.574109245612703</v>
      </c>
      <c r="W4845" s="12" t="n">
        <v>45164</v>
      </c>
      <c r="X4845" s="13" t="n">
        <v>7.5</v>
      </c>
      <c r="Y4845" s="12" t="n">
        <v>45167</v>
      </c>
      <c r="Z4845" t="n">
        <v>2</v>
      </c>
      <c r="AA4845" s="14" t="inlineStr">
        <is>
          <t>Mes 9</t>
        </is>
      </c>
    </row>
    <row r="4846">
      <c r="B4846" t="inlineStr">
        <is>
          <t>Venta Local</t>
        </is>
      </c>
      <c r="C4846" t="n">
        <v>40351577</v>
      </c>
      <c r="D4846" t="inlineStr">
        <is>
          <t>AGROSUPER SHANGHAI</t>
        </is>
      </c>
      <c r="E4846" t="n">
        <v>1022212</v>
      </c>
      <c r="F4846" t="inlineStr">
        <is>
          <t>agrosuper shanghai1022212</t>
        </is>
      </c>
      <c r="G4846" s="12" t="n">
        <v>45158</v>
      </c>
      <c r="H4846" s="10" t="inlineStr"/>
      <c r="I4846" s="10" t="n"/>
      <c r="J4846" s="10" t="n"/>
      <c r="K4846" s="10" t="n"/>
      <c r="L4846" s="13" t="n">
        <v>5.574109245612703</v>
      </c>
      <c r="M4846" s="12" t="n">
        <v>45163</v>
      </c>
      <c r="N4846" s="13" t="n">
        <v>5.5</v>
      </c>
      <c r="O4846" s="12" t="n">
        <v>45168</v>
      </c>
      <c r="P4846" t="n">
        <v>1</v>
      </c>
      <c r="Q4846" s="14" t="inlineStr">
        <is>
          <t>Mes 9</t>
        </is>
      </c>
      <c r="R4846" s="10" t="n"/>
      <c r="S4846" s="10" t="n"/>
      <c r="T4846" s="10" t="n"/>
      <c r="U4846" s="10" t="n"/>
      <c r="V4846" s="13" t="n">
        <v>7.574109245612703</v>
      </c>
      <c r="W4846" s="12" t="n">
        <v>45165</v>
      </c>
      <c r="X4846" s="13" t="n">
        <v>7.5</v>
      </c>
      <c r="Y4846" s="12" t="n">
        <v>45168</v>
      </c>
      <c r="Z4846" t="n">
        <v>1</v>
      </c>
      <c r="AA4846" s="14" t="inlineStr">
        <is>
          <t>Mes 9</t>
        </is>
      </c>
    </row>
    <row r="4847">
      <c r="B4847" t="inlineStr">
        <is>
          <t>Venta Local</t>
        </is>
      </c>
      <c r="C4847" t="n">
        <v>40351424</v>
      </c>
      <c r="D4847" t="inlineStr">
        <is>
          <t>AGROSUPER SHANGHAI</t>
        </is>
      </c>
      <c r="E4847" t="n">
        <v>1022183</v>
      </c>
      <c r="F4847" t="inlineStr">
        <is>
          <t>agrosuper shanghai1022183</t>
        </is>
      </c>
      <c r="G4847" s="12" t="n">
        <v>45159</v>
      </c>
      <c r="H4847" s="10" t="inlineStr"/>
      <c r="I4847" s="10" t="n"/>
      <c r="J4847" s="10" t="n"/>
      <c r="K4847" s="10" t="n"/>
      <c r="L4847" s="13" t="n">
        <v>5.574109245612703</v>
      </c>
      <c r="M4847" s="12" t="n">
        <v>45164</v>
      </c>
      <c r="N4847" s="13" t="n">
        <v>5.5</v>
      </c>
      <c r="O4847" s="12" t="n">
        <v>45169</v>
      </c>
      <c r="P4847" t="n">
        <v>0</v>
      </c>
      <c r="Q4847" s="14" t="inlineStr">
        <is>
          <t>Mes 9</t>
        </is>
      </c>
      <c r="R4847" s="10" t="n"/>
      <c r="S4847" s="10" t="n"/>
      <c r="T4847" s="10" t="n"/>
      <c r="U4847" s="10" t="n"/>
      <c r="V4847" s="13" t="n">
        <v>7.574109245612703</v>
      </c>
      <c r="W4847" s="12" t="n">
        <v>45166</v>
      </c>
      <c r="X4847" s="13" t="n">
        <v>7.5</v>
      </c>
      <c r="Y4847" s="12" t="n">
        <v>45169</v>
      </c>
      <c r="Z4847" t="n">
        <v>0</v>
      </c>
      <c r="AA4847" s="14" t="inlineStr">
        <is>
          <t>Mes 9</t>
        </is>
      </c>
    </row>
    <row r="4848">
      <c r="B4848" t="inlineStr">
        <is>
          <t>Venta Local</t>
        </is>
      </c>
      <c r="C4848" t="n">
        <v>40351378</v>
      </c>
      <c r="D4848" t="inlineStr">
        <is>
          <t>AGROSUPER SHANGHAI</t>
        </is>
      </c>
      <c r="E4848" t="n">
        <v>1021731</v>
      </c>
      <c r="F4848" t="inlineStr">
        <is>
          <t>agrosuper shanghai1021731</t>
        </is>
      </c>
      <c r="G4848" s="12" t="n">
        <v>45160</v>
      </c>
      <c r="H4848" s="10" t="inlineStr"/>
      <c r="I4848" s="10" t="n"/>
      <c r="J4848" s="10" t="n"/>
      <c r="K4848" s="10" t="n"/>
      <c r="L4848" s="13" t="n">
        <v>5.574109245612703</v>
      </c>
      <c r="M4848" s="12" t="n">
        <v>45165</v>
      </c>
      <c r="N4848" s="13" t="n">
        <v>5.5</v>
      </c>
      <c r="O4848" s="12" t="n">
        <v>45170</v>
      </c>
      <c r="P4848" t="n">
        <v>24</v>
      </c>
      <c r="Q4848" s="14" t="inlineStr">
        <is>
          <t>SI</t>
        </is>
      </c>
      <c r="R4848" s="10" t="n"/>
      <c r="S4848" s="10" t="n"/>
      <c r="T4848" s="10" t="n"/>
      <c r="U4848" s="10" t="n"/>
      <c r="V4848" s="13" t="n">
        <v>7.574109245612703</v>
      </c>
      <c r="W4848" s="12" t="n">
        <v>45167</v>
      </c>
      <c r="X4848" s="13" t="n">
        <v>7.5</v>
      </c>
      <c r="Y4848" s="12" t="n">
        <v>45170</v>
      </c>
      <c r="Z4848" t="n">
        <v>24</v>
      </c>
      <c r="AA4848" s="14" t="inlineStr">
        <is>
          <t>SI</t>
        </is>
      </c>
    </row>
    <row r="4849">
      <c r="B4849" t="inlineStr">
        <is>
          <t>Venta Local</t>
        </is>
      </c>
      <c r="C4849" t="n">
        <v>40351378</v>
      </c>
      <c r="D4849" t="inlineStr">
        <is>
          <t>AGROSUPER SHANGHAI</t>
        </is>
      </c>
      <c r="E4849" t="n">
        <v>1021731</v>
      </c>
      <c r="F4849" t="inlineStr">
        <is>
          <t>agrosuper shanghai1021731</t>
        </is>
      </c>
      <c r="G4849" s="12" t="n">
        <v>45161</v>
      </c>
      <c r="H4849" s="10" t="inlineStr"/>
      <c r="I4849" s="10" t="n"/>
      <c r="J4849" s="10" t="n"/>
      <c r="K4849" s="10" t="n"/>
      <c r="L4849" s="13" t="n">
        <v>5.574109245612703</v>
      </c>
      <c r="M4849" s="12" t="n">
        <v>45166</v>
      </c>
      <c r="N4849" s="13" t="n">
        <v>5.5</v>
      </c>
      <c r="O4849" s="12" t="n">
        <v>45171</v>
      </c>
      <c r="P4849" t="n">
        <v>23</v>
      </c>
      <c r="Q4849" s="14" t="inlineStr">
        <is>
          <t>SI</t>
        </is>
      </c>
      <c r="R4849" s="10" t="n"/>
      <c r="S4849" s="10" t="n"/>
      <c r="T4849" s="10" t="n"/>
      <c r="U4849" s="10" t="n"/>
      <c r="V4849" s="13" t="n">
        <v>7.574109245612703</v>
      </c>
      <c r="W4849" s="12" t="n">
        <v>45168</v>
      </c>
      <c r="X4849" s="13" t="n">
        <v>7.5</v>
      </c>
      <c r="Y4849" s="12" t="n">
        <v>45171</v>
      </c>
      <c r="Z4849" t="n">
        <v>23</v>
      </c>
      <c r="AA4849" s="14" t="inlineStr">
        <is>
          <t>SI</t>
        </is>
      </c>
    </row>
    <row r="4850">
      <c r="B4850" t="inlineStr">
        <is>
          <t>Venta Local</t>
        </is>
      </c>
      <c r="C4850" t="n">
        <v>40351377</v>
      </c>
      <c r="D4850" t="inlineStr">
        <is>
          <t>AGROSUPER SHANGHAI</t>
        </is>
      </c>
      <c r="E4850" t="n">
        <v>1021731</v>
      </c>
      <c r="F4850" t="inlineStr">
        <is>
          <t>agrosuper shanghai1021731</t>
        </is>
      </c>
      <c r="G4850" s="12" t="n">
        <v>45162</v>
      </c>
      <c r="H4850" s="10" t="inlineStr"/>
      <c r="I4850" s="10" t="n"/>
      <c r="J4850" s="10" t="n"/>
      <c r="K4850" s="10" t="n"/>
      <c r="L4850" s="13" t="n">
        <v>5.574109245612703</v>
      </c>
      <c r="M4850" s="12" t="n">
        <v>45167</v>
      </c>
      <c r="N4850" s="13" t="n">
        <v>5.5</v>
      </c>
      <c r="O4850" s="12" t="n">
        <v>45172</v>
      </c>
      <c r="P4850" t="n">
        <v>23</v>
      </c>
      <c r="Q4850" s="14" t="inlineStr">
        <is>
          <t>SI</t>
        </is>
      </c>
      <c r="R4850" s="10" t="n"/>
      <c r="S4850" s="10" t="n"/>
      <c r="T4850" s="10" t="n"/>
      <c r="U4850" s="10" t="n"/>
      <c r="V4850" s="13" t="n">
        <v>7.574109245612703</v>
      </c>
      <c r="W4850" s="12" t="n">
        <v>45169</v>
      </c>
      <c r="X4850" s="13" t="n">
        <v>7.5</v>
      </c>
      <c r="Y4850" s="12" t="n">
        <v>45172</v>
      </c>
      <c r="Z4850" t="n">
        <v>23</v>
      </c>
      <c r="AA4850" s="14" t="inlineStr">
        <is>
          <t>SI</t>
        </is>
      </c>
    </row>
    <row r="4851">
      <c r="B4851" t="inlineStr">
        <is>
          <t>Venta Local</t>
        </is>
      </c>
      <c r="C4851" t="n">
        <v>40351340</v>
      </c>
      <c r="D4851" t="inlineStr">
        <is>
          <t>AGROSUPER SHANGHAI</t>
        </is>
      </c>
      <c r="E4851" t="n">
        <v>1022381</v>
      </c>
      <c r="F4851" t="inlineStr">
        <is>
          <t>agrosuper shanghai1022381</t>
        </is>
      </c>
      <c r="G4851" s="12" t="n">
        <v>45163</v>
      </c>
      <c r="H4851" s="10" t="inlineStr"/>
      <c r="I4851" s="10" t="n"/>
      <c r="J4851" s="10" t="n"/>
      <c r="K4851" s="10" t="n"/>
      <c r="L4851" s="13" t="n">
        <v>5.574109245612703</v>
      </c>
      <c r="M4851" s="12" t="n">
        <v>45168</v>
      </c>
      <c r="N4851" s="13" t="n">
        <v>5.5</v>
      </c>
      <c r="O4851" s="12" t="n">
        <v>45173</v>
      </c>
      <c r="P4851" t="n">
        <v>22</v>
      </c>
      <c r="Q4851" s="14" t="inlineStr">
        <is>
          <t>SI</t>
        </is>
      </c>
      <c r="R4851" s="10" t="n"/>
      <c r="S4851" s="10" t="n"/>
      <c r="T4851" s="10" t="n"/>
      <c r="U4851" s="10" t="n"/>
      <c r="V4851" s="13" t="n">
        <v>7.574109245612703</v>
      </c>
      <c r="W4851" s="12" t="n">
        <v>45170</v>
      </c>
      <c r="X4851" s="13" t="n">
        <v>7.5</v>
      </c>
      <c r="Y4851" s="12" t="n">
        <v>45173</v>
      </c>
      <c r="Z4851" t="n">
        <v>22</v>
      </c>
      <c r="AA4851" s="14" t="inlineStr">
        <is>
          <t>SI</t>
        </is>
      </c>
    </row>
    <row r="4852">
      <c r="B4852" t="inlineStr">
        <is>
          <t>Venta Local</t>
        </is>
      </c>
      <c r="C4852" t="n">
        <v>40351340</v>
      </c>
      <c r="D4852" t="inlineStr">
        <is>
          <t>AGROSUPER SHANGHAI</t>
        </is>
      </c>
      <c r="E4852" t="n">
        <v>1022381</v>
      </c>
      <c r="F4852" t="inlineStr">
        <is>
          <t>agrosuper shanghai1022381</t>
        </is>
      </c>
      <c r="G4852" s="12" t="n">
        <v>45164</v>
      </c>
      <c r="H4852" s="10" t="inlineStr"/>
      <c r="I4852" s="10" t="n"/>
      <c r="J4852" s="10" t="n"/>
      <c r="K4852" s="10" t="n"/>
      <c r="L4852" s="13" t="n">
        <v>5.574109245612703</v>
      </c>
      <c r="M4852" s="12" t="n">
        <v>45169</v>
      </c>
      <c r="N4852" s="13" t="n">
        <v>5.5</v>
      </c>
      <c r="O4852" s="12" t="n">
        <v>45174</v>
      </c>
      <c r="P4852" t="n">
        <v>21</v>
      </c>
      <c r="Q4852" s="14" t="inlineStr">
        <is>
          <t>SI</t>
        </is>
      </c>
      <c r="R4852" s="10" t="n"/>
      <c r="S4852" s="10" t="n"/>
      <c r="T4852" s="10" t="n"/>
      <c r="U4852" s="10" t="n"/>
      <c r="V4852" s="13" t="n">
        <v>7.574109245612703</v>
      </c>
      <c r="W4852" s="12" t="n">
        <v>45171</v>
      </c>
      <c r="X4852" s="13" t="n">
        <v>7.5</v>
      </c>
      <c r="Y4852" s="12" t="n">
        <v>45174</v>
      </c>
      <c r="Z4852" t="n">
        <v>21</v>
      </c>
      <c r="AA4852" s="14" t="inlineStr">
        <is>
          <t>SI</t>
        </is>
      </c>
    </row>
    <row r="4853">
      <c r="B4853" t="inlineStr">
        <is>
          <t>Venta Local</t>
        </is>
      </c>
      <c r="C4853" t="n">
        <v>40351306</v>
      </c>
      <c r="D4853" t="inlineStr">
        <is>
          <t>AGROSUPER SHANGHAI</t>
        </is>
      </c>
      <c r="E4853" t="n">
        <v>1021767</v>
      </c>
      <c r="F4853" t="inlineStr">
        <is>
          <t>agrosuper shanghai1021767</t>
        </is>
      </c>
      <c r="G4853" s="12" t="n">
        <v>45165</v>
      </c>
      <c r="H4853" s="10" t="inlineStr"/>
      <c r="I4853" s="10" t="n"/>
      <c r="J4853" s="10" t="n"/>
      <c r="K4853" s="10" t="n"/>
      <c r="L4853" s="13" t="n">
        <v>5.574109245612703</v>
      </c>
      <c r="M4853" s="12" t="n">
        <v>45170</v>
      </c>
      <c r="N4853" s="13" t="n">
        <v>5.5</v>
      </c>
      <c r="O4853" s="12" t="n">
        <v>45175</v>
      </c>
      <c r="P4853" t="n">
        <v>20</v>
      </c>
      <c r="Q4853" s="14" t="inlineStr">
        <is>
          <t>SI</t>
        </is>
      </c>
      <c r="R4853" s="10" t="n"/>
      <c r="S4853" s="10" t="n"/>
      <c r="T4853" s="10" t="n"/>
      <c r="U4853" s="10" t="n"/>
      <c r="V4853" s="13" t="n">
        <v>7.574109245612703</v>
      </c>
      <c r="W4853" s="12" t="n">
        <v>45172</v>
      </c>
      <c r="X4853" s="13" t="n">
        <v>7.5</v>
      </c>
      <c r="Y4853" s="12" t="n">
        <v>45175</v>
      </c>
      <c r="Z4853" t="n">
        <v>20</v>
      </c>
      <c r="AA4853" s="14" t="inlineStr">
        <is>
          <t>SI</t>
        </is>
      </c>
    </row>
    <row r="4854">
      <c r="B4854" t="inlineStr">
        <is>
          <t>Venta Local</t>
        </is>
      </c>
      <c r="C4854" t="n">
        <v>40351294</v>
      </c>
      <c r="D4854" t="inlineStr">
        <is>
          <t>AGROSUPER SHANGHAI</t>
        </is>
      </c>
      <c r="E4854" t="n">
        <v>1012448</v>
      </c>
      <c r="F4854" t="inlineStr">
        <is>
          <t>agrosuper shanghai1012448</t>
        </is>
      </c>
      <c r="G4854" s="12" t="n">
        <v>45166</v>
      </c>
      <c r="H4854" s="10" t="inlineStr"/>
      <c r="I4854" s="10" t="n"/>
      <c r="J4854" s="10" t="n"/>
      <c r="K4854" s="10" t="n"/>
      <c r="L4854" s="13" t="n">
        <v>5.574109245612703</v>
      </c>
      <c r="M4854" s="12" t="n">
        <v>45171</v>
      </c>
      <c r="N4854" s="13" t="n">
        <v>5.5</v>
      </c>
      <c r="O4854" s="12" t="n">
        <v>45176</v>
      </c>
      <c r="P4854" t="n">
        <v>19</v>
      </c>
      <c r="Q4854" s="14" t="inlineStr">
        <is>
          <t>SI</t>
        </is>
      </c>
      <c r="R4854" s="10" t="n"/>
      <c r="S4854" s="10" t="n"/>
      <c r="T4854" s="10" t="n"/>
      <c r="U4854" s="10" t="n"/>
      <c r="V4854" s="13" t="n">
        <v>7.574109245612703</v>
      </c>
      <c r="W4854" s="12" t="n">
        <v>45173</v>
      </c>
      <c r="X4854" s="13" t="n">
        <v>7.5</v>
      </c>
      <c r="Y4854" s="12" t="n">
        <v>45176</v>
      </c>
      <c r="Z4854" t="n">
        <v>19</v>
      </c>
      <c r="AA4854" s="14" t="inlineStr">
        <is>
          <t>SI</t>
        </is>
      </c>
    </row>
    <row r="4855">
      <c r="B4855" t="inlineStr">
        <is>
          <t>Venta Local</t>
        </is>
      </c>
      <c r="C4855" t="n">
        <v>40351272</v>
      </c>
      <c r="D4855" t="inlineStr">
        <is>
          <t>AGROSUPER SHANGHAI</t>
        </is>
      </c>
      <c r="E4855" t="n">
        <v>1011969</v>
      </c>
      <c r="F4855" t="inlineStr">
        <is>
          <t>agrosuper shanghai1011969</t>
        </is>
      </c>
      <c r="G4855" s="12" t="n">
        <v>45167</v>
      </c>
      <c r="H4855" s="10" t="inlineStr"/>
      <c r="I4855" s="10" t="n"/>
      <c r="J4855" s="10" t="n"/>
      <c r="K4855" s="10" t="n"/>
      <c r="L4855" s="13" t="n">
        <v>5.574109245612703</v>
      </c>
      <c r="M4855" s="12" t="n">
        <v>45172</v>
      </c>
      <c r="N4855" s="13" t="n">
        <v>5.5</v>
      </c>
      <c r="O4855" s="12" t="n">
        <v>45177</v>
      </c>
      <c r="P4855" t="n">
        <v>18</v>
      </c>
      <c r="Q4855" s="14" t="inlineStr">
        <is>
          <t>SI</t>
        </is>
      </c>
      <c r="R4855" s="10" t="n"/>
      <c r="S4855" s="10" t="n"/>
      <c r="T4855" s="10" t="n"/>
      <c r="U4855" s="10" t="n"/>
      <c r="V4855" s="13" t="n">
        <v>7.574109245612703</v>
      </c>
      <c r="W4855" s="12" t="n">
        <v>45174</v>
      </c>
      <c r="X4855" s="13" t="n">
        <v>7.5</v>
      </c>
      <c r="Y4855" s="12" t="n">
        <v>45177</v>
      </c>
      <c r="Z4855" t="n">
        <v>18</v>
      </c>
      <c r="AA4855" s="14" t="inlineStr">
        <is>
          <t>SI</t>
        </is>
      </c>
    </row>
    <row r="4856">
      <c r="B4856" t="inlineStr">
        <is>
          <t>Venta Local</t>
        </is>
      </c>
      <c r="C4856" t="n">
        <v>40351214</v>
      </c>
      <c r="D4856" t="inlineStr">
        <is>
          <t>AGRO EUROPA</t>
        </is>
      </c>
      <c r="E4856" t="n">
        <v>1011748</v>
      </c>
      <c r="F4856" t="inlineStr">
        <is>
          <t>agro europa1011748</t>
        </is>
      </c>
      <c r="G4856" s="12" t="n">
        <v>45168</v>
      </c>
      <c r="H4856" s="10" t="inlineStr"/>
      <c r="I4856" s="10" t="n"/>
      <c r="J4856" s="10" t="n"/>
      <c r="K4856" s="10" t="n"/>
      <c r="L4856" s="13" t="n">
        <v>5.142011834319526</v>
      </c>
      <c r="M4856" s="12" t="n">
        <v>45173</v>
      </c>
      <c r="N4856" s="13" t="n">
        <v>7.5</v>
      </c>
      <c r="O4856" s="12" t="n">
        <v>45180</v>
      </c>
      <c r="P4856" t="n">
        <v>17</v>
      </c>
      <c r="Q4856" s="14" t="inlineStr">
        <is>
          <t>SI</t>
        </is>
      </c>
      <c r="R4856" s="10" t="n"/>
      <c r="S4856" s="10" t="n"/>
      <c r="T4856" s="10" t="n"/>
      <c r="U4856" s="10" t="n"/>
      <c r="V4856" s="13" t="n">
        <v>7.142011834319526</v>
      </c>
      <c r="W4856" s="12" t="n">
        <v>45175</v>
      </c>
      <c r="X4856" s="13" t="n">
        <v>9.5</v>
      </c>
      <c r="Y4856" s="12" t="n">
        <v>45180</v>
      </c>
      <c r="Z4856" t="n">
        <v>17</v>
      </c>
      <c r="AA4856" s="14" t="inlineStr">
        <is>
          <t>SI</t>
        </is>
      </c>
    </row>
    <row r="4857">
      <c r="B4857" t="inlineStr">
        <is>
          <t>Venta Local</t>
        </is>
      </c>
      <c r="C4857" t="n">
        <v>40351213</v>
      </c>
      <c r="D4857" t="inlineStr">
        <is>
          <t>AGRO EUROPA</t>
        </is>
      </c>
      <c r="E4857" t="n">
        <v>1011748</v>
      </c>
      <c r="F4857" t="inlineStr">
        <is>
          <t>agro europa1011748</t>
        </is>
      </c>
      <c r="G4857" s="12" t="n">
        <v>45169</v>
      </c>
      <c r="H4857" s="10" t="inlineStr"/>
      <c r="I4857" s="10" t="n"/>
      <c r="J4857" s="10" t="n"/>
      <c r="K4857" s="10" t="n"/>
      <c r="L4857" s="13" t="n">
        <v>5.142011834319526</v>
      </c>
      <c r="M4857" s="12" t="n">
        <v>45174</v>
      </c>
      <c r="N4857" s="13" t="n">
        <v>7.5</v>
      </c>
      <c r="O4857" s="12" t="n">
        <v>45181</v>
      </c>
      <c r="P4857" t="n">
        <v>16</v>
      </c>
      <c r="Q4857" s="14" t="inlineStr">
        <is>
          <t>SI</t>
        </is>
      </c>
      <c r="R4857" s="10" t="n"/>
      <c r="S4857" s="10" t="n"/>
      <c r="T4857" s="10" t="n"/>
      <c r="U4857" s="10" t="n"/>
      <c r="V4857" s="13" t="n">
        <v>7.142011834319526</v>
      </c>
      <c r="W4857" s="12" t="n">
        <v>45176</v>
      </c>
      <c r="X4857" s="13" t="n">
        <v>9.5</v>
      </c>
      <c r="Y4857" s="12" t="n">
        <v>45181</v>
      </c>
      <c r="Z4857" t="n">
        <v>16</v>
      </c>
      <c r="AA4857" s="14" t="inlineStr">
        <is>
          <t>SI</t>
        </is>
      </c>
    </row>
    <row r="4858">
      <c r="B4858" t="inlineStr">
        <is>
          <t>Venta Local</t>
        </is>
      </c>
      <c r="C4858" t="n">
        <v>40349469</v>
      </c>
      <c r="D4858" t="inlineStr">
        <is>
          <t>AGRO EUROPA</t>
        </is>
      </c>
      <c r="E4858" t="n">
        <v>1011748</v>
      </c>
      <c r="F4858" t="inlineStr">
        <is>
          <t>agro europa1011748</t>
        </is>
      </c>
      <c r="G4858" s="12" t="n">
        <v>45170</v>
      </c>
      <c r="H4858" s="10" t="inlineStr"/>
      <c r="I4858" s="10" t="n"/>
      <c r="J4858" s="10" t="n"/>
      <c r="K4858" s="10" t="n"/>
      <c r="L4858" s="13" t="n">
        <v>5.142011834319526</v>
      </c>
      <c r="M4858" s="12" t="n">
        <v>45175</v>
      </c>
      <c r="N4858" s="13" t="n">
        <v>7.5</v>
      </c>
      <c r="O4858" s="12" t="n">
        <v>45182</v>
      </c>
      <c r="P4858" t="n">
        <v>15</v>
      </c>
      <c r="Q4858" s="14" t="inlineStr">
        <is>
          <t>SI</t>
        </is>
      </c>
      <c r="R4858" s="10" t="n"/>
      <c r="S4858" s="10" t="n"/>
      <c r="T4858" s="10" t="n"/>
      <c r="U4858" s="10" t="n"/>
      <c r="V4858" s="13" t="n">
        <v>7.142011834319526</v>
      </c>
      <c r="W4858" s="12" t="n">
        <v>45177</v>
      </c>
      <c r="X4858" s="13" t="n">
        <v>9.5</v>
      </c>
      <c r="Y4858" s="12" t="n">
        <v>45182</v>
      </c>
      <c r="Z4858" t="n">
        <v>15</v>
      </c>
      <c r="AA4858" s="14" t="inlineStr">
        <is>
          <t>SI</t>
        </is>
      </c>
    </row>
    <row r="4859">
      <c r="B4859" t="inlineStr">
        <is>
          <t>Venta Local</t>
        </is>
      </c>
      <c r="C4859" t="n">
        <v>40349468</v>
      </c>
      <c r="D4859" t="inlineStr">
        <is>
          <t>AGRO EUROPA</t>
        </is>
      </c>
      <c r="E4859" t="n">
        <v>1011748</v>
      </c>
      <c r="F4859" t="inlineStr">
        <is>
          <t>agro europa1011748</t>
        </is>
      </c>
      <c r="G4859" s="12" t="n">
        <v>45171</v>
      </c>
      <c r="H4859" s="10" t="inlineStr"/>
      <c r="I4859" s="10" t="n"/>
      <c r="J4859" s="10" t="n"/>
      <c r="K4859" s="10" t="n"/>
      <c r="L4859" s="13" t="n">
        <v>5.142011834319526</v>
      </c>
      <c r="M4859" s="12" t="n">
        <v>45176</v>
      </c>
      <c r="N4859" s="13" t="n">
        <v>7.5</v>
      </c>
      <c r="O4859" s="12" t="n">
        <v>45183</v>
      </c>
      <c r="P4859" t="n">
        <v>14</v>
      </c>
      <c r="Q4859" s="14" t="inlineStr">
        <is>
          <t>SI</t>
        </is>
      </c>
      <c r="R4859" s="10" t="n"/>
      <c r="S4859" s="10" t="n"/>
      <c r="T4859" s="10" t="n"/>
      <c r="U4859" s="10" t="n"/>
      <c r="V4859" s="13" t="n">
        <v>7.142011834319526</v>
      </c>
      <c r="W4859" s="12" t="n">
        <v>45178</v>
      </c>
      <c r="X4859" s="13" t="n">
        <v>9.5</v>
      </c>
      <c r="Y4859" s="12" t="n">
        <v>45183</v>
      </c>
      <c r="Z4859" t="n">
        <v>14</v>
      </c>
      <c r="AA4859" s="14" t="inlineStr">
        <is>
          <t>SI</t>
        </is>
      </c>
    </row>
    <row r="4860">
      <c r="B4860" t="inlineStr">
        <is>
          <t>Venta Local</t>
        </is>
      </c>
      <c r="C4860" t="n">
        <v>40349467</v>
      </c>
      <c r="D4860" t="inlineStr">
        <is>
          <t>AGRO EUROPA</t>
        </is>
      </c>
      <c r="E4860" t="n">
        <v>1011748</v>
      </c>
      <c r="F4860" t="inlineStr">
        <is>
          <t>agro europa1011748</t>
        </is>
      </c>
      <c r="G4860" s="12" t="n">
        <v>45172</v>
      </c>
      <c r="H4860" s="10" t="inlineStr"/>
      <c r="I4860" s="10" t="n"/>
      <c r="J4860" s="10" t="n"/>
      <c r="K4860" s="10" t="n"/>
      <c r="L4860" s="13" t="n">
        <v>5.142011834319526</v>
      </c>
      <c r="M4860" s="12" t="n">
        <v>45177</v>
      </c>
      <c r="N4860" s="13" t="n">
        <v>7.5</v>
      </c>
      <c r="O4860" s="12" t="n">
        <v>45184</v>
      </c>
      <c r="P4860" t="n">
        <v>13</v>
      </c>
      <c r="Q4860" s="14" t="inlineStr">
        <is>
          <t>SI</t>
        </is>
      </c>
      <c r="R4860" s="10" t="n"/>
      <c r="S4860" s="10" t="n"/>
      <c r="T4860" s="10" t="n"/>
      <c r="U4860" s="10" t="n"/>
      <c r="V4860" s="13" t="n">
        <v>7.142011834319526</v>
      </c>
      <c r="W4860" s="12" t="n">
        <v>45179</v>
      </c>
      <c r="X4860" s="13" t="n">
        <v>9.5</v>
      </c>
      <c r="Y4860" s="12" t="n">
        <v>45184</v>
      </c>
      <c r="Z4860" t="n">
        <v>13</v>
      </c>
      <c r="AA4860" s="14" t="inlineStr">
        <is>
          <t>SI</t>
        </is>
      </c>
    </row>
    <row r="4861">
      <c r="B4861" t="inlineStr">
        <is>
          <t>Venta Local</t>
        </is>
      </c>
      <c r="C4861" t="n">
        <v>40347110</v>
      </c>
      <c r="D4861" t="inlineStr">
        <is>
          <t>AGRO MEXICO</t>
        </is>
      </c>
      <c r="E4861" t="n">
        <v>1023219</v>
      </c>
      <c r="F4861" t="inlineStr">
        <is>
          <t>agro mexico1023219</t>
        </is>
      </c>
      <c r="G4861" s="12" t="n">
        <v>45173</v>
      </c>
      <c r="H4861" s="10" t="inlineStr"/>
      <c r="I4861" s="10" t="n"/>
      <c r="J4861" s="10" t="n"/>
      <c r="K4861" s="10" t="n"/>
      <c r="L4861" s="13" t="n">
        <v>5.449612403100775</v>
      </c>
      <c r="M4861" s="12" t="n">
        <v>45178</v>
      </c>
      <c r="N4861" s="13" t="n">
        <v>10</v>
      </c>
      <c r="O4861" s="12" t="n">
        <v>45188</v>
      </c>
      <c r="P4861" t="n">
        <v>10</v>
      </c>
      <c r="Q4861" s="14" t="inlineStr">
        <is>
          <t>SI</t>
        </is>
      </c>
      <c r="R4861" s="10" t="n"/>
      <c r="S4861" s="10" t="n"/>
      <c r="T4861" s="10" t="n"/>
      <c r="U4861" s="10" t="n"/>
      <c r="V4861" s="13" t="n">
        <v>7.449612403100775</v>
      </c>
      <c r="W4861" s="12" t="n">
        <v>45180</v>
      </c>
      <c r="X4861" s="13" t="n">
        <v>12</v>
      </c>
      <c r="Y4861" s="12" t="n">
        <v>45188</v>
      </c>
      <c r="Z4861" t="n">
        <v>10</v>
      </c>
      <c r="AA4861" s="14" t="inlineStr">
        <is>
          <t>SI</t>
        </is>
      </c>
    </row>
    <row r="4862">
      <c r="B4862" t="inlineStr">
        <is>
          <t>Venta Local</t>
        </is>
      </c>
      <c r="C4862" t="n">
        <v>40347110</v>
      </c>
      <c r="D4862" t="inlineStr">
        <is>
          <t>AGRO MEXICO</t>
        </is>
      </c>
      <c r="E4862" t="n">
        <v>1023219</v>
      </c>
      <c r="F4862" t="inlineStr">
        <is>
          <t>agro mexico1023219</t>
        </is>
      </c>
      <c r="G4862" s="12" t="n">
        <v>45174</v>
      </c>
      <c r="H4862" s="10" t="inlineStr"/>
      <c r="I4862" s="10" t="n"/>
      <c r="J4862" s="10" t="n"/>
      <c r="K4862" s="10" t="n"/>
      <c r="L4862" s="13" t="n">
        <v>5.449612403100775</v>
      </c>
      <c r="M4862" s="12" t="n">
        <v>45179</v>
      </c>
      <c r="N4862" s="13" t="n">
        <v>10</v>
      </c>
      <c r="O4862" s="12" t="n">
        <v>45189</v>
      </c>
      <c r="P4862" t="n">
        <v>9</v>
      </c>
      <c r="Q4862" s="14" t="inlineStr">
        <is>
          <t>SI</t>
        </is>
      </c>
      <c r="R4862" s="10" t="n"/>
      <c r="S4862" s="10" t="n"/>
      <c r="T4862" s="10" t="n"/>
      <c r="U4862" s="10" t="n"/>
      <c r="V4862" s="13" t="n">
        <v>7.449612403100775</v>
      </c>
      <c r="W4862" s="12" t="n">
        <v>45181</v>
      </c>
      <c r="X4862" s="13" t="n">
        <v>12</v>
      </c>
      <c r="Y4862" s="12" t="n">
        <v>45189</v>
      </c>
      <c r="Z4862" t="n">
        <v>9</v>
      </c>
      <c r="AA4862" s="14" t="inlineStr">
        <is>
          <t>SI</t>
        </is>
      </c>
    </row>
    <row r="4863">
      <c r="B4863" t="inlineStr">
        <is>
          <t>Venta Local</t>
        </is>
      </c>
      <c r="C4863" t="n">
        <v>40346386</v>
      </c>
      <c r="D4863" t="inlineStr">
        <is>
          <t>AGROSUPER SHANGHAI</t>
        </is>
      </c>
      <c r="E4863" t="n">
        <v>1022748</v>
      </c>
      <c r="F4863" t="inlineStr">
        <is>
          <t>agrosuper shanghai1022748</t>
        </is>
      </c>
      <c r="G4863" s="12" t="n">
        <v>45175</v>
      </c>
      <c r="H4863" s="10" t="inlineStr"/>
      <c r="I4863" s="10" t="n"/>
      <c r="J4863" s="10" t="n"/>
      <c r="K4863" s="10" t="n"/>
      <c r="L4863" s="13" t="n">
        <v>5.574109245612703</v>
      </c>
      <c r="M4863" s="12" t="n">
        <v>45180</v>
      </c>
      <c r="N4863" s="13" t="n">
        <v>5.5</v>
      </c>
      <c r="O4863" s="12" t="n">
        <v>45185</v>
      </c>
      <c r="P4863" t="n">
        <v>11</v>
      </c>
      <c r="Q4863" s="14" t="inlineStr">
        <is>
          <t>SI</t>
        </is>
      </c>
      <c r="R4863" s="10" t="n"/>
      <c r="S4863" s="10" t="n"/>
      <c r="T4863" s="10" t="n"/>
      <c r="U4863" s="10" t="n"/>
      <c r="V4863" s="13" t="n">
        <v>7.574109245612703</v>
      </c>
      <c r="W4863" s="12" t="n">
        <v>45182</v>
      </c>
      <c r="X4863" s="13" t="n">
        <v>7.5</v>
      </c>
      <c r="Y4863" s="12" t="n">
        <v>45185</v>
      </c>
      <c r="Z4863" t="n">
        <v>11</v>
      </c>
      <c r="AA4863" s="14" t="inlineStr">
        <is>
          <t>SI</t>
        </is>
      </c>
    </row>
    <row r="4864">
      <c r="B4864" t="inlineStr">
        <is>
          <t>Venta Local</t>
        </is>
      </c>
      <c r="C4864" t="n">
        <v>40346376</v>
      </c>
      <c r="D4864" t="inlineStr">
        <is>
          <t>AGROSUPER SHANGHAI</t>
        </is>
      </c>
      <c r="E4864" t="n">
        <v>1022753</v>
      </c>
      <c r="F4864" t="inlineStr">
        <is>
          <t>agrosuper shanghai1022753</t>
        </is>
      </c>
      <c r="G4864" s="12" t="n">
        <v>45176</v>
      </c>
      <c r="H4864" s="10" t="inlineStr"/>
      <c r="I4864" s="10" t="n"/>
      <c r="J4864" s="10" t="n"/>
      <c r="K4864" s="10" t="n"/>
      <c r="L4864" s="13" t="n">
        <v>5.574109245612703</v>
      </c>
      <c r="M4864" s="12" t="n">
        <v>45181</v>
      </c>
      <c r="N4864" s="13" t="n">
        <v>5.5</v>
      </c>
      <c r="O4864" s="12" t="n">
        <v>45186</v>
      </c>
      <c r="P4864" t="n">
        <v>11</v>
      </c>
      <c r="Q4864" s="14" t="inlineStr">
        <is>
          <t>SI</t>
        </is>
      </c>
      <c r="R4864" s="10" t="n"/>
      <c r="S4864" s="10" t="n"/>
      <c r="T4864" s="10" t="n"/>
      <c r="U4864" s="10" t="n"/>
      <c r="V4864" s="13" t="n">
        <v>7.574109245612703</v>
      </c>
      <c r="W4864" s="12" t="n">
        <v>45183</v>
      </c>
      <c r="X4864" s="13" t="n">
        <v>7.5</v>
      </c>
      <c r="Y4864" s="12" t="n">
        <v>45186</v>
      </c>
      <c r="Z4864" t="n">
        <v>11</v>
      </c>
      <c r="AA4864" s="14" t="inlineStr">
        <is>
          <t>SI</t>
        </is>
      </c>
    </row>
    <row r="4865">
      <c r="B4865" t="inlineStr">
        <is>
          <t>Venta Local</t>
        </is>
      </c>
      <c r="C4865" t="n">
        <v>40346342</v>
      </c>
      <c r="D4865" t="inlineStr">
        <is>
          <t>AGROSUPER SHANGHAI</t>
        </is>
      </c>
      <c r="E4865" t="n">
        <v>1021767</v>
      </c>
      <c r="F4865" t="inlineStr">
        <is>
          <t>agrosuper shanghai1021767</t>
        </is>
      </c>
      <c r="G4865" s="12" t="n">
        <v>45177</v>
      </c>
      <c r="H4865" s="10" t="inlineStr"/>
      <c r="I4865" s="10" t="n"/>
      <c r="J4865" s="10" t="n"/>
      <c r="K4865" s="10" t="n"/>
      <c r="L4865" s="13" t="n">
        <v>5.574109245612703</v>
      </c>
      <c r="M4865" s="12" t="n">
        <v>45182</v>
      </c>
      <c r="N4865" s="13" t="n">
        <v>5.5</v>
      </c>
      <c r="O4865" s="12" t="n">
        <v>45187</v>
      </c>
      <c r="P4865" t="n">
        <v>10</v>
      </c>
      <c r="Q4865" s="14" t="inlineStr">
        <is>
          <t>SI</t>
        </is>
      </c>
      <c r="R4865" s="10" t="n"/>
      <c r="S4865" s="10" t="n"/>
      <c r="T4865" s="10" t="n"/>
      <c r="U4865" s="10" t="n"/>
      <c r="V4865" s="13" t="n">
        <v>7.574109245612703</v>
      </c>
      <c r="W4865" s="12" t="n">
        <v>45184</v>
      </c>
      <c r="X4865" s="13" t="n">
        <v>7.5</v>
      </c>
      <c r="Y4865" s="12" t="n">
        <v>45187</v>
      </c>
      <c r="Z4865" t="n">
        <v>10</v>
      </c>
      <c r="AA4865" s="14" t="inlineStr">
        <is>
          <t>SI</t>
        </is>
      </c>
    </row>
    <row r="4866">
      <c r="B4866" t="inlineStr">
        <is>
          <t>Venta Local</t>
        </is>
      </c>
      <c r="C4866" t="n">
        <v>40346323</v>
      </c>
      <c r="D4866" t="inlineStr">
        <is>
          <t>AGROSUPER SHANGHAI</t>
        </is>
      </c>
      <c r="E4866" t="n">
        <v>1012504</v>
      </c>
      <c r="F4866" t="inlineStr">
        <is>
          <t>agrosuper shanghai1012504</t>
        </is>
      </c>
      <c r="G4866" s="12" t="n">
        <v>45178</v>
      </c>
      <c r="H4866" s="10" t="inlineStr"/>
      <c r="I4866" s="10" t="n"/>
      <c r="J4866" s="10" t="n"/>
      <c r="K4866" s="10" t="n"/>
      <c r="L4866" s="13" t="n">
        <v>5.574109245612703</v>
      </c>
      <c r="M4866" s="12" t="n">
        <v>45183</v>
      </c>
      <c r="N4866" s="13" t="n">
        <v>5.5</v>
      </c>
      <c r="O4866" s="12" t="n">
        <v>45188</v>
      </c>
      <c r="P4866" t="n">
        <v>9</v>
      </c>
      <c r="Q4866" s="14" t="inlineStr">
        <is>
          <t>SI</t>
        </is>
      </c>
      <c r="R4866" s="10" t="n"/>
      <c r="S4866" s="10" t="n"/>
      <c r="T4866" s="10" t="n"/>
      <c r="U4866" s="10" t="n"/>
      <c r="V4866" s="13" t="n">
        <v>7.574109245612703</v>
      </c>
      <c r="W4866" s="12" t="n">
        <v>45185</v>
      </c>
      <c r="X4866" s="13" t="n">
        <v>7.5</v>
      </c>
      <c r="Y4866" s="12" t="n">
        <v>45188</v>
      </c>
      <c r="Z4866" t="n">
        <v>9</v>
      </c>
      <c r="AA4866" s="14" t="inlineStr">
        <is>
          <t>SI</t>
        </is>
      </c>
    </row>
    <row r="4867">
      <c r="B4867" t="inlineStr">
        <is>
          <t>Venta Local</t>
        </is>
      </c>
      <c r="C4867" t="n">
        <v>40346321</v>
      </c>
      <c r="D4867" t="inlineStr">
        <is>
          <t>AGROSUPER SHANGHAI</t>
        </is>
      </c>
      <c r="E4867" t="n">
        <v>1012681</v>
      </c>
      <c r="F4867" t="inlineStr">
        <is>
          <t>agrosuper shanghai1012681</t>
        </is>
      </c>
      <c r="G4867" s="12" t="n">
        <v>45179</v>
      </c>
      <c r="H4867" s="10" t="inlineStr"/>
      <c r="I4867" s="10" t="n"/>
      <c r="J4867" s="10" t="n"/>
      <c r="K4867" s="10" t="n"/>
      <c r="L4867" s="13" t="n">
        <v>5.574109245612703</v>
      </c>
      <c r="M4867" s="12" t="n">
        <v>45184</v>
      </c>
      <c r="N4867" s="13" t="n">
        <v>5.5</v>
      </c>
      <c r="O4867" s="12" t="n">
        <v>45189</v>
      </c>
      <c r="P4867" t="n">
        <v>8</v>
      </c>
      <c r="Q4867" s="14" t="inlineStr">
        <is>
          <t>SI</t>
        </is>
      </c>
      <c r="R4867" s="10" t="n"/>
      <c r="S4867" s="10" t="n"/>
      <c r="T4867" s="10" t="n"/>
      <c r="U4867" s="10" t="n"/>
      <c r="V4867" s="13" t="n">
        <v>7.574109245612703</v>
      </c>
      <c r="W4867" s="12" t="n">
        <v>45186</v>
      </c>
      <c r="X4867" s="13" t="n">
        <v>7.5</v>
      </c>
      <c r="Y4867" s="12" t="n">
        <v>45189</v>
      </c>
      <c r="Z4867" t="n">
        <v>8</v>
      </c>
      <c r="AA4867" s="14" t="inlineStr">
        <is>
          <t>SI</t>
        </is>
      </c>
    </row>
    <row r="4868">
      <c r="B4868" t="inlineStr">
        <is>
          <t>Venta Local</t>
        </is>
      </c>
      <c r="C4868" t="n">
        <v>40346168</v>
      </c>
      <c r="D4868" t="inlineStr">
        <is>
          <t>AGRO AMERICA</t>
        </is>
      </c>
      <c r="E4868" t="n">
        <v>1012165</v>
      </c>
      <c r="F4868" t="inlineStr">
        <is>
          <t>agro america1012165</t>
        </is>
      </c>
      <c r="G4868" s="12" t="n">
        <v>45180</v>
      </c>
      <c r="H4868" s="10" t="inlineStr"/>
      <c r="I4868" s="10" t="n"/>
      <c r="J4868" s="10" t="n"/>
      <c r="K4868" s="10" t="n"/>
      <c r="L4868" s="13" t="n">
        <v>7.5</v>
      </c>
      <c r="M4868" s="12" t="n">
        <v>45187</v>
      </c>
      <c r="N4868" s="13" t="n">
        <v>9.5</v>
      </c>
      <c r="O4868" s="12" t="n">
        <v>45196</v>
      </c>
      <c r="P4868" t="n">
        <v>3</v>
      </c>
      <c r="Q4868" s="14" t="inlineStr">
        <is>
          <t>SI</t>
        </is>
      </c>
      <c r="R4868" s="10" t="n"/>
      <c r="S4868" s="10" t="n"/>
      <c r="T4868" s="10" t="n"/>
      <c r="U4868" s="10" t="n"/>
      <c r="V4868" s="13" t="n">
        <v>9.5</v>
      </c>
      <c r="W4868" s="12" t="n">
        <v>45189</v>
      </c>
      <c r="X4868" s="13" t="n">
        <v>11.5</v>
      </c>
      <c r="Y4868" s="12" t="n">
        <v>45196</v>
      </c>
      <c r="Z4868" t="n">
        <v>3</v>
      </c>
      <c r="AA4868" s="14" t="inlineStr">
        <is>
          <t>SI</t>
        </is>
      </c>
    </row>
    <row r="4869">
      <c r="B4869" t="inlineStr">
        <is>
          <t>Venta Local</t>
        </is>
      </c>
      <c r="C4869" t="n">
        <v>40346145</v>
      </c>
      <c r="D4869" t="inlineStr">
        <is>
          <t>AGRO AMERICA</t>
        </is>
      </c>
      <c r="E4869" t="n">
        <v>1012167</v>
      </c>
      <c r="F4869" t="inlineStr">
        <is>
          <t>agro america1012167</t>
        </is>
      </c>
      <c r="G4869" s="12" t="n">
        <v>45181</v>
      </c>
      <c r="H4869" s="10" t="inlineStr"/>
      <c r="I4869" s="10" t="n"/>
      <c r="J4869" s="10" t="n"/>
      <c r="K4869" s="10" t="n"/>
      <c r="L4869" s="13" t="n">
        <v>7.5</v>
      </c>
      <c r="M4869" s="12" t="n">
        <v>45188</v>
      </c>
      <c r="N4869" s="13" t="n">
        <v>9.5</v>
      </c>
      <c r="O4869" s="12" t="n">
        <v>45197</v>
      </c>
      <c r="P4869" t="n">
        <v>2</v>
      </c>
      <c r="Q4869" s="14" t="inlineStr">
        <is>
          <t>Mes 10</t>
        </is>
      </c>
      <c r="R4869" s="10" t="n"/>
      <c r="S4869" s="10" t="n"/>
      <c r="T4869" s="10" t="n"/>
      <c r="U4869" s="10" t="n"/>
      <c r="V4869" s="13" t="n">
        <v>9.5</v>
      </c>
      <c r="W4869" s="12" t="n">
        <v>45190</v>
      </c>
      <c r="X4869" s="13" t="n">
        <v>11.5</v>
      </c>
      <c r="Y4869" s="12" t="n">
        <v>45197</v>
      </c>
      <c r="Z4869" t="n">
        <v>2</v>
      </c>
      <c r="AA4869" s="14" t="inlineStr">
        <is>
          <t>Mes 10</t>
        </is>
      </c>
    </row>
    <row r="4870">
      <c r="B4870" t="inlineStr">
        <is>
          <t>Venta Directa</t>
        </is>
      </c>
      <c r="C4870" t="n">
        <v>40345501</v>
      </c>
      <c r="D4870" t="inlineStr">
        <is>
          <t>AGRO SUDAMERICA</t>
        </is>
      </c>
      <c r="E4870" t="n">
        <v>1022709</v>
      </c>
      <c r="F4870" t="inlineStr">
        <is>
          <t>agro sudamerica1022709</t>
        </is>
      </c>
      <c r="G4870" s="12" t="n">
        <v>45182</v>
      </c>
      <c r="H4870" s="10" t="inlineStr"/>
      <c r="I4870" s="10" t="n"/>
      <c r="J4870" s="10" t="n"/>
      <c r="K4870" s="10" t="n"/>
      <c r="L4870" s="13" t="n"/>
      <c r="N4870" s="13" t="n"/>
      <c r="Q4870" s="14" t="n"/>
      <c r="R4870" s="10" t="n"/>
      <c r="S4870" s="10" t="n"/>
      <c r="T4870" s="10" t="n"/>
      <c r="U4870" s="10" t="n"/>
      <c r="V4870" s="13" t="n"/>
      <c r="X4870" s="13" t="n"/>
      <c r="AA4870" s="14" t="n"/>
    </row>
    <row r="4871">
      <c r="B4871" t="inlineStr">
        <is>
          <t>Venta Directa</t>
        </is>
      </c>
      <c r="C4871" t="n">
        <v>40344419</v>
      </c>
      <c r="D4871" t="inlineStr">
        <is>
          <t>AGRO SUDAMERICA</t>
        </is>
      </c>
      <c r="E4871" t="n">
        <v>1022709</v>
      </c>
      <c r="F4871" t="inlineStr">
        <is>
          <t>agro sudamerica1022709</t>
        </is>
      </c>
      <c r="G4871" s="12" t="n">
        <v>45183</v>
      </c>
      <c r="H4871" s="10" t="inlineStr"/>
      <c r="I4871" s="10" t="n"/>
      <c r="J4871" s="10" t="n"/>
      <c r="K4871" s="10" t="n"/>
      <c r="L4871" s="13" t="n"/>
      <c r="N4871" s="13" t="n"/>
      <c r="Q4871" s="14" t="n"/>
      <c r="R4871" s="10" t="n"/>
      <c r="S4871" s="10" t="n"/>
      <c r="T4871" s="10" t="n"/>
      <c r="U4871" s="10" t="n"/>
      <c r="V4871" s="13" t="n"/>
      <c r="X4871" s="13" t="n"/>
      <c r="AA4871" s="14" t="n"/>
    </row>
    <row r="4872">
      <c r="B4872" t="inlineStr">
        <is>
          <t>Venta Directa</t>
        </is>
      </c>
      <c r="C4872" t="n">
        <v>40344414</v>
      </c>
      <c r="D4872" t="inlineStr">
        <is>
          <t>AGRO SUDAMERICA</t>
        </is>
      </c>
      <c r="E4872" t="n">
        <v>1022709</v>
      </c>
      <c r="F4872" t="inlineStr">
        <is>
          <t>agro sudamerica1022709</t>
        </is>
      </c>
      <c r="G4872" s="12" t="n">
        <v>45184</v>
      </c>
      <c r="H4872" s="10" t="inlineStr"/>
      <c r="I4872" s="10" t="n"/>
      <c r="J4872" s="10" t="n"/>
      <c r="K4872" s="10" t="n"/>
      <c r="L4872" s="13" t="n"/>
      <c r="N4872" s="13" t="n"/>
      <c r="Q4872" s="14" t="n"/>
      <c r="R4872" s="10" t="n"/>
      <c r="S4872" s="10" t="n"/>
      <c r="T4872" s="10" t="n"/>
      <c r="U4872" s="10" t="n"/>
      <c r="V4872" s="13" t="n"/>
      <c r="X4872" s="13" t="n"/>
      <c r="AA4872" s="14" t="n"/>
    </row>
    <row r="4873">
      <c r="B4873" t="inlineStr">
        <is>
          <t>Venta Local</t>
        </is>
      </c>
      <c r="C4873" t="n">
        <v>40337904</v>
      </c>
      <c r="D4873" t="inlineStr">
        <is>
          <t>AGROSUPER SHANGHAI</t>
        </is>
      </c>
      <c r="E4873" t="n">
        <v>1022640</v>
      </c>
      <c r="F4873" t="inlineStr">
        <is>
          <t>agrosuper shanghai1022640</t>
        </is>
      </c>
      <c r="G4873" s="12" t="n">
        <v>45185</v>
      </c>
      <c r="H4873" s="10" t="inlineStr"/>
      <c r="I4873" s="10" t="n"/>
      <c r="J4873" s="10" t="n"/>
      <c r="K4873" s="10" t="n"/>
      <c r="L4873" s="13" t="n">
        <v>5.574109245612703</v>
      </c>
      <c r="M4873" s="12" t="n">
        <v>45190</v>
      </c>
      <c r="N4873" s="13" t="n">
        <v>5.5</v>
      </c>
      <c r="O4873" s="12" t="n">
        <v>45195</v>
      </c>
      <c r="P4873" t="n">
        <v>3</v>
      </c>
      <c r="Q4873" s="14" t="inlineStr">
        <is>
          <t>SI</t>
        </is>
      </c>
      <c r="R4873" s="10" t="n"/>
      <c r="S4873" s="10" t="n"/>
      <c r="T4873" s="10" t="n"/>
      <c r="U4873" s="10" t="n"/>
      <c r="V4873" s="13" t="n">
        <v>7.574109245612703</v>
      </c>
      <c r="W4873" s="12" t="n">
        <v>45192</v>
      </c>
      <c r="X4873" s="13" t="n">
        <v>7.5</v>
      </c>
      <c r="Y4873" s="12" t="n">
        <v>45195</v>
      </c>
      <c r="Z4873" t="n">
        <v>3</v>
      </c>
      <c r="AA4873" s="14" t="inlineStr">
        <is>
          <t>SI</t>
        </is>
      </c>
    </row>
    <row r="4874">
      <c r="B4874" t="inlineStr">
        <is>
          <t>Venta Directa</t>
        </is>
      </c>
      <c r="C4874" t="n">
        <v>40305800</v>
      </c>
      <c r="D4874" t="inlineStr">
        <is>
          <t>AGROSUPER ASIA</t>
        </is>
      </c>
      <c r="E4874" t="n">
        <v>1020905</v>
      </c>
      <c r="F4874" t="inlineStr">
        <is>
          <t>agrosuper asia1020905</t>
        </is>
      </c>
      <c r="G4874" s="12" t="n">
        <v>45186</v>
      </c>
      <c r="H4874" s="10" t="inlineStr"/>
      <c r="I4874" s="10" t="n"/>
      <c r="J4874" s="10" t="n"/>
      <c r="K4874" s="10" t="n"/>
      <c r="L4874" s="13" t="n"/>
      <c r="N4874" s="13" t="n"/>
      <c r="Q4874" s="14" t="n"/>
      <c r="R4874" s="10" t="n"/>
      <c r="S4874" s="10" t="n"/>
      <c r="T4874" s="10" t="n"/>
      <c r="U4874" s="10" t="n"/>
      <c r="V4874" s="13" t="n"/>
      <c r="X4874" s="13" t="n"/>
      <c r="AA4874" s="14" t="n"/>
    </row>
    <row r="4875">
      <c r="B4875" t="inlineStr">
        <is>
          <t>Venta Local</t>
        </is>
      </c>
      <c r="C4875" t="n">
        <v>40353611</v>
      </c>
      <c r="D4875" t="inlineStr">
        <is>
          <t>ANDES ASIA</t>
        </is>
      </c>
      <c r="E4875" t="n">
        <v>1021936</v>
      </c>
      <c r="F4875" t="inlineStr">
        <is>
          <t>andes asia1021936</t>
        </is>
      </c>
      <c r="G4875" s="12" t="n">
        <v>45187</v>
      </c>
      <c r="H4875" s="10" t="inlineStr"/>
      <c r="I4875" s="10" t="n"/>
      <c r="J4875" s="10" t="n"/>
      <c r="K4875" s="10" t="n"/>
      <c r="L4875" s="13" t="n">
        <v>4.830303030303031</v>
      </c>
      <c r="M4875" s="12" t="n">
        <v>45191</v>
      </c>
      <c r="N4875" s="13" t="n">
        <v>15</v>
      </c>
      <c r="O4875" s="12" t="n">
        <v>45206</v>
      </c>
      <c r="P4875" t="n">
        <v>19</v>
      </c>
      <c r="Q4875" s="14" t="inlineStr">
        <is>
          <t>SI</t>
        </is>
      </c>
      <c r="R4875" s="10" t="n"/>
      <c r="S4875" s="10" t="n"/>
      <c r="T4875" s="10" t="n"/>
      <c r="U4875" s="10" t="n"/>
      <c r="V4875" s="13" t="n">
        <v>6.830303030303031</v>
      </c>
      <c r="W4875" s="12" t="n">
        <v>45193</v>
      </c>
      <c r="X4875" s="13" t="n">
        <v>17</v>
      </c>
      <c r="Y4875" s="12" t="n">
        <v>45206</v>
      </c>
      <c r="Z4875" t="n">
        <v>19</v>
      </c>
      <c r="AA4875" s="14" t="inlineStr">
        <is>
          <t>SI</t>
        </is>
      </c>
    </row>
    <row r="4876">
      <c r="B4876" t="inlineStr">
        <is>
          <t>Venta Local</t>
        </is>
      </c>
      <c r="C4876" t="n">
        <v>40353610</v>
      </c>
      <c r="D4876" t="inlineStr">
        <is>
          <t>ANDES ASIA</t>
        </is>
      </c>
      <c r="E4876" t="n">
        <v>1021936</v>
      </c>
      <c r="F4876" t="inlineStr">
        <is>
          <t>andes asia1021936</t>
        </is>
      </c>
      <c r="G4876" s="12" t="n">
        <v>45188</v>
      </c>
      <c r="H4876" s="10" t="inlineStr"/>
      <c r="I4876" s="10" t="n"/>
      <c r="J4876" s="10" t="n"/>
      <c r="K4876" s="10" t="n"/>
      <c r="L4876" s="13" t="n">
        <v>4.830303030303031</v>
      </c>
      <c r="M4876" s="12" t="n">
        <v>45192</v>
      </c>
      <c r="N4876" s="13" t="n">
        <v>15</v>
      </c>
      <c r="O4876" s="12" t="n">
        <v>45207</v>
      </c>
      <c r="P4876" t="n">
        <v>19</v>
      </c>
      <c r="Q4876" s="14" t="inlineStr">
        <is>
          <t>SI</t>
        </is>
      </c>
      <c r="R4876" s="10" t="n"/>
      <c r="S4876" s="10" t="n"/>
      <c r="T4876" s="10" t="n"/>
      <c r="U4876" s="10" t="n"/>
      <c r="V4876" s="13" t="n">
        <v>6.830303030303031</v>
      </c>
      <c r="W4876" s="12" t="n">
        <v>45194</v>
      </c>
      <c r="X4876" s="13" t="n">
        <v>17</v>
      </c>
      <c r="Y4876" s="12" t="n">
        <v>45207</v>
      </c>
      <c r="Z4876" t="n">
        <v>19</v>
      </c>
      <c r="AA4876" s="14" t="inlineStr">
        <is>
          <t>SI</t>
        </is>
      </c>
    </row>
    <row r="4877">
      <c r="B4877" t="inlineStr">
        <is>
          <t>Venta Directa</t>
        </is>
      </c>
      <c r="C4877" t="n">
        <v>40353066</v>
      </c>
      <c r="D4877" t="inlineStr">
        <is>
          <t>AGRO SUDAMERICA</t>
        </is>
      </c>
      <c r="E4877" t="n">
        <v>1021976</v>
      </c>
      <c r="F4877" t="inlineStr">
        <is>
          <t>agro sudamerica1021976</t>
        </is>
      </c>
      <c r="G4877" s="12" t="n">
        <v>45189</v>
      </c>
      <c r="H4877" s="10" t="inlineStr"/>
      <c r="I4877" s="10" t="n"/>
      <c r="J4877" s="10" t="n"/>
      <c r="K4877" s="10" t="n"/>
      <c r="L4877" s="13" t="n"/>
      <c r="N4877" s="13" t="n"/>
      <c r="Q4877" s="14" t="n"/>
      <c r="R4877" s="10" t="n"/>
      <c r="S4877" s="10" t="n"/>
      <c r="T4877" s="10" t="n"/>
      <c r="U4877" s="10" t="n"/>
      <c r="V4877" s="13" t="n"/>
      <c r="X4877" s="13" t="n"/>
      <c r="AA4877" s="14" t="n"/>
    </row>
    <row r="4878">
      <c r="B4878" t="inlineStr">
        <is>
          <t>Venta Directa</t>
        </is>
      </c>
      <c r="C4878" t="n">
        <v>40354600</v>
      </c>
      <c r="D4878" t="inlineStr">
        <is>
          <t>AGRO SUDAMERICA</t>
        </is>
      </c>
      <c r="E4878" t="n">
        <v>1011558</v>
      </c>
      <c r="F4878" t="inlineStr">
        <is>
          <t>agro sudamerica1011558</t>
        </is>
      </c>
      <c r="G4878" s="12" t="n">
        <v>45190</v>
      </c>
      <c r="H4878" s="10" t="inlineStr"/>
      <c r="I4878" s="10" t="n"/>
      <c r="J4878" s="10" t="n"/>
      <c r="K4878" s="10" t="n"/>
      <c r="L4878" s="13" t="n"/>
      <c r="N4878" s="13" t="n"/>
      <c r="Q4878" s="14" t="n"/>
      <c r="R4878" s="10" t="n"/>
      <c r="S4878" s="10" t="n"/>
      <c r="T4878" s="10" t="n"/>
      <c r="U4878" s="10" t="n"/>
      <c r="V4878" s="13" t="n"/>
      <c r="X4878" s="13" t="n"/>
      <c r="AA4878" s="14" t="n"/>
    </row>
    <row r="4879">
      <c r="B4879" t="inlineStr">
        <is>
          <t>Venta Directa</t>
        </is>
      </c>
      <c r="C4879" t="n">
        <v>40354485</v>
      </c>
      <c r="D4879" t="inlineStr">
        <is>
          <t>AGRO SUDAMERICA</t>
        </is>
      </c>
      <c r="E4879" t="n">
        <v>1011558</v>
      </c>
      <c r="F4879" t="inlineStr">
        <is>
          <t>agro sudamerica1011558</t>
        </is>
      </c>
      <c r="G4879" s="12" t="n">
        <v>45191</v>
      </c>
      <c r="H4879" s="10" t="inlineStr"/>
      <c r="I4879" s="10" t="n"/>
      <c r="J4879" s="10" t="n"/>
      <c r="K4879" s="10" t="n"/>
      <c r="L4879" s="13" t="n"/>
      <c r="N4879" s="13" t="n"/>
      <c r="Q4879" s="14" t="n"/>
      <c r="R4879" s="10" t="n"/>
      <c r="S4879" s="10" t="n"/>
      <c r="T4879" s="10" t="n"/>
      <c r="U4879" s="10" t="n"/>
      <c r="V4879" s="13" t="n"/>
      <c r="X4879" s="13" t="n"/>
      <c r="AA4879" s="14" t="n"/>
    </row>
    <row r="4880">
      <c r="B4880" t="inlineStr">
        <is>
          <t>Venta Directa</t>
        </is>
      </c>
      <c r="C4880" t="n">
        <v>40354484</v>
      </c>
      <c r="D4880" t="inlineStr">
        <is>
          <t>AGRO SUDAMERICA</t>
        </is>
      </c>
      <c r="E4880" t="n">
        <v>1011558</v>
      </c>
      <c r="F4880" t="inlineStr">
        <is>
          <t>agro sudamerica1011558</t>
        </is>
      </c>
      <c r="G4880" s="12" t="n">
        <v>45192</v>
      </c>
      <c r="H4880" s="10" t="inlineStr"/>
      <c r="I4880" s="10" t="n"/>
      <c r="J4880" s="10" t="n"/>
      <c r="K4880" s="10" t="n"/>
      <c r="L4880" s="13" t="n"/>
      <c r="N4880" s="13" t="n"/>
      <c r="Q4880" s="14" t="n"/>
      <c r="R4880" s="10" t="n"/>
      <c r="S4880" s="10" t="n"/>
      <c r="T4880" s="10" t="n"/>
      <c r="U4880" s="10" t="n"/>
      <c r="V4880" s="13" t="n"/>
      <c r="X4880" s="13" t="n"/>
      <c r="AA4880" s="14" t="n"/>
    </row>
    <row r="4881">
      <c r="B4881" t="inlineStr">
        <is>
          <t>Venta Directa</t>
        </is>
      </c>
      <c r="C4881" t="n">
        <v>40354483</v>
      </c>
      <c r="D4881" t="inlineStr">
        <is>
          <t>AGRO SUDAMERICA</t>
        </is>
      </c>
      <c r="E4881" t="n">
        <v>1011558</v>
      </c>
      <c r="F4881" t="inlineStr">
        <is>
          <t>agro sudamerica1011558</t>
        </is>
      </c>
      <c r="G4881" s="12" t="n">
        <v>45193</v>
      </c>
      <c r="H4881" s="10" t="inlineStr"/>
      <c r="I4881" s="10" t="n"/>
      <c r="J4881" s="10" t="n"/>
      <c r="K4881" s="10" t="n"/>
      <c r="L4881" s="13" t="n"/>
      <c r="N4881" s="13" t="n"/>
      <c r="Q4881" s="14" t="n"/>
      <c r="R4881" s="10" t="n"/>
      <c r="S4881" s="10" t="n"/>
      <c r="T4881" s="10" t="n"/>
      <c r="U4881" s="10" t="n"/>
      <c r="V4881" s="13" t="n"/>
      <c r="X4881" s="13" t="n"/>
      <c r="AA4881" s="14" t="n"/>
    </row>
    <row r="4882">
      <c r="B4882" t="inlineStr">
        <is>
          <t>Venta Directa</t>
        </is>
      </c>
      <c r="C4882" t="n">
        <v>40354482</v>
      </c>
      <c r="D4882" t="inlineStr">
        <is>
          <t>AGRO SUDAMERICA</t>
        </is>
      </c>
      <c r="E4882" t="n">
        <v>1011558</v>
      </c>
      <c r="F4882" t="inlineStr">
        <is>
          <t>agro sudamerica1011558</t>
        </is>
      </c>
      <c r="G4882" s="12" t="n">
        <v>45194</v>
      </c>
      <c r="H4882" s="10" t="inlineStr"/>
      <c r="I4882" s="10" t="n"/>
      <c r="J4882" s="10" t="n"/>
      <c r="K4882" s="10" t="n"/>
      <c r="L4882" s="13" t="n"/>
      <c r="N4882" s="13" t="n"/>
      <c r="Q4882" s="14" t="n"/>
      <c r="R4882" s="10" t="n"/>
      <c r="S4882" s="10" t="n"/>
      <c r="T4882" s="10" t="n"/>
      <c r="U4882" s="10" t="n"/>
      <c r="V4882" s="13" t="n"/>
      <c r="X4882" s="13" t="n"/>
      <c r="AA4882" s="14" t="n"/>
    </row>
    <row r="4883">
      <c r="B4883" t="inlineStr">
        <is>
          <t>Venta Directa</t>
        </is>
      </c>
      <c r="C4883" t="n">
        <v>40354059</v>
      </c>
      <c r="D4883" t="inlineStr">
        <is>
          <t>AGRO SUDAMERICA</t>
        </is>
      </c>
      <c r="E4883" t="n">
        <v>1020869</v>
      </c>
      <c r="F4883" t="inlineStr">
        <is>
          <t>agro sudamerica1020869</t>
        </is>
      </c>
      <c r="G4883" s="12" t="n">
        <v>45195</v>
      </c>
      <c r="H4883" s="10" t="inlineStr"/>
      <c r="I4883" s="10" t="n"/>
      <c r="J4883" s="10" t="n"/>
      <c r="K4883" s="10" t="n"/>
      <c r="L4883" s="13" t="n"/>
      <c r="N4883" s="13" t="n"/>
      <c r="Q4883" s="14" t="n"/>
      <c r="R4883" s="10" t="n"/>
      <c r="S4883" s="10" t="n"/>
      <c r="T4883" s="10" t="n"/>
      <c r="U4883" s="10" t="n"/>
      <c r="V4883" s="13" t="n"/>
      <c r="X4883" s="13" t="n"/>
      <c r="AA4883" s="14" t="n"/>
    </row>
    <row r="4884">
      <c r="B4884" t="inlineStr">
        <is>
          <t>Venta Directa</t>
        </is>
      </c>
      <c r="C4884" t="n">
        <v>40352791</v>
      </c>
      <c r="D4884" t="inlineStr">
        <is>
          <t>AGROSUPER ASIA</t>
        </is>
      </c>
      <c r="E4884" t="n">
        <v>1022885</v>
      </c>
      <c r="F4884" t="inlineStr">
        <is>
          <t>agrosuper asia1022885</t>
        </is>
      </c>
      <c r="G4884" s="12" t="n">
        <v>45196</v>
      </c>
      <c r="H4884" s="10" t="inlineStr"/>
      <c r="I4884" s="10" t="n"/>
      <c r="J4884" s="10" t="n"/>
      <c r="K4884" s="10" t="n"/>
      <c r="L4884" s="13" t="n"/>
      <c r="N4884" s="13" t="n"/>
      <c r="Q4884" s="14" t="n"/>
      <c r="R4884" s="10" t="n"/>
      <c r="S4884" s="10" t="n"/>
      <c r="T4884" s="10" t="n"/>
      <c r="U4884" s="10" t="n"/>
      <c r="V4884" s="13" t="n"/>
      <c r="X4884" s="13" t="n"/>
      <c r="AA4884" s="14" t="n"/>
    </row>
    <row r="4885">
      <c r="B4885" t="inlineStr">
        <is>
          <t>Venta Directa</t>
        </is>
      </c>
      <c r="C4885" t="n">
        <v>40352060</v>
      </c>
      <c r="D4885" t="inlineStr">
        <is>
          <t>AGROSUPER ASIA</t>
        </is>
      </c>
      <c r="E4885" t="n">
        <v>1023038</v>
      </c>
      <c r="F4885" t="inlineStr">
        <is>
          <t>agrosuper asia1023038</t>
        </is>
      </c>
      <c r="G4885" s="12" t="n">
        <v>45197</v>
      </c>
      <c r="H4885" s="10" t="inlineStr"/>
      <c r="I4885" s="10" t="n"/>
      <c r="J4885" s="10" t="n"/>
      <c r="K4885" s="10" t="n"/>
      <c r="L4885" s="13" t="n"/>
      <c r="N4885" s="13" t="n"/>
      <c r="Q4885" s="14" t="n"/>
      <c r="R4885" s="10" t="n"/>
      <c r="S4885" s="10" t="n"/>
      <c r="T4885" s="10" t="n"/>
      <c r="U4885" s="10" t="n"/>
      <c r="V4885" s="13" t="n"/>
      <c r="X4885" s="13" t="n"/>
      <c r="AA4885" s="14" t="n"/>
    </row>
    <row r="4886">
      <c r="B4886" t="inlineStr">
        <is>
          <t>Venta Local</t>
        </is>
      </c>
      <c r="C4886" t="n">
        <v>40351993</v>
      </c>
      <c r="D4886" t="inlineStr">
        <is>
          <t>AGRO MEXICO</t>
        </is>
      </c>
      <c r="E4886" t="n">
        <v>1021272</v>
      </c>
      <c r="F4886" t="inlineStr">
        <is>
          <t>agro mexico1021272</t>
        </is>
      </c>
      <c r="G4886" s="12" t="n">
        <v>45198</v>
      </c>
      <c r="H4886" s="10" t="inlineStr"/>
      <c r="I4886" s="10" t="n"/>
      <c r="J4886" s="10" t="n"/>
      <c r="K4886" s="10" t="n"/>
      <c r="L4886" s="13" t="n">
        <v>5.449612403100775</v>
      </c>
      <c r="M4886" s="12" t="n">
        <v>45203</v>
      </c>
      <c r="N4886" s="13" t="n">
        <v>10</v>
      </c>
      <c r="O4886" s="12" t="n">
        <v>45213</v>
      </c>
      <c r="P4886" t="n">
        <v>14</v>
      </c>
      <c r="Q4886" s="14" t="inlineStr">
        <is>
          <t>SI</t>
        </is>
      </c>
      <c r="R4886" s="10" t="n"/>
      <c r="S4886" s="10" t="n"/>
      <c r="T4886" s="10" t="n"/>
      <c r="U4886" s="10" t="n"/>
      <c r="V4886" s="13" t="n">
        <v>7.449612403100775</v>
      </c>
      <c r="W4886" s="12" t="n">
        <v>45205</v>
      </c>
      <c r="X4886" s="13" t="n">
        <v>12</v>
      </c>
      <c r="Y4886" s="12" t="n">
        <v>45213</v>
      </c>
      <c r="Z4886" t="n">
        <v>14</v>
      </c>
      <c r="AA4886" s="14" t="inlineStr">
        <is>
          <t>SI</t>
        </is>
      </c>
    </row>
    <row r="4887">
      <c r="B4887" t="inlineStr">
        <is>
          <t>Venta Local</t>
        </is>
      </c>
      <c r="C4887" t="n">
        <v>40351993</v>
      </c>
      <c r="D4887" t="inlineStr">
        <is>
          <t>AGRO MEXICO</t>
        </is>
      </c>
      <c r="E4887" t="n">
        <v>1021272</v>
      </c>
      <c r="F4887" t="inlineStr">
        <is>
          <t>agro mexico1021272</t>
        </is>
      </c>
      <c r="G4887" s="12" t="n">
        <v>45199</v>
      </c>
      <c r="H4887" s="10" t="inlineStr"/>
      <c r="I4887" s="10" t="n"/>
      <c r="J4887" s="10" t="n"/>
      <c r="K4887" s="10" t="n"/>
      <c r="L4887" s="13" t="n">
        <v>5.449612403100775</v>
      </c>
      <c r="M4887" s="12" t="n">
        <v>45204</v>
      </c>
      <c r="N4887" s="13" t="n">
        <v>10</v>
      </c>
      <c r="O4887" s="12" t="n">
        <v>45214</v>
      </c>
      <c r="P4887" t="n">
        <v>14</v>
      </c>
      <c r="Q4887" s="14" t="inlineStr">
        <is>
          <t>SI</t>
        </is>
      </c>
      <c r="R4887" s="10" t="n"/>
      <c r="S4887" s="10" t="n"/>
      <c r="T4887" s="10" t="n"/>
      <c r="U4887" s="10" t="n"/>
      <c r="V4887" s="13" t="n">
        <v>7.449612403100775</v>
      </c>
      <c r="W4887" s="12" t="n">
        <v>45206</v>
      </c>
      <c r="X4887" s="13" t="n">
        <v>12</v>
      </c>
      <c r="Y4887" s="12" t="n">
        <v>45214</v>
      </c>
      <c r="Z4887" t="n">
        <v>14</v>
      </c>
      <c r="AA4887" s="14" t="inlineStr">
        <is>
          <t>SI</t>
        </is>
      </c>
    </row>
    <row r="4888">
      <c r="B4888" t="inlineStr">
        <is>
          <t>Venta Local</t>
        </is>
      </c>
      <c r="C4888" t="n">
        <v>40351973</v>
      </c>
      <c r="D4888" t="inlineStr">
        <is>
          <t>AGRO MEXICO</t>
        </is>
      </c>
      <c r="E4888" t="n">
        <v>1012278</v>
      </c>
      <c r="F4888" t="inlineStr">
        <is>
          <t>agro mexico1012278</t>
        </is>
      </c>
      <c r="G4888" s="12" t="n">
        <v>45200</v>
      </c>
      <c r="H4888" s="10" t="inlineStr"/>
      <c r="I4888" s="10" t="n"/>
      <c r="J4888" s="10" t="n"/>
      <c r="K4888" s="10" t="n"/>
      <c r="L4888" s="13" t="n">
        <v>5.449612403100775</v>
      </c>
      <c r="M4888" s="12" t="n">
        <v>45205</v>
      </c>
      <c r="N4888" s="13" t="n">
        <v>10</v>
      </c>
      <c r="O4888" s="12" t="n">
        <v>45215</v>
      </c>
      <c r="P4888" t="n">
        <v>13</v>
      </c>
      <c r="Q4888" s="14" t="inlineStr">
        <is>
          <t>SI</t>
        </is>
      </c>
      <c r="R4888" s="10" t="n"/>
      <c r="S4888" s="10" t="n"/>
      <c r="T4888" s="10" t="n"/>
      <c r="U4888" s="10" t="n"/>
      <c r="V4888" s="13" t="n">
        <v>7.449612403100775</v>
      </c>
      <c r="W4888" s="12" t="n">
        <v>45207</v>
      </c>
      <c r="X4888" s="13" t="n">
        <v>12</v>
      </c>
      <c r="Y4888" s="12" t="n">
        <v>45215</v>
      </c>
      <c r="Z4888" t="n">
        <v>13</v>
      </c>
      <c r="AA4888" s="14" t="inlineStr">
        <is>
          <t>SI</t>
        </is>
      </c>
    </row>
    <row r="4889">
      <c r="B4889" t="inlineStr">
        <is>
          <t>Venta Local</t>
        </is>
      </c>
      <c r="C4889" t="n">
        <v>40351964</v>
      </c>
      <c r="D4889" t="inlineStr">
        <is>
          <t>AGRO MEXICO</t>
        </is>
      </c>
      <c r="E4889" t="n">
        <v>1011127</v>
      </c>
      <c r="F4889" t="inlineStr">
        <is>
          <t>agro mexico1011127</t>
        </is>
      </c>
      <c r="G4889" s="12" t="n">
        <v>45201</v>
      </c>
      <c r="H4889" s="10" t="inlineStr"/>
      <c r="I4889" s="10" t="n"/>
      <c r="J4889" s="10" t="n"/>
      <c r="K4889" s="10" t="n"/>
      <c r="L4889" s="13" t="n">
        <v>5.449612403100775</v>
      </c>
      <c r="M4889" s="12" t="n">
        <v>45206</v>
      </c>
      <c r="N4889" s="13" t="n">
        <v>10</v>
      </c>
      <c r="O4889" s="12" t="n">
        <v>45216</v>
      </c>
      <c r="P4889" t="n">
        <v>12</v>
      </c>
      <c r="Q4889" s="14" t="inlineStr">
        <is>
          <t>SI</t>
        </is>
      </c>
      <c r="R4889" s="10" t="n"/>
      <c r="S4889" s="10" t="n"/>
      <c r="T4889" s="10" t="n"/>
      <c r="U4889" s="10" t="n"/>
      <c r="V4889" s="13" t="n">
        <v>7.449612403100775</v>
      </c>
      <c r="W4889" s="12" t="n">
        <v>45208</v>
      </c>
      <c r="X4889" s="13" t="n">
        <v>12</v>
      </c>
      <c r="Y4889" s="12" t="n">
        <v>45216</v>
      </c>
      <c r="Z4889" t="n">
        <v>12</v>
      </c>
      <c r="AA4889" s="14" t="inlineStr">
        <is>
          <t>SI</t>
        </is>
      </c>
    </row>
    <row r="4890">
      <c r="B4890" t="inlineStr">
        <is>
          <t>Venta Local</t>
        </is>
      </c>
      <c r="C4890" t="n">
        <v>40351844</v>
      </c>
      <c r="D4890" t="inlineStr">
        <is>
          <t>AGRO AMERICA</t>
        </is>
      </c>
      <c r="E4890" t="n">
        <v>1012159</v>
      </c>
      <c r="F4890" t="inlineStr">
        <is>
          <t>agro america1012159</t>
        </is>
      </c>
      <c r="G4890" s="12" t="n">
        <v>45202</v>
      </c>
      <c r="H4890" s="10" t="inlineStr"/>
      <c r="I4890" s="10" t="n"/>
      <c r="J4890" s="10" t="n"/>
      <c r="K4890" s="10" t="n"/>
      <c r="L4890" s="13" t="n">
        <v>7.5</v>
      </c>
      <c r="M4890" s="12" t="n">
        <v>45209</v>
      </c>
      <c r="N4890" s="13" t="n">
        <v>9.5</v>
      </c>
      <c r="O4890" s="12" t="n">
        <v>45218</v>
      </c>
      <c r="P4890" t="n">
        <v>10</v>
      </c>
      <c r="Q4890" s="14" t="inlineStr">
        <is>
          <t>SI</t>
        </is>
      </c>
      <c r="R4890" s="10" t="n"/>
      <c r="S4890" s="10" t="n"/>
      <c r="T4890" s="10" t="n"/>
      <c r="U4890" s="10" t="n"/>
      <c r="V4890" s="13" t="n">
        <v>9.5</v>
      </c>
      <c r="W4890" s="12" t="n">
        <v>45211</v>
      </c>
      <c r="X4890" s="13" t="n">
        <v>11.5</v>
      </c>
      <c r="Y4890" s="12" t="n">
        <v>45218</v>
      </c>
      <c r="Z4890" t="n">
        <v>10</v>
      </c>
      <c r="AA4890" s="14" t="inlineStr">
        <is>
          <t>SI</t>
        </is>
      </c>
    </row>
    <row r="4891">
      <c r="B4891" t="inlineStr">
        <is>
          <t>Venta Local</t>
        </is>
      </c>
      <c r="C4891" t="n">
        <v>40351742</v>
      </c>
      <c r="D4891" t="inlineStr">
        <is>
          <t>AGRO AMERICA</t>
        </is>
      </c>
      <c r="E4891" t="n">
        <v>1012159</v>
      </c>
      <c r="F4891" t="inlineStr">
        <is>
          <t>agro america1012159</t>
        </is>
      </c>
      <c r="G4891" s="12" t="n">
        <v>45203</v>
      </c>
      <c r="H4891" s="10" t="inlineStr"/>
      <c r="I4891" s="10" t="n"/>
      <c r="J4891" s="10" t="n"/>
      <c r="K4891" s="10" t="n"/>
      <c r="L4891" s="13" t="n">
        <v>7.5</v>
      </c>
      <c r="M4891" s="12" t="n">
        <v>45210</v>
      </c>
      <c r="N4891" s="13" t="n">
        <v>9.5</v>
      </c>
      <c r="O4891" s="12" t="n">
        <v>45219</v>
      </c>
      <c r="P4891" t="n">
        <v>9</v>
      </c>
      <c r="Q4891" s="14" t="inlineStr">
        <is>
          <t>SI</t>
        </is>
      </c>
      <c r="R4891" s="10" t="n"/>
      <c r="S4891" s="10" t="n"/>
      <c r="T4891" s="10" t="n"/>
      <c r="U4891" s="10" t="n"/>
      <c r="V4891" s="13" t="n">
        <v>9.5</v>
      </c>
      <c r="W4891" s="12" t="n">
        <v>45212</v>
      </c>
      <c r="X4891" s="13" t="n">
        <v>11.5</v>
      </c>
      <c r="Y4891" s="12" t="n">
        <v>45219</v>
      </c>
      <c r="Z4891" t="n">
        <v>9</v>
      </c>
      <c r="AA4891" s="14" t="inlineStr">
        <is>
          <t>SI</t>
        </is>
      </c>
    </row>
    <row r="4892">
      <c r="B4892" t="inlineStr">
        <is>
          <t>Venta Local</t>
        </is>
      </c>
      <c r="C4892" t="n">
        <v>40351698</v>
      </c>
      <c r="D4892" t="inlineStr">
        <is>
          <t>AGRO AMERICA</t>
        </is>
      </c>
      <c r="E4892" t="n">
        <v>1012518</v>
      </c>
      <c r="F4892" t="inlineStr">
        <is>
          <t>agro america1012518</t>
        </is>
      </c>
      <c r="G4892" s="12" t="n">
        <v>45204</v>
      </c>
      <c r="H4892" s="10" t="inlineStr"/>
      <c r="I4892" s="10" t="n"/>
      <c r="J4892" s="10" t="n"/>
      <c r="K4892" s="10" t="n"/>
      <c r="L4892" s="13" t="n">
        <v>7.5</v>
      </c>
      <c r="M4892" s="12" t="n">
        <v>45211</v>
      </c>
      <c r="N4892" s="13" t="n">
        <v>9.5</v>
      </c>
      <c r="O4892" s="12" t="n">
        <v>45220</v>
      </c>
      <c r="P4892" t="n">
        <v>8</v>
      </c>
      <c r="Q4892" s="14" t="inlineStr">
        <is>
          <t>SI</t>
        </is>
      </c>
      <c r="R4892" s="10" t="n"/>
      <c r="S4892" s="10" t="n"/>
      <c r="T4892" s="10" t="n"/>
      <c r="U4892" s="10" t="n"/>
      <c r="V4892" s="13" t="n">
        <v>9.5</v>
      </c>
      <c r="W4892" s="12" t="n">
        <v>45213</v>
      </c>
      <c r="X4892" s="13" t="n">
        <v>11.5</v>
      </c>
      <c r="Y4892" s="12" t="n">
        <v>45220</v>
      </c>
      <c r="Z4892" t="n">
        <v>8</v>
      </c>
      <c r="AA4892" s="14" t="inlineStr">
        <is>
          <t>SI</t>
        </is>
      </c>
    </row>
    <row r="4893">
      <c r="B4893" t="inlineStr">
        <is>
          <t>Venta Local</t>
        </is>
      </c>
      <c r="C4893" t="n">
        <v>40351671</v>
      </c>
      <c r="D4893" t="inlineStr">
        <is>
          <t>AGROSUPER SHANGHAI</t>
        </is>
      </c>
      <c r="E4893" t="n">
        <v>1030525</v>
      </c>
      <c r="F4893" t="inlineStr">
        <is>
          <t>agrosuper shanghai1030525</t>
        </is>
      </c>
      <c r="G4893" s="12" t="n">
        <v>45205</v>
      </c>
      <c r="H4893" s="10" t="inlineStr"/>
      <c r="I4893" s="10" t="n"/>
      <c r="J4893" s="10" t="n"/>
      <c r="K4893" s="10" t="n"/>
      <c r="L4893" s="13" t="n">
        <v>5.574109245612703</v>
      </c>
      <c r="M4893" s="12" t="n">
        <v>45210</v>
      </c>
      <c r="N4893" s="13" t="n">
        <v>5.5</v>
      </c>
      <c r="O4893" s="12" t="n">
        <v>45215</v>
      </c>
      <c r="P4893" t="n">
        <v>13</v>
      </c>
      <c r="Q4893" s="14" t="inlineStr">
        <is>
          <t>SI</t>
        </is>
      </c>
      <c r="R4893" s="10" t="n"/>
      <c r="S4893" s="10" t="n"/>
      <c r="T4893" s="10" t="n"/>
      <c r="U4893" s="10" t="n"/>
      <c r="V4893" s="13" t="n">
        <v>7.574109245612703</v>
      </c>
      <c r="W4893" s="12" t="n">
        <v>45212</v>
      </c>
      <c r="X4893" s="13" t="n">
        <v>7.5</v>
      </c>
      <c r="Y4893" s="12" t="n">
        <v>45215</v>
      </c>
      <c r="Z4893" t="n">
        <v>13</v>
      </c>
      <c r="AA4893" s="14" t="inlineStr">
        <is>
          <t>SI</t>
        </is>
      </c>
    </row>
    <row r="4894">
      <c r="B4894" t="inlineStr">
        <is>
          <t>Venta Local</t>
        </is>
      </c>
      <c r="C4894" t="n">
        <v>40351522</v>
      </c>
      <c r="D4894" t="inlineStr">
        <is>
          <t>AGROSUPER SHANGHAI</t>
        </is>
      </c>
      <c r="E4894" t="n">
        <v>1022096</v>
      </c>
      <c r="F4894" t="inlineStr">
        <is>
          <t>agrosuper shanghai1022096</t>
        </is>
      </c>
      <c r="G4894" s="12" t="n">
        <v>45206</v>
      </c>
      <c r="H4894" s="10" t="inlineStr"/>
      <c r="I4894" s="10" t="n"/>
      <c r="J4894" s="10" t="n"/>
      <c r="K4894" s="10" t="n"/>
      <c r="L4894" s="13" t="n">
        <v>5.574109245612703</v>
      </c>
      <c r="M4894" s="12" t="n">
        <v>45211</v>
      </c>
      <c r="N4894" s="13" t="n">
        <v>5.5</v>
      </c>
      <c r="O4894" s="12" t="n">
        <v>45216</v>
      </c>
      <c r="P4894" t="n">
        <v>12</v>
      </c>
      <c r="Q4894" s="14" t="inlineStr">
        <is>
          <t>SI</t>
        </is>
      </c>
      <c r="R4894" s="10" t="n"/>
      <c r="S4894" s="10" t="n"/>
      <c r="T4894" s="10" t="n"/>
      <c r="U4894" s="10" t="n"/>
      <c r="V4894" s="13" t="n">
        <v>7.574109245612703</v>
      </c>
      <c r="W4894" s="12" t="n">
        <v>45213</v>
      </c>
      <c r="X4894" s="13" t="n">
        <v>7.5</v>
      </c>
      <c r="Y4894" s="12" t="n">
        <v>45216</v>
      </c>
      <c r="Z4894" t="n">
        <v>12</v>
      </c>
      <c r="AA4894" s="14" t="inlineStr">
        <is>
          <t>SI</t>
        </is>
      </c>
    </row>
    <row r="4895">
      <c r="B4895" t="inlineStr">
        <is>
          <t>Venta Local</t>
        </is>
      </c>
      <c r="C4895" t="n">
        <v>40351457</v>
      </c>
      <c r="D4895" t="inlineStr">
        <is>
          <t>AGROSUPER SHANGHAI</t>
        </is>
      </c>
      <c r="E4895" t="n">
        <v>1021733</v>
      </c>
      <c r="F4895" t="inlineStr">
        <is>
          <t>agrosuper shanghai1021733</t>
        </is>
      </c>
      <c r="G4895" s="12" t="n">
        <v>45207</v>
      </c>
      <c r="H4895" s="10" t="inlineStr"/>
      <c r="I4895" s="10" t="n"/>
      <c r="J4895" s="10" t="n"/>
      <c r="K4895" s="10" t="n"/>
      <c r="L4895" s="13" t="n">
        <v>5.574109245612703</v>
      </c>
      <c r="M4895" s="12" t="n">
        <v>45212</v>
      </c>
      <c r="N4895" s="13" t="n">
        <v>5.5</v>
      </c>
      <c r="O4895" s="12" t="n">
        <v>45217</v>
      </c>
      <c r="P4895" t="n">
        <v>11</v>
      </c>
      <c r="Q4895" s="14" t="inlineStr">
        <is>
          <t>SI</t>
        </is>
      </c>
      <c r="R4895" s="10" t="n"/>
      <c r="S4895" s="10" t="n"/>
      <c r="T4895" s="10" t="n"/>
      <c r="U4895" s="10" t="n"/>
      <c r="V4895" s="13" t="n">
        <v>7.574109245612703</v>
      </c>
      <c r="W4895" s="12" t="n">
        <v>45214</v>
      </c>
      <c r="X4895" s="13" t="n">
        <v>7.5</v>
      </c>
      <c r="Y4895" s="12" t="n">
        <v>45217</v>
      </c>
      <c r="Z4895" t="n">
        <v>11</v>
      </c>
      <c r="AA4895" s="14" t="inlineStr">
        <is>
          <t>SI</t>
        </is>
      </c>
    </row>
    <row r="4896">
      <c r="B4896" t="inlineStr">
        <is>
          <t>Venta Local</t>
        </is>
      </c>
      <c r="C4896" t="n">
        <v>40351362</v>
      </c>
      <c r="D4896" t="inlineStr">
        <is>
          <t>AGROSUPER SHANGHAI</t>
        </is>
      </c>
      <c r="E4896" t="n">
        <v>1021732</v>
      </c>
      <c r="F4896" t="inlineStr">
        <is>
          <t>agrosuper shanghai1021732</t>
        </is>
      </c>
      <c r="G4896" s="12" t="n">
        <v>45208</v>
      </c>
      <c r="H4896" s="10" t="inlineStr"/>
      <c r="I4896" s="10" t="n"/>
      <c r="J4896" s="10" t="n"/>
      <c r="K4896" s="10" t="n"/>
      <c r="L4896" s="13" t="n">
        <v>5.574109245612703</v>
      </c>
      <c r="M4896" s="12" t="n">
        <v>45213</v>
      </c>
      <c r="N4896" s="13" t="n">
        <v>5.5</v>
      </c>
      <c r="O4896" s="12" t="n">
        <v>45218</v>
      </c>
      <c r="P4896" t="n">
        <v>10</v>
      </c>
      <c r="Q4896" s="14" t="inlineStr">
        <is>
          <t>SI</t>
        </is>
      </c>
      <c r="R4896" s="10" t="n"/>
      <c r="S4896" s="10" t="n"/>
      <c r="T4896" s="10" t="n"/>
      <c r="U4896" s="10" t="n"/>
      <c r="V4896" s="13" t="n">
        <v>7.574109245612703</v>
      </c>
      <c r="W4896" s="12" t="n">
        <v>45215</v>
      </c>
      <c r="X4896" s="13" t="n">
        <v>7.5</v>
      </c>
      <c r="Y4896" s="12" t="n">
        <v>45218</v>
      </c>
      <c r="Z4896" t="n">
        <v>10</v>
      </c>
      <c r="AA4896" s="14" t="inlineStr">
        <is>
          <t>SI</t>
        </is>
      </c>
    </row>
    <row r="4897">
      <c r="B4897" t="inlineStr">
        <is>
          <t>Venta Local</t>
        </is>
      </c>
      <c r="C4897" t="n">
        <v>40351326</v>
      </c>
      <c r="D4897" t="inlineStr">
        <is>
          <t>AGROSUPER SHANGHAI</t>
        </is>
      </c>
      <c r="E4897" t="n">
        <v>1022645</v>
      </c>
      <c r="F4897" t="inlineStr">
        <is>
          <t>agrosuper shanghai1022645</t>
        </is>
      </c>
      <c r="G4897" s="12" t="n">
        <v>45209</v>
      </c>
      <c r="H4897" s="10" t="inlineStr"/>
      <c r="I4897" s="10" t="n"/>
      <c r="J4897" s="10" t="n"/>
      <c r="K4897" s="10" t="n"/>
      <c r="L4897" s="13" t="n">
        <v>5.574109245612703</v>
      </c>
      <c r="M4897" s="12" t="n">
        <v>45214</v>
      </c>
      <c r="N4897" s="13" t="n">
        <v>5.5</v>
      </c>
      <c r="O4897" s="12" t="n">
        <v>45219</v>
      </c>
      <c r="P4897" t="n">
        <v>9</v>
      </c>
      <c r="Q4897" s="14" t="inlineStr">
        <is>
          <t>SI</t>
        </is>
      </c>
      <c r="R4897" s="10" t="n"/>
      <c r="S4897" s="10" t="n"/>
      <c r="T4897" s="10" t="n"/>
      <c r="U4897" s="10" t="n"/>
      <c r="V4897" s="13" t="n">
        <v>7.574109245612703</v>
      </c>
      <c r="W4897" s="12" t="n">
        <v>45216</v>
      </c>
      <c r="X4897" s="13" t="n">
        <v>7.5</v>
      </c>
      <c r="Y4897" s="12" t="n">
        <v>45219</v>
      </c>
      <c r="Z4897" t="n">
        <v>9</v>
      </c>
      <c r="AA4897" s="14" t="inlineStr">
        <is>
          <t>SI</t>
        </is>
      </c>
    </row>
    <row r="4898">
      <c r="B4898" t="inlineStr">
        <is>
          <t>Venta Local</t>
        </is>
      </c>
      <c r="C4898" t="n">
        <v>40351319</v>
      </c>
      <c r="D4898" t="inlineStr">
        <is>
          <t>AGROSUPER SHANGHAI</t>
        </is>
      </c>
      <c r="E4898" t="n">
        <v>1021992</v>
      </c>
      <c r="F4898" t="inlineStr">
        <is>
          <t>agrosuper shanghai1021992</t>
        </is>
      </c>
      <c r="G4898" s="12" t="n">
        <v>45210</v>
      </c>
      <c r="H4898" s="10" t="inlineStr"/>
      <c r="I4898" s="10" t="n"/>
      <c r="J4898" s="10" t="n"/>
      <c r="K4898" s="10" t="n"/>
      <c r="L4898" s="13" t="n">
        <v>5.574109245612703</v>
      </c>
      <c r="M4898" s="12" t="n">
        <v>45215</v>
      </c>
      <c r="N4898" s="13" t="n">
        <v>5.5</v>
      </c>
      <c r="O4898" s="12" t="n">
        <v>45220</v>
      </c>
      <c r="P4898" t="n">
        <v>8</v>
      </c>
      <c r="Q4898" s="14" t="inlineStr">
        <is>
          <t>SI</t>
        </is>
      </c>
      <c r="R4898" s="10" t="n"/>
      <c r="S4898" s="10" t="n"/>
      <c r="T4898" s="10" t="n"/>
      <c r="U4898" s="10" t="n"/>
      <c r="V4898" s="13" t="n">
        <v>7.574109245612703</v>
      </c>
      <c r="W4898" s="12" t="n">
        <v>45217</v>
      </c>
      <c r="X4898" s="13" t="n">
        <v>7.5</v>
      </c>
      <c r="Y4898" s="12" t="n">
        <v>45220</v>
      </c>
      <c r="Z4898" t="n">
        <v>8</v>
      </c>
      <c r="AA4898" s="14" t="inlineStr">
        <is>
          <t>SI</t>
        </is>
      </c>
    </row>
    <row r="4899">
      <c r="B4899" t="inlineStr">
        <is>
          <t>Venta Local</t>
        </is>
      </c>
      <c r="C4899" t="n">
        <v>40351318</v>
      </c>
      <c r="D4899" t="inlineStr">
        <is>
          <t>AGROSUPER SHANGHAI</t>
        </is>
      </c>
      <c r="E4899" t="n">
        <v>1021992</v>
      </c>
      <c r="F4899" t="inlineStr">
        <is>
          <t>agrosuper shanghai1021992</t>
        </is>
      </c>
      <c r="G4899" s="12" t="n">
        <v>45211</v>
      </c>
      <c r="H4899" s="10" t="inlineStr"/>
      <c r="I4899" s="10" t="n"/>
      <c r="J4899" s="10" t="n"/>
      <c r="K4899" s="10" t="n"/>
      <c r="L4899" s="13" t="n">
        <v>5.574109245612703</v>
      </c>
      <c r="M4899" s="12" t="n">
        <v>45216</v>
      </c>
      <c r="N4899" s="13" t="n">
        <v>5.5</v>
      </c>
      <c r="O4899" s="12" t="n">
        <v>45221</v>
      </c>
      <c r="P4899" t="n">
        <v>8</v>
      </c>
      <c r="Q4899" s="14" t="inlineStr">
        <is>
          <t>SI</t>
        </is>
      </c>
      <c r="R4899" s="10" t="n"/>
      <c r="S4899" s="10" t="n"/>
      <c r="T4899" s="10" t="n"/>
      <c r="U4899" s="10" t="n"/>
      <c r="V4899" s="13" t="n">
        <v>7.574109245612703</v>
      </c>
      <c r="W4899" s="12" t="n">
        <v>45218</v>
      </c>
      <c r="X4899" s="13" t="n">
        <v>7.5</v>
      </c>
      <c r="Y4899" s="12" t="n">
        <v>45221</v>
      </c>
      <c r="Z4899" t="n">
        <v>8</v>
      </c>
      <c r="AA4899" s="14" t="inlineStr">
        <is>
          <t>SI</t>
        </is>
      </c>
    </row>
    <row r="4900">
      <c r="B4900" t="inlineStr">
        <is>
          <t>Venta Local</t>
        </is>
      </c>
      <c r="C4900" t="n">
        <v>40349680</v>
      </c>
      <c r="D4900" t="inlineStr">
        <is>
          <t>AGROSUPER SHANGHAI</t>
        </is>
      </c>
      <c r="E4900" t="n">
        <v>1012455</v>
      </c>
      <c r="F4900" t="inlineStr">
        <is>
          <t>agrosuper shanghai1012455</t>
        </is>
      </c>
      <c r="G4900" s="12" t="n">
        <v>45212</v>
      </c>
      <c r="H4900" s="10" t="inlineStr"/>
      <c r="I4900" s="10" t="n"/>
      <c r="J4900" s="10" t="n"/>
      <c r="K4900" s="10" t="n"/>
      <c r="L4900" s="13" t="n">
        <v>5.574109245612703</v>
      </c>
      <c r="M4900" s="12" t="n">
        <v>45217</v>
      </c>
      <c r="N4900" s="13" t="n">
        <v>5.5</v>
      </c>
      <c r="O4900" s="12" t="n">
        <v>45222</v>
      </c>
      <c r="P4900" t="n">
        <v>7</v>
      </c>
      <c r="Q4900" s="14" t="inlineStr">
        <is>
          <t>SI</t>
        </is>
      </c>
      <c r="R4900" s="10" t="n"/>
      <c r="S4900" s="10" t="n"/>
      <c r="T4900" s="10" t="n"/>
      <c r="U4900" s="10" t="n"/>
      <c r="V4900" s="13" t="n">
        <v>7.574109245612703</v>
      </c>
      <c r="W4900" s="12" t="n">
        <v>45219</v>
      </c>
      <c r="X4900" s="13" t="n">
        <v>7.5</v>
      </c>
      <c r="Y4900" s="12" t="n">
        <v>45222</v>
      </c>
      <c r="Z4900" t="n">
        <v>7</v>
      </c>
      <c r="AA4900" s="14" t="inlineStr">
        <is>
          <t>SI</t>
        </is>
      </c>
    </row>
    <row r="4901">
      <c r="B4901" t="inlineStr">
        <is>
          <t>Venta Directa</t>
        </is>
      </c>
      <c r="C4901" t="n">
        <v>40347778</v>
      </c>
      <c r="D4901" t="inlineStr">
        <is>
          <t>AGRO SUDAMERICA</t>
        </is>
      </c>
      <c r="E4901" t="n">
        <v>1022709</v>
      </c>
      <c r="F4901" t="inlineStr">
        <is>
          <t>agro sudamerica1022709</t>
        </is>
      </c>
      <c r="G4901" s="12" t="n">
        <v>45213</v>
      </c>
      <c r="H4901" s="10" t="inlineStr"/>
      <c r="I4901" s="10" t="n"/>
      <c r="J4901" s="10" t="n"/>
      <c r="K4901" s="10" t="n"/>
      <c r="L4901" s="13" t="n"/>
      <c r="N4901" s="13" t="n"/>
      <c r="Q4901" s="14" t="n"/>
      <c r="R4901" s="10" t="n"/>
      <c r="S4901" s="10" t="n"/>
      <c r="T4901" s="10" t="n"/>
      <c r="U4901" s="10" t="n"/>
      <c r="V4901" s="13" t="n"/>
      <c r="X4901" s="13" t="n"/>
      <c r="AA4901" s="14" t="n"/>
    </row>
    <row r="4902">
      <c r="B4902" t="inlineStr">
        <is>
          <t>Venta Directa</t>
        </is>
      </c>
      <c r="C4902" t="n">
        <v>40346212</v>
      </c>
      <c r="D4902" t="inlineStr">
        <is>
          <t>AGROSUPER ASIA</t>
        </is>
      </c>
      <c r="E4902" t="n">
        <v>1020861</v>
      </c>
      <c r="F4902" t="inlineStr">
        <is>
          <t>agrosuper asia1020861</t>
        </is>
      </c>
      <c r="G4902" s="12" t="n">
        <v>45214</v>
      </c>
      <c r="H4902" s="10" t="inlineStr"/>
      <c r="I4902" s="10" t="n"/>
      <c r="J4902" s="10" t="n"/>
      <c r="K4902" s="10" t="n"/>
      <c r="L4902" s="13" t="n"/>
      <c r="N4902" s="13" t="n"/>
      <c r="Q4902" s="14" t="n"/>
      <c r="R4902" s="10" t="n"/>
      <c r="S4902" s="10" t="n"/>
      <c r="T4902" s="10" t="n"/>
      <c r="U4902" s="10" t="n"/>
      <c r="V4902" s="13" t="n"/>
      <c r="X4902" s="13" t="n"/>
      <c r="AA4902" s="14" t="n"/>
    </row>
    <row r="4903">
      <c r="B4903" t="inlineStr">
        <is>
          <t>Venta Local</t>
        </is>
      </c>
      <c r="C4903" t="n">
        <v>40346167</v>
      </c>
      <c r="D4903" t="inlineStr">
        <is>
          <t>AGRO AMERICA</t>
        </is>
      </c>
      <c r="E4903" t="n">
        <v>1012165</v>
      </c>
      <c r="F4903" t="inlineStr">
        <is>
          <t>agro america1012165</t>
        </is>
      </c>
      <c r="G4903" s="12" t="n">
        <v>45215</v>
      </c>
      <c r="H4903" s="10" t="inlineStr"/>
      <c r="I4903" s="10" t="n"/>
      <c r="J4903" s="10" t="n"/>
      <c r="K4903" s="10" t="n"/>
      <c r="L4903" s="13" t="n">
        <v>7.5</v>
      </c>
      <c r="M4903" s="12" t="n">
        <v>45222</v>
      </c>
      <c r="N4903" s="13" t="n">
        <v>9.5</v>
      </c>
      <c r="O4903" s="12" t="n">
        <v>45231</v>
      </c>
      <c r="P4903" t="n">
        <v>22</v>
      </c>
      <c r="Q4903" s="14" t="inlineStr">
        <is>
          <t>SI</t>
        </is>
      </c>
      <c r="R4903" s="10" t="n"/>
      <c r="S4903" s="10" t="n"/>
      <c r="T4903" s="10" t="n"/>
      <c r="U4903" s="10" t="n"/>
      <c r="V4903" s="13" t="n">
        <v>9.5</v>
      </c>
      <c r="W4903" s="12" t="n">
        <v>45224</v>
      </c>
      <c r="X4903" s="13" t="n">
        <v>11.5</v>
      </c>
      <c r="Y4903" s="12" t="n">
        <v>45231</v>
      </c>
      <c r="Z4903" t="n">
        <v>22</v>
      </c>
      <c r="AA4903" s="14" t="inlineStr">
        <is>
          <t>SI</t>
        </is>
      </c>
    </row>
    <row r="4904">
      <c r="B4904" t="inlineStr">
        <is>
          <t>Venta Local</t>
        </is>
      </c>
      <c r="C4904" t="n">
        <v>40345853</v>
      </c>
      <c r="D4904" t="inlineStr">
        <is>
          <t>AGROSUPER SHANGHAI</t>
        </is>
      </c>
      <c r="E4904" t="n">
        <v>1022291</v>
      </c>
      <c r="F4904" t="inlineStr">
        <is>
          <t>agrosuper shanghai1022291</t>
        </is>
      </c>
      <c r="G4904" s="12" t="n">
        <v>45216</v>
      </c>
      <c r="H4904" s="10" t="inlineStr"/>
      <c r="I4904" s="10" t="n"/>
      <c r="J4904" s="10" t="n"/>
      <c r="K4904" s="10" t="n"/>
      <c r="L4904" s="13" t="n">
        <v>5.574109245612703</v>
      </c>
      <c r="M4904" s="12" t="n">
        <v>45221</v>
      </c>
      <c r="N4904" s="13" t="n">
        <v>5.5</v>
      </c>
      <c r="O4904" s="12" t="n">
        <v>45226</v>
      </c>
      <c r="P4904" t="n">
        <v>3</v>
      </c>
      <c r="Q4904" s="14" t="inlineStr">
        <is>
          <t>SI</t>
        </is>
      </c>
      <c r="R4904" s="10" t="n"/>
      <c r="S4904" s="10" t="n"/>
      <c r="T4904" s="10" t="n"/>
      <c r="U4904" s="10" t="n"/>
      <c r="V4904" s="13" t="n">
        <v>7.574109245612703</v>
      </c>
      <c r="W4904" s="12" t="n">
        <v>45223</v>
      </c>
      <c r="X4904" s="13" t="n">
        <v>7.5</v>
      </c>
      <c r="Y4904" s="12" t="n">
        <v>45226</v>
      </c>
      <c r="Z4904" t="n">
        <v>3</v>
      </c>
      <c r="AA4904" s="14" t="inlineStr">
        <is>
          <t>SI</t>
        </is>
      </c>
    </row>
    <row r="4905">
      <c r="B4905" t="inlineStr">
        <is>
          <t>Venta Local</t>
        </is>
      </c>
      <c r="C4905" t="n">
        <v>40345853</v>
      </c>
      <c r="D4905" t="inlineStr">
        <is>
          <t>AGROSUPER SHANGHAI</t>
        </is>
      </c>
      <c r="E4905" t="n">
        <v>1022291</v>
      </c>
      <c r="F4905" t="inlineStr">
        <is>
          <t>agrosuper shanghai1022291</t>
        </is>
      </c>
      <c r="G4905" s="12" t="n">
        <v>45217</v>
      </c>
      <c r="H4905" s="10" t="inlineStr"/>
      <c r="I4905" s="10" t="n"/>
      <c r="J4905" s="10" t="n"/>
      <c r="K4905" s="10" t="n"/>
      <c r="L4905" s="13" t="n">
        <v>5.574109245612703</v>
      </c>
      <c r="M4905" s="12" t="n">
        <v>45222</v>
      </c>
      <c r="N4905" s="13" t="n">
        <v>5.5</v>
      </c>
      <c r="O4905" s="12" t="n">
        <v>45227</v>
      </c>
      <c r="P4905" t="n">
        <v>2</v>
      </c>
      <c r="Q4905" s="14" t="inlineStr">
        <is>
          <t>Mes 11</t>
        </is>
      </c>
      <c r="R4905" s="10" t="n"/>
      <c r="S4905" s="10" t="n"/>
      <c r="T4905" s="10" t="n"/>
      <c r="U4905" s="10" t="n"/>
      <c r="V4905" s="13" t="n">
        <v>7.574109245612703</v>
      </c>
      <c r="W4905" s="12" t="n">
        <v>45224</v>
      </c>
      <c r="X4905" s="13" t="n">
        <v>7.5</v>
      </c>
      <c r="Y4905" s="12" t="n">
        <v>45227</v>
      </c>
      <c r="Z4905" t="n">
        <v>2</v>
      </c>
      <c r="AA4905" s="14" t="inlineStr">
        <is>
          <t>Mes 11</t>
        </is>
      </c>
    </row>
    <row r="4906">
      <c r="B4906" t="inlineStr">
        <is>
          <t>Venta Directa</t>
        </is>
      </c>
      <c r="C4906" t="n">
        <v>40344607</v>
      </c>
      <c r="D4906" t="inlineStr">
        <is>
          <t>AGRO SUDAMERICA</t>
        </is>
      </c>
      <c r="E4906" t="n">
        <v>1022847</v>
      </c>
      <c r="F4906" t="inlineStr">
        <is>
          <t>agro sudamerica1022847</t>
        </is>
      </c>
      <c r="G4906" s="12" t="n">
        <v>45218</v>
      </c>
      <c r="H4906" s="10" t="inlineStr"/>
      <c r="I4906" s="10" t="n"/>
      <c r="J4906" s="10" t="n"/>
      <c r="K4906" s="10" t="n"/>
      <c r="L4906" s="13" t="n"/>
      <c r="N4906" s="13" t="n"/>
      <c r="Q4906" s="14" t="n"/>
      <c r="R4906" s="10" t="n"/>
      <c r="S4906" s="10" t="n"/>
      <c r="T4906" s="10" t="n"/>
      <c r="U4906" s="10" t="n"/>
      <c r="V4906" s="13" t="n"/>
      <c r="X4906" s="13" t="n"/>
      <c r="AA4906" s="14" t="n"/>
    </row>
    <row r="4907">
      <c r="B4907" t="inlineStr">
        <is>
          <t>Venta Directa</t>
        </is>
      </c>
      <c r="C4907" t="n">
        <v>40344607</v>
      </c>
      <c r="D4907" t="inlineStr">
        <is>
          <t>AGRO SUDAMERICA</t>
        </is>
      </c>
      <c r="E4907" t="n">
        <v>1023433</v>
      </c>
      <c r="F4907" t="inlineStr">
        <is>
          <t>agro sudamerica1023433</t>
        </is>
      </c>
      <c r="G4907" s="12" t="n">
        <v>45219</v>
      </c>
      <c r="H4907" s="10" t="inlineStr"/>
      <c r="I4907" s="10" t="n"/>
      <c r="J4907" s="10" t="n"/>
      <c r="K4907" s="10" t="n"/>
      <c r="L4907" s="13" t="n"/>
      <c r="N4907" s="13" t="n"/>
      <c r="Q4907" s="14" t="n"/>
      <c r="R4907" s="10" t="n"/>
      <c r="S4907" s="10" t="n"/>
      <c r="T4907" s="10" t="n"/>
      <c r="U4907" s="10" t="n"/>
      <c r="V4907" s="13" t="n"/>
      <c r="X4907" s="13" t="n"/>
      <c r="AA4907" s="14" t="n"/>
    </row>
    <row r="4908">
      <c r="B4908" t="inlineStr">
        <is>
          <t>Venta Directa</t>
        </is>
      </c>
      <c r="C4908" t="n">
        <v>40344607</v>
      </c>
      <c r="D4908" t="inlineStr">
        <is>
          <t>AGRO SUDAMERICA</t>
        </is>
      </c>
      <c r="E4908" t="n">
        <v>1020886</v>
      </c>
      <c r="F4908" t="inlineStr">
        <is>
          <t>agro sudamerica1020886</t>
        </is>
      </c>
      <c r="G4908" s="12" t="n">
        <v>45220</v>
      </c>
      <c r="H4908" s="10" t="inlineStr"/>
      <c r="I4908" s="10" t="n"/>
      <c r="J4908" s="10" t="n"/>
      <c r="K4908" s="10" t="n"/>
      <c r="L4908" s="13" t="n"/>
      <c r="N4908" s="13" t="n"/>
      <c r="Q4908" s="14" t="n"/>
      <c r="R4908" s="10" t="n"/>
      <c r="S4908" s="10" t="n"/>
      <c r="T4908" s="10" t="n"/>
      <c r="U4908" s="10" t="n"/>
      <c r="V4908" s="13" t="n"/>
      <c r="X4908" s="13" t="n"/>
      <c r="AA4908" s="14" t="n"/>
    </row>
    <row r="4909">
      <c r="B4909" t="inlineStr">
        <is>
          <t>Venta Local</t>
        </is>
      </c>
      <c r="C4909" t="n">
        <v>40353616</v>
      </c>
      <c r="D4909" t="inlineStr">
        <is>
          <t>ANDES ASIA</t>
        </is>
      </c>
      <c r="E4909" t="n">
        <v>1021936</v>
      </c>
      <c r="F4909" t="inlineStr">
        <is>
          <t>andes asia1021936</t>
        </is>
      </c>
      <c r="G4909" s="12" t="n">
        <v>45221</v>
      </c>
      <c r="H4909" s="10" t="inlineStr"/>
      <c r="I4909" s="10" t="n"/>
      <c r="J4909" s="10" t="n"/>
      <c r="K4909" s="10" t="n"/>
      <c r="L4909" s="13" t="n">
        <v>4.830303030303031</v>
      </c>
      <c r="M4909" s="12" t="n">
        <v>45225</v>
      </c>
      <c r="N4909" s="13" t="n">
        <v>15</v>
      </c>
      <c r="O4909" s="12" t="n">
        <v>45240</v>
      </c>
      <c r="P4909" t="n">
        <v>17</v>
      </c>
      <c r="Q4909" s="14" t="inlineStr">
        <is>
          <t>SI</t>
        </is>
      </c>
      <c r="R4909" s="10" t="n"/>
      <c r="S4909" s="10" t="n"/>
      <c r="T4909" s="10" t="n"/>
      <c r="U4909" s="10" t="n"/>
      <c r="V4909" s="13" t="n">
        <v>6.830303030303031</v>
      </c>
      <c r="W4909" s="12" t="n">
        <v>45227</v>
      </c>
      <c r="X4909" s="13" t="n">
        <v>17</v>
      </c>
      <c r="Y4909" s="12" t="n">
        <v>45240</v>
      </c>
      <c r="Z4909" t="n">
        <v>17</v>
      </c>
      <c r="AA4909" s="14" t="inlineStr">
        <is>
          <t>SI</t>
        </is>
      </c>
    </row>
    <row r="4910">
      <c r="B4910" t="inlineStr">
        <is>
          <t>Venta Local</t>
        </is>
      </c>
      <c r="C4910" t="n">
        <v>40353597</v>
      </c>
      <c r="D4910" t="inlineStr">
        <is>
          <t>ANDES ASIA</t>
        </is>
      </c>
      <c r="E4910" t="n">
        <v>1023357</v>
      </c>
      <c r="F4910" t="inlineStr">
        <is>
          <t>andes asia1023357</t>
        </is>
      </c>
      <c r="G4910" s="12" t="n">
        <v>45222</v>
      </c>
      <c r="H4910" s="10" t="inlineStr"/>
      <c r="I4910" s="10" t="n"/>
      <c r="J4910" s="10" t="n"/>
      <c r="K4910" s="10" t="n"/>
      <c r="L4910" s="13" t="n">
        <v>4.830303030303031</v>
      </c>
      <c r="M4910" s="12" t="n">
        <v>45226</v>
      </c>
      <c r="N4910" s="13" t="n">
        <v>15</v>
      </c>
      <c r="O4910" s="12" t="n">
        <v>45241</v>
      </c>
      <c r="P4910" t="n">
        <v>16</v>
      </c>
      <c r="Q4910" s="14" t="inlineStr">
        <is>
          <t>SI</t>
        </is>
      </c>
      <c r="R4910" s="10" t="n"/>
      <c r="S4910" s="10" t="n"/>
      <c r="T4910" s="10" t="n"/>
      <c r="U4910" s="10" t="n"/>
      <c r="V4910" s="13" t="n">
        <v>6.830303030303031</v>
      </c>
      <c r="W4910" s="12" t="n">
        <v>45228</v>
      </c>
      <c r="X4910" s="13" t="n">
        <v>17</v>
      </c>
      <c r="Y4910" s="12" t="n">
        <v>45241</v>
      </c>
      <c r="Z4910" t="n">
        <v>16</v>
      </c>
      <c r="AA4910" s="14" t="inlineStr">
        <is>
          <t>SI</t>
        </is>
      </c>
    </row>
    <row r="4911">
      <c r="B4911" t="inlineStr">
        <is>
          <t>Venta Local</t>
        </is>
      </c>
      <c r="C4911" t="n">
        <v>40353597</v>
      </c>
      <c r="D4911" t="inlineStr">
        <is>
          <t>ANDES ASIA</t>
        </is>
      </c>
      <c r="E4911" t="n">
        <v>1022836</v>
      </c>
      <c r="F4911" t="inlineStr">
        <is>
          <t>andes asia1022836</t>
        </is>
      </c>
      <c r="G4911" s="12" t="n">
        <v>45223</v>
      </c>
      <c r="H4911" s="10" t="inlineStr"/>
      <c r="I4911" s="10" t="n"/>
      <c r="J4911" s="10" t="n"/>
      <c r="K4911" s="10" t="n"/>
      <c r="L4911" s="13" t="n">
        <v>4.830303030303031</v>
      </c>
      <c r="M4911" s="12" t="n">
        <v>45227</v>
      </c>
      <c r="N4911" s="13" t="n">
        <v>15</v>
      </c>
      <c r="O4911" s="12" t="n">
        <v>45242</v>
      </c>
      <c r="P4911" t="n">
        <v>16</v>
      </c>
      <c r="Q4911" s="14" t="inlineStr">
        <is>
          <t>SI</t>
        </is>
      </c>
      <c r="R4911" s="10" t="n"/>
      <c r="S4911" s="10" t="n"/>
      <c r="T4911" s="10" t="n"/>
      <c r="U4911" s="10" t="n"/>
      <c r="V4911" s="13" t="n">
        <v>6.830303030303031</v>
      </c>
      <c r="W4911" s="12" t="n">
        <v>45229</v>
      </c>
      <c r="X4911" s="13" t="n">
        <v>17</v>
      </c>
      <c r="Y4911" s="12" t="n">
        <v>45242</v>
      </c>
      <c r="Z4911" t="n">
        <v>16</v>
      </c>
      <c r="AA4911" s="14" t="inlineStr">
        <is>
          <t>SI</t>
        </is>
      </c>
    </row>
    <row r="4912">
      <c r="B4912" t="inlineStr">
        <is>
          <t>Venta Local</t>
        </is>
      </c>
      <c r="C4912" t="n">
        <v>40353597</v>
      </c>
      <c r="D4912" t="inlineStr">
        <is>
          <t>ANDES ASIA</t>
        </is>
      </c>
      <c r="E4912" t="n">
        <v>1022823</v>
      </c>
      <c r="F4912" t="inlineStr">
        <is>
          <t>andes asia1022823</t>
        </is>
      </c>
      <c r="G4912" s="12" t="n">
        <v>45224</v>
      </c>
      <c r="H4912" s="10" t="inlineStr"/>
      <c r="I4912" s="10" t="n"/>
      <c r="J4912" s="10" t="n"/>
      <c r="K4912" s="10" t="n"/>
      <c r="L4912" s="13" t="n">
        <v>4.830303030303031</v>
      </c>
      <c r="M4912" s="12" t="n">
        <v>45228</v>
      </c>
      <c r="N4912" s="13" t="n">
        <v>15</v>
      </c>
      <c r="O4912" s="12" t="n">
        <v>45243</v>
      </c>
      <c r="P4912" t="n">
        <v>15</v>
      </c>
      <c r="Q4912" s="14" t="inlineStr">
        <is>
          <t>SI</t>
        </is>
      </c>
      <c r="R4912" s="10" t="n"/>
      <c r="S4912" s="10" t="n"/>
      <c r="T4912" s="10" t="n"/>
      <c r="U4912" s="10" t="n"/>
      <c r="V4912" s="13" t="n">
        <v>6.830303030303031</v>
      </c>
      <c r="W4912" s="12" t="n">
        <v>45230</v>
      </c>
      <c r="X4912" s="13" t="n">
        <v>17</v>
      </c>
      <c r="Y4912" s="12" t="n">
        <v>45243</v>
      </c>
      <c r="Z4912" t="n">
        <v>15</v>
      </c>
      <c r="AA4912" s="14" t="inlineStr">
        <is>
          <t>SI</t>
        </is>
      </c>
    </row>
    <row r="4913">
      <c r="B4913" t="inlineStr">
        <is>
          <t>Venta Local</t>
        </is>
      </c>
      <c r="C4913" t="n">
        <v>40353597</v>
      </c>
      <c r="D4913" t="inlineStr">
        <is>
          <t>ANDES ASIA</t>
        </is>
      </c>
      <c r="E4913" t="n">
        <v>1022819</v>
      </c>
      <c r="F4913" t="inlineStr">
        <is>
          <t>andes asia1022819</t>
        </is>
      </c>
      <c r="G4913" s="12" t="n">
        <v>45225</v>
      </c>
      <c r="H4913" s="10" t="inlineStr"/>
      <c r="I4913" s="10" t="n"/>
      <c r="J4913" s="10" t="n"/>
      <c r="K4913" s="10" t="n"/>
      <c r="L4913" s="13" t="n">
        <v>4.830303030303031</v>
      </c>
      <c r="M4913" s="12" t="n">
        <v>45229</v>
      </c>
      <c r="N4913" s="13" t="n">
        <v>15</v>
      </c>
      <c r="O4913" s="12" t="n">
        <v>45244</v>
      </c>
      <c r="P4913" t="n">
        <v>14</v>
      </c>
      <c r="Q4913" s="14" t="inlineStr">
        <is>
          <t>SI</t>
        </is>
      </c>
      <c r="R4913" s="10" t="n"/>
      <c r="S4913" s="10" t="n"/>
      <c r="T4913" s="10" t="n"/>
      <c r="U4913" s="10" t="n"/>
      <c r="V4913" s="13" t="n">
        <v>6.830303030303031</v>
      </c>
      <c r="W4913" s="12" t="n">
        <v>45231</v>
      </c>
      <c r="X4913" s="13" t="n">
        <v>17</v>
      </c>
      <c r="Y4913" s="12" t="n">
        <v>45244</v>
      </c>
      <c r="Z4913" t="n">
        <v>14</v>
      </c>
      <c r="AA4913" s="14" t="inlineStr">
        <is>
          <t>SI</t>
        </is>
      </c>
    </row>
    <row r="4914">
      <c r="B4914" t="inlineStr">
        <is>
          <t>Venta Local</t>
        </is>
      </c>
      <c r="C4914" t="n">
        <v>40353597</v>
      </c>
      <c r="D4914" t="inlineStr">
        <is>
          <t>ANDES ASIA</t>
        </is>
      </c>
      <c r="E4914" t="n">
        <v>1022791</v>
      </c>
      <c r="F4914" t="inlineStr">
        <is>
          <t>andes asia1022791</t>
        </is>
      </c>
      <c r="G4914" s="12" t="n">
        <v>45226</v>
      </c>
      <c r="H4914" s="10" t="inlineStr"/>
      <c r="I4914" s="10" t="n"/>
      <c r="J4914" s="10" t="n"/>
      <c r="K4914" s="10" t="n"/>
      <c r="L4914" s="13" t="n">
        <v>4.830303030303031</v>
      </c>
      <c r="M4914" s="12" t="n">
        <v>45230</v>
      </c>
      <c r="N4914" s="13" t="n">
        <v>15</v>
      </c>
      <c r="O4914" s="12" t="n">
        <v>45245</v>
      </c>
      <c r="P4914" t="n">
        <v>13</v>
      </c>
      <c r="Q4914" s="14" t="inlineStr">
        <is>
          <t>SI</t>
        </is>
      </c>
      <c r="R4914" s="10" t="n"/>
      <c r="S4914" s="10" t="n"/>
      <c r="T4914" s="10" t="n"/>
      <c r="U4914" s="10" t="n"/>
      <c r="V4914" s="13" t="n">
        <v>6.830303030303031</v>
      </c>
      <c r="W4914" s="12" t="n">
        <v>45232</v>
      </c>
      <c r="X4914" s="13" t="n">
        <v>17</v>
      </c>
      <c r="Y4914" s="12" t="n">
        <v>45245</v>
      </c>
      <c r="Z4914" t="n">
        <v>13</v>
      </c>
      <c r="AA4914" s="14" t="inlineStr">
        <is>
          <t>SI</t>
        </is>
      </c>
    </row>
    <row r="4915">
      <c r="B4915" t="inlineStr">
        <is>
          <t>Venta Directa</t>
        </is>
      </c>
      <c r="C4915" t="n">
        <v>40352768</v>
      </c>
      <c r="D4915" t="inlineStr">
        <is>
          <t>AGROSUPER ASIA</t>
        </is>
      </c>
      <c r="E4915" t="n">
        <v>1022930</v>
      </c>
      <c r="F4915" t="inlineStr">
        <is>
          <t>agrosuper asia1022930</t>
        </is>
      </c>
      <c r="G4915" s="12" t="n">
        <v>45227</v>
      </c>
      <c r="H4915" s="10" t="inlineStr"/>
      <c r="I4915" s="10" t="n"/>
      <c r="J4915" s="10" t="n"/>
      <c r="K4915" s="10" t="n"/>
      <c r="L4915" s="13" t="n"/>
      <c r="N4915" s="13" t="n"/>
      <c r="Q4915" s="14" t="n"/>
      <c r="R4915" s="10" t="n"/>
      <c r="S4915" s="10" t="n"/>
      <c r="T4915" s="10" t="n"/>
      <c r="U4915" s="10" t="n"/>
      <c r="V4915" s="13" t="n"/>
      <c r="X4915" s="13" t="n"/>
      <c r="AA4915" s="14" t="n"/>
    </row>
    <row r="4916">
      <c r="B4916" t="inlineStr">
        <is>
          <t>Venta Local</t>
        </is>
      </c>
      <c r="C4916" t="n">
        <v>40352011</v>
      </c>
      <c r="D4916" t="inlineStr">
        <is>
          <t>AGRO MEXICO</t>
        </is>
      </c>
      <c r="E4916" t="n">
        <v>1023302</v>
      </c>
      <c r="F4916" t="inlineStr">
        <is>
          <t>agro mexico1023302</t>
        </is>
      </c>
      <c r="G4916" s="12" t="n">
        <v>45228</v>
      </c>
      <c r="H4916" s="10" t="inlineStr"/>
      <c r="I4916" s="10" t="n"/>
      <c r="J4916" s="10" t="n"/>
      <c r="K4916" s="10" t="n"/>
      <c r="L4916" s="13" t="n">
        <v>5.449612403100775</v>
      </c>
      <c r="M4916" s="12" t="n">
        <v>45233</v>
      </c>
      <c r="N4916" s="13" t="n">
        <v>10</v>
      </c>
      <c r="O4916" s="12" t="n">
        <v>45243</v>
      </c>
      <c r="P4916" t="n">
        <v>14</v>
      </c>
      <c r="Q4916" s="14" t="inlineStr">
        <is>
          <t>SI</t>
        </is>
      </c>
      <c r="R4916" s="10" t="n"/>
      <c r="S4916" s="10" t="n"/>
      <c r="T4916" s="10" t="n"/>
      <c r="U4916" s="10" t="n"/>
      <c r="V4916" s="13" t="n">
        <v>7.449612403100775</v>
      </c>
      <c r="W4916" s="12" t="n">
        <v>45235</v>
      </c>
      <c r="X4916" s="13" t="n">
        <v>12</v>
      </c>
      <c r="Y4916" s="12" t="n">
        <v>45243</v>
      </c>
      <c r="Z4916" t="n">
        <v>14</v>
      </c>
      <c r="AA4916" s="14" t="inlineStr">
        <is>
          <t>SI</t>
        </is>
      </c>
    </row>
    <row r="4917">
      <c r="B4917" t="inlineStr">
        <is>
          <t>Venta Local</t>
        </is>
      </c>
      <c r="C4917" t="n">
        <v>40352011</v>
      </c>
      <c r="D4917" t="inlineStr">
        <is>
          <t>AGRO MEXICO</t>
        </is>
      </c>
      <c r="E4917" t="n">
        <v>1023302</v>
      </c>
      <c r="F4917" t="inlineStr">
        <is>
          <t>agro mexico1023302</t>
        </is>
      </c>
      <c r="G4917" s="12" t="n">
        <v>45229</v>
      </c>
      <c r="H4917" s="10" t="inlineStr"/>
      <c r="I4917" s="10" t="n"/>
      <c r="J4917" s="10" t="n"/>
      <c r="K4917" s="10" t="n"/>
      <c r="L4917" s="13" t="n">
        <v>5.449612403100775</v>
      </c>
      <c r="M4917" s="12" t="n">
        <v>45234</v>
      </c>
      <c r="N4917" s="13" t="n">
        <v>10</v>
      </c>
      <c r="O4917" s="12" t="n">
        <v>45244</v>
      </c>
      <c r="P4917" t="n">
        <v>13</v>
      </c>
      <c r="Q4917" s="14" t="inlineStr">
        <is>
          <t>SI</t>
        </is>
      </c>
      <c r="R4917" s="10" t="n"/>
      <c r="S4917" s="10" t="n"/>
      <c r="T4917" s="10" t="n"/>
      <c r="U4917" s="10" t="n"/>
      <c r="V4917" s="13" t="n">
        <v>7.449612403100775</v>
      </c>
      <c r="W4917" s="12" t="n">
        <v>45236</v>
      </c>
      <c r="X4917" s="13" t="n">
        <v>12</v>
      </c>
      <c r="Y4917" s="12" t="n">
        <v>45244</v>
      </c>
      <c r="Z4917" t="n">
        <v>13</v>
      </c>
      <c r="AA4917" s="14" t="inlineStr">
        <is>
          <t>SI</t>
        </is>
      </c>
    </row>
    <row r="4918">
      <c r="B4918" t="inlineStr">
        <is>
          <t>Venta Local</t>
        </is>
      </c>
      <c r="C4918" t="n">
        <v>40351611</v>
      </c>
      <c r="D4918" t="inlineStr">
        <is>
          <t>AGROSUPER SHANGHAI</t>
        </is>
      </c>
      <c r="E4918" t="n">
        <v>1022639</v>
      </c>
      <c r="F4918" t="inlineStr">
        <is>
          <t>agrosuper shanghai1022639</t>
        </is>
      </c>
      <c r="G4918" s="12" t="n">
        <v>45230</v>
      </c>
      <c r="H4918" s="10" t="inlineStr"/>
      <c r="I4918" s="10" t="n"/>
      <c r="J4918" s="10" t="n"/>
      <c r="K4918" s="10" t="n"/>
      <c r="L4918" s="13" t="n">
        <v>5.574109245612703</v>
      </c>
      <c r="M4918" s="12" t="n">
        <v>45235</v>
      </c>
      <c r="N4918" s="13" t="n">
        <v>5.5</v>
      </c>
      <c r="O4918" s="12" t="n">
        <v>45240</v>
      </c>
      <c r="P4918" t="n">
        <v>17</v>
      </c>
      <c r="Q4918" s="14" t="inlineStr">
        <is>
          <t>SI</t>
        </is>
      </c>
      <c r="R4918" s="10" t="n"/>
      <c r="S4918" s="10" t="n"/>
      <c r="T4918" s="10" t="n"/>
      <c r="U4918" s="10" t="n"/>
      <c r="V4918" s="13" t="n">
        <v>7.574109245612703</v>
      </c>
      <c r="W4918" s="12" t="n">
        <v>45237</v>
      </c>
      <c r="X4918" s="13" t="n">
        <v>7.5</v>
      </c>
      <c r="Y4918" s="12" t="n">
        <v>45240</v>
      </c>
      <c r="Z4918" t="n">
        <v>17</v>
      </c>
      <c r="AA4918" s="14" t="inlineStr">
        <is>
          <t>SI</t>
        </is>
      </c>
    </row>
    <row r="4919">
      <c r="B4919" t="inlineStr">
        <is>
          <t>Venta Local</t>
        </is>
      </c>
      <c r="C4919" t="n">
        <v>40351550</v>
      </c>
      <c r="D4919" t="inlineStr">
        <is>
          <t>AGROSUPER SHANGHAI</t>
        </is>
      </c>
      <c r="E4919" t="n">
        <v>1022169</v>
      </c>
      <c r="F4919" t="inlineStr">
        <is>
          <t>agrosuper shanghai1022169</t>
        </is>
      </c>
      <c r="G4919" s="12" t="n">
        <v>45231</v>
      </c>
      <c r="H4919" s="10" t="inlineStr"/>
      <c r="I4919" s="10" t="n"/>
      <c r="J4919" s="10" t="n"/>
      <c r="K4919" s="10" t="n"/>
      <c r="L4919" s="13" t="n">
        <v>5.574109245612703</v>
      </c>
      <c r="M4919" s="12" t="n">
        <v>45236</v>
      </c>
      <c r="N4919" s="13" t="n">
        <v>5.5</v>
      </c>
      <c r="O4919" s="12" t="n">
        <v>45241</v>
      </c>
      <c r="P4919" t="n">
        <v>16</v>
      </c>
      <c r="Q4919" s="14" t="inlineStr">
        <is>
          <t>SI</t>
        </is>
      </c>
      <c r="R4919" s="10" t="n"/>
      <c r="S4919" s="10" t="n"/>
      <c r="T4919" s="10" t="n"/>
      <c r="U4919" s="10" t="n"/>
      <c r="V4919" s="13" t="n">
        <v>7.574109245612703</v>
      </c>
      <c r="W4919" s="12" t="n">
        <v>45238</v>
      </c>
      <c r="X4919" s="13" t="n">
        <v>7.5</v>
      </c>
      <c r="Y4919" s="12" t="n">
        <v>45241</v>
      </c>
      <c r="Z4919" t="n">
        <v>16</v>
      </c>
      <c r="AA4919" s="14" t="inlineStr">
        <is>
          <t>SI</t>
        </is>
      </c>
    </row>
    <row r="4920">
      <c r="B4920" t="inlineStr">
        <is>
          <t>Venta Local</t>
        </is>
      </c>
      <c r="C4920" t="n">
        <v>40351550</v>
      </c>
      <c r="D4920" t="inlineStr">
        <is>
          <t>AGROSUPER SHANGHAI</t>
        </is>
      </c>
      <c r="E4920" t="n">
        <v>1022169</v>
      </c>
      <c r="F4920" t="inlineStr">
        <is>
          <t>agrosuper shanghai1022169</t>
        </is>
      </c>
      <c r="G4920" s="12" t="n">
        <v>45232</v>
      </c>
      <c r="H4920" s="10" t="inlineStr"/>
      <c r="I4920" s="10" t="n"/>
      <c r="J4920" s="10" t="n"/>
      <c r="K4920" s="10" t="n"/>
      <c r="L4920" s="13" t="n">
        <v>5.574109245612703</v>
      </c>
      <c r="M4920" s="12" t="n">
        <v>45237</v>
      </c>
      <c r="N4920" s="13" t="n">
        <v>5.5</v>
      </c>
      <c r="O4920" s="12" t="n">
        <v>45242</v>
      </c>
      <c r="P4920" t="n">
        <v>16</v>
      </c>
      <c r="Q4920" s="14" t="inlineStr">
        <is>
          <t>SI</t>
        </is>
      </c>
      <c r="R4920" s="10" t="n"/>
      <c r="S4920" s="10" t="n"/>
      <c r="T4920" s="10" t="n"/>
      <c r="U4920" s="10" t="n"/>
      <c r="V4920" s="13" t="n">
        <v>7.574109245612703</v>
      </c>
      <c r="W4920" s="12" t="n">
        <v>45239</v>
      </c>
      <c r="X4920" s="13" t="n">
        <v>7.5</v>
      </c>
      <c r="Y4920" s="12" t="n">
        <v>45242</v>
      </c>
      <c r="Z4920" t="n">
        <v>16</v>
      </c>
      <c r="AA4920" s="14" t="inlineStr">
        <is>
          <t>SI</t>
        </is>
      </c>
    </row>
    <row r="4921">
      <c r="B4921" t="inlineStr">
        <is>
          <t>Venta Local</t>
        </is>
      </c>
      <c r="C4921" t="n">
        <v>40351540</v>
      </c>
      <c r="D4921" t="inlineStr">
        <is>
          <t>AGROSUPER SHANGHAI</t>
        </is>
      </c>
      <c r="E4921" t="n">
        <v>1022414</v>
      </c>
      <c r="F4921" t="inlineStr">
        <is>
          <t>agrosuper shanghai1022414</t>
        </is>
      </c>
      <c r="G4921" s="12" t="n">
        <v>45233</v>
      </c>
      <c r="H4921" s="10" t="inlineStr"/>
      <c r="I4921" s="10" t="n"/>
      <c r="J4921" s="10" t="n"/>
      <c r="K4921" s="10" t="n"/>
      <c r="L4921" s="13" t="n">
        <v>5.574109245612703</v>
      </c>
      <c r="M4921" s="12" t="n">
        <v>45238</v>
      </c>
      <c r="N4921" s="13" t="n">
        <v>5.5</v>
      </c>
      <c r="O4921" s="12" t="n">
        <v>45243</v>
      </c>
      <c r="P4921" t="n">
        <v>15</v>
      </c>
      <c r="Q4921" s="14" t="inlineStr">
        <is>
          <t>SI</t>
        </is>
      </c>
      <c r="R4921" s="10" t="n"/>
      <c r="S4921" s="10" t="n"/>
      <c r="T4921" s="10" t="n"/>
      <c r="U4921" s="10" t="n"/>
      <c r="V4921" s="13" t="n">
        <v>7.574109245612703</v>
      </c>
      <c r="W4921" s="12" t="n">
        <v>45240</v>
      </c>
      <c r="X4921" s="13" t="n">
        <v>7.5</v>
      </c>
      <c r="Y4921" s="12" t="n">
        <v>45243</v>
      </c>
      <c r="Z4921" t="n">
        <v>15</v>
      </c>
      <c r="AA4921" s="14" t="inlineStr">
        <is>
          <t>SI</t>
        </is>
      </c>
    </row>
    <row r="4922">
      <c r="B4922" t="inlineStr">
        <is>
          <t>Venta Local</t>
        </is>
      </c>
      <c r="C4922" t="n">
        <v>40351540</v>
      </c>
      <c r="D4922" t="inlineStr">
        <is>
          <t>AGROSUPER SHANGHAI</t>
        </is>
      </c>
      <c r="E4922" t="n">
        <v>1022414</v>
      </c>
      <c r="F4922" t="inlineStr">
        <is>
          <t>agrosuper shanghai1022414</t>
        </is>
      </c>
      <c r="G4922" s="12" t="n">
        <v>45234</v>
      </c>
      <c r="H4922" s="10" t="inlineStr"/>
      <c r="I4922" s="10" t="n"/>
      <c r="J4922" s="10" t="n"/>
      <c r="K4922" s="10" t="n"/>
      <c r="L4922" s="13" t="n">
        <v>5.574109245612703</v>
      </c>
      <c r="M4922" s="12" t="n">
        <v>45239</v>
      </c>
      <c r="N4922" s="13" t="n">
        <v>5.5</v>
      </c>
      <c r="O4922" s="12" t="n">
        <v>45244</v>
      </c>
      <c r="P4922" t="n">
        <v>14</v>
      </c>
      <c r="Q4922" s="14" t="inlineStr">
        <is>
          <t>SI</t>
        </is>
      </c>
      <c r="R4922" s="10" t="n"/>
      <c r="S4922" s="10" t="n"/>
      <c r="T4922" s="10" t="n"/>
      <c r="U4922" s="10" t="n"/>
      <c r="V4922" s="13" t="n">
        <v>7.574109245612703</v>
      </c>
      <c r="W4922" s="12" t="n">
        <v>45241</v>
      </c>
      <c r="X4922" s="13" t="n">
        <v>7.5</v>
      </c>
      <c r="Y4922" s="12" t="n">
        <v>45244</v>
      </c>
      <c r="Z4922" t="n">
        <v>14</v>
      </c>
      <c r="AA4922" s="14" t="inlineStr">
        <is>
          <t>SI</t>
        </is>
      </c>
    </row>
    <row r="4923">
      <c r="B4923" t="inlineStr">
        <is>
          <t>Venta Local</t>
        </is>
      </c>
      <c r="C4923" t="n">
        <v>40351475</v>
      </c>
      <c r="D4923" t="inlineStr">
        <is>
          <t>AGROSUPER SHANGHAI</t>
        </is>
      </c>
      <c r="E4923" t="n">
        <v>1022943</v>
      </c>
      <c r="F4923" t="inlineStr">
        <is>
          <t>agrosuper shanghai1022943</t>
        </is>
      </c>
      <c r="G4923" s="12" t="n">
        <v>45235</v>
      </c>
      <c r="H4923" s="10" t="inlineStr"/>
      <c r="I4923" s="10" t="n"/>
      <c r="J4923" s="10" t="n"/>
      <c r="K4923" s="10" t="n"/>
      <c r="L4923" s="13" t="n">
        <v>5.574109245612703</v>
      </c>
      <c r="M4923" s="12" t="n">
        <v>45240</v>
      </c>
      <c r="N4923" s="13" t="n">
        <v>5.5</v>
      </c>
      <c r="O4923" s="12" t="n">
        <v>45245</v>
      </c>
      <c r="P4923" t="n">
        <v>13</v>
      </c>
      <c r="Q4923" s="14" t="inlineStr">
        <is>
          <t>SI</t>
        </is>
      </c>
      <c r="R4923" s="10" t="n"/>
      <c r="S4923" s="10" t="n"/>
      <c r="T4923" s="10" t="n"/>
      <c r="U4923" s="10" t="n"/>
      <c r="V4923" s="13" t="n">
        <v>7.574109245612703</v>
      </c>
      <c r="W4923" s="12" t="n">
        <v>45242</v>
      </c>
      <c r="X4923" s="13" t="n">
        <v>7.5</v>
      </c>
      <c r="Y4923" s="12" t="n">
        <v>45245</v>
      </c>
      <c r="Z4923" t="n">
        <v>13</v>
      </c>
      <c r="AA4923" s="14" t="inlineStr">
        <is>
          <t>SI</t>
        </is>
      </c>
    </row>
    <row r="4924">
      <c r="B4924" t="inlineStr">
        <is>
          <t>Venta Local</t>
        </is>
      </c>
      <c r="C4924" t="n">
        <v>40351475</v>
      </c>
      <c r="D4924" t="inlineStr">
        <is>
          <t>AGROSUPER SHANGHAI</t>
        </is>
      </c>
      <c r="E4924" t="n">
        <v>1022943</v>
      </c>
      <c r="F4924" t="inlineStr">
        <is>
          <t>agrosuper shanghai1022943</t>
        </is>
      </c>
      <c r="G4924" s="12" t="n">
        <v>45236</v>
      </c>
      <c r="H4924" s="10" t="inlineStr"/>
      <c r="I4924" s="10" t="n"/>
      <c r="J4924" s="10" t="n"/>
      <c r="K4924" s="10" t="n"/>
      <c r="L4924" s="13" t="n">
        <v>5.574109245612703</v>
      </c>
      <c r="M4924" s="12" t="n">
        <v>45241</v>
      </c>
      <c r="N4924" s="13" t="n">
        <v>5.5</v>
      </c>
      <c r="O4924" s="12" t="n">
        <v>45246</v>
      </c>
      <c r="P4924" t="n">
        <v>12</v>
      </c>
      <c r="Q4924" s="14" t="inlineStr">
        <is>
          <t>SI</t>
        </is>
      </c>
      <c r="R4924" s="10" t="n"/>
      <c r="S4924" s="10" t="n"/>
      <c r="T4924" s="10" t="n"/>
      <c r="U4924" s="10" t="n"/>
      <c r="V4924" s="13" t="n">
        <v>7.574109245612703</v>
      </c>
      <c r="W4924" s="12" t="n">
        <v>45243</v>
      </c>
      <c r="X4924" s="13" t="n">
        <v>7.5</v>
      </c>
      <c r="Y4924" s="12" t="n">
        <v>45246</v>
      </c>
      <c r="Z4924" t="n">
        <v>12</v>
      </c>
      <c r="AA4924" s="14" t="inlineStr">
        <is>
          <t>SI</t>
        </is>
      </c>
    </row>
    <row r="4925">
      <c r="B4925" t="inlineStr">
        <is>
          <t>Venta Local</t>
        </is>
      </c>
      <c r="C4925" t="n">
        <v>40351459</v>
      </c>
      <c r="D4925" t="inlineStr">
        <is>
          <t>AGROSUPER SHANGHAI</t>
        </is>
      </c>
      <c r="E4925" t="n">
        <v>1021733</v>
      </c>
      <c r="F4925" t="inlineStr">
        <is>
          <t>agrosuper shanghai1021733</t>
        </is>
      </c>
      <c r="G4925" s="12" t="n">
        <v>45237</v>
      </c>
      <c r="H4925" s="10" t="inlineStr"/>
      <c r="I4925" s="10" t="n"/>
      <c r="J4925" s="10" t="n"/>
      <c r="K4925" s="10" t="n"/>
      <c r="L4925" s="13" t="n">
        <v>5.574109245612703</v>
      </c>
      <c r="M4925" s="12" t="n">
        <v>45242</v>
      </c>
      <c r="N4925" s="13" t="n">
        <v>5.5</v>
      </c>
      <c r="O4925" s="12" t="n">
        <v>45247</v>
      </c>
      <c r="P4925" t="n">
        <v>11</v>
      </c>
      <c r="Q4925" s="14" t="inlineStr">
        <is>
          <t>SI</t>
        </is>
      </c>
      <c r="R4925" s="10" t="n"/>
      <c r="S4925" s="10" t="n"/>
      <c r="T4925" s="10" t="n"/>
      <c r="U4925" s="10" t="n"/>
      <c r="V4925" s="13" t="n">
        <v>7.574109245612703</v>
      </c>
      <c r="W4925" s="12" t="n">
        <v>45244</v>
      </c>
      <c r="X4925" s="13" t="n">
        <v>7.5</v>
      </c>
      <c r="Y4925" s="12" t="n">
        <v>45247</v>
      </c>
      <c r="Z4925" t="n">
        <v>11</v>
      </c>
      <c r="AA4925" s="14" t="inlineStr">
        <is>
          <t>SI</t>
        </is>
      </c>
    </row>
    <row r="4926">
      <c r="B4926" t="inlineStr">
        <is>
          <t>Venta Local</t>
        </is>
      </c>
      <c r="C4926" t="n">
        <v>40351456</v>
      </c>
      <c r="D4926" t="inlineStr">
        <is>
          <t>AGROSUPER SHANGHAI</t>
        </is>
      </c>
      <c r="E4926" t="n">
        <v>1021733</v>
      </c>
      <c r="F4926" t="inlineStr">
        <is>
          <t>agrosuper shanghai1021733</t>
        </is>
      </c>
      <c r="G4926" s="12" t="n">
        <v>45238</v>
      </c>
      <c r="H4926" s="10" t="inlineStr"/>
      <c r="I4926" s="10" t="n"/>
      <c r="J4926" s="10" t="n"/>
      <c r="K4926" s="10" t="n"/>
      <c r="L4926" s="13" t="n">
        <v>5.574109245612703</v>
      </c>
      <c r="M4926" s="12" t="n">
        <v>45243</v>
      </c>
      <c r="N4926" s="13" t="n">
        <v>5.5</v>
      </c>
      <c r="O4926" s="12" t="n">
        <v>45248</v>
      </c>
      <c r="P4926" t="n">
        <v>10</v>
      </c>
      <c r="Q4926" s="14" t="inlineStr">
        <is>
          <t>SI</t>
        </is>
      </c>
      <c r="R4926" s="10" t="n"/>
      <c r="S4926" s="10" t="n"/>
      <c r="T4926" s="10" t="n"/>
      <c r="U4926" s="10" t="n"/>
      <c r="V4926" s="13" t="n">
        <v>7.574109245612703</v>
      </c>
      <c r="W4926" s="12" t="n">
        <v>45245</v>
      </c>
      <c r="X4926" s="13" t="n">
        <v>7.5</v>
      </c>
      <c r="Y4926" s="12" t="n">
        <v>45248</v>
      </c>
      <c r="Z4926" t="n">
        <v>10</v>
      </c>
      <c r="AA4926" s="14" t="inlineStr">
        <is>
          <t>SI</t>
        </is>
      </c>
    </row>
    <row r="4927">
      <c r="B4927" t="inlineStr">
        <is>
          <t>Venta Local</t>
        </is>
      </c>
      <c r="C4927" t="n">
        <v>40349001</v>
      </c>
      <c r="D4927" t="inlineStr">
        <is>
          <t>ANDES ASIA</t>
        </is>
      </c>
      <c r="E4927" t="n">
        <v>1012682</v>
      </c>
      <c r="F4927" t="inlineStr">
        <is>
          <t>andes asia1012682</t>
        </is>
      </c>
      <c r="G4927" s="12" t="n">
        <v>45239</v>
      </c>
      <c r="H4927" s="10" t="inlineStr"/>
      <c r="I4927" s="10" t="n"/>
      <c r="J4927" s="10" t="n"/>
      <c r="K4927" s="10" t="n"/>
      <c r="L4927" s="13" t="n">
        <v>4.830303030303031</v>
      </c>
      <c r="M4927" s="12" t="n">
        <v>45243</v>
      </c>
      <c r="N4927" s="13" t="n">
        <v>15</v>
      </c>
      <c r="O4927" s="12" t="n">
        <v>45258</v>
      </c>
      <c r="P4927" t="n">
        <v>2</v>
      </c>
      <c r="Q4927" s="14" t="inlineStr">
        <is>
          <t>Mes 12</t>
        </is>
      </c>
      <c r="R4927" s="10" t="n"/>
      <c r="S4927" s="10" t="n"/>
      <c r="T4927" s="10" t="n"/>
      <c r="U4927" s="10" t="n"/>
      <c r="V4927" s="13" t="n">
        <v>6.830303030303031</v>
      </c>
      <c r="W4927" s="12" t="n">
        <v>45245</v>
      </c>
      <c r="X4927" s="13" t="n">
        <v>17</v>
      </c>
      <c r="Y4927" s="12" t="n">
        <v>45258</v>
      </c>
      <c r="Z4927" t="n">
        <v>2</v>
      </c>
      <c r="AA4927" s="14" t="inlineStr">
        <is>
          <t>Mes 12</t>
        </is>
      </c>
    </row>
    <row r="4928">
      <c r="B4928" t="inlineStr">
        <is>
          <t>Venta Directa</t>
        </is>
      </c>
      <c r="C4928" t="n">
        <v>40348424</v>
      </c>
      <c r="D4928" t="inlineStr">
        <is>
          <t>AGRO SUDAMERICA</t>
        </is>
      </c>
      <c r="E4928" t="n">
        <v>1012556</v>
      </c>
      <c r="F4928" t="inlineStr">
        <is>
          <t>agro sudamerica1012556</t>
        </is>
      </c>
      <c r="G4928" s="12" t="n">
        <v>45240</v>
      </c>
      <c r="H4928" s="10" t="inlineStr"/>
      <c r="I4928" s="10" t="n"/>
      <c r="J4928" s="10" t="n"/>
      <c r="K4928" s="10" t="n"/>
      <c r="L4928" s="13" t="n"/>
      <c r="N4928" s="13" t="n"/>
      <c r="Q4928" s="14" t="n"/>
      <c r="R4928" s="10" t="n"/>
      <c r="S4928" s="10" t="n"/>
      <c r="T4928" s="10" t="n"/>
      <c r="U4928" s="10" t="n"/>
      <c r="V4928" s="13" t="n"/>
      <c r="X4928" s="13" t="n"/>
      <c r="AA4928" s="14" t="n"/>
    </row>
    <row r="4929">
      <c r="B4929" t="inlineStr">
        <is>
          <t>Venta Local</t>
        </is>
      </c>
      <c r="C4929" t="n">
        <v>40347772</v>
      </c>
      <c r="D4929" t="inlineStr">
        <is>
          <t>AGRO AMERICA</t>
        </is>
      </c>
      <c r="E4929" t="n">
        <v>1030452</v>
      </c>
      <c r="F4929" t="inlineStr">
        <is>
          <t>agro america1030452</t>
        </is>
      </c>
      <c r="G4929" s="12" t="n">
        <v>45241</v>
      </c>
      <c r="H4929" s="10" t="inlineStr"/>
      <c r="I4929" s="10" t="n"/>
      <c r="J4929" s="10" t="n"/>
      <c r="K4929" s="10" t="n"/>
      <c r="L4929" s="13" t="n">
        <v>7.5</v>
      </c>
      <c r="M4929" s="12" t="n">
        <v>45248</v>
      </c>
      <c r="N4929" s="13" t="n">
        <v>9.5</v>
      </c>
      <c r="O4929" s="12" t="n">
        <v>45257</v>
      </c>
      <c r="P4929" t="n">
        <v>3</v>
      </c>
      <c r="Q4929" s="14" t="inlineStr">
        <is>
          <t>SI</t>
        </is>
      </c>
      <c r="R4929" s="10" t="n"/>
      <c r="S4929" s="10" t="n"/>
      <c r="T4929" s="10" t="n"/>
      <c r="U4929" s="10" t="n"/>
      <c r="V4929" s="13" t="n">
        <v>9.5</v>
      </c>
      <c r="W4929" s="12" t="n">
        <v>45250</v>
      </c>
      <c r="X4929" s="13" t="n">
        <v>11.5</v>
      </c>
      <c r="Y4929" s="12" t="n">
        <v>45257</v>
      </c>
      <c r="Z4929" t="n">
        <v>3</v>
      </c>
      <c r="AA4929" s="14" t="inlineStr">
        <is>
          <t>SI</t>
        </is>
      </c>
    </row>
    <row r="4930">
      <c r="B4930" t="inlineStr">
        <is>
          <t>Venta Local</t>
        </is>
      </c>
      <c r="C4930" t="n">
        <v>40347772</v>
      </c>
      <c r="D4930" t="inlineStr">
        <is>
          <t>AGRO AMERICA</t>
        </is>
      </c>
      <c r="E4930" t="n">
        <v>1030782</v>
      </c>
      <c r="F4930" t="inlineStr">
        <is>
          <t>agro america1030782</t>
        </is>
      </c>
      <c r="G4930" s="12" t="n">
        <v>45242</v>
      </c>
      <c r="H4930" s="10" t="inlineStr"/>
      <c r="I4930" s="10" t="n"/>
      <c r="J4930" s="10" t="n"/>
      <c r="K4930" s="10" t="n"/>
      <c r="L4930" s="13" t="n">
        <v>7.5</v>
      </c>
      <c r="M4930" s="12" t="n">
        <v>45249</v>
      </c>
      <c r="N4930" s="13" t="n">
        <v>9.5</v>
      </c>
      <c r="O4930" s="12" t="n">
        <v>45258</v>
      </c>
      <c r="P4930" t="n">
        <v>2</v>
      </c>
      <c r="Q4930" s="14" t="inlineStr">
        <is>
          <t>Mes 12</t>
        </is>
      </c>
      <c r="R4930" s="10" t="n"/>
      <c r="S4930" s="10" t="n"/>
      <c r="T4930" s="10" t="n"/>
      <c r="U4930" s="10" t="n"/>
      <c r="V4930" s="13" t="n">
        <v>9.5</v>
      </c>
      <c r="W4930" s="12" t="n">
        <v>45251</v>
      </c>
      <c r="X4930" s="13" t="n">
        <v>11.5</v>
      </c>
      <c r="Y4930" s="12" t="n">
        <v>45258</v>
      </c>
      <c r="Z4930" t="n">
        <v>2</v>
      </c>
      <c r="AA4930" s="14" t="inlineStr">
        <is>
          <t>Mes 12</t>
        </is>
      </c>
    </row>
    <row r="4931">
      <c r="B4931" t="inlineStr">
        <is>
          <t>Venta Local</t>
        </is>
      </c>
      <c r="C4931" t="n">
        <v>40347772</v>
      </c>
      <c r="D4931" t="inlineStr">
        <is>
          <t>AGRO AMERICA</t>
        </is>
      </c>
      <c r="E4931" t="n">
        <v>1030376</v>
      </c>
      <c r="F4931" t="inlineStr">
        <is>
          <t>agro america1030376</t>
        </is>
      </c>
      <c r="G4931" s="12" t="n">
        <v>45243</v>
      </c>
      <c r="H4931" s="10" t="inlineStr"/>
      <c r="I4931" s="10" t="n"/>
      <c r="J4931" s="10" t="n"/>
      <c r="K4931" s="10" t="n"/>
      <c r="L4931" s="13" t="n">
        <v>7.5</v>
      </c>
      <c r="M4931" s="12" t="n">
        <v>45250</v>
      </c>
      <c r="N4931" s="13" t="n">
        <v>9.5</v>
      </c>
      <c r="O4931" s="12" t="n">
        <v>45259</v>
      </c>
      <c r="P4931" t="n">
        <v>1</v>
      </c>
      <c r="Q4931" s="14" t="inlineStr">
        <is>
          <t>Mes 12</t>
        </is>
      </c>
      <c r="R4931" s="10" t="n"/>
      <c r="S4931" s="10" t="n"/>
      <c r="T4931" s="10" t="n"/>
      <c r="U4931" s="10" t="n"/>
      <c r="V4931" s="13" t="n">
        <v>9.5</v>
      </c>
      <c r="W4931" s="12" t="n">
        <v>45252</v>
      </c>
      <c r="X4931" s="13" t="n">
        <v>11.5</v>
      </c>
      <c r="Y4931" s="12" t="n">
        <v>45259</v>
      </c>
      <c r="Z4931" t="n">
        <v>1</v>
      </c>
      <c r="AA4931" s="14" t="inlineStr">
        <is>
          <t>Mes 12</t>
        </is>
      </c>
    </row>
    <row r="4932">
      <c r="B4932" t="inlineStr">
        <is>
          <t>Venta Local</t>
        </is>
      </c>
      <c r="C4932" t="n">
        <v>40347772</v>
      </c>
      <c r="D4932" t="inlineStr">
        <is>
          <t>AGRO AMERICA</t>
        </is>
      </c>
      <c r="E4932" t="n">
        <v>1030321</v>
      </c>
      <c r="F4932" t="inlineStr">
        <is>
          <t>agro america1030321</t>
        </is>
      </c>
      <c r="G4932" s="12" t="n">
        <v>45244</v>
      </c>
      <c r="H4932" s="10" t="inlineStr"/>
      <c r="I4932" s="10" t="n"/>
      <c r="J4932" s="10" t="n"/>
      <c r="K4932" s="10" t="n"/>
      <c r="L4932" s="13" t="n">
        <v>7.5</v>
      </c>
      <c r="M4932" s="12" t="n">
        <v>45251</v>
      </c>
      <c r="N4932" s="13" t="n">
        <v>9.5</v>
      </c>
      <c r="O4932" s="12" t="n">
        <v>45260</v>
      </c>
      <c r="P4932" t="n">
        <v>0</v>
      </c>
      <c r="Q4932" s="14" t="inlineStr">
        <is>
          <t>Mes 12</t>
        </is>
      </c>
      <c r="R4932" s="10" t="n"/>
      <c r="S4932" s="10" t="n"/>
      <c r="T4932" s="10" t="n"/>
      <c r="U4932" s="10" t="n"/>
      <c r="V4932" s="13" t="n">
        <v>9.5</v>
      </c>
      <c r="W4932" s="12" t="n">
        <v>45253</v>
      </c>
      <c r="X4932" s="13" t="n">
        <v>11.5</v>
      </c>
      <c r="Y4932" s="12" t="n">
        <v>45260</v>
      </c>
      <c r="Z4932" t="n">
        <v>0</v>
      </c>
      <c r="AA4932" s="14" t="inlineStr">
        <is>
          <t>Mes 12</t>
        </is>
      </c>
    </row>
    <row r="4933">
      <c r="B4933" t="inlineStr">
        <is>
          <t>Venta Local</t>
        </is>
      </c>
      <c r="C4933" t="n">
        <v>40347772</v>
      </c>
      <c r="D4933" t="inlineStr">
        <is>
          <t>AGRO AMERICA</t>
        </is>
      </c>
      <c r="E4933" t="n">
        <v>1030366</v>
      </c>
      <c r="F4933" t="inlineStr">
        <is>
          <t>agro america1030366</t>
        </is>
      </c>
      <c r="G4933" s="12" t="n">
        <v>45245</v>
      </c>
      <c r="H4933" s="10" t="inlineStr"/>
      <c r="I4933" s="10" t="n"/>
      <c r="J4933" s="10" t="n"/>
      <c r="K4933" s="10" t="n"/>
      <c r="L4933" s="13" t="n">
        <v>7.5</v>
      </c>
      <c r="M4933" s="12" t="n">
        <v>45252</v>
      </c>
      <c r="N4933" s="13" t="n">
        <v>9.5</v>
      </c>
      <c r="O4933" s="12" t="n">
        <v>45261</v>
      </c>
      <c r="P4933" t="n">
        <v>24</v>
      </c>
      <c r="Q4933" s="14" t="inlineStr">
        <is>
          <t>SI</t>
        </is>
      </c>
      <c r="R4933" s="10" t="n"/>
      <c r="S4933" s="10" t="n"/>
      <c r="T4933" s="10" t="n"/>
      <c r="U4933" s="10" t="n"/>
      <c r="V4933" s="13" t="n">
        <v>9.5</v>
      </c>
      <c r="W4933" s="12" t="n">
        <v>45254</v>
      </c>
      <c r="X4933" s="13" t="n">
        <v>11.5</v>
      </c>
      <c r="Y4933" s="12" t="n">
        <v>45261</v>
      </c>
      <c r="Z4933" t="n">
        <v>24</v>
      </c>
      <c r="AA4933" s="14" t="inlineStr">
        <is>
          <t>SI</t>
        </is>
      </c>
    </row>
    <row r="4934">
      <c r="B4934" t="inlineStr">
        <is>
          <t>Venta Local</t>
        </is>
      </c>
      <c r="C4934" t="n">
        <v>40347772</v>
      </c>
      <c r="D4934" t="inlineStr">
        <is>
          <t>AGRO AMERICA</t>
        </is>
      </c>
      <c r="E4934" t="n">
        <v>1030785</v>
      </c>
      <c r="F4934" t="inlineStr">
        <is>
          <t>agro america1030785</t>
        </is>
      </c>
      <c r="G4934" s="12" t="n">
        <v>45246</v>
      </c>
      <c r="H4934" s="10" t="inlineStr"/>
      <c r="I4934" s="10" t="n"/>
      <c r="J4934" s="10" t="n"/>
      <c r="K4934" s="10" t="n"/>
      <c r="L4934" s="13" t="n">
        <v>7.5</v>
      </c>
      <c r="M4934" s="12" t="n">
        <v>45253</v>
      </c>
      <c r="N4934" s="13" t="n">
        <v>9.5</v>
      </c>
      <c r="O4934" s="12" t="n">
        <v>45262</v>
      </c>
      <c r="P4934" t="n">
        <v>23</v>
      </c>
      <c r="Q4934" s="14" t="inlineStr">
        <is>
          <t>SI</t>
        </is>
      </c>
      <c r="R4934" s="10" t="n"/>
      <c r="S4934" s="10" t="n"/>
      <c r="T4934" s="10" t="n"/>
      <c r="U4934" s="10" t="n"/>
      <c r="V4934" s="13" t="n">
        <v>9.5</v>
      </c>
      <c r="W4934" s="12" t="n">
        <v>45255</v>
      </c>
      <c r="X4934" s="13" t="n">
        <v>11.5</v>
      </c>
      <c r="Y4934" s="12" t="n">
        <v>45262</v>
      </c>
      <c r="Z4934" t="n">
        <v>23</v>
      </c>
      <c r="AA4934" s="14" t="inlineStr">
        <is>
          <t>SI</t>
        </is>
      </c>
    </row>
    <row r="4935">
      <c r="B4935" t="inlineStr">
        <is>
          <t>Venta Local</t>
        </is>
      </c>
      <c r="C4935" t="n">
        <v>40347772</v>
      </c>
      <c r="D4935" t="inlineStr">
        <is>
          <t>AGRO AMERICA</t>
        </is>
      </c>
      <c r="E4935" t="n">
        <v>1030784</v>
      </c>
      <c r="F4935" t="inlineStr">
        <is>
          <t>agro america1030784</t>
        </is>
      </c>
      <c r="G4935" s="12" t="n">
        <v>45247</v>
      </c>
      <c r="H4935" s="10" t="inlineStr"/>
      <c r="I4935" s="10" t="n"/>
      <c r="J4935" s="10" t="n"/>
      <c r="K4935" s="10" t="n"/>
      <c r="L4935" s="13" t="n">
        <v>7.5</v>
      </c>
      <c r="M4935" s="12" t="n">
        <v>45254</v>
      </c>
      <c r="N4935" s="13" t="n">
        <v>9.5</v>
      </c>
      <c r="O4935" s="12" t="n">
        <v>45263</v>
      </c>
      <c r="P4935" t="n">
        <v>23</v>
      </c>
      <c r="Q4935" s="14" t="inlineStr">
        <is>
          <t>SI</t>
        </is>
      </c>
      <c r="R4935" s="10" t="n"/>
      <c r="S4935" s="10" t="n"/>
      <c r="T4935" s="10" t="n"/>
      <c r="U4935" s="10" t="n"/>
      <c r="V4935" s="13" t="n">
        <v>9.5</v>
      </c>
      <c r="W4935" s="12" t="n">
        <v>45256</v>
      </c>
      <c r="X4935" s="13" t="n">
        <v>11.5</v>
      </c>
      <c r="Y4935" s="12" t="n">
        <v>45263</v>
      </c>
      <c r="Z4935" t="n">
        <v>23</v>
      </c>
      <c r="AA4935" s="14" t="inlineStr">
        <is>
          <t>SI</t>
        </is>
      </c>
    </row>
    <row r="4936">
      <c r="B4936" t="inlineStr">
        <is>
          <t>Venta Local</t>
        </is>
      </c>
      <c r="C4936" t="n">
        <v>40347772</v>
      </c>
      <c r="D4936" t="inlineStr">
        <is>
          <t>AGRO AMERICA</t>
        </is>
      </c>
      <c r="E4936" t="n">
        <v>1030360</v>
      </c>
      <c r="F4936" t="inlineStr">
        <is>
          <t>agro america1030360</t>
        </is>
      </c>
      <c r="G4936" s="12" t="n">
        <v>45248</v>
      </c>
      <c r="H4936" s="10" t="inlineStr"/>
      <c r="I4936" s="10" t="n"/>
      <c r="J4936" s="10" t="n"/>
      <c r="K4936" s="10" t="n"/>
      <c r="L4936" s="13" t="n">
        <v>7.5</v>
      </c>
      <c r="M4936" s="12" t="n">
        <v>45255</v>
      </c>
      <c r="N4936" s="13" t="n">
        <v>9.5</v>
      </c>
      <c r="O4936" s="12" t="n">
        <v>45264</v>
      </c>
      <c r="P4936" t="n">
        <v>22</v>
      </c>
      <c r="Q4936" s="14" t="inlineStr">
        <is>
          <t>SI</t>
        </is>
      </c>
      <c r="R4936" s="10" t="n"/>
      <c r="S4936" s="10" t="n"/>
      <c r="T4936" s="10" t="n"/>
      <c r="U4936" s="10" t="n"/>
      <c r="V4936" s="13" t="n">
        <v>9.5</v>
      </c>
      <c r="W4936" s="12" t="n">
        <v>45257</v>
      </c>
      <c r="X4936" s="13" t="n">
        <v>11.5</v>
      </c>
      <c r="Y4936" s="12" t="n">
        <v>45264</v>
      </c>
      <c r="Z4936" t="n">
        <v>22</v>
      </c>
      <c r="AA4936" s="14" t="inlineStr">
        <is>
          <t>SI</t>
        </is>
      </c>
    </row>
    <row r="4937">
      <c r="B4937" t="inlineStr">
        <is>
          <t>Venta Local</t>
        </is>
      </c>
      <c r="C4937" t="n">
        <v>40347135</v>
      </c>
      <c r="D4937" t="inlineStr">
        <is>
          <t>AGRO MEXICO</t>
        </is>
      </c>
      <c r="E4937" t="n">
        <v>1021555</v>
      </c>
      <c r="F4937" t="inlineStr">
        <is>
          <t>agro mexico1021555</t>
        </is>
      </c>
      <c r="G4937" s="12" t="n">
        <v>45249</v>
      </c>
      <c r="H4937" s="10" t="inlineStr"/>
      <c r="I4937" s="10" t="n"/>
      <c r="J4937" s="10" t="n"/>
      <c r="K4937" s="10" t="n"/>
      <c r="L4937" s="13" t="n">
        <v>5.449612403100775</v>
      </c>
      <c r="M4937" s="12" t="n">
        <v>45254</v>
      </c>
      <c r="N4937" s="13" t="n">
        <v>10</v>
      </c>
      <c r="O4937" s="12" t="n">
        <v>45264</v>
      </c>
      <c r="P4937" t="n">
        <v>22</v>
      </c>
      <c r="Q4937" s="14" t="inlineStr">
        <is>
          <t>SI</t>
        </is>
      </c>
      <c r="R4937" s="10" t="n"/>
      <c r="S4937" s="10" t="n"/>
      <c r="T4937" s="10" t="n"/>
      <c r="U4937" s="10" t="n"/>
      <c r="V4937" s="13" t="n">
        <v>7.449612403100775</v>
      </c>
      <c r="W4937" s="12" t="n">
        <v>45256</v>
      </c>
      <c r="X4937" s="13" t="n">
        <v>12</v>
      </c>
      <c r="Y4937" s="12" t="n">
        <v>45264</v>
      </c>
      <c r="Z4937" t="n">
        <v>22</v>
      </c>
      <c r="AA4937" s="14" t="inlineStr">
        <is>
          <t>SI</t>
        </is>
      </c>
    </row>
    <row r="4938">
      <c r="B4938" t="inlineStr">
        <is>
          <t>Venta Local</t>
        </is>
      </c>
      <c r="C4938" t="n">
        <v>40347114</v>
      </c>
      <c r="D4938" t="inlineStr">
        <is>
          <t>AGRO MEXICO</t>
        </is>
      </c>
      <c r="E4938" t="n">
        <v>1023218</v>
      </c>
      <c r="F4938" t="inlineStr">
        <is>
          <t>agro mexico1023218</t>
        </is>
      </c>
      <c r="G4938" s="12" t="n">
        <v>45250</v>
      </c>
      <c r="H4938" s="10" t="inlineStr"/>
      <c r="I4938" s="10" t="n"/>
      <c r="J4938" s="10" t="n"/>
      <c r="K4938" s="10" t="n"/>
      <c r="L4938" s="13" t="n">
        <v>5.449612403100775</v>
      </c>
      <c r="M4938" s="12" t="n">
        <v>45255</v>
      </c>
      <c r="N4938" s="13" t="n">
        <v>10</v>
      </c>
      <c r="O4938" s="12" t="n">
        <v>45265</v>
      </c>
      <c r="P4938" t="n">
        <v>21</v>
      </c>
      <c r="Q4938" s="14" t="inlineStr">
        <is>
          <t>SI</t>
        </is>
      </c>
      <c r="R4938" s="10" t="n"/>
      <c r="S4938" s="10" t="n"/>
      <c r="T4938" s="10" t="n"/>
      <c r="U4938" s="10" t="n"/>
      <c r="V4938" s="13" t="n">
        <v>7.449612403100775</v>
      </c>
      <c r="W4938" s="12" t="n">
        <v>45257</v>
      </c>
      <c r="X4938" s="13" t="n">
        <v>12</v>
      </c>
      <c r="Y4938" s="12" t="n">
        <v>45265</v>
      </c>
      <c r="Z4938" t="n">
        <v>21</v>
      </c>
      <c r="AA4938" s="14" t="inlineStr">
        <is>
          <t>SI</t>
        </is>
      </c>
    </row>
    <row r="4939">
      <c r="B4939" t="inlineStr">
        <is>
          <t>Venta Local</t>
        </is>
      </c>
      <c r="C4939" t="n">
        <v>40347114</v>
      </c>
      <c r="D4939" t="inlineStr">
        <is>
          <t>AGRO MEXICO</t>
        </is>
      </c>
      <c r="E4939" t="n">
        <v>1023218</v>
      </c>
      <c r="F4939" t="inlineStr">
        <is>
          <t>agro mexico1023218</t>
        </is>
      </c>
      <c r="G4939" s="12" t="n">
        <v>45251</v>
      </c>
      <c r="H4939" s="10" t="inlineStr"/>
      <c r="I4939" s="10" t="n"/>
      <c r="J4939" s="10" t="n"/>
      <c r="K4939" s="10" t="n"/>
      <c r="L4939" s="13" t="n">
        <v>5.449612403100775</v>
      </c>
      <c r="M4939" s="12" t="n">
        <v>45256</v>
      </c>
      <c r="N4939" s="13" t="n">
        <v>10</v>
      </c>
      <c r="O4939" s="12" t="n">
        <v>45266</v>
      </c>
      <c r="P4939" t="n">
        <v>20</v>
      </c>
      <c r="Q4939" s="14" t="inlineStr">
        <is>
          <t>SI</t>
        </is>
      </c>
      <c r="R4939" s="10" t="n"/>
      <c r="S4939" s="10" t="n"/>
      <c r="T4939" s="10" t="n"/>
      <c r="U4939" s="10" t="n"/>
      <c r="V4939" s="13" t="n">
        <v>7.449612403100775</v>
      </c>
      <c r="W4939" s="12" t="n">
        <v>45258</v>
      </c>
      <c r="X4939" s="13" t="n">
        <v>12</v>
      </c>
      <c r="Y4939" s="12" t="n">
        <v>45266</v>
      </c>
      <c r="Z4939" t="n">
        <v>20</v>
      </c>
      <c r="AA4939" s="14" t="inlineStr">
        <is>
          <t>SI</t>
        </is>
      </c>
    </row>
    <row r="4940">
      <c r="B4940" t="inlineStr">
        <is>
          <t>Venta Directa</t>
        </is>
      </c>
      <c r="C4940" t="n">
        <v>40346283</v>
      </c>
      <c r="D4940" t="inlineStr">
        <is>
          <t>AGROSUPER ASIA</t>
        </is>
      </c>
      <c r="E4940" t="n">
        <v>1022607</v>
      </c>
      <c r="F4940" t="inlineStr">
        <is>
          <t>agrosuper asia1022607</t>
        </is>
      </c>
      <c r="G4940" s="12" t="n">
        <v>45252</v>
      </c>
      <c r="H4940" s="10" t="inlineStr"/>
      <c r="I4940" s="10" t="n"/>
      <c r="J4940" s="10" t="n"/>
      <c r="K4940" s="10" t="n"/>
      <c r="L4940" s="13" t="n"/>
      <c r="N4940" s="13" t="n"/>
      <c r="Q4940" s="14" t="n"/>
      <c r="R4940" s="10" t="n"/>
      <c r="S4940" s="10" t="n"/>
      <c r="T4940" s="10" t="n"/>
      <c r="U4940" s="10" t="n"/>
      <c r="V4940" s="13" t="n"/>
      <c r="X4940" s="13" t="n"/>
      <c r="AA4940" s="14" t="n"/>
    </row>
    <row r="4941">
      <c r="B4941" t="inlineStr">
        <is>
          <t>Venta Directa</t>
        </is>
      </c>
      <c r="C4941" t="n">
        <v>40352332</v>
      </c>
      <c r="D4941" t="inlineStr">
        <is>
          <t>AGRO SUDAMERICA</t>
        </is>
      </c>
      <c r="E4941" t="n">
        <v>1012719</v>
      </c>
      <c r="F4941" t="inlineStr">
        <is>
          <t>agro sudamerica1012719</t>
        </is>
      </c>
      <c r="G4941" s="12" t="n">
        <v>45253</v>
      </c>
      <c r="H4941" s="10" t="inlineStr"/>
      <c r="I4941" s="10" t="n"/>
      <c r="J4941" s="10" t="n"/>
      <c r="K4941" s="10" t="n"/>
      <c r="L4941" s="13" t="n"/>
      <c r="N4941" s="13" t="n"/>
      <c r="Q4941" s="14" t="n"/>
      <c r="R4941" s="10" t="n"/>
      <c r="S4941" s="10" t="n"/>
      <c r="T4941" s="10" t="n"/>
      <c r="U4941" s="10" t="n"/>
      <c r="V4941" s="13" t="n"/>
      <c r="X4941" s="13" t="n"/>
      <c r="AA4941" s="14" t="n"/>
    </row>
    <row r="4942">
      <c r="B4942" t="inlineStr">
        <is>
          <t>Venta Local</t>
        </is>
      </c>
      <c r="C4942" t="n">
        <v>40351975</v>
      </c>
      <c r="D4942" t="inlineStr">
        <is>
          <t>AGRO MEXICO</t>
        </is>
      </c>
      <c r="E4942" t="n">
        <v>1012278</v>
      </c>
      <c r="F4942" t="inlineStr">
        <is>
          <t>agro mexico1012278</t>
        </is>
      </c>
      <c r="G4942" s="12" t="n">
        <v>45254</v>
      </c>
      <c r="H4942" s="10" t="inlineStr"/>
      <c r="I4942" s="10" t="n"/>
      <c r="J4942" s="10" t="n"/>
      <c r="K4942" s="10" t="n"/>
      <c r="L4942" s="13" t="n">
        <v>5.449612403100775</v>
      </c>
      <c r="M4942" s="12" t="n">
        <v>45259</v>
      </c>
      <c r="N4942" s="13" t="n">
        <v>10</v>
      </c>
      <c r="O4942" s="12" t="n">
        <v>45269</v>
      </c>
      <c r="P4942" t="n">
        <v>17</v>
      </c>
      <c r="Q4942" s="14" t="inlineStr">
        <is>
          <t>SI</t>
        </is>
      </c>
      <c r="R4942" s="10" t="n"/>
      <c r="S4942" s="10" t="n"/>
      <c r="T4942" s="10" t="n"/>
      <c r="U4942" s="10" t="n"/>
      <c r="V4942" s="13" t="n">
        <v>7.449612403100775</v>
      </c>
      <c r="W4942" s="12" t="n">
        <v>45261</v>
      </c>
      <c r="X4942" s="13" t="n">
        <v>12</v>
      </c>
      <c r="Y4942" s="12" t="n">
        <v>45269</v>
      </c>
      <c r="Z4942" t="n">
        <v>17</v>
      </c>
      <c r="AA4942" s="14" t="inlineStr">
        <is>
          <t>SI</t>
        </is>
      </c>
    </row>
    <row r="4943">
      <c r="B4943" t="inlineStr">
        <is>
          <t>Venta Local</t>
        </is>
      </c>
      <c r="C4943" t="n">
        <v>40354283</v>
      </c>
      <c r="D4943" t="inlineStr">
        <is>
          <t>AGRO AMERICA</t>
        </is>
      </c>
      <c r="E4943" t="n">
        <v>1021538</v>
      </c>
      <c r="F4943" t="inlineStr">
        <is>
          <t>agro america1021538</t>
        </is>
      </c>
      <c r="G4943" s="12" t="n">
        <v>45255</v>
      </c>
      <c r="H4943" s="10" t="inlineStr"/>
      <c r="I4943" s="10" t="n"/>
      <c r="J4943" s="10" t="n"/>
      <c r="K4943" s="10" t="n"/>
      <c r="L4943" s="13" t="n">
        <v>7.5</v>
      </c>
      <c r="M4943" s="12" t="n">
        <v>45262</v>
      </c>
      <c r="N4943" s="13" t="n">
        <v>9.5</v>
      </c>
      <c r="O4943" s="12" t="n">
        <v>45271</v>
      </c>
      <c r="P4943" t="n">
        <v>16</v>
      </c>
      <c r="Q4943" s="14" t="inlineStr">
        <is>
          <t>SI</t>
        </is>
      </c>
      <c r="R4943" s="10" t="n"/>
      <c r="S4943" s="10" t="n"/>
      <c r="T4943" s="10" t="n"/>
      <c r="U4943" s="10" t="n"/>
      <c r="V4943" s="13" t="n">
        <v>9.5</v>
      </c>
      <c r="W4943" s="12" t="n">
        <v>45264</v>
      </c>
      <c r="X4943" s="13" t="n">
        <v>11.5</v>
      </c>
      <c r="Y4943" s="12" t="n">
        <v>45271</v>
      </c>
      <c r="Z4943" t="n">
        <v>16</v>
      </c>
      <c r="AA4943" s="14" t="inlineStr">
        <is>
          <t>SI</t>
        </is>
      </c>
    </row>
    <row r="4944">
      <c r="B4944" t="inlineStr">
        <is>
          <t>Venta Local</t>
        </is>
      </c>
      <c r="C4944" t="n">
        <v>40354283</v>
      </c>
      <c r="D4944" t="inlineStr">
        <is>
          <t>AGRO AMERICA</t>
        </is>
      </c>
      <c r="E4944" t="n">
        <v>1023446</v>
      </c>
      <c r="F4944" t="inlineStr">
        <is>
          <t>agro america1023446</t>
        </is>
      </c>
      <c r="G4944" s="12" t="n">
        <v>45256</v>
      </c>
      <c r="H4944" s="10" t="inlineStr"/>
      <c r="I4944" s="10" t="n"/>
      <c r="J4944" s="10" t="n"/>
      <c r="K4944" s="10" t="n"/>
      <c r="L4944" s="13" t="n">
        <v>7.5</v>
      </c>
      <c r="M4944" s="12" t="n">
        <v>45263</v>
      </c>
      <c r="N4944" s="13" t="n">
        <v>9.5</v>
      </c>
      <c r="O4944" s="12" t="n">
        <v>45272</v>
      </c>
      <c r="P4944" t="n">
        <v>15</v>
      </c>
      <c r="Q4944" s="14" t="inlineStr">
        <is>
          <t>SI</t>
        </is>
      </c>
      <c r="R4944" s="10" t="n"/>
      <c r="S4944" s="10" t="n"/>
      <c r="T4944" s="10" t="n"/>
      <c r="U4944" s="10" t="n"/>
      <c r="V4944" s="13" t="n">
        <v>9.5</v>
      </c>
      <c r="W4944" s="12" t="n">
        <v>45265</v>
      </c>
      <c r="X4944" s="13" t="n">
        <v>11.5</v>
      </c>
      <c r="Y4944" s="12" t="n">
        <v>45272</v>
      </c>
      <c r="Z4944" t="n">
        <v>15</v>
      </c>
      <c r="AA4944" s="14" t="inlineStr">
        <is>
          <t>SI</t>
        </is>
      </c>
    </row>
    <row r="4945">
      <c r="B4945" t="inlineStr">
        <is>
          <t>Venta Local</t>
        </is>
      </c>
      <c r="C4945" t="n">
        <v>40352510</v>
      </c>
      <c r="D4945" t="inlineStr">
        <is>
          <t>AGRO AMERICA</t>
        </is>
      </c>
      <c r="E4945" t="n">
        <v>1012161</v>
      </c>
      <c r="F4945" t="inlineStr">
        <is>
          <t>agro america1012161</t>
        </is>
      </c>
      <c r="G4945" s="12" t="n">
        <v>45257</v>
      </c>
      <c r="H4945" s="10" t="inlineStr"/>
      <c r="I4945" s="10" t="n"/>
      <c r="J4945" s="10" t="n"/>
      <c r="K4945" s="10" t="n"/>
      <c r="L4945" s="13" t="n">
        <v>7.5</v>
      </c>
      <c r="M4945" s="12" t="n">
        <v>45264</v>
      </c>
      <c r="N4945" s="13" t="n">
        <v>9.5</v>
      </c>
      <c r="O4945" s="12" t="n">
        <v>45273</v>
      </c>
      <c r="P4945" t="n">
        <v>14</v>
      </c>
      <c r="Q4945" s="14" t="inlineStr">
        <is>
          <t>SI</t>
        </is>
      </c>
      <c r="R4945" s="10" t="n"/>
      <c r="S4945" s="10" t="n"/>
      <c r="T4945" s="10" t="n"/>
      <c r="U4945" s="10" t="n"/>
      <c r="V4945" s="13" t="n">
        <v>9.5</v>
      </c>
      <c r="W4945" s="12" t="n">
        <v>45266</v>
      </c>
      <c r="X4945" s="13" t="n">
        <v>11.5</v>
      </c>
      <c r="Y4945" s="12" t="n">
        <v>45273</v>
      </c>
      <c r="Z4945" t="n">
        <v>14</v>
      </c>
      <c r="AA4945" s="14" t="inlineStr">
        <is>
          <t>SI</t>
        </is>
      </c>
    </row>
    <row r="4946">
      <c r="B4946" t="inlineStr">
        <is>
          <t>Venta Local</t>
        </is>
      </c>
      <c r="C4946" t="n">
        <v>40351714</v>
      </c>
      <c r="D4946" t="inlineStr">
        <is>
          <t>AGRO AMERICA</t>
        </is>
      </c>
      <c r="E4946" t="n">
        <v>1012163</v>
      </c>
      <c r="F4946" t="inlineStr">
        <is>
          <t>agro america1012163</t>
        </is>
      </c>
      <c r="G4946" s="12" t="n">
        <v>45258</v>
      </c>
      <c r="H4946" s="10" t="inlineStr"/>
      <c r="I4946" s="10" t="n"/>
      <c r="J4946" s="10" t="n"/>
      <c r="K4946" s="10" t="n"/>
      <c r="L4946" s="13" t="n">
        <v>7.5</v>
      </c>
      <c r="M4946" s="12" t="n">
        <v>45265</v>
      </c>
      <c r="N4946" s="13" t="n">
        <v>9.5</v>
      </c>
      <c r="O4946" s="12" t="n">
        <v>45274</v>
      </c>
      <c r="P4946" t="n">
        <v>13</v>
      </c>
      <c r="Q4946" s="14" t="inlineStr">
        <is>
          <t>SI</t>
        </is>
      </c>
      <c r="R4946" s="10" t="n"/>
      <c r="S4946" s="10" t="n"/>
      <c r="T4946" s="10" t="n"/>
      <c r="U4946" s="10" t="n"/>
      <c r="V4946" s="13" t="n">
        <v>9.5</v>
      </c>
      <c r="W4946" s="12" t="n">
        <v>45267</v>
      </c>
      <c r="X4946" s="13" t="n">
        <v>11.5</v>
      </c>
      <c r="Y4946" s="12" t="n">
        <v>45274</v>
      </c>
      <c r="Z4946" t="n">
        <v>13</v>
      </c>
      <c r="AA4946" s="14" t="inlineStr">
        <is>
          <t>SI</t>
        </is>
      </c>
    </row>
    <row r="4947">
      <c r="B4947" t="inlineStr">
        <is>
          <t>Venta Directa</t>
        </is>
      </c>
      <c r="C4947" t="n">
        <v>40347978</v>
      </c>
      <c r="D4947" t="inlineStr">
        <is>
          <t>AGRO SUDAMERICA</t>
        </is>
      </c>
      <c r="E4947" t="n">
        <v>1021078</v>
      </c>
      <c r="F4947" t="inlineStr">
        <is>
          <t>agro sudamerica1021078</t>
        </is>
      </c>
      <c r="G4947" s="12" t="n">
        <v>45259</v>
      </c>
      <c r="H4947" s="10" t="inlineStr"/>
      <c r="I4947" s="10" t="n"/>
      <c r="J4947" s="10" t="n"/>
      <c r="K4947" s="10" t="n"/>
      <c r="L4947" s="13" t="n"/>
      <c r="N4947" s="13" t="n"/>
      <c r="Q4947" s="14" t="n"/>
      <c r="R4947" s="10" t="n"/>
      <c r="S4947" s="10" t="n"/>
      <c r="T4947" s="10" t="n"/>
      <c r="U4947" s="10" t="n"/>
      <c r="V4947" s="13" t="n"/>
      <c r="X4947" s="13" t="n"/>
      <c r="AA4947" s="14" t="n"/>
    </row>
    <row r="4948">
      <c r="B4948" t="inlineStr">
        <is>
          <t>Venta Directa</t>
        </is>
      </c>
      <c r="C4948" t="n">
        <v>40347978</v>
      </c>
      <c r="D4948" t="inlineStr">
        <is>
          <t>AGRO SUDAMERICA</t>
        </is>
      </c>
      <c r="E4948" t="n">
        <v>1021078</v>
      </c>
      <c r="F4948" t="inlineStr">
        <is>
          <t>agro sudamerica1021078</t>
        </is>
      </c>
      <c r="G4948" s="12" t="n">
        <v>45260</v>
      </c>
      <c r="H4948" s="10" t="inlineStr"/>
      <c r="I4948" s="10" t="n"/>
      <c r="J4948" s="10" t="n"/>
      <c r="K4948" s="10" t="n"/>
      <c r="L4948" s="13" t="n"/>
      <c r="N4948" s="13" t="n"/>
      <c r="Q4948" s="14" t="n"/>
      <c r="R4948" s="10" t="n"/>
      <c r="S4948" s="10" t="n"/>
      <c r="T4948" s="10" t="n"/>
      <c r="U4948" s="10" t="n"/>
      <c r="V4948" s="13" t="n"/>
      <c r="X4948" s="13" t="n"/>
      <c r="AA4948" s="14" t="n"/>
    </row>
    <row r="4949">
      <c r="B4949" t="inlineStr">
        <is>
          <t>Venta Directa</t>
        </is>
      </c>
      <c r="C4949" t="n">
        <v>40352789</v>
      </c>
      <c r="D4949" t="inlineStr">
        <is>
          <t>AGROSUPER ASIA</t>
        </is>
      </c>
      <c r="E4949" t="n">
        <v>1022885</v>
      </c>
      <c r="F4949" t="inlineStr">
        <is>
          <t>agrosuper asia1022885</t>
        </is>
      </c>
      <c r="G4949" s="12" t="n">
        <v>45261</v>
      </c>
      <c r="H4949" s="10" t="inlineStr"/>
      <c r="I4949" s="10" t="n"/>
      <c r="J4949" s="10" t="n"/>
      <c r="K4949" s="10" t="n"/>
      <c r="L4949" s="13" t="n"/>
      <c r="N4949" s="13" t="n"/>
      <c r="Q4949" s="14" t="n"/>
      <c r="R4949" s="10" t="n"/>
      <c r="S4949" s="10" t="n"/>
      <c r="T4949" s="10" t="n"/>
      <c r="U4949" s="10" t="n"/>
      <c r="V4949" s="13" t="n"/>
      <c r="X4949" s="13" t="n"/>
      <c r="AA4949" s="14" t="n"/>
    </row>
    <row r="4950">
      <c r="B4950" t="inlineStr">
        <is>
          <t>Venta Local</t>
        </is>
      </c>
      <c r="C4950" t="n">
        <v>40351317</v>
      </c>
      <c r="D4950" t="inlineStr">
        <is>
          <t>AGROSUPER SHANGHAI</t>
        </is>
      </c>
      <c r="E4950" t="n">
        <v>1021992</v>
      </c>
      <c r="F4950" t="inlineStr">
        <is>
          <t>agrosuper shanghai1021992</t>
        </is>
      </c>
      <c r="G4950" s="12" t="n">
        <v>45262</v>
      </c>
      <c r="H4950" s="10" t="inlineStr"/>
      <c r="I4950" s="10" t="n"/>
      <c r="J4950" s="10" t="n"/>
      <c r="K4950" s="10" t="n"/>
      <c r="L4950" s="13" t="n">
        <v>5.574109245612703</v>
      </c>
      <c r="M4950" s="12" t="n">
        <v>45267</v>
      </c>
      <c r="N4950" s="13" t="n">
        <v>5.5</v>
      </c>
      <c r="O4950" s="12" t="n">
        <v>45272</v>
      </c>
      <c r="P4950" t="n">
        <v>16</v>
      </c>
      <c r="Q4950" s="14" t="inlineStr">
        <is>
          <t>SI</t>
        </is>
      </c>
      <c r="R4950" s="10" t="n"/>
      <c r="S4950" s="10" t="n"/>
      <c r="T4950" s="10" t="n"/>
      <c r="U4950" s="10" t="n"/>
      <c r="V4950" s="13" t="n">
        <v>7.574109245612703</v>
      </c>
      <c r="W4950" s="12" t="n">
        <v>45269</v>
      </c>
      <c r="X4950" s="13" t="n">
        <v>7.5</v>
      </c>
      <c r="Y4950" s="12" t="n">
        <v>45272</v>
      </c>
      <c r="Z4950" t="n">
        <v>16</v>
      </c>
      <c r="AA4950" s="14" t="inlineStr">
        <is>
          <t>SI</t>
        </is>
      </c>
    </row>
    <row r="4951">
      <c r="B4951" t="inlineStr">
        <is>
          <t>Venta Local</t>
        </is>
      </c>
      <c r="C4951" t="n">
        <v>40351317</v>
      </c>
      <c r="D4951" t="inlineStr">
        <is>
          <t>AGROSUPER SHANGHAI</t>
        </is>
      </c>
      <c r="E4951" t="n">
        <v>1021992</v>
      </c>
      <c r="F4951" t="inlineStr">
        <is>
          <t>agrosuper shanghai1021992</t>
        </is>
      </c>
      <c r="G4951" s="12" t="n">
        <v>45263</v>
      </c>
      <c r="H4951" s="10" t="inlineStr"/>
      <c r="I4951" s="10" t="n"/>
      <c r="J4951" s="10" t="n"/>
      <c r="K4951" s="10" t="n"/>
      <c r="L4951" s="13" t="n">
        <v>5.574109245612703</v>
      </c>
      <c r="M4951" s="12" t="n">
        <v>45268</v>
      </c>
      <c r="N4951" s="13" t="n">
        <v>5.5</v>
      </c>
      <c r="O4951" s="12" t="n">
        <v>45273</v>
      </c>
      <c r="P4951" t="n">
        <v>15</v>
      </c>
      <c r="Q4951" s="14" t="inlineStr">
        <is>
          <t>SI</t>
        </is>
      </c>
      <c r="R4951" s="10" t="n"/>
      <c r="S4951" s="10" t="n"/>
      <c r="T4951" s="10" t="n"/>
      <c r="U4951" s="10" t="n"/>
      <c r="V4951" s="13" t="n">
        <v>7.574109245612703</v>
      </c>
      <c r="W4951" s="12" t="n">
        <v>45270</v>
      </c>
      <c r="X4951" s="13" t="n">
        <v>7.5</v>
      </c>
      <c r="Y4951" s="12" t="n">
        <v>45273</v>
      </c>
      <c r="Z4951" t="n">
        <v>15</v>
      </c>
      <c r="AA4951" s="14" t="inlineStr">
        <is>
          <t>SI</t>
        </is>
      </c>
    </row>
    <row r="4952">
      <c r="B4952" t="inlineStr">
        <is>
          <t>Venta Local</t>
        </is>
      </c>
      <c r="C4952" t="n">
        <v>40351358</v>
      </c>
      <c r="D4952" t="inlineStr">
        <is>
          <t>AGROSUPER SHANGHAI</t>
        </is>
      </c>
      <c r="E4952" t="n">
        <v>1021732</v>
      </c>
      <c r="F4952" t="inlineStr">
        <is>
          <t>agrosuper shanghai1021732</t>
        </is>
      </c>
      <c r="G4952" s="12" t="n">
        <v>45264</v>
      </c>
      <c r="H4952" s="10" t="inlineStr"/>
      <c r="I4952" s="10" t="n"/>
      <c r="J4952" s="10" t="n"/>
      <c r="K4952" s="10" t="n"/>
      <c r="L4952" s="13" t="n">
        <v>5.574109245612703</v>
      </c>
      <c r="M4952" s="12" t="n">
        <v>45269</v>
      </c>
      <c r="N4952" s="13" t="n">
        <v>5.5</v>
      </c>
      <c r="O4952" s="12" t="n">
        <v>45274</v>
      </c>
      <c r="P4952" t="n">
        <v>14</v>
      </c>
      <c r="Q4952" s="14" t="inlineStr">
        <is>
          <t>SI</t>
        </is>
      </c>
      <c r="R4952" s="10" t="n"/>
      <c r="S4952" s="10" t="n"/>
      <c r="T4952" s="10" t="n"/>
      <c r="U4952" s="10" t="n"/>
      <c r="V4952" s="13" t="n">
        <v>7.574109245612703</v>
      </c>
      <c r="W4952" s="12" t="n">
        <v>45271</v>
      </c>
      <c r="X4952" s="13" t="n">
        <v>7.5</v>
      </c>
      <c r="Y4952" s="12" t="n">
        <v>45274</v>
      </c>
      <c r="Z4952" t="n">
        <v>14</v>
      </c>
      <c r="AA4952" s="14" t="inlineStr">
        <is>
          <t>SI</t>
        </is>
      </c>
    </row>
    <row r="4953">
      <c r="B4953" t="inlineStr">
        <is>
          <t>Venta Local</t>
        </is>
      </c>
      <c r="C4953" t="n">
        <v>40351358</v>
      </c>
      <c r="D4953" t="inlineStr">
        <is>
          <t>AGROSUPER SHANGHAI</t>
        </is>
      </c>
      <c r="E4953" t="n">
        <v>1021732</v>
      </c>
      <c r="F4953" t="inlineStr">
        <is>
          <t>agrosuper shanghai1021732</t>
        </is>
      </c>
      <c r="G4953" s="12" t="n">
        <v>45265</v>
      </c>
      <c r="H4953" s="10" t="inlineStr"/>
      <c r="I4953" s="10" t="n"/>
      <c r="J4953" s="10" t="n"/>
      <c r="K4953" s="10" t="n"/>
      <c r="L4953" s="13" t="n">
        <v>5.574109245612703</v>
      </c>
      <c r="M4953" s="12" t="n">
        <v>45270</v>
      </c>
      <c r="N4953" s="13" t="n">
        <v>5.5</v>
      </c>
      <c r="O4953" s="12" t="n">
        <v>45275</v>
      </c>
      <c r="P4953" t="n">
        <v>13</v>
      </c>
      <c r="Q4953" s="14" t="inlineStr">
        <is>
          <t>SI</t>
        </is>
      </c>
      <c r="R4953" s="10" t="n"/>
      <c r="S4953" s="10" t="n"/>
      <c r="T4953" s="10" t="n"/>
      <c r="U4953" s="10" t="n"/>
      <c r="V4953" s="13" t="n">
        <v>7.574109245612703</v>
      </c>
      <c r="W4953" s="12" t="n">
        <v>45272</v>
      </c>
      <c r="X4953" s="13" t="n">
        <v>7.5</v>
      </c>
      <c r="Y4953" s="12" t="n">
        <v>45275</v>
      </c>
      <c r="Z4953" t="n">
        <v>13</v>
      </c>
      <c r="AA4953" s="14" t="inlineStr">
        <is>
          <t>SI</t>
        </is>
      </c>
    </row>
    <row r="4954">
      <c r="B4954" t="inlineStr">
        <is>
          <t>Venta Local</t>
        </is>
      </c>
      <c r="C4954" t="n">
        <v>40355394</v>
      </c>
      <c r="D4954" t="inlineStr">
        <is>
          <t>AGRO EUROPA</t>
        </is>
      </c>
      <c r="E4954" t="n">
        <v>1030711</v>
      </c>
      <c r="F4954" t="inlineStr">
        <is>
          <t>agro europa1030711</t>
        </is>
      </c>
      <c r="G4954" s="12" t="n">
        <v>45276</v>
      </c>
      <c r="H4954" s="10" t="inlineStr"/>
      <c r="I4954" s="10" t="n"/>
      <c r="J4954" s="10" t="n"/>
      <c r="K4954" s="10" t="n"/>
      <c r="L4954" s="13" t="n">
        <v>5.142011834319526</v>
      </c>
      <c r="M4954" s="12" t="n">
        <v>45281</v>
      </c>
      <c r="N4954" s="13" t="n">
        <v>7.5</v>
      </c>
      <c r="O4954" s="12" t="n">
        <v>45288</v>
      </c>
      <c r="P4954" t="n">
        <v>2</v>
      </c>
      <c r="Q4954" s="14" t="inlineStr">
        <is>
          <t>Mes 13</t>
        </is>
      </c>
      <c r="R4954" s="10" t="n"/>
      <c r="S4954" s="10" t="n"/>
      <c r="T4954" s="10" t="n"/>
      <c r="U4954" s="10" t="n"/>
      <c r="V4954" s="13" t="n">
        <v>7.142011834319526</v>
      </c>
      <c r="W4954" s="12" t="n">
        <v>45283</v>
      </c>
      <c r="X4954" s="13" t="n">
        <v>9.5</v>
      </c>
      <c r="Y4954" s="12" t="n">
        <v>45288</v>
      </c>
      <c r="Z4954" t="n">
        <v>2</v>
      </c>
      <c r="AA4954" s="14" t="inlineStr">
        <is>
          <t>Mes 13</t>
        </is>
      </c>
    </row>
    <row r="4955">
      <c r="B4955" t="inlineStr">
        <is>
          <t>Venta Directa</t>
        </is>
      </c>
      <c r="C4955" t="n">
        <v>40347977</v>
      </c>
      <c r="D4955" t="inlineStr">
        <is>
          <t>AGRO SUDAMERICA</t>
        </is>
      </c>
      <c r="E4955" t="n">
        <v>1020848</v>
      </c>
      <c r="F4955" t="inlineStr">
        <is>
          <t>agro sudamerica1020848</t>
        </is>
      </c>
      <c r="G4955" s="12" t="n">
        <v>45267</v>
      </c>
      <c r="H4955" s="10" t="inlineStr"/>
      <c r="I4955" s="10" t="n"/>
      <c r="J4955" s="10" t="n"/>
      <c r="K4955" s="10" t="n"/>
      <c r="L4955" s="13" t="n"/>
      <c r="N4955" s="13" t="n"/>
      <c r="Q4955" s="14" t="n"/>
      <c r="R4955" s="10" t="n"/>
      <c r="S4955" s="10" t="n"/>
      <c r="T4955" s="10" t="n"/>
      <c r="U4955" s="10" t="n"/>
      <c r="V4955" s="13" t="n"/>
      <c r="X4955" s="13" t="n"/>
      <c r="AA4955" s="14" t="n"/>
    </row>
    <row r="4956">
      <c r="B4956" t="inlineStr">
        <is>
          <t>Venta Directa</t>
        </is>
      </c>
      <c r="C4956" t="n">
        <v>40348164</v>
      </c>
      <c r="D4956" t="inlineStr">
        <is>
          <t>AGRO SUDAMERICA</t>
        </is>
      </c>
      <c r="E4956" t="n">
        <v>1020848</v>
      </c>
      <c r="F4956" t="inlineStr">
        <is>
          <t>agro sudamerica1020848</t>
        </is>
      </c>
      <c r="G4956" s="12" t="n">
        <v>45268</v>
      </c>
      <c r="H4956" s="10" t="inlineStr"/>
      <c r="I4956" s="10" t="n"/>
      <c r="J4956" s="10" t="n"/>
      <c r="K4956" s="10" t="n"/>
      <c r="L4956" s="13" t="n"/>
      <c r="N4956" s="13" t="n"/>
      <c r="Q4956" s="14" t="n"/>
      <c r="R4956" s="10" t="n"/>
      <c r="S4956" s="10" t="n"/>
      <c r="T4956" s="10" t="n"/>
      <c r="U4956" s="10" t="n"/>
      <c r="V4956" s="13" t="n"/>
      <c r="X4956" s="13" t="n"/>
      <c r="AA4956" s="14" t="n"/>
    </row>
    <row r="4957">
      <c r="B4957" t="inlineStr">
        <is>
          <t>Venta Directa</t>
        </is>
      </c>
      <c r="C4957" t="n">
        <v>40347986</v>
      </c>
      <c r="D4957" t="inlineStr">
        <is>
          <t>AGRO SUDAMERICA</t>
        </is>
      </c>
      <c r="E4957" t="n">
        <v>1021092</v>
      </c>
      <c r="F4957" t="inlineStr">
        <is>
          <t>agro sudamerica1021092</t>
        </is>
      </c>
      <c r="G4957" s="12" t="n">
        <v>45269</v>
      </c>
      <c r="H4957" s="10" t="inlineStr"/>
      <c r="I4957" s="10" t="n"/>
      <c r="J4957" s="10" t="n"/>
      <c r="K4957" s="10" t="n"/>
      <c r="L4957" s="13" t="n"/>
      <c r="N4957" s="13" t="n"/>
      <c r="Q4957" s="14" t="n"/>
      <c r="R4957" s="10" t="n"/>
      <c r="S4957" s="10" t="n"/>
      <c r="T4957" s="10" t="n"/>
      <c r="U4957" s="10" t="n"/>
      <c r="V4957" s="13" t="n"/>
      <c r="X4957" s="13" t="n"/>
      <c r="AA4957" s="14" t="n"/>
    </row>
    <row r="4958">
      <c r="B4958" t="inlineStr">
        <is>
          <t>Venta Directa</t>
        </is>
      </c>
      <c r="C4958" t="n">
        <v>40347986</v>
      </c>
      <c r="D4958" t="inlineStr">
        <is>
          <t>AGRO SUDAMERICA</t>
        </is>
      </c>
      <c r="E4958" t="n">
        <v>1021092</v>
      </c>
      <c r="F4958" t="inlineStr">
        <is>
          <t>agro sudamerica1021092</t>
        </is>
      </c>
      <c r="G4958" s="12" t="n">
        <v>45270</v>
      </c>
      <c r="H4958" s="10" t="inlineStr"/>
      <c r="I4958" s="10" t="n"/>
      <c r="J4958" s="10" t="n"/>
      <c r="K4958" s="10" t="n"/>
      <c r="L4958" s="13" t="n"/>
      <c r="N4958" s="13" t="n"/>
      <c r="Q4958" s="14" t="n"/>
      <c r="R4958" s="10" t="n"/>
      <c r="S4958" s="10" t="n"/>
      <c r="T4958" s="10" t="n"/>
      <c r="U4958" s="10" t="n"/>
      <c r="V4958" s="13" t="n"/>
      <c r="X4958" s="13" t="n"/>
      <c r="AA4958" s="14" t="n"/>
    </row>
    <row r="4959">
      <c r="B4959" t="inlineStr">
        <is>
          <t>Venta Directa</t>
        </is>
      </c>
      <c r="C4959" t="n">
        <v>40345944</v>
      </c>
      <c r="D4959" t="inlineStr">
        <is>
          <t>AGRO SUDAMERICA</t>
        </is>
      </c>
      <c r="E4959" t="n">
        <v>1021078</v>
      </c>
      <c r="F4959" t="inlineStr">
        <is>
          <t>agro sudamerica1021078</t>
        </is>
      </c>
      <c r="G4959" s="12" t="n">
        <v>45271</v>
      </c>
      <c r="H4959" s="10" t="inlineStr"/>
      <c r="I4959" s="10" t="n"/>
      <c r="J4959" s="10" t="n"/>
      <c r="K4959" s="10" t="n"/>
      <c r="L4959" s="13" t="n"/>
      <c r="N4959" s="13" t="n"/>
      <c r="Q4959" s="14" t="n"/>
      <c r="R4959" s="10" t="n"/>
      <c r="S4959" s="10" t="n"/>
      <c r="T4959" s="10" t="n"/>
      <c r="U4959" s="10" t="n"/>
      <c r="V4959" s="13" t="n"/>
      <c r="X4959" s="13" t="n"/>
      <c r="AA4959" s="14" t="n"/>
    </row>
    <row r="4960">
      <c r="B4960" t="inlineStr">
        <is>
          <t>Venta Directa</t>
        </is>
      </c>
      <c r="C4960" t="n">
        <v>40314898</v>
      </c>
      <c r="D4960" t="inlineStr">
        <is>
          <t>AGRO SUDAMERICA</t>
        </is>
      </c>
      <c r="E4960" t="n">
        <v>1023391</v>
      </c>
      <c r="F4960" t="inlineStr">
        <is>
          <t>agro sudamerica1023391</t>
        </is>
      </c>
      <c r="G4960" s="12" t="n">
        <v>45272</v>
      </c>
      <c r="H4960" s="10" t="inlineStr"/>
      <c r="I4960" s="10" t="n"/>
      <c r="J4960" s="10" t="n"/>
      <c r="K4960" s="10" t="n"/>
      <c r="L4960" s="13" t="n"/>
      <c r="N4960" s="13" t="n"/>
      <c r="Q4960" s="14" t="n"/>
      <c r="R4960" s="10" t="n"/>
      <c r="S4960" s="10" t="n"/>
      <c r="T4960" s="10" t="n"/>
      <c r="U4960" s="10" t="n"/>
      <c r="V4960" s="13" t="n"/>
      <c r="X4960" s="13" t="n"/>
      <c r="AA4960" s="14" t="n"/>
    </row>
    <row r="4961">
      <c r="B4961" t="inlineStr">
        <is>
          <t>Venta Directa</t>
        </is>
      </c>
      <c r="C4961" t="n">
        <v>40314898</v>
      </c>
      <c r="D4961" t="inlineStr">
        <is>
          <t>AGRO SUDAMERICA</t>
        </is>
      </c>
      <c r="E4961" t="n">
        <v>1023319</v>
      </c>
      <c r="F4961" t="inlineStr">
        <is>
          <t>agro sudamerica1023319</t>
        </is>
      </c>
      <c r="G4961" s="12" t="n">
        <v>45273</v>
      </c>
      <c r="H4961" s="10" t="inlineStr"/>
      <c r="I4961" s="10" t="n"/>
      <c r="J4961" s="10" t="n"/>
      <c r="K4961" s="10" t="n"/>
      <c r="L4961" s="13" t="n"/>
      <c r="N4961" s="13" t="n"/>
      <c r="Q4961" s="14" t="n"/>
      <c r="R4961" s="10" t="n"/>
      <c r="S4961" s="10" t="n"/>
      <c r="T4961" s="10" t="n"/>
      <c r="U4961" s="10" t="n"/>
      <c r="V4961" s="13" t="n"/>
      <c r="X4961" s="13" t="n"/>
      <c r="AA4961" s="14" t="n"/>
    </row>
    <row r="4962">
      <c r="B4962" t="inlineStr">
        <is>
          <t>Venta Directa</t>
        </is>
      </c>
      <c r="C4962" t="n">
        <v>40314898</v>
      </c>
      <c r="D4962" t="inlineStr">
        <is>
          <t>AGRO SUDAMERICA</t>
        </is>
      </c>
      <c r="E4962" t="n">
        <v>1023391</v>
      </c>
      <c r="F4962" t="inlineStr">
        <is>
          <t>agro sudamerica1023391</t>
        </is>
      </c>
      <c r="G4962" s="12" t="n">
        <v>45274</v>
      </c>
      <c r="H4962" s="10" t="inlineStr"/>
      <c r="I4962" s="10" t="n"/>
      <c r="J4962" s="10" t="n"/>
      <c r="K4962" s="10" t="n"/>
      <c r="L4962" s="13" t="n"/>
      <c r="N4962" s="13" t="n"/>
      <c r="Q4962" s="14" t="n"/>
      <c r="R4962" s="10" t="n"/>
      <c r="S4962" s="10" t="n"/>
      <c r="T4962" s="10" t="n"/>
      <c r="U4962" s="10" t="n"/>
      <c r="V4962" s="13" t="n"/>
      <c r="X4962" s="13" t="n"/>
      <c r="AA4962" s="14" t="n"/>
    </row>
    <row r="4963">
      <c r="B4963" t="inlineStr">
        <is>
          <t>Venta Directa</t>
        </is>
      </c>
      <c r="C4963" t="n">
        <v>40354475</v>
      </c>
      <c r="D4963" t="inlineStr">
        <is>
          <t>AGRO SUDAMERICA</t>
        </is>
      </c>
      <c r="E4963" t="n">
        <v>1011558</v>
      </c>
      <c r="F4963" t="inlineStr">
        <is>
          <t>agro sudamerica1011558</t>
        </is>
      </c>
      <c r="G4963" s="12" t="n">
        <v>45275</v>
      </c>
      <c r="H4963" t="n">
        <v>23984.56</v>
      </c>
    </row>
  </sheetData>
  <mergeCells count="2">
    <mergeCell ref="H1:Q1"/>
    <mergeCell ref="R1:A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 outlineLevelCol="0"/>
  <cols>
    <col width="10" customWidth="1" min="2" max="2"/>
    <col width="16" customWidth="1" min="3" max="3"/>
    <col width="10" customWidth="1" min="4" max="4"/>
    <col width="32" customWidth="1" min="5" max="5"/>
    <col width="18" customWidth="1" min="6" max="6"/>
    <col width="23" customWidth="1" min="7" max="7"/>
    <col width="10" customWidth="1" min="8" max="8"/>
    <col width="13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Fecha</t>
        </is>
      </c>
      <c r="B1" s="1" t="inlineStr">
        <is>
          <t>Sector</t>
        </is>
      </c>
      <c r="C1" s="1" t="inlineStr">
        <is>
          <t>Oficina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Nivel 2</t>
        </is>
      </c>
      <c r="G1" s="1" t="inlineStr">
        <is>
          <t>Llave</t>
        </is>
      </c>
      <c r="H1" s="1" t="inlineStr">
        <is>
          <t>Puerto Chile</t>
        </is>
      </c>
      <c r="I1" s="1" t="inlineStr">
        <is>
          <t>Días productivos desde
2023-03-09 hasta
 2023-03-31</t>
        </is>
      </c>
      <c r="J1" s="1" t="inlineStr">
        <is>
          <t>Días productivos mensual Marzo</t>
        </is>
      </c>
      <c r="K1" s="1" t="inlineStr">
        <is>
          <t>Porcentaje prod. Pes.</t>
        </is>
      </c>
      <c r="L1" s="1" t="inlineStr">
        <is>
          <t>Stock vendible Pes.</t>
        </is>
      </c>
      <c r="M1" s="1" t="inlineStr">
        <is>
          <t>Porcentaje prod Opt.</t>
        </is>
      </c>
      <c r="N1" s="1" t="inlineStr">
        <is>
          <t>Stock vendible Opt.</t>
        </is>
      </c>
    </row>
    <row r="2">
      <c r="A2" s="4" t="inlineStr">
        <is>
          <t>01.2023</t>
        </is>
      </c>
      <c r="B2" s="4" t="inlineStr">
        <is>
          <t>Pollo</t>
        </is>
      </c>
      <c r="C2" s="4" t="inlineStr">
        <is>
          <t>Africa</t>
        </is>
      </c>
      <c r="D2" s="4" t="n">
        <v>1011042</v>
      </c>
      <c r="E2" s="4" t="inlineStr">
        <is>
          <t>PO Pta Espinaz@ Cj 10k AS</t>
        </is>
      </c>
      <c r="F2" s="4" t="inlineStr">
        <is>
          <t>Cazuela</t>
        </is>
      </c>
      <c r="G2" s="4" t="inlineStr">
        <is>
          <t>africa1011042</t>
        </is>
      </c>
      <c r="H2" s="10" t="n">
        <v>91200</v>
      </c>
      <c r="I2" t="n">
        <v>20</v>
      </c>
      <c r="J2" t="n">
        <v>27</v>
      </c>
      <c r="K2" s="17" t="n">
        <v>0.5</v>
      </c>
      <c r="L2" s="10">
        <f>K2 * H2</f>
        <v/>
      </c>
      <c r="M2" s="17" t="n">
        <v>0.65</v>
      </c>
      <c r="N2" s="10">
        <f>M2 * H2</f>
        <v/>
      </c>
    </row>
    <row r="3">
      <c r="A3" s="4" t="inlineStr">
        <is>
          <t>01.2023</t>
        </is>
      </c>
      <c r="B3" s="4" t="inlineStr">
        <is>
          <t>Pollo</t>
        </is>
      </c>
      <c r="C3" s="4" t="inlineStr">
        <is>
          <t>Africa</t>
        </is>
      </c>
      <c r="D3" s="4" t="n">
        <v>1012719</v>
      </c>
      <c r="E3" s="4" t="inlineStr">
        <is>
          <t>PO Ppa Esp@ 2 Blox10kg CJ AS SD</t>
        </is>
      </c>
      <c r="F3" s="4" t="inlineStr">
        <is>
          <t>Carne Recuperada</t>
        </is>
      </c>
      <c r="G3" s="4" t="inlineStr">
        <is>
          <t>africa1012719</t>
        </is>
      </c>
      <c r="H3" s="10" t="n">
        <v>384099.744</v>
      </c>
      <c r="I3" t="n">
        <v>20</v>
      </c>
      <c r="J3" t="n">
        <v>27</v>
      </c>
      <c r="K3" s="17" t="n">
        <v>0.5</v>
      </c>
      <c r="L3" s="10">
        <f>K3 * H3</f>
        <v/>
      </c>
      <c r="M3" s="17" t="n">
        <v>0.65</v>
      </c>
      <c r="N3" s="10">
        <f>M3 * H3</f>
        <v/>
      </c>
    </row>
    <row r="4">
      <c r="A4" s="4" t="inlineStr">
        <is>
          <t>01.2023</t>
        </is>
      </c>
      <c r="B4" s="4" t="inlineStr">
        <is>
          <t>Pollo</t>
        </is>
      </c>
      <c r="C4" s="4" t="inlineStr">
        <is>
          <t>Agro America</t>
        </is>
      </c>
      <c r="D4" s="4" t="n">
        <v>1011701</v>
      </c>
      <c r="E4" s="4" t="inlineStr">
        <is>
          <t>PO PchDeh NMr@ Cj 20k AS</t>
        </is>
      </c>
      <c r="F4" s="4" t="inlineStr">
        <is>
          <t>Pechuga Desh</t>
        </is>
      </c>
      <c r="G4" s="4" t="inlineStr">
        <is>
          <t>agro america1011701</t>
        </is>
      </c>
      <c r="H4" s="10" t="n">
        <v>72555.38</v>
      </c>
      <c r="I4" t="n">
        <v>20</v>
      </c>
      <c r="J4" t="n">
        <v>27</v>
      </c>
      <c r="K4" s="17" t="n">
        <v>0.5</v>
      </c>
      <c r="L4" s="10">
        <f>K4 * H4</f>
        <v/>
      </c>
      <c r="M4" s="17" t="n">
        <v>0.65</v>
      </c>
      <c r="N4" s="10">
        <f>M4 * H4</f>
        <v/>
      </c>
    </row>
    <row r="5">
      <c r="A5" s="4" t="inlineStr">
        <is>
          <t>01.2023</t>
        </is>
      </c>
      <c r="B5" s="4" t="inlineStr">
        <is>
          <t>Pollo</t>
        </is>
      </c>
      <c r="C5" s="4" t="inlineStr">
        <is>
          <t>Agro America</t>
        </is>
      </c>
      <c r="D5" s="4" t="n">
        <v>1012107</v>
      </c>
      <c r="E5" s="4" t="inlineStr">
        <is>
          <t>PO PchDeh 4oz Mr@ Cj AS</t>
        </is>
      </c>
      <c r="F5" s="4" t="inlineStr">
        <is>
          <t>Pechuga Desh</t>
        </is>
      </c>
      <c r="G5" s="4" t="inlineStr">
        <is>
          <t>agro america1012107</t>
        </is>
      </c>
      <c r="H5" s="10" t="n">
        <v>32659.2</v>
      </c>
      <c r="I5" t="n">
        <v>20</v>
      </c>
      <c r="J5" t="n">
        <v>27</v>
      </c>
      <c r="K5" s="17" t="n">
        <v>0.5</v>
      </c>
      <c r="L5" s="10">
        <f>K5 * H5</f>
        <v/>
      </c>
      <c r="M5" s="17" t="n">
        <v>0.65</v>
      </c>
      <c r="N5" s="10">
        <f>M5 * H5</f>
        <v/>
      </c>
    </row>
    <row r="6">
      <c r="A6" s="4" t="inlineStr">
        <is>
          <t>01.2023</t>
        </is>
      </c>
      <c r="B6" s="4" t="inlineStr">
        <is>
          <t>Pollo</t>
        </is>
      </c>
      <c r="C6" s="4" t="inlineStr">
        <is>
          <t>Agro America</t>
        </is>
      </c>
      <c r="D6" s="4" t="n">
        <v>1012108</v>
      </c>
      <c r="E6" s="4" t="inlineStr">
        <is>
          <t>PO PchDeh 5oz Mr@ Cj AS</t>
        </is>
      </c>
      <c r="F6" s="4" t="inlineStr">
        <is>
          <t>Pechuga Desh</t>
        </is>
      </c>
      <c r="G6" s="4" t="inlineStr">
        <is>
          <t>agro america1012108</t>
        </is>
      </c>
      <c r="H6" s="10" t="n">
        <v>79833.60000000001</v>
      </c>
      <c r="I6" t="n">
        <v>20</v>
      </c>
      <c r="J6" t="n">
        <v>27</v>
      </c>
      <c r="K6" s="17" t="n">
        <v>0.5</v>
      </c>
      <c r="L6" s="10">
        <f>K6 * H6</f>
        <v/>
      </c>
      <c r="M6" s="17" t="n">
        <v>0.65</v>
      </c>
      <c r="N6" s="10">
        <f>M6 * H6</f>
        <v/>
      </c>
    </row>
    <row r="7">
      <c r="A7" s="4" t="inlineStr">
        <is>
          <t>01.2023</t>
        </is>
      </c>
      <c r="B7" s="4" t="inlineStr">
        <is>
          <t>Pollo</t>
        </is>
      </c>
      <c r="C7" s="4" t="inlineStr">
        <is>
          <t>Agro America</t>
        </is>
      </c>
      <c r="D7" s="4" t="n">
        <v>1012109</v>
      </c>
      <c r="E7" s="4" t="inlineStr">
        <is>
          <t>PO PchDeh 6oz Mr@ Cj AS</t>
        </is>
      </c>
      <c r="F7" s="4" t="inlineStr">
        <is>
          <t>Pechuga Desh</t>
        </is>
      </c>
      <c r="G7" s="4" t="inlineStr">
        <is>
          <t>agro america1012109</t>
        </is>
      </c>
      <c r="H7" s="10" t="n">
        <v>159667.2</v>
      </c>
      <c r="I7" t="n">
        <v>20</v>
      </c>
      <c r="J7" t="n">
        <v>27</v>
      </c>
      <c r="K7" s="17" t="n">
        <v>0.5</v>
      </c>
      <c r="L7" s="10">
        <f>K7 * H7</f>
        <v/>
      </c>
      <c r="M7" s="17" t="n">
        <v>0.65</v>
      </c>
      <c r="N7" s="10">
        <f>M7 * H7</f>
        <v/>
      </c>
    </row>
    <row r="8">
      <c r="A8" s="4" t="inlineStr">
        <is>
          <t>01.2023</t>
        </is>
      </c>
      <c r="B8" s="4" t="inlineStr">
        <is>
          <t>Pollo</t>
        </is>
      </c>
      <c r="C8" s="4" t="inlineStr">
        <is>
          <t>Agro America</t>
        </is>
      </c>
      <c r="D8" s="4" t="n">
        <v>1012110</v>
      </c>
      <c r="E8" s="4" t="inlineStr">
        <is>
          <t>PO PchDeh 7oz Mr@ Cj AS</t>
        </is>
      </c>
      <c r="F8" s="4" t="inlineStr">
        <is>
          <t>Pechuga Desh</t>
        </is>
      </c>
      <c r="G8" s="4" t="inlineStr">
        <is>
          <t>agro america1012110</t>
        </is>
      </c>
      <c r="H8" s="10" t="n">
        <v>119750.4</v>
      </c>
      <c r="I8" t="n">
        <v>20</v>
      </c>
      <c r="J8" t="n">
        <v>27</v>
      </c>
      <c r="K8" s="17" t="n">
        <v>0.5</v>
      </c>
      <c r="L8" s="10">
        <f>K8 * H8</f>
        <v/>
      </c>
      <c r="M8" s="17" t="n">
        <v>0.65</v>
      </c>
      <c r="N8" s="10">
        <f>M8 * H8</f>
        <v/>
      </c>
    </row>
    <row r="9">
      <c r="A9" s="4" t="inlineStr">
        <is>
          <t>01.2023</t>
        </is>
      </c>
      <c r="B9" s="4" t="inlineStr">
        <is>
          <t>Pollo</t>
        </is>
      </c>
      <c r="C9" s="4" t="inlineStr">
        <is>
          <t>Agro America</t>
        </is>
      </c>
      <c r="D9" s="4" t="n">
        <v>1012111</v>
      </c>
      <c r="E9" s="4" t="inlineStr">
        <is>
          <t>PO PchDeh 8oz Mr@ Cj AS</t>
        </is>
      </c>
      <c r="F9" s="4" t="inlineStr">
        <is>
          <t>Pechuga Desh</t>
        </is>
      </c>
      <c r="G9" s="4" t="inlineStr">
        <is>
          <t>agro america1012111</t>
        </is>
      </c>
      <c r="H9" s="10" t="n">
        <v>0</v>
      </c>
      <c r="I9" t="n">
        <v>20</v>
      </c>
      <c r="J9" t="n">
        <v>27</v>
      </c>
      <c r="K9" s="17" t="n">
        <v>0.5</v>
      </c>
      <c r="L9" s="10">
        <f>K9 * H9</f>
        <v/>
      </c>
      <c r="M9" s="17" t="n">
        <v>0.65</v>
      </c>
      <c r="N9" s="10">
        <f>M9 * H9</f>
        <v/>
      </c>
    </row>
    <row r="10">
      <c r="A10" s="4" t="inlineStr">
        <is>
          <t>01.2023</t>
        </is>
      </c>
      <c r="B10" s="4" t="inlineStr">
        <is>
          <t>Pollo</t>
        </is>
      </c>
      <c r="C10" s="4" t="inlineStr">
        <is>
          <t>Agro America</t>
        </is>
      </c>
      <c r="D10" s="4" t="n">
        <v>1012112</v>
      </c>
      <c r="E10" s="4" t="inlineStr">
        <is>
          <t>PO PchDeh 9oz Mr@ Cj AS</t>
        </is>
      </c>
      <c r="F10" s="4" t="inlineStr">
        <is>
          <t>Pechuga Desh</t>
        </is>
      </c>
      <c r="G10" s="4" t="inlineStr">
        <is>
          <t>agro america1012112</t>
        </is>
      </c>
      <c r="H10" s="10" t="n">
        <v>0</v>
      </c>
      <c r="I10" t="n">
        <v>20</v>
      </c>
      <c r="J10" t="n">
        <v>27</v>
      </c>
      <c r="K10" s="17" t="n">
        <v>0.5</v>
      </c>
      <c r="L10" s="10">
        <f>K10 * H10</f>
        <v/>
      </c>
      <c r="M10" s="17" t="n">
        <v>0.65</v>
      </c>
      <c r="N10" s="10">
        <f>M10 * H10</f>
        <v/>
      </c>
    </row>
    <row r="11">
      <c r="A11" s="4" t="inlineStr">
        <is>
          <t>01.2023</t>
        </is>
      </c>
      <c r="B11" s="4" t="inlineStr">
        <is>
          <t>Pollo</t>
        </is>
      </c>
      <c r="C11" s="4" t="inlineStr">
        <is>
          <t>Agro America</t>
        </is>
      </c>
      <c r="D11" s="4" t="n">
        <v>1012115</v>
      </c>
      <c r="E11" s="4" t="inlineStr">
        <is>
          <t>PO PchDeh 6oz 2x10 Mr@ Cj 9k AS</t>
        </is>
      </c>
      <c r="F11" s="4" t="inlineStr">
        <is>
          <t>Pechuga Desh</t>
        </is>
      </c>
      <c r="G11" s="4" t="inlineStr">
        <is>
          <t>agro america1012115</t>
        </is>
      </c>
      <c r="H11" s="10" t="n">
        <v>0</v>
      </c>
      <c r="I11" t="n">
        <v>20</v>
      </c>
      <c r="J11" t="n">
        <v>27</v>
      </c>
      <c r="K11" s="17" t="n">
        <v>0.5</v>
      </c>
      <c r="L11" s="10">
        <f>K11 * H11</f>
        <v/>
      </c>
      <c r="M11" s="17" t="n">
        <v>0.65</v>
      </c>
      <c r="N11" s="10">
        <f>M11 * H11</f>
        <v/>
      </c>
    </row>
    <row r="12">
      <c r="A12" s="4" t="inlineStr">
        <is>
          <t>01.2023</t>
        </is>
      </c>
      <c r="B12" s="4" t="inlineStr">
        <is>
          <t>Pollo</t>
        </is>
      </c>
      <c r="C12" s="4" t="inlineStr">
        <is>
          <t>Agro America</t>
        </is>
      </c>
      <c r="D12" s="4" t="n">
        <v>1012145</v>
      </c>
      <c r="E12" s="4" t="inlineStr">
        <is>
          <t>PO PchDeh S/p/g/f &lt;140@ Fi Cj 20k AS</t>
        </is>
      </c>
      <c r="F12" s="4" t="inlineStr">
        <is>
          <t>Pechuga Desh</t>
        </is>
      </c>
      <c r="G12" s="4" t="inlineStr">
        <is>
          <t>agro america1012145</t>
        </is>
      </c>
      <c r="H12" s="10" t="n">
        <v>79037.2</v>
      </c>
      <c r="I12" t="n">
        <v>20</v>
      </c>
      <c r="J12" t="n">
        <v>27</v>
      </c>
      <c r="K12" s="17" t="n">
        <v>0.5</v>
      </c>
      <c r="L12" s="10">
        <f>K12 * H12</f>
        <v/>
      </c>
      <c r="M12" s="17" t="n">
        <v>0.65</v>
      </c>
      <c r="N12" s="10">
        <f>M12 * H12</f>
        <v/>
      </c>
    </row>
    <row r="13">
      <c r="A13" s="4" t="inlineStr">
        <is>
          <t>01.2023</t>
        </is>
      </c>
      <c r="B13" s="4" t="inlineStr">
        <is>
          <t>Pollo</t>
        </is>
      </c>
      <c r="C13" s="4" t="inlineStr">
        <is>
          <t>Agro America</t>
        </is>
      </c>
      <c r="D13" s="4" t="n">
        <v>1012147</v>
      </c>
      <c r="E13" s="4" t="inlineStr">
        <is>
          <t>PO File s/t Mr@ Fi Cj 17k AS</t>
        </is>
      </c>
      <c r="F13" s="4" t="inlineStr">
        <is>
          <t>Filete</t>
        </is>
      </c>
      <c r="G13" s="4" t="inlineStr">
        <is>
          <t>agro america1012147</t>
        </is>
      </c>
      <c r="H13" s="10" t="n">
        <v>111962.4</v>
      </c>
      <c r="I13" t="n">
        <v>20</v>
      </c>
      <c r="J13" t="n">
        <v>27</v>
      </c>
      <c r="K13" s="17" t="n">
        <v>0.5</v>
      </c>
      <c r="L13" s="10">
        <f>K13 * H13</f>
        <v/>
      </c>
      <c r="M13" s="17" t="n">
        <v>0.65</v>
      </c>
      <c r="N13" s="10">
        <f>M13 * H13</f>
        <v/>
      </c>
    </row>
    <row r="14">
      <c r="A14" s="4" t="inlineStr">
        <is>
          <t>01.2023</t>
        </is>
      </c>
      <c r="B14" s="4" t="inlineStr">
        <is>
          <t>Pollo</t>
        </is>
      </c>
      <c r="C14" s="4" t="inlineStr">
        <is>
          <t>Agro America</t>
        </is>
      </c>
      <c r="D14" s="4" t="n">
        <v>1012148</v>
      </c>
      <c r="E14" s="4" t="inlineStr">
        <is>
          <t>PO Tru-Ctro Ala 60-80 Mr@ Fi Cj 20k AS</t>
        </is>
      </c>
      <c r="F14" s="4" t="inlineStr">
        <is>
          <t>Ala</t>
        </is>
      </c>
      <c r="G14" s="4" t="inlineStr">
        <is>
          <t>agro america1012148</t>
        </is>
      </c>
      <c r="H14" s="10" t="n">
        <v>0</v>
      </c>
      <c r="I14" t="n">
        <v>20</v>
      </c>
      <c r="J14" t="n">
        <v>27</v>
      </c>
      <c r="K14" s="17" t="n">
        <v>0.5</v>
      </c>
      <c r="L14" s="10">
        <f>K14 * H14</f>
        <v/>
      </c>
      <c r="M14" s="17" t="n">
        <v>0.65</v>
      </c>
      <c r="N14" s="10">
        <f>M14 * H14</f>
        <v/>
      </c>
    </row>
    <row r="15">
      <c r="A15" s="4" t="inlineStr">
        <is>
          <t>01.2023</t>
        </is>
      </c>
      <c r="B15" s="4" t="inlineStr">
        <is>
          <t>Pollo</t>
        </is>
      </c>
      <c r="C15" s="4" t="inlineStr">
        <is>
          <t>Agro America</t>
        </is>
      </c>
      <c r="D15" s="4" t="n">
        <v>1012157</v>
      </c>
      <c r="E15" s="4" t="inlineStr">
        <is>
          <t>PO Tru Ala 8x5@ Fi Cj AS</t>
        </is>
      </c>
      <c r="F15" s="4" t="inlineStr">
        <is>
          <t>Ala</t>
        </is>
      </c>
      <c r="G15" s="4" t="inlineStr">
        <is>
          <t>agro america1012157</t>
        </is>
      </c>
      <c r="H15" s="10" t="n">
        <v>79833.60000000001</v>
      </c>
      <c r="I15" t="n">
        <v>20</v>
      </c>
      <c r="J15" t="n">
        <v>27</v>
      </c>
      <c r="K15" s="17" t="n">
        <v>0.5</v>
      </c>
      <c r="L15" s="10">
        <f>K15 * H15</f>
        <v/>
      </c>
      <c r="M15" s="17" t="n">
        <v>0.65</v>
      </c>
      <c r="N15" s="10">
        <f>M15 * H15</f>
        <v/>
      </c>
    </row>
    <row r="16">
      <c r="A16" s="4" t="inlineStr">
        <is>
          <t>01.2023</t>
        </is>
      </c>
      <c r="B16" s="4" t="inlineStr">
        <is>
          <t>Pollo</t>
        </is>
      </c>
      <c r="C16" s="4" t="inlineStr">
        <is>
          <t>Agro America</t>
        </is>
      </c>
      <c r="D16" s="4" t="n">
        <v>1012158</v>
      </c>
      <c r="E16" s="4" t="inlineStr">
        <is>
          <t>PO File s/t 8x5 Mr@ Fi Cj AS</t>
        </is>
      </c>
      <c r="F16" s="4" t="inlineStr">
        <is>
          <t>Filete</t>
        </is>
      </c>
      <c r="G16" s="4" t="inlineStr">
        <is>
          <t>agro america1012158</t>
        </is>
      </c>
      <c r="H16" s="10" t="n">
        <v>243129.6</v>
      </c>
      <c r="I16" t="n">
        <v>20</v>
      </c>
      <c r="J16" t="n">
        <v>27</v>
      </c>
      <c r="K16" s="17" t="n">
        <v>0.5</v>
      </c>
      <c r="L16" s="10">
        <f>K16 * H16</f>
        <v/>
      </c>
      <c r="M16" s="17" t="n">
        <v>0.65</v>
      </c>
      <c r="N16" s="10">
        <f>M16 * H16</f>
        <v/>
      </c>
    </row>
    <row r="17">
      <c r="A17" s="4" t="inlineStr">
        <is>
          <t>01.2023</t>
        </is>
      </c>
      <c r="B17" s="4" t="inlineStr">
        <is>
          <t>Pollo</t>
        </is>
      </c>
      <c r="C17" s="4" t="inlineStr">
        <is>
          <t>Agro America</t>
        </is>
      </c>
      <c r="D17" s="4" t="n">
        <v>1012159</v>
      </c>
      <c r="E17" s="4" t="inlineStr">
        <is>
          <t>PO Tru Ctro Ala 60-80 8x5 Mr@ Fi Cj AS</t>
        </is>
      </c>
      <c r="F17" s="4" t="inlineStr">
        <is>
          <t>Ala</t>
        </is>
      </c>
      <c r="G17" s="4" t="inlineStr">
        <is>
          <t>agro america1012159</t>
        </is>
      </c>
      <c r="H17" s="10" t="n">
        <v>3628.8</v>
      </c>
      <c r="I17" t="n">
        <v>20</v>
      </c>
      <c r="J17" t="n">
        <v>27</v>
      </c>
      <c r="K17" s="17" t="n">
        <v>0.5</v>
      </c>
      <c r="L17" s="10">
        <f>K17 * H17</f>
        <v/>
      </c>
      <c r="M17" s="17" t="n">
        <v>0.65</v>
      </c>
      <c r="N17" s="10">
        <f>M17 * H17</f>
        <v/>
      </c>
    </row>
    <row r="18">
      <c r="A18" s="4" t="inlineStr">
        <is>
          <t>01.2023</t>
        </is>
      </c>
      <c r="B18" s="4" t="inlineStr">
        <is>
          <t>Pollo</t>
        </is>
      </c>
      <c r="C18" s="4" t="inlineStr">
        <is>
          <t>Agro America</t>
        </is>
      </c>
      <c r="D18" s="4" t="n">
        <v>1012160</v>
      </c>
      <c r="E18" s="4" t="inlineStr">
        <is>
          <t>PO PchDeh 8x5 Mr@ Fi Cj AS</t>
        </is>
      </c>
      <c r="F18" s="4" t="inlineStr">
        <is>
          <t>Pechuga Desh</t>
        </is>
      </c>
      <c r="G18" s="4" t="inlineStr">
        <is>
          <t>agro america1012160</t>
        </is>
      </c>
      <c r="H18" s="10" t="n">
        <v>37376.64</v>
      </c>
      <c r="I18" t="n">
        <v>20</v>
      </c>
      <c r="J18" t="n">
        <v>27</v>
      </c>
      <c r="K18" s="17" t="n">
        <v>0.5</v>
      </c>
      <c r="L18" s="10">
        <f>K18 * H18</f>
        <v/>
      </c>
      <c r="M18" s="17" t="n">
        <v>0.65</v>
      </c>
      <c r="N18" s="10">
        <f>M18 * H18</f>
        <v/>
      </c>
    </row>
    <row r="19">
      <c r="A19" s="4" t="inlineStr">
        <is>
          <t>01.2023</t>
        </is>
      </c>
      <c r="B19" s="4" t="inlineStr">
        <is>
          <t>Pollo</t>
        </is>
      </c>
      <c r="C19" s="4" t="inlineStr">
        <is>
          <t>Agro America</t>
        </is>
      </c>
      <c r="D19" s="4" t="n">
        <v>1012161</v>
      </c>
      <c r="E19" s="4" t="inlineStr">
        <is>
          <t>PO Ala Ctro 8x5 Mr@ Cj 20k AS</t>
        </is>
      </c>
      <c r="F19" s="4" t="inlineStr">
        <is>
          <t>Ala</t>
        </is>
      </c>
      <c r="G19" s="4" t="inlineStr">
        <is>
          <t>agro america1012161</t>
        </is>
      </c>
      <c r="H19" s="10" t="n">
        <v>83462.39999999999</v>
      </c>
      <c r="I19" t="n">
        <v>20</v>
      </c>
      <c r="J19" t="n">
        <v>27</v>
      </c>
      <c r="K19" s="17" t="n">
        <v>0.5</v>
      </c>
      <c r="L19" s="10">
        <f>K19 * H19</f>
        <v/>
      </c>
      <c r="M19" s="17" t="n">
        <v>0.65</v>
      </c>
      <c r="N19" s="10">
        <f>M19 * H19</f>
        <v/>
      </c>
    </row>
    <row r="20">
      <c r="A20" s="4" t="inlineStr">
        <is>
          <t>01.2023</t>
        </is>
      </c>
      <c r="B20" s="4" t="inlineStr">
        <is>
          <t>Pollo</t>
        </is>
      </c>
      <c r="C20" s="4" t="inlineStr">
        <is>
          <t>Agro America</t>
        </is>
      </c>
      <c r="D20" s="4" t="n">
        <v>1012163</v>
      </c>
      <c r="E20" s="4" t="inlineStr">
        <is>
          <t>PO File s/t 4x10 Mr@ Zi Cj 20k AS</t>
        </is>
      </c>
      <c r="F20" s="4" t="inlineStr">
        <is>
          <t>Filete</t>
        </is>
      </c>
      <c r="G20" s="4" t="inlineStr">
        <is>
          <t>agro america1012163</t>
        </is>
      </c>
      <c r="H20" s="10" t="n">
        <v>159667.2</v>
      </c>
      <c r="I20" t="n">
        <v>20</v>
      </c>
      <c r="J20" t="n">
        <v>27</v>
      </c>
      <c r="K20" s="17" t="n">
        <v>0.5</v>
      </c>
      <c r="L20" s="10">
        <f>K20 * H20</f>
        <v/>
      </c>
      <c r="M20" s="17" t="n">
        <v>0.65</v>
      </c>
      <c r="N20" s="10">
        <f>M20 * H20</f>
        <v/>
      </c>
    </row>
    <row r="21">
      <c r="A21" s="4" t="inlineStr">
        <is>
          <t>01.2023</t>
        </is>
      </c>
      <c r="B21" s="4" t="inlineStr">
        <is>
          <t>Pollo</t>
        </is>
      </c>
      <c r="C21" s="4" t="inlineStr">
        <is>
          <t>Agro America</t>
        </is>
      </c>
      <c r="D21" s="4" t="n">
        <v>1012164</v>
      </c>
      <c r="E21" s="4" t="inlineStr">
        <is>
          <t>PO Ala Ctro 4x10 Mr@ Zi Cj 20k AS</t>
        </is>
      </c>
      <c r="F21" s="4" t="inlineStr">
        <is>
          <t>Ala</t>
        </is>
      </c>
      <c r="G21" s="4" t="inlineStr">
        <is>
          <t>agro america1012164</t>
        </is>
      </c>
      <c r="H21" s="10" t="n">
        <v>0</v>
      </c>
      <c r="I21" t="n">
        <v>20</v>
      </c>
      <c r="J21" t="n">
        <v>27</v>
      </c>
      <c r="K21" s="17" t="n">
        <v>0.5</v>
      </c>
      <c r="L21" s="10">
        <f>K21 * H21</f>
        <v/>
      </c>
      <c r="M21" s="17" t="n">
        <v>0.65</v>
      </c>
      <c r="N21" s="10">
        <f>M21 * H21</f>
        <v/>
      </c>
    </row>
    <row r="22">
      <c r="A22" s="4" t="inlineStr">
        <is>
          <t>01.2023</t>
        </is>
      </c>
      <c r="B22" s="4" t="inlineStr">
        <is>
          <t>Pollo</t>
        </is>
      </c>
      <c r="C22" s="4" t="inlineStr">
        <is>
          <t>Agro America</t>
        </is>
      </c>
      <c r="D22" s="4" t="n">
        <v>1012165</v>
      </c>
      <c r="E22" s="4" t="inlineStr">
        <is>
          <t>PO Tru-Ctro Ala 4x10 Mr@ Zi Cj AS</t>
        </is>
      </c>
      <c r="F22" s="4" t="inlineStr">
        <is>
          <t>Ala</t>
        </is>
      </c>
      <c r="G22" s="4" t="inlineStr">
        <is>
          <t>agro america1012165</t>
        </is>
      </c>
      <c r="H22" s="10" t="n">
        <v>210542.976</v>
      </c>
      <c r="I22" t="n">
        <v>20</v>
      </c>
      <c r="J22" t="n">
        <v>27</v>
      </c>
      <c r="K22" s="17" t="n">
        <v>0.5</v>
      </c>
      <c r="L22" s="10">
        <f>K22 * H22</f>
        <v/>
      </c>
      <c r="M22" s="17" t="n">
        <v>0.65</v>
      </c>
      <c r="N22" s="10">
        <f>M22 * H22</f>
        <v/>
      </c>
    </row>
    <row r="23">
      <c r="A23" s="4" t="inlineStr">
        <is>
          <t>01.2023</t>
        </is>
      </c>
      <c r="B23" s="4" t="inlineStr">
        <is>
          <t>Pollo</t>
        </is>
      </c>
      <c r="C23" s="4" t="inlineStr">
        <is>
          <t>Agro America</t>
        </is>
      </c>
      <c r="D23" s="4" t="n">
        <v>1012167</v>
      </c>
      <c r="E23" s="4" t="inlineStr">
        <is>
          <t>PO PchDeh 4x10 Mr@ Zi Cj 20k AS</t>
        </is>
      </c>
      <c r="F23" s="4" t="inlineStr">
        <is>
          <t>Pechuga Desh</t>
        </is>
      </c>
      <c r="G23" s="4" t="inlineStr">
        <is>
          <t>agro america1012167</t>
        </is>
      </c>
      <c r="H23" s="10" t="n">
        <v>520188.48</v>
      </c>
      <c r="I23" t="n">
        <v>20</v>
      </c>
      <c r="J23" t="n">
        <v>27</v>
      </c>
      <c r="K23" s="17" t="n">
        <v>0.5</v>
      </c>
      <c r="L23" s="10">
        <f>K23 * H23</f>
        <v/>
      </c>
      <c r="M23" s="17" t="n">
        <v>0.65</v>
      </c>
      <c r="N23" s="10">
        <f>M23 * H23</f>
        <v/>
      </c>
    </row>
    <row r="24">
      <c r="A24" s="4" t="inlineStr">
        <is>
          <t>01.2023</t>
        </is>
      </c>
      <c r="B24" s="4" t="inlineStr">
        <is>
          <t>Pollo</t>
        </is>
      </c>
      <c r="C24" s="4" t="inlineStr">
        <is>
          <t>Agro America</t>
        </is>
      </c>
      <c r="D24" s="4" t="n">
        <v>1012310</v>
      </c>
      <c r="E24" s="4" t="inlineStr">
        <is>
          <t>PO TruEnt Deh s/p Tf Mr@Muestra SAG</t>
        </is>
      </c>
      <c r="F24" s="4" t="inlineStr">
        <is>
          <t>Muestra</t>
        </is>
      </c>
      <c r="G24" s="4" t="inlineStr">
        <is>
          <t>agro america1012310</t>
        </is>
      </c>
      <c r="H24" s="10" t="n">
        <v>0</v>
      </c>
      <c r="I24" t="n">
        <v>20</v>
      </c>
      <c r="J24" t="n">
        <v>27</v>
      </c>
      <c r="K24" s="17" t="n">
        <v>0.5</v>
      </c>
      <c r="L24" s="10">
        <f>K24 * H24</f>
        <v/>
      </c>
      <c r="M24" s="17" t="n">
        <v>0.65</v>
      </c>
      <c r="N24" s="10">
        <f>M24 * H24</f>
        <v/>
      </c>
    </row>
    <row r="25">
      <c r="A25" s="4" t="inlineStr">
        <is>
          <t>01.2023</t>
        </is>
      </c>
      <c r="B25" s="4" t="inlineStr">
        <is>
          <t>Pollo</t>
        </is>
      </c>
      <c r="C25" s="4" t="inlineStr">
        <is>
          <t>Agro America</t>
        </is>
      </c>
      <c r="D25" s="4" t="n">
        <v>1012400</v>
      </c>
      <c r="E25" s="4" t="inlineStr">
        <is>
          <t>PO File s/t 700g Mr@ Cj AS</t>
        </is>
      </c>
      <c r="F25" s="4" t="inlineStr">
        <is>
          <t>Filete</t>
        </is>
      </c>
      <c r="G25" s="4" t="inlineStr">
        <is>
          <t>agro america1012400</t>
        </is>
      </c>
      <c r="H25" s="10" t="n">
        <v>0</v>
      </c>
      <c r="I25" t="n">
        <v>20</v>
      </c>
      <c r="J25" t="n">
        <v>27</v>
      </c>
      <c r="K25" s="17" t="n">
        <v>0.5</v>
      </c>
      <c r="L25" s="10">
        <f>K25 * H25</f>
        <v/>
      </c>
      <c r="M25" s="17" t="n">
        <v>0.65</v>
      </c>
      <c r="N25" s="10">
        <f>M25 * H25</f>
        <v/>
      </c>
    </row>
    <row r="26">
      <c r="A26" s="4" t="inlineStr">
        <is>
          <t>01.2023</t>
        </is>
      </c>
      <c r="B26" s="4" t="inlineStr">
        <is>
          <t>Pollo</t>
        </is>
      </c>
      <c r="C26" s="4" t="inlineStr">
        <is>
          <t>Agro America</t>
        </is>
      </c>
      <c r="D26" s="4" t="n">
        <v>1012483</v>
      </c>
      <c r="E26" s="4" t="inlineStr">
        <is>
          <t>PO Tru-Ctro Ala 4x10 Mr@ Cj AS</t>
        </is>
      </c>
      <c r="F26" s="4" t="inlineStr">
        <is>
          <t>Ala</t>
        </is>
      </c>
      <c r="G26" s="4" t="inlineStr">
        <is>
          <t>agro america1012483</t>
        </is>
      </c>
      <c r="H26" s="10" t="n">
        <v>239500.8</v>
      </c>
      <c r="I26" t="n">
        <v>20</v>
      </c>
      <c r="J26" t="n">
        <v>27</v>
      </c>
      <c r="K26" s="17" t="n">
        <v>0.5</v>
      </c>
      <c r="L26" s="10">
        <f>K26 * H26</f>
        <v/>
      </c>
      <c r="M26" s="17" t="n">
        <v>0.65</v>
      </c>
      <c r="N26" s="10">
        <f>M26 * H26</f>
        <v/>
      </c>
    </row>
    <row r="27">
      <c r="A27" s="4" t="inlineStr">
        <is>
          <t>01.2023</t>
        </is>
      </c>
      <c r="B27" s="4" t="inlineStr">
        <is>
          <t>Pollo</t>
        </is>
      </c>
      <c r="C27" s="4" t="inlineStr">
        <is>
          <t>Agro America</t>
        </is>
      </c>
      <c r="D27" s="4" t="n">
        <v>1012518</v>
      </c>
      <c r="E27" s="4" t="inlineStr">
        <is>
          <t>PO File s/t  RC´S 8x5@ Cj AS</t>
        </is>
      </c>
      <c r="F27" s="4" t="inlineStr">
        <is>
          <t>Filete</t>
        </is>
      </c>
      <c r="G27" s="4" t="inlineStr">
        <is>
          <t>agro america1012518</t>
        </is>
      </c>
      <c r="H27" s="10" t="n">
        <v>72576</v>
      </c>
      <c r="I27" t="n">
        <v>20</v>
      </c>
      <c r="J27" t="n">
        <v>27</v>
      </c>
      <c r="K27" s="17" t="n">
        <v>0.5</v>
      </c>
      <c r="L27" s="10">
        <f>K27 * H27</f>
        <v/>
      </c>
      <c r="M27" s="17" t="n">
        <v>0.65</v>
      </c>
      <c r="N27" s="10">
        <f>M27 * H27</f>
        <v/>
      </c>
    </row>
    <row r="28">
      <c r="A28" s="4" t="inlineStr">
        <is>
          <t>01.2023</t>
        </is>
      </c>
      <c r="B28" s="4" t="inlineStr">
        <is>
          <t>Pollo</t>
        </is>
      </c>
      <c r="C28" s="4" t="inlineStr">
        <is>
          <t>Agro America</t>
        </is>
      </c>
      <c r="D28" s="4" t="n">
        <v>1012519</v>
      </c>
      <c r="E28" s="4" t="inlineStr">
        <is>
          <t>PO PchDeh 4oz Mr@ Cj AS</t>
        </is>
      </c>
      <c r="F28" s="4" t="inlineStr">
        <is>
          <t>Pechuga Desh</t>
        </is>
      </c>
      <c r="G28" s="4" t="inlineStr">
        <is>
          <t>agro america1012519</t>
        </is>
      </c>
      <c r="H28" s="10" t="n">
        <v>0</v>
      </c>
      <c r="I28" t="n">
        <v>20</v>
      </c>
      <c r="J28" t="n">
        <v>27</v>
      </c>
      <c r="K28" s="17" t="n">
        <v>0.5</v>
      </c>
      <c r="L28" s="10">
        <f>K28 * H28</f>
        <v/>
      </c>
      <c r="M28" s="17" t="n">
        <v>0.65</v>
      </c>
      <c r="N28" s="10">
        <f>M28 * H28</f>
        <v/>
      </c>
    </row>
    <row r="29">
      <c r="A29" s="4" t="inlineStr">
        <is>
          <t>01.2023</t>
        </is>
      </c>
      <c r="B29" s="4" t="inlineStr">
        <is>
          <t>Pollo</t>
        </is>
      </c>
      <c r="C29" s="4" t="inlineStr">
        <is>
          <t>Agro America</t>
        </is>
      </c>
      <c r="D29" s="4" t="n">
        <v>1012520</v>
      </c>
      <c r="E29" s="4" t="inlineStr">
        <is>
          <t>PO PchDeh 5oz Mr@ Cj AS</t>
        </is>
      </c>
      <c r="F29" s="4" t="inlineStr">
        <is>
          <t>Pechuga Desh</t>
        </is>
      </c>
      <c r="G29" s="4" t="inlineStr">
        <is>
          <t>agro america1012520</t>
        </is>
      </c>
      <c r="H29" s="10" t="n">
        <v>0</v>
      </c>
      <c r="I29" t="n">
        <v>20</v>
      </c>
      <c r="J29" t="n">
        <v>27</v>
      </c>
      <c r="K29" s="17" t="n">
        <v>0.5</v>
      </c>
      <c r="L29" s="10">
        <f>K29 * H29</f>
        <v/>
      </c>
      <c r="M29" s="17" t="n">
        <v>0.65</v>
      </c>
      <c r="N29" s="10">
        <f>M29 * H29</f>
        <v/>
      </c>
    </row>
    <row r="30">
      <c r="A30" s="4" t="inlineStr">
        <is>
          <t>01.2023</t>
        </is>
      </c>
      <c r="B30" s="4" t="inlineStr">
        <is>
          <t>Pollo</t>
        </is>
      </c>
      <c r="C30" s="4" t="inlineStr">
        <is>
          <t>Agro America</t>
        </is>
      </c>
      <c r="D30" s="4" t="n">
        <v>1012521</v>
      </c>
      <c r="E30" s="4" t="inlineStr">
        <is>
          <t>PO PchDeh 6oz Mr@ Cj AS</t>
        </is>
      </c>
      <c r="F30" s="4" t="inlineStr">
        <is>
          <t>Pechuga Desh</t>
        </is>
      </c>
      <c r="G30" s="4" t="inlineStr">
        <is>
          <t>agro america1012521</t>
        </is>
      </c>
      <c r="H30" s="10" t="n">
        <v>0</v>
      </c>
      <c r="I30" t="n">
        <v>20</v>
      </c>
      <c r="J30" t="n">
        <v>27</v>
      </c>
      <c r="K30" s="17" t="n">
        <v>0.5</v>
      </c>
      <c r="L30" s="10">
        <f>K30 * H30</f>
        <v/>
      </c>
      <c r="M30" s="17" t="n">
        <v>0.65</v>
      </c>
      <c r="N30" s="10">
        <f>M30 * H30</f>
        <v/>
      </c>
    </row>
    <row r="31">
      <c r="A31" s="4" t="inlineStr">
        <is>
          <t>01.2023</t>
        </is>
      </c>
      <c r="B31" s="4" t="inlineStr">
        <is>
          <t>Pollo</t>
        </is>
      </c>
      <c r="C31" s="4" t="inlineStr">
        <is>
          <t>Agro America</t>
        </is>
      </c>
      <c r="D31" s="4" t="n">
        <v>1012522</v>
      </c>
      <c r="E31" s="4" t="inlineStr">
        <is>
          <t>PO PchDeh 7oz Mr@ Cj AS</t>
        </is>
      </c>
      <c r="F31" s="4" t="inlineStr">
        <is>
          <t>Pechuga Desh</t>
        </is>
      </c>
      <c r="G31" s="4" t="inlineStr">
        <is>
          <t>agro america1012522</t>
        </is>
      </c>
      <c r="H31" s="10" t="n">
        <v>0</v>
      </c>
      <c r="I31" t="n">
        <v>20</v>
      </c>
      <c r="J31" t="n">
        <v>27</v>
      </c>
      <c r="K31" s="17" t="n">
        <v>0.5</v>
      </c>
      <c r="L31" s="10">
        <f>K31 * H31</f>
        <v/>
      </c>
      <c r="M31" s="17" t="n">
        <v>0.65</v>
      </c>
      <c r="N31" s="10">
        <f>M31 * H31</f>
        <v/>
      </c>
    </row>
    <row r="32">
      <c r="A32" s="4" t="inlineStr">
        <is>
          <t>01.2023</t>
        </is>
      </c>
      <c r="B32" s="4" t="inlineStr">
        <is>
          <t>Pollo</t>
        </is>
      </c>
      <c r="C32" s="4" t="inlineStr">
        <is>
          <t>Agro America</t>
        </is>
      </c>
      <c r="D32" s="4" t="n">
        <v>1012523</v>
      </c>
      <c r="E32" s="4" t="inlineStr">
        <is>
          <t>PO PchDeh 8oz Mr@ Cj AS</t>
        </is>
      </c>
      <c r="F32" s="4" t="inlineStr">
        <is>
          <t>Pechuga Desh</t>
        </is>
      </c>
      <c r="G32" s="4" t="inlineStr">
        <is>
          <t>agro america1012523</t>
        </is>
      </c>
      <c r="H32" s="10" t="n">
        <v>0</v>
      </c>
      <c r="I32" t="n">
        <v>20</v>
      </c>
      <c r="J32" t="n">
        <v>27</v>
      </c>
      <c r="K32" s="17" t="n">
        <v>0.5</v>
      </c>
      <c r="L32" s="10">
        <f>K32 * H32</f>
        <v/>
      </c>
      <c r="M32" s="17" t="n">
        <v>0.65</v>
      </c>
      <c r="N32" s="10">
        <f>M32 * H32</f>
        <v/>
      </c>
    </row>
    <row r="33">
      <c r="A33" s="4" t="inlineStr">
        <is>
          <t>01.2023</t>
        </is>
      </c>
      <c r="B33" s="4" t="inlineStr">
        <is>
          <t>Pollo</t>
        </is>
      </c>
      <c r="C33" s="4" t="inlineStr">
        <is>
          <t>Agro America</t>
        </is>
      </c>
      <c r="D33" s="4" t="n">
        <v>1012524</v>
      </c>
      <c r="E33" s="4" t="inlineStr">
        <is>
          <t>PO PchDeh 9oz Mr@ Cj AS</t>
        </is>
      </c>
      <c r="F33" s="4" t="inlineStr">
        <is>
          <t>Pechuga Desh</t>
        </is>
      </c>
      <c r="G33" s="4" t="inlineStr">
        <is>
          <t>agro america1012524</t>
        </is>
      </c>
      <c r="H33" s="10" t="n">
        <v>0</v>
      </c>
      <c r="I33" t="n">
        <v>20</v>
      </c>
      <c r="J33" t="n">
        <v>27</v>
      </c>
      <c r="K33" s="17" t="n">
        <v>0.5</v>
      </c>
      <c r="L33" s="10">
        <f>K33 * H33</f>
        <v/>
      </c>
      <c r="M33" s="17" t="n">
        <v>0.65</v>
      </c>
      <c r="N33" s="10">
        <f>M33 * H33</f>
        <v/>
      </c>
    </row>
    <row r="34">
      <c r="A34" s="4" t="inlineStr">
        <is>
          <t>01.2023</t>
        </is>
      </c>
      <c r="B34" s="4" t="inlineStr">
        <is>
          <t>Pollo</t>
        </is>
      </c>
      <c r="C34" s="4" t="inlineStr">
        <is>
          <t>Agro America</t>
        </is>
      </c>
      <c r="D34" s="4" t="n">
        <v>1012532</v>
      </c>
      <c r="E34" s="4" t="inlineStr">
        <is>
          <t>PO Contre 8x5 estuche@Cj 20k AS</t>
        </is>
      </c>
      <c r="F34" s="4" t="inlineStr">
        <is>
          <t>Menudencias</t>
        </is>
      </c>
      <c r="G34" s="4" t="inlineStr">
        <is>
          <t>agro america1012532</t>
        </is>
      </c>
      <c r="H34" s="10" t="n">
        <v>5624.64</v>
      </c>
      <c r="I34" t="n">
        <v>20</v>
      </c>
      <c r="J34" t="n">
        <v>27</v>
      </c>
      <c r="K34" s="17" t="n">
        <v>0.5</v>
      </c>
      <c r="L34" s="10">
        <f>K34 * H34</f>
        <v/>
      </c>
      <c r="M34" s="17" t="n">
        <v>0.65</v>
      </c>
      <c r="N34" s="10">
        <f>M34 * H34</f>
        <v/>
      </c>
    </row>
    <row r="35">
      <c r="A35" s="4" t="inlineStr">
        <is>
          <t>01.2023</t>
        </is>
      </c>
      <c r="B35" s="4" t="inlineStr">
        <is>
          <t>Pollo</t>
        </is>
      </c>
      <c r="C35" s="4" t="inlineStr">
        <is>
          <t>Agro America</t>
        </is>
      </c>
      <c r="D35" s="4" t="n">
        <v>1012579</v>
      </c>
      <c r="E35" s="4" t="inlineStr">
        <is>
          <t>PO PchDeh 4x10 Mr@ MQNI Fi Cj AS</t>
        </is>
      </c>
      <c r="F35" s="4" t="inlineStr">
        <is>
          <t>Pechuga Desh</t>
        </is>
      </c>
      <c r="G35" s="4" t="inlineStr">
        <is>
          <t>agro america1012579</t>
        </is>
      </c>
      <c r="H35" s="10" t="n">
        <v>0</v>
      </c>
      <c r="I35" t="n">
        <v>20</v>
      </c>
      <c r="J35" t="n">
        <v>27</v>
      </c>
      <c r="K35" s="17" t="n">
        <v>0.5</v>
      </c>
      <c r="L35" s="10">
        <f>K35 * H35</f>
        <v/>
      </c>
      <c r="M35" s="17" t="n">
        <v>0.65</v>
      </c>
      <c r="N35" s="10">
        <f>M35 * H35</f>
        <v/>
      </c>
    </row>
    <row r="36">
      <c r="A36" s="4" t="inlineStr">
        <is>
          <t>01.2023</t>
        </is>
      </c>
      <c r="B36" s="4" t="inlineStr">
        <is>
          <t>Pollo</t>
        </is>
      </c>
      <c r="C36" s="4" t="inlineStr">
        <is>
          <t>Agro America</t>
        </is>
      </c>
      <c r="D36" s="4" t="n">
        <v>1012597</v>
      </c>
      <c r="E36" s="4" t="inlineStr">
        <is>
          <t>PO Tru-Ctro Ala 4x10 Mr@ MAQ Fi Cj AS</t>
        </is>
      </c>
      <c r="F36" s="4" t="inlineStr">
        <is>
          <t>Ala</t>
        </is>
      </c>
      <c r="G36" s="4" t="inlineStr">
        <is>
          <t>agro america1012597</t>
        </is>
      </c>
      <c r="H36" s="10" t="n">
        <v>0</v>
      </c>
      <c r="I36" t="n">
        <v>20</v>
      </c>
      <c r="J36" t="n">
        <v>27</v>
      </c>
      <c r="K36" s="17" t="n">
        <v>0.5</v>
      </c>
      <c r="L36" s="10">
        <f>K36 * H36</f>
        <v/>
      </c>
      <c r="M36" s="17" t="n">
        <v>0.65</v>
      </c>
      <c r="N36" s="10">
        <f>M36 * H36</f>
        <v/>
      </c>
    </row>
    <row r="37">
      <c r="A37" s="4" t="inlineStr">
        <is>
          <t>01.2023</t>
        </is>
      </c>
      <c r="B37" s="4" t="inlineStr">
        <is>
          <t>Pollo</t>
        </is>
      </c>
      <c r="C37" s="4" t="inlineStr">
        <is>
          <t>Agro America</t>
        </is>
      </c>
      <c r="D37" s="4" t="n">
        <v>1012601</v>
      </c>
      <c r="E37" s="4" t="inlineStr">
        <is>
          <t>PO Pana S/Corazon@ Cj 18k AS</t>
        </is>
      </c>
      <c r="F37" s="4" t="inlineStr">
        <is>
          <t>Menudencias</t>
        </is>
      </c>
      <c r="G37" s="4" t="inlineStr">
        <is>
          <t>agro america1012601</t>
        </is>
      </c>
      <c r="H37" s="10" t="n">
        <v>0</v>
      </c>
      <c r="I37" t="n">
        <v>20</v>
      </c>
      <c r="J37" t="n">
        <v>27</v>
      </c>
      <c r="K37" s="17" t="n">
        <v>0.5</v>
      </c>
      <c r="L37" s="10">
        <f>K37 * H37</f>
        <v/>
      </c>
      <c r="M37" s="17" t="n">
        <v>0.65</v>
      </c>
      <c r="N37" s="10">
        <f>M37 * H37</f>
        <v/>
      </c>
    </row>
    <row r="38">
      <c r="A38" s="4" t="inlineStr">
        <is>
          <t>01.2023</t>
        </is>
      </c>
      <c r="B38" s="4" t="inlineStr">
        <is>
          <t>Pollo</t>
        </is>
      </c>
      <c r="C38" s="4" t="inlineStr">
        <is>
          <t>Agro America</t>
        </is>
      </c>
      <c r="D38" s="4" t="n">
        <v>1012806</v>
      </c>
      <c r="E38" s="4" t="inlineStr">
        <is>
          <t>PO TruCrtoDeh s/p Mr@ Cj 20k AS</t>
        </is>
      </c>
      <c r="F38" s="4" t="inlineStr">
        <is>
          <t>Trutro Deshuesado</t>
        </is>
      </c>
      <c r="G38" s="4" t="inlineStr">
        <is>
          <t>agro america1012806</t>
        </is>
      </c>
      <c r="H38" s="10" t="n">
        <v>0</v>
      </c>
      <c r="I38" t="n">
        <v>20</v>
      </c>
      <c r="J38" t="n">
        <v>27</v>
      </c>
      <c r="K38" s="17" t="n">
        <v>0.5</v>
      </c>
      <c r="L38" s="10">
        <f>K38 * H38</f>
        <v/>
      </c>
      <c r="M38" s="17" t="n">
        <v>0.65</v>
      </c>
      <c r="N38" s="10">
        <f>M38 * H38</f>
        <v/>
      </c>
    </row>
    <row r="39">
      <c r="A39" s="4" t="inlineStr">
        <is>
          <t>01.2023</t>
        </is>
      </c>
      <c r="B39" s="4" t="inlineStr">
        <is>
          <t>Pollo</t>
        </is>
      </c>
      <c r="C39" s="4" t="inlineStr">
        <is>
          <t>Agro America</t>
        </is>
      </c>
      <c r="D39" s="4" t="n">
        <v>1012837</v>
      </c>
      <c r="E39" s="4" t="inlineStr">
        <is>
          <t>PO Tru-Ctro Ala 4x10 Mr@MQ OOII Cj AS</t>
        </is>
      </c>
      <c r="F39" s="4" t="inlineStr">
        <is>
          <t>Ala</t>
        </is>
      </c>
      <c r="G39" s="4" t="inlineStr">
        <is>
          <t>agro america1012837</t>
        </is>
      </c>
      <c r="H39" s="10" t="n">
        <v>0</v>
      </c>
      <c r="I39" t="n">
        <v>20</v>
      </c>
      <c r="J39" t="n">
        <v>27</v>
      </c>
      <c r="K39" s="17" t="n">
        <v>0.5</v>
      </c>
      <c r="L39" s="10">
        <f>K39 * H39</f>
        <v/>
      </c>
      <c r="M39" s="17" t="n">
        <v>0.65</v>
      </c>
      <c r="N39" s="10">
        <f>M39 * H39</f>
        <v/>
      </c>
    </row>
    <row r="40">
      <c r="A40" s="4" t="inlineStr">
        <is>
          <t>01.2023</t>
        </is>
      </c>
      <c r="B40" s="4" t="inlineStr">
        <is>
          <t>Pollo</t>
        </is>
      </c>
      <c r="C40" s="4" t="inlineStr">
        <is>
          <t>Agro Europa</t>
        </is>
      </c>
      <c r="D40" s="4" t="n">
        <v>1010877</v>
      </c>
      <c r="E40" s="4" t="inlineStr">
        <is>
          <t>PO Molleja Mrps@ Cj 10k AS</t>
        </is>
      </c>
      <c r="F40" s="4" t="inlineStr">
        <is>
          <t>Menudencias</t>
        </is>
      </c>
      <c r="G40" s="4" t="inlineStr">
        <is>
          <t>agro europa1010877</t>
        </is>
      </c>
      <c r="H40" s="10" t="n">
        <v>0</v>
      </c>
      <c r="I40" t="n">
        <v>20</v>
      </c>
      <c r="J40" t="n">
        <v>27</v>
      </c>
      <c r="K40" s="17" t="n">
        <v>0.5</v>
      </c>
      <c r="L40" s="10">
        <f>K40 * H40</f>
        <v/>
      </c>
      <c r="M40" s="17" t="n">
        <v>0.65</v>
      </c>
      <c r="N40" s="10">
        <f>M40 * H40</f>
        <v/>
      </c>
    </row>
    <row r="41">
      <c r="A41" s="4" t="inlineStr">
        <is>
          <t>01.2023</t>
        </is>
      </c>
      <c r="B41" s="4" t="inlineStr">
        <is>
          <t>Pollo</t>
        </is>
      </c>
      <c r="C41" s="4" t="inlineStr">
        <is>
          <t>Agro Europa</t>
        </is>
      </c>
      <c r="D41" s="4" t="n">
        <v>1011748</v>
      </c>
      <c r="E41" s="4" t="inlineStr">
        <is>
          <t>PO PchDeh &gt;170 NMr@ Cj 10k AS</t>
        </is>
      </c>
      <c r="F41" s="4" t="inlineStr">
        <is>
          <t>Pechuga Desh</t>
        </is>
      </c>
      <c r="G41" s="4" t="inlineStr">
        <is>
          <t>agro europa1011748</t>
        </is>
      </c>
      <c r="H41" s="10" t="n">
        <v>338400</v>
      </c>
      <c r="I41" t="n">
        <v>20</v>
      </c>
      <c r="J41" t="n">
        <v>27</v>
      </c>
      <c r="K41" s="17" t="n">
        <v>0.5</v>
      </c>
      <c r="L41" s="10">
        <f>K41 * H41</f>
        <v/>
      </c>
      <c r="M41" s="17" t="n">
        <v>0.65</v>
      </c>
      <c r="N41" s="10">
        <f>M41 * H41</f>
        <v/>
      </c>
    </row>
    <row r="42">
      <c r="A42" s="4" t="inlineStr">
        <is>
          <t>01.2023</t>
        </is>
      </c>
      <c r="B42" s="4" t="inlineStr">
        <is>
          <t>Pollo</t>
        </is>
      </c>
      <c r="C42" s="4" t="inlineStr">
        <is>
          <t>Agro Europa</t>
        </is>
      </c>
      <c r="D42" s="4" t="n">
        <v>1011749</v>
      </c>
      <c r="E42" s="4" t="inlineStr">
        <is>
          <t>PO PchDeh NMr Blo@ Cj 10k AS</t>
        </is>
      </c>
      <c r="F42" s="4" t="inlineStr">
        <is>
          <t>Pechuga Desh</t>
        </is>
      </c>
      <c r="G42" s="4" t="inlineStr">
        <is>
          <t>agro europa1011749</t>
        </is>
      </c>
      <c r="H42" s="10" t="n">
        <v>0</v>
      </c>
      <c r="I42" t="n">
        <v>20</v>
      </c>
      <c r="J42" t="n">
        <v>27</v>
      </c>
      <c r="K42" s="17" t="n">
        <v>0.5</v>
      </c>
      <c r="L42" s="10">
        <f>K42 * H42</f>
        <v/>
      </c>
      <c r="M42" s="17" t="n">
        <v>0.65</v>
      </c>
      <c r="N42" s="10">
        <f>M42 * H42</f>
        <v/>
      </c>
    </row>
    <row r="43">
      <c r="A43" s="4" t="inlineStr">
        <is>
          <t>01.2023</t>
        </is>
      </c>
      <c r="B43" s="4" t="inlineStr">
        <is>
          <t>Pollo</t>
        </is>
      </c>
      <c r="C43" s="4" t="inlineStr">
        <is>
          <t>Agro Europa</t>
        </is>
      </c>
      <c r="D43" s="4" t="n">
        <v>1011906</v>
      </c>
      <c r="E43" s="4" t="inlineStr">
        <is>
          <t>PO File NMr@Bo Cj 15K AS</t>
        </is>
      </c>
      <c r="F43" s="4" t="inlineStr">
        <is>
          <t>Filete</t>
        </is>
      </c>
      <c r="G43" s="4" t="inlineStr">
        <is>
          <t>agro europa1011906</t>
        </is>
      </c>
      <c r="H43" s="10" t="n">
        <v>0</v>
      </c>
      <c r="I43" t="n">
        <v>20</v>
      </c>
      <c r="J43" t="n">
        <v>27</v>
      </c>
      <c r="K43" s="17" t="n">
        <v>0.5</v>
      </c>
      <c r="L43" s="10">
        <f>K43 * H43</f>
        <v/>
      </c>
      <c r="M43" s="17" t="n">
        <v>0.65</v>
      </c>
      <c r="N43" s="10">
        <f>M43 * H43</f>
        <v/>
      </c>
    </row>
    <row r="44">
      <c r="A44" s="4" t="inlineStr">
        <is>
          <t>01.2023</t>
        </is>
      </c>
      <c r="B44" s="4" t="inlineStr">
        <is>
          <t>Pollo</t>
        </is>
      </c>
      <c r="C44" s="4" t="inlineStr">
        <is>
          <t>Agro Europa</t>
        </is>
      </c>
      <c r="D44" s="4" t="n">
        <v>1012207</v>
      </c>
      <c r="E44" s="4" t="inlineStr">
        <is>
          <t>PO Ctre Mrps@ Bo 12x1k Cj AS</t>
        </is>
      </c>
      <c r="F44" s="4" t="inlineStr">
        <is>
          <t>Menudencias</t>
        </is>
      </c>
      <c r="G44" s="4" t="inlineStr">
        <is>
          <t>agro europa1012207</t>
        </is>
      </c>
      <c r="H44" s="10" t="n">
        <v>0</v>
      </c>
      <c r="I44" t="n">
        <v>20</v>
      </c>
      <c r="J44" t="n">
        <v>27</v>
      </c>
      <c r="K44" s="17" t="n">
        <v>0.5</v>
      </c>
      <c r="L44" s="10">
        <f>K44 * H44</f>
        <v/>
      </c>
      <c r="M44" s="17" t="n">
        <v>0.65</v>
      </c>
      <c r="N44" s="10">
        <f>M44 * H44</f>
        <v/>
      </c>
    </row>
    <row r="45">
      <c r="A45" s="4" t="inlineStr">
        <is>
          <t>01.2023</t>
        </is>
      </c>
      <c r="B45" s="4" t="inlineStr">
        <is>
          <t>Pollo</t>
        </is>
      </c>
      <c r="C45" s="4" t="inlineStr">
        <is>
          <t>Agro Europa</t>
        </is>
      </c>
      <c r="D45" s="4" t="n">
        <v>1012405</v>
      </c>
      <c r="E45" s="4" t="inlineStr">
        <is>
          <t>PO PchDeh BTI 18.6%@ MQOI Cj 10k AS</t>
        </is>
      </c>
      <c r="F45" s="4" t="inlineStr">
        <is>
          <t>Pechuga Desh</t>
        </is>
      </c>
      <c r="G45" s="4" t="inlineStr">
        <is>
          <t>agro europa1012405</t>
        </is>
      </c>
      <c r="H45" s="10" t="n">
        <v>0</v>
      </c>
      <c r="I45" t="n">
        <v>20</v>
      </c>
      <c r="J45" t="n">
        <v>27</v>
      </c>
      <c r="K45" s="17" t="n">
        <v>0.5</v>
      </c>
      <c r="L45" s="10">
        <f>K45 * H45</f>
        <v/>
      </c>
      <c r="M45" s="17" t="n">
        <v>0.65</v>
      </c>
      <c r="N45" s="10">
        <f>M45 * H45</f>
        <v/>
      </c>
    </row>
    <row r="46">
      <c r="A46" s="4" t="inlineStr">
        <is>
          <t>01.2023</t>
        </is>
      </c>
      <c r="B46" s="4" t="inlineStr">
        <is>
          <t>Pollo</t>
        </is>
      </c>
      <c r="C46" s="4" t="inlineStr">
        <is>
          <t>Agro Europa</t>
        </is>
      </c>
      <c r="D46" s="4" t="n">
        <v>1012432</v>
      </c>
      <c r="E46" s="4" t="inlineStr">
        <is>
          <t>PO PchDeh IQF NMr@ Cj 10k AS</t>
        </is>
      </c>
      <c r="F46" s="4" t="inlineStr">
        <is>
          <t>Pechuga Desh</t>
        </is>
      </c>
      <c r="G46" s="4" t="inlineStr">
        <is>
          <t>agro europa1012432</t>
        </is>
      </c>
      <c r="H46" s="10" t="n">
        <v>129600</v>
      </c>
      <c r="I46" t="n">
        <v>20</v>
      </c>
      <c r="J46" t="n">
        <v>27</v>
      </c>
      <c r="K46" s="17" t="n">
        <v>0.5</v>
      </c>
      <c r="L46" s="10">
        <f>K46 * H46</f>
        <v/>
      </c>
      <c r="M46" s="17" t="n">
        <v>0.65</v>
      </c>
      <c r="N46" s="10">
        <f>M46 * H46</f>
        <v/>
      </c>
    </row>
    <row r="47">
      <c r="A47" s="4" t="inlineStr">
        <is>
          <t>01.2023</t>
        </is>
      </c>
      <c r="B47" s="4" t="inlineStr">
        <is>
          <t>Pollo</t>
        </is>
      </c>
      <c r="C47" s="4" t="inlineStr">
        <is>
          <t>Agro Europa</t>
        </is>
      </c>
      <c r="D47" s="4" t="n">
        <v>1012724</v>
      </c>
      <c r="E47" s="4" t="inlineStr">
        <is>
          <t>PO PF Corazon@ Bo 19k Cj</t>
        </is>
      </c>
      <c r="F47" s="4" t="inlineStr">
        <is>
          <t>Menudencias</t>
        </is>
      </c>
      <c r="G47" s="4" t="inlineStr">
        <is>
          <t>agro europa1012724</t>
        </is>
      </c>
      <c r="H47" s="10" t="n">
        <v>14892.258</v>
      </c>
      <c r="I47" t="n">
        <v>20</v>
      </c>
      <c r="J47" t="n">
        <v>27</v>
      </c>
      <c r="K47" s="17" t="n">
        <v>0.5</v>
      </c>
      <c r="L47" s="10">
        <f>K47 * H47</f>
        <v/>
      </c>
      <c r="M47" s="17" t="n">
        <v>0.65</v>
      </c>
      <c r="N47" s="10">
        <f>M47 * H47</f>
        <v/>
      </c>
    </row>
    <row r="48">
      <c r="A48" s="4" t="inlineStr">
        <is>
          <t>01.2023</t>
        </is>
      </c>
      <c r="B48" s="4" t="inlineStr">
        <is>
          <t>Pollo</t>
        </is>
      </c>
      <c r="C48" s="4" t="inlineStr">
        <is>
          <t>Agro Europa</t>
        </is>
      </c>
      <c r="D48" s="4" t="n">
        <v>1012730</v>
      </c>
      <c r="E48" s="4" t="inlineStr">
        <is>
          <t>PO PF Corazón@ Placa 19kg Cj AS</t>
        </is>
      </c>
      <c r="F48" s="4" t="inlineStr">
        <is>
          <t>Menudencias</t>
        </is>
      </c>
      <c r="G48" s="4" t="inlineStr">
        <is>
          <t>agro europa1012730</t>
        </is>
      </c>
      <c r="H48" s="10" t="n">
        <v>100958.38</v>
      </c>
      <c r="I48" t="n">
        <v>20</v>
      </c>
      <c r="J48" t="n">
        <v>27</v>
      </c>
      <c r="K48" s="17" t="n">
        <v>0.5</v>
      </c>
      <c r="L48" s="10">
        <f>K48 * H48</f>
        <v/>
      </c>
      <c r="M48" s="17" t="n">
        <v>0.65</v>
      </c>
      <c r="N48" s="10">
        <f>M48 * H48</f>
        <v/>
      </c>
    </row>
    <row r="49">
      <c r="A49" s="4" t="inlineStr">
        <is>
          <t>01.2023</t>
        </is>
      </c>
      <c r="B49" s="4" t="inlineStr">
        <is>
          <t>Pollo</t>
        </is>
      </c>
      <c r="C49" s="4" t="inlineStr">
        <is>
          <t>Agro Europa</t>
        </is>
      </c>
      <c r="D49" s="4" t="n">
        <v>1012745</v>
      </c>
      <c r="E49" s="4" t="inlineStr">
        <is>
          <t>PO PF Corazon part@Blo 19 kg</t>
        </is>
      </c>
      <c r="F49" s="4" t="inlineStr">
        <is>
          <t>Menudencias</t>
        </is>
      </c>
      <c r="G49" s="4" t="inlineStr">
        <is>
          <t>agro europa1012745</t>
        </is>
      </c>
      <c r="H49" s="10" t="n">
        <v>14801.816</v>
      </c>
      <c r="I49" t="n">
        <v>20</v>
      </c>
      <c r="J49" t="n">
        <v>27</v>
      </c>
      <c r="K49" s="17" t="n">
        <v>0.5</v>
      </c>
      <c r="L49" s="10">
        <f>K49 * H49</f>
        <v/>
      </c>
      <c r="M49" s="17" t="n">
        <v>0.65</v>
      </c>
      <c r="N49" s="10">
        <f>M49 * H49</f>
        <v/>
      </c>
    </row>
    <row r="50">
      <c r="A50" s="4" t="inlineStr">
        <is>
          <t>01.2023</t>
        </is>
      </c>
      <c r="B50" s="4" t="inlineStr">
        <is>
          <t>Pollo</t>
        </is>
      </c>
      <c r="C50" s="4" t="inlineStr">
        <is>
          <t>Agro Europa</t>
        </is>
      </c>
      <c r="D50" s="4" t="n">
        <v>1012805</v>
      </c>
      <c r="E50" s="4" t="inlineStr">
        <is>
          <t>PO TruEnt Deh s/p@ Cj 10k AS</t>
        </is>
      </c>
      <c r="F50" s="4" t="inlineStr">
        <is>
          <t>Trutro Deshuesado</t>
        </is>
      </c>
      <c r="G50" s="4" t="inlineStr">
        <is>
          <t>agro europa1012805</t>
        </is>
      </c>
      <c r="H50" s="10" t="n">
        <v>0</v>
      </c>
      <c r="I50" t="n">
        <v>20</v>
      </c>
      <c r="J50" t="n">
        <v>27</v>
      </c>
      <c r="K50" s="17" t="n">
        <v>0.5</v>
      </c>
      <c r="L50" s="10">
        <f>K50 * H50</f>
        <v/>
      </c>
      <c r="M50" s="17" t="n">
        <v>0.65</v>
      </c>
      <c r="N50" s="10">
        <f>M50 * H50</f>
        <v/>
      </c>
    </row>
    <row r="51">
      <c r="A51" s="4" t="inlineStr">
        <is>
          <t>01.2023</t>
        </is>
      </c>
      <c r="B51" s="4" t="inlineStr">
        <is>
          <t>Pollo</t>
        </is>
      </c>
      <c r="C51" s="4" t="inlineStr">
        <is>
          <t>Agro Mexico</t>
        </is>
      </c>
      <c r="D51" s="4" t="n">
        <v>1011127</v>
      </c>
      <c r="E51" s="4" t="inlineStr">
        <is>
          <t>PO PchDeh Random Mr Mex@ Cj 10k AS</t>
        </is>
      </c>
      <c r="F51" s="4" t="inlineStr">
        <is>
          <t>Pechuga Desh</t>
        </is>
      </c>
      <c r="G51" s="4" t="inlineStr">
        <is>
          <t>agro mexico1011127</t>
        </is>
      </c>
      <c r="H51" s="10" t="n">
        <v>2884800</v>
      </c>
      <c r="I51" t="n">
        <v>18</v>
      </c>
      <c r="J51" t="n">
        <v>27</v>
      </c>
      <c r="K51" s="17" t="n">
        <v>0.4444444444444444</v>
      </c>
      <c r="L51" s="10">
        <f>K51 * H51</f>
        <v/>
      </c>
      <c r="M51" s="17" t="n">
        <v>0.6111111111111112</v>
      </c>
      <c r="N51" s="10">
        <f>M51 * H51</f>
        <v/>
      </c>
    </row>
    <row r="52">
      <c r="A52" s="4" t="inlineStr">
        <is>
          <t>01.2023</t>
        </is>
      </c>
      <c r="B52" s="4" t="inlineStr">
        <is>
          <t>Pollo</t>
        </is>
      </c>
      <c r="C52" s="4" t="inlineStr">
        <is>
          <t>Agro Mexico</t>
        </is>
      </c>
      <c r="D52" s="4" t="n">
        <v>1011150</v>
      </c>
      <c r="E52" s="4" t="inlineStr">
        <is>
          <t>PO Tru-Ctro Ala Mex@ Cj 9k AS</t>
        </is>
      </c>
      <c r="F52" s="4" t="inlineStr">
        <is>
          <t>Ala</t>
        </is>
      </c>
      <c r="G52" s="4" t="inlineStr">
        <is>
          <t>agro mexico1011150</t>
        </is>
      </c>
      <c r="H52" s="10" t="n">
        <v>141588</v>
      </c>
      <c r="I52" t="n">
        <v>18</v>
      </c>
      <c r="J52" t="n">
        <v>27</v>
      </c>
      <c r="K52" s="17" t="n">
        <v>0.4444444444444444</v>
      </c>
      <c r="L52" s="10">
        <f>K52 * H52</f>
        <v/>
      </c>
      <c r="M52" s="17" t="n">
        <v>0.6111111111111112</v>
      </c>
      <c r="N52" s="10">
        <f>M52 * H52</f>
        <v/>
      </c>
    </row>
    <row r="53">
      <c r="A53" s="4" t="inlineStr">
        <is>
          <t>01.2023</t>
        </is>
      </c>
      <c r="B53" s="4" t="inlineStr">
        <is>
          <t>Pollo</t>
        </is>
      </c>
      <c r="C53" s="4" t="inlineStr">
        <is>
          <t>Agro Mexico</t>
        </is>
      </c>
      <c r="D53" s="4" t="n">
        <v>1011151</v>
      </c>
      <c r="E53" s="4" t="inlineStr">
        <is>
          <t>PO File Mex@ Cj 9k AS</t>
        </is>
      </c>
      <c r="F53" s="4" t="inlineStr">
        <is>
          <t>Filete</t>
        </is>
      </c>
      <c r="G53" s="4" t="inlineStr">
        <is>
          <t>agro mexico1011151</t>
        </is>
      </c>
      <c r="H53" s="10" t="n">
        <v>140049</v>
      </c>
      <c r="I53" t="n">
        <v>18</v>
      </c>
      <c r="J53" t="n">
        <v>27</v>
      </c>
      <c r="K53" s="17" t="n">
        <v>0.4444444444444444</v>
      </c>
      <c r="L53" s="10">
        <f>K53 * H53</f>
        <v/>
      </c>
      <c r="M53" s="17" t="n">
        <v>0.6111111111111112</v>
      </c>
      <c r="N53" s="10">
        <f>M53 * H53</f>
        <v/>
      </c>
    </row>
    <row r="54">
      <c r="A54" s="4" t="inlineStr">
        <is>
          <t>01.2023</t>
        </is>
      </c>
      <c r="B54" s="4" t="inlineStr">
        <is>
          <t>Pollo</t>
        </is>
      </c>
      <c r="C54" s="4" t="inlineStr">
        <is>
          <t>Agro Mexico</t>
        </is>
      </c>
      <c r="D54" s="4" t="n">
        <v>1011611</v>
      </c>
      <c r="E54" s="4" t="inlineStr">
        <is>
          <t>PO PchDeh MEX@ Cj AS</t>
        </is>
      </c>
      <c r="F54" s="4" t="inlineStr">
        <is>
          <t>Pechuga Desh</t>
        </is>
      </c>
      <c r="G54" s="4" t="inlineStr">
        <is>
          <t>agro mexico1011611</t>
        </is>
      </c>
      <c r="H54" s="10" t="n">
        <v>0</v>
      </c>
      <c r="I54" t="n">
        <v>18</v>
      </c>
      <c r="J54" t="n">
        <v>27</v>
      </c>
      <c r="K54" s="17" t="n">
        <v>0.4444444444444444</v>
      </c>
      <c r="L54" s="10">
        <f>K54 * H54</f>
        <v/>
      </c>
      <c r="M54" s="17" t="n">
        <v>0.6111111111111112</v>
      </c>
      <c r="N54" s="10">
        <f>M54 * H54</f>
        <v/>
      </c>
    </row>
    <row r="55">
      <c r="A55" s="4" t="inlineStr">
        <is>
          <t>01.2023</t>
        </is>
      </c>
      <c r="B55" s="4" t="inlineStr">
        <is>
          <t>Pollo</t>
        </is>
      </c>
      <c r="C55" s="4" t="inlineStr">
        <is>
          <t>Agro Mexico</t>
        </is>
      </c>
      <c r="D55" s="4" t="n">
        <v>1011614</v>
      </c>
      <c r="E55" s="4" t="inlineStr">
        <is>
          <t>PO PchDeh Random Mr MEX@ Cj 20k AS</t>
        </is>
      </c>
      <c r="F55" s="4" t="inlineStr">
        <is>
          <t>Pechuga Desh</t>
        </is>
      </c>
      <c r="G55" s="4" t="inlineStr">
        <is>
          <t>agro mexico1011614</t>
        </is>
      </c>
      <c r="H55" s="10" t="n">
        <v>139678</v>
      </c>
      <c r="I55" t="n">
        <v>18</v>
      </c>
      <c r="J55" t="n">
        <v>27</v>
      </c>
      <c r="K55" s="17" t="n">
        <v>0.4444444444444444</v>
      </c>
      <c r="L55" s="10">
        <f>K55 * H55</f>
        <v/>
      </c>
      <c r="M55" s="17" t="n">
        <v>0.6111111111111112</v>
      </c>
      <c r="N55" s="10">
        <f>M55 * H55</f>
        <v/>
      </c>
    </row>
    <row r="56">
      <c r="A56" s="4" t="inlineStr">
        <is>
          <t>01.2023</t>
        </is>
      </c>
      <c r="B56" s="4" t="inlineStr">
        <is>
          <t>Pollo</t>
        </is>
      </c>
      <c r="C56" s="4" t="inlineStr">
        <is>
          <t>Agro Mexico</t>
        </is>
      </c>
      <c r="D56" s="4" t="n">
        <v>1011748</v>
      </c>
      <c r="E56" s="4" t="inlineStr">
        <is>
          <t>PO PchDeh &gt;170 NMr@ Cj 10k AS</t>
        </is>
      </c>
      <c r="F56" s="4" t="inlineStr">
        <is>
          <t>Pechuga Desh</t>
        </is>
      </c>
      <c r="G56" s="4" t="inlineStr">
        <is>
          <t>agro mexico1011748</t>
        </is>
      </c>
      <c r="H56" s="10" t="n">
        <v>0</v>
      </c>
      <c r="I56" t="n">
        <v>18</v>
      </c>
      <c r="J56" t="n">
        <v>27</v>
      </c>
      <c r="K56" s="17" t="n">
        <v>0.4444444444444444</v>
      </c>
      <c r="L56" s="10">
        <f>K56 * H56</f>
        <v/>
      </c>
      <c r="M56" s="17" t="n">
        <v>0.6111111111111112</v>
      </c>
      <c r="N56" s="10">
        <f>M56 * H56</f>
        <v/>
      </c>
    </row>
    <row r="57">
      <c r="A57" s="4" t="inlineStr">
        <is>
          <t>01.2023</t>
        </is>
      </c>
      <c r="B57" s="4" t="inlineStr">
        <is>
          <t>Pollo</t>
        </is>
      </c>
      <c r="C57" s="4" t="inlineStr">
        <is>
          <t>Agro Mexico</t>
        </is>
      </c>
      <c r="D57" s="4" t="n">
        <v>1012278</v>
      </c>
      <c r="E57" s="4" t="inlineStr">
        <is>
          <t>PO Tru Ala Mex@ Cj 9k AS</t>
        </is>
      </c>
      <c r="F57" s="4" t="inlineStr">
        <is>
          <t>Ala</t>
        </is>
      </c>
      <c r="G57" s="4" t="inlineStr">
        <is>
          <t>agro mexico1012278</t>
        </is>
      </c>
      <c r="H57" s="10" t="n">
        <v>118908</v>
      </c>
      <c r="I57" t="n">
        <v>18</v>
      </c>
      <c r="J57" t="n">
        <v>27</v>
      </c>
      <c r="K57" s="17" t="n">
        <v>0.4444444444444444</v>
      </c>
      <c r="L57" s="10">
        <f>K57 * H57</f>
        <v/>
      </c>
      <c r="M57" s="17" t="n">
        <v>0.6111111111111112</v>
      </c>
      <c r="N57" s="10">
        <f>M57 * H57</f>
        <v/>
      </c>
    </row>
    <row r="58">
      <c r="A58" s="4" t="inlineStr">
        <is>
          <t>01.2023</t>
        </is>
      </c>
      <c r="B58" s="4" t="inlineStr">
        <is>
          <t>Pollo</t>
        </is>
      </c>
      <c r="C58" s="4" t="inlineStr">
        <is>
          <t>Agro Mexico</t>
        </is>
      </c>
      <c r="D58" s="4" t="n">
        <v>1012432</v>
      </c>
      <c r="E58" s="4" t="inlineStr">
        <is>
          <t>PO PchDeh IQF NMr@ Cj 10k AS</t>
        </is>
      </c>
      <c r="F58" s="4" t="inlineStr">
        <is>
          <t>Pechuga Desh</t>
        </is>
      </c>
      <c r="G58" s="4" t="inlineStr">
        <is>
          <t>agro mexico1012432</t>
        </is>
      </c>
      <c r="H58" s="10" t="n">
        <v>0</v>
      </c>
      <c r="I58" t="n">
        <v>18</v>
      </c>
      <c r="J58" t="n">
        <v>27</v>
      </c>
      <c r="K58" s="17" t="n">
        <v>0.4444444444444444</v>
      </c>
      <c r="L58" s="10">
        <f>K58 * H58</f>
        <v/>
      </c>
      <c r="M58" s="17" t="n">
        <v>0.6111111111111112</v>
      </c>
      <c r="N58" s="10">
        <f>M58 * H58</f>
        <v/>
      </c>
    </row>
    <row r="59">
      <c r="A59" s="4" t="inlineStr">
        <is>
          <t>01.2023</t>
        </is>
      </c>
      <c r="B59" s="4" t="inlineStr">
        <is>
          <t>Pollo</t>
        </is>
      </c>
      <c r="C59" s="4" t="inlineStr">
        <is>
          <t>Agro Mexico</t>
        </is>
      </c>
      <c r="D59" s="4" t="n">
        <v>1012534</v>
      </c>
      <c r="E59" s="4" t="inlineStr">
        <is>
          <t>PO Pech c/h c/p Blo@ Cj 20k AS</t>
        </is>
      </c>
      <c r="F59" s="4" t="inlineStr">
        <is>
          <t>Pechuga</t>
        </is>
      </c>
      <c r="G59" s="4" t="inlineStr">
        <is>
          <t>agro mexico1012534</t>
        </is>
      </c>
      <c r="H59" s="10" t="n">
        <v>159926.746</v>
      </c>
      <c r="I59" t="n">
        <v>18</v>
      </c>
      <c r="J59" t="n">
        <v>27</v>
      </c>
      <c r="K59" s="17" t="n">
        <v>0.4444444444444444</v>
      </c>
      <c r="L59" s="10">
        <f>K59 * H59</f>
        <v/>
      </c>
      <c r="M59" s="17" t="n">
        <v>0.6111111111111112</v>
      </c>
      <c r="N59" s="10">
        <f>M59 * H59</f>
        <v/>
      </c>
    </row>
    <row r="60">
      <c r="A60" s="4" t="inlineStr">
        <is>
          <t>01.2023</t>
        </is>
      </c>
      <c r="B60" s="4" t="inlineStr">
        <is>
          <t>Pollo</t>
        </is>
      </c>
      <c r="C60" s="4" t="inlineStr">
        <is>
          <t>Agro Mexico</t>
        </is>
      </c>
      <c r="D60" s="4" t="n">
        <v>1012725</v>
      </c>
      <c r="E60" s="4" t="inlineStr">
        <is>
          <t>PO File s/t 8x5 Mr@ Cj AS</t>
        </is>
      </c>
      <c r="F60" s="4" t="inlineStr">
        <is>
          <t>Filete</t>
        </is>
      </c>
      <c r="G60" s="4" t="inlineStr">
        <is>
          <t>agro mexico1012725</t>
        </is>
      </c>
      <c r="H60" s="10" t="n">
        <v>0</v>
      </c>
      <c r="I60" t="n">
        <v>18</v>
      </c>
      <c r="J60" t="n">
        <v>27</v>
      </c>
      <c r="K60" s="17" t="n">
        <v>0.4444444444444444</v>
      </c>
      <c r="L60" s="10">
        <f>K60 * H60</f>
        <v/>
      </c>
      <c r="M60" s="17" t="n">
        <v>0.6111111111111112</v>
      </c>
      <c r="N60" s="10">
        <f>M60 * H60</f>
        <v/>
      </c>
    </row>
    <row r="61">
      <c r="A61" s="4" t="inlineStr">
        <is>
          <t>01.2023</t>
        </is>
      </c>
      <c r="B61" s="4" t="inlineStr">
        <is>
          <t>Pollo</t>
        </is>
      </c>
      <c r="C61" s="4" t="inlineStr">
        <is>
          <t>Agro Mexico</t>
        </is>
      </c>
      <c r="D61" s="4" t="n">
        <v>1012764</v>
      </c>
      <c r="E61" s="4" t="inlineStr">
        <is>
          <t>PO Ppa Esp@ Bo Cj 20k AS</t>
        </is>
      </c>
      <c r="F61" s="4" t="inlineStr">
        <is>
          <t>Carne Recuperada</t>
        </is>
      </c>
      <c r="G61" s="4" t="inlineStr">
        <is>
          <t>agro mexico1012764</t>
        </is>
      </c>
      <c r="H61" s="10" t="n">
        <v>68727.057</v>
      </c>
      <c r="I61" t="n">
        <v>18</v>
      </c>
      <c r="J61" t="n">
        <v>27</v>
      </c>
      <c r="K61" s="17" t="n">
        <v>0.4444444444444444</v>
      </c>
      <c r="L61" s="10">
        <f>K61 * H61</f>
        <v/>
      </c>
      <c r="M61" s="17" t="n">
        <v>0.6111111111111112</v>
      </c>
      <c r="N61" s="10">
        <f>M61 * H61</f>
        <v/>
      </c>
    </row>
    <row r="62">
      <c r="A62" s="4" t="inlineStr">
        <is>
          <t>01.2023</t>
        </is>
      </c>
      <c r="B62" s="4" t="inlineStr">
        <is>
          <t>Pollo</t>
        </is>
      </c>
      <c r="C62" s="4" t="inlineStr">
        <is>
          <t>Agro Mexico</t>
        </is>
      </c>
      <c r="D62" s="4" t="n">
        <v>1012796</v>
      </c>
      <c r="E62" s="4" t="inlineStr">
        <is>
          <t>PO Ala Puch Mex@ Cj 10k AS</t>
        </is>
      </c>
      <c r="F62" s="4" t="inlineStr">
        <is>
          <t>Ala</t>
        </is>
      </c>
      <c r="G62" s="4" t="inlineStr">
        <is>
          <t>agro mexico1012796</t>
        </is>
      </c>
      <c r="H62" s="10" t="n">
        <v>79971.852</v>
      </c>
      <c r="I62" t="n">
        <v>18</v>
      </c>
      <c r="J62" t="n">
        <v>27</v>
      </c>
      <c r="K62" s="17" t="n">
        <v>0.4444444444444444</v>
      </c>
      <c r="L62" s="10">
        <f>K62 * H62</f>
        <v/>
      </c>
      <c r="M62" s="17" t="n">
        <v>0.6111111111111112</v>
      </c>
      <c r="N62" s="10">
        <f>M62 * H62</f>
        <v/>
      </c>
    </row>
    <row r="63">
      <c r="A63" s="4" t="inlineStr">
        <is>
          <t>01.2023</t>
        </is>
      </c>
      <c r="B63" s="4" t="inlineStr">
        <is>
          <t>Pollo</t>
        </is>
      </c>
      <c r="C63" s="4" t="inlineStr">
        <is>
          <t>Agro Sudamerica</t>
        </is>
      </c>
      <c r="D63" s="4" t="n">
        <v>1011421</v>
      </c>
      <c r="E63" s="4" t="inlineStr">
        <is>
          <t>PO Ppa Esp 50 Pim@ Cj 20k AS</t>
        </is>
      </c>
      <c r="F63" s="4" t="inlineStr">
        <is>
          <t>Carne Recuperada</t>
        </is>
      </c>
      <c r="G63" s="4" t="inlineStr">
        <is>
          <t>agro sudamerica1011421</t>
        </is>
      </c>
      <c r="H63" s="10" t="n">
        <v>1247516.824</v>
      </c>
      <c r="I63" t="n">
        <v>20</v>
      </c>
      <c r="J63" t="n">
        <v>27</v>
      </c>
      <c r="K63" s="17" t="n">
        <v>0.5</v>
      </c>
      <c r="L63" s="10">
        <f>K63 * H63</f>
        <v/>
      </c>
      <c r="M63" s="17" t="n">
        <v>0.65</v>
      </c>
      <c r="N63" s="10">
        <f>M63 * H63</f>
        <v/>
      </c>
    </row>
    <row r="64">
      <c r="A64" s="4" t="inlineStr">
        <is>
          <t>01.2023</t>
        </is>
      </c>
      <c r="B64" s="4" t="inlineStr">
        <is>
          <t>Pollo</t>
        </is>
      </c>
      <c r="C64" s="4" t="inlineStr">
        <is>
          <t>Agro Sudamerica</t>
        </is>
      </c>
      <c r="D64" s="4" t="n">
        <v>1011558</v>
      </c>
      <c r="E64" s="4" t="inlineStr">
        <is>
          <t>PO Ppa Esp@ 2 blo x 10k Cj AS</t>
        </is>
      </c>
      <c r="F64" s="4" t="inlineStr">
        <is>
          <t>Carne Recuperada</t>
        </is>
      </c>
      <c r="G64" s="4" t="inlineStr">
        <is>
          <t>agro sudamerica1011558</t>
        </is>
      </c>
      <c r="H64" s="10" t="n">
        <v>190147.184</v>
      </c>
      <c r="I64" t="n">
        <v>20</v>
      </c>
      <c r="J64" t="n">
        <v>27</v>
      </c>
      <c r="K64" s="17" t="n">
        <v>0.5</v>
      </c>
      <c r="L64" s="10">
        <f>K64 * H64</f>
        <v/>
      </c>
      <c r="M64" s="17" t="n">
        <v>0.65</v>
      </c>
      <c r="N64" s="10">
        <f>M64 * H64</f>
        <v/>
      </c>
    </row>
    <row r="65">
      <c r="A65" s="4" t="inlineStr">
        <is>
          <t>01.2023</t>
        </is>
      </c>
      <c r="B65" s="4" t="inlineStr">
        <is>
          <t>Pollo</t>
        </is>
      </c>
      <c r="C65" s="4" t="inlineStr">
        <is>
          <t>Agro Sudamerica</t>
        </is>
      </c>
      <c r="D65" s="4" t="n">
        <v>1012552</v>
      </c>
      <c r="E65" s="4" t="inlineStr">
        <is>
          <t>PO PchDeh Random@ Cj 10k AS</t>
        </is>
      </c>
      <c r="F65" s="4" t="inlineStr">
        <is>
          <t>Pechuga Desh</t>
        </is>
      </c>
      <c r="G65" s="4" t="inlineStr">
        <is>
          <t>agro sudamerica1012552</t>
        </is>
      </c>
      <c r="H65" s="10" t="n">
        <v>23750</v>
      </c>
      <c r="I65" t="n">
        <v>20</v>
      </c>
      <c r="J65" t="n">
        <v>27</v>
      </c>
      <c r="K65" s="17" t="n">
        <v>0.5</v>
      </c>
      <c r="L65" s="10">
        <f>K65 * H65</f>
        <v/>
      </c>
      <c r="M65" s="17" t="n">
        <v>0.65</v>
      </c>
      <c r="N65" s="10">
        <f>M65 * H65</f>
        <v/>
      </c>
    </row>
    <row r="66">
      <c r="A66" s="4" t="inlineStr">
        <is>
          <t>01.2023</t>
        </is>
      </c>
      <c r="B66" s="4" t="inlineStr">
        <is>
          <t>Pollo</t>
        </is>
      </c>
      <c r="C66" s="4" t="inlineStr">
        <is>
          <t>Agro Sudamerica</t>
        </is>
      </c>
      <c r="D66" s="4" t="n">
        <v>1012556</v>
      </c>
      <c r="E66" s="4" t="inlineStr">
        <is>
          <t>PO CDM 14% proteina@ Cj 20k AS</t>
        </is>
      </c>
      <c r="F66" s="4" t="inlineStr">
        <is>
          <t>Carne Recuperada</t>
        </is>
      </c>
      <c r="G66" s="4" t="inlineStr">
        <is>
          <t>agro sudamerica1012556</t>
        </is>
      </c>
      <c r="H66" s="10" t="n">
        <v>192030.856</v>
      </c>
      <c r="I66" t="n">
        <v>20</v>
      </c>
      <c r="J66" t="n">
        <v>27</v>
      </c>
      <c r="K66" s="17" t="n">
        <v>0.5</v>
      </c>
      <c r="L66" s="10">
        <f>K66 * H66</f>
        <v/>
      </c>
      <c r="M66" s="17" t="n">
        <v>0.65</v>
      </c>
      <c r="N66" s="10">
        <f>M66 * H66</f>
        <v/>
      </c>
    </row>
    <row r="67">
      <c r="A67" s="4" t="inlineStr">
        <is>
          <t>01.2023</t>
        </is>
      </c>
      <c r="B67" s="4" t="inlineStr">
        <is>
          <t>Pollo</t>
        </is>
      </c>
      <c r="C67" s="4" t="inlineStr">
        <is>
          <t>Agrosuper Asia</t>
        </is>
      </c>
      <c r="D67" s="4" t="n">
        <v>1012612</v>
      </c>
      <c r="E67" s="4" t="inlineStr">
        <is>
          <t>PO Ppa Esp Blo@ Bo Cj 20k AS</t>
        </is>
      </c>
      <c r="F67" s="4" t="inlineStr">
        <is>
          <t>Carne Recuperada</t>
        </is>
      </c>
      <c r="G67" s="4" t="inlineStr">
        <is>
          <t>agrosuper asia1012612</t>
        </is>
      </c>
      <c r="H67" s="10" t="n">
        <v>488060.384</v>
      </c>
      <c r="I67" t="n">
        <v>20</v>
      </c>
      <c r="J67" t="n">
        <v>27</v>
      </c>
      <c r="K67" s="17" t="n">
        <v>0.5</v>
      </c>
      <c r="L67" s="10">
        <f>K67 * H67</f>
        <v/>
      </c>
      <c r="M67" s="17" t="n">
        <v>0.65</v>
      </c>
      <c r="N67" s="10">
        <f>M67 * H67</f>
        <v/>
      </c>
    </row>
    <row r="68">
      <c r="A68" s="4" t="inlineStr">
        <is>
          <t>01.2023</t>
        </is>
      </c>
      <c r="B68" s="4" t="inlineStr">
        <is>
          <t>Pollo</t>
        </is>
      </c>
      <c r="C68" s="4" t="inlineStr">
        <is>
          <t>Agrosuper Shanghai</t>
        </is>
      </c>
      <c r="D68" s="4" t="n">
        <v>1011417</v>
      </c>
      <c r="E68" s="4" t="inlineStr">
        <is>
          <t>PO Ala Ctro NMr 4x5@ Bo Cj 20k AS</t>
        </is>
      </c>
      <c r="F68" s="4" t="inlineStr">
        <is>
          <t>Ala</t>
        </is>
      </c>
      <c r="G68" s="4" t="inlineStr">
        <is>
          <t>agrosuper shanghai1011417</t>
        </is>
      </c>
      <c r="H68" s="10" t="n">
        <v>158400</v>
      </c>
      <c r="I68" t="n">
        <v>20</v>
      </c>
      <c r="J68" t="n">
        <v>27</v>
      </c>
      <c r="K68" s="17" t="n">
        <v>0.5</v>
      </c>
      <c r="L68" s="10">
        <f>K68 * H68</f>
        <v/>
      </c>
      <c r="M68" s="17" t="n">
        <v>0.65</v>
      </c>
      <c r="N68" s="10">
        <f>M68 * H68</f>
        <v/>
      </c>
    </row>
    <row r="69">
      <c r="A69" s="4" t="inlineStr">
        <is>
          <t>01.2023</t>
        </is>
      </c>
      <c r="B69" s="4" t="inlineStr">
        <is>
          <t>Pollo</t>
        </is>
      </c>
      <c r="C69" s="4" t="inlineStr">
        <is>
          <t>Agrosuper Shanghai</t>
        </is>
      </c>
      <c r="D69" s="4" t="n">
        <v>1011586</v>
      </c>
      <c r="E69" s="4" t="inlineStr">
        <is>
          <t>PO Ala Media B 4x10@ Cj 20k AS</t>
        </is>
      </c>
      <c r="F69" s="4" t="inlineStr">
        <is>
          <t>Ala</t>
        </is>
      </c>
      <c r="G69" s="4" t="inlineStr">
        <is>
          <t>agrosuper shanghai1011586</t>
        </is>
      </c>
      <c r="H69" s="10" t="n">
        <v>119724</v>
      </c>
      <c r="I69" t="n">
        <v>20</v>
      </c>
      <c r="J69" t="n">
        <v>27</v>
      </c>
      <c r="K69" s="17" t="n">
        <v>0.5</v>
      </c>
      <c r="L69" s="10">
        <f>K69 * H69</f>
        <v/>
      </c>
      <c r="M69" s="17" t="n">
        <v>0.65</v>
      </c>
      <c r="N69" s="10">
        <f>M69 * H69</f>
        <v/>
      </c>
    </row>
    <row r="70">
      <c r="A70" s="4" t="inlineStr">
        <is>
          <t>01.2023</t>
        </is>
      </c>
      <c r="B70" s="4" t="inlineStr">
        <is>
          <t>Pollo</t>
        </is>
      </c>
      <c r="C70" s="4" t="inlineStr">
        <is>
          <t>Agrosuper Shanghai</t>
        </is>
      </c>
      <c r="D70" s="4" t="n">
        <v>1011967</v>
      </c>
      <c r="E70" s="4" t="inlineStr">
        <is>
          <t>PO Garra J@ Bo Cj 20k AS</t>
        </is>
      </c>
      <c r="F70" s="4" t="inlineStr">
        <is>
          <t>Patas</t>
        </is>
      </c>
      <c r="G70" s="4" t="inlineStr">
        <is>
          <t>agrosuper shanghai1011967</t>
        </is>
      </c>
      <c r="H70" s="10" t="n">
        <v>192000</v>
      </c>
      <c r="I70" t="n">
        <v>20</v>
      </c>
      <c r="J70" t="n">
        <v>27</v>
      </c>
      <c r="K70" s="17" t="n">
        <v>0.5</v>
      </c>
      <c r="L70" s="10">
        <f>K70 * H70</f>
        <v/>
      </c>
      <c r="M70" s="17" t="n">
        <v>0.65</v>
      </c>
      <c r="N70" s="10">
        <f>M70 * H70</f>
        <v/>
      </c>
    </row>
    <row r="71">
      <c r="A71" s="4" t="inlineStr">
        <is>
          <t>01.2023</t>
        </is>
      </c>
      <c r="B71" s="4" t="inlineStr">
        <is>
          <t>Pollo</t>
        </is>
      </c>
      <c r="C71" s="4" t="inlineStr">
        <is>
          <t>Agrosuper Shanghai</t>
        </is>
      </c>
      <c r="D71" s="4" t="n">
        <v>1011968</v>
      </c>
      <c r="E71" s="4" t="inlineStr">
        <is>
          <t>PO Garra L A@ Bo Cj 20k AS</t>
        </is>
      </c>
      <c r="F71" s="4" t="inlineStr">
        <is>
          <t>Patas</t>
        </is>
      </c>
      <c r="G71" s="4" t="inlineStr">
        <is>
          <t>agrosuper shanghai1011968</t>
        </is>
      </c>
      <c r="H71" s="10" t="n">
        <v>14260</v>
      </c>
      <c r="I71" t="n">
        <v>20</v>
      </c>
      <c r="J71" t="n">
        <v>27</v>
      </c>
      <c r="K71" s="17" t="n">
        <v>0.5</v>
      </c>
      <c r="L71" s="10">
        <f>K71 * H71</f>
        <v/>
      </c>
      <c r="M71" s="17" t="n">
        <v>0.65</v>
      </c>
      <c r="N71" s="10">
        <f>M71 * H71</f>
        <v/>
      </c>
    </row>
    <row r="72">
      <c r="A72" s="4" t="inlineStr">
        <is>
          <t>01.2023</t>
        </is>
      </c>
      <c r="B72" s="4" t="inlineStr">
        <is>
          <t>Pollo</t>
        </is>
      </c>
      <c r="C72" s="4" t="inlineStr">
        <is>
          <t>Agrosuper Shanghai</t>
        </is>
      </c>
      <c r="D72" s="4" t="n">
        <v>1011969</v>
      </c>
      <c r="E72" s="4" t="inlineStr">
        <is>
          <t>PO Garra L B@ Bo Cj 20k AS</t>
        </is>
      </c>
      <c r="F72" s="4" t="inlineStr">
        <is>
          <t>Patas</t>
        </is>
      </c>
      <c r="G72" s="4" t="inlineStr">
        <is>
          <t>agrosuper shanghai1011969</t>
        </is>
      </c>
      <c r="H72" s="10" t="n">
        <v>288000</v>
      </c>
      <c r="I72" t="n">
        <v>20</v>
      </c>
      <c r="J72" t="n">
        <v>27</v>
      </c>
      <c r="K72" s="17" t="n">
        <v>0.5</v>
      </c>
      <c r="L72" s="10">
        <f>K72 * H72</f>
        <v/>
      </c>
      <c r="M72" s="17" t="n">
        <v>0.65</v>
      </c>
      <c r="N72" s="10">
        <f>M72 * H72</f>
        <v/>
      </c>
    </row>
    <row r="73">
      <c r="A73" s="4" t="inlineStr">
        <is>
          <t>01.2023</t>
        </is>
      </c>
      <c r="B73" s="4" t="inlineStr">
        <is>
          <t>Pollo</t>
        </is>
      </c>
      <c r="C73" s="4" t="inlineStr">
        <is>
          <t>Agrosuper Shanghai</t>
        </is>
      </c>
      <c r="D73" s="4" t="n">
        <v>1012005</v>
      </c>
      <c r="E73" s="4" t="inlineStr">
        <is>
          <t>PO Garra IQF@ Bo Cj AS</t>
        </is>
      </c>
      <c r="F73" s="4" t="inlineStr">
        <is>
          <t>Patas</t>
        </is>
      </c>
      <c r="G73" s="4" t="inlineStr">
        <is>
          <t>agrosuper shanghai1012005</t>
        </is>
      </c>
      <c r="H73" s="10" t="n">
        <v>0</v>
      </c>
      <c r="I73" t="n">
        <v>20</v>
      </c>
      <c r="J73" t="n">
        <v>27</v>
      </c>
      <c r="K73" s="17" t="n">
        <v>0.5</v>
      </c>
      <c r="L73" s="10">
        <f>K73 * H73</f>
        <v/>
      </c>
      <c r="M73" s="17" t="n">
        <v>0.65</v>
      </c>
      <c r="N73" s="10">
        <f>M73 * H73</f>
        <v/>
      </c>
    </row>
    <row r="74">
      <c r="A74" s="4" t="inlineStr">
        <is>
          <t>01.2023</t>
        </is>
      </c>
      <c r="B74" s="4" t="inlineStr">
        <is>
          <t>Pollo</t>
        </is>
      </c>
      <c r="C74" s="4" t="inlineStr">
        <is>
          <t>Agrosuper Shanghai</t>
        </is>
      </c>
      <c r="D74" s="4" t="n">
        <v>1012218</v>
      </c>
      <c r="E74" s="4" t="inlineStr">
        <is>
          <t>PO Ala Media 1k@ Cj 20k AS</t>
        </is>
      </c>
      <c r="F74" s="4" t="inlineStr">
        <is>
          <t>Ala</t>
        </is>
      </c>
      <c r="G74" s="4" t="inlineStr">
        <is>
          <t>agrosuper shanghai1012218</t>
        </is>
      </c>
      <c r="H74" s="10" t="n">
        <v>0</v>
      </c>
      <c r="I74" t="n">
        <v>20</v>
      </c>
      <c r="J74" t="n">
        <v>27</v>
      </c>
      <c r="K74" s="17" t="n">
        <v>0.5</v>
      </c>
      <c r="L74" s="10">
        <f>K74 * H74</f>
        <v/>
      </c>
      <c r="M74" s="17" t="n">
        <v>0.65</v>
      </c>
      <c r="N74" s="10">
        <f>M74 * H74</f>
        <v/>
      </c>
    </row>
    <row r="75">
      <c r="A75" s="4" t="inlineStr">
        <is>
          <t>01.2023</t>
        </is>
      </c>
      <c r="B75" s="4" t="inlineStr">
        <is>
          <t>Pollo</t>
        </is>
      </c>
      <c r="C75" s="4" t="inlineStr">
        <is>
          <t>Agrosuper Shanghai</t>
        </is>
      </c>
      <c r="D75" s="4" t="n">
        <v>1012275</v>
      </c>
      <c r="E75" s="4" t="inlineStr">
        <is>
          <t>PO Tru Ala 4x10 NMr@ Bo Cj 20k AS</t>
        </is>
      </c>
      <c r="F75" s="4" t="inlineStr">
        <is>
          <t>Ala</t>
        </is>
      </c>
      <c r="G75" s="4" t="inlineStr">
        <is>
          <t>agrosuper shanghai1012275</t>
        </is>
      </c>
      <c r="H75" s="10" t="n">
        <v>0</v>
      </c>
      <c r="I75" t="n">
        <v>20</v>
      </c>
      <c r="J75" t="n">
        <v>27</v>
      </c>
      <c r="K75" s="17" t="n">
        <v>0.5</v>
      </c>
      <c r="L75" s="10">
        <f>K75 * H75</f>
        <v/>
      </c>
      <c r="M75" s="17" t="n">
        <v>0.65</v>
      </c>
      <c r="N75" s="10">
        <f>M75 * H75</f>
        <v/>
      </c>
    </row>
    <row r="76">
      <c r="A76" s="4" t="inlineStr">
        <is>
          <t>01.2023</t>
        </is>
      </c>
      <c r="B76" s="4" t="inlineStr">
        <is>
          <t>Pollo</t>
        </is>
      </c>
      <c r="C76" s="4" t="inlineStr">
        <is>
          <t>Agrosuper Shanghai</t>
        </is>
      </c>
      <c r="D76" s="4" t="n">
        <v>1012434</v>
      </c>
      <c r="E76" s="4" t="inlineStr">
        <is>
          <t>PO Pta Ala@ Cj 20k AS</t>
        </is>
      </c>
      <c r="F76" s="4" t="inlineStr">
        <is>
          <t>Ala</t>
        </is>
      </c>
      <c r="G76" s="4" t="inlineStr">
        <is>
          <t>agrosuper shanghai1012434</t>
        </is>
      </c>
      <c r="H76" s="10" t="n">
        <v>0</v>
      </c>
      <c r="I76" t="n">
        <v>20</v>
      </c>
      <c r="J76" t="n">
        <v>27</v>
      </c>
      <c r="K76" s="17" t="n">
        <v>0.5</v>
      </c>
      <c r="L76" s="10">
        <f>K76 * H76</f>
        <v/>
      </c>
      <c r="M76" s="17" t="n">
        <v>0.65</v>
      </c>
      <c r="N76" s="10">
        <f>M76 * H76</f>
        <v/>
      </c>
    </row>
    <row r="77">
      <c r="A77" s="4" t="inlineStr">
        <is>
          <t>01.2023</t>
        </is>
      </c>
      <c r="B77" s="4" t="inlineStr">
        <is>
          <t>Pollo</t>
        </is>
      </c>
      <c r="C77" s="4" t="inlineStr">
        <is>
          <t>Agrosuper Shanghai</t>
        </is>
      </c>
      <c r="D77" s="4" t="n">
        <v>1012448</v>
      </c>
      <c r="E77" s="4" t="inlineStr">
        <is>
          <t>PO Garra Economy@ Cj 20k AS</t>
        </is>
      </c>
      <c r="F77" s="4" t="inlineStr">
        <is>
          <t>Patas</t>
        </is>
      </c>
      <c r="G77" s="4" t="inlineStr">
        <is>
          <t>agrosuper shanghai1012448</t>
        </is>
      </c>
      <c r="H77" s="10" t="n">
        <v>144000</v>
      </c>
      <c r="I77" t="n">
        <v>20</v>
      </c>
      <c r="J77" t="n">
        <v>27</v>
      </c>
      <c r="K77" s="17" t="n">
        <v>0.5</v>
      </c>
      <c r="L77" s="10">
        <f>K77 * H77</f>
        <v/>
      </c>
      <c r="M77" s="17" t="n">
        <v>0.65</v>
      </c>
      <c r="N77" s="10">
        <f>M77 * H77</f>
        <v/>
      </c>
    </row>
    <row r="78">
      <c r="A78" s="4" t="inlineStr">
        <is>
          <t>01.2023</t>
        </is>
      </c>
      <c r="B78" s="4" t="inlineStr">
        <is>
          <t>Pollo</t>
        </is>
      </c>
      <c r="C78" s="4" t="inlineStr">
        <is>
          <t>Agrosuper Shanghai</t>
        </is>
      </c>
      <c r="D78" s="4" t="n">
        <v>1012451</v>
      </c>
      <c r="E78" s="4" t="inlineStr">
        <is>
          <t>PO Ala Media@ Cj 15k AS</t>
        </is>
      </c>
      <c r="F78" s="4" t="inlineStr">
        <is>
          <t>Ala</t>
        </is>
      </c>
      <c r="G78" s="4" t="inlineStr">
        <is>
          <t>agrosuper shanghai1012451</t>
        </is>
      </c>
      <c r="H78" s="10" t="n">
        <v>0</v>
      </c>
      <c r="I78" t="n">
        <v>20</v>
      </c>
      <c r="J78" t="n">
        <v>27</v>
      </c>
      <c r="K78" s="17" t="n">
        <v>0.5</v>
      </c>
      <c r="L78" s="10">
        <f>K78 * H78</f>
        <v/>
      </c>
      <c r="M78" s="17" t="n">
        <v>0.65</v>
      </c>
      <c r="N78" s="10">
        <f>M78 * H78</f>
        <v/>
      </c>
    </row>
    <row r="79">
      <c r="A79" s="4" t="inlineStr">
        <is>
          <t>01.2023</t>
        </is>
      </c>
      <c r="B79" s="4" t="inlineStr">
        <is>
          <t>Pollo</t>
        </is>
      </c>
      <c r="C79" s="4" t="inlineStr">
        <is>
          <t>Agrosuper Shanghai</t>
        </is>
      </c>
      <c r="D79" s="4" t="n">
        <v>1012452</v>
      </c>
      <c r="E79" s="4" t="inlineStr">
        <is>
          <t>PO Ala Media Grado B@ Cj AS</t>
        </is>
      </c>
      <c r="F79" s="4" t="inlineStr">
        <is>
          <t>Ala</t>
        </is>
      </c>
      <c r="G79" s="4" t="inlineStr">
        <is>
          <t>agrosuper shanghai1012452</t>
        </is>
      </c>
      <c r="H79" s="10" t="n">
        <v>79904</v>
      </c>
      <c r="I79" t="n">
        <v>20</v>
      </c>
      <c r="J79" t="n">
        <v>27</v>
      </c>
      <c r="K79" s="17" t="n">
        <v>0.5</v>
      </c>
      <c r="L79" s="10">
        <f>K79 * H79</f>
        <v/>
      </c>
      <c r="M79" s="17" t="n">
        <v>0.65</v>
      </c>
      <c r="N79" s="10">
        <f>M79 * H79</f>
        <v/>
      </c>
    </row>
    <row r="80">
      <c r="A80" s="4" t="inlineStr">
        <is>
          <t>01.2023</t>
        </is>
      </c>
      <c r="B80" s="4" t="inlineStr">
        <is>
          <t>Pollo</t>
        </is>
      </c>
      <c r="C80" s="4" t="inlineStr">
        <is>
          <t>Agrosuper Shanghai</t>
        </is>
      </c>
      <c r="D80" s="4" t="n">
        <v>1012453</v>
      </c>
      <c r="E80" s="4" t="inlineStr">
        <is>
          <t>PO Ala Media IQF@ Cj 18k AS</t>
        </is>
      </c>
      <c r="F80" s="4" t="inlineStr">
        <is>
          <t>Ala</t>
        </is>
      </c>
      <c r="G80" s="4" t="inlineStr">
        <is>
          <t>agrosuper shanghai1012453</t>
        </is>
      </c>
      <c r="H80" s="10" t="n">
        <v>0</v>
      </c>
      <c r="I80" t="n">
        <v>20</v>
      </c>
      <c r="J80" t="n">
        <v>27</v>
      </c>
      <c r="K80" s="17" t="n">
        <v>0.5</v>
      </c>
      <c r="L80" s="10">
        <f>K80 * H80</f>
        <v/>
      </c>
      <c r="M80" s="17" t="n">
        <v>0.65</v>
      </c>
      <c r="N80" s="10">
        <f>M80 * H80</f>
        <v/>
      </c>
    </row>
    <row r="81">
      <c r="A81" s="4" t="inlineStr">
        <is>
          <t>01.2023</t>
        </is>
      </c>
      <c r="B81" s="4" t="inlineStr">
        <is>
          <t>Pollo</t>
        </is>
      </c>
      <c r="C81" s="4" t="inlineStr">
        <is>
          <t>Agrosuper Shanghai</t>
        </is>
      </c>
      <c r="D81" s="4" t="n">
        <v>1012455</v>
      </c>
      <c r="E81" s="4" t="inlineStr">
        <is>
          <t>PO Ctro Pta Ala Choice@ Cj 20k AS</t>
        </is>
      </c>
      <c r="F81" s="4" t="inlineStr">
        <is>
          <t>Ala</t>
        </is>
      </c>
      <c r="G81" s="4" t="inlineStr">
        <is>
          <t>agrosuper shanghai1012455</t>
        </is>
      </c>
      <c r="H81" s="10" t="n">
        <v>96000</v>
      </c>
      <c r="I81" t="n">
        <v>20</v>
      </c>
      <c r="J81" t="n">
        <v>27</v>
      </c>
      <c r="K81" s="17" t="n">
        <v>0.5</v>
      </c>
      <c r="L81" s="10">
        <f>K81 * H81</f>
        <v/>
      </c>
      <c r="M81" s="17" t="n">
        <v>0.65</v>
      </c>
      <c r="N81" s="10">
        <f>M81 * H81</f>
        <v/>
      </c>
    </row>
    <row r="82">
      <c r="A82" s="4" t="inlineStr">
        <is>
          <t>01.2023</t>
        </is>
      </c>
      <c r="B82" s="4" t="inlineStr">
        <is>
          <t>Pollo</t>
        </is>
      </c>
      <c r="C82" s="4" t="inlineStr">
        <is>
          <t>Agrosuper Shanghai</t>
        </is>
      </c>
      <c r="D82" s="4" t="n">
        <v>1012503</v>
      </c>
      <c r="E82" s="4" t="inlineStr">
        <is>
          <t>PO Garra M B@ Cj 20k AS</t>
        </is>
      </c>
      <c r="F82" s="4" t="inlineStr">
        <is>
          <t>Patas</t>
        </is>
      </c>
      <c r="G82" s="4" t="inlineStr">
        <is>
          <t>agrosuper shanghai1012503</t>
        </is>
      </c>
      <c r="H82" s="10" t="n">
        <v>384000</v>
      </c>
      <c r="I82" t="n">
        <v>20</v>
      </c>
      <c r="J82" t="n">
        <v>27</v>
      </c>
      <c r="K82" s="17" t="n">
        <v>0.5</v>
      </c>
      <c r="L82" s="10">
        <f>K82 * H82</f>
        <v/>
      </c>
      <c r="M82" s="17" t="n">
        <v>0.65</v>
      </c>
      <c r="N82" s="10">
        <f>M82 * H82</f>
        <v/>
      </c>
    </row>
    <row r="83">
      <c r="A83" s="4" t="inlineStr">
        <is>
          <t>01.2023</t>
        </is>
      </c>
      <c r="B83" s="4" t="inlineStr">
        <is>
          <t>Pollo</t>
        </is>
      </c>
      <c r="C83" s="4" t="inlineStr">
        <is>
          <t>Agrosuper Shanghai</t>
        </is>
      </c>
      <c r="D83" s="4" t="n">
        <v>1012504</v>
      </c>
      <c r="E83" s="4" t="inlineStr">
        <is>
          <t>PO Garra Economy@ Cj 20k AS</t>
        </is>
      </c>
      <c r="F83" s="4" t="inlineStr">
        <is>
          <t>Patas</t>
        </is>
      </c>
      <c r="G83" s="4" t="inlineStr">
        <is>
          <t>agrosuper shanghai1012504</t>
        </is>
      </c>
      <c r="H83" s="10" t="n">
        <v>96000</v>
      </c>
      <c r="I83" t="n">
        <v>20</v>
      </c>
      <c r="J83" t="n">
        <v>27</v>
      </c>
      <c r="K83" s="17" t="n">
        <v>0.5</v>
      </c>
      <c r="L83" s="10">
        <f>K83 * H83</f>
        <v/>
      </c>
      <c r="M83" s="17" t="n">
        <v>0.65</v>
      </c>
      <c r="N83" s="10">
        <f>M83 * H83</f>
        <v/>
      </c>
    </row>
    <row r="84">
      <c r="A84" s="4" t="inlineStr">
        <is>
          <t>01.2023</t>
        </is>
      </c>
      <c r="B84" s="4" t="inlineStr">
        <is>
          <t>Pollo</t>
        </is>
      </c>
      <c r="C84" s="4" t="inlineStr">
        <is>
          <t>Agrosuper Shanghai</t>
        </is>
      </c>
      <c r="D84" s="4" t="n">
        <v>1012526</v>
      </c>
      <c r="E84" s="4" t="inlineStr">
        <is>
          <t>PO Garra L A@ Bo Cj 20k AS</t>
        </is>
      </c>
      <c r="F84" s="4" t="inlineStr">
        <is>
          <t>Patas</t>
        </is>
      </c>
      <c r="G84" s="4" t="inlineStr">
        <is>
          <t>agrosuper shanghai1012526</t>
        </is>
      </c>
      <c r="H84" s="10" t="n">
        <v>9600</v>
      </c>
      <c r="I84" t="n">
        <v>20</v>
      </c>
      <c r="J84" t="n">
        <v>27</v>
      </c>
      <c r="K84" s="17" t="n">
        <v>0.5</v>
      </c>
      <c r="L84" s="10">
        <f>K84 * H84</f>
        <v/>
      </c>
      <c r="M84" s="17" t="n">
        <v>0.65</v>
      </c>
      <c r="N84" s="10">
        <f>M84 * H84</f>
        <v/>
      </c>
    </row>
    <row r="85">
      <c r="A85" s="4" t="inlineStr">
        <is>
          <t>01.2023</t>
        </is>
      </c>
      <c r="B85" s="4" t="inlineStr">
        <is>
          <t>Pollo</t>
        </is>
      </c>
      <c r="C85" s="4" t="inlineStr">
        <is>
          <t>Agrosuper Shanghai</t>
        </is>
      </c>
      <c r="D85" s="4" t="n">
        <v>1012527</v>
      </c>
      <c r="E85" s="4" t="inlineStr">
        <is>
          <t>PO Garra M A@ Bo Cj 20k AS</t>
        </is>
      </c>
      <c r="F85" s="4" t="inlineStr">
        <is>
          <t>Patas</t>
        </is>
      </c>
      <c r="G85" s="4" t="inlineStr">
        <is>
          <t>agrosuper shanghai1012527</t>
        </is>
      </c>
      <c r="H85" s="10" t="n">
        <v>72000</v>
      </c>
      <c r="I85" t="n">
        <v>20</v>
      </c>
      <c r="J85" t="n">
        <v>27</v>
      </c>
      <c r="K85" s="17" t="n">
        <v>0.5</v>
      </c>
      <c r="L85" s="10">
        <f>K85 * H85</f>
        <v/>
      </c>
      <c r="M85" s="17" t="n">
        <v>0.65</v>
      </c>
      <c r="N85" s="10">
        <f>M85 * H85</f>
        <v/>
      </c>
    </row>
    <row r="86">
      <c r="A86" s="4" t="inlineStr">
        <is>
          <t>01.2023</t>
        </is>
      </c>
      <c r="B86" s="4" t="inlineStr">
        <is>
          <t>Pollo</t>
        </is>
      </c>
      <c r="C86" s="4" t="inlineStr">
        <is>
          <t>Agrosuper Shanghai</t>
        </is>
      </c>
      <c r="D86" s="4" t="n">
        <v>1012595</v>
      </c>
      <c r="E86" s="4" t="inlineStr">
        <is>
          <t>PO PchDeh@ Bo 16x1k Cj AS</t>
        </is>
      </c>
      <c r="F86" s="4" t="inlineStr">
        <is>
          <t>Pechuga Desh</t>
        </is>
      </c>
      <c r="G86" s="4" t="inlineStr">
        <is>
          <t>agrosuper shanghai1012595</t>
        </is>
      </c>
      <c r="H86" s="10" t="n">
        <v>0</v>
      </c>
      <c r="I86" t="n">
        <v>20</v>
      </c>
      <c r="J86" t="n">
        <v>27</v>
      </c>
      <c r="K86" s="17" t="n">
        <v>0.5</v>
      </c>
      <c r="L86" s="10">
        <f>K86 * H86</f>
        <v/>
      </c>
      <c r="M86" s="17" t="n">
        <v>0.65</v>
      </c>
      <c r="N86" s="10">
        <f>M86 * H86</f>
        <v/>
      </c>
    </row>
    <row r="87">
      <c r="A87" s="4" t="inlineStr">
        <is>
          <t>01.2023</t>
        </is>
      </c>
      <c r="B87" s="4" t="inlineStr">
        <is>
          <t>Pollo</t>
        </is>
      </c>
      <c r="C87" s="4" t="inlineStr">
        <is>
          <t>Agrosuper Shanghai</t>
        </is>
      </c>
      <c r="D87" s="4" t="n">
        <v>1012598</v>
      </c>
      <c r="E87" s="4" t="inlineStr">
        <is>
          <t>GA Garra G Large B@ Cj 20k AS</t>
        </is>
      </c>
      <c r="F87" s="4" t="inlineStr">
        <is>
          <t>Patas</t>
        </is>
      </c>
      <c r="G87" s="4" t="inlineStr">
        <is>
          <t>agrosuper shanghai1012598</t>
        </is>
      </c>
      <c r="H87" s="10" t="n">
        <v>0</v>
      </c>
      <c r="I87" t="n">
        <v>20</v>
      </c>
      <c r="J87" t="n">
        <v>27</v>
      </c>
      <c r="K87" s="17" t="n">
        <v>0.5</v>
      </c>
      <c r="L87" s="10">
        <f>K87 * H87</f>
        <v/>
      </c>
      <c r="M87" s="17" t="n">
        <v>0.65</v>
      </c>
      <c r="N87" s="10">
        <f>M87 * H87</f>
        <v/>
      </c>
    </row>
    <row r="88">
      <c r="A88" s="4" t="inlineStr">
        <is>
          <t>01.2023</t>
        </is>
      </c>
      <c r="B88" s="4" t="inlineStr">
        <is>
          <t>Pollo</t>
        </is>
      </c>
      <c r="C88" s="4" t="inlineStr">
        <is>
          <t>Agrosuper Shanghai</t>
        </is>
      </c>
      <c r="D88" s="4" t="n">
        <v>1012622</v>
      </c>
      <c r="E88" s="4" t="inlineStr">
        <is>
          <t>PO TruEnt Deh Tf@MUESTRA SAG</t>
        </is>
      </c>
      <c r="F88" s="4" t="inlineStr">
        <is>
          <t>Muestra</t>
        </is>
      </c>
      <c r="G88" s="4" t="inlineStr">
        <is>
          <t>agrosuper shanghai1012622</t>
        </is>
      </c>
      <c r="H88" s="10" t="n">
        <v>0</v>
      </c>
      <c r="I88" t="n">
        <v>20</v>
      </c>
      <c r="J88" t="n">
        <v>27</v>
      </c>
      <c r="K88" s="17" t="n">
        <v>0.5</v>
      </c>
      <c r="L88" s="10">
        <f>K88 * H88</f>
        <v/>
      </c>
      <c r="M88" s="17" t="n">
        <v>0.65</v>
      </c>
      <c r="N88" s="10">
        <f>M88 * H88</f>
        <v/>
      </c>
    </row>
    <row r="89">
      <c r="A89" s="4" t="inlineStr">
        <is>
          <t>01.2023</t>
        </is>
      </c>
      <c r="B89" s="4" t="inlineStr">
        <is>
          <t>Pollo</t>
        </is>
      </c>
      <c r="C89" s="4" t="inlineStr">
        <is>
          <t>Agrosuper Shanghai</t>
        </is>
      </c>
      <c r="D89" s="4" t="n">
        <v>1012681</v>
      </c>
      <c r="E89" s="4" t="inlineStr">
        <is>
          <t>PO Nudillo @ Cj 20Kg AS</t>
        </is>
      </c>
      <c r="F89" s="4" t="inlineStr">
        <is>
          <t>Subprod</t>
        </is>
      </c>
      <c r="G89" s="4" t="inlineStr">
        <is>
          <t>agrosuper shanghai1012681</t>
        </is>
      </c>
      <c r="H89" s="10" t="n">
        <v>0</v>
      </c>
      <c r="I89" t="n">
        <v>20</v>
      </c>
      <c r="J89" t="n">
        <v>27</v>
      </c>
      <c r="K89" s="17" t="n">
        <v>0.5</v>
      </c>
      <c r="L89" s="10">
        <f>K89 * H89</f>
        <v/>
      </c>
      <c r="M89" s="17" t="n">
        <v>0.65</v>
      </c>
      <c r="N89" s="10">
        <f>M89 * H89</f>
        <v/>
      </c>
    </row>
    <row r="90">
      <c r="A90" s="4" t="inlineStr">
        <is>
          <t>01.2023</t>
        </is>
      </c>
      <c r="B90" s="4" t="inlineStr">
        <is>
          <t>Pollo</t>
        </is>
      </c>
      <c r="C90" s="4" t="inlineStr">
        <is>
          <t>Andes Asia</t>
        </is>
      </c>
      <c r="D90" s="4" t="n">
        <v>1011948</v>
      </c>
      <c r="E90" s="4" t="inlineStr">
        <is>
          <t>PO Ctre Mrps@ Cj 12k AS</t>
        </is>
      </c>
      <c r="F90" s="4" t="inlineStr">
        <is>
          <t>Menudencias</t>
        </is>
      </c>
      <c r="G90" s="4" t="inlineStr">
        <is>
          <t>andes asia1011948</t>
        </is>
      </c>
      <c r="H90" s="10" t="n">
        <v>0</v>
      </c>
      <c r="I90" t="n">
        <v>20</v>
      </c>
      <c r="J90" t="n">
        <v>27</v>
      </c>
      <c r="K90" s="17" t="n">
        <v>0.5</v>
      </c>
      <c r="L90" s="10">
        <f>K90 * H90</f>
        <v/>
      </c>
      <c r="M90" s="17" t="n">
        <v>0.65</v>
      </c>
      <c r="N90" s="10">
        <f>M90 * H90</f>
        <v/>
      </c>
    </row>
    <row r="91">
      <c r="A91" s="4" t="inlineStr">
        <is>
          <t>01.2023</t>
        </is>
      </c>
      <c r="B91" s="4" t="inlineStr">
        <is>
          <t>Pollo</t>
        </is>
      </c>
      <c r="C91" s="4" t="inlineStr">
        <is>
          <t>Andes Asia</t>
        </is>
      </c>
      <c r="D91" s="4" t="n">
        <v>1012326</v>
      </c>
      <c r="E91" s="4" t="inlineStr">
        <is>
          <t>PO Corazon@Bo 12k Cj AS</t>
        </is>
      </c>
      <c r="F91" s="4" t="inlineStr">
        <is>
          <t>Menudencias</t>
        </is>
      </c>
      <c r="G91" s="4" t="inlineStr">
        <is>
          <t>andes asia1012326</t>
        </is>
      </c>
      <c r="H91" s="10" t="n">
        <v>0</v>
      </c>
      <c r="I91" t="n">
        <v>20</v>
      </c>
      <c r="J91" t="n">
        <v>27</v>
      </c>
      <c r="K91" s="17" t="n">
        <v>0.5</v>
      </c>
      <c r="L91" s="10">
        <f>K91 * H91</f>
        <v/>
      </c>
      <c r="M91" s="17" t="n">
        <v>0.65</v>
      </c>
      <c r="N91" s="10">
        <f>M91 * H91</f>
        <v/>
      </c>
    </row>
    <row r="92">
      <c r="A92" s="4" t="inlineStr">
        <is>
          <t>01.2023</t>
        </is>
      </c>
      <c r="B92" s="4" t="inlineStr">
        <is>
          <t>Pollo</t>
        </is>
      </c>
      <c r="C92" s="4" t="inlineStr">
        <is>
          <t>Andes Asia</t>
        </is>
      </c>
      <c r="D92" s="4" t="n">
        <v>1012682</v>
      </c>
      <c r="E92" s="4" t="inlineStr">
        <is>
          <t>PO Cola @ Cj 10Kg</t>
        </is>
      </c>
      <c r="F92" s="4" t="inlineStr">
        <is>
          <t>Menudencias</t>
        </is>
      </c>
      <c r="G92" s="4" t="inlineStr">
        <is>
          <t>andes asia1012682</t>
        </is>
      </c>
      <c r="H92" s="10" t="n">
        <v>0</v>
      </c>
      <c r="I92" t="n">
        <v>20</v>
      </c>
      <c r="J92" t="n">
        <v>27</v>
      </c>
      <c r="K92" s="17" t="n">
        <v>0.5</v>
      </c>
      <c r="L92" s="10">
        <f>K92 * H92</f>
        <v/>
      </c>
      <c r="M92" s="17" t="n">
        <v>0.65</v>
      </c>
      <c r="N92" s="10">
        <f>M92 * H92</f>
        <v/>
      </c>
    </row>
    <row r="93">
      <c r="A93" s="4" t="inlineStr">
        <is>
          <t>01.2023</t>
        </is>
      </c>
      <c r="B93" s="4" t="inlineStr">
        <is>
          <t>Cerdo</t>
        </is>
      </c>
      <c r="C93" s="4" t="inlineStr">
        <is>
          <t>Agro America</t>
        </is>
      </c>
      <c r="D93" s="4" t="n">
        <v>1020822</v>
      </c>
      <c r="E93" s="4" t="inlineStr">
        <is>
          <t>GO Resto Tira Hso@ Cj 20k AS</t>
        </is>
      </c>
      <c r="F93" s="4" t="inlineStr">
        <is>
          <t>Huesos</t>
        </is>
      </c>
      <c r="G93" s="4" t="inlineStr">
        <is>
          <t>agro america1020822</t>
        </is>
      </c>
      <c r="H93" s="10" t="n">
        <v>0</v>
      </c>
      <c r="I93" t="n">
        <v>20</v>
      </c>
      <c r="J93" t="n">
        <v>27</v>
      </c>
      <c r="K93" s="17" t="n">
        <v>0.5</v>
      </c>
      <c r="L93" s="10">
        <f>K93 * H93</f>
        <v/>
      </c>
      <c r="M93" s="17" t="n">
        <v>0.65</v>
      </c>
      <c r="N93" s="10">
        <f>M93 * H93</f>
        <v/>
      </c>
    </row>
    <row r="94">
      <c r="A94" s="4" t="inlineStr">
        <is>
          <t>01.2023</t>
        </is>
      </c>
      <c r="B94" s="4" t="inlineStr">
        <is>
          <t>Cerdo</t>
        </is>
      </c>
      <c r="C94" s="4" t="inlineStr">
        <is>
          <t>Agro America</t>
        </is>
      </c>
      <c r="D94" s="4" t="n">
        <v>1020828</v>
      </c>
      <c r="E94" s="4" t="inlineStr">
        <is>
          <t>GO BB Ribs 20-24 Oz@ Cj 10k AS</t>
        </is>
      </c>
      <c r="F94" s="4" t="inlineStr">
        <is>
          <t>Chuleta</t>
        </is>
      </c>
      <c r="G94" s="4" t="inlineStr">
        <is>
          <t>agro america1020828</t>
        </is>
      </c>
      <c r="H94" s="10" t="n">
        <v>0</v>
      </c>
      <c r="I94" t="n">
        <v>20</v>
      </c>
      <c r="J94" t="n">
        <v>27</v>
      </c>
      <c r="K94" s="17" t="n">
        <v>0.5</v>
      </c>
      <c r="L94" s="10">
        <f>K94 * H94</f>
        <v/>
      </c>
      <c r="M94" s="17" t="n">
        <v>0.65</v>
      </c>
      <c r="N94" s="10">
        <f>M94 * H94</f>
        <v/>
      </c>
    </row>
    <row r="95">
      <c r="A95" s="4" t="inlineStr">
        <is>
          <t>01.2023</t>
        </is>
      </c>
      <c r="B95" s="4" t="inlineStr">
        <is>
          <t>Cerdo</t>
        </is>
      </c>
      <c r="C95" s="4" t="inlineStr">
        <is>
          <t>Agro America</t>
        </is>
      </c>
      <c r="D95" s="4" t="n">
        <v>1021140</v>
      </c>
      <c r="E95" s="4" t="inlineStr">
        <is>
          <t>GO Chu Ctro@ Fi Cj 20k US</t>
        </is>
      </c>
      <c r="F95" s="4" t="inlineStr">
        <is>
          <t>Chuleta</t>
        </is>
      </c>
      <c r="G95" s="4" t="inlineStr">
        <is>
          <t>agro america1021140</t>
        </is>
      </c>
      <c r="H95" s="10" t="n">
        <v>48026.976</v>
      </c>
      <c r="I95" t="n">
        <v>20</v>
      </c>
      <c r="J95" t="n">
        <v>27</v>
      </c>
      <c r="K95" s="17" t="n">
        <v>0.5</v>
      </c>
      <c r="L95" s="10">
        <f>K95 * H95</f>
        <v/>
      </c>
      <c r="M95" s="17" t="n">
        <v>0.65</v>
      </c>
      <c r="N95" s="10">
        <f>M95 * H95</f>
        <v/>
      </c>
    </row>
    <row r="96">
      <c r="A96" s="4" t="inlineStr">
        <is>
          <t>01.2023</t>
        </is>
      </c>
      <c r="B96" s="4" t="inlineStr">
        <is>
          <t>Cerdo</t>
        </is>
      </c>
      <c r="C96" s="4" t="inlineStr">
        <is>
          <t>Agro America</t>
        </is>
      </c>
      <c r="D96" s="4" t="n">
        <v>1021260</v>
      </c>
      <c r="E96" s="4" t="inlineStr">
        <is>
          <t>GO Estómago Crud@ Bo Cj 20k AS</t>
        </is>
      </c>
      <c r="F96" s="4" t="inlineStr">
        <is>
          <t>Subprod</t>
        </is>
      </c>
      <c r="G96" s="4" t="inlineStr">
        <is>
          <t>agro america1021260</t>
        </is>
      </c>
      <c r="H96" s="10" t="n">
        <v>96043.58</v>
      </c>
      <c r="I96" t="n">
        <v>20</v>
      </c>
      <c r="J96" t="n">
        <v>27</v>
      </c>
      <c r="K96" s="17" t="n">
        <v>0.5</v>
      </c>
      <c r="L96" s="10">
        <f>K96 * H96</f>
        <v/>
      </c>
      <c r="M96" s="17" t="n">
        <v>0.65</v>
      </c>
      <c r="N96" s="10">
        <f>M96 * H96</f>
        <v/>
      </c>
    </row>
    <row r="97">
      <c r="A97" s="4" t="inlineStr">
        <is>
          <t>01.2023</t>
        </is>
      </c>
      <c r="B97" s="4" t="inlineStr">
        <is>
          <t>Cerdo</t>
        </is>
      </c>
      <c r="C97" s="4" t="inlineStr">
        <is>
          <t>Agro America</t>
        </is>
      </c>
      <c r="D97" s="4" t="n">
        <v>1021398</v>
      </c>
      <c r="E97" s="4" t="inlineStr">
        <is>
          <t>GO File C/cab@ Cj 5k AS</t>
        </is>
      </c>
      <c r="F97" s="4" t="inlineStr">
        <is>
          <t>Filete</t>
        </is>
      </c>
      <c r="G97" s="4" t="inlineStr">
        <is>
          <t>agro america1021398</t>
        </is>
      </c>
      <c r="H97" s="10" t="n">
        <v>0</v>
      </c>
      <c r="I97" t="n">
        <v>20</v>
      </c>
      <c r="J97" t="n">
        <v>27</v>
      </c>
      <c r="K97" s="17" t="n">
        <v>0.5</v>
      </c>
      <c r="L97" s="10">
        <f>K97 * H97</f>
        <v/>
      </c>
      <c r="M97" s="17" t="n">
        <v>0.65</v>
      </c>
      <c r="N97" s="10">
        <f>M97 * H97</f>
        <v/>
      </c>
    </row>
    <row r="98">
      <c r="A98" s="4" t="inlineStr">
        <is>
          <t>01.2023</t>
        </is>
      </c>
      <c r="B98" s="4" t="inlineStr">
        <is>
          <t>Cerdo</t>
        </is>
      </c>
      <c r="C98" s="4" t="inlineStr">
        <is>
          <t>Agro America</t>
        </is>
      </c>
      <c r="D98" s="4" t="n">
        <v>1021538</v>
      </c>
      <c r="E98" s="4" t="inlineStr">
        <is>
          <t>GO Pecho Belly S/p@ Vp Cj AS</t>
        </is>
      </c>
      <c r="F98" s="4" t="inlineStr">
        <is>
          <t>Panceta</t>
        </is>
      </c>
      <c r="G98" s="4" t="inlineStr">
        <is>
          <t>agro america1021538</t>
        </is>
      </c>
      <c r="H98" s="10" t="n">
        <v>264108.748</v>
      </c>
      <c r="I98" t="n">
        <v>20</v>
      </c>
      <c r="J98" t="n">
        <v>27</v>
      </c>
      <c r="K98" s="17" t="n">
        <v>0.5</v>
      </c>
      <c r="L98" s="10">
        <f>K98 * H98</f>
        <v/>
      </c>
      <c r="M98" s="17" t="n">
        <v>0.65</v>
      </c>
      <c r="N98" s="10">
        <f>M98 * H98</f>
        <v/>
      </c>
    </row>
    <row r="99">
      <c r="A99" s="4" t="inlineStr">
        <is>
          <t>01.2023</t>
        </is>
      </c>
      <c r="B99" s="4" t="inlineStr">
        <is>
          <t>Cerdo</t>
        </is>
      </c>
      <c r="C99" s="4" t="inlineStr">
        <is>
          <t>Agro America</t>
        </is>
      </c>
      <c r="D99" s="4" t="n">
        <v>1021539</v>
      </c>
      <c r="E99" s="4" t="inlineStr">
        <is>
          <t>GO Pecho Belly C/Hso pec@ Vp Cj AS</t>
        </is>
      </c>
      <c r="F99" s="4" t="inlineStr">
        <is>
          <t>Panceta</t>
        </is>
      </c>
      <c r="G99" s="4" t="inlineStr">
        <is>
          <t>agro america1021539</t>
        </is>
      </c>
      <c r="H99" s="10" t="n">
        <v>12112.268</v>
      </c>
      <c r="I99" t="n">
        <v>20</v>
      </c>
      <c r="J99" t="n">
        <v>27</v>
      </c>
      <c r="K99" s="17" t="n">
        <v>0.5</v>
      </c>
      <c r="L99" s="10">
        <f>K99 * H99</f>
        <v/>
      </c>
      <c r="M99" s="17" t="n">
        <v>0.65</v>
      </c>
      <c r="N99" s="10">
        <f>M99 * H99</f>
        <v/>
      </c>
    </row>
    <row r="100">
      <c r="A100" s="4" t="inlineStr">
        <is>
          <t>01.2023</t>
        </is>
      </c>
      <c r="B100" s="4" t="inlineStr">
        <is>
          <t>Cerdo</t>
        </is>
      </c>
      <c r="C100" s="4" t="inlineStr">
        <is>
          <t>Agro America</t>
        </is>
      </c>
      <c r="D100" s="4" t="n">
        <v>1022619</v>
      </c>
      <c r="E100" s="4" t="inlineStr">
        <is>
          <t>GO Malaya 5-6mm@ Vp Cj AS</t>
        </is>
      </c>
      <c r="F100" s="4" t="inlineStr">
        <is>
          <t>Prolijado</t>
        </is>
      </c>
      <c r="G100" s="4" t="inlineStr">
        <is>
          <t>agro america1022619</t>
        </is>
      </c>
      <c r="H100" s="10" t="n">
        <v>4337.066</v>
      </c>
      <c r="I100" t="n">
        <v>20</v>
      </c>
      <c r="J100" t="n">
        <v>27</v>
      </c>
      <c r="K100" s="17" t="n">
        <v>0.5</v>
      </c>
      <c r="L100" s="10">
        <f>K100 * H100</f>
        <v/>
      </c>
      <c r="M100" s="17" t="n">
        <v>0.65</v>
      </c>
      <c r="N100" s="10">
        <f>M100 * H100</f>
        <v/>
      </c>
    </row>
    <row r="101">
      <c r="A101" s="4" t="inlineStr">
        <is>
          <t>01.2023</t>
        </is>
      </c>
      <c r="B101" s="4" t="inlineStr">
        <is>
          <t>Cerdo</t>
        </is>
      </c>
      <c r="C101" s="4" t="inlineStr">
        <is>
          <t>Agro America</t>
        </is>
      </c>
      <c r="D101" s="4" t="n">
        <v>1022814</v>
      </c>
      <c r="E101" s="4" t="inlineStr">
        <is>
          <t>GO Cos 75 Mit@ Cj Tf 20k AS</t>
        </is>
      </c>
      <c r="F101" s="4" t="inlineStr">
        <is>
          <t>Muestra</t>
        </is>
      </c>
      <c r="G101" s="4" t="inlineStr">
        <is>
          <t>agro america1022814</t>
        </is>
      </c>
      <c r="H101" s="10" t="n">
        <v>0</v>
      </c>
      <c r="I101" t="n">
        <v>20</v>
      </c>
      <c r="J101" t="n">
        <v>27</v>
      </c>
      <c r="K101" s="17" t="n">
        <v>0.5</v>
      </c>
      <c r="L101" s="10">
        <f>K101 * H101</f>
        <v/>
      </c>
      <c r="M101" s="17" t="n">
        <v>0.65</v>
      </c>
      <c r="N101" s="10">
        <f>M101 * H101</f>
        <v/>
      </c>
    </row>
    <row r="102">
      <c r="A102" s="4" t="inlineStr">
        <is>
          <t>01.2023</t>
        </is>
      </c>
      <c r="B102" s="4" t="inlineStr">
        <is>
          <t>Cerdo</t>
        </is>
      </c>
      <c r="C102" s="4" t="inlineStr">
        <is>
          <t>Agro America</t>
        </is>
      </c>
      <c r="D102" s="4" t="n">
        <v>1022883</v>
      </c>
      <c r="E102" s="4" t="inlineStr">
        <is>
          <t>GO BB Ribs 640g@ Cj 16k AS</t>
        </is>
      </c>
      <c r="F102" s="4" t="inlineStr">
        <is>
          <t>Chuleta</t>
        </is>
      </c>
      <c r="G102" s="4" t="inlineStr">
        <is>
          <t>agro america1022883</t>
        </is>
      </c>
      <c r="H102" s="10" t="n">
        <v>0</v>
      </c>
      <c r="I102" t="n">
        <v>20</v>
      </c>
      <c r="J102" t="n">
        <v>27</v>
      </c>
      <c r="K102" s="17" t="n">
        <v>0.5</v>
      </c>
      <c r="L102" s="10">
        <f>K102 * H102</f>
        <v/>
      </c>
      <c r="M102" s="17" t="n">
        <v>0.65</v>
      </c>
      <c r="N102" s="10">
        <f>M102 * H102</f>
        <v/>
      </c>
    </row>
    <row r="103">
      <c r="A103" s="4" t="inlineStr">
        <is>
          <t>01.2023</t>
        </is>
      </c>
      <c r="B103" s="4" t="inlineStr">
        <is>
          <t>Cerdo</t>
        </is>
      </c>
      <c r="C103" s="4" t="inlineStr">
        <is>
          <t>Agro America</t>
        </is>
      </c>
      <c r="D103" s="4" t="n">
        <v>1023050</v>
      </c>
      <c r="E103" s="4" t="inlineStr">
        <is>
          <t>GO Lom Centro@ Cj 16k AS</t>
        </is>
      </c>
      <c r="F103" s="4" t="inlineStr">
        <is>
          <t>Lomo</t>
        </is>
      </c>
      <c r="G103" s="4" t="inlineStr">
        <is>
          <t>agro america1023050</t>
        </is>
      </c>
      <c r="H103" s="10" t="n">
        <v>0</v>
      </c>
      <c r="I103" t="n">
        <v>20</v>
      </c>
      <c r="J103" t="n">
        <v>27</v>
      </c>
      <c r="K103" s="17" t="n">
        <v>0.5</v>
      </c>
      <c r="L103" s="10">
        <f>K103 * H103</f>
        <v/>
      </c>
      <c r="M103" s="17" t="n">
        <v>0.65</v>
      </c>
      <c r="N103" s="10">
        <f>M103 * H103</f>
        <v/>
      </c>
    </row>
    <row r="104">
      <c r="A104" s="4" t="inlineStr">
        <is>
          <t>01.2023</t>
        </is>
      </c>
      <c r="B104" s="4" t="inlineStr">
        <is>
          <t>Cerdo</t>
        </is>
      </c>
      <c r="C104" s="4" t="inlineStr">
        <is>
          <t>Agro America</t>
        </is>
      </c>
      <c r="D104" s="4" t="n">
        <v>1023175</v>
      </c>
      <c r="E104" s="4" t="inlineStr">
        <is>
          <t>GO Pp Pna USA@ Cj Muestra SAG</t>
        </is>
      </c>
      <c r="F104" s="4" t="inlineStr">
        <is>
          <t>Muestra</t>
        </is>
      </c>
      <c r="G104" s="4" t="inlineStr">
        <is>
          <t>agro america1023175</t>
        </is>
      </c>
      <c r="H104" s="10" t="n">
        <v>0</v>
      </c>
      <c r="I104" t="n">
        <v>20</v>
      </c>
      <c r="J104" t="n">
        <v>27</v>
      </c>
      <c r="K104" s="17" t="n">
        <v>0.5</v>
      </c>
      <c r="L104" s="10">
        <f>K104 * H104</f>
        <v/>
      </c>
      <c r="M104" s="17" t="n">
        <v>0.65</v>
      </c>
      <c r="N104" s="10">
        <f>M104 * H104</f>
        <v/>
      </c>
    </row>
    <row r="105">
      <c r="A105" s="4" t="inlineStr">
        <is>
          <t>01.2023</t>
        </is>
      </c>
      <c r="B105" s="4" t="inlineStr">
        <is>
          <t>Cerdo</t>
        </is>
      </c>
      <c r="C105" s="4" t="inlineStr">
        <is>
          <t>Agro America</t>
        </is>
      </c>
      <c r="D105" s="4" t="n">
        <v>1023190</v>
      </c>
      <c r="E105" s="4" t="inlineStr">
        <is>
          <t>GO Pana s/Corazon@ Bo Cj 20k AS</t>
        </is>
      </c>
      <c r="F105" s="4" t="inlineStr">
        <is>
          <t>Subprod</t>
        </is>
      </c>
      <c r="G105" s="4" t="inlineStr">
        <is>
          <t>agro america1023190</t>
        </is>
      </c>
      <c r="H105" s="10" t="n">
        <v>0</v>
      </c>
      <c r="I105" t="n">
        <v>20</v>
      </c>
      <c r="J105" t="n">
        <v>27</v>
      </c>
      <c r="K105" s="17" t="n">
        <v>0.5</v>
      </c>
      <c r="L105" s="10">
        <f>K105 * H105</f>
        <v/>
      </c>
      <c r="M105" s="17" t="n">
        <v>0.65</v>
      </c>
      <c r="N105" s="10">
        <f>M105 * H105</f>
        <v/>
      </c>
    </row>
    <row r="106">
      <c r="A106" s="4" t="inlineStr">
        <is>
          <t>01.2023</t>
        </is>
      </c>
      <c r="B106" s="4" t="inlineStr">
        <is>
          <t>Cerdo</t>
        </is>
      </c>
      <c r="C106" s="4" t="inlineStr">
        <is>
          <t>Agro America</t>
        </is>
      </c>
      <c r="D106" s="4" t="n">
        <v>1023273</v>
      </c>
      <c r="E106" s="4" t="inlineStr">
        <is>
          <t>GO Posta Negra@ Va Cj 20k</t>
        </is>
      </c>
      <c r="F106" s="4" t="inlineStr">
        <is>
          <t>Pierna</t>
        </is>
      </c>
      <c r="G106" s="4" t="inlineStr">
        <is>
          <t>agro america1023273</t>
        </is>
      </c>
      <c r="H106" s="10" t="n">
        <v>0</v>
      </c>
      <c r="I106" t="n">
        <v>20</v>
      </c>
      <c r="J106" t="n">
        <v>27</v>
      </c>
      <c r="K106" s="17" t="n">
        <v>0.5</v>
      </c>
      <c r="L106" s="10">
        <f>K106 * H106</f>
        <v/>
      </c>
      <c r="M106" s="17" t="n">
        <v>0.65</v>
      </c>
      <c r="N106" s="10">
        <f>M106 * H106</f>
        <v/>
      </c>
    </row>
    <row r="107">
      <c r="A107" s="4" t="inlineStr">
        <is>
          <t>01.2023</t>
        </is>
      </c>
      <c r="B107" s="4" t="inlineStr">
        <is>
          <t>Cerdo</t>
        </is>
      </c>
      <c r="C107" s="4" t="inlineStr">
        <is>
          <t>Agro America</t>
        </is>
      </c>
      <c r="D107" s="4" t="n">
        <v>1023274</v>
      </c>
      <c r="E107" s="4" t="inlineStr">
        <is>
          <t>GO Ganso S/g S/abst @ Va Cj 12k</t>
        </is>
      </c>
      <c r="F107" s="4" t="inlineStr">
        <is>
          <t>Pierna</t>
        </is>
      </c>
      <c r="G107" s="4" t="inlineStr">
        <is>
          <t>agro america1023274</t>
        </is>
      </c>
      <c r="H107" s="10" t="n">
        <v>0</v>
      </c>
      <c r="I107" t="n">
        <v>20</v>
      </c>
      <c r="J107" t="n">
        <v>27</v>
      </c>
      <c r="K107" s="17" t="n">
        <v>0.5</v>
      </c>
      <c r="L107" s="10">
        <f>K107 * H107</f>
        <v/>
      </c>
      <c r="M107" s="17" t="n">
        <v>0.65</v>
      </c>
      <c r="N107" s="10">
        <f>M107 * H107</f>
        <v/>
      </c>
    </row>
    <row r="108">
      <c r="A108" s="4" t="inlineStr">
        <is>
          <t>01.2023</t>
        </is>
      </c>
      <c r="B108" s="4" t="inlineStr">
        <is>
          <t>Cerdo</t>
        </is>
      </c>
      <c r="C108" s="4" t="inlineStr">
        <is>
          <t>Agro America</t>
        </is>
      </c>
      <c r="D108" s="4" t="n">
        <v>1023276</v>
      </c>
      <c r="E108" s="4" t="inlineStr">
        <is>
          <t>GO Rosada@ Va Cj 20k</t>
        </is>
      </c>
      <c r="F108" s="4" t="inlineStr">
        <is>
          <t>Pierna</t>
        </is>
      </c>
      <c r="G108" s="4" t="inlineStr">
        <is>
          <t>agro america1023276</t>
        </is>
      </c>
      <c r="H108" s="10" t="n">
        <v>0</v>
      </c>
      <c r="I108" t="n">
        <v>20</v>
      </c>
      <c r="J108" t="n">
        <v>27</v>
      </c>
      <c r="K108" s="17" t="n">
        <v>0.5</v>
      </c>
      <c r="L108" s="10">
        <f>K108 * H108</f>
        <v/>
      </c>
      <c r="M108" s="17" t="n">
        <v>0.65</v>
      </c>
      <c r="N108" s="10">
        <f>M108 * H108</f>
        <v/>
      </c>
    </row>
    <row r="109">
      <c r="A109" s="4" t="inlineStr">
        <is>
          <t>01.2023</t>
        </is>
      </c>
      <c r="B109" s="4" t="inlineStr">
        <is>
          <t>Cerdo</t>
        </is>
      </c>
      <c r="C109" s="4" t="inlineStr">
        <is>
          <t>Agro America</t>
        </is>
      </c>
      <c r="D109" s="4" t="n">
        <v>1023410</v>
      </c>
      <c r="E109" s="4" t="inlineStr">
        <is>
          <t>GO File C/cab 1KG@ Cj k AS</t>
        </is>
      </c>
      <c r="F109" s="4" t="inlineStr">
        <is>
          <t>Filete</t>
        </is>
      </c>
      <c r="G109" s="4" t="inlineStr">
        <is>
          <t>agro america1023410</t>
        </is>
      </c>
      <c r="H109" s="10" t="n">
        <v>0</v>
      </c>
      <c r="I109" t="n">
        <v>20</v>
      </c>
      <c r="J109" t="n">
        <v>27</v>
      </c>
      <c r="K109" s="17" t="n">
        <v>0.5</v>
      </c>
      <c r="L109" s="10">
        <f>K109 * H109</f>
        <v/>
      </c>
      <c r="M109" s="17" t="n">
        <v>0.65</v>
      </c>
      <c r="N109" s="10">
        <f>M109 * H109</f>
        <v/>
      </c>
    </row>
    <row r="110">
      <c r="A110" s="4" t="inlineStr">
        <is>
          <t>01.2023</t>
        </is>
      </c>
      <c r="B110" s="4" t="inlineStr">
        <is>
          <t>Cerdo</t>
        </is>
      </c>
      <c r="C110" s="4" t="inlineStr">
        <is>
          <t>Agro America</t>
        </is>
      </c>
      <c r="D110" s="4" t="n">
        <v>1023446</v>
      </c>
      <c r="E110" s="4" t="inlineStr">
        <is>
          <t>GO Panc C/cue@ IWP Cj 20k AS</t>
        </is>
      </c>
      <c r="F110" s="4" t="inlineStr">
        <is>
          <t>Panceta</t>
        </is>
      </c>
      <c r="G110" s="4" t="inlineStr">
        <is>
          <t>agro america1023446</t>
        </is>
      </c>
      <c r="H110" s="10" t="n">
        <v>0</v>
      </c>
      <c r="I110" t="n">
        <v>20</v>
      </c>
      <c r="J110" t="n">
        <v>27</v>
      </c>
      <c r="K110" s="17" t="n">
        <v>0.5</v>
      </c>
      <c r="L110" s="10">
        <f>K110 * H110</f>
        <v/>
      </c>
      <c r="M110" s="17" t="n">
        <v>0.65</v>
      </c>
      <c r="N110" s="10">
        <f>M110 * H110</f>
        <v/>
      </c>
    </row>
    <row r="111">
      <c r="A111" s="4" t="inlineStr">
        <is>
          <t>01.2023</t>
        </is>
      </c>
      <c r="B111" s="4" t="inlineStr">
        <is>
          <t>Cerdo</t>
        </is>
      </c>
      <c r="C111" s="4" t="inlineStr">
        <is>
          <t>Agro Europa</t>
        </is>
      </c>
      <c r="D111" s="4" t="n">
        <v>1020853</v>
      </c>
      <c r="E111" s="4" t="inlineStr">
        <is>
          <t>GO File C/cab@ Cj 5k AS</t>
        </is>
      </c>
      <c r="F111" s="4" t="inlineStr">
        <is>
          <t>Filete</t>
        </is>
      </c>
      <c r="G111" s="4" t="inlineStr">
        <is>
          <t>agro europa1020853</t>
        </is>
      </c>
      <c r="H111" s="10" t="n">
        <v>320000</v>
      </c>
      <c r="I111" t="n">
        <v>20</v>
      </c>
      <c r="J111" t="n">
        <v>27</v>
      </c>
      <c r="K111" s="17" t="n">
        <v>0.5</v>
      </c>
      <c r="L111" s="10">
        <f>K111 * H111</f>
        <v/>
      </c>
      <c r="M111" s="17" t="n">
        <v>0.65</v>
      </c>
      <c r="N111" s="10">
        <f>M111 * H111</f>
        <v/>
      </c>
    </row>
    <row r="112">
      <c r="A112" s="4" t="inlineStr">
        <is>
          <t>01.2023</t>
        </is>
      </c>
      <c r="B112" s="4" t="inlineStr">
        <is>
          <t>Cerdo</t>
        </is>
      </c>
      <c r="C112" s="4" t="inlineStr">
        <is>
          <t>Agro Europa</t>
        </is>
      </c>
      <c r="D112" s="4" t="n">
        <v>1021550</v>
      </c>
      <c r="E112" s="4" t="inlineStr">
        <is>
          <t>GO Triming 85/15@ Cj 20k AS</t>
        </is>
      </c>
      <c r="F112" s="4" t="inlineStr">
        <is>
          <t>Recortes</t>
        </is>
      </c>
      <c r="G112" s="4" t="inlineStr">
        <is>
          <t>agro europa1021550</t>
        </is>
      </c>
      <c r="H112" s="10" t="n">
        <v>3040</v>
      </c>
      <c r="I112" t="n">
        <v>20</v>
      </c>
      <c r="J112" t="n">
        <v>27</v>
      </c>
      <c r="K112" s="17" t="n">
        <v>0.5</v>
      </c>
      <c r="L112" s="10">
        <f>K112 * H112</f>
        <v/>
      </c>
      <c r="M112" s="17" t="n">
        <v>0.65</v>
      </c>
      <c r="N112" s="10">
        <f>M112 * H112</f>
        <v/>
      </c>
    </row>
    <row r="113">
      <c r="A113" s="4" t="inlineStr">
        <is>
          <t>01.2023</t>
        </is>
      </c>
      <c r="B113" s="4" t="inlineStr">
        <is>
          <t>Cerdo</t>
        </is>
      </c>
      <c r="C113" s="4" t="inlineStr">
        <is>
          <t>Agro Europa</t>
        </is>
      </c>
      <c r="D113" s="4" t="n">
        <v>1022816</v>
      </c>
      <c r="E113" s="4" t="inlineStr">
        <is>
          <t>GO Chu Cent@ Bo Cj 5k AS</t>
        </is>
      </c>
      <c r="F113" s="4" t="inlineStr">
        <is>
          <t>Muestra</t>
        </is>
      </c>
      <c r="G113" s="4" t="inlineStr">
        <is>
          <t>agro europa1022816</t>
        </is>
      </c>
      <c r="H113" s="10" t="n">
        <v>36.64</v>
      </c>
      <c r="I113" t="n">
        <v>20</v>
      </c>
      <c r="J113" t="n">
        <v>27</v>
      </c>
      <c r="K113" s="17" t="n">
        <v>0.5</v>
      </c>
      <c r="L113" s="10">
        <f>K113 * H113</f>
        <v/>
      </c>
      <c r="M113" s="17" t="n">
        <v>0.65</v>
      </c>
      <c r="N113" s="10">
        <f>M113 * H113</f>
        <v/>
      </c>
    </row>
    <row r="114">
      <c r="A114" s="4" t="inlineStr">
        <is>
          <t>01.2023</t>
        </is>
      </c>
      <c r="B114" s="4" t="inlineStr">
        <is>
          <t>Cerdo</t>
        </is>
      </c>
      <c r="C114" s="4" t="inlineStr">
        <is>
          <t>Agro Europa</t>
        </is>
      </c>
      <c r="D114" s="4" t="n">
        <v>1022818</v>
      </c>
      <c r="E114" s="4" t="inlineStr">
        <is>
          <t>GO Lom Cent@ Bo Cj 5k AS</t>
        </is>
      </c>
      <c r="F114" s="4" t="inlineStr">
        <is>
          <t>Muestra</t>
        </is>
      </c>
      <c r="G114" s="4" t="inlineStr">
        <is>
          <t>agro europa1022818</t>
        </is>
      </c>
      <c r="H114" s="10" t="n">
        <v>70.44</v>
      </c>
      <c r="I114" t="n">
        <v>20</v>
      </c>
      <c r="J114" t="n">
        <v>27</v>
      </c>
      <c r="K114" s="17" t="n">
        <v>0.5</v>
      </c>
      <c r="L114" s="10">
        <f>K114 * H114</f>
        <v/>
      </c>
      <c r="M114" s="17" t="n">
        <v>0.65</v>
      </c>
      <c r="N114" s="10">
        <f>M114 * H114</f>
        <v/>
      </c>
    </row>
    <row r="115">
      <c r="A115" s="4" t="inlineStr">
        <is>
          <t>01.2023</t>
        </is>
      </c>
      <c r="B115" s="4" t="inlineStr">
        <is>
          <t>Cerdo</t>
        </is>
      </c>
      <c r="C115" s="4" t="inlineStr">
        <is>
          <t>Agro Europa</t>
        </is>
      </c>
      <c r="D115" s="4" t="n">
        <v>1022858</v>
      </c>
      <c r="E115" s="4" t="inlineStr">
        <is>
          <t>GO Lom Ctro 27@ Fi Cj 20k AS</t>
        </is>
      </c>
      <c r="F115" s="4" t="inlineStr">
        <is>
          <t>Lomo</t>
        </is>
      </c>
      <c r="G115" s="4" t="inlineStr">
        <is>
          <t>agro europa1022858</t>
        </is>
      </c>
      <c r="H115" s="10" t="n">
        <v>0</v>
      </c>
      <c r="I115" t="n">
        <v>20</v>
      </c>
      <c r="J115" t="n">
        <v>27</v>
      </c>
      <c r="K115" s="17" t="n">
        <v>0.5</v>
      </c>
      <c r="L115" s="10">
        <f>K115 * H115</f>
        <v/>
      </c>
      <c r="M115" s="17" t="n">
        <v>0.65</v>
      </c>
      <c r="N115" s="10">
        <f>M115 * H115</f>
        <v/>
      </c>
    </row>
    <row r="116">
      <c r="A116" s="4" t="inlineStr">
        <is>
          <t>01.2023</t>
        </is>
      </c>
      <c r="B116" s="4" t="inlineStr">
        <is>
          <t>Cerdo</t>
        </is>
      </c>
      <c r="C116" s="4" t="inlineStr">
        <is>
          <t>Agro Europa</t>
        </is>
      </c>
      <c r="D116" s="4" t="n">
        <v>1023477</v>
      </c>
      <c r="E116" s="4" t="inlineStr">
        <is>
          <t>GO UF Mucosa# Isotanque AS</t>
        </is>
      </c>
      <c r="F116" s="4" t="inlineStr">
        <is>
          <t>Subprod</t>
        </is>
      </c>
      <c r="G116" s="4" t="inlineStr">
        <is>
          <t>agro europa1023477</t>
        </is>
      </c>
      <c r="H116" s="10" t="n">
        <v>531400</v>
      </c>
      <c r="I116" t="n">
        <v>20</v>
      </c>
      <c r="J116" t="n">
        <v>27</v>
      </c>
      <c r="K116" s="17" t="n">
        <v>0.5</v>
      </c>
      <c r="L116" s="10">
        <f>K116 * H116</f>
        <v/>
      </c>
      <c r="M116" s="17" t="n">
        <v>0.65</v>
      </c>
      <c r="N116" s="10">
        <f>M116 * H116</f>
        <v/>
      </c>
    </row>
    <row r="117">
      <c r="A117" s="4" t="inlineStr">
        <is>
          <t>01.2023</t>
        </is>
      </c>
      <c r="B117" s="4" t="inlineStr">
        <is>
          <t>Cerdo</t>
        </is>
      </c>
      <c r="C117" s="4" t="inlineStr">
        <is>
          <t>Agro Mexico</t>
        </is>
      </c>
      <c r="D117" s="4" t="n">
        <v>1020845</v>
      </c>
      <c r="E117" s="4" t="inlineStr">
        <is>
          <t>GO Lom Vet 44@ Fi Cj 20k AS</t>
        </is>
      </c>
      <c r="F117" s="4" t="inlineStr">
        <is>
          <t>Lomo</t>
        </is>
      </c>
      <c r="G117" s="4" t="inlineStr">
        <is>
          <t>agro mexico1020845</t>
        </is>
      </c>
      <c r="H117" s="10" t="n">
        <v>0</v>
      </c>
      <c r="I117" t="n">
        <v>18</v>
      </c>
      <c r="J117" t="n">
        <v>27</v>
      </c>
      <c r="K117" s="17" t="n">
        <v>0.4444444444444444</v>
      </c>
      <c r="L117" s="10">
        <f>K117 * H117</f>
        <v/>
      </c>
      <c r="M117" s="17" t="n">
        <v>0.6111111111111112</v>
      </c>
      <c r="N117" s="10">
        <f>M117 * H117</f>
        <v/>
      </c>
    </row>
    <row r="118">
      <c r="A118" s="4" t="inlineStr">
        <is>
          <t>01.2023</t>
        </is>
      </c>
      <c r="B118" s="4" t="inlineStr">
        <is>
          <t>Cerdo</t>
        </is>
      </c>
      <c r="C118" s="4" t="inlineStr">
        <is>
          <t>Agro Mexico</t>
        </is>
      </c>
      <c r="D118" s="4" t="n">
        <v>1021020</v>
      </c>
      <c r="E118" s="4" t="inlineStr">
        <is>
          <t>GO Papda@ Bo Cj 20k AS</t>
        </is>
      </c>
      <c r="F118" s="4" t="inlineStr">
        <is>
          <t>Plancha</t>
        </is>
      </c>
      <c r="G118" s="4" t="inlineStr">
        <is>
          <t>agro mexico1021020</t>
        </is>
      </c>
      <c r="H118" s="10" t="n">
        <v>72043.58100000001</v>
      </c>
      <c r="I118" t="n">
        <v>18</v>
      </c>
      <c r="J118" t="n">
        <v>27</v>
      </c>
      <c r="K118" s="17" t="n">
        <v>0.4444444444444444</v>
      </c>
      <c r="L118" s="10">
        <f>K118 * H118</f>
        <v/>
      </c>
      <c r="M118" s="17" t="n">
        <v>0.6111111111111112</v>
      </c>
      <c r="N118" s="10">
        <f>M118 * H118</f>
        <v/>
      </c>
    </row>
    <row r="119">
      <c r="A119" s="4" t="inlineStr">
        <is>
          <t>01.2023</t>
        </is>
      </c>
      <c r="B119" s="4" t="inlineStr">
        <is>
          <t>Cerdo</t>
        </is>
      </c>
      <c r="C119" s="4" t="inlineStr">
        <is>
          <t>Agro Mexico</t>
        </is>
      </c>
      <c r="D119" s="4" t="n">
        <v>1021270</v>
      </c>
      <c r="E119" s="4" t="inlineStr">
        <is>
          <t>GO Forro Pal@ Bo Cj 20k AS</t>
        </is>
      </c>
      <c r="F119" s="4" t="inlineStr">
        <is>
          <t>Cueros</t>
        </is>
      </c>
      <c r="G119" s="4" t="inlineStr">
        <is>
          <t>agro mexico1021270</t>
        </is>
      </c>
      <c r="H119" s="10" t="n">
        <v>575938.702</v>
      </c>
      <c r="I119" t="n">
        <v>18</v>
      </c>
      <c r="J119" t="n">
        <v>27</v>
      </c>
      <c r="K119" s="17" t="n">
        <v>0.4444444444444444</v>
      </c>
      <c r="L119" s="10">
        <f>K119 * H119</f>
        <v/>
      </c>
      <c r="M119" s="17" t="n">
        <v>0.6111111111111112</v>
      </c>
      <c r="N119" s="10">
        <f>M119 * H119</f>
        <v/>
      </c>
    </row>
    <row r="120">
      <c r="A120" s="4" t="inlineStr">
        <is>
          <t>01.2023</t>
        </is>
      </c>
      <c r="B120" s="4" t="inlineStr">
        <is>
          <t>Cerdo</t>
        </is>
      </c>
      <c r="C120" s="4" t="inlineStr">
        <is>
          <t>Agro Mexico</t>
        </is>
      </c>
      <c r="D120" s="4" t="n">
        <v>1021272</v>
      </c>
      <c r="E120" s="4" t="inlineStr">
        <is>
          <t>GO Pna Forro@ Bo Cj 20k AS</t>
        </is>
      </c>
      <c r="F120" s="4" t="inlineStr">
        <is>
          <t>Cueros</t>
        </is>
      </c>
      <c r="G120" s="4" t="inlineStr">
        <is>
          <t>agro mexico1021272</t>
        </is>
      </c>
      <c r="H120" s="10" t="n">
        <v>432298.796</v>
      </c>
      <c r="I120" t="n">
        <v>18</v>
      </c>
      <c r="J120" t="n">
        <v>27</v>
      </c>
      <c r="K120" s="17" t="n">
        <v>0.4444444444444444</v>
      </c>
      <c r="L120" s="10">
        <f>K120 * H120</f>
        <v/>
      </c>
      <c r="M120" s="17" t="n">
        <v>0.6111111111111112</v>
      </c>
      <c r="N120" s="10">
        <f>M120 * H120</f>
        <v/>
      </c>
    </row>
    <row r="121">
      <c r="A121" s="4" t="inlineStr">
        <is>
          <t>01.2023</t>
        </is>
      </c>
      <c r="B121" s="4" t="inlineStr">
        <is>
          <t>Cerdo</t>
        </is>
      </c>
      <c r="C121" s="4" t="inlineStr">
        <is>
          <t>Agro Mexico</t>
        </is>
      </c>
      <c r="D121" s="4" t="n">
        <v>1021555</v>
      </c>
      <c r="E121" s="4" t="inlineStr">
        <is>
          <t>GO Grasa Desp Papda@ Cj 20k AS</t>
        </is>
      </c>
      <c r="F121" s="4" t="inlineStr">
        <is>
          <t>Grasas</t>
        </is>
      </c>
      <c r="G121" s="4" t="inlineStr">
        <is>
          <t>agro mexico1021555</t>
        </is>
      </c>
      <c r="H121" s="10" t="n">
        <v>263470.334</v>
      </c>
      <c r="I121" t="n">
        <v>18</v>
      </c>
      <c r="J121" t="n">
        <v>27</v>
      </c>
      <c r="K121" s="17" t="n">
        <v>0.4444444444444444</v>
      </c>
      <c r="L121" s="10">
        <f>K121 * H121</f>
        <v/>
      </c>
      <c r="M121" s="17" t="n">
        <v>0.6111111111111112</v>
      </c>
      <c r="N121" s="10">
        <f>M121 * H121</f>
        <v/>
      </c>
    </row>
    <row r="122">
      <c r="A122" s="4" t="inlineStr">
        <is>
          <t>01.2023</t>
        </is>
      </c>
      <c r="B122" s="4" t="inlineStr">
        <is>
          <t>Cerdo</t>
        </is>
      </c>
      <c r="C122" s="4" t="inlineStr">
        <is>
          <t>Agro Mexico</t>
        </is>
      </c>
      <c r="D122" s="4" t="n">
        <v>1021874</v>
      </c>
      <c r="E122" s="4" t="inlineStr">
        <is>
          <t>GO Gord chic@ Cj 20k AS</t>
        </is>
      </c>
      <c r="F122" s="4" t="inlineStr">
        <is>
          <t>Grasas</t>
        </is>
      </c>
      <c r="G122" s="4" t="inlineStr">
        <is>
          <t>agro mexico1021874</t>
        </is>
      </c>
      <c r="H122" s="10" t="n">
        <v>1008262.249</v>
      </c>
      <c r="I122" t="n">
        <v>18</v>
      </c>
      <c r="J122" t="n">
        <v>27</v>
      </c>
      <c r="K122" s="17" t="n">
        <v>0.4444444444444444</v>
      </c>
      <c r="L122" s="10">
        <f>K122 * H122</f>
        <v/>
      </c>
      <c r="M122" s="17" t="n">
        <v>0.6111111111111112</v>
      </c>
      <c r="N122" s="10">
        <f>M122 * H122</f>
        <v/>
      </c>
    </row>
    <row r="123">
      <c r="A123" s="4" t="inlineStr">
        <is>
          <t>01.2023</t>
        </is>
      </c>
      <c r="B123" s="4" t="inlineStr">
        <is>
          <t>Cerdo</t>
        </is>
      </c>
      <c r="C123" s="4" t="inlineStr">
        <is>
          <t>Agro Mexico</t>
        </is>
      </c>
      <c r="D123" s="4" t="n">
        <v>1023218</v>
      </c>
      <c r="E123" s="4" t="inlineStr">
        <is>
          <t>GO Estomago Pouch@ 20k AS</t>
        </is>
      </c>
      <c r="F123" s="4" t="inlineStr">
        <is>
          <t>Subprod</t>
        </is>
      </c>
      <c r="G123" s="4" t="inlineStr">
        <is>
          <t>agro mexico1023218</t>
        </is>
      </c>
      <c r="H123" s="10" t="n">
        <v>96000</v>
      </c>
      <c r="I123" t="n">
        <v>18</v>
      </c>
      <c r="J123" t="n">
        <v>27</v>
      </c>
      <c r="K123" s="17" t="n">
        <v>0.4444444444444444</v>
      </c>
      <c r="L123" s="10">
        <f>K123 * H123</f>
        <v/>
      </c>
      <c r="M123" s="17" t="n">
        <v>0.6111111111111112</v>
      </c>
      <c r="N123" s="10">
        <f>M123 * H123</f>
        <v/>
      </c>
    </row>
    <row r="124">
      <c r="A124" s="4" t="inlineStr">
        <is>
          <t>01.2023</t>
        </is>
      </c>
      <c r="B124" s="4" t="inlineStr">
        <is>
          <t>Cerdo</t>
        </is>
      </c>
      <c r="C124" s="4" t="inlineStr">
        <is>
          <t>Agro Mexico</t>
        </is>
      </c>
      <c r="D124" s="4" t="n">
        <v>1023219</v>
      </c>
      <c r="E124" s="4" t="inlineStr">
        <is>
          <t>GO PernilP@ Bo Cj 20k AS</t>
        </is>
      </c>
      <c r="F124" s="4" t="inlineStr">
        <is>
          <t>Pernil</t>
        </is>
      </c>
      <c r="G124" s="4" t="inlineStr">
        <is>
          <t>agro mexico1023219</t>
        </is>
      </c>
      <c r="H124" s="10" t="n">
        <v>0</v>
      </c>
      <c r="I124" t="n">
        <v>18</v>
      </c>
      <c r="J124" t="n">
        <v>27</v>
      </c>
      <c r="K124" s="17" t="n">
        <v>0.4444444444444444</v>
      </c>
      <c r="L124" s="10">
        <f>K124 * H124</f>
        <v/>
      </c>
      <c r="M124" s="17" t="n">
        <v>0.6111111111111112</v>
      </c>
      <c r="N124" s="10">
        <f>M124 * H124</f>
        <v/>
      </c>
    </row>
    <row r="125">
      <c r="A125" s="4" t="inlineStr">
        <is>
          <t>01.2023</t>
        </is>
      </c>
      <c r="B125" s="4" t="inlineStr">
        <is>
          <t>Cerdo</t>
        </is>
      </c>
      <c r="C125" s="4" t="inlineStr">
        <is>
          <t>Agro Mexico</t>
        </is>
      </c>
      <c r="D125" s="4" t="n">
        <v>1023302</v>
      </c>
      <c r="E125" s="4" t="inlineStr">
        <is>
          <t>GO Mantec@ Cj 20k AS</t>
        </is>
      </c>
      <c r="F125" s="4" t="inlineStr">
        <is>
          <t>Grasas</t>
        </is>
      </c>
      <c r="G125" s="4" t="inlineStr">
        <is>
          <t>agro mexico1023302</t>
        </is>
      </c>
      <c r="H125" s="10" t="n">
        <v>539960</v>
      </c>
      <c r="I125" t="n">
        <v>18</v>
      </c>
      <c r="J125" t="n">
        <v>27</v>
      </c>
      <c r="K125" s="17" t="n">
        <v>0.4444444444444444</v>
      </c>
      <c r="L125" s="10">
        <f>K125 * H125</f>
        <v/>
      </c>
      <c r="M125" s="17" t="n">
        <v>0.6111111111111112</v>
      </c>
      <c r="N125" s="10">
        <f>M125 * H125</f>
        <v/>
      </c>
    </row>
    <row r="126">
      <c r="A126" s="4" t="inlineStr">
        <is>
          <t>01.2023</t>
        </is>
      </c>
      <c r="B126" s="4" t="inlineStr">
        <is>
          <t>Cerdo</t>
        </is>
      </c>
      <c r="C126" s="4" t="inlineStr">
        <is>
          <t>Agro Mexico</t>
        </is>
      </c>
      <c r="D126" s="4" t="n">
        <v>1023318</v>
      </c>
      <c r="E126" s="4" t="inlineStr">
        <is>
          <t>GO Reco 80/20 @ Bo Cj 20k AS</t>
        </is>
      </c>
      <c r="F126" s="4" t="inlineStr">
        <is>
          <t>Recortes</t>
        </is>
      </c>
      <c r="G126" s="4" t="inlineStr">
        <is>
          <t>agro mexico1023318</t>
        </is>
      </c>
      <c r="H126" s="10" t="n">
        <v>168052.302</v>
      </c>
      <c r="I126" t="n">
        <v>18</v>
      </c>
      <c r="J126" t="n">
        <v>27</v>
      </c>
      <c r="K126" s="17" t="n">
        <v>0.4444444444444444</v>
      </c>
      <c r="L126" s="10">
        <f>K126 * H126</f>
        <v/>
      </c>
      <c r="M126" s="17" t="n">
        <v>0.6111111111111112</v>
      </c>
      <c r="N126" s="10">
        <f>M126 * H126</f>
        <v/>
      </c>
    </row>
    <row r="127">
      <c r="A127" s="4" t="inlineStr">
        <is>
          <t>01.2023</t>
        </is>
      </c>
      <c r="B127" s="4" t="inlineStr">
        <is>
          <t>Cerdo</t>
        </is>
      </c>
      <c r="C127" s="4" t="inlineStr">
        <is>
          <t>Agro Mexico</t>
        </is>
      </c>
      <c r="D127" s="4" t="n">
        <v>1023319</v>
      </c>
      <c r="E127" s="4" t="inlineStr">
        <is>
          <t>GO Reco 90/10 @ Bo Cj 20k AS</t>
        </is>
      </c>
      <c r="F127" s="4" t="inlineStr">
        <is>
          <t>Recortes</t>
        </is>
      </c>
      <c r="G127" s="4" t="inlineStr">
        <is>
          <t>agro mexico1023319</t>
        </is>
      </c>
      <c r="H127" s="10" t="n">
        <v>94720</v>
      </c>
      <c r="I127" t="n">
        <v>18</v>
      </c>
      <c r="J127" t="n">
        <v>27</v>
      </c>
      <c r="K127" s="17" t="n">
        <v>0.4444444444444444</v>
      </c>
      <c r="L127" s="10">
        <f>K127 * H127</f>
        <v/>
      </c>
      <c r="M127" s="17" t="n">
        <v>0.6111111111111112</v>
      </c>
      <c r="N127" s="10">
        <f>M127 * H127</f>
        <v/>
      </c>
    </row>
    <row r="128">
      <c r="A128" s="4" t="inlineStr">
        <is>
          <t>01.2023</t>
        </is>
      </c>
      <c r="B128" s="4" t="inlineStr">
        <is>
          <t>Cerdo</t>
        </is>
      </c>
      <c r="C128" s="4" t="inlineStr">
        <is>
          <t>Agro Mexico</t>
        </is>
      </c>
      <c r="D128" s="4" t="n">
        <v>1023324</v>
      </c>
      <c r="E128" s="4" t="inlineStr">
        <is>
          <t>GO PpPna 59@ Cj 20k AS</t>
        </is>
      </c>
      <c r="F128" s="4" t="inlineStr">
        <is>
          <t>Pierna</t>
        </is>
      </c>
      <c r="G128" s="4" t="inlineStr">
        <is>
          <t>agro mexico1023324</t>
        </is>
      </c>
      <c r="H128" s="10" t="n">
        <v>264007.046</v>
      </c>
      <c r="I128" t="n">
        <v>18</v>
      </c>
      <c r="J128" t="n">
        <v>27</v>
      </c>
      <c r="K128" s="17" t="n">
        <v>0.4444444444444444</v>
      </c>
      <c r="L128" s="10">
        <f>K128 * H128</f>
        <v/>
      </c>
      <c r="M128" s="17" t="n">
        <v>0.6111111111111112</v>
      </c>
      <c r="N128" s="10">
        <f>M128 * H128</f>
        <v/>
      </c>
    </row>
    <row r="129">
      <c r="A129" s="4" t="inlineStr">
        <is>
          <t>01.2023</t>
        </is>
      </c>
      <c r="B129" s="4" t="inlineStr">
        <is>
          <t>Cerdo</t>
        </is>
      </c>
      <c r="C129" s="4" t="inlineStr">
        <is>
          <t>Agro Mexico</t>
        </is>
      </c>
      <c r="D129" s="4" t="n">
        <v>1023343</v>
      </c>
      <c r="E129" s="4" t="inlineStr">
        <is>
          <t>GO Triming 60/40@ Bo Cj 20k AS</t>
        </is>
      </c>
      <c r="F129" s="4" t="inlineStr">
        <is>
          <t>Recortes</t>
        </is>
      </c>
      <c r="G129" s="4" t="inlineStr">
        <is>
          <t>agro mexico1023343</t>
        </is>
      </c>
      <c r="H129" s="10" t="n">
        <v>120089.259</v>
      </c>
      <c r="I129" t="n">
        <v>18</v>
      </c>
      <c r="J129" t="n">
        <v>27</v>
      </c>
      <c r="K129" s="17" t="n">
        <v>0.4444444444444444</v>
      </c>
      <c r="L129" s="10">
        <f>K129 * H129</f>
        <v/>
      </c>
      <c r="M129" s="17" t="n">
        <v>0.6111111111111112</v>
      </c>
      <c r="N129" s="10">
        <f>M129 * H129</f>
        <v/>
      </c>
    </row>
    <row r="130">
      <c r="A130" s="4" t="inlineStr">
        <is>
          <t>01.2023</t>
        </is>
      </c>
      <c r="B130" s="4" t="inlineStr">
        <is>
          <t>Cerdo</t>
        </is>
      </c>
      <c r="C130" s="4" t="inlineStr">
        <is>
          <t>Agro Mexico</t>
        </is>
      </c>
      <c r="D130" s="4" t="n">
        <v>1023421</v>
      </c>
      <c r="E130" s="4" t="inlineStr">
        <is>
          <t>GO Cos 79@ Bo Cj 20k AS</t>
        </is>
      </c>
      <c r="F130" s="4" t="inlineStr">
        <is>
          <t>Cost-Pec</t>
        </is>
      </c>
      <c r="G130" s="4" t="inlineStr">
        <is>
          <t>agro mexico1023421</t>
        </is>
      </c>
      <c r="H130" s="10" t="n">
        <v>0</v>
      </c>
      <c r="I130" t="n">
        <v>18</v>
      </c>
      <c r="J130" t="n">
        <v>27</v>
      </c>
      <c r="K130" s="17" t="n">
        <v>0.4444444444444444</v>
      </c>
      <c r="L130" s="10">
        <f>K130 * H130</f>
        <v/>
      </c>
      <c r="M130" s="17" t="n">
        <v>0.6111111111111112</v>
      </c>
      <c r="N130" s="10">
        <f>M130 * H130</f>
        <v/>
      </c>
    </row>
    <row r="131">
      <c r="A131" s="4" t="inlineStr">
        <is>
          <t>01.2023</t>
        </is>
      </c>
      <c r="B131" s="4" t="inlineStr">
        <is>
          <t>Cerdo</t>
        </is>
      </c>
      <c r="C131" s="4" t="inlineStr">
        <is>
          <t>Agro Mexico</t>
        </is>
      </c>
      <c r="D131" s="4" t="n">
        <v>1023432</v>
      </c>
      <c r="E131" s="4" t="inlineStr">
        <is>
          <t>GO PpPna 57@ Bo Cj AS</t>
        </is>
      </c>
      <c r="F131" s="4" t="inlineStr">
        <is>
          <t>Pierna</t>
        </is>
      </c>
      <c r="G131" s="4" t="inlineStr">
        <is>
          <t>agro mexico1023432</t>
        </is>
      </c>
      <c r="H131" s="10" t="n">
        <v>0</v>
      </c>
      <c r="I131" t="n">
        <v>18</v>
      </c>
      <c r="J131" t="n">
        <v>27</v>
      </c>
      <c r="K131" s="17" t="n">
        <v>0.4444444444444444</v>
      </c>
      <c r="L131" s="10">
        <f>K131 * H131</f>
        <v/>
      </c>
      <c r="M131" s="17" t="n">
        <v>0.6111111111111112</v>
      </c>
      <c r="N131" s="10">
        <f>M131 * H131</f>
        <v/>
      </c>
    </row>
    <row r="132">
      <c r="A132" s="4" t="inlineStr">
        <is>
          <t>01.2023</t>
        </is>
      </c>
      <c r="B132" s="4" t="inlineStr">
        <is>
          <t>Cerdo</t>
        </is>
      </c>
      <c r="C132" s="4" t="inlineStr">
        <is>
          <t>Agro Mexico</t>
        </is>
      </c>
      <c r="D132" s="4" t="n">
        <v>1023434</v>
      </c>
      <c r="E132" s="4" t="inlineStr">
        <is>
          <t>GO Cab Ent@ Cj 20k AS</t>
        </is>
      </c>
      <c r="F132" s="4" t="inlineStr">
        <is>
          <t>Cabeza</t>
        </is>
      </c>
      <c r="G132" s="4" t="inlineStr">
        <is>
          <t>agro mexico1023434</t>
        </is>
      </c>
      <c r="H132" s="10" t="n">
        <v>0</v>
      </c>
      <c r="I132" t="n">
        <v>18</v>
      </c>
      <c r="J132" t="n">
        <v>27</v>
      </c>
      <c r="K132" s="17" t="n">
        <v>0.4444444444444444</v>
      </c>
      <c r="L132" s="10">
        <f>K132 * H132</f>
        <v/>
      </c>
      <c r="M132" s="17" t="n">
        <v>0.6111111111111112</v>
      </c>
      <c r="N132" s="10">
        <f>M132 * H132</f>
        <v/>
      </c>
    </row>
    <row r="133">
      <c r="A133" s="4" t="inlineStr">
        <is>
          <t>01.2023</t>
        </is>
      </c>
      <c r="B133" s="4" t="inlineStr">
        <is>
          <t>Cerdo</t>
        </is>
      </c>
      <c r="C133" s="4" t="inlineStr">
        <is>
          <t>Agro Mexico</t>
        </is>
      </c>
      <c r="D133" s="4" t="n">
        <v>1023450</v>
      </c>
      <c r="E133" s="4" t="inlineStr">
        <is>
          <t>GO Chu Ctro@ Fi Cj 20k AS</t>
        </is>
      </c>
      <c r="F133" s="4" t="inlineStr">
        <is>
          <t>Chuleta</t>
        </is>
      </c>
      <c r="G133" s="4" t="inlineStr">
        <is>
          <t>agro mexico1023450</t>
        </is>
      </c>
      <c r="H133" s="10" t="n">
        <v>6088.619</v>
      </c>
      <c r="I133" t="n">
        <v>18</v>
      </c>
      <c r="J133" t="n">
        <v>27</v>
      </c>
      <c r="K133" s="17" t="n">
        <v>0.4444444444444444</v>
      </c>
      <c r="L133" s="10">
        <f>K133 * H133</f>
        <v/>
      </c>
      <c r="M133" s="17" t="n">
        <v>0.6111111111111112</v>
      </c>
      <c r="N133" s="10">
        <f>M133 * H133</f>
        <v/>
      </c>
    </row>
    <row r="134">
      <c r="A134" s="4" t="inlineStr">
        <is>
          <t>01.2023</t>
        </is>
      </c>
      <c r="B134" s="4" t="inlineStr">
        <is>
          <t>Cerdo</t>
        </is>
      </c>
      <c r="C134" s="4" t="inlineStr">
        <is>
          <t>Agro Sudamerica</t>
        </is>
      </c>
      <c r="D134" s="4" t="n">
        <v>1020017</v>
      </c>
      <c r="E134" s="4" t="inlineStr">
        <is>
          <t>GO Chu Ctro@ Fi Cj 20k AS</t>
        </is>
      </c>
      <c r="F134" s="4" t="inlineStr">
        <is>
          <t>Chuleta</t>
        </is>
      </c>
      <c r="G134" s="4" t="inlineStr">
        <is>
          <t>agro sudamerica1020017</t>
        </is>
      </c>
      <c r="H134" s="10" t="n">
        <v>23995.456</v>
      </c>
      <c r="I134" t="n">
        <v>20</v>
      </c>
      <c r="J134" t="n">
        <v>27</v>
      </c>
      <c r="K134" s="17" t="n">
        <v>0.5</v>
      </c>
      <c r="L134" s="10">
        <f>K134 * H134</f>
        <v/>
      </c>
      <c r="M134" s="17" t="n">
        <v>0.65</v>
      </c>
      <c r="N134" s="10">
        <f>M134 * H134</f>
        <v/>
      </c>
    </row>
    <row r="135">
      <c r="A135" s="4" t="inlineStr">
        <is>
          <t>01.2023</t>
        </is>
      </c>
      <c r="B135" s="4" t="inlineStr">
        <is>
          <t>Cerdo</t>
        </is>
      </c>
      <c r="C135" s="4" t="inlineStr">
        <is>
          <t>Agro Sudamerica</t>
        </is>
      </c>
      <c r="D135" s="4" t="n">
        <v>1020352</v>
      </c>
      <c r="E135" s="4" t="inlineStr">
        <is>
          <t>GO Cue 20@ Cj 20k AS</t>
        </is>
      </c>
      <c r="F135" s="4" t="inlineStr">
        <is>
          <t>Cueros</t>
        </is>
      </c>
      <c r="G135" s="4" t="inlineStr">
        <is>
          <t>agro sudamerica1020352</t>
        </is>
      </c>
      <c r="H135" s="10" t="n">
        <v>60180.508</v>
      </c>
      <c r="I135" t="n">
        <v>20</v>
      </c>
      <c r="J135" t="n">
        <v>27</v>
      </c>
      <c r="K135" s="17" t="n">
        <v>0.5</v>
      </c>
      <c r="L135" s="10">
        <f>K135 * H135</f>
        <v/>
      </c>
      <c r="M135" s="17" t="n">
        <v>0.65</v>
      </c>
      <c r="N135" s="10">
        <f>M135 * H135</f>
        <v/>
      </c>
    </row>
    <row r="136">
      <c r="A136" s="4" t="inlineStr">
        <is>
          <t>01.2023</t>
        </is>
      </c>
      <c r="B136" s="4" t="inlineStr">
        <is>
          <t>Cerdo</t>
        </is>
      </c>
      <c r="C136" s="4" t="inlineStr">
        <is>
          <t>Agro Sudamerica</t>
        </is>
      </c>
      <c r="D136" s="4" t="n">
        <v>1020367</v>
      </c>
      <c r="E136" s="4" t="inlineStr">
        <is>
          <t>GO Gord Lom Tocino@ Cj t-f AS</t>
        </is>
      </c>
      <c r="F136" s="4" t="inlineStr">
        <is>
          <t>Grasas</t>
        </is>
      </c>
      <c r="G136" s="4" t="inlineStr">
        <is>
          <t>agro sudamerica1020367</t>
        </is>
      </c>
      <c r="H136" s="10" t="n">
        <v>96287.236</v>
      </c>
      <c r="I136" t="n">
        <v>20</v>
      </c>
      <c r="J136" t="n">
        <v>27</v>
      </c>
      <c r="K136" s="17" t="n">
        <v>0.5</v>
      </c>
      <c r="L136" s="10">
        <f>K136 * H136</f>
        <v/>
      </c>
      <c r="M136" s="17" t="n">
        <v>0.65</v>
      </c>
      <c r="N136" s="10">
        <f>M136 * H136</f>
        <v/>
      </c>
    </row>
    <row r="137">
      <c r="A137" s="4" t="inlineStr">
        <is>
          <t>01.2023</t>
        </is>
      </c>
      <c r="B137" s="4" t="inlineStr">
        <is>
          <t>Cerdo</t>
        </is>
      </c>
      <c r="C137" s="4" t="inlineStr">
        <is>
          <t>Agro Sudamerica</t>
        </is>
      </c>
      <c r="D137" s="4" t="n">
        <v>1020412</v>
      </c>
      <c r="E137" s="4" t="inlineStr">
        <is>
          <t>GO Cne Long@ Cj t-f AS</t>
        </is>
      </c>
      <c r="F137" s="4" t="inlineStr">
        <is>
          <t>Recortes</t>
        </is>
      </c>
      <c r="G137" s="4" t="inlineStr">
        <is>
          <t>agro sudamerica1020412</t>
        </is>
      </c>
      <c r="H137" s="10" t="n">
        <v>96024.5</v>
      </c>
      <c r="I137" t="n">
        <v>20</v>
      </c>
      <c r="J137" t="n">
        <v>27</v>
      </c>
      <c r="K137" s="17" t="n">
        <v>0.5</v>
      </c>
      <c r="L137" s="10">
        <f>K137 * H137</f>
        <v/>
      </c>
      <c r="M137" s="17" t="n">
        <v>0.65</v>
      </c>
      <c r="N137" s="10">
        <f>M137 * H137</f>
        <v/>
      </c>
    </row>
    <row r="138">
      <c r="A138" s="4" t="inlineStr">
        <is>
          <t>01.2023</t>
        </is>
      </c>
      <c r="B138" s="4" t="inlineStr">
        <is>
          <t>Cerdo</t>
        </is>
      </c>
      <c r="C138" s="4" t="inlineStr">
        <is>
          <t>Agro Sudamerica</t>
        </is>
      </c>
      <c r="D138" s="4" t="n">
        <v>1020848</v>
      </c>
      <c r="E138" s="4" t="inlineStr">
        <is>
          <t>GO Lom Ctro 27@ Cj 20k AS</t>
        </is>
      </c>
      <c r="F138" s="4" t="inlineStr">
        <is>
          <t>Lomo</t>
        </is>
      </c>
      <c r="G138" s="4" t="inlineStr">
        <is>
          <t>agro sudamerica1020848</t>
        </is>
      </c>
      <c r="H138" s="10" t="n">
        <v>96008.916</v>
      </c>
      <c r="I138" t="n">
        <v>20</v>
      </c>
      <c r="J138" t="n">
        <v>27</v>
      </c>
      <c r="K138" s="17" t="n">
        <v>0.5</v>
      </c>
      <c r="L138" s="10">
        <f>K138 * H138</f>
        <v/>
      </c>
      <c r="M138" s="17" t="n">
        <v>0.65</v>
      </c>
      <c r="N138" s="10">
        <f>M138 * H138</f>
        <v/>
      </c>
    </row>
    <row r="139">
      <c r="A139" s="4" t="inlineStr">
        <is>
          <t>01.2023</t>
        </is>
      </c>
      <c r="B139" s="4" t="inlineStr">
        <is>
          <t>Cerdo</t>
        </is>
      </c>
      <c r="C139" s="4" t="inlineStr">
        <is>
          <t>Agro Sudamerica</t>
        </is>
      </c>
      <c r="D139" s="4" t="n">
        <v>1020886</v>
      </c>
      <c r="E139" s="4" t="inlineStr">
        <is>
          <t>GO Panc Tecl Nor@ Cj 20k AS</t>
        </is>
      </c>
      <c r="F139" s="4" t="inlineStr">
        <is>
          <t>Panceta</t>
        </is>
      </c>
      <c r="G139" s="4" t="inlineStr">
        <is>
          <t>agro sudamerica1020886</t>
        </is>
      </c>
      <c r="H139" s="10" t="n">
        <v>24810.752</v>
      </c>
      <c r="I139" t="n">
        <v>20</v>
      </c>
      <c r="J139" t="n">
        <v>27</v>
      </c>
      <c r="K139" s="17" t="n">
        <v>0.5</v>
      </c>
      <c r="L139" s="10">
        <f>K139 * H139</f>
        <v/>
      </c>
      <c r="M139" s="17" t="n">
        <v>0.65</v>
      </c>
      <c r="N139" s="10">
        <f>M139 * H139</f>
        <v/>
      </c>
    </row>
    <row r="140">
      <c r="A140" s="4" t="inlineStr">
        <is>
          <t>01.2023</t>
        </is>
      </c>
      <c r="B140" s="4" t="inlineStr">
        <is>
          <t>Cerdo</t>
        </is>
      </c>
      <c r="C140" s="4" t="inlineStr">
        <is>
          <t>Agro Sudamerica</t>
        </is>
      </c>
      <c r="D140" s="4" t="n">
        <v>1020944</v>
      </c>
      <c r="E140" s="4" t="inlineStr">
        <is>
          <t>GO PpPna 59@ Fi Cj 20k AS</t>
        </is>
      </c>
      <c r="F140" s="4" t="inlineStr">
        <is>
          <t>Pierna</t>
        </is>
      </c>
      <c r="G140" s="4" t="inlineStr">
        <is>
          <t>agro sudamerica1020944</t>
        </is>
      </c>
      <c r="H140" s="10" t="n">
        <v>503753.649</v>
      </c>
      <c r="I140" t="n">
        <v>20</v>
      </c>
      <c r="J140" t="n">
        <v>27</v>
      </c>
      <c r="K140" s="17" t="n">
        <v>0.5</v>
      </c>
      <c r="L140" s="10">
        <f>K140 * H140</f>
        <v/>
      </c>
      <c r="M140" s="17" t="n">
        <v>0.65</v>
      </c>
      <c r="N140" s="10">
        <f>M140 * H140</f>
        <v/>
      </c>
    </row>
    <row r="141">
      <c r="A141" s="4" t="inlineStr">
        <is>
          <t>01.2023</t>
        </is>
      </c>
      <c r="B141" s="4" t="inlineStr">
        <is>
          <t>Cerdo</t>
        </is>
      </c>
      <c r="C141" s="4" t="inlineStr">
        <is>
          <t>Agro Sudamerica</t>
        </is>
      </c>
      <c r="D141" s="4" t="n">
        <v>1021077</v>
      </c>
      <c r="E141" s="4" t="inlineStr">
        <is>
          <t>GO Gord chic@ Cj 20k AS</t>
        </is>
      </c>
      <c r="F141" s="4" t="inlineStr">
        <is>
          <t>Grasas</t>
        </is>
      </c>
      <c r="G141" s="4" t="inlineStr">
        <is>
          <t>agro sudamerica1021077</t>
        </is>
      </c>
      <c r="H141" s="10" t="n">
        <v>123730.88</v>
      </c>
      <c r="I141" t="n">
        <v>20</v>
      </c>
      <c r="J141" t="n">
        <v>27</v>
      </c>
      <c r="K141" s="17" t="n">
        <v>0.5</v>
      </c>
      <c r="L141" s="10">
        <f>K141 * H141</f>
        <v/>
      </c>
      <c r="M141" s="17" t="n">
        <v>0.65</v>
      </c>
      <c r="N141" s="10">
        <f>M141 * H141</f>
        <v/>
      </c>
    </row>
    <row r="142">
      <c r="A142" s="4" t="inlineStr">
        <is>
          <t>01.2023</t>
        </is>
      </c>
      <c r="B142" s="4" t="inlineStr">
        <is>
          <t>Cerdo</t>
        </is>
      </c>
      <c r="C142" s="4" t="inlineStr">
        <is>
          <t>Agro Sudamerica</t>
        </is>
      </c>
      <c r="D142" s="4" t="n">
        <v>1021105</v>
      </c>
      <c r="E142" s="4" t="inlineStr">
        <is>
          <t>GO Pulmon@ Cj 20k bca AS</t>
        </is>
      </c>
      <c r="F142" s="4" t="inlineStr">
        <is>
          <t>Subprod</t>
        </is>
      </c>
      <c r="G142" s="4" t="inlineStr">
        <is>
          <t>agro sudamerica1021105</t>
        </is>
      </c>
      <c r="H142" s="10" t="n">
        <v>15994.644</v>
      </c>
      <c r="I142" t="n">
        <v>20</v>
      </c>
      <c r="J142" t="n">
        <v>27</v>
      </c>
      <c r="K142" s="17" t="n">
        <v>0.5</v>
      </c>
      <c r="L142" s="10">
        <f>K142 * H142</f>
        <v/>
      </c>
      <c r="M142" s="17" t="n">
        <v>0.65</v>
      </c>
      <c r="N142" s="10">
        <f>M142 * H142</f>
        <v/>
      </c>
    </row>
    <row r="143">
      <c r="A143" s="4" t="inlineStr">
        <is>
          <t>01.2023</t>
        </is>
      </c>
      <c r="B143" s="4" t="inlineStr">
        <is>
          <t>Cerdo</t>
        </is>
      </c>
      <c r="C143" s="4" t="inlineStr">
        <is>
          <t>Agro Sudamerica</t>
        </is>
      </c>
      <c r="D143" s="4" t="n">
        <v>1021187</v>
      </c>
      <c r="E143" s="4" t="inlineStr">
        <is>
          <t>GO Cue Back@ Cj 20k t-f AS</t>
        </is>
      </c>
      <c r="F143" s="4" t="inlineStr">
        <is>
          <t>Cueros</t>
        </is>
      </c>
      <c r="G143" s="4" t="inlineStr">
        <is>
          <t>agro sudamerica1021187</t>
        </is>
      </c>
      <c r="H143" s="10" t="n">
        <v>26095.052</v>
      </c>
      <c r="I143" t="n">
        <v>20</v>
      </c>
      <c r="J143" t="n">
        <v>27</v>
      </c>
      <c r="K143" s="17" t="n">
        <v>0.5</v>
      </c>
      <c r="L143" s="10">
        <f>K143 * H143</f>
        <v/>
      </c>
      <c r="M143" s="17" t="n">
        <v>0.65</v>
      </c>
      <c r="N143" s="10">
        <f>M143 * H143</f>
        <v/>
      </c>
    </row>
    <row r="144">
      <c r="A144" s="4" t="inlineStr">
        <is>
          <t>01.2023</t>
        </is>
      </c>
      <c r="B144" s="4" t="inlineStr">
        <is>
          <t>Cerdo</t>
        </is>
      </c>
      <c r="C144" s="4" t="inlineStr">
        <is>
          <t>Agro Sudamerica</t>
        </is>
      </c>
      <c r="D144" s="4" t="n">
        <v>1021385</v>
      </c>
      <c r="E144" s="4" t="inlineStr">
        <is>
          <t>GO Cue granel Esp CC@ Cj 20k AS</t>
        </is>
      </c>
      <c r="F144" s="4" t="inlineStr">
        <is>
          <t>Cueros</t>
        </is>
      </c>
      <c r="G144" s="4" t="inlineStr">
        <is>
          <t>agro sudamerica1021385</t>
        </is>
      </c>
      <c r="H144" s="10" t="n">
        <v>95933.33199999999</v>
      </c>
      <c r="I144" t="n">
        <v>20</v>
      </c>
      <c r="J144" t="n">
        <v>27</v>
      </c>
      <c r="K144" s="17" t="n">
        <v>0.5</v>
      </c>
      <c r="L144" s="10">
        <f>K144 * H144</f>
        <v/>
      </c>
      <c r="M144" s="17" t="n">
        <v>0.65</v>
      </c>
      <c r="N144" s="10">
        <f>M144 * H144</f>
        <v/>
      </c>
    </row>
    <row r="145">
      <c r="A145" s="4" t="inlineStr">
        <is>
          <t>01.2023</t>
        </is>
      </c>
      <c r="B145" s="4" t="inlineStr">
        <is>
          <t>Cerdo</t>
        </is>
      </c>
      <c r="C145" s="4" t="inlineStr">
        <is>
          <t>Agro Sudamerica</t>
        </is>
      </c>
      <c r="D145" s="4" t="n">
        <v>1021976</v>
      </c>
      <c r="E145" s="4" t="inlineStr">
        <is>
          <t>GO PpPal 77@ Cj 20k AS</t>
        </is>
      </c>
      <c r="F145" s="4" t="inlineStr">
        <is>
          <t>Paleta</t>
        </is>
      </c>
      <c r="G145" s="4" t="inlineStr">
        <is>
          <t>agro sudamerica1021976</t>
        </is>
      </c>
      <c r="H145" s="10" t="n">
        <v>397174.236</v>
      </c>
      <c r="I145" t="n">
        <v>20</v>
      </c>
      <c r="J145" t="n">
        <v>27</v>
      </c>
      <c r="K145" s="17" t="n">
        <v>0.5</v>
      </c>
      <c r="L145" s="10">
        <f>K145 * H145</f>
        <v/>
      </c>
      <c r="M145" s="17" t="n">
        <v>0.65</v>
      </c>
      <c r="N145" s="10">
        <f>M145 * H145</f>
        <v/>
      </c>
    </row>
    <row r="146">
      <c r="A146" s="4" t="inlineStr">
        <is>
          <t>01.2023</t>
        </is>
      </c>
      <c r="B146" s="4" t="inlineStr">
        <is>
          <t>Cerdo</t>
        </is>
      </c>
      <c r="C146" s="4" t="inlineStr">
        <is>
          <t>Agro Sudamerica</t>
        </is>
      </c>
      <c r="D146" s="4" t="n">
        <v>1022102</v>
      </c>
      <c r="E146" s="4" t="inlineStr">
        <is>
          <t>GO Pecho S/cue K@ Cj 20k AS</t>
        </is>
      </c>
      <c r="F146" s="4" t="inlineStr">
        <is>
          <t>Cost-Pec</t>
        </is>
      </c>
      <c r="G146" s="4" t="inlineStr">
        <is>
          <t>agro sudamerica1022102</t>
        </is>
      </c>
      <c r="H146" s="10" t="n">
        <v>11999.2</v>
      </c>
      <c r="I146" t="n">
        <v>20</v>
      </c>
      <c r="J146" t="n">
        <v>27</v>
      </c>
      <c r="K146" s="17" t="n">
        <v>0.5</v>
      </c>
      <c r="L146" s="10">
        <f>K146 * H146</f>
        <v/>
      </c>
      <c r="M146" s="17" t="n">
        <v>0.65</v>
      </c>
      <c r="N146" s="10">
        <f>M146 * H146</f>
        <v/>
      </c>
    </row>
    <row r="147">
      <c r="A147" s="4" t="inlineStr">
        <is>
          <t>01.2023</t>
        </is>
      </c>
      <c r="B147" s="4" t="inlineStr">
        <is>
          <t>Cerdo</t>
        </is>
      </c>
      <c r="C147" s="4" t="inlineStr">
        <is>
          <t>Agro Sudamerica</t>
        </is>
      </c>
      <c r="D147" s="4" t="n">
        <v>1022149</v>
      </c>
      <c r="E147" s="4" t="inlineStr">
        <is>
          <t>GO Plancha Rebaje Ent@ Cj 20k AS</t>
        </is>
      </c>
      <c r="F147" s="4" t="inlineStr">
        <is>
          <t>Plancha</t>
        </is>
      </c>
      <c r="G147" s="4" t="inlineStr">
        <is>
          <t>agro sudamerica1022149</t>
        </is>
      </c>
      <c r="H147" s="10" t="n">
        <v>48135.004</v>
      </c>
      <c r="I147" t="n">
        <v>20</v>
      </c>
      <c r="J147" t="n">
        <v>27</v>
      </c>
      <c r="K147" s="17" t="n">
        <v>0.5</v>
      </c>
      <c r="L147" s="10">
        <f>K147 * H147</f>
        <v/>
      </c>
      <c r="M147" s="17" t="n">
        <v>0.65</v>
      </c>
      <c r="N147" s="10">
        <f>M147 * H147</f>
        <v/>
      </c>
    </row>
    <row r="148">
      <c r="A148" s="4" t="inlineStr">
        <is>
          <t>01.2023</t>
        </is>
      </c>
      <c r="B148" s="4" t="inlineStr">
        <is>
          <t>Cerdo</t>
        </is>
      </c>
      <c r="C148" s="4" t="inlineStr">
        <is>
          <t>Agro Sudamerica</t>
        </is>
      </c>
      <c r="D148" s="4" t="n">
        <v>1022150</v>
      </c>
      <c r="E148" s="4" t="inlineStr">
        <is>
          <t>GO Gord chic@ Cj 20k AS</t>
        </is>
      </c>
      <c r="F148" s="4" t="inlineStr">
        <is>
          <t>Grasas</t>
        </is>
      </c>
      <c r="G148" s="4" t="inlineStr">
        <is>
          <t>agro sudamerica1022150</t>
        </is>
      </c>
      <c r="H148" s="10" t="n">
        <v>3768.64</v>
      </c>
      <c r="I148" t="n">
        <v>20</v>
      </c>
      <c r="J148" t="n">
        <v>27</v>
      </c>
      <c r="K148" s="17" t="n">
        <v>0.5</v>
      </c>
      <c r="L148" s="10">
        <f>K148 * H148</f>
        <v/>
      </c>
      <c r="M148" s="17" t="n">
        <v>0.65</v>
      </c>
      <c r="N148" s="10">
        <f>M148 * H148</f>
        <v/>
      </c>
    </row>
    <row r="149">
      <c r="A149" s="4" t="inlineStr">
        <is>
          <t>01.2023</t>
        </is>
      </c>
      <c r="B149" s="4" t="inlineStr">
        <is>
          <t>Cerdo</t>
        </is>
      </c>
      <c r="C149" s="4" t="inlineStr">
        <is>
          <t>Agro Sudamerica</t>
        </is>
      </c>
      <c r="D149" s="4" t="n">
        <v>1022709</v>
      </c>
      <c r="E149" s="4" t="inlineStr">
        <is>
          <t>GO PpPna 57@ Bo Cj AS</t>
        </is>
      </c>
      <c r="F149" s="4" t="inlineStr">
        <is>
          <t>Pierna</t>
        </is>
      </c>
      <c r="G149" s="4" t="inlineStr">
        <is>
          <t>agro sudamerica1022709</t>
        </is>
      </c>
      <c r="H149" s="10" t="n">
        <v>255038.664</v>
      </c>
      <c r="I149" t="n">
        <v>20</v>
      </c>
      <c r="J149" t="n">
        <v>27</v>
      </c>
      <c r="K149" s="17" t="n">
        <v>0.5</v>
      </c>
      <c r="L149" s="10">
        <f>K149 * H149</f>
        <v/>
      </c>
      <c r="M149" s="17" t="n">
        <v>0.65</v>
      </c>
      <c r="N149" s="10">
        <f>M149 * H149</f>
        <v/>
      </c>
    </row>
    <row r="150">
      <c r="A150" s="4" t="inlineStr">
        <is>
          <t>01.2023</t>
        </is>
      </c>
      <c r="B150" s="4" t="inlineStr">
        <is>
          <t>Cerdo</t>
        </is>
      </c>
      <c r="C150" s="4" t="inlineStr">
        <is>
          <t>Agro Sudamerica</t>
        </is>
      </c>
      <c r="D150" s="4" t="n">
        <v>1022847</v>
      </c>
      <c r="E150" s="4" t="inlineStr">
        <is>
          <t>GO Cne Falda Pan@ CJ 20k AS</t>
        </is>
      </c>
      <c r="F150" s="4" t="inlineStr">
        <is>
          <t>Panceta</t>
        </is>
      </c>
      <c r="G150" s="4" t="inlineStr">
        <is>
          <t>agro sudamerica1022847</t>
        </is>
      </c>
      <c r="H150" s="10" t="n">
        <v>51926.916</v>
      </c>
      <c r="I150" t="n">
        <v>20</v>
      </c>
      <c r="J150" t="n">
        <v>27</v>
      </c>
      <c r="K150" s="17" t="n">
        <v>0.5</v>
      </c>
      <c r="L150" s="10">
        <f>K150 * H150</f>
        <v/>
      </c>
      <c r="M150" s="17" t="n">
        <v>0.65</v>
      </c>
      <c r="N150" s="10">
        <f>M150 * H150</f>
        <v/>
      </c>
    </row>
    <row r="151">
      <c r="A151" s="4" t="inlineStr">
        <is>
          <t>01.2023</t>
        </is>
      </c>
      <c r="B151" s="4" t="inlineStr">
        <is>
          <t>Cerdo</t>
        </is>
      </c>
      <c r="C151" s="4" t="inlineStr">
        <is>
          <t>Agro Sudamerica</t>
        </is>
      </c>
      <c r="D151" s="4" t="n">
        <v>1023433</v>
      </c>
      <c r="E151" s="4" t="inlineStr">
        <is>
          <t>GO Papda Cab@ Cj 20k AS</t>
        </is>
      </c>
      <c r="F151" s="4" t="inlineStr">
        <is>
          <t>Plancha</t>
        </is>
      </c>
      <c r="G151" s="4" t="inlineStr">
        <is>
          <t>agro sudamerica1023433</t>
        </is>
      </c>
      <c r="H151" s="10" t="n">
        <v>176045.98</v>
      </c>
      <c r="I151" t="n">
        <v>20</v>
      </c>
      <c r="J151" t="n">
        <v>27</v>
      </c>
      <c r="K151" s="17" t="n">
        <v>0.5</v>
      </c>
      <c r="L151" s="10">
        <f>K151 * H151</f>
        <v/>
      </c>
      <c r="M151" s="17" t="n">
        <v>0.65</v>
      </c>
      <c r="N151" s="10">
        <f>M151 * H151</f>
        <v/>
      </c>
    </row>
    <row r="152">
      <c r="A152" s="4" t="inlineStr">
        <is>
          <t>01.2023</t>
        </is>
      </c>
      <c r="B152" s="4" t="inlineStr">
        <is>
          <t>Cerdo</t>
        </is>
      </c>
      <c r="C152" s="4" t="inlineStr">
        <is>
          <t>Agrosuper Asia</t>
        </is>
      </c>
      <c r="D152" s="4" t="n">
        <v>1020860</v>
      </c>
      <c r="E152" s="4" t="inlineStr">
        <is>
          <t>GO Lom Vet@ Cj 12k AK</t>
        </is>
      </c>
      <c r="F152" s="4" t="inlineStr">
        <is>
          <t>Lomo</t>
        </is>
      </c>
      <c r="G152" s="4" t="inlineStr">
        <is>
          <t>agrosuper asia1020860</t>
        </is>
      </c>
      <c r="H152" s="10" t="n">
        <v>88008.484</v>
      </c>
      <c r="I152" t="n">
        <v>20</v>
      </c>
      <c r="J152" t="n">
        <v>27</v>
      </c>
      <c r="K152" s="17" t="n">
        <v>0.5</v>
      </c>
      <c r="L152" s="10">
        <f>K152 * H152</f>
        <v/>
      </c>
      <c r="M152" s="17" t="n">
        <v>0.65</v>
      </c>
      <c r="N152" s="10">
        <f>M152 * H152</f>
        <v/>
      </c>
    </row>
    <row r="153">
      <c r="A153" s="4" t="inlineStr">
        <is>
          <t>01.2023</t>
        </is>
      </c>
      <c r="B153" s="4" t="inlineStr">
        <is>
          <t>Cerdo</t>
        </is>
      </c>
      <c r="C153" s="4" t="inlineStr">
        <is>
          <t>Agrosuper Asia</t>
        </is>
      </c>
      <c r="D153" s="4" t="n">
        <v>1020861</v>
      </c>
      <c r="E153" s="4" t="inlineStr">
        <is>
          <t>GO Lom Vet@ Cj 12k TJ</t>
        </is>
      </c>
      <c r="F153" s="4" t="inlineStr">
        <is>
          <t>Lomo</t>
        </is>
      </c>
      <c r="G153" s="4" t="inlineStr">
        <is>
          <t>agrosuper asia1020861</t>
        </is>
      </c>
      <c r="H153" s="10" t="n">
        <v>22007.432</v>
      </c>
      <c r="I153" t="n">
        <v>20</v>
      </c>
      <c r="J153" t="n">
        <v>27</v>
      </c>
      <c r="K153" s="17" t="n">
        <v>0.5</v>
      </c>
      <c r="L153" s="10">
        <f>K153 * H153</f>
        <v/>
      </c>
      <c r="M153" s="17" t="n">
        <v>0.65</v>
      </c>
      <c r="N153" s="10">
        <f>M153 * H153</f>
        <v/>
      </c>
    </row>
    <row r="154">
      <c r="A154" s="4" t="inlineStr">
        <is>
          <t>01.2023</t>
        </is>
      </c>
      <c r="B154" s="4" t="inlineStr">
        <is>
          <t>Cerdo</t>
        </is>
      </c>
      <c r="C154" s="4" t="inlineStr">
        <is>
          <t>Agrosuper Asia</t>
        </is>
      </c>
      <c r="D154" s="4" t="n">
        <v>1021156</v>
      </c>
      <c r="E154" s="4" t="inlineStr">
        <is>
          <t>GO Hso Pecho@ Cj Lom Vet TJ</t>
        </is>
      </c>
      <c r="F154" s="4" t="inlineStr">
        <is>
          <t>Huesos</t>
        </is>
      </c>
      <c r="G154" s="4" t="inlineStr">
        <is>
          <t>agrosuper asia1021156</t>
        </is>
      </c>
      <c r="H154" s="10" t="n">
        <v>96000</v>
      </c>
      <c r="I154" t="n">
        <v>20</v>
      </c>
      <c r="J154" t="n">
        <v>27</v>
      </c>
      <c r="K154" s="17" t="n">
        <v>0.5</v>
      </c>
      <c r="L154" s="10">
        <f>K154 * H154</f>
        <v/>
      </c>
      <c r="M154" s="17" t="n">
        <v>0.65</v>
      </c>
      <c r="N154" s="10">
        <f>M154 * H154</f>
        <v/>
      </c>
    </row>
    <row r="155">
      <c r="A155" s="4" t="inlineStr">
        <is>
          <t>01.2023</t>
        </is>
      </c>
      <c r="B155" s="4" t="inlineStr">
        <is>
          <t>Cerdo</t>
        </is>
      </c>
      <c r="C155" s="4" t="inlineStr">
        <is>
          <t>Agrosuper Asia</t>
        </is>
      </c>
      <c r="D155" s="4" t="n">
        <v>1021655</v>
      </c>
      <c r="E155" s="4" t="inlineStr">
        <is>
          <t>GO Estómago Pouch@ Bo Cj 10k AS</t>
        </is>
      </c>
      <c r="F155" s="4" t="inlineStr">
        <is>
          <t>Subprod</t>
        </is>
      </c>
      <c r="G155" s="4" t="inlineStr">
        <is>
          <t>agrosuper asia1021655</t>
        </is>
      </c>
      <c r="H155" s="10" t="n">
        <v>96000</v>
      </c>
      <c r="I155" t="n">
        <v>20</v>
      </c>
      <c r="J155" t="n">
        <v>27</v>
      </c>
      <c r="K155" s="17" t="n">
        <v>0.5</v>
      </c>
      <c r="L155" s="10">
        <f>K155 * H155</f>
        <v/>
      </c>
      <c r="M155" s="17" t="n">
        <v>0.65</v>
      </c>
      <c r="N155" s="10">
        <f>M155 * H155</f>
        <v/>
      </c>
    </row>
    <row r="156">
      <c r="A156" s="4" t="inlineStr">
        <is>
          <t>01.2023</t>
        </is>
      </c>
      <c r="B156" s="4" t="inlineStr">
        <is>
          <t>Cerdo</t>
        </is>
      </c>
      <c r="C156" s="4" t="inlineStr">
        <is>
          <t>Agrosuper Asia</t>
        </is>
      </c>
      <c r="D156" s="4" t="n">
        <v>1021664</v>
      </c>
      <c r="E156" s="4" t="inlineStr">
        <is>
          <t>GO Pecho S/cue K@ Cj 20k TJ</t>
        </is>
      </c>
      <c r="F156" s="4" t="inlineStr">
        <is>
          <t>Cost-Pec</t>
        </is>
      </c>
      <c r="G156" s="4" t="inlineStr">
        <is>
          <t>agrosuper asia1021664</t>
        </is>
      </c>
      <c r="H156" s="10" t="n">
        <v>87780.416</v>
      </c>
      <c r="I156" t="n">
        <v>20</v>
      </c>
      <c r="J156" t="n">
        <v>27</v>
      </c>
      <c r="K156" s="17" t="n">
        <v>0.5</v>
      </c>
      <c r="L156" s="10">
        <f>K156 * H156</f>
        <v/>
      </c>
      <c r="M156" s="17" t="n">
        <v>0.65</v>
      </c>
      <c r="N156" s="10">
        <f>M156 * H156</f>
        <v/>
      </c>
    </row>
    <row r="157">
      <c r="A157" s="4" t="inlineStr">
        <is>
          <t>01.2023</t>
        </is>
      </c>
      <c r="B157" s="4" t="inlineStr">
        <is>
          <t>Cerdo</t>
        </is>
      </c>
      <c r="C157" s="4" t="inlineStr">
        <is>
          <t>Agrosuper Asia</t>
        </is>
      </c>
      <c r="D157" s="4" t="n">
        <v>1021665</v>
      </c>
      <c r="E157" s="4" t="inlineStr">
        <is>
          <t>GO Pecho S/cue K@ Cj 20k AK</t>
        </is>
      </c>
      <c r="F157" s="4" t="inlineStr">
        <is>
          <t>Cost-Pec</t>
        </is>
      </c>
      <c r="G157" s="4" t="inlineStr">
        <is>
          <t>agrosuper asia1021665</t>
        </is>
      </c>
      <c r="H157" s="10" t="n">
        <v>111668.402</v>
      </c>
      <c r="I157" t="n">
        <v>20</v>
      </c>
      <c r="J157" t="n">
        <v>27</v>
      </c>
      <c r="K157" s="17" t="n">
        <v>0.5</v>
      </c>
      <c r="L157" s="10">
        <f>K157 * H157</f>
        <v/>
      </c>
      <c r="M157" s="17" t="n">
        <v>0.65</v>
      </c>
      <c r="N157" s="10">
        <f>M157 * H157</f>
        <v/>
      </c>
    </row>
    <row r="158">
      <c r="A158" s="4" t="inlineStr">
        <is>
          <t>01.2023</t>
        </is>
      </c>
      <c r="B158" s="4" t="inlineStr">
        <is>
          <t>Cerdo</t>
        </is>
      </c>
      <c r="C158" s="4" t="inlineStr">
        <is>
          <t>Agrosuper Asia</t>
        </is>
      </c>
      <c r="D158" s="4" t="n">
        <v>1022182</v>
      </c>
      <c r="E158" s="4" t="inlineStr">
        <is>
          <t>GO BB Ribs 20-24 oz@ Cj 10k AS</t>
        </is>
      </c>
      <c r="F158" s="4" t="inlineStr">
        <is>
          <t>Chuleta</t>
        </is>
      </c>
      <c r="G158" s="4" t="inlineStr">
        <is>
          <t>agrosuper asia1022182</t>
        </is>
      </c>
      <c r="H158" s="10" t="n">
        <v>88000</v>
      </c>
      <c r="I158" t="n">
        <v>20</v>
      </c>
      <c r="J158" t="n">
        <v>27</v>
      </c>
      <c r="K158" s="17" t="n">
        <v>0.5</v>
      </c>
      <c r="L158" s="10">
        <f>K158 * H158</f>
        <v/>
      </c>
      <c r="M158" s="17" t="n">
        <v>0.65</v>
      </c>
      <c r="N158" s="10">
        <f>M158 * H158</f>
        <v/>
      </c>
    </row>
    <row r="159">
      <c r="A159" s="4" t="inlineStr">
        <is>
          <t>01.2023</t>
        </is>
      </c>
      <c r="B159" s="4" t="inlineStr">
        <is>
          <t>Cerdo</t>
        </is>
      </c>
      <c r="C159" s="4" t="inlineStr">
        <is>
          <t>Agrosuper Asia</t>
        </is>
      </c>
      <c r="D159" s="4" t="n">
        <v>1022885</v>
      </c>
      <c r="E159" s="4" t="inlineStr">
        <is>
          <t>GO Panc S/cue@ Cj Panc TJ</t>
        </is>
      </c>
      <c r="F159" s="4" t="inlineStr">
        <is>
          <t>Panceta</t>
        </is>
      </c>
      <c r="G159" s="4" t="inlineStr">
        <is>
          <t>agrosuper asia1022885</t>
        </is>
      </c>
      <c r="H159" s="10" t="n">
        <v>88032.75199999999</v>
      </c>
      <c r="I159" t="n">
        <v>20</v>
      </c>
      <c r="J159" t="n">
        <v>27</v>
      </c>
      <c r="K159" s="17" t="n">
        <v>0.5</v>
      </c>
      <c r="L159" s="10">
        <f>K159 * H159</f>
        <v/>
      </c>
      <c r="M159" s="17" t="n">
        <v>0.65</v>
      </c>
      <c r="N159" s="10">
        <f>M159 * H159</f>
        <v/>
      </c>
    </row>
    <row r="160">
      <c r="A160" s="4" t="inlineStr">
        <is>
          <t>01.2023</t>
        </is>
      </c>
      <c r="B160" s="4" t="inlineStr">
        <is>
          <t>Cerdo</t>
        </is>
      </c>
      <c r="C160" s="4" t="inlineStr">
        <is>
          <t>Agrosuper Asia</t>
        </is>
      </c>
      <c r="D160" s="4" t="n">
        <v>1022887</v>
      </c>
      <c r="E160" s="4" t="inlineStr">
        <is>
          <t>GO Panc S/cue@ Cj Panc AK</t>
        </is>
      </c>
      <c r="F160" s="4" t="inlineStr">
        <is>
          <t>Panceta</t>
        </is>
      </c>
      <c r="G160" s="4" t="inlineStr">
        <is>
          <t>agrosuper asia1022887</t>
        </is>
      </c>
      <c r="H160" s="10" t="n">
        <v>528124.8199999999</v>
      </c>
      <c r="I160" t="n">
        <v>20</v>
      </c>
      <c r="J160" t="n">
        <v>27</v>
      </c>
      <c r="K160" s="17" t="n">
        <v>0.5</v>
      </c>
      <c r="L160" s="10">
        <f>K160 * H160</f>
        <v/>
      </c>
      <c r="M160" s="17" t="n">
        <v>0.65</v>
      </c>
      <c r="N160" s="10">
        <f>M160 * H160</f>
        <v/>
      </c>
    </row>
    <row r="161">
      <c r="A161" s="4" t="inlineStr">
        <is>
          <t>01.2023</t>
        </is>
      </c>
      <c r="B161" s="4" t="inlineStr">
        <is>
          <t>Cerdo</t>
        </is>
      </c>
      <c r="C161" s="4" t="inlineStr">
        <is>
          <t>Agrosuper Asia</t>
        </is>
      </c>
      <c r="D161" s="4" t="n">
        <v>1022930</v>
      </c>
      <c r="E161" s="4" t="inlineStr">
        <is>
          <t>GO Panc S/cue Hem@ Cj Panc TJ AS</t>
        </is>
      </c>
      <c r="F161" s="4" t="inlineStr">
        <is>
          <t>Panceta</t>
        </is>
      </c>
      <c r="G161" s="4" t="inlineStr">
        <is>
          <t>agrosuper asia1022930</t>
        </is>
      </c>
      <c r="H161" s="10" t="n">
        <v>88037.372</v>
      </c>
      <c r="I161" t="n">
        <v>20</v>
      </c>
      <c r="J161" t="n">
        <v>27</v>
      </c>
      <c r="K161" s="17" t="n">
        <v>0.5</v>
      </c>
      <c r="L161" s="10">
        <f>K161 * H161</f>
        <v/>
      </c>
      <c r="M161" s="17" t="n">
        <v>0.65</v>
      </c>
      <c r="N161" s="10">
        <f>M161 * H161</f>
        <v/>
      </c>
    </row>
    <row r="162">
      <c r="A162" s="4" t="inlineStr">
        <is>
          <t>01.2023</t>
        </is>
      </c>
      <c r="B162" s="4" t="inlineStr">
        <is>
          <t>Cerdo</t>
        </is>
      </c>
      <c r="C162" s="4" t="inlineStr">
        <is>
          <t>Agrosuper Asia</t>
        </is>
      </c>
      <c r="D162" s="4" t="n">
        <v>1023037</v>
      </c>
      <c r="E162" s="4" t="inlineStr">
        <is>
          <t>GO Panc S/cue@ Cj Panc 16k AS</t>
        </is>
      </c>
      <c r="F162" s="4" t="inlineStr">
        <is>
          <t>Panceta</t>
        </is>
      </c>
      <c r="G162" s="4" t="inlineStr">
        <is>
          <t>agrosuper asia1023037</t>
        </is>
      </c>
      <c r="H162" s="10" t="n">
        <v>264138.992</v>
      </c>
      <c r="I162" t="n">
        <v>20</v>
      </c>
      <c r="J162" t="n">
        <v>27</v>
      </c>
      <c r="K162" s="17" t="n">
        <v>0.5</v>
      </c>
      <c r="L162" s="10">
        <f>K162 * H162</f>
        <v/>
      </c>
      <c r="M162" s="17" t="n">
        <v>0.65</v>
      </c>
      <c r="N162" s="10">
        <f>M162 * H162</f>
        <v/>
      </c>
    </row>
    <row r="163">
      <c r="A163" s="4" t="inlineStr">
        <is>
          <t>01.2023</t>
        </is>
      </c>
      <c r="B163" s="4" t="inlineStr">
        <is>
          <t>Cerdo</t>
        </is>
      </c>
      <c r="C163" s="4" t="inlineStr">
        <is>
          <t>Agrosuper Asia</t>
        </is>
      </c>
      <c r="D163" s="4" t="n">
        <v>1023283</v>
      </c>
      <c r="E163" s="4" t="inlineStr">
        <is>
          <t>GO Grasa Chaleco@ Cj 10k AS</t>
        </is>
      </c>
      <c r="F163" s="4" t="inlineStr">
        <is>
          <t>Subprod</t>
        </is>
      </c>
      <c r="G163" s="4" t="inlineStr">
        <is>
          <t>agrosuper asia1023283</t>
        </is>
      </c>
      <c r="H163" s="10" t="n">
        <v>739.4880000000001</v>
      </c>
      <c r="I163" t="n">
        <v>20</v>
      </c>
      <c r="J163" t="n">
        <v>27</v>
      </c>
      <c r="K163" s="17" t="n">
        <v>0.5</v>
      </c>
      <c r="L163" s="10">
        <f>K163 * H163</f>
        <v/>
      </c>
      <c r="M163" s="17" t="n">
        <v>0.65</v>
      </c>
      <c r="N163" s="10">
        <f>M163 * H163</f>
        <v/>
      </c>
    </row>
    <row r="164">
      <c r="A164" s="4" t="inlineStr">
        <is>
          <t>01.2023</t>
        </is>
      </c>
      <c r="B164" s="4" t="inlineStr">
        <is>
          <t>Cerdo</t>
        </is>
      </c>
      <c r="C164" s="4" t="inlineStr">
        <is>
          <t>Agrosuper Asia</t>
        </is>
      </c>
      <c r="D164" s="4" t="n">
        <v>1023305</v>
      </c>
      <c r="E164" s="4" t="inlineStr">
        <is>
          <t>GO UF Mucosa # Isotanque AS</t>
        </is>
      </c>
      <c r="F164" s="4" t="inlineStr">
        <is>
          <t>Subprod</t>
        </is>
      </c>
      <c r="G164" s="4" t="inlineStr">
        <is>
          <t>agrosuper asia1023305</t>
        </is>
      </c>
      <c r="H164" s="10" t="n">
        <v>157.88</v>
      </c>
      <c r="I164" t="n">
        <v>20</v>
      </c>
      <c r="J164" t="n">
        <v>27</v>
      </c>
      <c r="K164" s="17" t="n">
        <v>0.5</v>
      </c>
      <c r="L164" s="10">
        <f>K164 * H164</f>
        <v/>
      </c>
      <c r="M164" s="17" t="n">
        <v>0.65</v>
      </c>
      <c r="N164" s="10">
        <f>M164 * H164</f>
        <v/>
      </c>
    </row>
    <row r="165">
      <c r="A165" s="4" t="inlineStr">
        <is>
          <t>01.2023</t>
        </is>
      </c>
      <c r="B165" s="4" t="inlineStr">
        <is>
          <t>Cerdo</t>
        </is>
      </c>
      <c r="C165" s="4" t="inlineStr">
        <is>
          <t>Agrosuper Brasil</t>
        </is>
      </c>
      <c r="D165" s="4" t="n">
        <v>1021864</v>
      </c>
      <c r="E165" s="4" t="inlineStr">
        <is>
          <t>GO Cue Papda CP@ Cj 20k AS</t>
        </is>
      </c>
      <c r="F165" s="4" t="inlineStr">
        <is>
          <t>Cueros</t>
        </is>
      </c>
      <c r="G165" s="4" t="inlineStr">
        <is>
          <t>agrosuper brasil1021864</t>
        </is>
      </c>
      <c r="H165" s="10" t="n">
        <v>95945.088</v>
      </c>
      <c r="I165" t="n">
        <v>20</v>
      </c>
      <c r="J165" t="n">
        <v>27</v>
      </c>
      <c r="K165" s="17" t="n">
        <v>0.5</v>
      </c>
      <c r="L165" s="10">
        <f>K165 * H165</f>
        <v/>
      </c>
      <c r="M165" s="17" t="n">
        <v>0.65</v>
      </c>
      <c r="N165" s="10">
        <f>M165 * H165</f>
        <v/>
      </c>
    </row>
    <row r="166">
      <c r="A166" s="4" t="inlineStr">
        <is>
          <t>01.2023</t>
        </is>
      </c>
      <c r="B166" s="4" t="inlineStr">
        <is>
          <t>Cerdo</t>
        </is>
      </c>
      <c r="C166" s="4" t="inlineStr">
        <is>
          <t>Agrosuper Brasil</t>
        </is>
      </c>
      <c r="D166" s="4" t="n">
        <v>1022217</v>
      </c>
      <c r="E166" s="4" t="inlineStr">
        <is>
          <t>GO Lom Tocino@ Bo Cj 20k AS</t>
        </is>
      </c>
      <c r="F166" s="4" t="inlineStr">
        <is>
          <t>Grasas</t>
        </is>
      </c>
      <c r="G166" s="4" t="inlineStr">
        <is>
          <t>agrosuper brasil1022217</t>
        </is>
      </c>
      <c r="H166" s="10" t="n">
        <v>47269.88</v>
      </c>
      <c r="I166" t="n">
        <v>20</v>
      </c>
      <c r="J166" t="n">
        <v>27</v>
      </c>
      <c r="K166" s="17" t="n">
        <v>0.5</v>
      </c>
      <c r="L166" s="10">
        <f>K166 * H166</f>
        <v/>
      </c>
      <c r="M166" s="17" t="n">
        <v>0.65</v>
      </c>
      <c r="N166" s="10">
        <f>M166 * H166</f>
        <v/>
      </c>
    </row>
    <row r="167">
      <c r="A167" s="4" t="inlineStr">
        <is>
          <t>01.2023</t>
        </is>
      </c>
      <c r="B167" s="4" t="inlineStr">
        <is>
          <t>Cerdo</t>
        </is>
      </c>
      <c r="C167" s="4" t="inlineStr">
        <is>
          <t>Agrosuper Brasil</t>
        </is>
      </c>
      <c r="D167" s="4" t="n">
        <v>1022290</v>
      </c>
      <c r="E167" s="4" t="inlineStr">
        <is>
          <t>GO Lom Tocino S/cue@ Cj 20k AS</t>
        </is>
      </c>
      <c r="F167" s="4" t="inlineStr">
        <is>
          <t>Grasas</t>
        </is>
      </c>
      <c r="G167" s="4" t="inlineStr">
        <is>
          <t>agrosuper brasil1022290</t>
        </is>
      </c>
      <c r="H167" s="10" t="n">
        <v>12207.38</v>
      </c>
      <c r="I167" t="n">
        <v>20</v>
      </c>
      <c r="J167" t="n">
        <v>27</v>
      </c>
      <c r="K167" s="17" t="n">
        <v>0.5</v>
      </c>
      <c r="L167" s="10">
        <f>K167 * H167</f>
        <v/>
      </c>
      <c r="M167" s="17" t="n">
        <v>0.65</v>
      </c>
      <c r="N167" s="10">
        <f>M167 * H167</f>
        <v/>
      </c>
    </row>
    <row r="168">
      <c r="A168" s="4" t="inlineStr">
        <is>
          <t>01.2023</t>
        </is>
      </c>
      <c r="B168" s="4" t="inlineStr">
        <is>
          <t>Cerdo</t>
        </is>
      </c>
      <c r="C168" s="4" t="inlineStr">
        <is>
          <t>Agrosuper Brasil</t>
        </is>
      </c>
      <c r="D168" s="4" t="n">
        <v>1023334</v>
      </c>
      <c r="E168" s="4" t="inlineStr">
        <is>
          <t>Cue granel Esp CC@ Cj 20k AS</t>
        </is>
      </c>
      <c r="F168" s="4" t="inlineStr">
        <is>
          <t>Cueros</t>
        </is>
      </c>
      <c r="G168" s="4" t="inlineStr">
        <is>
          <t>agrosuper brasil1023334</t>
        </is>
      </c>
      <c r="H168" s="10" t="n">
        <v>47980.284</v>
      </c>
      <c r="I168" t="n">
        <v>20</v>
      </c>
      <c r="J168" t="n">
        <v>27</v>
      </c>
      <c r="K168" s="17" t="n">
        <v>0.5</v>
      </c>
      <c r="L168" s="10">
        <f>K168 * H168</f>
        <v/>
      </c>
      <c r="M168" s="17" t="n">
        <v>0.65</v>
      </c>
      <c r="N168" s="10">
        <f>M168 * H168</f>
        <v/>
      </c>
    </row>
    <row r="169">
      <c r="A169" s="4" t="inlineStr">
        <is>
          <t>01.2023</t>
        </is>
      </c>
      <c r="B169" s="4" t="inlineStr">
        <is>
          <t>Cerdo</t>
        </is>
      </c>
      <c r="C169" s="4" t="inlineStr">
        <is>
          <t>Agrosuper Shanghai</t>
        </is>
      </c>
      <c r="D169" s="4" t="n">
        <v>1021204</v>
      </c>
      <c r="E169" s="4" t="inlineStr">
        <is>
          <t>GO Lom Tocino@ Cj 20k AS</t>
        </is>
      </c>
      <c r="F169" s="4" t="inlineStr">
        <is>
          <t>Grasas</t>
        </is>
      </c>
      <c r="G169" s="4" t="inlineStr">
        <is>
          <t>agrosuper shanghai1021204</t>
        </is>
      </c>
      <c r="H169" s="10" t="n">
        <v>96000</v>
      </c>
      <c r="I169" t="n">
        <v>20</v>
      </c>
      <c r="J169" t="n">
        <v>27</v>
      </c>
      <c r="K169" s="17" t="n">
        <v>0.5</v>
      </c>
      <c r="L169" s="10">
        <f>K169 * H169</f>
        <v/>
      </c>
      <c r="M169" s="17" t="n">
        <v>0.65</v>
      </c>
      <c r="N169" s="10">
        <f>M169 * H169</f>
        <v/>
      </c>
    </row>
    <row r="170">
      <c r="A170" s="4" t="inlineStr">
        <is>
          <t>01.2023</t>
        </is>
      </c>
      <c r="B170" s="4" t="inlineStr">
        <is>
          <t>Cerdo</t>
        </is>
      </c>
      <c r="C170" s="4" t="inlineStr">
        <is>
          <t>Agrosuper Shanghai</t>
        </is>
      </c>
      <c r="D170" s="4" t="n">
        <v>1021731</v>
      </c>
      <c r="E170" s="4" t="inlineStr">
        <is>
          <t>GO PernilM@ Cj 20k AS</t>
        </is>
      </c>
      <c r="F170" s="4" t="inlineStr">
        <is>
          <t>Pernil</t>
        </is>
      </c>
      <c r="G170" s="4" t="inlineStr">
        <is>
          <t>agrosuper shanghai1021731</t>
        </is>
      </c>
      <c r="H170" s="10" t="n">
        <v>21960</v>
      </c>
      <c r="I170" t="n">
        <v>20</v>
      </c>
      <c r="J170" t="n">
        <v>27</v>
      </c>
      <c r="K170" s="17" t="n">
        <v>0.5</v>
      </c>
      <c r="L170" s="10">
        <f>K170 * H170</f>
        <v/>
      </c>
      <c r="M170" s="17" t="n">
        <v>0.65</v>
      </c>
      <c r="N170" s="10">
        <f>M170 * H170</f>
        <v/>
      </c>
    </row>
    <row r="171">
      <c r="A171" s="4" t="inlineStr">
        <is>
          <t>01.2023</t>
        </is>
      </c>
      <c r="B171" s="4" t="inlineStr">
        <is>
          <t>Cerdo</t>
        </is>
      </c>
      <c r="C171" s="4" t="inlineStr">
        <is>
          <t>Agrosuper Shanghai</t>
        </is>
      </c>
      <c r="D171" s="4" t="n">
        <v>1021732</v>
      </c>
      <c r="E171" s="4" t="inlineStr">
        <is>
          <t>GO Hso femur@ Cj 20k AS</t>
        </is>
      </c>
      <c r="F171" s="4" t="inlineStr">
        <is>
          <t>Huesos</t>
        </is>
      </c>
      <c r="G171" s="4" t="inlineStr">
        <is>
          <t>agrosuper shanghai1021732</t>
        </is>
      </c>
      <c r="H171" s="10" t="n">
        <v>419140</v>
      </c>
      <c r="I171" t="n">
        <v>20</v>
      </c>
      <c r="J171" t="n">
        <v>27</v>
      </c>
      <c r="K171" s="17" t="n">
        <v>0.5</v>
      </c>
      <c r="L171" s="10">
        <f>K171 * H171</f>
        <v/>
      </c>
      <c r="M171" s="17" t="n">
        <v>0.65</v>
      </c>
      <c r="N171" s="10">
        <f>M171 * H171</f>
        <v/>
      </c>
    </row>
    <row r="172">
      <c r="A172" s="4" t="inlineStr">
        <is>
          <t>01.2023</t>
        </is>
      </c>
      <c r="B172" s="4" t="inlineStr">
        <is>
          <t>Cerdo</t>
        </is>
      </c>
      <c r="C172" s="4" t="inlineStr">
        <is>
          <t>Agrosuper Shanghai</t>
        </is>
      </c>
      <c r="D172" s="4" t="n">
        <v>1021733</v>
      </c>
      <c r="E172" s="4" t="inlineStr">
        <is>
          <t>GO PpPna 59@ Cj 20k AS</t>
        </is>
      </c>
      <c r="F172" s="4" t="inlineStr">
        <is>
          <t>Pierna</t>
        </is>
      </c>
      <c r="G172" s="4" t="inlineStr">
        <is>
          <t>agrosuper shanghai1021733</t>
        </is>
      </c>
      <c r="H172" s="10" t="n">
        <v>409750.258</v>
      </c>
      <c r="I172" t="n">
        <v>20</v>
      </c>
      <c r="J172" t="n">
        <v>27</v>
      </c>
      <c r="K172" s="17" t="n">
        <v>0.5</v>
      </c>
      <c r="L172" s="10">
        <f>K172 * H172</f>
        <v/>
      </c>
      <c r="M172" s="17" t="n">
        <v>0.65</v>
      </c>
      <c r="N172" s="10">
        <f>M172 * H172</f>
        <v/>
      </c>
    </row>
    <row r="173">
      <c r="A173" s="4" t="inlineStr">
        <is>
          <t>01.2023</t>
        </is>
      </c>
      <c r="B173" s="4" t="inlineStr">
        <is>
          <t>Cerdo</t>
        </is>
      </c>
      <c r="C173" s="4" t="inlineStr">
        <is>
          <t>Agrosuper Shanghai</t>
        </is>
      </c>
      <c r="D173" s="4" t="n">
        <v>1021735</v>
      </c>
      <c r="E173" s="4" t="inlineStr">
        <is>
          <t>GO Patas@ Cj 20k AS</t>
        </is>
      </c>
      <c r="F173" s="4" t="inlineStr">
        <is>
          <t>Subprod</t>
        </is>
      </c>
      <c r="G173" s="4" t="inlineStr">
        <is>
          <t>agrosuper shanghai1021735</t>
        </is>
      </c>
      <c r="H173" s="10" t="n">
        <v>198160</v>
      </c>
      <c r="I173" t="n">
        <v>20</v>
      </c>
      <c r="J173" t="n">
        <v>27</v>
      </c>
      <c r="K173" s="17" t="n">
        <v>0.5</v>
      </c>
      <c r="L173" s="10">
        <f>K173 * H173</f>
        <v/>
      </c>
      <c r="M173" s="17" t="n">
        <v>0.65</v>
      </c>
      <c r="N173" s="10">
        <f>M173 * H173</f>
        <v/>
      </c>
    </row>
    <row r="174">
      <c r="A174" s="4" t="inlineStr">
        <is>
          <t>01.2023</t>
        </is>
      </c>
      <c r="B174" s="4" t="inlineStr">
        <is>
          <t>Cerdo</t>
        </is>
      </c>
      <c r="C174" s="4" t="inlineStr">
        <is>
          <t>Agrosuper Shanghai</t>
        </is>
      </c>
      <c r="D174" s="4" t="n">
        <v>1021737</v>
      </c>
      <c r="E174" s="4" t="inlineStr">
        <is>
          <t>GO Manos B@ Cj 20k AS</t>
        </is>
      </c>
      <c r="F174" s="4" t="inlineStr">
        <is>
          <t>Subprod</t>
        </is>
      </c>
      <c r="G174" s="4" t="inlineStr">
        <is>
          <t>agrosuper shanghai1021737</t>
        </is>
      </c>
      <c r="H174" s="10" t="n">
        <v>0</v>
      </c>
      <c r="I174" t="n">
        <v>20</v>
      </c>
      <c r="J174" t="n">
        <v>27</v>
      </c>
      <c r="K174" s="17" t="n">
        <v>0.5</v>
      </c>
      <c r="L174" s="10">
        <f>K174 * H174</f>
        <v/>
      </c>
      <c r="M174" s="17" t="n">
        <v>0.65</v>
      </c>
      <c r="N174" s="10">
        <f>M174 * H174</f>
        <v/>
      </c>
    </row>
    <row r="175">
      <c r="A175" s="4" t="inlineStr">
        <is>
          <t>01.2023</t>
        </is>
      </c>
      <c r="B175" s="4" t="inlineStr">
        <is>
          <t>Cerdo</t>
        </is>
      </c>
      <c r="C175" s="4" t="inlineStr">
        <is>
          <t>Agrosuper Shanghai</t>
        </is>
      </c>
      <c r="D175" s="4" t="n">
        <v>1021738</v>
      </c>
      <c r="E175" s="4" t="inlineStr">
        <is>
          <t>GO Patas B@ Cj 20k AS</t>
        </is>
      </c>
      <c r="F175" s="4" t="inlineStr">
        <is>
          <t>Subprod</t>
        </is>
      </c>
      <c r="G175" s="4" t="inlineStr">
        <is>
          <t>agrosuper shanghai1021738</t>
        </is>
      </c>
      <c r="H175" s="10" t="n">
        <v>48200</v>
      </c>
      <c r="I175" t="n">
        <v>20</v>
      </c>
      <c r="J175" t="n">
        <v>27</v>
      </c>
      <c r="K175" s="17" t="n">
        <v>0.5</v>
      </c>
      <c r="L175" s="10">
        <f>K175 * H175</f>
        <v/>
      </c>
      <c r="M175" s="17" t="n">
        <v>0.65</v>
      </c>
      <c r="N175" s="10">
        <f>M175 * H175</f>
        <v/>
      </c>
    </row>
    <row r="176">
      <c r="A176" s="4" t="inlineStr">
        <is>
          <t>01.2023</t>
        </is>
      </c>
      <c r="B176" s="4" t="inlineStr">
        <is>
          <t>Cerdo</t>
        </is>
      </c>
      <c r="C176" s="4" t="inlineStr">
        <is>
          <t>Agrosuper Shanghai</t>
        </is>
      </c>
      <c r="D176" s="4" t="n">
        <v>1021739</v>
      </c>
      <c r="E176" s="4" t="inlineStr">
        <is>
          <t>GO Cab Part@ Cj 20k AS</t>
        </is>
      </c>
      <c r="F176" s="4" t="inlineStr">
        <is>
          <t>Cabeza</t>
        </is>
      </c>
      <c r="G176" s="4" t="inlineStr">
        <is>
          <t>agrosuper shanghai1021739</t>
        </is>
      </c>
      <c r="H176" s="10" t="n">
        <v>0</v>
      </c>
      <c r="I176" t="n">
        <v>20</v>
      </c>
      <c r="J176" t="n">
        <v>27</v>
      </c>
      <c r="K176" s="17" t="n">
        <v>0.5</v>
      </c>
      <c r="L176" s="10">
        <f>K176 * H176</f>
        <v/>
      </c>
      <c r="M176" s="17" t="n">
        <v>0.65</v>
      </c>
      <c r="N176" s="10">
        <f>M176 * H176</f>
        <v/>
      </c>
    </row>
    <row r="177">
      <c r="A177" s="4" t="inlineStr">
        <is>
          <t>01.2023</t>
        </is>
      </c>
      <c r="B177" s="4" t="inlineStr">
        <is>
          <t>Cerdo</t>
        </is>
      </c>
      <c r="C177" s="4" t="inlineStr">
        <is>
          <t>Agrosuper Shanghai</t>
        </is>
      </c>
      <c r="D177" s="4" t="n">
        <v>1021740</v>
      </c>
      <c r="E177" s="4" t="inlineStr">
        <is>
          <t>GO Pana S/Corazón@ Cj 20k AS</t>
        </is>
      </c>
      <c r="F177" s="4" t="inlineStr">
        <is>
          <t>Subprod</t>
        </is>
      </c>
      <c r="G177" s="4" t="inlineStr">
        <is>
          <t>agrosuper shanghai1021740</t>
        </is>
      </c>
      <c r="H177" s="10" t="n">
        <v>0</v>
      </c>
      <c r="I177" t="n">
        <v>20</v>
      </c>
      <c r="J177" t="n">
        <v>27</v>
      </c>
      <c r="K177" s="17" t="n">
        <v>0.5</v>
      </c>
      <c r="L177" s="10">
        <f>K177 * H177</f>
        <v/>
      </c>
      <c r="M177" s="17" t="n">
        <v>0.65</v>
      </c>
      <c r="N177" s="10">
        <f>M177 * H177</f>
        <v/>
      </c>
    </row>
    <row r="178">
      <c r="A178" s="4" t="inlineStr">
        <is>
          <t>01.2023</t>
        </is>
      </c>
      <c r="B178" s="4" t="inlineStr">
        <is>
          <t>Cerdo</t>
        </is>
      </c>
      <c r="C178" s="4" t="inlineStr">
        <is>
          <t>Agrosuper Shanghai</t>
        </is>
      </c>
      <c r="D178" s="4" t="n">
        <v>1021766</v>
      </c>
      <c r="E178" s="4" t="inlineStr">
        <is>
          <t>GO Hso Cogote@ Cj 20k AS</t>
        </is>
      </c>
      <c r="F178" s="4" t="inlineStr">
        <is>
          <t>Huesos</t>
        </is>
      </c>
      <c r="G178" s="4" t="inlineStr">
        <is>
          <t>agrosuper shanghai1021766</t>
        </is>
      </c>
      <c r="H178" s="10" t="n">
        <v>550278</v>
      </c>
      <c r="I178" t="n">
        <v>20</v>
      </c>
      <c r="J178" t="n">
        <v>27</v>
      </c>
      <c r="K178" s="17" t="n">
        <v>0.5</v>
      </c>
      <c r="L178" s="10">
        <f>K178 * H178</f>
        <v/>
      </c>
      <c r="M178" s="17" t="n">
        <v>0.65</v>
      </c>
      <c r="N178" s="10">
        <f>M178 * H178</f>
        <v/>
      </c>
    </row>
    <row r="179">
      <c r="A179" s="4" t="inlineStr">
        <is>
          <t>01.2023</t>
        </is>
      </c>
      <c r="B179" s="4" t="inlineStr">
        <is>
          <t>Cerdo</t>
        </is>
      </c>
      <c r="C179" s="4" t="inlineStr">
        <is>
          <t>Agrosuper Shanghai</t>
        </is>
      </c>
      <c r="D179" s="4" t="n">
        <v>1021767</v>
      </c>
      <c r="E179" s="4" t="inlineStr">
        <is>
          <t>GO Tira Hso Ctro@ Cj 20k AS</t>
        </is>
      </c>
      <c r="F179" s="4" t="inlineStr">
        <is>
          <t>Huesos</t>
        </is>
      </c>
      <c r="G179" s="4" t="inlineStr">
        <is>
          <t>agrosuper shanghai1021767</t>
        </is>
      </c>
      <c r="H179" s="10" t="n">
        <v>266058</v>
      </c>
      <c r="I179" t="n">
        <v>20</v>
      </c>
      <c r="J179" t="n">
        <v>27</v>
      </c>
      <c r="K179" s="17" t="n">
        <v>0.5</v>
      </c>
      <c r="L179" s="10">
        <f>K179 * H179</f>
        <v/>
      </c>
      <c r="M179" s="17" t="n">
        <v>0.65</v>
      </c>
      <c r="N179" s="10">
        <f>M179 * H179</f>
        <v/>
      </c>
    </row>
    <row r="180">
      <c r="A180" s="4" t="inlineStr">
        <is>
          <t>01.2023</t>
        </is>
      </c>
      <c r="B180" s="4" t="inlineStr">
        <is>
          <t>Cerdo</t>
        </is>
      </c>
      <c r="C180" s="4" t="inlineStr">
        <is>
          <t>Agrosuper Shanghai</t>
        </is>
      </c>
      <c r="D180" s="4" t="n">
        <v>1021774</v>
      </c>
      <c r="E180" s="4" t="inlineStr">
        <is>
          <t>GO Hso húmer@ Bo Cj 20k AS</t>
        </is>
      </c>
      <c r="F180" s="4" t="inlineStr">
        <is>
          <t>Huesos</t>
        </is>
      </c>
      <c r="G180" s="4" t="inlineStr">
        <is>
          <t>agrosuper shanghai1021774</t>
        </is>
      </c>
      <c r="H180" s="10" t="n">
        <v>97600</v>
      </c>
      <c r="I180" t="n">
        <v>20</v>
      </c>
      <c r="J180" t="n">
        <v>27</v>
      </c>
      <c r="K180" s="17" t="n">
        <v>0.5</v>
      </c>
      <c r="L180" s="10">
        <f>K180 * H180</f>
        <v/>
      </c>
      <c r="M180" s="17" t="n">
        <v>0.65</v>
      </c>
      <c r="N180" s="10">
        <f>M180 * H180</f>
        <v/>
      </c>
    </row>
    <row r="181">
      <c r="A181" s="4" t="inlineStr">
        <is>
          <t>01.2023</t>
        </is>
      </c>
      <c r="B181" s="4" t="inlineStr">
        <is>
          <t>Cerdo</t>
        </is>
      </c>
      <c r="C181" s="4" t="inlineStr">
        <is>
          <t>Agrosuper Shanghai</t>
        </is>
      </c>
      <c r="D181" s="4" t="n">
        <v>1021905</v>
      </c>
      <c r="E181" s="4" t="inlineStr">
        <is>
          <t>GO Reco 70/30 @ Cj 20k AS</t>
        </is>
      </c>
      <c r="F181" s="4" t="inlineStr">
        <is>
          <t>Recortes</t>
        </is>
      </c>
      <c r="G181" s="4" t="inlineStr">
        <is>
          <t>agrosuper shanghai1021905</t>
        </is>
      </c>
      <c r="H181" s="10" t="n">
        <v>0</v>
      </c>
      <c r="I181" t="n">
        <v>20</v>
      </c>
      <c r="J181" t="n">
        <v>27</v>
      </c>
      <c r="K181" s="17" t="n">
        <v>0.5</v>
      </c>
      <c r="L181" s="10">
        <f>K181 * H181</f>
        <v/>
      </c>
      <c r="M181" s="17" t="n">
        <v>0.65</v>
      </c>
      <c r="N181" s="10">
        <f>M181 * H181</f>
        <v/>
      </c>
    </row>
    <row r="182">
      <c r="A182" s="4" t="inlineStr">
        <is>
          <t>01.2023</t>
        </is>
      </c>
      <c r="B182" s="4" t="inlineStr">
        <is>
          <t>Cerdo</t>
        </is>
      </c>
      <c r="C182" s="4" t="inlineStr">
        <is>
          <t>Agrosuper Shanghai</t>
        </is>
      </c>
      <c r="D182" s="4" t="n">
        <v>1021971</v>
      </c>
      <c r="E182" s="4" t="inlineStr">
        <is>
          <t>GO Cue Back@ Cj 20k bca AS</t>
        </is>
      </c>
      <c r="F182" s="4" t="inlineStr">
        <is>
          <t>Cueros</t>
        </is>
      </c>
      <c r="G182" s="4" t="inlineStr">
        <is>
          <t>agrosuper shanghai1021971</t>
        </is>
      </c>
      <c r="H182" s="10" t="n">
        <v>100000</v>
      </c>
      <c r="I182" t="n">
        <v>20</v>
      </c>
      <c r="J182" t="n">
        <v>27</v>
      </c>
      <c r="K182" s="17" t="n">
        <v>0.5</v>
      </c>
      <c r="L182" s="10">
        <f>K182 * H182</f>
        <v/>
      </c>
      <c r="M182" s="17" t="n">
        <v>0.65</v>
      </c>
      <c r="N182" s="10">
        <f>M182 * H182</f>
        <v/>
      </c>
    </row>
    <row r="183">
      <c r="A183" s="4" t="inlineStr">
        <is>
          <t>01.2023</t>
        </is>
      </c>
      <c r="B183" s="4" t="inlineStr">
        <is>
          <t>Cerdo</t>
        </is>
      </c>
      <c r="C183" s="4" t="inlineStr">
        <is>
          <t>Agrosuper Shanghai</t>
        </is>
      </c>
      <c r="D183" s="4" t="n">
        <v>1021992</v>
      </c>
      <c r="E183" s="4" t="inlineStr">
        <is>
          <t>GO Lom Tocino@ Cj 20k AS</t>
        </is>
      </c>
      <c r="F183" s="4" t="inlineStr">
        <is>
          <t>Grasas</t>
        </is>
      </c>
      <c r="G183" s="4" t="inlineStr">
        <is>
          <t>agrosuper shanghai1021992</t>
        </is>
      </c>
      <c r="H183" s="10" t="n">
        <v>143960</v>
      </c>
      <c r="I183" t="n">
        <v>20</v>
      </c>
      <c r="J183" t="n">
        <v>27</v>
      </c>
      <c r="K183" s="17" t="n">
        <v>0.5</v>
      </c>
      <c r="L183" s="10">
        <f>K183 * H183</f>
        <v/>
      </c>
      <c r="M183" s="17" t="n">
        <v>0.65</v>
      </c>
      <c r="N183" s="10">
        <f>M183 * H183</f>
        <v/>
      </c>
    </row>
    <row r="184">
      <c r="A184" s="4" t="inlineStr">
        <is>
          <t>01.2023</t>
        </is>
      </c>
      <c r="B184" s="4" t="inlineStr">
        <is>
          <t>Cerdo</t>
        </is>
      </c>
      <c r="C184" s="4" t="inlineStr">
        <is>
          <t>Agrosuper Shanghai</t>
        </is>
      </c>
      <c r="D184" s="4" t="n">
        <v>1022033</v>
      </c>
      <c r="E184" s="4" t="inlineStr">
        <is>
          <t>GO Lengua@ Fi Cj 10k AS</t>
        </is>
      </c>
      <c r="F184" s="4" t="inlineStr">
        <is>
          <t>Cabeza</t>
        </is>
      </c>
      <c r="G184" s="4" t="inlineStr">
        <is>
          <t>agrosuper shanghai1022033</t>
        </is>
      </c>
      <c r="H184" s="10" t="n">
        <v>0</v>
      </c>
      <c r="I184" t="n">
        <v>20</v>
      </c>
      <c r="J184" t="n">
        <v>27</v>
      </c>
      <c r="K184" s="17" t="n">
        <v>0.5</v>
      </c>
      <c r="L184" s="10">
        <f>K184 * H184</f>
        <v/>
      </c>
      <c r="M184" s="17" t="n">
        <v>0.65</v>
      </c>
      <c r="N184" s="10">
        <f>M184 * H184</f>
        <v/>
      </c>
    </row>
    <row r="185">
      <c r="A185" s="4" t="inlineStr">
        <is>
          <t>01.2023</t>
        </is>
      </c>
      <c r="B185" s="4" t="inlineStr">
        <is>
          <t>Cerdo</t>
        </is>
      </c>
      <c r="C185" s="4" t="inlineStr">
        <is>
          <t>Agrosuper Shanghai</t>
        </is>
      </c>
      <c r="D185" s="4" t="n">
        <v>1022073</v>
      </c>
      <c r="E185" s="4" t="inlineStr">
        <is>
          <t>GO Mantec@ Cj 20k AS</t>
        </is>
      </c>
      <c r="F185" s="4" t="inlineStr">
        <is>
          <t>Grasas</t>
        </is>
      </c>
      <c r="G185" s="4" t="inlineStr">
        <is>
          <t>agrosuper shanghai1022073</t>
        </is>
      </c>
      <c r="H185" s="10" t="n">
        <v>0</v>
      </c>
      <c r="I185" t="n">
        <v>20</v>
      </c>
      <c r="J185" t="n">
        <v>27</v>
      </c>
      <c r="K185" s="17" t="n">
        <v>0.5</v>
      </c>
      <c r="L185" s="10">
        <f>K185 * H185</f>
        <v/>
      </c>
      <c r="M185" s="17" t="n">
        <v>0.65</v>
      </c>
      <c r="N185" s="10">
        <f>M185 * H185</f>
        <v/>
      </c>
    </row>
    <row r="186">
      <c r="A186" s="4" t="inlineStr">
        <is>
          <t>01.2023</t>
        </is>
      </c>
      <c r="B186" s="4" t="inlineStr">
        <is>
          <t>Cerdo</t>
        </is>
      </c>
      <c r="C186" s="4" t="inlineStr">
        <is>
          <t>Agrosuper Shanghai</t>
        </is>
      </c>
      <c r="D186" s="4" t="n">
        <v>1022080</v>
      </c>
      <c r="E186" s="4" t="inlineStr">
        <is>
          <t>GO Cola Nor@ Fi Cj 10k AS</t>
        </is>
      </c>
      <c r="F186" s="4" t="inlineStr">
        <is>
          <t>Subprod</t>
        </is>
      </c>
      <c r="G186" s="4" t="inlineStr">
        <is>
          <t>agrosuper shanghai1022080</t>
        </is>
      </c>
      <c r="H186" s="10" t="n">
        <v>96240</v>
      </c>
      <c r="I186" t="n">
        <v>20</v>
      </c>
      <c r="J186" t="n">
        <v>27</v>
      </c>
      <c r="K186" s="17" t="n">
        <v>0.5</v>
      </c>
      <c r="L186" s="10">
        <f>K186 * H186</f>
        <v/>
      </c>
      <c r="M186" s="17" t="n">
        <v>0.65</v>
      </c>
      <c r="N186" s="10">
        <f>M186 * H186</f>
        <v/>
      </c>
    </row>
    <row r="187">
      <c r="A187" s="4" t="inlineStr">
        <is>
          <t>01.2023</t>
        </is>
      </c>
      <c r="B187" s="4" t="inlineStr">
        <is>
          <t>Cerdo</t>
        </is>
      </c>
      <c r="C187" s="4" t="inlineStr">
        <is>
          <t>Agrosuper Shanghai</t>
        </is>
      </c>
      <c r="D187" s="4" t="n">
        <v>1022096</v>
      </c>
      <c r="E187" s="4" t="inlineStr">
        <is>
          <t>GO Sternum Bones@ Bo Cj 10k AS</t>
        </is>
      </c>
      <c r="F187" s="4" t="inlineStr">
        <is>
          <t>Huesos</t>
        </is>
      </c>
      <c r="G187" s="4" t="inlineStr">
        <is>
          <t>agrosuper shanghai1022096</t>
        </is>
      </c>
      <c r="H187" s="10" t="n">
        <v>192240</v>
      </c>
      <c r="I187" t="n">
        <v>20</v>
      </c>
      <c r="J187" t="n">
        <v>27</v>
      </c>
      <c r="K187" s="17" t="n">
        <v>0.5</v>
      </c>
      <c r="L187" s="10">
        <f>K187 * H187</f>
        <v/>
      </c>
      <c r="M187" s="17" t="n">
        <v>0.65</v>
      </c>
      <c r="N187" s="10">
        <f>M187 * H187</f>
        <v/>
      </c>
    </row>
    <row r="188">
      <c r="A188" s="4" t="inlineStr">
        <is>
          <t>01.2023</t>
        </is>
      </c>
      <c r="B188" s="4" t="inlineStr">
        <is>
          <t>Cerdo</t>
        </is>
      </c>
      <c r="C188" s="4" t="inlineStr">
        <is>
          <t>Agrosuper Shanghai</t>
        </is>
      </c>
      <c r="D188" s="4" t="n">
        <v>1022099</v>
      </c>
      <c r="E188" s="4" t="inlineStr">
        <is>
          <t>GO Hso Costilla@ Cj 18k AS</t>
        </is>
      </c>
      <c r="F188" s="4" t="inlineStr">
        <is>
          <t>Huesos</t>
        </is>
      </c>
      <c r="G188" s="4" t="inlineStr">
        <is>
          <t>agrosuper shanghai1022099</t>
        </is>
      </c>
      <c r="H188" s="10" t="n">
        <v>170262</v>
      </c>
      <c r="I188" t="n">
        <v>20</v>
      </c>
      <c r="J188" t="n">
        <v>27</v>
      </c>
      <c r="K188" s="17" t="n">
        <v>0.5</v>
      </c>
      <c r="L188" s="10">
        <f>K188 * H188</f>
        <v/>
      </c>
      <c r="M188" s="17" t="n">
        <v>0.65</v>
      </c>
      <c r="N188" s="10">
        <f>M188 * H188</f>
        <v/>
      </c>
    </row>
    <row r="189">
      <c r="A189" s="4" t="inlineStr">
        <is>
          <t>01.2023</t>
        </is>
      </c>
      <c r="B189" s="4" t="inlineStr">
        <is>
          <t>Cerdo</t>
        </is>
      </c>
      <c r="C189" s="4" t="inlineStr">
        <is>
          <t>Agrosuper Shanghai</t>
        </is>
      </c>
      <c r="D189" s="4" t="n">
        <v>1022125</v>
      </c>
      <c r="E189" s="4" t="inlineStr">
        <is>
          <t>GO PernilM C/M@ Cj 20k AS</t>
        </is>
      </c>
      <c r="F189" s="4" t="inlineStr">
        <is>
          <t>Pernil</t>
        </is>
      </c>
      <c r="G189" s="4" t="inlineStr">
        <is>
          <t>agrosuper shanghai1022125</t>
        </is>
      </c>
      <c r="H189" s="10" t="n">
        <v>221142.604</v>
      </c>
      <c r="I189" t="n">
        <v>20</v>
      </c>
      <c r="J189" t="n">
        <v>27</v>
      </c>
      <c r="K189" s="17" t="n">
        <v>0.5</v>
      </c>
      <c r="L189" s="10">
        <f>K189 * H189</f>
        <v/>
      </c>
      <c r="M189" s="17" t="n">
        <v>0.65</v>
      </c>
      <c r="N189" s="10">
        <f>M189 * H189</f>
        <v/>
      </c>
    </row>
    <row r="190">
      <c r="A190" s="4" t="inlineStr">
        <is>
          <t>01.2023</t>
        </is>
      </c>
      <c r="B190" s="4" t="inlineStr">
        <is>
          <t>Cerdo</t>
        </is>
      </c>
      <c r="C190" s="4" t="inlineStr">
        <is>
          <t>Agrosuper Shanghai</t>
        </is>
      </c>
      <c r="D190" s="4" t="n">
        <v>1022169</v>
      </c>
      <c r="E190" s="4" t="inlineStr">
        <is>
          <t>GO Cartilag Lom@ Cj 10k AS</t>
        </is>
      </c>
      <c r="F190" s="4" t="inlineStr">
        <is>
          <t>Recortes</t>
        </is>
      </c>
      <c r="G190" s="4" t="inlineStr">
        <is>
          <t>agrosuper shanghai1022169</t>
        </is>
      </c>
      <c r="H190" s="10" t="n">
        <v>193240</v>
      </c>
      <c r="I190" t="n">
        <v>20</v>
      </c>
      <c r="J190" t="n">
        <v>27</v>
      </c>
      <c r="K190" s="17" t="n">
        <v>0.5</v>
      </c>
      <c r="L190" s="10">
        <f>K190 * H190</f>
        <v/>
      </c>
      <c r="M190" s="17" t="n">
        <v>0.65</v>
      </c>
      <c r="N190" s="10">
        <f>M190 * H190</f>
        <v/>
      </c>
    </row>
    <row r="191">
      <c r="A191" s="4" t="inlineStr">
        <is>
          <t>01.2023</t>
        </is>
      </c>
      <c r="B191" s="4" t="inlineStr">
        <is>
          <t>Cerdo</t>
        </is>
      </c>
      <c r="C191" s="4" t="inlineStr">
        <is>
          <t>Agrosuper Shanghai</t>
        </is>
      </c>
      <c r="D191" s="4" t="n">
        <v>1022183</v>
      </c>
      <c r="E191" s="4" t="inlineStr">
        <is>
          <t>GO PernilP@ Bo Cj 20k AS</t>
        </is>
      </c>
      <c r="F191" s="4" t="inlineStr">
        <is>
          <t>Pernil</t>
        </is>
      </c>
      <c r="G191" s="4" t="inlineStr">
        <is>
          <t>agrosuper shanghai1022183</t>
        </is>
      </c>
      <c r="H191" s="10" t="n">
        <v>791712.122</v>
      </c>
      <c r="I191" t="n">
        <v>20</v>
      </c>
      <c r="J191" t="n">
        <v>27</v>
      </c>
      <c r="K191" s="17" t="n">
        <v>0.5</v>
      </c>
      <c r="L191" s="10">
        <f>K191 * H191</f>
        <v/>
      </c>
      <c r="M191" s="17" t="n">
        <v>0.65</v>
      </c>
      <c r="N191" s="10">
        <f>M191 * H191</f>
        <v/>
      </c>
    </row>
    <row r="192">
      <c r="A192" s="4" t="inlineStr">
        <is>
          <t>01.2023</t>
        </is>
      </c>
      <c r="B192" s="4" t="inlineStr">
        <is>
          <t>Cerdo</t>
        </is>
      </c>
      <c r="C192" s="4" t="inlineStr">
        <is>
          <t>Agrosuper Shanghai</t>
        </is>
      </c>
      <c r="D192" s="4" t="n">
        <v>1022186</v>
      </c>
      <c r="E192" s="4" t="inlineStr">
        <is>
          <t>GO Resto Tira Hso Ctro@ Bo Cj 20k AS</t>
        </is>
      </c>
      <c r="F192" s="4" t="inlineStr">
        <is>
          <t>Huesos</t>
        </is>
      </c>
      <c r="G192" s="4" t="inlineStr">
        <is>
          <t>agrosuper shanghai1022186</t>
        </is>
      </c>
      <c r="H192" s="10" t="n">
        <v>0</v>
      </c>
      <c r="I192" t="n">
        <v>20</v>
      </c>
      <c r="J192" t="n">
        <v>27</v>
      </c>
      <c r="K192" s="17" t="n">
        <v>0.5</v>
      </c>
      <c r="L192" s="10">
        <f>K192 * H192</f>
        <v/>
      </c>
      <c r="M192" s="17" t="n">
        <v>0.65</v>
      </c>
      <c r="N192" s="10">
        <f>M192 * H192</f>
        <v/>
      </c>
    </row>
    <row r="193">
      <c r="A193" s="4" t="inlineStr">
        <is>
          <t>01.2023</t>
        </is>
      </c>
      <c r="B193" s="4" t="inlineStr">
        <is>
          <t>Cerdo</t>
        </is>
      </c>
      <c r="C193" s="4" t="inlineStr">
        <is>
          <t>Agrosuper Shanghai</t>
        </is>
      </c>
      <c r="D193" s="4" t="n">
        <v>1022193</v>
      </c>
      <c r="E193" s="4" t="inlineStr">
        <is>
          <t>GO Lom Vet 44@ Bo Cj 20k AS</t>
        </is>
      </c>
      <c r="F193" s="4" t="inlineStr">
        <is>
          <t>Lomo</t>
        </is>
      </c>
      <c r="G193" s="4" t="inlineStr">
        <is>
          <t>agrosuper shanghai1022193</t>
        </is>
      </c>
      <c r="H193" s="10" t="n">
        <v>0</v>
      </c>
      <c r="I193" t="n">
        <v>20</v>
      </c>
      <c r="J193" t="n">
        <v>27</v>
      </c>
      <c r="K193" s="17" t="n">
        <v>0.5</v>
      </c>
      <c r="L193" s="10">
        <f>K193 * H193</f>
        <v/>
      </c>
      <c r="M193" s="17" t="n">
        <v>0.65</v>
      </c>
      <c r="N193" s="10">
        <f>M193 * H193</f>
        <v/>
      </c>
    </row>
    <row r="194">
      <c r="A194" s="4" t="inlineStr">
        <is>
          <t>01.2023</t>
        </is>
      </c>
      <c r="B194" s="4" t="inlineStr">
        <is>
          <t>Cerdo</t>
        </is>
      </c>
      <c r="C194" s="4" t="inlineStr">
        <is>
          <t>Agrosuper Shanghai</t>
        </is>
      </c>
      <c r="D194" s="4" t="n">
        <v>1022212</v>
      </c>
      <c r="E194" s="4" t="inlineStr">
        <is>
          <t>GO Cab Ent@ Cj 20k AS</t>
        </is>
      </c>
      <c r="F194" s="4" t="inlineStr">
        <is>
          <t>Cabeza</t>
        </is>
      </c>
      <c r="G194" s="4" t="inlineStr">
        <is>
          <t>agrosuper shanghai1022212</t>
        </is>
      </c>
      <c r="H194" s="10" t="n">
        <v>552334.2120000001</v>
      </c>
      <c r="I194" t="n">
        <v>20</v>
      </c>
      <c r="J194" t="n">
        <v>27</v>
      </c>
      <c r="K194" s="17" t="n">
        <v>0.5</v>
      </c>
      <c r="L194" s="10">
        <f>K194 * H194</f>
        <v/>
      </c>
      <c r="M194" s="17" t="n">
        <v>0.65</v>
      </c>
      <c r="N194" s="10">
        <f>M194 * H194</f>
        <v/>
      </c>
    </row>
    <row r="195">
      <c r="A195" s="4" t="inlineStr">
        <is>
          <t>01.2023</t>
        </is>
      </c>
      <c r="B195" s="4" t="inlineStr">
        <is>
          <t>Cerdo</t>
        </is>
      </c>
      <c r="C195" s="4" t="inlineStr">
        <is>
          <t>Agrosuper Shanghai</t>
        </is>
      </c>
      <c r="D195" s="4" t="n">
        <v>1022291</v>
      </c>
      <c r="E195" s="4" t="inlineStr">
        <is>
          <t>GO PernilM B@ Bo Cj 20k AS</t>
        </is>
      </c>
      <c r="F195" s="4" t="inlineStr">
        <is>
          <t>Pernil</t>
        </is>
      </c>
      <c r="G195" s="4" t="inlineStr">
        <is>
          <t>agrosuper shanghai1022291</t>
        </is>
      </c>
      <c r="H195" s="10" t="n">
        <v>96419.56</v>
      </c>
      <c r="I195" t="n">
        <v>20</v>
      </c>
      <c r="J195" t="n">
        <v>27</v>
      </c>
      <c r="K195" s="17" t="n">
        <v>0.5</v>
      </c>
      <c r="L195" s="10">
        <f>K195 * H195</f>
        <v/>
      </c>
      <c r="M195" s="17" t="n">
        <v>0.65</v>
      </c>
      <c r="N195" s="10">
        <f>M195 * H195</f>
        <v/>
      </c>
    </row>
    <row r="196">
      <c r="A196" s="4" t="inlineStr">
        <is>
          <t>01.2023</t>
        </is>
      </c>
      <c r="B196" s="4" t="inlineStr">
        <is>
          <t>Cerdo</t>
        </is>
      </c>
      <c r="C196" s="4" t="inlineStr">
        <is>
          <t>Agrosuper Shanghai</t>
        </is>
      </c>
      <c r="D196" s="4" t="n">
        <v>1022373</v>
      </c>
      <c r="E196" s="4" t="inlineStr">
        <is>
          <t>GO Reco 60/40 @ Cj 20k AS</t>
        </is>
      </c>
      <c r="F196" s="4" t="inlineStr">
        <is>
          <t>Recortes</t>
        </is>
      </c>
      <c r="G196" s="4" t="inlineStr">
        <is>
          <t>agrosuper shanghai1022373</t>
        </is>
      </c>
      <c r="H196" s="10" t="n">
        <v>0</v>
      </c>
      <c r="I196" t="n">
        <v>20</v>
      </c>
      <c r="J196" t="n">
        <v>27</v>
      </c>
      <c r="K196" s="17" t="n">
        <v>0.5</v>
      </c>
      <c r="L196" s="10">
        <f>K196 * H196</f>
        <v/>
      </c>
      <c r="M196" s="17" t="n">
        <v>0.65</v>
      </c>
      <c r="N196" s="10">
        <f>M196 * H196</f>
        <v/>
      </c>
    </row>
    <row r="197">
      <c r="A197" s="4" t="inlineStr">
        <is>
          <t>01.2023</t>
        </is>
      </c>
      <c r="B197" s="4" t="inlineStr">
        <is>
          <t>Cerdo</t>
        </is>
      </c>
      <c r="C197" s="4" t="inlineStr">
        <is>
          <t>Agrosuper Shanghai</t>
        </is>
      </c>
      <c r="D197" s="4" t="n">
        <v>1022378</v>
      </c>
      <c r="E197" s="4" t="inlineStr">
        <is>
          <t>GO Resto Tira Hso@ Fi Cj 10k AS</t>
        </is>
      </c>
      <c r="F197" s="4" t="inlineStr">
        <is>
          <t>Huesos</t>
        </is>
      </c>
      <c r="G197" s="4" t="inlineStr">
        <is>
          <t>agrosuper shanghai1022378</t>
        </is>
      </c>
      <c r="H197" s="10" t="n">
        <v>96000</v>
      </c>
      <c r="I197" t="n">
        <v>20</v>
      </c>
      <c r="J197" t="n">
        <v>27</v>
      </c>
      <c r="K197" s="17" t="n">
        <v>0.5</v>
      </c>
      <c r="L197" s="10">
        <f>K197 * H197</f>
        <v/>
      </c>
      <c r="M197" s="17" t="n">
        <v>0.65</v>
      </c>
      <c r="N197" s="10">
        <f>M197 * H197</f>
        <v/>
      </c>
    </row>
    <row r="198">
      <c r="A198" s="4" t="inlineStr">
        <is>
          <t>01.2023</t>
        </is>
      </c>
      <c r="B198" s="4" t="inlineStr">
        <is>
          <t>Cerdo</t>
        </is>
      </c>
      <c r="C198" s="4" t="inlineStr">
        <is>
          <t>Agrosuper Shanghai</t>
        </is>
      </c>
      <c r="D198" s="4" t="n">
        <v>1022379</v>
      </c>
      <c r="E198" s="4" t="inlineStr">
        <is>
          <t>GO PpPal 77@ Bo Cj AS</t>
        </is>
      </c>
      <c r="F198" s="4" t="inlineStr">
        <is>
          <t>Paleta</t>
        </is>
      </c>
      <c r="G198" s="4" t="inlineStr">
        <is>
          <t>agrosuper shanghai1022379</t>
        </is>
      </c>
      <c r="H198" s="10" t="n">
        <v>0</v>
      </c>
      <c r="I198" t="n">
        <v>20</v>
      </c>
      <c r="J198" t="n">
        <v>27</v>
      </c>
      <c r="K198" s="17" t="n">
        <v>0.5</v>
      </c>
      <c r="L198" s="10">
        <f>K198 * H198</f>
        <v/>
      </c>
      <c r="M198" s="17" t="n">
        <v>0.65</v>
      </c>
      <c r="N198" s="10">
        <f>M198 * H198</f>
        <v/>
      </c>
    </row>
    <row r="199">
      <c r="A199" s="4" t="inlineStr">
        <is>
          <t>01.2023</t>
        </is>
      </c>
      <c r="B199" s="4" t="inlineStr">
        <is>
          <t>Cerdo</t>
        </is>
      </c>
      <c r="C199" s="4" t="inlineStr">
        <is>
          <t>Agrosuper Shanghai</t>
        </is>
      </c>
      <c r="D199" s="4" t="n">
        <v>1022381</v>
      </c>
      <c r="E199" s="4" t="inlineStr">
        <is>
          <t>GO Gord Esp@ Bo Cj 10k AS</t>
        </is>
      </c>
      <c r="F199" s="4" t="inlineStr">
        <is>
          <t>Grasas</t>
        </is>
      </c>
      <c r="G199" s="4" t="inlineStr">
        <is>
          <t>agrosuper shanghai1022381</t>
        </is>
      </c>
      <c r="H199" s="10" t="n">
        <v>97040</v>
      </c>
      <c r="I199" t="n">
        <v>20</v>
      </c>
      <c r="J199" t="n">
        <v>27</v>
      </c>
      <c r="K199" s="17" t="n">
        <v>0.5</v>
      </c>
      <c r="L199" s="10">
        <f>K199 * H199</f>
        <v/>
      </c>
      <c r="M199" s="17" t="n">
        <v>0.65</v>
      </c>
      <c r="N199" s="10">
        <f>M199 * H199</f>
        <v/>
      </c>
    </row>
    <row r="200">
      <c r="A200" s="4" t="inlineStr">
        <is>
          <t>01.2023</t>
        </is>
      </c>
      <c r="B200" s="4" t="inlineStr">
        <is>
          <t>Cerdo</t>
        </is>
      </c>
      <c r="C200" s="4" t="inlineStr">
        <is>
          <t>Agrosuper Shanghai</t>
        </is>
      </c>
      <c r="D200" s="4" t="n">
        <v>1022388</v>
      </c>
      <c r="E200" s="4" t="inlineStr">
        <is>
          <t>GO Mixto Hso@ Bo Cj 10k AS</t>
        </is>
      </c>
      <c r="F200" s="4" t="inlineStr">
        <is>
          <t>Huesos</t>
        </is>
      </c>
      <c r="G200" s="4" t="inlineStr">
        <is>
          <t>agrosuper shanghai1022388</t>
        </is>
      </c>
      <c r="H200" s="10" t="n">
        <v>192120</v>
      </c>
      <c r="I200" t="n">
        <v>20</v>
      </c>
      <c r="J200" t="n">
        <v>27</v>
      </c>
      <c r="K200" s="17" t="n">
        <v>0.5</v>
      </c>
      <c r="L200" s="10">
        <f>K200 * H200</f>
        <v/>
      </c>
      <c r="M200" s="17" t="n">
        <v>0.65</v>
      </c>
      <c r="N200" s="10">
        <f>M200 * H200</f>
        <v/>
      </c>
    </row>
    <row r="201">
      <c r="A201" s="4" t="inlineStr">
        <is>
          <t>01.2023</t>
        </is>
      </c>
      <c r="B201" s="4" t="inlineStr">
        <is>
          <t>Cerdo</t>
        </is>
      </c>
      <c r="C201" s="4" t="inlineStr">
        <is>
          <t>Agrosuper Shanghai</t>
        </is>
      </c>
      <c r="D201" s="4" t="n">
        <v>1022389</v>
      </c>
      <c r="E201" s="4" t="inlineStr">
        <is>
          <t>GO Cue 20@ Bo Cj 20k AS</t>
        </is>
      </c>
      <c r="F201" s="4" t="inlineStr">
        <is>
          <t>Cueros</t>
        </is>
      </c>
      <c r="G201" s="4" t="inlineStr">
        <is>
          <t>agrosuper shanghai1022389</t>
        </is>
      </c>
      <c r="H201" s="10" t="n">
        <v>9600</v>
      </c>
      <c r="I201" t="n">
        <v>20</v>
      </c>
      <c r="J201" t="n">
        <v>27</v>
      </c>
      <c r="K201" s="17" t="n">
        <v>0.5</v>
      </c>
      <c r="L201" s="10">
        <f>K201 * H201</f>
        <v/>
      </c>
      <c r="M201" s="17" t="n">
        <v>0.65</v>
      </c>
      <c r="N201" s="10">
        <f>M201 * H201</f>
        <v/>
      </c>
    </row>
    <row r="202">
      <c r="A202" s="4" t="inlineStr">
        <is>
          <t>01.2023</t>
        </is>
      </c>
      <c r="B202" s="4" t="inlineStr">
        <is>
          <t>Cerdo</t>
        </is>
      </c>
      <c r="C202" s="4" t="inlineStr">
        <is>
          <t>Agrosuper Shanghai</t>
        </is>
      </c>
      <c r="D202" s="4" t="n">
        <v>1022414</v>
      </c>
      <c r="E202" s="4" t="inlineStr">
        <is>
          <t>GO Caz Ent@ Bo Cj 10k AS</t>
        </is>
      </c>
      <c r="F202" s="4" t="inlineStr">
        <is>
          <t>Chuleta</t>
        </is>
      </c>
      <c r="G202" s="4" t="inlineStr">
        <is>
          <t>agrosuper shanghai1022414</t>
        </is>
      </c>
      <c r="H202" s="10" t="n">
        <v>436600</v>
      </c>
      <c r="I202" t="n">
        <v>20</v>
      </c>
      <c r="J202" t="n">
        <v>27</v>
      </c>
      <c r="K202" s="17" t="n">
        <v>0.5</v>
      </c>
      <c r="L202" s="10">
        <f>K202 * H202</f>
        <v/>
      </c>
      <c r="M202" s="17" t="n">
        <v>0.65</v>
      </c>
      <c r="N202" s="10">
        <f>M202 * H202</f>
        <v/>
      </c>
    </row>
    <row r="203">
      <c r="A203" s="4" t="inlineStr">
        <is>
          <t>01.2023</t>
        </is>
      </c>
      <c r="B203" s="4" t="inlineStr">
        <is>
          <t>Cerdo</t>
        </is>
      </c>
      <c r="C203" s="4" t="inlineStr">
        <is>
          <t>Agrosuper Shanghai</t>
        </is>
      </c>
      <c r="D203" s="4" t="n">
        <v>1022416</v>
      </c>
      <c r="E203" s="4" t="inlineStr">
        <is>
          <t>GO Chu Vet Repas@ Bo Cj 21k AS</t>
        </is>
      </c>
      <c r="F203" s="4" t="inlineStr">
        <is>
          <t>Chuleta</t>
        </is>
      </c>
      <c r="G203" s="4" t="inlineStr">
        <is>
          <t>agrosuper shanghai1022416</t>
        </is>
      </c>
      <c r="H203" s="10" t="n">
        <v>0</v>
      </c>
      <c r="I203" t="n">
        <v>20</v>
      </c>
      <c r="J203" t="n">
        <v>27</v>
      </c>
      <c r="K203" s="17" t="n">
        <v>0.5</v>
      </c>
      <c r="L203" s="10">
        <f>K203 * H203</f>
        <v/>
      </c>
      <c r="M203" s="17" t="n">
        <v>0.65</v>
      </c>
      <c r="N203" s="10">
        <f>M203 * H203</f>
        <v/>
      </c>
    </row>
    <row r="204">
      <c r="A204" s="4" t="inlineStr">
        <is>
          <t>01.2023</t>
        </is>
      </c>
      <c r="B204" s="4" t="inlineStr">
        <is>
          <t>Cerdo</t>
        </is>
      </c>
      <c r="C204" s="4" t="inlineStr">
        <is>
          <t>Agrosuper Shanghai</t>
        </is>
      </c>
      <c r="D204" s="4" t="n">
        <v>1022417</v>
      </c>
      <c r="E204" s="4" t="inlineStr">
        <is>
          <t>GO Cue granel@ Bo Cj 20k AS</t>
        </is>
      </c>
      <c r="F204" s="4" t="inlineStr">
        <is>
          <t>Cueros</t>
        </is>
      </c>
      <c r="G204" s="4" t="inlineStr">
        <is>
          <t>agrosuper shanghai1022417</t>
        </is>
      </c>
      <c r="H204" s="10" t="n">
        <v>0</v>
      </c>
      <c r="I204" t="n">
        <v>20</v>
      </c>
      <c r="J204" t="n">
        <v>27</v>
      </c>
      <c r="K204" s="17" t="n">
        <v>0.5</v>
      </c>
      <c r="L204" s="10">
        <f>K204 * H204</f>
        <v/>
      </c>
      <c r="M204" s="17" t="n">
        <v>0.65</v>
      </c>
      <c r="N204" s="10">
        <f>M204 * H204</f>
        <v/>
      </c>
    </row>
    <row r="205">
      <c r="A205" s="4" t="inlineStr">
        <is>
          <t>01.2023</t>
        </is>
      </c>
      <c r="B205" s="4" t="inlineStr">
        <is>
          <t>Cerdo</t>
        </is>
      </c>
      <c r="C205" s="4" t="inlineStr">
        <is>
          <t>Agrosuper Shanghai</t>
        </is>
      </c>
      <c r="D205" s="4" t="n">
        <v>1022541</v>
      </c>
      <c r="E205" s="4" t="inlineStr">
        <is>
          <t>GO Reco 20/80 @ Cj 20k AS</t>
        </is>
      </c>
      <c r="F205" s="4" t="inlineStr">
        <is>
          <t>Grasas</t>
        </is>
      </c>
      <c r="G205" s="4" t="inlineStr">
        <is>
          <t>agrosuper shanghai1022541</t>
        </is>
      </c>
      <c r="H205" s="10" t="n">
        <v>296498.734</v>
      </c>
      <c r="I205" t="n">
        <v>20</v>
      </c>
      <c r="J205" t="n">
        <v>27</v>
      </c>
      <c r="K205" s="17" t="n">
        <v>0.5</v>
      </c>
      <c r="L205" s="10">
        <f>K205 * H205</f>
        <v/>
      </c>
      <c r="M205" s="17" t="n">
        <v>0.65</v>
      </c>
      <c r="N205" s="10">
        <f>M205 * H205</f>
        <v/>
      </c>
    </row>
    <row r="206">
      <c r="A206" s="4" t="inlineStr">
        <is>
          <t>01.2023</t>
        </is>
      </c>
      <c r="B206" s="4" t="inlineStr">
        <is>
          <t>Cerdo</t>
        </is>
      </c>
      <c r="C206" s="4" t="inlineStr">
        <is>
          <t>Agrosuper Shanghai</t>
        </is>
      </c>
      <c r="D206" s="4" t="n">
        <v>1022568</v>
      </c>
      <c r="E206" s="4" t="inlineStr">
        <is>
          <t>GO Panc Tecla SCue@ 4 Bo Cj 20kg AS</t>
        </is>
      </c>
      <c r="F206" s="4" t="inlineStr">
        <is>
          <t>Panceta</t>
        </is>
      </c>
      <c r="G206" s="4" t="inlineStr">
        <is>
          <t>agrosuper shanghai1022568</t>
        </is>
      </c>
      <c r="H206" s="10" t="n">
        <v>0</v>
      </c>
      <c r="I206" t="n">
        <v>20</v>
      </c>
      <c r="J206" t="n">
        <v>27</v>
      </c>
      <c r="K206" s="17" t="n">
        <v>0.5</v>
      </c>
      <c r="L206" s="10">
        <f>K206 * H206</f>
        <v/>
      </c>
      <c r="M206" s="17" t="n">
        <v>0.65</v>
      </c>
      <c r="N206" s="10">
        <f>M206 * H206</f>
        <v/>
      </c>
    </row>
    <row r="207">
      <c r="A207" s="4" t="inlineStr">
        <is>
          <t>01.2023</t>
        </is>
      </c>
      <c r="B207" s="4" t="inlineStr">
        <is>
          <t>Cerdo</t>
        </is>
      </c>
      <c r="C207" s="4" t="inlineStr">
        <is>
          <t>Agrosuper Shanghai</t>
        </is>
      </c>
      <c r="D207" s="4" t="n">
        <v>1022636</v>
      </c>
      <c r="E207" s="4" t="inlineStr">
        <is>
          <t>GO Hso Coxal@ Cj 15kg AS</t>
        </is>
      </c>
      <c r="F207" s="4" t="inlineStr">
        <is>
          <t>Huesos</t>
        </is>
      </c>
      <c r="G207" s="4" t="inlineStr">
        <is>
          <t>agrosuper shanghai1022636</t>
        </is>
      </c>
      <c r="H207" s="10" t="n">
        <v>86040</v>
      </c>
      <c r="I207" t="n">
        <v>20</v>
      </c>
      <c r="J207" t="n">
        <v>27</v>
      </c>
      <c r="K207" s="17" t="n">
        <v>0.5</v>
      </c>
      <c r="L207" s="10">
        <f>K207 * H207</f>
        <v/>
      </c>
      <c r="M207" s="17" t="n">
        <v>0.65</v>
      </c>
      <c r="N207" s="10">
        <f>M207 * H207</f>
        <v/>
      </c>
    </row>
    <row r="208">
      <c r="A208" s="4" t="inlineStr">
        <is>
          <t>01.2023</t>
        </is>
      </c>
      <c r="B208" s="4" t="inlineStr">
        <is>
          <t>Cerdo</t>
        </is>
      </c>
      <c r="C208" s="4" t="inlineStr">
        <is>
          <t>Agrosuper Shanghai</t>
        </is>
      </c>
      <c r="D208" s="4" t="n">
        <v>1022637</v>
      </c>
      <c r="E208" s="4" t="inlineStr">
        <is>
          <t>GO Hso Escapula@ Cj 15kg AS</t>
        </is>
      </c>
      <c r="F208" s="4" t="inlineStr">
        <is>
          <t>Huesos</t>
        </is>
      </c>
      <c r="G208" s="4" t="inlineStr">
        <is>
          <t>agrosuper shanghai1022637</t>
        </is>
      </c>
      <c r="H208" s="10" t="n">
        <v>175020</v>
      </c>
      <c r="I208" t="n">
        <v>20</v>
      </c>
      <c r="J208" t="n">
        <v>27</v>
      </c>
      <c r="K208" s="17" t="n">
        <v>0.5</v>
      </c>
      <c r="L208" s="10">
        <f>K208 * H208</f>
        <v/>
      </c>
      <c r="M208" s="17" t="n">
        <v>0.65</v>
      </c>
      <c r="N208" s="10">
        <f>M208 * H208</f>
        <v/>
      </c>
    </row>
    <row r="209">
      <c r="A209" s="4" t="inlineStr">
        <is>
          <t>01.2023</t>
        </is>
      </c>
      <c r="B209" s="4" t="inlineStr">
        <is>
          <t>Cerdo</t>
        </is>
      </c>
      <c r="C209" s="4" t="inlineStr">
        <is>
          <t>Agrosuper Shanghai</t>
        </is>
      </c>
      <c r="D209" s="4" t="n">
        <v>1022639</v>
      </c>
      <c r="E209" s="4" t="inlineStr">
        <is>
          <t>GO Cab Bca Ent S/L@ Cj 20k AS</t>
        </is>
      </c>
      <c r="F209" s="4" t="inlineStr">
        <is>
          <t>Cabeza</t>
        </is>
      </c>
      <c r="G209" s="4" t="inlineStr">
        <is>
          <t>agrosuper shanghai1022639</t>
        </is>
      </c>
      <c r="H209" s="10" t="n">
        <v>936777.6800000001</v>
      </c>
      <c r="I209" t="n">
        <v>20</v>
      </c>
      <c r="J209" t="n">
        <v>27</v>
      </c>
      <c r="K209" s="17" t="n">
        <v>0.5</v>
      </c>
      <c r="L209" s="10">
        <f>K209 * H209</f>
        <v/>
      </c>
      <c r="M209" s="17" t="n">
        <v>0.65</v>
      </c>
      <c r="N209" s="10">
        <f>M209 * H209</f>
        <v/>
      </c>
    </row>
    <row r="210">
      <c r="A210" s="4" t="inlineStr">
        <is>
          <t>01.2023</t>
        </is>
      </c>
      <c r="B210" s="4" t="inlineStr">
        <is>
          <t>Cerdo</t>
        </is>
      </c>
      <c r="C210" s="4" t="inlineStr">
        <is>
          <t>Agrosuper Shanghai</t>
        </is>
      </c>
      <c r="D210" s="4" t="n">
        <v>1022640</v>
      </c>
      <c r="E210" s="4" t="inlineStr">
        <is>
          <t>GO Cab Roj Ent S/L@ Cj 20k AS</t>
        </is>
      </c>
      <c r="F210" s="4" t="inlineStr">
        <is>
          <t>Cabeza</t>
        </is>
      </c>
      <c r="G210" s="4" t="inlineStr">
        <is>
          <t>agrosuper shanghai1022640</t>
        </is>
      </c>
      <c r="H210" s="10" t="n">
        <v>95281.208</v>
      </c>
      <c r="I210" t="n">
        <v>20</v>
      </c>
      <c r="J210" t="n">
        <v>27</v>
      </c>
      <c r="K210" s="17" t="n">
        <v>0.5</v>
      </c>
      <c r="L210" s="10">
        <f>K210 * H210</f>
        <v/>
      </c>
      <c r="M210" s="17" t="n">
        <v>0.65</v>
      </c>
      <c r="N210" s="10">
        <f>M210 * H210</f>
        <v/>
      </c>
    </row>
    <row r="211">
      <c r="A211" s="4" t="inlineStr">
        <is>
          <t>01.2023</t>
        </is>
      </c>
      <c r="B211" s="4" t="inlineStr">
        <is>
          <t>Cerdo</t>
        </is>
      </c>
      <c r="C211" s="4" t="inlineStr">
        <is>
          <t>Agrosuper Shanghai</t>
        </is>
      </c>
      <c r="D211" s="4" t="n">
        <v>1022645</v>
      </c>
      <c r="E211" s="4" t="inlineStr">
        <is>
          <t>GO Pecho Belly C/Hso pec@ Vp Cj AS</t>
        </is>
      </c>
      <c r="F211" s="4" t="inlineStr">
        <is>
          <t>Panceta</t>
        </is>
      </c>
      <c r="G211" s="4" t="inlineStr">
        <is>
          <t>agrosuper shanghai1022645</t>
        </is>
      </c>
      <c r="H211" s="10" t="n">
        <v>0</v>
      </c>
      <c r="I211" t="n">
        <v>20</v>
      </c>
      <c r="J211" t="n">
        <v>27</v>
      </c>
      <c r="K211" s="17" t="n">
        <v>0.5</v>
      </c>
      <c r="L211" s="10">
        <f>K211 * H211</f>
        <v/>
      </c>
      <c r="M211" s="17" t="n">
        <v>0.65</v>
      </c>
      <c r="N211" s="10">
        <f>M211 * H211</f>
        <v/>
      </c>
    </row>
    <row r="212">
      <c r="A212" s="4" t="inlineStr">
        <is>
          <t>01.2023</t>
        </is>
      </c>
      <c r="B212" s="4" t="inlineStr">
        <is>
          <t>Cerdo</t>
        </is>
      </c>
      <c r="C212" s="4" t="inlineStr">
        <is>
          <t>Agrosuper Shanghai</t>
        </is>
      </c>
      <c r="D212" s="4" t="n">
        <v>1022646</v>
      </c>
      <c r="E212" s="4" t="inlineStr">
        <is>
          <t>GO Pecho Belly S/p@ Vp Cj AS</t>
        </is>
      </c>
      <c r="F212" s="4" t="inlineStr">
        <is>
          <t>Panceta</t>
        </is>
      </c>
      <c r="G212" s="4" t="inlineStr">
        <is>
          <t>agrosuper shanghai1022646</t>
        </is>
      </c>
      <c r="H212" s="10" t="n">
        <v>0</v>
      </c>
      <c r="I212" t="n">
        <v>20</v>
      </c>
      <c r="J212" t="n">
        <v>27</v>
      </c>
      <c r="K212" s="17" t="n">
        <v>0.5</v>
      </c>
      <c r="L212" s="10">
        <f>K212 * H212</f>
        <v/>
      </c>
      <c r="M212" s="17" t="n">
        <v>0.65</v>
      </c>
      <c r="N212" s="10">
        <f>M212 * H212</f>
        <v/>
      </c>
    </row>
    <row r="213">
      <c r="A213" s="4" t="inlineStr">
        <is>
          <t>01.2023</t>
        </is>
      </c>
      <c r="B213" s="4" t="inlineStr">
        <is>
          <t>Cerdo</t>
        </is>
      </c>
      <c r="C213" s="4" t="inlineStr">
        <is>
          <t>Agrosuper Shanghai</t>
        </is>
      </c>
      <c r="D213" s="4" t="n">
        <v>1022748</v>
      </c>
      <c r="E213" s="4" t="inlineStr">
        <is>
          <t>GO Manos@ Cj 10k AS</t>
        </is>
      </c>
      <c r="F213" s="4" t="inlineStr">
        <is>
          <t>Subprod</t>
        </is>
      </c>
      <c r="G213" s="4" t="inlineStr">
        <is>
          <t>agrosuper shanghai1022748</t>
        </is>
      </c>
      <c r="H213" s="10" t="n">
        <v>95560</v>
      </c>
      <c r="I213" t="n">
        <v>20</v>
      </c>
      <c r="J213" t="n">
        <v>27</v>
      </c>
      <c r="K213" s="17" t="n">
        <v>0.5</v>
      </c>
      <c r="L213" s="10">
        <f>K213 * H213</f>
        <v/>
      </c>
      <c r="M213" s="17" t="n">
        <v>0.65</v>
      </c>
      <c r="N213" s="10">
        <f>M213 * H213</f>
        <v/>
      </c>
    </row>
    <row r="214">
      <c r="A214" s="4" t="inlineStr">
        <is>
          <t>01.2023</t>
        </is>
      </c>
      <c r="B214" s="4" t="inlineStr">
        <is>
          <t>Cerdo</t>
        </is>
      </c>
      <c r="C214" s="4" t="inlineStr">
        <is>
          <t>Agrosuper Shanghai</t>
        </is>
      </c>
      <c r="D214" s="4" t="n">
        <v>1022753</v>
      </c>
      <c r="E214" s="4" t="inlineStr">
        <is>
          <t>GO PernilM 1,3 kg up@ Cj 20k AS</t>
        </is>
      </c>
      <c r="F214" s="4" t="inlineStr">
        <is>
          <t>Pernil</t>
        </is>
      </c>
      <c r="G214" s="4" t="inlineStr">
        <is>
          <t>agrosuper shanghai1022753</t>
        </is>
      </c>
      <c r="H214" s="10" t="n">
        <v>152080</v>
      </c>
      <c r="I214" t="n">
        <v>20</v>
      </c>
      <c r="J214" t="n">
        <v>27</v>
      </c>
      <c r="K214" s="17" t="n">
        <v>0.5</v>
      </c>
      <c r="L214" s="10">
        <f>K214 * H214</f>
        <v/>
      </c>
      <c r="M214" s="17" t="n">
        <v>0.65</v>
      </c>
      <c r="N214" s="10">
        <f>M214 * H214</f>
        <v/>
      </c>
    </row>
    <row r="215">
      <c r="A215" s="4" t="inlineStr">
        <is>
          <t>01.2023</t>
        </is>
      </c>
      <c r="B215" s="4" t="inlineStr">
        <is>
          <t>Cerdo</t>
        </is>
      </c>
      <c r="C215" s="4" t="inlineStr">
        <is>
          <t>Agrosuper Shanghai</t>
        </is>
      </c>
      <c r="D215" s="4" t="n">
        <v>1022851</v>
      </c>
      <c r="E215" s="4" t="inlineStr">
        <is>
          <t>GO Pal Nor@ Cj 20k AS</t>
        </is>
      </c>
      <c r="F215" s="4" t="inlineStr">
        <is>
          <t>Paleta</t>
        </is>
      </c>
      <c r="G215" s="4" t="inlineStr">
        <is>
          <t>agrosuper shanghai1022851</t>
        </is>
      </c>
      <c r="H215" s="10" t="n">
        <v>0</v>
      </c>
      <c r="I215" t="n">
        <v>20</v>
      </c>
      <c r="J215" t="n">
        <v>27</v>
      </c>
      <c r="K215" s="17" t="n">
        <v>0.5</v>
      </c>
      <c r="L215" s="10">
        <f>K215 * H215</f>
        <v/>
      </c>
      <c r="M215" s="17" t="n">
        <v>0.65</v>
      </c>
      <c r="N215" s="10">
        <f>M215 * H215</f>
        <v/>
      </c>
    </row>
    <row r="216">
      <c r="A216" s="4" t="inlineStr">
        <is>
          <t>01.2023</t>
        </is>
      </c>
      <c r="B216" s="4" t="inlineStr">
        <is>
          <t>Cerdo</t>
        </is>
      </c>
      <c r="C216" s="4" t="inlineStr">
        <is>
          <t>Agrosuper Shanghai</t>
        </is>
      </c>
      <c r="D216" s="4" t="n">
        <v>1022856</v>
      </c>
      <c r="E216" s="4" t="inlineStr">
        <is>
          <t>GO Reco 10/90 @ Cj 20k AS</t>
        </is>
      </c>
      <c r="F216" s="4" t="inlineStr">
        <is>
          <t>Grasas</t>
        </is>
      </c>
      <c r="G216" s="4" t="inlineStr">
        <is>
          <t>agrosuper shanghai1022856</t>
        </is>
      </c>
      <c r="H216" s="10" t="n">
        <v>3914.944</v>
      </c>
      <c r="I216" t="n">
        <v>20</v>
      </c>
      <c r="J216" t="n">
        <v>27</v>
      </c>
      <c r="K216" s="17" t="n">
        <v>0.5</v>
      </c>
      <c r="L216" s="10">
        <f>K216 * H216</f>
        <v/>
      </c>
      <c r="M216" s="17" t="n">
        <v>0.65</v>
      </c>
      <c r="N216" s="10">
        <f>M216 * H216</f>
        <v/>
      </c>
    </row>
    <row r="217">
      <c r="A217" s="4" t="inlineStr">
        <is>
          <t>01.2023</t>
        </is>
      </c>
      <c r="B217" s="4" t="inlineStr">
        <is>
          <t>Cerdo</t>
        </is>
      </c>
      <c r="C217" s="4" t="inlineStr">
        <is>
          <t>Agrosuper Shanghai</t>
        </is>
      </c>
      <c r="D217" s="4" t="n">
        <v>1022932</v>
      </c>
      <c r="E217" s="4" t="inlineStr">
        <is>
          <t>GO BB Ribs 20-24 Oz@ Cj 10k AS</t>
        </is>
      </c>
      <c r="F217" s="4" t="inlineStr">
        <is>
          <t>Chuleta</t>
        </is>
      </c>
      <c r="G217" s="4" t="inlineStr">
        <is>
          <t>agrosuper shanghai1022932</t>
        </is>
      </c>
      <c r="H217" s="10" t="n">
        <v>0</v>
      </c>
      <c r="I217" t="n">
        <v>20</v>
      </c>
      <c r="J217" t="n">
        <v>27</v>
      </c>
      <c r="K217" s="17" t="n">
        <v>0.5</v>
      </c>
      <c r="L217" s="10">
        <f>K217 * H217</f>
        <v/>
      </c>
      <c r="M217" s="17" t="n">
        <v>0.65</v>
      </c>
      <c r="N217" s="10">
        <f>M217 * H217</f>
        <v/>
      </c>
    </row>
    <row r="218">
      <c r="A218" s="4" t="inlineStr">
        <is>
          <t>01.2023</t>
        </is>
      </c>
      <c r="B218" s="4" t="inlineStr">
        <is>
          <t>Cerdo</t>
        </is>
      </c>
      <c r="C218" s="4" t="inlineStr">
        <is>
          <t>Agrosuper Shanghai</t>
        </is>
      </c>
      <c r="D218" s="4" t="n">
        <v>1022936</v>
      </c>
      <c r="E218" s="4" t="inlineStr">
        <is>
          <t>GO File C/cab@ Cj 5k AS</t>
        </is>
      </c>
      <c r="F218" s="4" t="inlineStr">
        <is>
          <t>Filete</t>
        </is>
      </c>
      <c r="G218" s="4" t="inlineStr">
        <is>
          <t>agrosuper shanghai1022936</t>
        </is>
      </c>
      <c r="H218" s="10" t="n">
        <v>0</v>
      </c>
      <c r="I218" t="n">
        <v>20</v>
      </c>
      <c r="J218" t="n">
        <v>27</v>
      </c>
      <c r="K218" s="17" t="n">
        <v>0.5</v>
      </c>
      <c r="L218" s="10">
        <f>K218 * H218</f>
        <v/>
      </c>
      <c r="M218" s="17" t="n">
        <v>0.65</v>
      </c>
      <c r="N218" s="10">
        <f>M218 * H218</f>
        <v/>
      </c>
    </row>
    <row r="219">
      <c r="A219" s="4" t="inlineStr">
        <is>
          <t>01.2023</t>
        </is>
      </c>
      <c r="B219" s="4" t="inlineStr">
        <is>
          <t>Cerdo</t>
        </is>
      </c>
      <c r="C219" s="4" t="inlineStr">
        <is>
          <t>Agrosuper Shanghai</t>
        </is>
      </c>
      <c r="D219" s="4" t="n">
        <v>1022939</v>
      </c>
      <c r="E219" s="4" t="inlineStr">
        <is>
          <t>GO Pta Cost@ Bo Cj 20k AS</t>
        </is>
      </c>
      <c r="F219" s="4" t="inlineStr">
        <is>
          <t>Cost-Pec</t>
        </is>
      </c>
      <c r="G219" s="4" t="inlineStr">
        <is>
          <t>agrosuper shanghai1022939</t>
        </is>
      </c>
      <c r="H219" s="10" t="n">
        <v>100000</v>
      </c>
      <c r="I219" t="n">
        <v>20</v>
      </c>
      <c r="J219" t="n">
        <v>27</v>
      </c>
      <c r="K219" s="17" t="n">
        <v>0.5</v>
      </c>
      <c r="L219" s="10">
        <f>K219 * H219</f>
        <v/>
      </c>
      <c r="M219" s="17" t="n">
        <v>0.65</v>
      </c>
      <c r="N219" s="10">
        <f>M219 * H219</f>
        <v/>
      </c>
    </row>
    <row r="220">
      <c r="A220" s="4" t="inlineStr">
        <is>
          <t>01.2023</t>
        </is>
      </c>
      <c r="B220" s="4" t="inlineStr">
        <is>
          <t>Cerdo</t>
        </is>
      </c>
      <c r="C220" s="4" t="inlineStr">
        <is>
          <t>Agrosuper Shanghai</t>
        </is>
      </c>
      <c r="D220" s="4" t="n">
        <v>1022940</v>
      </c>
      <c r="E220" s="4" t="inlineStr">
        <is>
          <t>GO PernilM 1 kg down@ Cj 20k AS</t>
        </is>
      </c>
      <c r="F220" s="4" t="inlineStr">
        <is>
          <t>Pernil</t>
        </is>
      </c>
      <c r="G220" s="4" t="inlineStr">
        <is>
          <t>agrosuper shanghai1022940</t>
        </is>
      </c>
      <c r="H220" s="10" t="n">
        <v>0</v>
      </c>
      <c r="I220" t="n">
        <v>20</v>
      </c>
      <c r="J220" t="n">
        <v>27</v>
      </c>
      <c r="K220" s="17" t="n">
        <v>0.5</v>
      </c>
      <c r="L220" s="10">
        <f>K220 * H220</f>
        <v/>
      </c>
      <c r="M220" s="17" t="n">
        <v>0.65</v>
      </c>
      <c r="N220" s="10">
        <f>M220 * H220</f>
        <v/>
      </c>
    </row>
    <row r="221">
      <c r="A221" s="4" t="inlineStr">
        <is>
          <t>01.2023</t>
        </is>
      </c>
      <c r="B221" s="4" t="inlineStr">
        <is>
          <t>Cerdo</t>
        </is>
      </c>
      <c r="C221" s="4" t="inlineStr">
        <is>
          <t>Agrosuper Shanghai</t>
        </is>
      </c>
      <c r="D221" s="4" t="n">
        <v>1022941</v>
      </c>
      <c r="E221" s="4" t="inlineStr">
        <is>
          <t>GO PernilM 1-1.3 kg@ Cj 20k AS</t>
        </is>
      </c>
      <c r="F221" s="4" t="inlineStr">
        <is>
          <t>Pernil</t>
        </is>
      </c>
      <c r="G221" s="4" t="inlineStr">
        <is>
          <t>agrosuper shanghai1022941</t>
        </is>
      </c>
      <c r="H221" s="10" t="n">
        <v>0</v>
      </c>
      <c r="I221" t="n">
        <v>20</v>
      </c>
      <c r="J221" t="n">
        <v>27</v>
      </c>
      <c r="K221" s="17" t="n">
        <v>0.5</v>
      </c>
      <c r="L221" s="10">
        <f>K221 * H221</f>
        <v/>
      </c>
      <c r="M221" s="17" t="n">
        <v>0.65</v>
      </c>
      <c r="N221" s="10">
        <f>M221 * H221</f>
        <v/>
      </c>
    </row>
    <row r="222">
      <c r="A222" s="4" t="inlineStr">
        <is>
          <t>01.2023</t>
        </is>
      </c>
      <c r="B222" s="4" t="inlineStr">
        <is>
          <t>Cerdo</t>
        </is>
      </c>
      <c r="C222" s="4" t="inlineStr">
        <is>
          <t>Agrosuper Shanghai</t>
        </is>
      </c>
      <c r="D222" s="4" t="n">
        <v>1022943</v>
      </c>
      <c r="E222" s="4" t="inlineStr">
        <is>
          <t>GO Lom Ctro@ Cj 16k AS</t>
        </is>
      </c>
      <c r="F222" s="4" t="inlineStr">
        <is>
          <t>Lomo</t>
        </is>
      </c>
      <c r="G222" s="4" t="inlineStr">
        <is>
          <t>agrosuper shanghai1022943</t>
        </is>
      </c>
      <c r="H222" s="10" t="n">
        <v>47808.344</v>
      </c>
      <c r="I222" t="n">
        <v>20</v>
      </c>
      <c r="J222" t="n">
        <v>27</v>
      </c>
      <c r="K222" s="17" t="n">
        <v>0.5</v>
      </c>
      <c r="L222" s="10">
        <f>K222 * H222</f>
        <v/>
      </c>
      <c r="M222" s="17" t="n">
        <v>0.65</v>
      </c>
      <c r="N222" s="10">
        <f>M222 * H222</f>
        <v/>
      </c>
    </row>
    <row r="223">
      <c r="A223" s="4" t="inlineStr">
        <is>
          <t>01.2023</t>
        </is>
      </c>
      <c r="B223" s="4" t="inlineStr">
        <is>
          <t>Cerdo</t>
        </is>
      </c>
      <c r="C223" s="4" t="inlineStr">
        <is>
          <t>Agrosuper Shanghai</t>
        </is>
      </c>
      <c r="D223" s="4" t="n">
        <v>1022945</v>
      </c>
      <c r="E223" s="4" t="inlineStr">
        <is>
          <t>GO Mantec@ Cj 20k AS</t>
        </is>
      </c>
      <c r="F223" s="4" t="inlineStr">
        <is>
          <t>Grasas</t>
        </is>
      </c>
      <c r="G223" s="4" t="inlineStr">
        <is>
          <t>agrosuper shanghai1022945</t>
        </is>
      </c>
      <c r="H223" s="10" t="n">
        <v>216620</v>
      </c>
      <c r="I223" t="n">
        <v>20</v>
      </c>
      <c r="J223" t="n">
        <v>27</v>
      </c>
      <c r="K223" s="17" t="n">
        <v>0.5</v>
      </c>
      <c r="L223" s="10">
        <f>K223 * H223</f>
        <v/>
      </c>
      <c r="M223" s="17" t="n">
        <v>0.65</v>
      </c>
      <c r="N223" s="10">
        <f>M223 * H223</f>
        <v/>
      </c>
    </row>
    <row r="224">
      <c r="A224" s="4" t="inlineStr">
        <is>
          <t>01.2023</t>
        </is>
      </c>
      <c r="B224" s="4" t="inlineStr">
        <is>
          <t>Cerdo</t>
        </is>
      </c>
      <c r="C224" s="4" t="inlineStr">
        <is>
          <t>Agrosuper Shanghai</t>
        </is>
      </c>
      <c r="D224" s="4" t="n">
        <v>1023034</v>
      </c>
      <c r="E224" s="4" t="inlineStr">
        <is>
          <t>GO Forro Pal@ Bo Cj 20k AS</t>
        </is>
      </c>
      <c r="F224" s="4" t="inlineStr">
        <is>
          <t>Cueros</t>
        </is>
      </c>
      <c r="G224" s="4" t="inlineStr">
        <is>
          <t>agrosuper shanghai1023034</t>
        </is>
      </c>
      <c r="H224" s="10" t="n">
        <v>0</v>
      </c>
      <c r="I224" t="n">
        <v>20</v>
      </c>
      <c r="J224" t="n">
        <v>27</v>
      </c>
      <c r="K224" s="17" t="n">
        <v>0.5</v>
      </c>
      <c r="L224" s="10">
        <f>K224 * H224</f>
        <v/>
      </c>
      <c r="M224" s="17" t="n">
        <v>0.65</v>
      </c>
      <c r="N224" s="10">
        <f>M224 * H224</f>
        <v/>
      </c>
    </row>
    <row r="225">
      <c r="A225" s="4" t="inlineStr">
        <is>
          <t>01.2023</t>
        </is>
      </c>
      <c r="B225" s="4" t="inlineStr">
        <is>
          <t>Cerdo</t>
        </is>
      </c>
      <c r="C225" s="4" t="inlineStr">
        <is>
          <t>Agrosuper Shanghai</t>
        </is>
      </c>
      <c r="D225" s="4" t="n">
        <v>1023035</v>
      </c>
      <c r="E225" s="4" t="inlineStr">
        <is>
          <t>GO Belly Strip@ Cj 20k AS</t>
        </is>
      </c>
      <c r="F225" s="4" t="inlineStr">
        <is>
          <t>Recortes</t>
        </is>
      </c>
      <c r="G225" s="4" t="inlineStr">
        <is>
          <t>agrosuper shanghai1023035</t>
        </is>
      </c>
      <c r="H225" s="10" t="n">
        <v>0</v>
      </c>
      <c r="I225" t="n">
        <v>20</v>
      </c>
      <c r="J225" t="n">
        <v>27</v>
      </c>
      <c r="K225" s="17" t="n">
        <v>0.5</v>
      </c>
      <c r="L225" s="10">
        <f>K225 * H225</f>
        <v/>
      </c>
      <c r="M225" s="17" t="n">
        <v>0.65</v>
      </c>
      <c r="N225" s="10">
        <f>M225 * H225</f>
        <v/>
      </c>
    </row>
    <row r="226">
      <c r="A226" s="4" t="inlineStr">
        <is>
          <t>01.2023</t>
        </is>
      </c>
      <c r="B226" s="4" t="inlineStr">
        <is>
          <t>Cerdo</t>
        </is>
      </c>
      <c r="C226" s="4" t="inlineStr">
        <is>
          <t>Agrosuper Shanghai</t>
        </is>
      </c>
      <c r="D226" s="4" t="n">
        <v>1023066</v>
      </c>
      <c r="E226" s="4" t="inlineStr">
        <is>
          <t>GO BB Ribs@ Cj 16k AS</t>
        </is>
      </c>
      <c r="F226" s="4" t="inlineStr">
        <is>
          <t>Chuleta</t>
        </is>
      </c>
      <c r="G226" s="4" t="inlineStr">
        <is>
          <t>agrosuper shanghai1023066</t>
        </is>
      </c>
      <c r="H226" s="10" t="n">
        <v>0</v>
      </c>
      <c r="I226" t="n">
        <v>20</v>
      </c>
      <c r="J226" t="n">
        <v>27</v>
      </c>
      <c r="K226" s="17" t="n">
        <v>0.5</v>
      </c>
      <c r="L226" s="10">
        <f>K226 * H226</f>
        <v/>
      </c>
      <c r="M226" s="17" t="n">
        <v>0.65</v>
      </c>
      <c r="N226" s="10">
        <f>M226 * H226</f>
        <v/>
      </c>
    </row>
    <row r="227">
      <c r="A227" s="4" t="inlineStr">
        <is>
          <t>01.2023</t>
        </is>
      </c>
      <c r="B227" s="4" t="inlineStr">
        <is>
          <t>Cerdo</t>
        </is>
      </c>
      <c r="C227" s="4" t="inlineStr">
        <is>
          <t>Agrosuper Shanghai</t>
        </is>
      </c>
      <c r="D227" s="4" t="n">
        <v>1023093</v>
      </c>
      <c r="E227" s="4" t="inlineStr">
        <is>
          <t>GO Cordon Lom@ Bo Cj 20k AS</t>
        </is>
      </c>
      <c r="F227" s="4" t="inlineStr">
        <is>
          <t>Recortes</t>
        </is>
      </c>
      <c r="G227" s="4" t="inlineStr">
        <is>
          <t>agrosuper shanghai1023093</t>
        </is>
      </c>
      <c r="H227" s="10" t="n">
        <v>0</v>
      </c>
      <c r="I227" t="n">
        <v>20</v>
      </c>
      <c r="J227" t="n">
        <v>27</v>
      </c>
      <c r="K227" s="17" t="n">
        <v>0.5</v>
      </c>
      <c r="L227" s="10">
        <f>K227 * H227</f>
        <v/>
      </c>
      <c r="M227" s="17" t="n">
        <v>0.65</v>
      </c>
      <c r="N227" s="10">
        <f>M227 * H227</f>
        <v/>
      </c>
    </row>
    <row r="228">
      <c r="A228" s="4" t="inlineStr">
        <is>
          <t>01.2023</t>
        </is>
      </c>
      <c r="B228" s="4" t="inlineStr">
        <is>
          <t>Cerdo</t>
        </is>
      </c>
      <c r="C228" s="4" t="inlineStr">
        <is>
          <t>Agrosuper Shanghai</t>
        </is>
      </c>
      <c r="D228" s="4" t="n">
        <v>1023109</v>
      </c>
      <c r="E228" s="4" t="inlineStr">
        <is>
          <t>GO Reco 20/80 @ Cj 20k AS</t>
        </is>
      </c>
      <c r="F228" s="4" t="inlineStr">
        <is>
          <t>Grasas</t>
        </is>
      </c>
      <c r="G228" s="4" t="inlineStr">
        <is>
          <t>agrosuper shanghai1023109</t>
        </is>
      </c>
      <c r="H228" s="10" t="n">
        <v>0</v>
      </c>
      <c r="I228" t="n">
        <v>20</v>
      </c>
      <c r="J228" t="n">
        <v>27</v>
      </c>
      <c r="K228" s="17" t="n">
        <v>0.5</v>
      </c>
      <c r="L228" s="10">
        <f>K228 * H228</f>
        <v/>
      </c>
      <c r="M228" s="17" t="n">
        <v>0.65</v>
      </c>
      <c r="N228" s="10">
        <f>M228 * H228</f>
        <v/>
      </c>
    </row>
    <row r="229">
      <c r="A229" s="4" t="inlineStr">
        <is>
          <t>01.2023</t>
        </is>
      </c>
      <c r="B229" s="4" t="inlineStr">
        <is>
          <t>Cerdo</t>
        </is>
      </c>
      <c r="C229" s="4" t="inlineStr">
        <is>
          <t>Agrosuper Shanghai</t>
        </is>
      </c>
      <c r="D229" s="4" t="n">
        <v>1023110</v>
      </c>
      <c r="E229" s="4" t="inlineStr">
        <is>
          <t>GO Pna Forro@ Bo Cj 20k AS</t>
        </is>
      </c>
      <c r="F229" s="4" t="inlineStr">
        <is>
          <t>Cueros</t>
        </is>
      </c>
      <c r="G229" s="4" t="inlineStr">
        <is>
          <t>agrosuper shanghai1023110</t>
        </is>
      </c>
      <c r="H229" s="10" t="n">
        <v>0</v>
      </c>
      <c r="I229" t="n">
        <v>20</v>
      </c>
      <c r="J229" t="n">
        <v>27</v>
      </c>
      <c r="K229" s="17" t="n">
        <v>0.5</v>
      </c>
      <c r="L229" s="10">
        <f>K229 * H229</f>
        <v/>
      </c>
      <c r="M229" s="17" t="n">
        <v>0.65</v>
      </c>
      <c r="N229" s="10">
        <f>M229 * H229</f>
        <v/>
      </c>
    </row>
    <row r="230">
      <c r="A230" s="4" t="inlineStr">
        <is>
          <t>01.2023</t>
        </is>
      </c>
      <c r="B230" s="4" t="inlineStr">
        <is>
          <t>Cerdo</t>
        </is>
      </c>
      <c r="C230" s="4" t="inlineStr">
        <is>
          <t>Agrosuper Shanghai</t>
        </is>
      </c>
      <c r="D230" s="4" t="n">
        <v>1023111</v>
      </c>
      <c r="E230" s="4" t="inlineStr">
        <is>
          <t>GO Grasa Forro Pna Limp@ Bo Cj 20k AS</t>
        </is>
      </c>
      <c r="F230" s="4" t="inlineStr">
        <is>
          <t>Grasas</t>
        </is>
      </c>
      <c r="G230" s="4" t="inlineStr">
        <is>
          <t>agrosuper shanghai1023111</t>
        </is>
      </c>
      <c r="H230" s="10" t="n">
        <v>0</v>
      </c>
      <c r="I230" t="n">
        <v>20</v>
      </c>
      <c r="J230" t="n">
        <v>27</v>
      </c>
      <c r="K230" s="17" t="n">
        <v>0.5</v>
      </c>
      <c r="L230" s="10">
        <f>K230 * H230</f>
        <v/>
      </c>
      <c r="M230" s="17" t="n">
        <v>0.65</v>
      </c>
      <c r="N230" s="10">
        <f>M230 * H230</f>
        <v/>
      </c>
    </row>
    <row r="231">
      <c r="A231" s="4" t="inlineStr">
        <is>
          <t>01.2023</t>
        </is>
      </c>
      <c r="B231" s="4" t="inlineStr">
        <is>
          <t>Cerdo</t>
        </is>
      </c>
      <c r="C231" s="4" t="inlineStr">
        <is>
          <t>Agrosuper Shanghai</t>
        </is>
      </c>
      <c r="D231" s="4" t="n">
        <v>1023143</v>
      </c>
      <c r="E231" s="4" t="inlineStr">
        <is>
          <t>GO Platead@ Fi Cj 20k AS</t>
        </is>
      </c>
      <c r="F231" s="4" t="inlineStr">
        <is>
          <t>Prolijado</t>
        </is>
      </c>
      <c r="G231" s="4" t="inlineStr">
        <is>
          <t>agrosuper shanghai1023143</t>
        </is>
      </c>
      <c r="H231" s="10" t="n">
        <v>0</v>
      </c>
      <c r="I231" t="n">
        <v>20</v>
      </c>
      <c r="J231" t="n">
        <v>27</v>
      </c>
      <c r="K231" s="17" t="n">
        <v>0.5</v>
      </c>
      <c r="L231" s="10">
        <f>K231 * H231</f>
        <v/>
      </c>
      <c r="M231" s="17" t="n">
        <v>0.65</v>
      </c>
      <c r="N231" s="10">
        <f>M231 * H231</f>
        <v/>
      </c>
    </row>
    <row r="232">
      <c r="A232" s="4" t="inlineStr">
        <is>
          <t>01.2023</t>
        </is>
      </c>
      <c r="B232" s="4" t="inlineStr">
        <is>
          <t>Cerdo</t>
        </is>
      </c>
      <c r="C232" s="4" t="inlineStr">
        <is>
          <t>Agrosuper Shanghai</t>
        </is>
      </c>
      <c r="D232" s="4" t="n">
        <v>1023291</v>
      </c>
      <c r="E232" s="4" t="inlineStr">
        <is>
          <t>GO Hso Costilla 4x 5kg @ Cj 20k AS</t>
        </is>
      </c>
      <c r="F232" s="4" t="inlineStr">
        <is>
          <t>Huesos</t>
        </is>
      </c>
      <c r="G232" s="4" t="inlineStr">
        <is>
          <t>agrosuper shanghai1023291</t>
        </is>
      </c>
      <c r="H232" s="10" t="n">
        <v>96000</v>
      </c>
      <c r="I232" t="n">
        <v>20</v>
      </c>
      <c r="J232" t="n">
        <v>27</v>
      </c>
      <c r="K232" s="17" t="n">
        <v>0.5</v>
      </c>
      <c r="L232" s="10">
        <f>K232 * H232</f>
        <v/>
      </c>
      <c r="M232" s="17" t="n">
        <v>0.65</v>
      </c>
      <c r="N232" s="10">
        <f>M232 * H232</f>
        <v/>
      </c>
    </row>
    <row r="233">
      <c r="A233" s="4" t="inlineStr">
        <is>
          <t>01.2023</t>
        </is>
      </c>
      <c r="B233" s="4" t="inlineStr">
        <is>
          <t>Cerdo</t>
        </is>
      </c>
      <c r="C233" s="4" t="inlineStr">
        <is>
          <t>Agrosuper Shanghai</t>
        </is>
      </c>
      <c r="D233" s="4" t="n">
        <v>1023306</v>
      </c>
      <c r="E233" s="4" t="inlineStr">
        <is>
          <t>GO Cue granel@ Bo Cj 20k AS</t>
        </is>
      </c>
      <c r="F233" s="4" t="inlineStr">
        <is>
          <t>Cueros</t>
        </is>
      </c>
      <c r="G233" s="4" t="inlineStr">
        <is>
          <t>agrosuper shanghai1023306</t>
        </is>
      </c>
      <c r="H233" s="10" t="n">
        <v>435640</v>
      </c>
      <c r="I233" t="n">
        <v>20</v>
      </c>
      <c r="J233" t="n">
        <v>27</v>
      </c>
      <c r="K233" s="17" t="n">
        <v>0.5</v>
      </c>
      <c r="L233" s="10">
        <f>K233 * H233</f>
        <v/>
      </c>
      <c r="M233" s="17" t="n">
        <v>0.65</v>
      </c>
      <c r="N233" s="10">
        <f>M233 * H233</f>
        <v/>
      </c>
    </row>
    <row r="234">
      <c r="A234" s="4" t="inlineStr">
        <is>
          <t>01.2023</t>
        </is>
      </c>
      <c r="B234" s="4" t="inlineStr">
        <is>
          <t>Cerdo</t>
        </is>
      </c>
      <c r="C234" s="4" t="inlineStr">
        <is>
          <t>Agrosuper Shanghai</t>
        </is>
      </c>
      <c r="D234" s="4" t="n">
        <v>1023354</v>
      </c>
      <c r="E234" s="4" t="inlineStr">
        <is>
          <t>GO PernilM 1 kg down@ Cj 10k AS</t>
        </is>
      </c>
      <c r="F234" s="4" t="inlineStr">
        <is>
          <t>Pernil</t>
        </is>
      </c>
      <c r="G234" s="4" t="inlineStr">
        <is>
          <t>agrosuper shanghai1023354</t>
        </is>
      </c>
      <c r="H234" s="10" t="n">
        <v>0</v>
      </c>
      <c r="I234" t="n">
        <v>20</v>
      </c>
      <c r="J234" t="n">
        <v>27</v>
      </c>
      <c r="K234" s="17" t="n">
        <v>0.5</v>
      </c>
      <c r="L234" s="10">
        <f>K234 * H234</f>
        <v/>
      </c>
      <c r="M234" s="17" t="n">
        <v>0.65</v>
      </c>
      <c r="N234" s="10">
        <f>M234 * H234</f>
        <v/>
      </c>
    </row>
    <row r="235">
      <c r="A235" s="4" t="inlineStr">
        <is>
          <t>01.2023</t>
        </is>
      </c>
      <c r="B235" s="4" t="inlineStr">
        <is>
          <t>Cerdo</t>
        </is>
      </c>
      <c r="C235" s="4" t="inlineStr">
        <is>
          <t>Agrosuper Shanghai</t>
        </is>
      </c>
      <c r="D235" s="4" t="n">
        <v>1023373</v>
      </c>
      <c r="E235" s="4" t="inlineStr">
        <is>
          <t>GO PernilM 1-1.3 kg@ Cj 10k AS</t>
        </is>
      </c>
      <c r="F235" s="4" t="inlineStr">
        <is>
          <t>Pernil</t>
        </is>
      </c>
      <c r="G235" s="4" t="inlineStr">
        <is>
          <t>agrosuper shanghai1023373</t>
        </is>
      </c>
      <c r="H235" s="10" t="n">
        <v>0</v>
      </c>
      <c r="I235" t="n">
        <v>20</v>
      </c>
      <c r="J235" t="n">
        <v>27</v>
      </c>
      <c r="K235" s="17" t="n">
        <v>0.5</v>
      </c>
      <c r="L235" s="10">
        <f>K235 * H235</f>
        <v/>
      </c>
      <c r="M235" s="17" t="n">
        <v>0.65</v>
      </c>
      <c r="N235" s="10">
        <f>M235 * H235</f>
        <v/>
      </c>
    </row>
    <row r="236">
      <c r="A236" s="4" t="inlineStr">
        <is>
          <t>01.2023</t>
        </is>
      </c>
      <c r="B236" s="4" t="inlineStr">
        <is>
          <t>Cerdo</t>
        </is>
      </c>
      <c r="C236" s="4" t="inlineStr">
        <is>
          <t>Agrosuper Shanghai</t>
        </is>
      </c>
      <c r="D236" s="4" t="n">
        <v>1023411</v>
      </c>
      <c r="E236" s="4" t="inlineStr">
        <is>
          <t>GO  PpPna 54@ Bo Cj AS</t>
        </is>
      </c>
      <c r="F236" s="4" t="inlineStr">
        <is>
          <t>Pierna</t>
        </is>
      </c>
      <c r="G236" s="4" t="inlineStr">
        <is>
          <t>agrosuper shanghai1023411</t>
        </is>
      </c>
      <c r="H236" s="10" t="n">
        <v>97219.908</v>
      </c>
      <c r="I236" t="n">
        <v>20</v>
      </c>
      <c r="J236" t="n">
        <v>27</v>
      </c>
      <c r="K236" s="17" t="n">
        <v>0.5</v>
      </c>
      <c r="L236" s="10">
        <f>K236 * H236</f>
        <v/>
      </c>
      <c r="M236" s="17" t="n">
        <v>0.65</v>
      </c>
      <c r="N236" s="10">
        <f>M236 * H236</f>
        <v/>
      </c>
    </row>
    <row r="237">
      <c r="A237" s="4" t="inlineStr">
        <is>
          <t>01.2023</t>
        </is>
      </c>
      <c r="B237" s="4" t="inlineStr">
        <is>
          <t>Cerdo</t>
        </is>
      </c>
      <c r="C237" s="4" t="inlineStr">
        <is>
          <t>Agrosuper Shanghai</t>
        </is>
      </c>
      <c r="D237" s="4" t="n">
        <v>1023412</v>
      </c>
      <c r="E237" s="4" t="inlineStr">
        <is>
          <t>GO  PpPna 57@ Bo Cj AS</t>
        </is>
      </c>
      <c r="F237" s="4" t="inlineStr">
        <is>
          <t>Pierna</t>
        </is>
      </c>
      <c r="G237" s="4" t="inlineStr">
        <is>
          <t>agrosuper shanghai1023412</t>
        </is>
      </c>
      <c r="H237" s="10" t="n">
        <v>95839.8</v>
      </c>
      <c r="I237" t="n">
        <v>20</v>
      </c>
      <c r="J237" t="n">
        <v>27</v>
      </c>
      <c r="K237" s="17" t="n">
        <v>0.5</v>
      </c>
      <c r="L237" s="10">
        <f>K237 * H237</f>
        <v/>
      </c>
      <c r="M237" s="17" t="n">
        <v>0.65</v>
      </c>
      <c r="N237" s="10">
        <f>M237 * H237</f>
        <v/>
      </c>
    </row>
    <row r="238">
      <c r="A238" s="4" t="inlineStr">
        <is>
          <t>01.2023</t>
        </is>
      </c>
      <c r="B238" s="4" t="inlineStr">
        <is>
          <t>Cerdo</t>
        </is>
      </c>
      <c r="C238" s="4" t="inlineStr">
        <is>
          <t>Andes Asia</t>
        </is>
      </c>
      <c r="D238" s="4" t="n">
        <v>1021204</v>
      </c>
      <c r="E238" s="4" t="inlineStr">
        <is>
          <t>GO Lom Tocino@ Cj 20k AS</t>
        </is>
      </c>
      <c r="F238" s="4" t="inlineStr">
        <is>
          <t>Grasas</t>
        </is>
      </c>
      <c r="G238" s="4" t="inlineStr">
        <is>
          <t>andes asia1021204</t>
        </is>
      </c>
      <c r="H238" s="10" t="n">
        <v>0</v>
      </c>
      <c r="I238" t="n">
        <v>20</v>
      </c>
      <c r="J238" t="n">
        <v>27</v>
      </c>
      <c r="K238" s="17" t="n">
        <v>0.5</v>
      </c>
      <c r="L238" s="10">
        <f>K238 * H238</f>
        <v/>
      </c>
      <c r="M238" s="17" t="n">
        <v>0.65</v>
      </c>
      <c r="N238" s="10">
        <f>M238 * H238</f>
        <v/>
      </c>
    </row>
    <row r="239">
      <c r="A239" s="4" t="inlineStr">
        <is>
          <t>01.2023</t>
        </is>
      </c>
      <c r="B239" s="4" t="inlineStr">
        <is>
          <t>Cerdo</t>
        </is>
      </c>
      <c r="C239" s="4" t="inlineStr">
        <is>
          <t>Andes Asia</t>
        </is>
      </c>
      <c r="D239" s="4" t="n">
        <v>1021921</v>
      </c>
      <c r="E239" s="4" t="inlineStr">
        <is>
          <t>GO Lom Tecla@ Cj 18k AS</t>
        </is>
      </c>
      <c r="F239" s="4" t="inlineStr">
        <is>
          <t>Lomo</t>
        </is>
      </c>
      <c r="G239" s="4" t="inlineStr">
        <is>
          <t>andes asia1021921</t>
        </is>
      </c>
      <c r="H239" s="10" t="n">
        <v>0</v>
      </c>
      <c r="I239" t="n">
        <v>20</v>
      </c>
      <c r="J239" t="n">
        <v>27</v>
      </c>
      <c r="K239" s="17" t="n">
        <v>0.5</v>
      </c>
      <c r="L239" s="10">
        <f>K239 * H239</f>
        <v/>
      </c>
      <c r="M239" s="17" t="n">
        <v>0.65</v>
      </c>
      <c r="N239" s="10">
        <f>M239 * H239</f>
        <v/>
      </c>
    </row>
    <row r="240">
      <c r="A240" s="4" t="inlineStr">
        <is>
          <t>01.2023</t>
        </is>
      </c>
      <c r="B240" s="4" t="inlineStr">
        <is>
          <t>Cerdo</t>
        </is>
      </c>
      <c r="C240" s="4" t="inlineStr">
        <is>
          <t>Andes Asia</t>
        </is>
      </c>
      <c r="D240" s="4" t="n">
        <v>1021922</v>
      </c>
      <c r="E240" s="4" t="inlineStr">
        <is>
          <t>GO File C/cab@ Cj 5k AS</t>
        </is>
      </c>
      <c r="F240" s="4" t="inlineStr">
        <is>
          <t>Filete</t>
        </is>
      </c>
      <c r="G240" s="4" t="inlineStr">
        <is>
          <t>andes asia1021922</t>
        </is>
      </c>
      <c r="H240" s="10" t="n">
        <v>0</v>
      </c>
      <c r="I240" t="n">
        <v>20</v>
      </c>
      <c r="J240" t="n">
        <v>27</v>
      </c>
      <c r="K240" s="17" t="n">
        <v>0.5</v>
      </c>
      <c r="L240" s="10">
        <f>K240 * H240</f>
        <v/>
      </c>
      <c r="M240" s="17" t="n">
        <v>0.65</v>
      </c>
      <c r="N240" s="10">
        <f>M240 * H240</f>
        <v/>
      </c>
    </row>
    <row r="241">
      <c r="A241" s="4" t="inlineStr">
        <is>
          <t>01.2023</t>
        </is>
      </c>
      <c r="B241" s="4" t="inlineStr">
        <is>
          <t>Cerdo</t>
        </is>
      </c>
      <c r="C241" s="4" t="inlineStr">
        <is>
          <t>Andes Asia</t>
        </is>
      </c>
      <c r="D241" s="4" t="n">
        <v>1021924</v>
      </c>
      <c r="E241" s="4" t="inlineStr">
        <is>
          <t>GO MM Loin L@ Cj 15k AS</t>
        </is>
      </c>
      <c r="F241" s="4" t="inlineStr">
        <is>
          <t>Lomo</t>
        </is>
      </c>
      <c r="G241" s="4" t="inlineStr">
        <is>
          <t>andes asia1021924</t>
        </is>
      </c>
      <c r="H241" s="10" t="n">
        <v>20027.028</v>
      </c>
      <c r="I241" t="n">
        <v>20</v>
      </c>
      <c r="J241" t="n">
        <v>27</v>
      </c>
      <c r="K241" s="17" t="n">
        <v>0.5</v>
      </c>
      <c r="L241" s="10">
        <f>K241 * H241</f>
        <v/>
      </c>
      <c r="M241" s="17" t="n">
        <v>0.65</v>
      </c>
      <c r="N241" s="10">
        <f>M241 * H241</f>
        <v/>
      </c>
    </row>
    <row r="242">
      <c r="A242" s="4" t="inlineStr">
        <is>
          <t>01.2023</t>
        </is>
      </c>
      <c r="B242" s="4" t="inlineStr">
        <is>
          <t>Cerdo</t>
        </is>
      </c>
      <c r="C242" s="4" t="inlineStr">
        <is>
          <t>Andes Asia</t>
        </is>
      </c>
      <c r="D242" s="4" t="n">
        <v>1021925</v>
      </c>
      <c r="E242" s="4" t="inlineStr">
        <is>
          <t>GO MM Loin S@ Fi Cj 15k AS</t>
        </is>
      </c>
      <c r="F242" s="4" t="inlineStr">
        <is>
          <t>Lomo</t>
        </is>
      </c>
      <c r="G242" s="4" t="inlineStr">
        <is>
          <t>andes asia1021925</t>
        </is>
      </c>
      <c r="H242" s="10" t="n">
        <v>24023.04</v>
      </c>
      <c r="I242" t="n">
        <v>20</v>
      </c>
      <c r="J242" t="n">
        <v>27</v>
      </c>
      <c r="K242" s="17" t="n">
        <v>0.5</v>
      </c>
      <c r="L242" s="10">
        <f>K242 * H242</f>
        <v/>
      </c>
      <c r="M242" s="17" t="n">
        <v>0.65</v>
      </c>
      <c r="N242" s="10">
        <f>M242 * H242</f>
        <v/>
      </c>
    </row>
    <row r="243">
      <c r="A243" s="4" t="inlineStr">
        <is>
          <t>01.2023</t>
        </is>
      </c>
      <c r="B243" s="4" t="inlineStr">
        <is>
          <t>Cerdo</t>
        </is>
      </c>
      <c r="C243" s="4" t="inlineStr">
        <is>
          <t>Andes Asia</t>
        </is>
      </c>
      <c r="D243" s="4" t="n">
        <v>1021929</v>
      </c>
      <c r="E243" s="4" t="inlineStr">
        <is>
          <t>GO Panc Lam 3mm@ Cj 10k AS</t>
        </is>
      </c>
      <c r="F243" s="4" t="inlineStr">
        <is>
          <t>Panceta</t>
        </is>
      </c>
      <c r="G243" s="4" t="inlineStr">
        <is>
          <t>andes asia1021929</t>
        </is>
      </c>
      <c r="H243" s="10" t="n">
        <v>0</v>
      </c>
      <c r="I243" t="n">
        <v>20</v>
      </c>
      <c r="J243" t="n">
        <v>27</v>
      </c>
      <c r="K243" s="17" t="n">
        <v>0.5</v>
      </c>
      <c r="L243" s="10">
        <f>K243 * H243</f>
        <v/>
      </c>
      <c r="M243" s="17" t="n">
        <v>0.65</v>
      </c>
      <c r="N243" s="10">
        <f>M243 * H243</f>
        <v/>
      </c>
    </row>
    <row r="244">
      <c r="A244" s="4" t="inlineStr">
        <is>
          <t>01.2023</t>
        </is>
      </c>
      <c r="B244" s="4" t="inlineStr">
        <is>
          <t>Cerdo</t>
        </is>
      </c>
      <c r="C244" s="4" t="inlineStr">
        <is>
          <t>Andes Asia</t>
        </is>
      </c>
      <c r="D244" s="4" t="n">
        <v>1021931</v>
      </c>
      <c r="E244" s="4" t="inlineStr">
        <is>
          <t>GO Pta Cos 3h@ Bo Cj 10k AS</t>
        </is>
      </c>
      <c r="F244" s="4" t="inlineStr">
        <is>
          <t>Cost-Pec</t>
        </is>
      </c>
      <c r="G244" s="4" t="inlineStr">
        <is>
          <t>andes asia1021931</t>
        </is>
      </c>
      <c r="H244" s="10" t="n">
        <v>32132.966</v>
      </c>
      <c r="I244" t="n">
        <v>20</v>
      </c>
      <c r="J244" t="n">
        <v>27</v>
      </c>
      <c r="K244" s="17" t="n">
        <v>0.5</v>
      </c>
      <c r="L244" s="10">
        <f>K244 * H244</f>
        <v/>
      </c>
      <c r="M244" s="17" t="n">
        <v>0.65</v>
      </c>
      <c r="N244" s="10">
        <f>M244 * H244</f>
        <v/>
      </c>
    </row>
    <row r="245">
      <c r="A245" s="4" t="inlineStr">
        <is>
          <t>01.2023</t>
        </is>
      </c>
      <c r="B245" s="4" t="inlineStr">
        <is>
          <t>Cerdo</t>
        </is>
      </c>
      <c r="C245" s="4" t="inlineStr">
        <is>
          <t>Andes Asia</t>
        </is>
      </c>
      <c r="D245" s="4" t="n">
        <v>1021936</v>
      </c>
      <c r="E245" s="4" t="inlineStr">
        <is>
          <t>GO PpPal pimentada@ Cj 20k AS</t>
        </is>
      </c>
      <c r="F245" s="4" t="inlineStr">
        <is>
          <t>Paleta</t>
        </is>
      </c>
      <c r="G245" s="4" t="inlineStr">
        <is>
          <t>andes asia1021936</t>
        </is>
      </c>
      <c r="H245" s="10" t="n">
        <v>480000</v>
      </c>
      <c r="I245" t="n">
        <v>20</v>
      </c>
      <c r="J245" t="n">
        <v>27</v>
      </c>
      <c r="K245" s="17" t="n">
        <v>0.5</v>
      </c>
      <c r="L245" s="10">
        <f>K245 * H245</f>
        <v/>
      </c>
      <c r="M245" s="17" t="n">
        <v>0.65</v>
      </c>
      <c r="N245" s="10">
        <f>M245 * H245</f>
        <v/>
      </c>
    </row>
    <row r="246">
      <c r="A246" s="4" t="inlineStr">
        <is>
          <t>01.2023</t>
        </is>
      </c>
      <c r="B246" s="4" t="inlineStr">
        <is>
          <t>Cerdo</t>
        </is>
      </c>
      <c r="C246" s="4" t="inlineStr">
        <is>
          <t>Andes Asia</t>
        </is>
      </c>
      <c r="D246" s="4" t="n">
        <v>1021944</v>
      </c>
      <c r="E246" s="4" t="inlineStr">
        <is>
          <t>GO Diafrag@ Va Cj 8k AS</t>
        </is>
      </c>
      <c r="F246" s="4" t="inlineStr">
        <is>
          <t>Recortes</t>
        </is>
      </c>
      <c r="G246" s="4" t="inlineStr">
        <is>
          <t>andes asia1021944</t>
        </is>
      </c>
      <c r="H246" s="10" t="n">
        <v>8000</v>
      </c>
      <c r="I246" t="n">
        <v>20</v>
      </c>
      <c r="J246" t="n">
        <v>27</v>
      </c>
      <c r="K246" s="17" t="n">
        <v>0.5</v>
      </c>
      <c r="L246" s="10">
        <f>K246 * H246</f>
        <v/>
      </c>
      <c r="M246" s="17" t="n">
        <v>0.65</v>
      </c>
      <c r="N246" s="10">
        <f>M246 * H246</f>
        <v/>
      </c>
    </row>
    <row r="247">
      <c r="A247" s="4" t="inlineStr">
        <is>
          <t>01.2023</t>
        </is>
      </c>
      <c r="B247" s="4" t="inlineStr">
        <is>
          <t>Cerdo</t>
        </is>
      </c>
      <c r="C247" s="4" t="inlineStr">
        <is>
          <t>Andes Asia</t>
        </is>
      </c>
      <c r="D247" s="4" t="n">
        <v>1021945</v>
      </c>
      <c r="E247" s="4" t="inlineStr">
        <is>
          <t>GO Lengua Japon@ Cj 10k AS</t>
        </is>
      </c>
      <c r="F247" s="4" t="inlineStr">
        <is>
          <t>Cabeza</t>
        </is>
      </c>
      <c r="G247" s="4" t="inlineStr">
        <is>
          <t>andes asia1021945</t>
        </is>
      </c>
      <c r="H247" s="10" t="n">
        <v>0</v>
      </c>
      <c r="I247" t="n">
        <v>20</v>
      </c>
      <c r="J247" t="n">
        <v>27</v>
      </c>
      <c r="K247" s="17" t="n">
        <v>0.5</v>
      </c>
      <c r="L247" s="10">
        <f>K247 * H247</f>
        <v/>
      </c>
      <c r="M247" s="17" t="n">
        <v>0.65</v>
      </c>
      <c r="N247" s="10">
        <f>M247 * H247</f>
        <v/>
      </c>
    </row>
    <row r="248">
      <c r="A248" s="4" t="inlineStr">
        <is>
          <t>01.2023</t>
        </is>
      </c>
      <c r="B248" s="4" t="inlineStr">
        <is>
          <t>Cerdo</t>
        </is>
      </c>
      <c r="C248" s="4" t="inlineStr">
        <is>
          <t>Andes Asia</t>
        </is>
      </c>
      <c r="D248" s="4" t="n">
        <v>1021952</v>
      </c>
      <c r="E248" s="4" t="inlineStr">
        <is>
          <t>GO BB Ribs 20-24 Oz@ Cj 10k AS</t>
        </is>
      </c>
      <c r="F248" s="4" t="inlineStr">
        <is>
          <t>Chuleta</t>
        </is>
      </c>
      <c r="G248" s="4" t="inlineStr">
        <is>
          <t>andes asia1021952</t>
        </is>
      </c>
      <c r="H248" s="10" t="n">
        <v>0</v>
      </c>
      <c r="I248" t="n">
        <v>20</v>
      </c>
      <c r="J248" t="n">
        <v>27</v>
      </c>
      <c r="K248" s="17" t="n">
        <v>0.5</v>
      </c>
      <c r="L248" s="10">
        <f>K248 * H248</f>
        <v/>
      </c>
      <c r="M248" s="17" t="n">
        <v>0.65</v>
      </c>
      <c r="N248" s="10">
        <f>M248 * H248</f>
        <v/>
      </c>
    </row>
    <row r="249">
      <c r="A249" s="4" t="inlineStr">
        <is>
          <t>01.2023</t>
        </is>
      </c>
      <c r="B249" s="4" t="inlineStr">
        <is>
          <t>Cerdo</t>
        </is>
      </c>
      <c r="C249" s="4" t="inlineStr">
        <is>
          <t>Andes Asia</t>
        </is>
      </c>
      <c r="D249" s="4" t="n">
        <v>1021987</v>
      </c>
      <c r="E249" s="4" t="inlineStr">
        <is>
          <t>GO Recto@ Cj 10k AS</t>
        </is>
      </c>
      <c r="F249" s="4" t="inlineStr">
        <is>
          <t>Subprod</t>
        </is>
      </c>
      <c r="G249" s="4" t="inlineStr">
        <is>
          <t>andes asia1021987</t>
        </is>
      </c>
      <c r="H249" s="10" t="n">
        <v>4000</v>
      </c>
      <c r="I249" t="n">
        <v>20</v>
      </c>
      <c r="J249" t="n">
        <v>27</v>
      </c>
      <c r="K249" s="17" t="n">
        <v>0.5</v>
      </c>
      <c r="L249" s="10">
        <f>K249 * H249</f>
        <v/>
      </c>
      <c r="M249" s="17" t="n">
        <v>0.65</v>
      </c>
      <c r="N249" s="10">
        <f>M249 * H249</f>
        <v/>
      </c>
    </row>
    <row r="250">
      <c r="A250" s="4" t="inlineStr">
        <is>
          <t>01.2023</t>
        </is>
      </c>
      <c r="B250" s="4" t="inlineStr">
        <is>
          <t>Cerdo</t>
        </is>
      </c>
      <c r="C250" s="4" t="inlineStr">
        <is>
          <t>Andes Asia</t>
        </is>
      </c>
      <c r="D250" s="4" t="n">
        <v>1022101</v>
      </c>
      <c r="E250" s="4" t="inlineStr">
        <is>
          <t>GO Lom Tec@ Va Cj 20k AS</t>
        </is>
      </c>
      <c r="F250" s="4" t="inlineStr">
        <is>
          <t>Lomo</t>
        </is>
      </c>
      <c r="G250" s="4" t="inlineStr">
        <is>
          <t>andes asia1022101</t>
        </is>
      </c>
      <c r="H250" s="10" t="n">
        <v>3309.72</v>
      </c>
      <c r="I250" t="n">
        <v>20</v>
      </c>
      <c r="J250" t="n">
        <v>27</v>
      </c>
      <c r="K250" s="17" t="n">
        <v>0.5</v>
      </c>
      <c r="L250" s="10">
        <f>K250 * H250</f>
        <v/>
      </c>
      <c r="M250" s="17" t="n">
        <v>0.65</v>
      </c>
      <c r="N250" s="10">
        <f>M250 * H250</f>
        <v/>
      </c>
    </row>
    <row r="251">
      <c r="A251" s="4" t="inlineStr">
        <is>
          <t>01.2023</t>
        </is>
      </c>
      <c r="B251" s="4" t="inlineStr">
        <is>
          <t>Cerdo</t>
        </is>
      </c>
      <c r="C251" s="4" t="inlineStr">
        <is>
          <t>Andes Asia</t>
        </is>
      </c>
      <c r="D251" s="4" t="n">
        <v>1022128</v>
      </c>
      <c r="E251" s="4" t="inlineStr">
        <is>
          <t>GO Ganso C/asiento@ Bol Cj 14k AS</t>
        </is>
      </c>
      <c r="F251" s="4" t="inlineStr">
        <is>
          <t>Pierna</t>
        </is>
      </c>
      <c r="G251" s="4" t="inlineStr">
        <is>
          <t>andes asia1022128</t>
        </is>
      </c>
      <c r="H251" s="10" t="n">
        <v>0</v>
      </c>
      <c r="I251" t="n">
        <v>20</v>
      </c>
      <c r="J251" t="n">
        <v>27</v>
      </c>
      <c r="K251" s="17" t="n">
        <v>0.5</v>
      </c>
      <c r="L251" s="10">
        <f>K251 * H251</f>
        <v/>
      </c>
      <c r="M251" s="17" t="n">
        <v>0.65</v>
      </c>
      <c r="N251" s="10">
        <f>M251 * H251</f>
        <v/>
      </c>
    </row>
    <row r="252">
      <c r="A252" s="4" t="inlineStr">
        <is>
          <t>01.2023</t>
        </is>
      </c>
      <c r="B252" s="4" t="inlineStr">
        <is>
          <t>Cerdo</t>
        </is>
      </c>
      <c r="C252" s="4" t="inlineStr">
        <is>
          <t>Andes Asia</t>
        </is>
      </c>
      <c r="D252" s="4" t="n">
        <v>1022141</v>
      </c>
      <c r="E252" s="4" t="inlineStr">
        <is>
          <t>GO Posta Negra D@ Cj AS</t>
        </is>
      </c>
      <c r="F252" s="4" t="inlineStr">
        <is>
          <t>Pierna</t>
        </is>
      </c>
      <c r="G252" s="4" t="inlineStr">
        <is>
          <t>andes asia1022141</t>
        </is>
      </c>
      <c r="H252" s="10" t="n">
        <v>8027.348</v>
      </c>
      <c r="I252" t="n">
        <v>20</v>
      </c>
      <c r="J252" t="n">
        <v>27</v>
      </c>
      <c r="K252" s="17" t="n">
        <v>0.5</v>
      </c>
      <c r="L252" s="10">
        <f>K252 * H252</f>
        <v/>
      </c>
      <c r="M252" s="17" t="n">
        <v>0.65</v>
      </c>
      <c r="N252" s="10">
        <f>M252 * H252</f>
        <v/>
      </c>
    </row>
    <row r="253">
      <c r="A253" s="4" t="inlineStr">
        <is>
          <t>01.2023</t>
        </is>
      </c>
      <c r="B253" s="4" t="inlineStr">
        <is>
          <t>Cerdo</t>
        </is>
      </c>
      <c r="C253" s="4" t="inlineStr">
        <is>
          <t>Andes Asia</t>
        </is>
      </c>
      <c r="D253" s="4" t="n">
        <v>1022142</v>
      </c>
      <c r="E253" s="4" t="inlineStr">
        <is>
          <t>GO Posta Rosada@ Cj AS</t>
        </is>
      </c>
      <c r="F253" s="4" t="inlineStr">
        <is>
          <t>Pierna</t>
        </is>
      </c>
      <c r="G253" s="4" t="inlineStr">
        <is>
          <t>andes asia1022142</t>
        </is>
      </c>
      <c r="H253" s="10" t="n">
        <v>0</v>
      </c>
      <c r="I253" t="n">
        <v>20</v>
      </c>
      <c r="J253" t="n">
        <v>27</v>
      </c>
      <c r="K253" s="17" t="n">
        <v>0.5</v>
      </c>
      <c r="L253" s="10">
        <f>K253 * H253</f>
        <v/>
      </c>
      <c r="M253" s="17" t="n">
        <v>0.65</v>
      </c>
      <c r="N253" s="10">
        <f>M253 * H253</f>
        <v/>
      </c>
    </row>
    <row r="254">
      <c r="A254" s="4" t="inlineStr">
        <is>
          <t>01.2023</t>
        </is>
      </c>
      <c r="B254" s="4" t="inlineStr">
        <is>
          <t>Cerdo</t>
        </is>
      </c>
      <c r="C254" s="4" t="inlineStr">
        <is>
          <t>Andes Asia</t>
        </is>
      </c>
      <c r="D254" s="4" t="n">
        <v>1022293</v>
      </c>
      <c r="E254" s="4" t="inlineStr">
        <is>
          <t>GO Malaya Japon@ Vp Fi Cj 5k AS</t>
        </is>
      </c>
      <c r="F254" s="4" t="inlineStr">
        <is>
          <t>Prolijado</t>
        </is>
      </c>
      <c r="G254" s="4" t="inlineStr">
        <is>
          <t>andes asia1022293</t>
        </is>
      </c>
      <c r="H254" s="10" t="n">
        <v>3960</v>
      </c>
      <c r="I254" t="n">
        <v>20</v>
      </c>
      <c r="J254" t="n">
        <v>27</v>
      </c>
      <c r="K254" s="17" t="n">
        <v>0.5</v>
      </c>
      <c r="L254" s="10">
        <f>K254 * H254</f>
        <v/>
      </c>
      <c r="M254" s="17" t="n">
        <v>0.65</v>
      </c>
      <c r="N254" s="10">
        <f>M254 * H254</f>
        <v/>
      </c>
    </row>
    <row r="255">
      <c r="A255" s="4" t="inlineStr">
        <is>
          <t>01.2023</t>
        </is>
      </c>
      <c r="B255" s="4" t="inlineStr">
        <is>
          <t>Cerdo</t>
        </is>
      </c>
      <c r="C255" s="4" t="inlineStr">
        <is>
          <t>Andes Asia</t>
        </is>
      </c>
      <c r="D255" s="4" t="n">
        <v>1022398</v>
      </c>
      <c r="E255" s="4" t="inlineStr">
        <is>
          <t>GO Ganso C/asto S/g 3P@ Bo Cj AS</t>
        </is>
      </c>
      <c r="F255" s="4" t="inlineStr">
        <is>
          <t>Pierna</t>
        </is>
      </c>
      <c r="G255" s="4" t="inlineStr">
        <is>
          <t>andes asia1022398</t>
        </is>
      </c>
      <c r="H255" s="10" t="n">
        <v>62867.64</v>
      </c>
      <c r="I255" t="n">
        <v>20</v>
      </c>
      <c r="J255" t="n">
        <v>27</v>
      </c>
      <c r="K255" s="17" t="n">
        <v>0.5</v>
      </c>
      <c r="L255" s="10">
        <f>K255 * H255</f>
        <v/>
      </c>
      <c r="M255" s="17" t="n">
        <v>0.65</v>
      </c>
      <c r="N255" s="10">
        <f>M255 * H255</f>
        <v/>
      </c>
    </row>
    <row r="256">
      <c r="A256" s="4" t="inlineStr">
        <is>
          <t>01.2023</t>
        </is>
      </c>
      <c r="B256" s="4" t="inlineStr">
        <is>
          <t>Cerdo</t>
        </is>
      </c>
      <c r="C256" s="4" t="inlineStr">
        <is>
          <t>Andes Asia</t>
        </is>
      </c>
      <c r="D256" s="4" t="n">
        <v>1022413</v>
      </c>
      <c r="E256" s="4" t="inlineStr">
        <is>
          <t>GO Pta Tráquea@ Fi Cj 8k AS</t>
        </is>
      </c>
      <c r="F256" s="4" t="inlineStr">
        <is>
          <t>Subprod</t>
        </is>
      </c>
      <c r="G256" s="4" t="inlineStr">
        <is>
          <t>andes asia1022413</t>
        </is>
      </c>
      <c r="H256" s="10" t="n">
        <v>6000</v>
      </c>
      <c r="I256" t="n">
        <v>20</v>
      </c>
      <c r="J256" t="n">
        <v>27</v>
      </c>
      <c r="K256" s="17" t="n">
        <v>0.5</v>
      </c>
      <c r="L256" s="10">
        <f>K256 * H256</f>
        <v/>
      </c>
      <c r="M256" s="17" t="n">
        <v>0.65</v>
      </c>
      <c r="N256" s="10">
        <f>M256 * H256</f>
        <v/>
      </c>
    </row>
    <row r="257">
      <c r="A257" s="4" t="inlineStr">
        <is>
          <t>01.2023</t>
        </is>
      </c>
      <c r="B257" s="4" t="inlineStr">
        <is>
          <t>Cerdo</t>
        </is>
      </c>
      <c r="C257" s="4" t="inlineStr">
        <is>
          <t>Andes Asia</t>
        </is>
      </c>
      <c r="D257" s="4" t="n">
        <v>1022515</v>
      </c>
      <c r="E257" s="4" t="inlineStr">
        <is>
          <t>GO Panc Tec C/cue@ Fi Cj Panc AS</t>
        </is>
      </c>
      <c r="F257" s="4" t="inlineStr">
        <is>
          <t>Panceta</t>
        </is>
      </c>
      <c r="G257" s="4" t="inlineStr">
        <is>
          <t>andes asia1022515</t>
        </is>
      </c>
      <c r="H257" s="10" t="n">
        <v>12009.748</v>
      </c>
      <c r="I257" t="n">
        <v>20</v>
      </c>
      <c r="J257" t="n">
        <v>27</v>
      </c>
      <c r="K257" s="17" t="n">
        <v>0.5</v>
      </c>
      <c r="L257" s="10">
        <f>K257 * H257</f>
        <v/>
      </c>
      <c r="M257" s="17" t="n">
        <v>0.65</v>
      </c>
      <c r="N257" s="10">
        <f>M257 * H257</f>
        <v/>
      </c>
    </row>
    <row r="258">
      <c r="A258" s="4" t="inlineStr">
        <is>
          <t>01.2023</t>
        </is>
      </c>
      <c r="B258" s="4" t="inlineStr">
        <is>
          <t>Cerdo</t>
        </is>
      </c>
      <c r="C258" s="4" t="inlineStr">
        <is>
          <t>Andes Asia</t>
        </is>
      </c>
      <c r="D258" s="4" t="n">
        <v>1022570</v>
      </c>
      <c r="E258" s="4" t="inlineStr">
        <is>
          <t>GO Panc Tec S/cue Mad@ Va Cj AS</t>
        </is>
      </c>
      <c r="F258" s="4" t="inlineStr">
        <is>
          <t>Panceta</t>
        </is>
      </c>
      <c r="G258" s="4" t="inlineStr">
        <is>
          <t>andes asia1022570</t>
        </is>
      </c>
      <c r="H258" s="10" t="n">
        <v>0</v>
      </c>
      <c r="I258" t="n">
        <v>20</v>
      </c>
      <c r="J258" t="n">
        <v>27</v>
      </c>
      <c r="K258" s="17" t="n">
        <v>0.5</v>
      </c>
      <c r="L258" s="10">
        <f>K258 * H258</f>
        <v/>
      </c>
      <c r="M258" s="17" t="n">
        <v>0.65</v>
      </c>
      <c r="N258" s="10">
        <f>M258 * H258</f>
        <v/>
      </c>
    </row>
    <row r="259">
      <c r="A259" s="4" t="inlineStr">
        <is>
          <t>01.2023</t>
        </is>
      </c>
      <c r="B259" s="4" t="inlineStr">
        <is>
          <t>Cerdo</t>
        </is>
      </c>
      <c r="C259" s="4" t="inlineStr">
        <is>
          <t>Andes Asia</t>
        </is>
      </c>
      <c r="D259" s="4" t="n">
        <v>1022621</v>
      </c>
      <c r="E259" s="4" t="inlineStr">
        <is>
          <t>GO Panc S/tec N @ Fi Cj AS</t>
        </is>
      </c>
      <c r="F259" s="4" t="inlineStr">
        <is>
          <t>Panceta</t>
        </is>
      </c>
      <c r="G259" s="4" t="inlineStr">
        <is>
          <t>andes asia1022621</t>
        </is>
      </c>
      <c r="H259" s="10" t="n">
        <v>76639.876</v>
      </c>
      <c r="I259" t="n">
        <v>20</v>
      </c>
      <c r="J259" t="n">
        <v>27</v>
      </c>
      <c r="K259" s="17" t="n">
        <v>0.5</v>
      </c>
      <c r="L259" s="10">
        <f>K259 * H259</f>
        <v/>
      </c>
      <c r="M259" s="17" t="n">
        <v>0.65</v>
      </c>
      <c r="N259" s="10">
        <f>M259 * H259</f>
        <v/>
      </c>
    </row>
    <row r="260">
      <c r="A260" s="4" t="inlineStr">
        <is>
          <t>01.2023</t>
        </is>
      </c>
      <c r="B260" s="4" t="inlineStr">
        <is>
          <t>Cerdo</t>
        </is>
      </c>
      <c r="C260" s="4" t="inlineStr">
        <is>
          <t>Andes Asia</t>
        </is>
      </c>
      <c r="D260" s="4" t="n">
        <v>1022751</v>
      </c>
      <c r="E260" s="4" t="inlineStr">
        <is>
          <t>GO PpPal 1P Ex@ Cj 14k AS</t>
        </is>
      </c>
      <c r="F260" s="4" t="inlineStr">
        <is>
          <t>Paleta</t>
        </is>
      </c>
      <c r="G260" s="4" t="inlineStr">
        <is>
          <t>andes asia1022751</t>
        </is>
      </c>
      <c r="H260" s="10" t="n">
        <v>40040</v>
      </c>
      <c r="I260" t="n">
        <v>20</v>
      </c>
      <c r="J260" t="n">
        <v>27</v>
      </c>
      <c r="K260" s="17" t="n">
        <v>0.5</v>
      </c>
      <c r="L260" s="10">
        <f>K260 * H260</f>
        <v/>
      </c>
      <c r="M260" s="17" t="n">
        <v>0.65</v>
      </c>
      <c r="N260" s="10">
        <f>M260 * H260</f>
        <v/>
      </c>
    </row>
    <row r="261">
      <c r="A261" s="4" t="inlineStr">
        <is>
          <t>01.2023</t>
        </is>
      </c>
      <c r="B261" s="4" t="inlineStr">
        <is>
          <t>Cerdo</t>
        </is>
      </c>
      <c r="C261" s="4" t="inlineStr">
        <is>
          <t>Andes Asia</t>
        </is>
      </c>
      <c r="D261" s="4" t="n">
        <v>1022767</v>
      </c>
      <c r="E261" s="4" t="inlineStr">
        <is>
          <t>GO Gord Esp@ 20kg AA</t>
        </is>
      </c>
      <c r="F261" s="4" t="inlineStr">
        <is>
          <t>Grasas</t>
        </is>
      </c>
      <c r="G261" s="4" t="inlineStr">
        <is>
          <t>andes asia1022767</t>
        </is>
      </c>
      <c r="H261" s="10" t="n">
        <v>0</v>
      </c>
      <c r="I261" t="n">
        <v>20</v>
      </c>
      <c r="J261" t="n">
        <v>27</v>
      </c>
      <c r="K261" s="17" t="n">
        <v>0.5</v>
      </c>
      <c r="L261" s="10">
        <f>K261 * H261</f>
        <v/>
      </c>
      <c r="M261" s="17" t="n">
        <v>0.65</v>
      </c>
      <c r="N261" s="10">
        <f>M261 * H261</f>
        <v/>
      </c>
    </row>
    <row r="262">
      <c r="A262" s="4" t="inlineStr">
        <is>
          <t>01.2023</t>
        </is>
      </c>
      <c r="B262" s="4" t="inlineStr">
        <is>
          <t>Cerdo</t>
        </is>
      </c>
      <c r="C262" s="4" t="inlineStr">
        <is>
          <t>Andes Asia</t>
        </is>
      </c>
      <c r="D262" s="4" t="n">
        <v>1022791</v>
      </c>
      <c r="E262" s="4" t="inlineStr">
        <is>
          <t>GO Grasa Forro Pna Limp@ Cj 20k AS</t>
        </is>
      </c>
      <c r="F262" s="4" t="inlineStr">
        <is>
          <t>Muestra</t>
        </is>
      </c>
      <c r="G262" s="4" t="inlineStr">
        <is>
          <t>andes asia1022791</t>
        </is>
      </c>
      <c r="H262" s="10" t="n">
        <v>0</v>
      </c>
      <c r="I262" t="n">
        <v>20</v>
      </c>
      <c r="J262" t="n">
        <v>27</v>
      </c>
      <c r="K262" s="17" t="n">
        <v>0.5</v>
      </c>
      <c r="L262" s="10">
        <f>K262 * H262</f>
        <v/>
      </c>
      <c r="M262" s="17" t="n">
        <v>0.65</v>
      </c>
      <c r="N262" s="10">
        <f>M262 * H262</f>
        <v/>
      </c>
    </row>
    <row r="263">
      <c r="A263" s="4" t="inlineStr">
        <is>
          <t>01.2023</t>
        </is>
      </c>
      <c r="B263" s="4" t="inlineStr">
        <is>
          <t>Cerdo</t>
        </is>
      </c>
      <c r="C263" s="4" t="inlineStr">
        <is>
          <t>Andes Asia</t>
        </is>
      </c>
      <c r="D263" s="4" t="n">
        <v>1022819</v>
      </c>
      <c r="E263" s="4" t="inlineStr">
        <is>
          <t>GO Cos Tira@ Bo Cj 5k AS</t>
        </is>
      </c>
      <c r="F263" s="4" t="inlineStr">
        <is>
          <t>Muestra</t>
        </is>
      </c>
      <c r="G263" s="4" t="inlineStr">
        <is>
          <t>andes asia1022819</t>
        </is>
      </c>
      <c r="H263" s="10" t="n">
        <v>0</v>
      </c>
      <c r="I263" t="n">
        <v>20</v>
      </c>
      <c r="J263" t="n">
        <v>27</v>
      </c>
      <c r="K263" s="17" t="n">
        <v>0.5</v>
      </c>
      <c r="L263" s="10">
        <f>K263 * H263</f>
        <v/>
      </c>
      <c r="M263" s="17" t="n">
        <v>0.65</v>
      </c>
      <c r="N263" s="10">
        <f>M263 * H263</f>
        <v/>
      </c>
    </row>
    <row r="264">
      <c r="A264" s="4" t="inlineStr">
        <is>
          <t>01.2023</t>
        </is>
      </c>
      <c r="B264" s="4" t="inlineStr">
        <is>
          <t>Cerdo</t>
        </is>
      </c>
      <c r="C264" s="4" t="inlineStr">
        <is>
          <t>Andes Asia</t>
        </is>
      </c>
      <c r="D264" s="4" t="n">
        <v>1022823</v>
      </c>
      <c r="E264" s="4" t="inlineStr">
        <is>
          <t>GO Gord rebaje@ Bo Cj 20k AS</t>
        </is>
      </c>
      <c r="F264" s="4" t="inlineStr">
        <is>
          <t>Muestra</t>
        </is>
      </c>
      <c r="G264" s="4" t="inlineStr">
        <is>
          <t>andes asia1022823</t>
        </is>
      </c>
      <c r="H264" s="10" t="n">
        <v>0</v>
      </c>
      <c r="I264" t="n">
        <v>20</v>
      </c>
      <c r="J264" t="n">
        <v>27</v>
      </c>
      <c r="K264" s="17" t="n">
        <v>0.5</v>
      </c>
      <c r="L264" s="10">
        <f>K264 * H264</f>
        <v/>
      </c>
      <c r="M264" s="17" t="n">
        <v>0.65</v>
      </c>
      <c r="N264" s="10">
        <f>M264 * H264</f>
        <v/>
      </c>
    </row>
    <row r="265">
      <c r="A265" s="4" t="inlineStr">
        <is>
          <t>01.2023</t>
        </is>
      </c>
      <c r="B265" s="4" t="inlineStr">
        <is>
          <t>Cerdo</t>
        </is>
      </c>
      <c r="C265" s="4" t="inlineStr">
        <is>
          <t>Andes Asia</t>
        </is>
      </c>
      <c r="D265" s="4" t="n">
        <v>1022836</v>
      </c>
      <c r="E265" s="4" t="inlineStr">
        <is>
          <t>GO Epiplón@ Cj 20k AS</t>
        </is>
      </c>
      <c r="F265" s="4" t="inlineStr">
        <is>
          <t>Muestra</t>
        </is>
      </c>
      <c r="G265" s="4" t="inlineStr">
        <is>
          <t>andes asia1022836</t>
        </is>
      </c>
      <c r="H265" s="10" t="n">
        <v>0</v>
      </c>
      <c r="I265" t="n">
        <v>20</v>
      </c>
      <c r="J265" t="n">
        <v>27</v>
      </c>
      <c r="K265" s="17" t="n">
        <v>0.5</v>
      </c>
      <c r="L265" s="10">
        <f>K265 * H265</f>
        <v/>
      </c>
      <c r="M265" s="17" t="n">
        <v>0.65</v>
      </c>
      <c r="N265" s="10">
        <f>M265 * H265</f>
        <v/>
      </c>
    </row>
    <row r="266">
      <c r="A266" s="4" t="inlineStr">
        <is>
          <t>01.2023</t>
        </is>
      </c>
      <c r="B266" s="4" t="inlineStr">
        <is>
          <t>Cerdo</t>
        </is>
      </c>
      <c r="C266" s="4" t="inlineStr">
        <is>
          <t>Andes Asia</t>
        </is>
      </c>
      <c r="D266" s="4" t="n">
        <v>1022863</v>
      </c>
      <c r="E266" s="4" t="inlineStr">
        <is>
          <t>GO Lom Vet M@ Cj 9k AS</t>
        </is>
      </c>
      <c r="F266" s="4" t="inlineStr">
        <is>
          <t>Lomo</t>
        </is>
      </c>
      <c r="G266" s="4" t="inlineStr">
        <is>
          <t>andes asia1022863</t>
        </is>
      </c>
      <c r="H266" s="10" t="n">
        <v>72075.212</v>
      </c>
      <c r="I266" t="n">
        <v>20</v>
      </c>
      <c r="J266" t="n">
        <v>27</v>
      </c>
      <c r="K266" s="17" t="n">
        <v>0.5</v>
      </c>
      <c r="L266" s="10">
        <f>K266 * H266</f>
        <v/>
      </c>
      <c r="M266" s="17" t="n">
        <v>0.65</v>
      </c>
      <c r="N266" s="10">
        <f>M266 * H266</f>
        <v/>
      </c>
    </row>
    <row r="267">
      <c r="A267" s="4" t="inlineStr">
        <is>
          <t>01.2023</t>
        </is>
      </c>
      <c r="B267" s="4" t="inlineStr">
        <is>
          <t>Cerdo</t>
        </is>
      </c>
      <c r="C267" s="4" t="inlineStr">
        <is>
          <t>Andes Asia</t>
        </is>
      </c>
      <c r="D267" s="4" t="n">
        <v>1022864</v>
      </c>
      <c r="E267" s="4" t="inlineStr">
        <is>
          <t>GO Lom Vet L@ Cj 11k AS</t>
        </is>
      </c>
      <c r="F267" s="4" t="inlineStr">
        <is>
          <t>Lomo</t>
        </is>
      </c>
      <c r="G267" s="4" t="inlineStr">
        <is>
          <t>andes asia1022864</t>
        </is>
      </c>
      <c r="H267" s="10" t="n">
        <v>40887.432</v>
      </c>
      <c r="I267" t="n">
        <v>20</v>
      </c>
      <c r="J267" t="n">
        <v>27</v>
      </c>
      <c r="K267" s="17" t="n">
        <v>0.5</v>
      </c>
      <c r="L267" s="10">
        <f>K267 * H267</f>
        <v/>
      </c>
      <c r="M267" s="17" t="n">
        <v>0.65</v>
      </c>
      <c r="N267" s="10">
        <f>M267 * H267</f>
        <v/>
      </c>
    </row>
    <row r="268">
      <c r="A268" s="4" t="inlineStr">
        <is>
          <t>01.2023</t>
        </is>
      </c>
      <c r="B268" s="4" t="inlineStr">
        <is>
          <t>Cerdo</t>
        </is>
      </c>
      <c r="C268" s="4" t="inlineStr">
        <is>
          <t>Andes Asia</t>
        </is>
      </c>
      <c r="D268" s="4" t="n">
        <v>1022865</v>
      </c>
      <c r="E268" s="4" t="inlineStr">
        <is>
          <t>GO Pan Tec S/cuero M@ Cj 17k AS</t>
        </is>
      </c>
      <c r="F268" s="4" t="inlineStr">
        <is>
          <t>Panceta</t>
        </is>
      </c>
      <c r="G268" s="4" t="inlineStr">
        <is>
          <t>andes asia1022865</t>
        </is>
      </c>
      <c r="H268" s="10" t="n">
        <v>76676.636</v>
      </c>
      <c r="I268" t="n">
        <v>20</v>
      </c>
      <c r="J268" t="n">
        <v>27</v>
      </c>
      <c r="K268" s="17" t="n">
        <v>0.5</v>
      </c>
      <c r="L268" s="10">
        <f>K268 * H268</f>
        <v/>
      </c>
      <c r="M268" s="17" t="n">
        <v>0.65</v>
      </c>
      <c r="N268" s="10">
        <f>M268 * H268</f>
        <v/>
      </c>
    </row>
    <row r="269">
      <c r="A269" s="4" t="inlineStr">
        <is>
          <t>01.2023</t>
        </is>
      </c>
      <c r="B269" s="4" t="inlineStr">
        <is>
          <t>Cerdo</t>
        </is>
      </c>
      <c r="C269" s="4" t="inlineStr">
        <is>
          <t>Andes Asia</t>
        </is>
      </c>
      <c r="D269" s="4" t="n">
        <v>1022866</v>
      </c>
      <c r="E269" s="4" t="inlineStr">
        <is>
          <t>GO Pan Tec S/cuero L@ Cj 19k AS</t>
        </is>
      </c>
      <c r="F269" s="4" t="inlineStr">
        <is>
          <t>Panceta</t>
        </is>
      </c>
      <c r="G269" s="4" t="inlineStr">
        <is>
          <t>andes asia1022866</t>
        </is>
      </c>
      <c r="H269" s="10" t="n">
        <v>68056.67600000001</v>
      </c>
      <c r="I269" t="n">
        <v>20</v>
      </c>
      <c r="J269" t="n">
        <v>27</v>
      </c>
      <c r="K269" s="17" t="n">
        <v>0.5</v>
      </c>
      <c r="L269" s="10">
        <f>K269 * H269</f>
        <v/>
      </c>
      <c r="M269" s="17" t="n">
        <v>0.65</v>
      </c>
      <c r="N269" s="10">
        <f>M269 * H269</f>
        <v/>
      </c>
    </row>
    <row r="270">
      <c r="A270" s="4" t="inlineStr">
        <is>
          <t>01.2023</t>
        </is>
      </c>
      <c r="B270" s="4" t="inlineStr">
        <is>
          <t>Cerdo</t>
        </is>
      </c>
      <c r="C270" s="4" t="inlineStr">
        <is>
          <t>Andes Asia</t>
        </is>
      </c>
      <c r="D270" s="4" t="n">
        <v>1022914</v>
      </c>
      <c r="E270" s="4" t="inlineStr">
        <is>
          <t>GO Lom Tocino @ Bo Cj 20k AS</t>
        </is>
      </c>
      <c r="F270" s="4" t="inlineStr">
        <is>
          <t>Grasas</t>
        </is>
      </c>
      <c r="G270" s="4" t="inlineStr">
        <is>
          <t>andes asia1022914</t>
        </is>
      </c>
      <c r="H270" s="10" t="n">
        <v>0</v>
      </c>
      <c r="I270" t="n">
        <v>20</v>
      </c>
      <c r="J270" t="n">
        <v>27</v>
      </c>
      <c r="K270" s="17" t="n">
        <v>0.5</v>
      </c>
      <c r="L270" s="10">
        <f>K270 * H270</f>
        <v/>
      </c>
      <c r="M270" s="17" t="n">
        <v>0.65</v>
      </c>
      <c r="N270" s="10">
        <f>M270 * H270</f>
        <v/>
      </c>
    </row>
    <row r="271">
      <c r="A271" s="4" t="inlineStr">
        <is>
          <t>01.2023</t>
        </is>
      </c>
      <c r="B271" s="4" t="inlineStr">
        <is>
          <t>Cerdo</t>
        </is>
      </c>
      <c r="C271" s="4" t="inlineStr">
        <is>
          <t>Andes Asia</t>
        </is>
      </c>
      <c r="D271" s="4" t="n">
        <v>1022918</v>
      </c>
      <c r="E271" s="4" t="inlineStr">
        <is>
          <t>GO Lom Tocino@ Cj 20k AA</t>
        </is>
      </c>
      <c r="F271" s="4" t="inlineStr">
        <is>
          <t>Grasas</t>
        </is>
      </c>
      <c r="G271" s="4" t="inlineStr">
        <is>
          <t>andes asia1022918</t>
        </is>
      </c>
      <c r="H271" s="10" t="n">
        <v>190960</v>
      </c>
      <c r="I271" t="n">
        <v>20</v>
      </c>
      <c r="J271" t="n">
        <v>27</v>
      </c>
      <c r="K271" s="17" t="n">
        <v>0.5</v>
      </c>
      <c r="L271" s="10">
        <f>K271 * H271</f>
        <v/>
      </c>
      <c r="M271" s="17" t="n">
        <v>0.65</v>
      </c>
      <c r="N271" s="10">
        <f>M271 * H271</f>
        <v/>
      </c>
    </row>
    <row r="272">
      <c r="A272" s="4" t="inlineStr">
        <is>
          <t>01.2023</t>
        </is>
      </c>
      <c r="B272" s="4" t="inlineStr">
        <is>
          <t>Cerdo</t>
        </is>
      </c>
      <c r="C272" s="4" t="inlineStr">
        <is>
          <t>Andes Asia</t>
        </is>
      </c>
      <c r="D272" s="4" t="n">
        <v>1022975</v>
      </c>
      <c r="E272" s="4" t="inlineStr">
        <is>
          <t>GO Hso Pecho@ Cj 10k AA</t>
        </is>
      </c>
      <c r="F272" s="4" t="inlineStr">
        <is>
          <t>Huesos</t>
        </is>
      </c>
      <c r="G272" s="4" t="inlineStr">
        <is>
          <t>andes asia1022975</t>
        </is>
      </c>
      <c r="H272" s="10" t="n">
        <v>36160</v>
      </c>
      <c r="I272" t="n">
        <v>20</v>
      </c>
      <c r="J272" t="n">
        <v>27</v>
      </c>
      <c r="K272" s="17" t="n">
        <v>0.5</v>
      </c>
      <c r="L272" s="10">
        <f>K272 * H272</f>
        <v/>
      </c>
      <c r="M272" s="17" t="n">
        <v>0.65</v>
      </c>
      <c r="N272" s="10">
        <f>M272 * H272</f>
        <v/>
      </c>
    </row>
    <row r="273">
      <c r="A273" s="4" t="inlineStr">
        <is>
          <t>01.2023</t>
        </is>
      </c>
      <c r="B273" s="4" t="inlineStr">
        <is>
          <t>Cerdo</t>
        </is>
      </c>
      <c r="C273" s="4" t="inlineStr">
        <is>
          <t>Andes Asia</t>
        </is>
      </c>
      <c r="D273" s="4" t="n">
        <v>1022989</v>
      </c>
      <c r="E273" s="4" t="inlineStr">
        <is>
          <t>GO MM LOIN S VP@ Cj 10k AS</t>
        </is>
      </c>
      <c r="F273" s="4" t="inlineStr">
        <is>
          <t>Lomo</t>
        </is>
      </c>
      <c r="G273" s="4" t="inlineStr">
        <is>
          <t>andes asia1022989</t>
        </is>
      </c>
      <c r="H273" s="10" t="n">
        <v>72518.74800000001</v>
      </c>
      <c r="I273" t="n">
        <v>20</v>
      </c>
      <c r="J273" t="n">
        <v>27</v>
      </c>
      <c r="K273" s="17" t="n">
        <v>0.5</v>
      </c>
      <c r="L273" s="10">
        <f>K273 * H273</f>
        <v/>
      </c>
      <c r="M273" s="17" t="n">
        <v>0.65</v>
      </c>
      <c r="N273" s="10">
        <f>M273 * H273</f>
        <v/>
      </c>
    </row>
    <row r="274">
      <c r="A274" s="4" t="inlineStr">
        <is>
          <t>01.2023</t>
        </is>
      </c>
      <c r="B274" s="4" t="inlineStr">
        <is>
          <t>Cerdo</t>
        </is>
      </c>
      <c r="C274" s="4" t="inlineStr">
        <is>
          <t>Andes Asia</t>
        </is>
      </c>
      <c r="D274" s="4" t="n">
        <v>1023102</v>
      </c>
      <c r="E274" s="4" t="inlineStr">
        <is>
          <t>GO MM Loin LL VP@ Cj 20k AA</t>
        </is>
      </c>
      <c r="F274" s="4" t="inlineStr">
        <is>
          <t>Lomo</t>
        </is>
      </c>
      <c r="G274" s="4" t="inlineStr">
        <is>
          <t>andes asia1023102</t>
        </is>
      </c>
      <c r="H274" s="10" t="n">
        <v>0</v>
      </c>
      <c r="I274" t="n">
        <v>20</v>
      </c>
      <c r="J274" t="n">
        <v>27</v>
      </c>
      <c r="K274" s="17" t="n">
        <v>0.5</v>
      </c>
      <c r="L274" s="10">
        <f>K274 * H274</f>
        <v/>
      </c>
      <c r="M274" s="17" t="n">
        <v>0.65</v>
      </c>
      <c r="N274" s="10">
        <f>M274 * H274</f>
        <v/>
      </c>
    </row>
    <row r="275">
      <c r="A275" s="4" t="inlineStr">
        <is>
          <t>01.2023</t>
        </is>
      </c>
      <c r="B275" s="4" t="inlineStr">
        <is>
          <t>Cerdo</t>
        </is>
      </c>
      <c r="C275" s="4" t="inlineStr">
        <is>
          <t>Andes Asia</t>
        </is>
      </c>
      <c r="D275" s="4" t="n">
        <v>1023123</v>
      </c>
      <c r="E275" s="4" t="inlineStr">
        <is>
          <t>GO Lom Vet@ Cj 9k AS</t>
        </is>
      </c>
      <c r="F275" s="4" t="inlineStr">
        <is>
          <t>Lomo</t>
        </is>
      </c>
      <c r="G275" s="4" t="inlineStr">
        <is>
          <t>andes asia1023123</t>
        </is>
      </c>
      <c r="H275" s="10" t="n">
        <v>8219.852000000001</v>
      </c>
      <c r="I275" t="n">
        <v>20</v>
      </c>
      <c r="J275" t="n">
        <v>27</v>
      </c>
      <c r="K275" s="17" t="n">
        <v>0.5</v>
      </c>
      <c r="L275" s="10">
        <f>K275 * H275</f>
        <v/>
      </c>
      <c r="M275" s="17" t="n">
        <v>0.65</v>
      </c>
      <c r="N275" s="10">
        <f>M275 * H275</f>
        <v/>
      </c>
    </row>
    <row r="276">
      <c r="A276" s="4" t="inlineStr">
        <is>
          <t>01.2023</t>
        </is>
      </c>
      <c r="B276" s="4" t="inlineStr">
        <is>
          <t>Cerdo</t>
        </is>
      </c>
      <c r="C276" s="4" t="inlineStr">
        <is>
          <t>Andes Asia</t>
        </is>
      </c>
      <c r="D276" s="4" t="n">
        <v>1023184</v>
      </c>
      <c r="E276" s="4" t="inlineStr">
        <is>
          <t>GO CC Loin L S/Tec@ Fi Cj 16k AS</t>
        </is>
      </c>
      <c r="F276" s="4" t="inlineStr">
        <is>
          <t>Lomo</t>
        </is>
      </c>
      <c r="G276" s="4" t="inlineStr">
        <is>
          <t>andes asia1023184</t>
        </is>
      </c>
      <c r="H276" s="10" t="n">
        <v>0</v>
      </c>
      <c r="I276" t="n">
        <v>20</v>
      </c>
      <c r="J276" t="n">
        <v>27</v>
      </c>
      <c r="K276" s="17" t="n">
        <v>0.5</v>
      </c>
      <c r="L276" s="10">
        <f>K276 * H276</f>
        <v/>
      </c>
      <c r="M276" s="17" t="n">
        <v>0.65</v>
      </c>
      <c r="N276" s="10">
        <f>M276 * H276</f>
        <v/>
      </c>
    </row>
    <row r="277">
      <c r="A277" s="4" t="inlineStr">
        <is>
          <t>01.2023</t>
        </is>
      </c>
      <c r="B277" s="4" t="inlineStr">
        <is>
          <t>Cerdo</t>
        </is>
      </c>
      <c r="C277" s="4" t="inlineStr">
        <is>
          <t>Andes Asia</t>
        </is>
      </c>
      <c r="D277" s="4" t="n">
        <v>1023247</v>
      </c>
      <c r="E277" s="4" t="inlineStr">
        <is>
          <t>GO Panc Lam 2.5mm@ Cj 5k AS</t>
        </is>
      </c>
      <c r="F277" s="4" t="inlineStr">
        <is>
          <t>Panceta</t>
        </is>
      </c>
      <c r="G277" s="4" t="inlineStr">
        <is>
          <t>andes asia1023247</t>
        </is>
      </c>
      <c r="H277" s="10" t="n">
        <v>0</v>
      </c>
      <c r="I277" t="n">
        <v>20</v>
      </c>
      <c r="J277" t="n">
        <v>27</v>
      </c>
      <c r="K277" s="17" t="n">
        <v>0.5</v>
      </c>
      <c r="L277" s="10">
        <f>K277 * H277</f>
        <v/>
      </c>
      <c r="M277" s="17" t="n">
        <v>0.65</v>
      </c>
      <c r="N277" s="10">
        <f>M277 * H277</f>
        <v/>
      </c>
    </row>
    <row r="278">
      <c r="A278" s="4" t="inlineStr">
        <is>
          <t>01.2023</t>
        </is>
      </c>
      <c r="B278" s="4" t="inlineStr">
        <is>
          <t>Cerdo</t>
        </is>
      </c>
      <c r="C278" s="4" t="inlineStr">
        <is>
          <t>Andes Asia</t>
        </is>
      </c>
      <c r="D278" s="4" t="n">
        <v>1023265</v>
      </c>
      <c r="E278" s="4" t="inlineStr">
        <is>
          <t>GO Pta Cos 2h@ Bo Cj 10k AS</t>
        </is>
      </c>
      <c r="F278" s="4" t="inlineStr">
        <is>
          <t>Cost-Pec</t>
        </is>
      </c>
      <c r="G278" s="4" t="inlineStr">
        <is>
          <t>andes asia1023265</t>
        </is>
      </c>
      <c r="H278" s="10" t="n">
        <v>16079.978</v>
      </c>
      <c r="I278" t="n">
        <v>20</v>
      </c>
      <c r="J278" t="n">
        <v>27</v>
      </c>
      <c r="K278" s="17" t="n">
        <v>0.5</v>
      </c>
      <c r="L278" s="10">
        <f>K278 * H278</f>
        <v/>
      </c>
      <c r="M278" s="17" t="n">
        <v>0.65</v>
      </c>
      <c r="N278" s="10">
        <f>M278 * H278</f>
        <v/>
      </c>
    </row>
    <row r="279">
      <c r="A279" s="4" t="inlineStr">
        <is>
          <t>01.2023</t>
        </is>
      </c>
      <c r="B279" s="4" t="inlineStr">
        <is>
          <t>Cerdo</t>
        </is>
      </c>
      <c r="C279" s="4" t="inlineStr">
        <is>
          <t>Andes Asia</t>
        </is>
      </c>
      <c r="D279" s="4" t="n">
        <v>1023269</v>
      </c>
      <c r="E279" s="4" t="inlineStr">
        <is>
          <t>GO PpPna 54 s/a@ Cj 20k AS</t>
        </is>
      </c>
      <c r="F279" s="4" t="inlineStr">
        <is>
          <t>Pierna</t>
        </is>
      </c>
      <c r="G279" s="4" t="inlineStr">
        <is>
          <t>andes asia1023269</t>
        </is>
      </c>
      <c r="H279" s="10" t="n">
        <v>0</v>
      </c>
      <c r="I279" t="n">
        <v>20</v>
      </c>
      <c r="J279" t="n">
        <v>27</v>
      </c>
      <c r="K279" s="17" t="n">
        <v>0.5</v>
      </c>
      <c r="L279" s="10">
        <f>K279 * H279</f>
        <v/>
      </c>
      <c r="M279" s="17" t="n">
        <v>0.65</v>
      </c>
      <c r="N279" s="10">
        <f>M279 * H279</f>
        <v/>
      </c>
    </row>
    <row r="280">
      <c r="A280" s="4" t="inlineStr">
        <is>
          <t>01.2023</t>
        </is>
      </c>
      <c r="B280" s="4" t="inlineStr">
        <is>
          <t>Cerdo</t>
        </is>
      </c>
      <c r="C280" s="4" t="inlineStr">
        <is>
          <t>Andes Asia</t>
        </is>
      </c>
      <c r="D280" s="4" t="n">
        <v>1023357</v>
      </c>
      <c r="E280" s="4" t="inlineStr">
        <is>
          <t>GO Mantec@ Cj 20k AS</t>
        </is>
      </c>
      <c r="F280" s="4" t="inlineStr">
        <is>
          <t>Muestra</t>
        </is>
      </c>
      <c r="G280" s="4" t="inlineStr">
        <is>
          <t>andes asia1023357</t>
        </is>
      </c>
      <c r="H280" s="10" t="n">
        <v>0</v>
      </c>
      <c r="I280" t="n">
        <v>20</v>
      </c>
      <c r="J280" t="n">
        <v>27</v>
      </c>
      <c r="K280" s="17" t="n">
        <v>0.5</v>
      </c>
      <c r="L280" s="10">
        <f>K280 * H280</f>
        <v/>
      </c>
      <c r="M280" s="17" t="n">
        <v>0.65</v>
      </c>
      <c r="N280" s="10">
        <f>M280 * H280</f>
        <v/>
      </c>
    </row>
    <row r="281">
      <c r="A281" s="4" t="inlineStr">
        <is>
          <t>01.2023</t>
        </is>
      </c>
      <c r="B281" s="4" t="inlineStr">
        <is>
          <t>Cerdo</t>
        </is>
      </c>
      <c r="C281" s="4" t="inlineStr">
        <is>
          <t>Exportacion Directa</t>
        </is>
      </c>
      <c r="D281" s="4" t="n">
        <v>1020105</v>
      </c>
      <c r="E281" s="4" t="inlineStr">
        <is>
          <t>GO Lom Tecla@ Cj Lom Ctro JP</t>
        </is>
      </c>
      <c r="F281" s="4" t="inlineStr">
        <is>
          <t>Lomo</t>
        </is>
      </c>
      <c r="G281" s="4" t="inlineStr">
        <is>
          <t>exportacion directa1020105</t>
        </is>
      </c>
      <c r="H281" s="10" t="n">
        <v>19597.562</v>
      </c>
      <c r="I281" t="n">
        <v>20</v>
      </c>
      <c r="J281" t="n">
        <v>27</v>
      </c>
      <c r="K281" s="17" t="n">
        <v>0.5</v>
      </c>
      <c r="L281" s="10">
        <f>K281 * H281</f>
        <v/>
      </c>
      <c r="M281" s="17" t="n">
        <v>0.65</v>
      </c>
      <c r="N281" s="10">
        <f>M281 * H281</f>
        <v/>
      </c>
    </row>
    <row r="282">
      <c r="A282" s="4" t="inlineStr">
        <is>
          <t>01.2023</t>
        </is>
      </c>
      <c r="B282" s="4" t="inlineStr">
        <is>
          <t>Cerdo</t>
        </is>
      </c>
      <c r="C282" s="4" t="inlineStr">
        <is>
          <t>Exportacion Directa</t>
        </is>
      </c>
      <c r="D282" s="4" t="n">
        <v>1020110</v>
      </c>
      <c r="E282" s="4" t="inlineStr">
        <is>
          <t>GO MM Loin L@ Cj 12k AP</t>
        </is>
      </c>
      <c r="F282" s="4" t="inlineStr">
        <is>
          <t>Lomo</t>
        </is>
      </c>
      <c r="G282" s="4" t="inlineStr">
        <is>
          <t>exportacion directa1020110</t>
        </is>
      </c>
      <c r="H282" s="10" t="n">
        <v>35980.684</v>
      </c>
      <c r="I282" t="n">
        <v>20</v>
      </c>
      <c r="J282" t="n">
        <v>27</v>
      </c>
      <c r="K282" s="17" t="n">
        <v>0.5</v>
      </c>
      <c r="L282" s="10">
        <f>K282 * H282</f>
        <v/>
      </c>
      <c r="M282" s="17" t="n">
        <v>0.65</v>
      </c>
      <c r="N282" s="10">
        <f>M282 * H282</f>
        <v/>
      </c>
    </row>
    <row r="283">
      <c r="A283" s="4" t="inlineStr">
        <is>
          <t>01.2023</t>
        </is>
      </c>
      <c r="B283" s="4" t="inlineStr">
        <is>
          <t>Cerdo</t>
        </is>
      </c>
      <c r="C283" s="4" t="inlineStr">
        <is>
          <t>Exportacion Directa</t>
        </is>
      </c>
      <c r="D283" s="4" t="n">
        <v>1020589</v>
      </c>
      <c r="E283" s="4" t="inlineStr">
        <is>
          <t>GO MM Loin S@ Fi Cj 12k AP</t>
        </is>
      </c>
      <c r="F283" s="4" t="inlineStr">
        <is>
          <t>Lomo</t>
        </is>
      </c>
      <c r="G283" s="4" t="inlineStr">
        <is>
          <t>exportacion directa1020589</t>
        </is>
      </c>
      <c r="H283" s="10" t="n">
        <v>2560.269</v>
      </c>
      <c r="I283" t="n">
        <v>20</v>
      </c>
      <c r="J283" t="n">
        <v>27</v>
      </c>
      <c r="K283" s="17" t="n">
        <v>0.5</v>
      </c>
      <c r="L283" s="10">
        <f>K283 * H283</f>
        <v/>
      </c>
      <c r="M283" s="17" t="n">
        <v>0.65</v>
      </c>
      <c r="N283" s="10">
        <f>M283 * H283</f>
        <v/>
      </c>
    </row>
    <row r="284">
      <c r="A284" s="4" t="inlineStr">
        <is>
          <t>01.2023</t>
        </is>
      </c>
      <c r="B284" s="4" t="inlineStr">
        <is>
          <t>Cerdo</t>
        </is>
      </c>
      <c r="C284" s="4" t="inlineStr">
        <is>
          <t>Exportacion Directa</t>
        </is>
      </c>
      <c r="D284" s="4" t="n">
        <v>1020592</v>
      </c>
      <c r="E284" s="4" t="inlineStr">
        <is>
          <t>GO Lom Vet &gt;2.0@ Fi Cj Lom Vet AP</t>
        </is>
      </c>
      <c r="F284" s="4" t="inlineStr">
        <is>
          <t>Lomo</t>
        </is>
      </c>
      <c r="G284" s="4" t="inlineStr">
        <is>
          <t>exportacion directa1020592</t>
        </is>
      </c>
      <c r="H284" s="10" t="n">
        <v>23529.068</v>
      </c>
      <c r="I284" t="n">
        <v>20</v>
      </c>
      <c r="J284" t="n">
        <v>27</v>
      </c>
      <c r="K284" s="17" t="n">
        <v>0.5</v>
      </c>
      <c r="L284" s="10">
        <f>K284 * H284</f>
        <v/>
      </c>
      <c r="M284" s="17" t="n">
        <v>0.65</v>
      </c>
      <c r="N284" s="10">
        <f>M284 * H284</f>
        <v/>
      </c>
    </row>
    <row r="285">
      <c r="A285" s="4" t="inlineStr">
        <is>
          <t>01.2023</t>
        </is>
      </c>
      <c r="B285" s="4" t="inlineStr">
        <is>
          <t>Cerdo</t>
        </is>
      </c>
      <c r="C285" s="4" t="inlineStr">
        <is>
          <t>Exportacion Directa</t>
        </is>
      </c>
      <c r="D285" s="4" t="n">
        <v>1020636</v>
      </c>
      <c r="E285" s="4" t="inlineStr">
        <is>
          <t>GO File C/cab@ Va Cj 10k AP</t>
        </is>
      </c>
      <c r="F285" s="4" t="inlineStr">
        <is>
          <t>Filete</t>
        </is>
      </c>
      <c r="G285" s="4" t="inlineStr">
        <is>
          <t>exportacion directa1020636</t>
        </is>
      </c>
      <c r="H285" s="10" t="n">
        <v>3500</v>
      </c>
      <c r="I285" t="n">
        <v>20</v>
      </c>
      <c r="J285" t="n">
        <v>27</v>
      </c>
      <c r="K285" s="17" t="n">
        <v>0.5</v>
      </c>
      <c r="L285" s="10">
        <f>K285 * H285</f>
        <v/>
      </c>
      <c r="M285" s="17" t="n">
        <v>0.65</v>
      </c>
      <c r="N285" s="10">
        <f>M285 * H285</f>
        <v/>
      </c>
    </row>
    <row r="286">
      <c r="A286" s="4" t="inlineStr">
        <is>
          <t>01.2023</t>
        </is>
      </c>
      <c r="B286" s="4" t="inlineStr">
        <is>
          <t>Cerdo</t>
        </is>
      </c>
      <c r="C286" s="4" t="inlineStr">
        <is>
          <t>Exportacion Directa</t>
        </is>
      </c>
      <c r="D286" s="4" t="n">
        <v>1020637</v>
      </c>
      <c r="E286" s="4" t="inlineStr">
        <is>
          <t>GO Panc Tec S/cue@ Fi Cj ch AP</t>
        </is>
      </c>
      <c r="F286" s="4" t="inlineStr">
        <is>
          <t>Panceta</t>
        </is>
      </c>
      <c r="G286" s="4" t="inlineStr">
        <is>
          <t>exportacion directa1020637</t>
        </is>
      </c>
      <c r="H286" s="10" t="n">
        <v>10409.892</v>
      </c>
      <c r="I286" t="n">
        <v>20</v>
      </c>
      <c r="J286" t="n">
        <v>27</v>
      </c>
      <c r="K286" s="17" t="n">
        <v>0.5</v>
      </c>
      <c r="L286" s="10">
        <f>K286 * H286</f>
        <v/>
      </c>
      <c r="M286" s="17" t="n">
        <v>0.65</v>
      </c>
      <c r="N286" s="10">
        <f>M286 * H286</f>
        <v/>
      </c>
    </row>
    <row r="287">
      <c r="A287" s="4" t="inlineStr">
        <is>
          <t>01.2023</t>
        </is>
      </c>
      <c r="B287" s="4" t="inlineStr">
        <is>
          <t>Cerdo</t>
        </is>
      </c>
      <c r="C287" s="4" t="inlineStr">
        <is>
          <t>Exportacion Directa</t>
        </is>
      </c>
      <c r="D287" s="4" t="n">
        <v>1022600</v>
      </c>
      <c r="E287" s="4" t="inlineStr">
        <is>
          <t>GO Lom Vet 2 a 2,3k@ Fi Verd Cj AP</t>
        </is>
      </c>
      <c r="F287" s="4" t="inlineStr">
        <is>
          <t>Lomo</t>
        </is>
      </c>
      <c r="G287" s="4" t="inlineStr">
        <is>
          <t>exportacion directa1022600</t>
        </is>
      </c>
      <c r="H287" s="10" t="n">
        <v>2045.541</v>
      </c>
      <c r="I287" t="n">
        <v>20</v>
      </c>
      <c r="J287" t="n">
        <v>27</v>
      </c>
      <c r="K287" s="17" t="n">
        <v>0.5</v>
      </c>
      <c r="L287" s="10">
        <f>K287 * H287</f>
        <v/>
      </c>
      <c r="M287" s="17" t="n">
        <v>0.65</v>
      </c>
      <c r="N287" s="10">
        <f>M287 * H287</f>
        <v/>
      </c>
    </row>
    <row r="288">
      <c r="A288" s="4" t="inlineStr">
        <is>
          <t>01.2023</t>
        </is>
      </c>
      <c r="B288" s="4" t="inlineStr">
        <is>
          <t>Cerdo</t>
        </is>
      </c>
      <c r="C288" s="4" t="inlineStr">
        <is>
          <t>Exportacion Directa</t>
        </is>
      </c>
      <c r="D288" s="4" t="n">
        <v>1022931</v>
      </c>
      <c r="E288" s="4" t="inlineStr">
        <is>
          <t>GO File C/cab 6x1@ VP Cj AP</t>
        </is>
      </c>
      <c r="F288" s="4" t="inlineStr">
        <is>
          <t>Filete</t>
        </is>
      </c>
      <c r="G288" s="4" t="inlineStr">
        <is>
          <t>exportacion directa1022931</t>
        </is>
      </c>
      <c r="H288" s="10" t="n">
        <v>12254.448</v>
      </c>
      <c r="I288" t="n">
        <v>20</v>
      </c>
      <c r="J288" t="n">
        <v>27</v>
      </c>
      <c r="K288" s="17" t="n">
        <v>0.5</v>
      </c>
      <c r="L288" s="10">
        <f>K288 * H288</f>
        <v/>
      </c>
      <c r="M288" s="17" t="n">
        <v>0.65</v>
      </c>
      <c r="N288" s="10">
        <f>M288 * H288</f>
        <v/>
      </c>
    </row>
    <row r="289">
      <c r="A289" s="4" t="inlineStr">
        <is>
          <t>01.2023</t>
        </is>
      </c>
      <c r="B289" s="4" t="inlineStr">
        <is>
          <t>Cerdo</t>
        </is>
      </c>
      <c r="C289" s="4" t="inlineStr">
        <is>
          <t>Exportacion Directa</t>
        </is>
      </c>
      <c r="D289" s="4" t="n">
        <v>1023350</v>
      </c>
      <c r="E289" s="4" t="inlineStr">
        <is>
          <t>Lom Vet &gt;2.0@ VP Cj Lom Vet AP</t>
        </is>
      </c>
      <c r="F289" s="4" t="inlineStr">
        <is>
          <t>Lomo</t>
        </is>
      </c>
      <c r="G289" s="4" t="inlineStr">
        <is>
          <t>exportacion directa1023350</t>
        </is>
      </c>
      <c r="H289" s="10" t="n">
        <v>2529.856</v>
      </c>
      <c r="I289" t="n">
        <v>20</v>
      </c>
      <c r="J289" t="n">
        <v>27</v>
      </c>
      <c r="K289" s="17" t="n">
        <v>0.5</v>
      </c>
      <c r="L289" s="10">
        <f>K289 * H289</f>
        <v/>
      </c>
      <c r="M289" s="17" t="n">
        <v>0.65</v>
      </c>
      <c r="N289" s="10">
        <f>M289 * H289</f>
        <v/>
      </c>
    </row>
    <row r="290">
      <c r="A290" s="4" t="inlineStr">
        <is>
          <t>01.2023</t>
        </is>
      </c>
      <c r="B290" s="4" t="inlineStr">
        <is>
          <t>Cerdo</t>
        </is>
      </c>
      <c r="C290" s="4" t="inlineStr">
        <is>
          <t>Exportacion Directa</t>
        </is>
      </c>
      <c r="D290" s="4" t="n">
        <v>1023352</v>
      </c>
      <c r="E290" s="4" t="inlineStr">
        <is>
          <t>GO Panc Tec S/cue@ R VP Cj ch AP</t>
        </is>
      </c>
      <c r="F290" s="4" t="inlineStr">
        <is>
          <t>Panceta</t>
        </is>
      </c>
      <c r="G290" s="4" t="inlineStr">
        <is>
          <t>exportacion directa1023352</t>
        </is>
      </c>
      <c r="H290" s="10" t="n">
        <v>15946.088</v>
      </c>
      <c r="I290" t="n">
        <v>20</v>
      </c>
      <c r="J290" t="n">
        <v>27</v>
      </c>
      <c r="K290" s="17" t="n">
        <v>0.5</v>
      </c>
      <c r="L290" s="10">
        <f>K290 * H290</f>
        <v/>
      </c>
      <c r="M290" s="17" t="n">
        <v>0.65</v>
      </c>
      <c r="N290" s="10">
        <f>M290 * H290</f>
        <v/>
      </c>
    </row>
    <row r="291">
      <c r="A291" s="4" t="inlineStr">
        <is>
          <t>01.2023</t>
        </is>
      </c>
      <c r="B291" s="4" t="inlineStr">
        <is>
          <t>Pavo</t>
        </is>
      </c>
      <c r="C291" s="4" t="inlineStr">
        <is>
          <t>Agro America</t>
        </is>
      </c>
      <c r="D291" s="4" t="n">
        <v>1030228</v>
      </c>
      <c r="E291" s="4" t="inlineStr">
        <is>
          <t>PV TruDeh Cort S/p@ Bo Cj  SO</t>
        </is>
      </c>
      <c r="F291" s="4" t="inlineStr">
        <is>
          <t>Trutro Desh</t>
        </is>
      </c>
      <c r="G291" s="4" t="inlineStr">
        <is>
          <t>agro america1030228</t>
        </is>
      </c>
      <c r="H291" s="10" t="n">
        <v>0</v>
      </c>
      <c r="I291" t="n">
        <v>20</v>
      </c>
      <c r="J291" t="n">
        <v>27</v>
      </c>
      <c r="K291" s="17" t="n">
        <v>0.5</v>
      </c>
      <c r="L291" s="10">
        <f>K291 * H291</f>
        <v/>
      </c>
      <c r="M291" s="17" t="n">
        <v>0.65</v>
      </c>
      <c r="N291" s="10">
        <f>M291 * H291</f>
        <v/>
      </c>
    </row>
    <row r="292">
      <c r="A292" s="4" t="inlineStr">
        <is>
          <t>01.2023</t>
        </is>
      </c>
      <c r="B292" s="4" t="inlineStr">
        <is>
          <t>Pavo</t>
        </is>
      </c>
      <c r="C292" s="4" t="inlineStr">
        <is>
          <t>Agro America</t>
        </is>
      </c>
      <c r="D292" s="4" t="n">
        <v>1030239</v>
      </c>
      <c r="E292" s="4" t="inlineStr">
        <is>
          <t>PV Ctro Pta Ala 30 Lb@ Bo Cj SO</t>
        </is>
      </c>
      <c r="F292" s="4" t="inlineStr">
        <is>
          <t>Ala</t>
        </is>
      </c>
      <c r="G292" s="4" t="inlineStr">
        <is>
          <t>agro america1030239</t>
        </is>
      </c>
      <c r="H292" s="10" t="n">
        <v>0</v>
      </c>
      <c r="I292" t="n">
        <v>20</v>
      </c>
      <c r="J292" t="n">
        <v>27</v>
      </c>
      <c r="K292" s="17" t="n">
        <v>0.5</v>
      </c>
      <c r="L292" s="10">
        <f>K292 * H292</f>
        <v/>
      </c>
      <c r="M292" s="17" t="n">
        <v>0.65</v>
      </c>
      <c r="N292" s="10">
        <f>M292 * H292</f>
        <v/>
      </c>
    </row>
    <row r="293">
      <c r="A293" s="4" t="inlineStr">
        <is>
          <t>01.2023</t>
        </is>
      </c>
      <c r="B293" s="4" t="inlineStr">
        <is>
          <t>Pavo</t>
        </is>
      </c>
      <c r="C293" s="4" t="inlineStr">
        <is>
          <t>Agro America</t>
        </is>
      </c>
      <c r="D293" s="4" t="n">
        <v>1030370</v>
      </c>
      <c r="E293" s="4" t="inlineStr">
        <is>
          <t>PV Triming Pch@ Cj 40 Lbs SO</t>
        </is>
      </c>
      <c r="F293" s="4" t="inlineStr">
        <is>
          <t>Recortes</t>
        </is>
      </c>
      <c r="G293" s="4" t="inlineStr">
        <is>
          <t>agro america1030370</t>
        </is>
      </c>
      <c r="H293" s="10" t="n">
        <v>0</v>
      </c>
      <c r="I293" t="n">
        <v>20</v>
      </c>
      <c r="J293" t="n">
        <v>27</v>
      </c>
      <c r="K293" s="17" t="n">
        <v>0.5</v>
      </c>
      <c r="L293" s="10">
        <f>K293 * H293</f>
        <v/>
      </c>
      <c r="M293" s="17" t="n">
        <v>0.65</v>
      </c>
      <c r="N293" s="10">
        <f>M293 * H293</f>
        <v/>
      </c>
    </row>
    <row r="294">
      <c r="A294" s="4" t="inlineStr">
        <is>
          <t>01.2023</t>
        </is>
      </c>
      <c r="B294" s="4" t="inlineStr">
        <is>
          <t>Pavo</t>
        </is>
      </c>
      <c r="C294" s="4" t="inlineStr">
        <is>
          <t>Agro America</t>
        </is>
      </c>
      <c r="D294" s="4" t="n">
        <v>1030379</v>
      </c>
      <c r="E294" s="4" t="inlineStr">
        <is>
          <t>PV PchDeh S/p@ Bo Cj 20k SO</t>
        </is>
      </c>
      <c r="F294" s="4" t="inlineStr">
        <is>
          <t>Pech Desh</t>
        </is>
      </c>
      <c r="G294" s="4" t="inlineStr">
        <is>
          <t>agro america1030379</t>
        </is>
      </c>
      <c r="H294" s="10" t="n">
        <v>312044.28</v>
      </c>
      <c r="I294" t="n">
        <v>20</v>
      </c>
      <c r="J294" t="n">
        <v>27</v>
      </c>
      <c r="K294" s="17" t="n">
        <v>0.5</v>
      </c>
      <c r="L294" s="10">
        <f>K294 * H294</f>
        <v/>
      </c>
      <c r="M294" s="17" t="n">
        <v>0.65</v>
      </c>
      <c r="N294" s="10">
        <f>M294 * H294</f>
        <v/>
      </c>
    </row>
    <row r="295">
      <c r="A295" s="4" t="inlineStr">
        <is>
          <t>01.2023</t>
        </is>
      </c>
      <c r="B295" s="4" t="inlineStr">
        <is>
          <t>Pavo</t>
        </is>
      </c>
      <c r="C295" s="4" t="inlineStr">
        <is>
          <t>Agro America</t>
        </is>
      </c>
      <c r="D295" s="4" t="n">
        <v>1030424</v>
      </c>
      <c r="E295" s="4" t="inlineStr">
        <is>
          <t>PV PchDeh Mrps C/piel @ Cj 18k AS</t>
        </is>
      </c>
      <c r="F295" s="4" t="inlineStr">
        <is>
          <t>Pech Desh</t>
        </is>
      </c>
      <c r="G295" s="4" t="inlineStr">
        <is>
          <t>agro america1030424</t>
        </is>
      </c>
      <c r="H295" s="10" t="n">
        <v>90336.08</v>
      </c>
      <c r="I295" t="n">
        <v>20</v>
      </c>
      <c r="J295" t="n">
        <v>27</v>
      </c>
      <c r="K295" s="17" t="n">
        <v>0.5</v>
      </c>
      <c r="L295" s="10">
        <f>K295 * H295</f>
        <v/>
      </c>
      <c r="M295" s="17" t="n">
        <v>0.65</v>
      </c>
      <c r="N295" s="10">
        <f>M295 * H295</f>
        <v/>
      </c>
    </row>
    <row r="296">
      <c r="A296" s="4" t="inlineStr">
        <is>
          <t>01.2023</t>
        </is>
      </c>
      <c r="B296" s="4" t="inlineStr">
        <is>
          <t>Pavo</t>
        </is>
      </c>
      <c r="C296" s="4" t="inlineStr">
        <is>
          <t>Agro America</t>
        </is>
      </c>
      <c r="D296" s="4" t="n">
        <v>1030452</v>
      </c>
      <c r="E296" s="4" t="inlineStr">
        <is>
          <t>PV Pech USA 10 - 12 LB@ Bo Hor Cj 11k SO</t>
        </is>
      </c>
      <c r="F296" s="4" t="inlineStr">
        <is>
          <t>Pech Desh</t>
        </is>
      </c>
      <c r="G296" s="4" t="inlineStr">
        <is>
          <t>agro america1030452</t>
        </is>
      </c>
      <c r="H296" s="10" t="n">
        <v>51206.208</v>
      </c>
      <c r="I296" t="n">
        <v>20</v>
      </c>
      <c r="J296" t="n">
        <v>27</v>
      </c>
      <c r="K296" s="17" t="n">
        <v>0.5</v>
      </c>
      <c r="L296" s="10">
        <f>K296 * H296</f>
        <v/>
      </c>
      <c r="M296" s="17" t="n">
        <v>0.65</v>
      </c>
      <c r="N296" s="10">
        <f>M296 * H296</f>
        <v/>
      </c>
    </row>
    <row r="297">
      <c r="A297" s="4" t="inlineStr">
        <is>
          <t>01.2023</t>
        </is>
      </c>
      <c r="B297" s="4" t="inlineStr">
        <is>
          <t>Pavo</t>
        </is>
      </c>
      <c r="C297" s="4" t="inlineStr">
        <is>
          <t>Agro America</t>
        </is>
      </c>
      <c r="D297" s="4" t="n">
        <v>1030461</v>
      </c>
      <c r="E297" s="4" t="inlineStr">
        <is>
          <t>PV Pech USA 8 - 10 LB@ Bo Hor Cj 11k SO</t>
        </is>
      </c>
      <c r="F297" s="4" t="inlineStr">
        <is>
          <t>Pech Desh</t>
        </is>
      </c>
      <c r="G297" s="4" t="inlineStr">
        <is>
          <t>agro america1030461</t>
        </is>
      </c>
      <c r="H297" s="10" t="n">
        <v>31981.392</v>
      </c>
      <c r="I297" t="n">
        <v>20</v>
      </c>
      <c r="J297" t="n">
        <v>27</v>
      </c>
      <c r="K297" s="17" t="n">
        <v>0.5</v>
      </c>
      <c r="L297" s="10">
        <f>K297 * H297</f>
        <v/>
      </c>
      <c r="M297" s="17" t="n">
        <v>0.65</v>
      </c>
      <c r="N297" s="10">
        <f>M297 * H297</f>
        <v/>
      </c>
    </row>
    <row r="298">
      <c r="A298" s="4" t="inlineStr">
        <is>
          <t>01.2023</t>
        </is>
      </c>
      <c r="B298" s="4" t="inlineStr">
        <is>
          <t>Pavo</t>
        </is>
      </c>
      <c r="C298" s="4" t="inlineStr">
        <is>
          <t>Agro America</t>
        </is>
      </c>
      <c r="D298" s="4" t="n">
        <v>1030735</v>
      </c>
      <c r="E298" s="4" t="inlineStr">
        <is>
          <t>PV Cog MA 30Lb@ Bo Cj 15k SO</t>
        </is>
      </c>
      <c r="F298" s="4" t="inlineStr">
        <is>
          <t>Menudencias</t>
        </is>
      </c>
      <c r="G298" s="4" t="inlineStr">
        <is>
          <t>agro america1030735</t>
        </is>
      </c>
      <c r="H298" s="10" t="n">
        <v>0</v>
      </c>
      <c r="I298" t="n">
        <v>20</v>
      </c>
      <c r="J298" t="n">
        <v>27</v>
      </c>
      <c r="K298" s="17" t="n">
        <v>0.5</v>
      </c>
      <c r="L298" s="10">
        <f>K298 * H298</f>
        <v/>
      </c>
      <c r="M298" s="17" t="n">
        <v>0.65</v>
      </c>
      <c r="N298" s="10">
        <f>M298 * H298</f>
        <v/>
      </c>
    </row>
    <row r="299">
      <c r="A299" s="4" t="inlineStr">
        <is>
          <t>01.2023</t>
        </is>
      </c>
      <c r="B299" s="4" t="inlineStr">
        <is>
          <t>Pavo</t>
        </is>
      </c>
      <c r="C299" s="4" t="inlineStr">
        <is>
          <t>Agro America</t>
        </is>
      </c>
      <c r="D299" s="4" t="n">
        <v>1030745</v>
      </c>
      <c r="E299" s="4" t="inlineStr">
        <is>
          <t>PV Higad 40Lb@ Bo Cj 18k SO</t>
        </is>
      </c>
      <c r="F299" s="4" t="inlineStr">
        <is>
          <t>Menudencias</t>
        </is>
      </c>
      <c r="G299" s="4" t="inlineStr">
        <is>
          <t>agro america1030745</t>
        </is>
      </c>
      <c r="H299" s="10" t="n">
        <v>0</v>
      </c>
      <c r="I299" t="n">
        <v>20</v>
      </c>
      <c r="J299" t="n">
        <v>27</v>
      </c>
      <c r="K299" s="17" t="n">
        <v>0.5</v>
      </c>
      <c r="L299" s="10">
        <f>K299 * H299</f>
        <v/>
      </c>
      <c r="M299" s="17" t="n">
        <v>0.65</v>
      </c>
      <c r="N299" s="10">
        <f>M299 * H299</f>
        <v/>
      </c>
    </row>
    <row r="300">
      <c r="A300" s="4" t="inlineStr">
        <is>
          <t>01.2023</t>
        </is>
      </c>
      <c r="B300" s="4" t="inlineStr">
        <is>
          <t>Pavo</t>
        </is>
      </c>
      <c r="C300" s="4" t="inlineStr">
        <is>
          <t>Agro America</t>
        </is>
      </c>
      <c r="D300" s="4" t="n">
        <v>1030773</v>
      </c>
      <c r="E300" s="4" t="inlineStr">
        <is>
          <t>PV Pch Filete 1 kg @Bo CJ 14Kg AS</t>
        </is>
      </c>
      <c r="F300" s="4" t="inlineStr">
        <is>
          <t>Pech Desh</t>
        </is>
      </c>
      <c r="G300" s="4" t="inlineStr">
        <is>
          <t>agro america1030773</t>
        </is>
      </c>
      <c r="H300" s="10" t="n">
        <v>0</v>
      </c>
      <c r="I300" t="n">
        <v>20</v>
      </c>
      <c r="J300" t="n">
        <v>27</v>
      </c>
      <c r="K300" s="17" t="n">
        <v>0.5</v>
      </c>
      <c r="L300" s="10">
        <f>K300 * H300</f>
        <v/>
      </c>
      <c r="M300" s="17" t="n">
        <v>0.65</v>
      </c>
      <c r="N300" s="10">
        <f>M300 * H300</f>
        <v/>
      </c>
    </row>
    <row r="301">
      <c r="A301" s="4" t="inlineStr">
        <is>
          <t>01.2023</t>
        </is>
      </c>
      <c r="B301" s="4" t="inlineStr">
        <is>
          <t>Pavo</t>
        </is>
      </c>
      <c r="C301" s="4" t="inlineStr">
        <is>
          <t>Agro America</t>
        </is>
      </c>
      <c r="D301" s="4" t="n">
        <v>1030782</v>
      </c>
      <c r="E301" s="4" t="inlineStr">
        <is>
          <t>PV Pech USA 12-15 LB @BO Hor Cj 15k AS</t>
        </is>
      </c>
      <c r="F301" s="4" t="inlineStr">
        <is>
          <t>Pech Desh</t>
        </is>
      </c>
      <c r="G301" s="4" t="inlineStr">
        <is>
          <t>agro america1030782</t>
        </is>
      </c>
      <c r="H301" s="10" t="n">
        <v>0</v>
      </c>
      <c r="I301" t="n">
        <v>20</v>
      </c>
      <c r="J301" t="n">
        <v>27</v>
      </c>
      <c r="K301" s="17" t="n">
        <v>0.5</v>
      </c>
      <c r="L301" s="10">
        <f>K301 * H301</f>
        <v/>
      </c>
      <c r="M301" s="17" t="n">
        <v>0.65</v>
      </c>
      <c r="N301" s="10">
        <f>M301 * H301</f>
        <v/>
      </c>
    </row>
    <row r="302">
      <c r="A302" s="4" t="inlineStr">
        <is>
          <t>01.2023</t>
        </is>
      </c>
      <c r="B302" s="4" t="inlineStr">
        <is>
          <t>Pavo</t>
        </is>
      </c>
      <c r="C302" s="4" t="inlineStr">
        <is>
          <t>Agro America</t>
        </is>
      </c>
      <c r="D302" s="4" t="n">
        <v>1030783</v>
      </c>
      <c r="E302" s="4" t="inlineStr">
        <is>
          <t>PV Pch MA 8% 18-20 Lb@ Bo Cj 20k AS</t>
        </is>
      </c>
      <c r="F302" s="4" t="inlineStr">
        <is>
          <t>Pech</t>
        </is>
      </c>
      <c r="G302" s="4" t="inlineStr">
        <is>
          <t>agro america1030783</t>
        </is>
      </c>
      <c r="H302" s="10" t="n">
        <v>0</v>
      </c>
      <c r="I302" t="n">
        <v>20</v>
      </c>
      <c r="J302" t="n">
        <v>27</v>
      </c>
      <c r="K302" s="17" t="n">
        <v>0.5</v>
      </c>
      <c r="L302" s="10">
        <f>K302 * H302</f>
        <v/>
      </c>
      <c r="M302" s="17" t="n">
        <v>0.65</v>
      </c>
      <c r="N302" s="10">
        <f>M302 * H302</f>
        <v/>
      </c>
    </row>
    <row r="303">
      <c r="A303" s="4" t="inlineStr">
        <is>
          <t>01.2023</t>
        </is>
      </c>
      <c r="B303" s="4" t="inlineStr">
        <is>
          <t>Pavo</t>
        </is>
      </c>
      <c r="C303" s="4" t="inlineStr">
        <is>
          <t>Agro America</t>
        </is>
      </c>
      <c r="D303" s="4" t="n">
        <v>1030818</v>
      </c>
      <c r="E303" s="4" t="inlineStr">
        <is>
          <t>PV Fil C/ten MA NMr@ Cj 40 Lb AS</t>
        </is>
      </c>
      <c r="F303" s="4" t="inlineStr">
        <is>
          <t>Pech Desh</t>
        </is>
      </c>
      <c r="G303" s="4" t="inlineStr">
        <is>
          <t>agro america1030818</t>
        </is>
      </c>
      <c r="H303" s="10" t="n">
        <v>0</v>
      </c>
      <c r="I303" t="n">
        <v>20</v>
      </c>
      <c r="J303" t="n">
        <v>27</v>
      </c>
      <c r="K303" s="17" t="n">
        <v>0.5</v>
      </c>
      <c r="L303" s="10">
        <f>K303 * H303</f>
        <v/>
      </c>
      <c r="M303" s="17" t="n">
        <v>0.65</v>
      </c>
      <c r="N303" s="10">
        <f>M303 * H303</f>
        <v/>
      </c>
    </row>
    <row r="304">
      <c r="A304" s="4" t="inlineStr">
        <is>
          <t>01.2023</t>
        </is>
      </c>
      <c r="B304" s="4" t="inlineStr">
        <is>
          <t>Pavo</t>
        </is>
      </c>
      <c r="C304" s="4" t="inlineStr">
        <is>
          <t>Agro America</t>
        </is>
      </c>
      <c r="D304" s="4" t="n">
        <v>1030837</v>
      </c>
      <c r="E304" s="4" t="inlineStr">
        <is>
          <t>PV PchDeh Mrps C/piel @ Cj 40 Lb AS</t>
        </is>
      </c>
      <c r="F304" s="4" t="inlineStr">
        <is>
          <t>Pech Desh</t>
        </is>
      </c>
      <c r="G304" s="4" t="inlineStr">
        <is>
          <t>agro america1030837</t>
        </is>
      </c>
      <c r="H304" s="10" t="n">
        <v>0</v>
      </c>
      <c r="I304" t="n">
        <v>20</v>
      </c>
      <c r="J304" t="n">
        <v>27</v>
      </c>
      <c r="K304" s="17" t="n">
        <v>0.5</v>
      </c>
      <c r="L304" s="10">
        <f>K304 * H304</f>
        <v/>
      </c>
      <c r="M304" s="17" t="n">
        <v>0.65</v>
      </c>
      <c r="N304" s="10">
        <f>M304 * H304</f>
        <v/>
      </c>
    </row>
    <row r="305">
      <c r="A305" s="4" t="inlineStr">
        <is>
          <t>01.2023</t>
        </is>
      </c>
      <c r="B305" s="4" t="inlineStr">
        <is>
          <t>Pavo</t>
        </is>
      </c>
      <c r="C305" s="4" t="inlineStr">
        <is>
          <t>Agro Europa</t>
        </is>
      </c>
      <c r="D305" s="4" t="n">
        <v>1030224</v>
      </c>
      <c r="E305" s="4" t="inlineStr">
        <is>
          <t>PV Tru Larg@ Bo Cj 15k AS</t>
        </is>
      </c>
      <c r="F305" s="4" t="inlineStr">
        <is>
          <t>Trutro</t>
        </is>
      </c>
      <c r="G305" s="4" t="inlineStr">
        <is>
          <t>agro europa1030224</t>
        </is>
      </c>
      <c r="H305" s="10" t="n">
        <v>214828.436</v>
      </c>
      <c r="I305" t="n">
        <v>20</v>
      </c>
      <c r="J305" t="n">
        <v>27</v>
      </c>
      <c r="K305" s="17" t="n">
        <v>0.5</v>
      </c>
      <c r="L305" s="10">
        <f>K305 * H305</f>
        <v/>
      </c>
      <c r="M305" s="17" t="n">
        <v>0.65</v>
      </c>
      <c r="N305" s="10">
        <f>M305 * H305</f>
        <v/>
      </c>
    </row>
    <row r="306">
      <c r="A306" s="4" t="inlineStr">
        <is>
          <t>01.2023</t>
        </is>
      </c>
      <c r="B306" s="4" t="inlineStr">
        <is>
          <t>Pavo</t>
        </is>
      </c>
      <c r="C306" s="4" t="inlineStr">
        <is>
          <t>Agro Europa</t>
        </is>
      </c>
      <c r="D306" s="4" t="n">
        <v>1030265</v>
      </c>
      <c r="E306" s="4" t="inlineStr">
        <is>
          <t>Pv PchDeh S/p@ Jp SO</t>
        </is>
      </c>
      <c r="F306" s="4" t="inlineStr">
        <is>
          <t>Pech Desh</t>
        </is>
      </c>
      <c r="G306" s="4" t="inlineStr">
        <is>
          <t>agro europa1030265</t>
        </is>
      </c>
      <c r="H306" s="10" t="n">
        <v>86400</v>
      </c>
      <c r="I306" t="n">
        <v>20</v>
      </c>
      <c r="J306" t="n">
        <v>27</v>
      </c>
      <c r="K306" s="17" t="n">
        <v>0.5</v>
      </c>
      <c r="L306" s="10">
        <f>K306 * H306</f>
        <v/>
      </c>
      <c r="M306" s="17" t="n">
        <v>0.65</v>
      </c>
      <c r="N306" s="10">
        <f>M306 * H306</f>
        <v/>
      </c>
    </row>
    <row r="307">
      <c r="A307" s="4" t="inlineStr">
        <is>
          <t>01.2023</t>
        </is>
      </c>
      <c r="B307" s="4" t="inlineStr">
        <is>
          <t>Pavo</t>
        </is>
      </c>
      <c r="C307" s="4" t="inlineStr">
        <is>
          <t>Agro Europa</t>
        </is>
      </c>
      <c r="D307" s="4" t="n">
        <v>1030279</v>
      </c>
      <c r="E307" s="4" t="inlineStr">
        <is>
          <t>PV TruDeh Cort S/p@ Jp SO</t>
        </is>
      </c>
      <c r="F307" s="4" t="inlineStr">
        <is>
          <t>Trutro Desh</t>
        </is>
      </c>
      <c r="G307" s="4" t="inlineStr">
        <is>
          <t>agro europa1030279</t>
        </is>
      </c>
      <c r="H307" s="10" t="n">
        <v>43200</v>
      </c>
      <c r="I307" t="n">
        <v>20</v>
      </c>
      <c r="J307" t="n">
        <v>27</v>
      </c>
      <c r="K307" s="17" t="n">
        <v>0.5</v>
      </c>
      <c r="L307" s="10">
        <f>K307 * H307</f>
        <v/>
      </c>
      <c r="M307" s="17" t="n">
        <v>0.65</v>
      </c>
      <c r="N307" s="10">
        <f>M307 * H307</f>
        <v/>
      </c>
    </row>
    <row r="308">
      <c r="A308" s="4" t="inlineStr">
        <is>
          <t>01.2023</t>
        </is>
      </c>
      <c r="B308" s="4" t="inlineStr">
        <is>
          <t>Pavo</t>
        </is>
      </c>
      <c r="C308" s="4" t="inlineStr">
        <is>
          <t>Agro Europa</t>
        </is>
      </c>
      <c r="D308" s="4" t="n">
        <v>1030355</v>
      </c>
      <c r="E308" s="4" t="inlineStr">
        <is>
          <t>PV Rabadilla@ Bo Cj 10K AS</t>
        </is>
      </c>
      <c r="F308" s="4" t="inlineStr">
        <is>
          <t>Varios</t>
        </is>
      </c>
      <c r="G308" s="4" t="inlineStr">
        <is>
          <t>agro europa1030355</t>
        </is>
      </c>
      <c r="H308" s="10" t="n">
        <v>24000</v>
      </c>
      <c r="I308" t="n">
        <v>20</v>
      </c>
      <c r="J308" t="n">
        <v>27</v>
      </c>
      <c r="K308" s="17" t="n">
        <v>0.5</v>
      </c>
      <c r="L308" s="10">
        <f>K308 * H308</f>
        <v/>
      </c>
      <c r="M308" s="17" t="n">
        <v>0.65</v>
      </c>
      <c r="N308" s="10">
        <f>M308 * H308</f>
        <v/>
      </c>
    </row>
    <row r="309">
      <c r="A309" s="4" t="inlineStr">
        <is>
          <t>01.2023</t>
        </is>
      </c>
      <c r="B309" s="4" t="inlineStr">
        <is>
          <t>Pavo</t>
        </is>
      </c>
      <c r="C309" s="4" t="inlineStr">
        <is>
          <t>Agro Europa</t>
        </is>
      </c>
      <c r="D309" s="4" t="n">
        <v>1030388</v>
      </c>
      <c r="E309" s="4" t="inlineStr">
        <is>
          <t>PV Garra B MA@ Bo Cj 15k SO</t>
        </is>
      </c>
      <c r="F309" s="4" t="inlineStr">
        <is>
          <t>Patas</t>
        </is>
      </c>
      <c r="G309" s="4" t="inlineStr">
        <is>
          <t>agro europa1030388</t>
        </is>
      </c>
      <c r="H309" s="10" t="n">
        <v>0</v>
      </c>
      <c r="I309" t="n">
        <v>20</v>
      </c>
      <c r="J309" t="n">
        <v>27</v>
      </c>
      <c r="K309" s="17" t="n">
        <v>0.5</v>
      </c>
      <c r="L309" s="10">
        <f>K309 * H309</f>
        <v/>
      </c>
      <c r="M309" s="17" t="n">
        <v>0.65</v>
      </c>
      <c r="N309" s="10">
        <f>M309 * H309</f>
        <v/>
      </c>
    </row>
    <row r="310">
      <c r="A310" s="4" t="inlineStr">
        <is>
          <t>01.2023</t>
        </is>
      </c>
      <c r="B310" s="4" t="inlineStr">
        <is>
          <t>Pavo</t>
        </is>
      </c>
      <c r="C310" s="4" t="inlineStr">
        <is>
          <t>Agro Europa</t>
        </is>
      </c>
      <c r="D310" s="4" t="n">
        <v>1030498</v>
      </c>
      <c r="E310" s="4" t="inlineStr">
        <is>
          <t>PV Contre@ Bo Cj 10k AS</t>
        </is>
      </c>
      <c r="F310" s="4" t="inlineStr">
        <is>
          <t>Menudencias</t>
        </is>
      </c>
      <c r="G310" s="4" t="inlineStr">
        <is>
          <t>agro europa1030498</t>
        </is>
      </c>
      <c r="H310" s="10" t="n">
        <v>96000</v>
      </c>
      <c r="I310" t="n">
        <v>20</v>
      </c>
      <c r="J310" t="n">
        <v>27</v>
      </c>
      <c r="K310" s="17" t="n">
        <v>0.5</v>
      </c>
      <c r="L310" s="10">
        <f>K310 * H310</f>
        <v/>
      </c>
      <c r="M310" s="17" t="n">
        <v>0.65</v>
      </c>
      <c r="N310" s="10">
        <f>M310 * H310</f>
        <v/>
      </c>
    </row>
    <row r="311">
      <c r="A311" s="4" t="inlineStr">
        <is>
          <t>01.2023</t>
        </is>
      </c>
      <c r="B311" s="4" t="inlineStr">
        <is>
          <t>Pavo</t>
        </is>
      </c>
      <c r="C311" s="4" t="inlineStr">
        <is>
          <t>Agro Europa</t>
        </is>
      </c>
      <c r="D311" s="4" t="n">
        <v>1030635</v>
      </c>
      <c r="E311" s="4" t="inlineStr">
        <is>
          <t>PV Cog MA@ Bo Cj 10k AS</t>
        </is>
      </c>
      <c r="F311" s="4" t="inlineStr">
        <is>
          <t>Menudencias</t>
        </is>
      </c>
      <c r="G311" s="4" t="inlineStr">
        <is>
          <t>agro europa1030635</t>
        </is>
      </c>
      <c r="H311" s="10" t="n">
        <v>0</v>
      </c>
      <c r="I311" t="n">
        <v>20</v>
      </c>
      <c r="J311" t="n">
        <v>27</v>
      </c>
      <c r="K311" s="17" t="n">
        <v>0.5</v>
      </c>
      <c r="L311" s="10">
        <f>K311 * H311</f>
        <v/>
      </c>
      <c r="M311" s="17" t="n">
        <v>0.65</v>
      </c>
      <c r="N311" s="10">
        <f>M311 * H311</f>
        <v/>
      </c>
    </row>
    <row r="312">
      <c r="A312" s="4" t="inlineStr">
        <is>
          <t>01.2023</t>
        </is>
      </c>
      <c r="B312" s="4" t="inlineStr">
        <is>
          <t>Pavo</t>
        </is>
      </c>
      <c r="C312" s="4" t="inlineStr">
        <is>
          <t>Agro Mexico</t>
        </is>
      </c>
      <c r="D312" s="4" t="n">
        <v>1030337</v>
      </c>
      <c r="E312" s="4" t="inlineStr">
        <is>
          <t>PV PchDeh@ Blo Cj 15k SO</t>
        </is>
      </c>
      <c r="F312" s="4" t="inlineStr">
        <is>
          <t>Pech Desh</t>
        </is>
      </c>
      <c r="G312" s="4" t="inlineStr">
        <is>
          <t>agro mexico1030337</t>
        </is>
      </c>
      <c r="H312" s="10" t="n">
        <v>72000</v>
      </c>
      <c r="I312" t="n">
        <v>18</v>
      </c>
      <c r="J312" t="n">
        <v>27</v>
      </c>
      <c r="K312" s="17" t="n">
        <v>0.4444444444444444</v>
      </c>
      <c r="L312" s="10">
        <f>K312 * H312</f>
        <v/>
      </c>
      <c r="M312" s="17" t="n">
        <v>0.6111111111111112</v>
      </c>
      <c r="N312" s="10">
        <f>M312 * H312</f>
        <v/>
      </c>
    </row>
    <row r="313">
      <c r="A313" s="4" t="inlineStr">
        <is>
          <t>01.2023</t>
        </is>
      </c>
      <c r="B313" s="4" t="inlineStr">
        <is>
          <t>Pavo</t>
        </is>
      </c>
      <c r="C313" s="4" t="inlineStr">
        <is>
          <t>Agro Mexico</t>
        </is>
      </c>
      <c r="D313" s="4" t="n">
        <v>1030658</v>
      </c>
      <c r="E313" s="4" t="inlineStr">
        <is>
          <t>PV TruDeh Cort s/h S/p @ Cj AS</t>
        </is>
      </c>
      <c r="F313" s="4" t="inlineStr">
        <is>
          <t>Trutro Desh</t>
        </is>
      </c>
      <c r="G313" s="4" t="inlineStr">
        <is>
          <t>agro mexico1030658</t>
        </is>
      </c>
      <c r="H313" s="10" t="n">
        <v>744538.16</v>
      </c>
      <c r="I313" t="n">
        <v>18</v>
      </c>
      <c r="J313" t="n">
        <v>27</v>
      </c>
      <c r="K313" s="17" t="n">
        <v>0.4444444444444444</v>
      </c>
      <c r="L313" s="10">
        <f>K313 * H313</f>
        <v/>
      </c>
      <c r="M313" s="17" t="n">
        <v>0.6111111111111112</v>
      </c>
      <c r="N313" s="10">
        <f>M313 * H313</f>
        <v/>
      </c>
    </row>
    <row r="314">
      <c r="A314" s="4" t="inlineStr">
        <is>
          <t>01.2023</t>
        </is>
      </c>
      <c r="B314" s="4" t="inlineStr">
        <is>
          <t>Pavo</t>
        </is>
      </c>
      <c r="C314" s="4" t="inlineStr">
        <is>
          <t>Agro Mexico</t>
        </is>
      </c>
      <c r="D314" s="4" t="n">
        <v>1030792</v>
      </c>
      <c r="E314" s="4" t="inlineStr">
        <is>
          <t>PV Fil C/ten MA NMr@ Cj 15 kg AS</t>
        </is>
      </c>
      <c r="F314" s="4" t="inlineStr">
        <is>
          <t>Pech Desh</t>
        </is>
      </c>
      <c r="G314" s="4" t="inlineStr">
        <is>
          <t>agro mexico1030792</t>
        </is>
      </c>
      <c r="H314" s="10" t="n">
        <v>0</v>
      </c>
      <c r="I314" t="n">
        <v>18</v>
      </c>
      <c r="J314" t="n">
        <v>27</v>
      </c>
      <c r="K314" s="17" t="n">
        <v>0.4444444444444444</v>
      </c>
      <c r="L314" s="10">
        <f>K314 * H314</f>
        <v/>
      </c>
      <c r="M314" s="17" t="n">
        <v>0.6111111111111112</v>
      </c>
      <c r="N314" s="10">
        <f>M314 * H314</f>
        <v/>
      </c>
    </row>
    <row r="315">
      <c r="A315" s="4" t="inlineStr">
        <is>
          <t>01.2023</t>
        </is>
      </c>
      <c r="B315" s="4" t="inlineStr">
        <is>
          <t>Pavo</t>
        </is>
      </c>
      <c r="C315" s="4" t="inlineStr">
        <is>
          <t>Agro Mexico</t>
        </is>
      </c>
      <c r="D315" s="4" t="n">
        <v>1030802</v>
      </c>
      <c r="E315" s="4" t="inlineStr">
        <is>
          <t>PV PDM @ Bo Cj 15k AS</t>
        </is>
      </c>
      <c r="F315" s="4" t="inlineStr">
        <is>
          <t>Carne Recuperada</t>
        </is>
      </c>
      <c r="G315" s="4" t="inlineStr">
        <is>
          <t>agro mexico1030802</t>
        </is>
      </c>
      <c r="H315" s="10" t="n">
        <v>335974.777</v>
      </c>
      <c r="I315" t="n">
        <v>18</v>
      </c>
      <c r="J315" t="n">
        <v>27</v>
      </c>
      <c r="K315" s="17" t="n">
        <v>0.4444444444444444</v>
      </c>
      <c r="L315" s="10">
        <f>K315 * H315</f>
        <v/>
      </c>
      <c r="M315" s="17" t="n">
        <v>0.6111111111111112</v>
      </c>
      <c r="N315" s="10">
        <f>M315 * H315</f>
        <v/>
      </c>
    </row>
    <row r="316">
      <c r="A316" s="4" t="inlineStr">
        <is>
          <t>01.2023</t>
        </is>
      </c>
      <c r="B316" s="4" t="inlineStr">
        <is>
          <t>Pavo</t>
        </is>
      </c>
      <c r="C316" s="4" t="inlineStr">
        <is>
          <t>Agro Mexico</t>
        </is>
      </c>
      <c r="D316" s="4" t="n">
        <v>1030810</v>
      </c>
      <c r="E316" s="4" t="inlineStr">
        <is>
          <t>PV Tru Lar MA Mr@ LP 15k AS</t>
        </is>
      </c>
      <c r="F316" s="4" t="inlineStr">
        <is>
          <t>Trutro</t>
        </is>
      </c>
      <c r="G316" s="4" t="inlineStr">
        <is>
          <t>agro mexico1030810</t>
        </is>
      </c>
      <c r="H316" s="10" t="n">
        <v>0</v>
      </c>
      <c r="I316" t="n">
        <v>18</v>
      </c>
      <c r="J316" t="n">
        <v>27</v>
      </c>
      <c r="K316" s="17" t="n">
        <v>0.4444444444444444</v>
      </c>
      <c r="L316" s="10">
        <f>K316 * H316</f>
        <v/>
      </c>
      <c r="M316" s="17" t="n">
        <v>0.6111111111111112</v>
      </c>
      <c r="N316" s="10">
        <f>M316 * H316</f>
        <v/>
      </c>
    </row>
    <row r="317">
      <c r="A317" s="4" t="inlineStr">
        <is>
          <t>01.2023</t>
        </is>
      </c>
      <c r="B317" s="4" t="inlineStr">
        <is>
          <t>Pavo</t>
        </is>
      </c>
      <c r="C317" s="4" t="inlineStr">
        <is>
          <t>Agro Sudamerica</t>
        </is>
      </c>
      <c r="D317" s="4" t="n">
        <v>1030817</v>
      </c>
      <c r="E317" s="4" t="inlineStr">
        <is>
          <t>PV Tru Larg@ Bo Cj 15k AS</t>
        </is>
      </c>
      <c r="F317" s="4" t="inlineStr">
        <is>
          <t>Trutro</t>
        </is>
      </c>
      <c r="G317" s="4" t="inlineStr">
        <is>
          <t>agro sudamerica1030817</t>
        </is>
      </c>
      <c r="H317" s="10" t="n">
        <v>96042.628</v>
      </c>
      <c r="I317" t="n">
        <v>20</v>
      </c>
      <c r="J317" t="n">
        <v>27</v>
      </c>
      <c r="K317" s="17" t="n">
        <v>0.5</v>
      </c>
      <c r="L317" s="10">
        <f>K317 * H317</f>
        <v/>
      </c>
      <c r="M317" s="17" t="n">
        <v>0.65</v>
      </c>
      <c r="N317" s="10">
        <f>M317 * H317</f>
        <v/>
      </c>
    </row>
    <row r="318">
      <c r="A318" s="4" t="inlineStr">
        <is>
          <t>01.2023</t>
        </is>
      </c>
      <c r="B318" s="4" t="inlineStr">
        <is>
          <t>Pavo</t>
        </is>
      </c>
      <c r="C318" s="4" t="inlineStr">
        <is>
          <t>Agrosuper Shanghai</t>
        </is>
      </c>
      <c r="D318" s="4" t="n">
        <v>1030388</v>
      </c>
      <c r="E318" s="4" t="inlineStr">
        <is>
          <t>PV Garra B MA@ Bo Cj 15k SO</t>
        </is>
      </c>
      <c r="F318" s="4" t="inlineStr">
        <is>
          <t>Patas</t>
        </is>
      </c>
      <c r="G318" s="4" t="inlineStr">
        <is>
          <t>agrosuper shanghai1030388</t>
        </is>
      </c>
      <c r="H318" s="10" t="n">
        <v>334500</v>
      </c>
      <c r="I318" t="n">
        <v>20</v>
      </c>
      <c r="J318" t="n">
        <v>27</v>
      </c>
      <c r="K318" s="17" t="n">
        <v>0.5</v>
      </c>
      <c r="L318" s="10">
        <f>K318 * H318</f>
        <v/>
      </c>
      <c r="M318" s="17" t="n">
        <v>0.65</v>
      </c>
      <c r="N318" s="10">
        <f>M318 * H318</f>
        <v/>
      </c>
    </row>
    <row r="319">
      <c r="A319" s="4" t="inlineStr">
        <is>
          <t>01.2023</t>
        </is>
      </c>
      <c r="B319" s="4" t="inlineStr">
        <is>
          <t>Pavo</t>
        </is>
      </c>
      <c r="C319" s="4" t="inlineStr">
        <is>
          <t>Agrosuper Shanghai</t>
        </is>
      </c>
      <c r="D319" s="4" t="n">
        <v>1030506</v>
      </c>
      <c r="E319" s="4" t="inlineStr">
        <is>
          <t>PV PechDeh S/p@ Bo Cj 20k SO</t>
        </is>
      </c>
      <c r="F319" s="4" t="inlineStr">
        <is>
          <t>Pech Desh</t>
        </is>
      </c>
      <c r="G319" s="4" t="inlineStr">
        <is>
          <t>agrosuper shanghai1030506</t>
        </is>
      </c>
      <c r="H319" s="10" t="n">
        <v>192000</v>
      </c>
      <c r="I319" t="n">
        <v>20</v>
      </c>
      <c r="J319" t="n">
        <v>27</v>
      </c>
      <c r="K319" s="17" t="n">
        <v>0.5</v>
      </c>
      <c r="L319" s="10">
        <f>K319 * H319</f>
        <v/>
      </c>
      <c r="M319" s="17" t="n">
        <v>0.65</v>
      </c>
      <c r="N319" s="10">
        <f>M319 * H319</f>
        <v/>
      </c>
    </row>
    <row r="320">
      <c r="A320" s="4" t="inlineStr">
        <is>
          <t>01.2023</t>
        </is>
      </c>
      <c r="B320" s="4" t="inlineStr">
        <is>
          <t>Pavo</t>
        </is>
      </c>
      <c r="C320" s="4" t="inlineStr">
        <is>
          <t>Agrosuper Shanghai</t>
        </is>
      </c>
      <c r="D320" s="4" t="n">
        <v>1030525</v>
      </c>
      <c r="E320" s="4" t="inlineStr">
        <is>
          <t>PV Tru Ala@ Ex blo Cj 15k SO</t>
        </is>
      </c>
      <c r="F320" s="4" t="inlineStr">
        <is>
          <t>Ala</t>
        </is>
      </c>
      <c r="G320" s="4" t="inlineStr">
        <is>
          <t>agrosuper shanghai1030525</t>
        </is>
      </c>
      <c r="H320" s="10" t="n">
        <v>0</v>
      </c>
      <c r="I320" t="n">
        <v>20</v>
      </c>
      <c r="J320" t="n">
        <v>27</v>
      </c>
      <c r="K320" s="17" t="n">
        <v>0.5</v>
      </c>
      <c r="L320" s="10">
        <f>K320 * H320</f>
        <v/>
      </c>
      <c r="M320" s="17" t="n">
        <v>0.65</v>
      </c>
      <c r="N320" s="10">
        <f>M320 * H320</f>
        <v/>
      </c>
    </row>
    <row r="321">
      <c r="A321" s="4" t="inlineStr">
        <is>
          <t>01.2023</t>
        </is>
      </c>
      <c r="B321" s="4" t="inlineStr">
        <is>
          <t>Pavo</t>
        </is>
      </c>
      <c r="C321" s="4" t="inlineStr">
        <is>
          <t>Agrosuper Shanghai</t>
        </is>
      </c>
      <c r="D321" s="4" t="n">
        <v>1030566</v>
      </c>
      <c r="E321" s="4" t="inlineStr">
        <is>
          <t>PV Ctro Pta Ala B MA@ Bo Cj SO</t>
        </is>
      </c>
      <c r="F321" s="4" t="inlineStr">
        <is>
          <t>Ala</t>
        </is>
      </c>
      <c r="G321" s="4" t="inlineStr">
        <is>
          <t>agrosuper shanghai1030566</t>
        </is>
      </c>
      <c r="H321" s="10" t="n">
        <v>0</v>
      </c>
      <c r="I321" t="n">
        <v>20</v>
      </c>
      <c r="J321" t="n">
        <v>27</v>
      </c>
      <c r="K321" s="17" t="n">
        <v>0.5</v>
      </c>
      <c r="L321" s="10">
        <f>K321 * H321</f>
        <v/>
      </c>
      <c r="M321" s="17" t="n">
        <v>0.65</v>
      </c>
      <c r="N321" s="10">
        <f>M321 * H321</f>
        <v/>
      </c>
    </row>
    <row r="322">
      <c r="A322" s="4" t="inlineStr">
        <is>
          <t>01.2023</t>
        </is>
      </c>
      <c r="B322" s="4" t="inlineStr">
        <is>
          <t>Pavo</t>
        </is>
      </c>
      <c r="C322" s="4" t="inlineStr">
        <is>
          <t>Agrosuper Shanghai</t>
        </is>
      </c>
      <c r="D322" s="4" t="n">
        <v>1030683</v>
      </c>
      <c r="E322" s="4" t="inlineStr">
        <is>
          <t>PV Tru Larg@ Bo Cj 15k AS</t>
        </is>
      </c>
      <c r="F322" s="4" t="inlineStr">
        <is>
          <t>Trutro</t>
        </is>
      </c>
      <c r="G322" s="4" t="inlineStr">
        <is>
          <t>agrosuper shanghai1030683</t>
        </is>
      </c>
      <c r="H322" s="10" t="n">
        <v>288000</v>
      </c>
      <c r="I322" t="n">
        <v>20</v>
      </c>
      <c r="J322" t="n">
        <v>27</v>
      </c>
      <c r="K322" s="17" t="n">
        <v>0.5</v>
      </c>
      <c r="L322" s="10">
        <f>K322 * H322</f>
        <v/>
      </c>
      <c r="M322" s="17" t="n">
        <v>0.65</v>
      </c>
      <c r="N322" s="10">
        <f>M322 * H322</f>
        <v/>
      </c>
    </row>
    <row r="323">
      <c r="A323" s="4" t="inlineStr">
        <is>
          <t>01.2023</t>
        </is>
      </c>
      <c r="B323" s="4" t="inlineStr">
        <is>
          <t>Pavo</t>
        </is>
      </c>
      <c r="C323" s="4" t="inlineStr">
        <is>
          <t>Agrosuper Shanghai</t>
        </is>
      </c>
      <c r="D323" s="4" t="n">
        <v>1030685</v>
      </c>
      <c r="E323" s="4" t="inlineStr">
        <is>
          <t>PV Ctro Pta Ala@ Bo Cj 15k AS</t>
        </is>
      </c>
      <c r="F323" s="4" t="inlineStr">
        <is>
          <t>Ala</t>
        </is>
      </c>
      <c r="G323" s="4" t="inlineStr">
        <is>
          <t>agrosuper shanghai1030685</t>
        </is>
      </c>
      <c r="H323" s="10" t="n">
        <v>192000</v>
      </c>
      <c r="I323" t="n">
        <v>20</v>
      </c>
      <c r="J323" t="n">
        <v>27</v>
      </c>
      <c r="K323" s="17" t="n">
        <v>0.5</v>
      </c>
      <c r="L323" s="10">
        <f>K323 * H323</f>
        <v/>
      </c>
      <c r="M323" s="17" t="n">
        <v>0.65</v>
      </c>
      <c r="N323" s="10">
        <f>M323 * H323</f>
        <v/>
      </c>
    </row>
    <row r="324">
      <c r="A324" s="4" t="inlineStr">
        <is>
          <t>01.2023</t>
        </is>
      </c>
      <c r="B324" s="4" t="inlineStr">
        <is>
          <t>Pavo</t>
        </is>
      </c>
      <c r="C324" s="4" t="inlineStr">
        <is>
          <t>Agrosuper Shanghai</t>
        </is>
      </c>
      <c r="D324" s="4" t="n">
        <v>1030686</v>
      </c>
      <c r="E324" s="4" t="inlineStr">
        <is>
          <t>PV Cog S/piel MA@ Bo Cj 15k AS</t>
        </is>
      </c>
      <c r="F324" s="4" t="inlineStr">
        <is>
          <t>Menudencias</t>
        </is>
      </c>
      <c r="G324" s="4" t="inlineStr">
        <is>
          <t>agrosuper shanghai1030686</t>
        </is>
      </c>
      <c r="H324" s="10" t="n">
        <v>192000</v>
      </c>
      <c r="I324" t="n">
        <v>20</v>
      </c>
      <c r="J324" t="n">
        <v>27</v>
      </c>
      <c r="K324" s="17" t="n">
        <v>0.5</v>
      </c>
      <c r="L324" s="10">
        <f>K324 * H324</f>
        <v/>
      </c>
      <c r="M324" s="17" t="n">
        <v>0.65</v>
      </c>
      <c r="N324" s="10">
        <f>M324 * H324</f>
        <v/>
      </c>
    </row>
    <row r="325">
      <c r="A325" s="4" t="inlineStr">
        <is>
          <t>01.2023</t>
        </is>
      </c>
      <c r="B325" s="4" t="inlineStr">
        <is>
          <t>Pavo</t>
        </is>
      </c>
      <c r="C325" s="4" t="inlineStr">
        <is>
          <t>Agrosuper Shanghai</t>
        </is>
      </c>
      <c r="D325" s="4" t="n">
        <v>1030791</v>
      </c>
      <c r="E325" s="4" t="inlineStr">
        <is>
          <t>PV MA Tru Lar@ Bo Cj 15k AS</t>
        </is>
      </c>
      <c r="F325" s="4" t="inlineStr">
        <is>
          <t>Trutro</t>
        </is>
      </c>
      <c r="G325" s="4" t="inlineStr">
        <is>
          <t>agrosuper shanghai1030791</t>
        </is>
      </c>
      <c r="H325" s="10" t="n">
        <v>0</v>
      </c>
      <c r="I325" t="n">
        <v>20</v>
      </c>
      <c r="J325" t="n">
        <v>27</v>
      </c>
      <c r="K325" s="17" t="n">
        <v>0.5</v>
      </c>
      <c r="L325" s="10">
        <f>K325 * H325</f>
        <v/>
      </c>
      <c r="M325" s="17" t="n">
        <v>0.65</v>
      </c>
      <c r="N325" s="10">
        <f>M325 * H325</f>
        <v/>
      </c>
    </row>
    <row r="326">
      <c r="A326" s="4" t="inlineStr">
        <is>
          <t>01.2023</t>
        </is>
      </c>
      <c r="B326" s="4" t="inlineStr">
        <is>
          <t>Elaborado</t>
        </is>
      </c>
      <c r="C326" s="4" t="inlineStr">
        <is>
          <t>Agro America</t>
        </is>
      </c>
      <c r="D326" s="4" t="n">
        <v>1100570</v>
      </c>
      <c r="E326" s="4" t="inlineStr">
        <is>
          <t>Figuritas Pollo@ Bo 18x1.5 Lb Cj AS</t>
        </is>
      </c>
      <c r="F326" s="4" t="inlineStr">
        <is>
          <t>Empanizado</t>
        </is>
      </c>
      <c r="G326" s="4" t="inlineStr">
        <is>
          <t>agro america1100570</t>
        </is>
      </c>
      <c r="H326" s="10" t="n">
        <v>0</v>
      </c>
      <c r="I326" t="n">
        <v>20</v>
      </c>
      <c r="J326" t="n">
        <v>27</v>
      </c>
      <c r="K326" s="17" t="n">
        <v>0.5</v>
      </c>
      <c r="L326" s="10">
        <f>K326 * H326</f>
        <v/>
      </c>
      <c r="M326" s="17" t="n">
        <v>0.65</v>
      </c>
      <c r="N326" s="10">
        <f>M326 * H326</f>
        <v/>
      </c>
    </row>
    <row r="327">
      <c r="A327" s="4" t="inlineStr">
        <is>
          <t>01.2023</t>
        </is>
      </c>
      <c r="B327" s="4" t="inlineStr">
        <is>
          <t>Elaborado</t>
        </is>
      </c>
      <c r="C327" s="4" t="inlineStr">
        <is>
          <t>Agro America</t>
        </is>
      </c>
      <c r="D327" s="4" t="n">
        <v>1100572</v>
      </c>
      <c r="E327" s="4" t="inlineStr">
        <is>
          <t>Strips Pollo@ Bo 18x1.5 Lb Cj AS</t>
        </is>
      </c>
      <c r="F327" s="4" t="inlineStr">
        <is>
          <t>Empanizado</t>
        </is>
      </c>
      <c r="G327" s="4" t="inlineStr">
        <is>
          <t>agro america1100572</t>
        </is>
      </c>
      <c r="H327" s="10" t="n">
        <v>0</v>
      </c>
      <c r="I327" t="n">
        <v>20</v>
      </c>
      <c r="J327" t="n">
        <v>27</v>
      </c>
      <c r="K327" s="17" t="n">
        <v>0.5</v>
      </c>
      <c r="L327" s="10">
        <f>K327 * H327</f>
        <v/>
      </c>
      <c r="M327" s="17" t="n">
        <v>0.65</v>
      </c>
      <c r="N327" s="10">
        <f>M327 * H327</f>
        <v/>
      </c>
    </row>
    <row r="328">
      <c r="A328" s="4" t="inlineStr">
        <is>
          <t>01.2023</t>
        </is>
      </c>
      <c r="B328" s="4" t="inlineStr">
        <is>
          <t>Elaborado</t>
        </is>
      </c>
      <c r="C328" s="4" t="inlineStr">
        <is>
          <t>Agro America</t>
        </is>
      </c>
      <c r="D328" s="4" t="n">
        <v>1100573</v>
      </c>
      <c r="E328" s="4" t="inlineStr">
        <is>
          <t>Croq Pollo 80g@Bo 18x1,5 Lb Cj AS</t>
        </is>
      </c>
      <c r="F328" s="4" t="inlineStr">
        <is>
          <t>Empanizado</t>
        </is>
      </c>
      <c r="G328" s="4" t="inlineStr">
        <is>
          <t>agro america1100573</t>
        </is>
      </c>
      <c r="H328" s="10" t="n">
        <v>0</v>
      </c>
      <c r="I328" t="n">
        <v>20</v>
      </c>
      <c r="J328" t="n">
        <v>27</v>
      </c>
      <c r="K328" s="17" t="n">
        <v>0.5</v>
      </c>
      <c r="L328" s="10">
        <f>K328 * H328</f>
        <v/>
      </c>
      <c r="M328" s="17" t="n">
        <v>0.65</v>
      </c>
      <c r="N328" s="10">
        <f>M328 * H328</f>
        <v/>
      </c>
    </row>
    <row r="329">
      <c r="A329" s="4" t="inlineStr">
        <is>
          <t>01.2023</t>
        </is>
      </c>
      <c r="B329" s="4" t="inlineStr">
        <is>
          <t>Elaborado</t>
        </is>
      </c>
      <c r="C329" s="4" t="inlineStr">
        <is>
          <t>Agro America</t>
        </is>
      </c>
      <c r="D329" s="4" t="n">
        <v>1100574</v>
      </c>
      <c r="E329" s="4" t="inlineStr">
        <is>
          <t>Nugg Pollo@ Bo 18x1.5 Lb Cj AS</t>
        </is>
      </c>
      <c r="F329" s="4" t="inlineStr">
        <is>
          <t>Empanizado</t>
        </is>
      </c>
      <c r="G329" s="4" t="inlineStr">
        <is>
          <t>agro america1100574</t>
        </is>
      </c>
      <c r="H329" s="10" t="n">
        <v>22032</v>
      </c>
      <c r="I329" t="n">
        <v>20</v>
      </c>
      <c r="J329" t="n">
        <v>27</v>
      </c>
      <c r="K329" s="17" t="n">
        <v>0.5</v>
      </c>
      <c r="L329" s="10">
        <f>K329 * H329</f>
        <v/>
      </c>
      <c r="M329" s="17" t="n">
        <v>0.65</v>
      </c>
      <c r="N329" s="10">
        <f>M329 * H329</f>
        <v/>
      </c>
    </row>
    <row r="330">
      <c r="A330" s="4" t="inlineStr">
        <is>
          <t>01.2023</t>
        </is>
      </c>
      <c r="B330" s="4" t="inlineStr">
        <is>
          <t>Elaborado</t>
        </is>
      </c>
      <c r="C330" s="4" t="inlineStr">
        <is>
          <t>Agro America</t>
        </is>
      </c>
      <c r="D330" s="4" t="n">
        <v>1100602</v>
      </c>
      <c r="E330" s="4" t="inlineStr">
        <is>
          <t>File Pollo PR@ Bo 18x1.5 Lb Cj AS</t>
        </is>
      </c>
      <c r="F330" s="4" t="inlineStr">
        <is>
          <t>Empanizado</t>
        </is>
      </c>
      <c r="G330" s="4" t="inlineStr">
        <is>
          <t>agro america1100602</t>
        </is>
      </c>
      <c r="H330" s="10" t="n">
        <v>0</v>
      </c>
      <c r="I330" t="n">
        <v>20</v>
      </c>
      <c r="J330" t="n">
        <v>27</v>
      </c>
      <c r="K330" s="17" t="n">
        <v>0.5</v>
      </c>
      <c r="L330" s="10">
        <f>K330 * H330</f>
        <v/>
      </c>
      <c r="M330" s="17" t="n">
        <v>0.65</v>
      </c>
      <c r="N330" s="10">
        <f>M330 * H330</f>
        <v/>
      </c>
    </row>
    <row r="331">
      <c r="A331" s="4" t="inlineStr">
        <is>
          <t>02.2023</t>
        </is>
      </c>
      <c r="B331" s="4" t="inlineStr">
        <is>
          <t>Pollo</t>
        </is>
      </c>
      <c r="C331" s="4" t="inlineStr">
        <is>
          <t>Africa</t>
        </is>
      </c>
      <c r="D331" s="4" t="n">
        <v>1010877</v>
      </c>
      <c r="E331" s="4" t="inlineStr">
        <is>
          <t>PO Molleja Mrps@ Cj 10k AS</t>
        </is>
      </c>
      <c r="F331" s="4" t="inlineStr">
        <is>
          <t>Menudencias</t>
        </is>
      </c>
      <c r="G331" s="4" t="inlineStr">
        <is>
          <t>africa1010877</t>
        </is>
      </c>
      <c r="H331" s="10" t="n">
        <v>96000</v>
      </c>
      <c r="I331" t="n">
        <v>20</v>
      </c>
      <c r="J331" t="n">
        <v>27</v>
      </c>
      <c r="K331" s="17" t="n">
        <v>0.5</v>
      </c>
      <c r="L331" s="10">
        <f>K331 * H331</f>
        <v/>
      </c>
      <c r="M331" s="17" t="n">
        <v>0.65</v>
      </c>
      <c r="N331" s="10">
        <f>M331 * H331</f>
        <v/>
      </c>
    </row>
    <row r="332">
      <c r="A332" s="4" t="inlineStr">
        <is>
          <t>02.2023</t>
        </is>
      </c>
      <c r="B332" s="4" t="inlineStr">
        <is>
          <t>Pollo</t>
        </is>
      </c>
      <c r="C332" s="4" t="inlineStr">
        <is>
          <t>Africa</t>
        </is>
      </c>
      <c r="D332" s="4" t="n">
        <v>1011042</v>
      </c>
      <c r="E332" s="4" t="inlineStr">
        <is>
          <t>PO Pta Espinaz@ Cj 10k AS</t>
        </is>
      </c>
      <c r="F332" s="4" t="inlineStr">
        <is>
          <t>Cazuela</t>
        </is>
      </c>
      <c r="G332" s="4" t="inlineStr">
        <is>
          <t>africa1011042</t>
        </is>
      </c>
      <c r="H332" s="10" t="n">
        <v>91200</v>
      </c>
      <c r="I332" t="n">
        <v>20</v>
      </c>
      <c r="J332" t="n">
        <v>27</v>
      </c>
      <c r="K332" s="17" t="n">
        <v>0.5</v>
      </c>
      <c r="L332" s="10">
        <f>K332 * H332</f>
        <v/>
      </c>
      <c r="M332" s="17" t="n">
        <v>0.65</v>
      </c>
      <c r="N332" s="10">
        <f>M332 * H332</f>
        <v/>
      </c>
    </row>
    <row r="333">
      <c r="A333" s="4" t="inlineStr">
        <is>
          <t>02.2023</t>
        </is>
      </c>
      <c r="B333" s="4" t="inlineStr">
        <is>
          <t>Pollo</t>
        </is>
      </c>
      <c r="C333" s="4" t="inlineStr">
        <is>
          <t>Africa</t>
        </is>
      </c>
      <c r="D333" s="4" t="n">
        <v>1012719</v>
      </c>
      <c r="E333" s="4" t="inlineStr">
        <is>
          <t>PO Ppa Esp@ 2 Blox10kg CJ AS SD</t>
        </is>
      </c>
      <c r="F333" s="4" t="inlineStr">
        <is>
          <t>Carne Recuperada</t>
        </is>
      </c>
      <c r="G333" s="4" t="inlineStr">
        <is>
          <t>africa1012719</t>
        </is>
      </c>
      <c r="H333" s="10" t="n">
        <v>95976.39200000001</v>
      </c>
      <c r="I333" t="n">
        <v>20</v>
      </c>
      <c r="J333" t="n">
        <v>27</v>
      </c>
      <c r="K333" s="17" t="n">
        <v>0.5</v>
      </c>
      <c r="L333" s="10">
        <f>K333 * H333</f>
        <v/>
      </c>
      <c r="M333" s="17" t="n">
        <v>0.65</v>
      </c>
      <c r="N333" s="10">
        <f>M333 * H333</f>
        <v/>
      </c>
    </row>
    <row r="334">
      <c r="A334" s="4" t="inlineStr">
        <is>
          <t>02.2023</t>
        </is>
      </c>
      <c r="B334" s="4" t="inlineStr">
        <is>
          <t>Pollo</t>
        </is>
      </c>
      <c r="C334" s="4" t="inlineStr">
        <is>
          <t>Agro America</t>
        </is>
      </c>
      <c r="D334" s="4" t="n">
        <v>1010888</v>
      </c>
      <c r="E334" s="4" t="inlineStr">
        <is>
          <t>PO PchDeh 8oz 2x10 NMr@ Cj 9k AS</t>
        </is>
      </c>
      <c r="F334" s="4" t="inlineStr">
        <is>
          <t>Pechuga Desh</t>
        </is>
      </c>
      <c r="G334" s="4" t="inlineStr">
        <is>
          <t>agro america1010888</t>
        </is>
      </c>
      <c r="H334" s="10" t="n">
        <v>0</v>
      </c>
      <c r="I334" t="n">
        <v>20</v>
      </c>
      <c r="J334" t="n">
        <v>27</v>
      </c>
      <c r="K334" s="17" t="n">
        <v>0.5</v>
      </c>
      <c r="L334" s="10">
        <f>K334 * H334</f>
        <v/>
      </c>
      <c r="M334" s="17" t="n">
        <v>0.65</v>
      </c>
      <c r="N334" s="10">
        <f>M334 * H334</f>
        <v/>
      </c>
    </row>
    <row r="335">
      <c r="A335" s="4" t="inlineStr">
        <is>
          <t>02.2023</t>
        </is>
      </c>
      <c r="B335" s="4" t="inlineStr">
        <is>
          <t>Pollo</t>
        </is>
      </c>
      <c r="C335" s="4" t="inlineStr">
        <is>
          <t>Agro America</t>
        </is>
      </c>
      <c r="D335" s="4" t="n">
        <v>1011105</v>
      </c>
      <c r="E335" s="4" t="inlineStr">
        <is>
          <t>PO Tru-Ctro Ala 60-80 4x10 NMr@ Cj20k AS</t>
        </is>
      </c>
      <c r="F335" s="4" t="inlineStr">
        <is>
          <t>Ala</t>
        </is>
      </c>
      <c r="G335" s="4" t="inlineStr">
        <is>
          <t>agro america1011105</t>
        </is>
      </c>
      <c r="H335" s="10" t="n">
        <v>159632</v>
      </c>
      <c r="I335" t="n">
        <v>20</v>
      </c>
      <c r="J335" t="n">
        <v>27</v>
      </c>
      <c r="K335" s="17" t="n">
        <v>0.5</v>
      </c>
      <c r="L335" s="10">
        <f>K335 * H335</f>
        <v/>
      </c>
      <c r="M335" s="17" t="n">
        <v>0.65</v>
      </c>
      <c r="N335" s="10">
        <f>M335 * H335</f>
        <v/>
      </c>
    </row>
    <row r="336">
      <c r="A336" s="4" t="inlineStr">
        <is>
          <t>02.2023</t>
        </is>
      </c>
      <c r="B336" s="4" t="inlineStr">
        <is>
          <t>Pollo</t>
        </is>
      </c>
      <c r="C336" s="4" t="inlineStr">
        <is>
          <t>Agro America</t>
        </is>
      </c>
      <c r="D336" s="4" t="n">
        <v>1011701</v>
      </c>
      <c r="E336" s="4" t="inlineStr">
        <is>
          <t>PO PchDeh NMr@ Cj 20k AS</t>
        </is>
      </c>
      <c r="F336" s="4" t="inlineStr">
        <is>
          <t>Pechuga Desh</t>
        </is>
      </c>
      <c r="G336" s="4" t="inlineStr">
        <is>
          <t>agro america1011701</t>
        </is>
      </c>
      <c r="H336" s="10" t="n">
        <v>0</v>
      </c>
      <c r="I336" t="n">
        <v>20</v>
      </c>
      <c r="J336" t="n">
        <v>27</v>
      </c>
      <c r="K336" s="17" t="n">
        <v>0.5</v>
      </c>
      <c r="L336" s="10">
        <f>K336 * H336</f>
        <v/>
      </c>
      <c r="M336" s="17" t="n">
        <v>0.65</v>
      </c>
      <c r="N336" s="10">
        <f>M336 * H336</f>
        <v/>
      </c>
    </row>
    <row r="337">
      <c r="A337" s="4" t="inlineStr">
        <is>
          <t>02.2023</t>
        </is>
      </c>
      <c r="B337" s="4" t="inlineStr">
        <is>
          <t>Pollo</t>
        </is>
      </c>
      <c r="C337" s="4" t="inlineStr">
        <is>
          <t>Agro America</t>
        </is>
      </c>
      <c r="D337" s="4" t="n">
        <v>1012107</v>
      </c>
      <c r="E337" s="4" t="inlineStr">
        <is>
          <t>PO PchDeh 4oz Mr@ Cj AS</t>
        </is>
      </c>
      <c r="F337" s="4" t="inlineStr">
        <is>
          <t>Pechuga Desh</t>
        </is>
      </c>
      <c r="G337" s="4" t="inlineStr">
        <is>
          <t>agro america1012107</t>
        </is>
      </c>
      <c r="H337" s="10" t="n">
        <v>79833.60000000001</v>
      </c>
      <c r="I337" t="n">
        <v>20</v>
      </c>
      <c r="J337" t="n">
        <v>27</v>
      </c>
      <c r="K337" s="17" t="n">
        <v>0.5</v>
      </c>
      <c r="L337" s="10">
        <f>K337 * H337</f>
        <v/>
      </c>
      <c r="M337" s="17" t="n">
        <v>0.65</v>
      </c>
      <c r="N337" s="10">
        <f>M337 * H337</f>
        <v/>
      </c>
    </row>
    <row r="338">
      <c r="A338" s="4" t="inlineStr">
        <is>
          <t>02.2023</t>
        </is>
      </c>
      <c r="B338" s="4" t="inlineStr">
        <is>
          <t>Pollo</t>
        </is>
      </c>
      <c r="C338" s="4" t="inlineStr">
        <is>
          <t>Agro America</t>
        </is>
      </c>
      <c r="D338" s="4" t="n">
        <v>1012108</v>
      </c>
      <c r="E338" s="4" t="inlineStr">
        <is>
          <t>PO PchDeh 5oz Mr@ Cj AS</t>
        </is>
      </c>
      <c r="F338" s="4" t="inlineStr">
        <is>
          <t>Pechuga Desh</t>
        </is>
      </c>
      <c r="G338" s="4" t="inlineStr">
        <is>
          <t>agro america1012108</t>
        </is>
      </c>
      <c r="H338" s="10" t="n">
        <v>119750.4</v>
      </c>
      <c r="I338" t="n">
        <v>20</v>
      </c>
      <c r="J338" t="n">
        <v>27</v>
      </c>
      <c r="K338" s="17" t="n">
        <v>0.5</v>
      </c>
      <c r="L338" s="10">
        <f>K338 * H338</f>
        <v/>
      </c>
      <c r="M338" s="17" t="n">
        <v>0.65</v>
      </c>
      <c r="N338" s="10">
        <f>M338 * H338</f>
        <v/>
      </c>
    </row>
    <row r="339">
      <c r="A339" s="4" t="inlineStr">
        <is>
          <t>02.2023</t>
        </is>
      </c>
      <c r="B339" s="4" t="inlineStr">
        <is>
          <t>Pollo</t>
        </is>
      </c>
      <c r="C339" s="4" t="inlineStr">
        <is>
          <t>Agro America</t>
        </is>
      </c>
      <c r="D339" s="4" t="n">
        <v>1012109</v>
      </c>
      <c r="E339" s="4" t="inlineStr">
        <is>
          <t>PO PchDeh 6oz Mr@ Cj AS</t>
        </is>
      </c>
      <c r="F339" s="4" t="inlineStr">
        <is>
          <t>Pechuga Desh</t>
        </is>
      </c>
      <c r="G339" s="4" t="inlineStr">
        <is>
          <t>agro america1012109</t>
        </is>
      </c>
      <c r="H339" s="10" t="n">
        <v>439084.8</v>
      </c>
      <c r="I339" t="n">
        <v>20</v>
      </c>
      <c r="J339" t="n">
        <v>27</v>
      </c>
      <c r="K339" s="17" t="n">
        <v>0.5</v>
      </c>
      <c r="L339" s="10">
        <f>K339 * H339</f>
        <v/>
      </c>
      <c r="M339" s="17" t="n">
        <v>0.65</v>
      </c>
      <c r="N339" s="10">
        <f>M339 * H339</f>
        <v/>
      </c>
    </row>
    <row r="340">
      <c r="A340" s="4" t="inlineStr">
        <is>
          <t>02.2023</t>
        </is>
      </c>
      <c r="B340" s="4" t="inlineStr">
        <is>
          <t>Pollo</t>
        </is>
      </c>
      <c r="C340" s="4" t="inlineStr">
        <is>
          <t>Agro America</t>
        </is>
      </c>
      <c r="D340" s="4" t="n">
        <v>1012110</v>
      </c>
      <c r="E340" s="4" t="inlineStr">
        <is>
          <t>PO PchDeh 7oz Mr@ Cj AS</t>
        </is>
      </c>
      <c r="F340" s="4" t="inlineStr">
        <is>
          <t>Pechuga Desh</t>
        </is>
      </c>
      <c r="G340" s="4" t="inlineStr">
        <is>
          <t>agro america1012110</t>
        </is>
      </c>
      <c r="H340" s="10" t="n">
        <v>0</v>
      </c>
      <c r="I340" t="n">
        <v>20</v>
      </c>
      <c r="J340" t="n">
        <v>27</v>
      </c>
      <c r="K340" s="17" t="n">
        <v>0.5</v>
      </c>
      <c r="L340" s="10">
        <f>K340 * H340</f>
        <v/>
      </c>
      <c r="M340" s="17" t="n">
        <v>0.65</v>
      </c>
      <c r="N340" s="10">
        <f>M340 * H340</f>
        <v/>
      </c>
    </row>
    <row r="341">
      <c r="A341" s="4" t="inlineStr">
        <is>
          <t>02.2023</t>
        </is>
      </c>
      <c r="B341" s="4" t="inlineStr">
        <is>
          <t>Pollo</t>
        </is>
      </c>
      <c r="C341" s="4" t="inlineStr">
        <is>
          <t>Agro America</t>
        </is>
      </c>
      <c r="D341" s="4" t="n">
        <v>1012111</v>
      </c>
      <c r="E341" s="4" t="inlineStr">
        <is>
          <t>PO PchDeh 8oz Mr@ Cj AS</t>
        </is>
      </c>
      <c r="F341" s="4" t="inlineStr">
        <is>
          <t>Pechuga Desh</t>
        </is>
      </c>
      <c r="G341" s="4" t="inlineStr">
        <is>
          <t>agro america1012111</t>
        </is>
      </c>
      <c r="H341" s="10" t="n">
        <v>39916.8</v>
      </c>
      <c r="I341" t="n">
        <v>20</v>
      </c>
      <c r="J341" t="n">
        <v>27</v>
      </c>
      <c r="K341" s="17" t="n">
        <v>0.5</v>
      </c>
      <c r="L341" s="10">
        <f>K341 * H341</f>
        <v/>
      </c>
      <c r="M341" s="17" t="n">
        <v>0.65</v>
      </c>
      <c r="N341" s="10">
        <f>M341 * H341</f>
        <v/>
      </c>
    </row>
    <row r="342">
      <c r="A342" s="4" t="inlineStr">
        <is>
          <t>02.2023</t>
        </is>
      </c>
      <c r="B342" s="4" t="inlineStr">
        <is>
          <t>Pollo</t>
        </is>
      </c>
      <c r="C342" s="4" t="inlineStr">
        <is>
          <t>Agro America</t>
        </is>
      </c>
      <c r="D342" s="4" t="n">
        <v>1012112</v>
      </c>
      <c r="E342" s="4" t="inlineStr">
        <is>
          <t>PO PchDeh 9oz Mr@ Cj AS</t>
        </is>
      </c>
      <c r="F342" s="4" t="inlineStr">
        <is>
          <t>Pechuga Desh</t>
        </is>
      </c>
      <c r="G342" s="4" t="inlineStr">
        <is>
          <t>agro america1012112</t>
        </is>
      </c>
      <c r="H342" s="10" t="n">
        <v>0</v>
      </c>
      <c r="I342" t="n">
        <v>20</v>
      </c>
      <c r="J342" t="n">
        <v>27</v>
      </c>
      <c r="K342" s="17" t="n">
        <v>0.5</v>
      </c>
      <c r="L342" s="10">
        <f>K342 * H342</f>
        <v/>
      </c>
      <c r="M342" s="17" t="n">
        <v>0.65</v>
      </c>
      <c r="N342" s="10">
        <f>M342 * H342</f>
        <v/>
      </c>
    </row>
    <row r="343">
      <c r="A343" s="4" t="inlineStr">
        <is>
          <t>02.2023</t>
        </is>
      </c>
      <c r="B343" s="4" t="inlineStr">
        <is>
          <t>Pollo</t>
        </is>
      </c>
      <c r="C343" s="4" t="inlineStr">
        <is>
          <t>Agro America</t>
        </is>
      </c>
      <c r="D343" s="4" t="n">
        <v>1012145</v>
      </c>
      <c r="E343" s="4" t="inlineStr">
        <is>
          <t>PO PchDeh S/p/g/f &lt;140@ Fi Cj 20k AS</t>
        </is>
      </c>
      <c r="F343" s="4" t="inlineStr">
        <is>
          <t>Pechuga Desh</t>
        </is>
      </c>
      <c r="G343" s="4" t="inlineStr">
        <is>
          <t>agro america1012145</t>
        </is>
      </c>
      <c r="H343" s="10" t="n">
        <v>0</v>
      </c>
      <c r="I343" t="n">
        <v>20</v>
      </c>
      <c r="J343" t="n">
        <v>27</v>
      </c>
      <c r="K343" s="17" t="n">
        <v>0.5</v>
      </c>
      <c r="L343" s="10">
        <f>K343 * H343</f>
        <v/>
      </c>
      <c r="M343" s="17" t="n">
        <v>0.65</v>
      </c>
      <c r="N343" s="10">
        <f>M343 * H343</f>
        <v/>
      </c>
    </row>
    <row r="344">
      <c r="A344" s="4" t="inlineStr">
        <is>
          <t>02.2023</t>
        </is>
      </c>
      <c r="B344" s="4" t="inlineStr">
        <is>
          <t>Pollo</t>
        </is>
      </c>
      <c r="C344" s="4" t="inlineStr">
        <is>
          <t>Agro America</t>
        </is>
      </c>
      <c r="D344" s="4" t="n">
        <v>1012147</v>
      </c>
      <c r="E344" s="4" t="inlineStr">
        <is>
          <t>PO File s/t Mr@ Fi Cj 17k AS</t>
        </is>
      </c>
      <c r="F344" s="4" t="inlineStr">
        <is>
          <t>Filete</t>
        </is>
      </c>
      <c r="G344" s="4" t="inlineStr">
        <is>
          <t>agro america1012147</t>
        </is>
      </c>
      <c r="H344" s="10" t="n">
        <v>74641.60000000001</v>
      </c>
      <c r="I344" t="n">
        <v>20</v>
      </c>
      <c r="J344" t="n">
        <v>27</v>
      </c>
      <c r="K344" s="17" t="n">
        <v>0.5</v>
      </c>
      <c r="L344" s="10">
        <f>K344 * H344</f>
        <v/>
      </c>
      <c r="M344" s="17" t="n">
        <v>0.65</v>
      </c>
      <c r="N344" s="10">
        <f>M344 * H344</f>
        <v/>
      </c>
    </row>
    <row r="345">
      <c r="A345" s="4" t="inlineStr">
        <is>
          <t>02.2023</t>
        </is>
      </c>
      <c r="B345" s="4" t="inlineStr">
        <is>
          <t>Pollo</t>
        </is>
      </c>
      <c r="C345" s="4" t="inlineStr">
        <is>
          <t>Agro America</t>
        </is>
      </c>
      <c r="D345" s="4" t="n">
        <v>1012148</v>
      </c>
      <c r="E345" s="4" t="inlineStr">
        <is>
          <t>PO Tru-Ctro Ala 60-80 Mr@ Fi Cj 20k AS</t>
        </is>
      </c>
      <c r="F345" s="4" t="inlineStr">
        <is>
          <t>Ala</t>
        </is>
      </c>
      <c r="G345" s="4" t="inlineStr">
        <is>
          <t>agro america1012148</t>
        </is>
      </c>
      <c r="H345" s="10" t="n">
        <v>0</v>
      </c>
      <c r="I345" t="n">
        <v>20</v>
      </c>
      <c r="J345" t="n">
        <v>27</v>
      </c>
      <c r="K345" s="17" t="n">
        <v>0.5</v>
      </c>
      <c r="L345" s="10">
        <f>K345 * H345</f>
        <v/>
      </c>
      <c r="M345" s="17" t="n">
        <v>0.65</v>
      </c>
      <c r="N345" s="10">
        <f>M345 * H345</f>
        <v/>
      </c>
    </row>
    <row r="346">
      <c r="A346" s="4" t="inlineStr">
        <is>
          <t>02.2023</t>
        </is>
      </c>
      <c r="B346" s="4" t="inlineStr">
        <is>
          <t>Pollo</t>
        </is>
      </c>
      <c r="C346" s="4" t="inlineStr">
        <is>
          <t>Agro America</t>
        </is>
      </c>
      <c r="D346" s="4" t="n">
        <v>1012157</v>
      </c>
      <c r="E346" s="4" t="inlineStr">
        <is>
          <t>PO Tru Ala 8x5@ Fi Cj AS</t>
        </is>
      </c>
      <c r="F346" s="4" t="inlineStr">
        <is>
          <t>Ala</t>
        </is>
      </c>
      <c r="G346" s="4" t="inlineStr">
        <is>
          <t>agro america1012157</t>
        </is>
      </c>
      <c r="H346" s="10" t="n">
        <v>0</v>
      </c>
      <c r="I346" t="n">
        <v>20</v>
      </c>
      <c r="J346" t="n">
        <v>27</v>
      </c>
      <c r="K346" s="17" t="n">
        <v>0.5</v>
      </c>
      <c r="L346" s="10">
        <f>K346 * H346</f>
        <v/>
      </c>
      <c r="M346" s="17" t="n">
        <v>0.65</v>
      </c>
      <c r="N346" s="10">
        <f>M346 * H346</f>
        <v/>
      </c>
    </row>
    <row r="347">
      <c r="A347" s="4" t="inlineStr">
        <is>
          <t>02.2023</t>
        </is>
      </c>
      <c r="B347" s="4" t="inlineStr">
        <is>
          <t>Pollo</t>
        </is>
      </c>
      <c r="C347" s="4" t="inlineStr">
        <is>
          <t>Agro America</t>
        </is>
      </c>
      <c r="D347" s="4" t="n">
        <v>1012158</v>
      </c>
      <c r="E347" s="4" t="inlineStr">
        <is>
          <t>PO File s/t 8x5 Mr@ Fi Cj AS</t>
        </is>
      </c>
      <c r="F347" s="4" t="inlineStr">
        <is>
          <t>Filete</t>
        </is>
      </c>
      <c r="G347" s="4" t="inlineStr">
        <is>
          <t>agro america1012158</t>
        </is>
      </c>
      <c r="H347" s="10" t="n">
        <v>0</v>
      </c>
      <c r="I347" t="n">
        <v>20</v>
      </c>
      <c r="J347" t="n">
        <v>27</v>
      </c>
      <c r="K347" s="17" t="n">
        <v>0.5</v>
      </c>
      <c r="L347" s="10">
        <f>K347 * H347</f>
        <v/>
      </c>
      <c r="M347" s="17" t="n">
        <v>0.65</v>
      </c>
      <c r="N347" s="10">
        <f>M347 * H347</f>
        <v/>
      </c>
    </row>
    <row r="348">
      <c r="A348" s="4" t="inlineStr">
        <is>
          <t>02.2023</t>
        </is>
      </c>
      <c r="B348" s="4" t="inlineStr">
        <is>
          <t>Pollo</t>
        </is>
      </c>
      <c r="C348" s="4" t="inlineStr">
        <is>
          <t>Agro America</t>
        </is>
      </c>
      <c r="D348" s="4" t="n">
        <v>1012159</v>
      </c>
      <c r="E348" s="4" t="inlineStr">
        <is>
          <t>PO Tru Ctro Ala 60-80 8x5 Mr@ Fi Cj AS</t>
        </is>
      </c>
      <c r="F348" s="4" t="inlineStr">
        <is>
          <t>Ala</t>
        </is>
      </c>
      <c r="G348" s="4" t="inlineStr">
        <is>
          <t>agro america1012159</t>
        </is>
      </c>
      <c r="H348" s="10" t="n">
        <v>0</v>
      </c>
      <c r="I348" t="n">
        <v>20</v>
      </c>
      <c r="J348" t="n">
        <v>27</v>
      </c>
      <c r="K348" s="17" t="n">
        <v>0.5</v>
      </c>
      <c r="L348" s="10">
        <f>K348 * H348</f>
        <v/>
      </c>
      <c r="M348" s="17" t="n">
        <v>0.65</v>
      </c>
      <c r="N348" s="10">
        <f>M348 * H348</f>
        <v/>
      </c>
    </row>
    <row r="349">
      <c r="A349" s="4" t="inlineStr">
        <is>
          <t>02.2023</t>
        </is>
      </c>
      <c r="B349" s="4" t="inlineStr">
        <is>
          <t>Pollo</t>
        </is>
      </c>
      <c r="C349" s="4" t="inlineStr">
        <is>
          <t>Agro America</t>
        </is>
      </c>
      <c r="D349" s="4" t="n">
        <v>1012160</v>
      </c>
      <c r="E349" s="4" t="inlineStr">
        <is>
          <t>PO PchDeh 8x5 Mr@ Fi Cj AS</t>
        </is>
      </c>
      <c r="F349" s="4" t="inlineStr">
        <is>
          <t>Pechuga Desh</t>
        </is>
      </c>
      <c r="G349" s="4" t="inlineStr">
        <is>
          <t>agro america1012160</t>
        </is>
      </c>
      <c r="H349" s="10" t="n">
        <v>60201.792</v>
      </c>
      <c r="I349" t="n">
        <v>20</v>
      </c>
      <c r="J349" t="n">
        <v>27</v>
      </c>
      <c r="K349" s="17" t="n">
        <v>0.5</v>
      </c>
      <c r="L349" s="10">
        <f>K349 * H349</f>
        <v/>
      </c>
      <c r="M349" s="17" t="n">
        <v>0.65</v>
      </c>
      <c r="N349" s="10">
        <f>M349 * H349</f>
        <v/>
      </c>
    </row>
    <row r="350">
      <c r="A350" s="4" t="inlineStr">
        <is>
          <t>02.2023</t>
        </is>
      </c>
      <c r="B350" s="4" t="inlineStr">
        <is>
          <t>Pollo</t>
        </is>
      </c>
      <c r="C350" s="4" t="inlineStr">
        <is>
          <t>Agro America</t>
        </is>
      </c>
      <c r="D350" s="4" t="n">
        <v>1012161</v>
      </c>
      <c r="E350" s="4" t="inlineStr">
        <is>
          <t>PO Ala Ctro 8x5 Mr@ Cj 20k AS</t>
        </is>
      </c>
      <c r="F350" s="4" t="inlineStr">
        <is>
          <t>Ala</t>
        </is>
      </c>
      <c r="G350" s="4" t="inlineStr">
        <is>
          <t>agro america1012161</t>
        </is>
      </c>
      <c r="H350" s="10" t="n">
        <v>79833.60000000001</v>
      </c>
      <c r="I350" t="n">
        <v>20</v>
      </c>
      <c r="J350" t="n">
        <v>27</v>
      </c>
      <c r="K350" s="17" t="n">
        <v>0.5</v>
      </c>
      <c r="L350" s="10">
        <f>K350 * H350</f>
        <v/>
      </c>
      <c r="M350" s="17" t="n">
        <v>0.65</v>
      </c>
      <c r="N350" s="10">
        <f>M350 * H350</f>
        <v/>
      </c>
    </row>
    <row r="351">
      <c r="A351" s="4" t="inlineStr">
        <is>
          <t>02.2023</t>
        </is>
      </c>
      <c r="B351" s="4" t="inlineStr">
        <is>
          <t>Pollo</t>
        </is>
      </c>
      <c r="C351" s="4" t="inlineStr">
        <is>
          <t>Agro America</t>
        </is>
      </c>
      <c r="D351" s="4" t="n">
        <v>1012163</v>
      </c>
      <c r="E351" s="4" t="inlineStr">
        <is>
          <t>PO File s/t 4x10 Mr@ Zi Cj 20k AS</t>
        </is>
      </c>
      <c r="F351" s="4" t="inlineStr">
        <is>
          <t>Filete</t>
        </is>
      </c>
      <c r="G351" s="4" t="inlineStr">
        <is>
          <t>agro america1012163</t>
        </is>
      </c>
      <c r="H351" s="10" t="n">
        <v>79833.60000000001</v>
      </c>
      <c r="I351" t="n">
        <v>20</v>
      </c>
      <c r="J351" t="n">
        <v>27</v>
      </c>
      <c r="K351" s="17" t="n">
        <v>0.5</v>
      </c>
      <c r="L351" s="10">
        <f>K351 * H351</f>
        <v/>
      </c>
      <c r="M351" s="17" t="n">
        <v>0.65</v>
      </c>
      <c r="N351" s="10">
        <f>M351 * H351</f>
        <v/>
      </c>
    </row>
    <row r="352">
      <c r="A352" s="4" t="inlineStr">
        <is>
          <t>02.2023</t>
        </is>
      </c>
      <c r="B352" s="4" t="inlineStr">
        <is>
          <t>Pollo</t>
        </is>
      </c>
      <c r="C352" s="4" t="inlineStr">
        <is>
          <t>Agro America</t>
        </is>
      </c>
      <c r="D352" s="4" t="n">
        <v>1012164</v>
      </c>
      <c r="E352" s="4" t="inlineStr">
        <is>
          <t>PO Ala Ctro 4x10 Mr@ Zi Cj 20k AS</t>
        </is>
      </c>
      <c r="F352" s="4" t="inlineStr">
        <is>
          <t>Ala</t>
        </is>
      </c>
      <c r="G352" s="4" t="inlineStr">
        <is>
          <t>agro america1012164</t>
        </is>
      </c>
      <c r="H352" s="10" t="n">
        <v>0</v>
      </c>
      <c r="I352" t="n">
        <v>20</v>
      </c>
      <c r="J352" t="n">
        <v>27</v>
      </c>
      <c r="K352" s="17" t="n">
        <v>0.5</v>
      </c>
      <c r="L352" s="10">
        <f>K352 * H352</f>
        <v/>
      </c>
      <c r="M352" s="17" t="n">
        <v>0.65</v>
      </c>
      <c r="N352" s="10">
        <f>M352 * H352</f>
        <v/>
      </c>
    </row>
    <row r="353">
      <c r="A353" s="4" t="inlineStr">
        <is>
          <t>02.2023</t>
        </is>
      </c>
      <c r="B353" s="4" t="inlineStr">
        <is>
          <t>Pollo</t>
        </is>
      </c>
      <c r="C353" s="4" t="inlineStr">
        <is>
          <t>Agro America</t>
        </is>
      </c>
      <c r="D353" s="4" t="n">
        <v>1012165</v>
      </c>
      <c r="E353" s="4" t="inlineStr">
        <is>
          <t>PO Tru-Ctro Ala 4x10 Mr@ Zi Cj AS</t>
        </is>
      </c>
      <c r="F353" s="4" t="inlineStr">
        <is>
          <t>Ala</t>
        </is>
      </c>
      <c r="G353" s="4" t="inlineStr">
        <is>
          <t>agro america1012165</t>
        </is>
      </c>
      <c r="H353" s="10" t="n">
        <v>319334.4</v>
      </c>
      <c r="I353" t="n">
        <v>20</v>
      </c>
      <c r="J353" t="n">
        <v>27</v>
      </c>
      <c r="K353" s="17" t="n">
        <v>0.5</v>
      </c>
      <c r="L353" s="10">
        <f>K353 * H353</f>
        <v/>
      </c>
      <c r="M353" s="17" t="n">
        <v>0.65</v>
      </c>
      <c r="N353" s="10">
        <f>M353 * H353</f>
        <v/>
      </c>
    </row>
    <row r="354">
      <c r="A354" s="4" t="inlineStr">
        <is>
          <t>02.2023</t>
        </is>
      </c>
      <c r="B354" s="4" t="inlineStr">
        <is>
          <t>Pollo</t>
        </is>
      </c>
      <c r="C354" s="4" t="inlineStr">
        <is>
          <t>Agro America</t>
        </is>
      </c>
      <c r="D354" s="4" t="n">
        <v>1012167</v>
      </c>
      <c r="E354" s="4" t="inlineStr">
        <is>
          <t>PO PchDeh 4x10 Mr@ Zi Cj 20k AS</t>
        </is>
      </c>
      <c r="F354" s="4" t="inlineStr">
        <is>
          <t>Pechuga Desh</t>
        </is>
      </c>
      <c r="G354" s="4" t="inlineStr">
        <is>
          <t>agro america1012167</t>
        </is>
      </c>
      <c r="H354" s="10" t="n">
        <v>79833.60000000001</v>
      </c>
      <c r="I354" t="n">
        <v>20</v>
      </c>
      <c r="J354" t="n">
        <v>27</v>
      </c>
      <c r="K354" s="17" t="n">
        <v>0.5</v>
      </c>
      <c r="L354" s="10">
        <f>K354 * H354</f>
        <v/>
      </c>
      <c r="M354" s="17" t="n">
        <v>0.65</v>
      </c>
      <c r="N354" s="10">
        <f>M354 * H354</f>
        <v/>
      </c>
    </row>
    <row r="355">
      <c r="A355" s="4" t="inlineStr">
        <is>
          <t>02.2023</t>
        </is>
      </c>
      <c r="B355" s="4" t="inlineStr">
        <is>
          <t>Pollo</t>
        </is>
      </c>
      <c r="C355" s="4" t="inlineStr">
        <is>
          <t>Agro America</t>
        </is>
      </c>
      <c r="D355" s="4" t="n">
        <v>1012310</v>
      </c>
      <c r="E355" s="4" t="inlineStr">
        <is>
          <t>PO TruEnt Deh s/p Tf Mr@Muestra SAG</t>
        </is>
      </c>
      <c r="F355" s="4" t="inlineStr">
        <is>
          <t>Muestra</t>
        </is>
      </c>
      <c r="G355" s="4" t="inlineStr">
        <is>
          <t>agro america1012310</t>
        </is>
      </c>
      <c r="H355" s="10" t="n">
        <v>0</v>
      </c>
      <c r="I355" t="n">
        <v>20</v>
      </c>
      <c r="J355" t="n">
        <v>27</v>
      </c>
      <c r="K355" s="17" t="n">
        <v>0.5</v>
      </c>
      <c r="L355" s="10">
        <f>K355 * H355</f>
        <v/>
      </c>
      <c r="M355" s="17" t="n">
        <v>0.65</v>
      </c>
      <c r="N355" s="10">
        <f>M355 * H355</f>
        <v/>
      </c>
    </row>
    <row r="356">
      <c r="A356" s="4" t="inlineStr">
        <is>
          <t>02.2023</t>
        </is>
      </c>
      <c r="B356" s="4" t="inlineStr">
        <is>
          <t>Pollo</t>
        </is>
      </c>
      <c r="C356" s="4" t="inlineStr">
        <is>
          <t>Agro America</t>
        </is>
      </c>
      <c r="D356" s="4" t="n">
        <v>1012334</v>
      </c>
      <c r="E356" s="4" t="inlineStr">
        <is>
          <t>PO PchDeh 4x10 Mr@Cj 20k AS</t>
        </is>
      </c>
      <c r="F356" s="4" t="inlineStr">
        <is>
          <t>Pechuga Desh</t>
        </is>
      </c>
      <c r="G356" s="4" t="inlineStr">
        <is>
          <t>agro america1012334</t>
        </is>
      </c>
      <c r="H356" s="10" t="n">
        <v>319334.4</v>
      </c>
      <c r="I356" t="n">
        <v>20</v>
      </c>
      <c r="J356" t="n">
        <v>27</v>
      </c>
      <c r="K356" s="17" t="n">
        <v>0.5</v>
      </c>
      <c r="L356" s="10">
        <f>K356 * H356</f>
        <v/>
      </c>
      <c r="M356" s="17" t="n">
        <v>0.65</v>
      </c>
      <c r="N356" s="10">
        <f>M356 * H356</f>
        <v/>
      </c>
    </row>
    <row r="357">
      <c r="A357" s="4" t="inlineStr">
        <is>
          <t>02.2023</t>
        </is>
      </c>
      <c r="B357" s="4" t="inlineStr">
        <is>
          <t>Pollo</t>
        </is>
      </c>
      <c r="C357" s="4" t="inlineStr">
        <is>
          <t>Agro America</t>
        </is>
      </c>
      <c r="D357" s="4" t="n">
        <v>1012400</v>
      </c>
      <c r="E357" s="4" t="inlineStr">
        <is>
          <t>PO File s/t 700g Mr@ Cj AS</t>
        </is>
      </c>
      <c r="F357" s="4" t="inlineStr">
        <is>
          <t>Filete</t>
        </is>
      </c>
      <c r="G357" s="4" t="inlineStr">
        <is>
          <t>agro america1012400</t>
        </is>
      </c>
      <c r="H357" s="10" t="n">
        <v>0</v>
      </c>
      <c r="I357" t="n">
        <v>20</v>
      </c>
      <c r="J357" t="n">
        <v>27</v>
      </c>
      <c r="K357" s="17" t="n">
        <v>0.5</v>
      </c>
      <c r="L357" s="10">
        <f>K357 * H357</f>
        <v/>
      </c>
      <c r="M357" s="17" t="n">
        <v>0.65</v>
      </c>
      <c r="N357" s="10">
        <f>M357 * H357</f>
        <v/>
      </c>
    </row>
    <row r="358">
      <c r="A358" s="4" t="inlineStr">
        <is>
          <t>02.2023</t>
        </is>
      </c>
      <c r="B358" s="4" t="inlineStr">
        <is>
          <t>Pollo</t>
        </is>
      </c>
      <c r="C358" s="4" t="inlineStr">
        <is>
          <t>Agro America</t>
        </is>
      </c>
      <c r="D358" s="4" t="n">
        <v>1012483</v>
      </c>
      <c r="E358" s="4" t="inlineStr">
        <is>
          <t>PO Tru-Ctro Ala 4x10 Mr@ Cj AS</t>
        </is>
      </c>
      <c r="F358" s="4" t="inlineStr">
        <is>
          <t>Ala</t>
        </is>
      </c>
      <c r="G358" s="4" t="inlineStr">
        <is>
          <t>agro america1012483</t>
        </is>
      </c>
      <c r="H358" s="10" t="n">
        <v>159812.352</v>
      </c>
      <c r="I358" t="n">
        <v>20</v>
      </c>
      <c r="J358" t="n">
        <v>27</v>
      </c>
      <c r="K358" s="17" t="n">
        <v>0.5</v>
      </c>
      <c r="L358" s="10">
        <f>K358 * H358</f>
        <v/>
      </c>
      <c r="M358" s="17" t="n">
        <v>0.65</v>
      </c>
      <c r="N358" s="10">
        <f>M358 * H358</f>
        <v/>
      </c>
    </row>
    <row r="359">
      <c r="A359" s="4" t="inlineStr">
        <is>
          <t>02.2023</t>
        </is>
      </c>
      <c r="B359" s="4" t="inlineStr">
        <is>
          <t>Pollo</t>
        </is>
      </c>
      <c r="C359" s="4" t="inlineStr">
        <is>
          <t>Agro America</t>
        </is>
      </c>
      <c r="D359" s="4" t="n">
        <v>1012518</v>
      </c>
      <c r="E359" s="4" t="inlineStr">
        <is>
          <t>PO File s/t  RC´S 8x5@ Cj AS</t>
        </is>
      </c>
      <c r="F359" s="4" t="inlineStr">
        <is>
          <t>Filete</t>
        </is>
      </c>
      <c r="G359" s="4" t="inlineStr">
        <is>
          <t>agro america1012518</t>
        </is>
      </c>
      <c r="H359" s="10" t="n">
        <v>145152</v>
      </c>
      <c r="I359" t="n">
        <v>20</v>
      </c>
      <c r="J359" t="n">
        <v>27</v>
      </c>
      <c r="K359" s="17" t="n">
        <v>0.5</v>
      </c>
      <c r="L359" s="10">
        <f>K359 * H359</f>
        <v/>
      </c>
      <c r="M359" s="17" t="n">
        <v>0.65</v>
      </c>
      <c r="N359" s="10">
        <f>M359 * H359</f>
        <v/>
      </c>
    </row>
    <row r="360">
      <c r="A360" s="4" t="inlineStr">
        <is>
          <t>02.2023</t>
        </is>
      </c>
      <c r="B360" s="4" t="inlineStr">
        <is>
          <t>Pollo</t>
        </is>
      </c>
      <c r="C360" s="4" t="inlineStr">
        <is>
          <t>Agro America</t>
        </is>
      </c>
      <c r="D360" s="4" t="n">
        <v>1012519</v>
      </c>
      <c r="E360" s="4" t="inlineStr">
        <is>
          <t>PO PchDeh 4oz Mr@ Cj AS</t>
        </is>
      </c>
      <c r="F360" s="4" t="inlineStr">
        <is>
          <t>Pechuga Desh</t>
        </is>
      </c>
      <c r="G360" s="4" t="inlineStr">
        <is>
          <t>agro america1012519</t>
        </is>
      </c>
      <c r="H360" s="10" t="n">
        <v>39916.8</v>
      </c>
      <c r="I360" t="n">
        <v>20</v>
      </c>
      <c r="J360" t="n">
        <v>27</v>
      </c>
      <c r="K360" s="17" t="n">
        <v>0.5</v>
      </c>
      <c r="L360" s="10">
        <f>K360 * H360</f>
        <v/>
      </c>
      <c r="M360" s="17" t="n">
        <v>0.65</v>
      </c>
      <c r="N360" s="10">
        <f>M360 * H360</f>
        <v/>
      </c>
    </row>
    <row r="361">
      <c r="A361" s="4" t="inlineStr">
        <is>
          <t>02.2023</t>
        </is>
      </c>
      <c r="B361" s="4" t="inlineStr">
        <is>
          <t>Pollo</t>
        </is>
      </c>
      <c r="C361" s="4" t="inlineStr">
        <is>
          <t>Agro America</t>
        </is>
      </c>
      <c r="D361" s="4" t="n">
        <v>1012520</v>
      </c>
      <c r="E361" s="4" t="inlineStr">
        <is>
          <t>PO PchDeh 5oz Mr@ Cj AS</t>
        </is>
      </c>
      <c r="F361" s="4" t="inlineStr">
        <is>
          <t>Pechuga Desh</t>
        </is>
      </c>
      <c r="G361" s="4" t="inlineStr">
        <is>
          <t>agro america1012520</t>
        </is>
      </c>
      <c r="H361" s="10" t="n">
        <v>0</v>
      </c>
      <c r="I361" t="n">
        <v>20</v>
      </c>
      <c r="J361" t="n">
        <v>27</v>
      </c>
      <c r="K361" s="17" t="n">
        <v>0.5</v>
      </c>
      <c r="L361" s="10">
        <f>K361 * H361</f>
        <v/>
      </c>
      <c r="M361" s="17" t="n">
        <v>0.65</v>
      </c>
      <c r="N361" s="10">
        <f>M361 * H361</f>
        <v/>
      </c>
    </row>
    <row r="362">
      <c r="A362" s="4" t="inlineStr">
        <is>
          <t>02.2023</t>
        </is>
      </c>
      <c r="B362" s="4" t="inlineStr">
        <is>
          <t>Pollo</t>
        </is>
      </c>
      <c r="C362" s="4" t="inlineStr">
        <is>
          <t>Agro America</t>
        </is>
      </c>
      <c r="D362" s="4" t="n">
        <v>1012521</v>
      </c>
      <c r="E362" s="4" t="inlineStr">
        <is>
          <t>PO PchDeh 6oz Mr@ Cj AS</t>
        </is>
      </c>
      <c r="F362" s="4" t="inlineStr">
        <is>
          <t>Pechuga Desh</t>
        </is>
      </c>
      <c r="G362" s="4" t="inlineStr">
        <is>
          <t>agro america1012521</t>
        </is>
      </c>
      <c r="H362" s="10" t="n">
        <v>0</v>
      </c>
      <c r="I362" t="n">
        <v>20</v>
      </c>
      <c r="J362" t="n">
        <v>27</v>
      </c>
      <c r="K362" s="17" t="n">
        <v>0.5</v>
      </c>
      <c r="L362" s="10">
        <f>K362 * H362</f>
        <v/>
      </c>
      <c r="M362" s="17" t="n">
        <v>0.65</v>
      </c>
      <c r="N362" s="10">
        <f>M362 * H362</f>
        <v/>
      </c>
    </row>
    <row r="363">
      <c r="A363" s="4" t="inlineStr">
        <is>
          <t>02.2023</t>
        </is>
      </c>
      <c r="B363" s="4" t="inlineStr">
        <is>
          <t>Pollo</t>
        </is>
      </c>
      <c r="C363" s="4" t="inlineStr">
        <is>
          <t>Agro America</t>
        </is>
      </c>
      <c r="D363" s="4" t="n">
        <v>1012522</v>
      </c>
      <c r="E363" s="4" t="inlineStr">
        <is>
          <t>PO PchDeh 7oz Mr@ Cj AS</t>
        </is>
      </c>
      <c r="F363" s="4" t="inlineStr">
        <is>
          <t>Pechuga Desh</t>
        </is>
      </c>
      <c r="G363" s="4" t="inlineStr">
        <is>
          <t>agro america1012522</t>
        </is>
      </c>
      <c r="H363" s="10" t="n">
        <v>0</v>
      </c>
      <c r="I363" t="n">
        <v>20</v>
      </c>
      <c r="J363" t="n">
        <v>27</v>
      </c>
      <c r="K363" s="17" t="n">
        <v>0.5</v>
      </c>
      <c r="L363" s="10">
        <f>K363 * H363</f>
        <v/>
      </c>
      <c r="M363" s="17" t="n">
        <v>0.65</v>
      </c>
      <c r="N363" s="10">
        <f>M363 * H363</f>
        <v/>
      </c>
    </row>
    <row r="364">
      <c r="A364" s="4" t="inlineStr">
        <is>
          <t>02.2023</t>
        </is>
      </c>
      <c r="B364" s="4" t="inlineStr">
        <is>
          <t>Pollo</t>
        </is>
      </c>
      <c r="C364" s="4" t="inlineStr">
        <is>
          <t>Agro America</t>
        </is>
      </c>
      <c r="D364" s="4" t="n">
        <v>1012523</v>
      </c>
      <c r="E364" s="4" t="inlineStr">
        <is>
          <t>PO PchDeh 8oz Mr@ Cj AS</t>
        </is>
      </c>
      <c r="F364" s="4" t="inlineStr">
        <is>
          <t>Pechuga Desh</t>
        </is>
      </c>
      <c r="G364" s="4" t="inlineStr">
        <is>
          <t>agro america1012523</t>
        </is>
      </c>
      <c r="H364" s="10" t="n">
        <v>0</v>
      </c>
      <c r="I364" t="n">
        <v>20</v>
      </c>
      <c r="J364" t="n">
        <v>27</v>
      </c>
      <c r="K364" s="17" t="n">
        <v>0.5</v>
      </c>
      <c r="L364" s="10">
        <f>K364 * H364</f>
        <v/>
      </c>
      <c r="M364" s="17" t="n">
        <v>0.65</v>
      </c>
      <c r="N364" s="10">
        <f>M364 * H364</f>
        <v/>
      </c>
    </row>
    <row r="365">
      <c r="A365" s="4" t="inlineStr">
        <is>
          <t>02.2023</t>
        </is>
      </c>
      <c r="B365" s="4" t="inlineStr">
        <is>
          <t>Pollo</t>
        </is>
      </c>
      <c r="C365" s="4" t="inlineStr">
        <is>
          <t>Agro America</t>
        </is>
      </c>
      <c r="D365" s="4" t="n">
        <v>1012524</v>
      </c>
      <c r="E365" s="4" t="inlineStr">
        <is>
          <t>PO PchDeh 9oz Mr@ Cj AS</t>
        </is>
      </c>
      <c r="F365" s="4" t="inlineStr">
        <is>
          <t>Pechuga Desh</t>
        </is>
      </c>
      <c r="G365" s="4" t="inlineStr">
        <is>
          <t>agro america1012524</t>
        </is>
      </c>
      <c r="H365" s="10" t="n">
        <v>0</v>
      </c>
      <c r="I365" t="n">
        <v>20</v>
      </c>
      <c r="J365" t="n">
        <v>27</v>
      </c>
      <c r="K365" s="17" t="n">
        <v>0.5</v>
      </c>
      <c r="L365" s="10">
        <f>K365 * H365</f>
        <v/>
      </c>
      <c r="M365" s="17" t="n">
        <v>0.65</v>
      </c>
      <c r="N365" s="10">
        <f>M365 * H365</f>
        <v/>
      </c>
    </row>
    <row r="366">
      <c r="A366" s="4" t="inlineStr">
        <is>
          <t>02.2023</t>
        </is>
      </c>
      <c r="B366" s="4" t="inlineStr">
        <is>
          <t>Pollo</t>
        </is>
      </c>
      <c r="C366" s="4" t="inlineStr">
        <is>
          <t>Agro America</t>
        </is>
      </c>
      <c r="D366" s="4" t="n">
        <v>1012579</v>
      </c>
      <c r="E366" s="4" t="inlineStr">
        <is>
          <t>PO PchDeh 4x10 Mr@ MQNI Fi Cj AS</t>
        </is>
      </c>
      <c r="F366" s="4" t="inlineStr">
        <is>
          <t>Pechuga Desh</t>
        </is>
      </c>
      <c r="G366" s="4" t="inlineStr">
        <is>
          <t>agro america1012579</t>
        </is>
      </c>
      <c r="H366" s="10" t="n">
        <v>0</v>
      </c>
      <c r="I366" t="n">
        <v>20</v>
      </c>
      <c r="J366" t="n">
        <v>27</v>
      </c>
      <c r="K366" s="17" t="n">
        <v>0.5</v>
      </c>
      <c r="L366" s="10">
        <f>K366 * H366</f>
        <v/>
      </c>
      <c r="M366" s="17" t="n">
        <v>0.65</v>
      </c>
      <c r="N366" s="10">
        <f>M366 * H366</f>
        <v/>
      </c>
    </row>
    <row r="367">
      <c r="A367" s="4" t="inlineStr">
        <is>
          <t>02.2023</t>
        </is>
      </c>
      <c r="B367" s="4" t="inlineStr">
        <is>
          <t>Pollo</t>
        </is>
      </c>
      <c r="C367" s="4" t="inlineStr">
        <is>
          <t>Agro America</t>
        </is>
      </c>
      <c r="D367" s="4" t="n">
        <v>1012597</v>
      </c>
      <c r="E367" s="4" t="inlineStr">
        <is>
          <t>PO Tru-Ctro Ala 4x10 Mr@ MAQ Fi Cj AS</t>
        </is>
      </c>
      <c r="F367" s="4" t="inlineStr">
        <is>
          <t>Ala</t>
        </is>
      </c>
      <c r="G367" s="4" t="inlineStr">
        <is>
          <t>agro america1012597</t>
        </is>
      </c>
      <c r="H367" s="10" t="n">
        <v>0</v>
      </c>
      <c r="I367" t="n">
        <v>20</v>
      </c>
      <c r="J367" t="n">
        <v>27</v>
      </c>
      <c r="K367" s="17" t="n">
        <v>0.5</v>
      </c>
      <c r="L367" s="10">
        <f>K367 * H367</f>
        <v/>
      </c>
      <c r="M367" s="17" t="n">
        <v>0.65</v>
      </c>
      <c r="N367" s="10">
        <f>M367 * H367</f>
        <v/>
      </c>
    </row>
    <row r="368">
      <c r="A368" s="4" t="inlineStr">
        <is>
          <t>02.2023</t>
        </is>
      </c>
      <c r="B368" s="4" t="inlineStr">
        <is>
          <t>Pollo</t>
        </is>
      </c>
      <c r="C368" s="4" t="inlineStr">
        <is>
          <t>Agro America</t>
        </is>
      </c>
      <c r="D368" s="4" t="n">
        <v>1012601</v>
      </c>
      <c r="E368" s="4" t="inlineStr">
        <is>
          <t>PO Pana S/Corazon@ Cj 18k AS</t>
        </is>
      </c>
      <c r="F368" s="4" t="inlineStr">
        <is>
          <t>Menudencias</t>
        </is>
      </c>
      <c r="G368" s="4" t="inlineStr">
        <is>
          <t>agro america1012601</t>
        </is>
      </c>
      <c r="H368" s="10" t="n">
        <v>0</v>
      </c>
      <c r="I368" t="n">
        <v>20</v>
      </c>
      <c r="J368" t="n">
        <v>27</v>
      </c>
      <c r="K368" s="17" t="n">
        <v>0.5</v>
      </c>
      <c r="L368" s="10">
        <f>K368 * H368</f>
        <v/>
      </c>
      <c r="M368" s="17" t="n">
        <v>0.65</v>
      </c>
      <c r="N368" s="10">
        <f>M368 * H368</f>
        <v/>
      </c>
    </row>
    <row r="369">
      <c r="A369" s="4" t="inlineStr">
        <is>
          <t>02.2023</t>
        </is>
      </c>
      <c r="B369" s="4" t="inlineStr">
        <is>
          <t>Pollo</t>
        </is>
      </c>
      <c r="C369" s="4" t="inlineStr">
        <is>
          <t>Agro America</t>
        </is>
      </c>
      <c r="D369" s="4" t="n">
        <v>1012806</v>
      </c>
      <c r="E369" s="4" t="inlineStr">
        <is>
          <t>PO TruCrtoDeh s/p Mr@ Cj 20k AS</t>
        </is>
      </c>
      <c r="F369" s="4" t="inlineStr">
        <is>
          <t>Trutro Deshuesado</t>
        </is>
      </c>
      <c r="G369" s="4" t="inlineStr">
        <is>
          <t>agro america1012806</t>
        </is>
      </c>
      <c r="H369" s="10" t="n">
        <v>0</v>
      </c>
      <c r="I369" t="n">
        <v>20</v>
      </c>
      <c r="J369" t="n">
        <v>27</v>
      </c>
      <c r="K369" s="17" t="n">
        <v>0.5</v>
      </c>
      <c r="L369" s="10">
        <f>K369 * H369</f>
        <v/>
      </c>
      <c r="M369" s="17" t="n">
        <v>0.65</v>
      </c>
      <c r="N369" s="10">
        <f>M369 * H369</f>
        <v/>
      </c>
    </row>
    <row r="370">
      <c r="A370" s="4" t="inlineStr">
        <is>
          <t>02.2023</t>
        </is>
      </c>
      <c r="B370" s="4" t="inlineStr">
        <is>
          <t>Pollo</t>
        </is>
      </c>
      <c r="C370" s="4" t="inlineStr">
        <is>
          <t>Agro America</t>
        </is>
      </c>
      <c r="D370" s="4" t="n">
        <v>1012837</v>
      </c>
      <c r="E370" s="4" t="inlineStr">
        <is>
          <t>PO Tru-Ctro Ala 4x10 Mr@MQ OOII Cj AS</t>
        </is>
      </c>
      <c r="F370" s="4" t="inlineStr">
        <is>
          <t>Ala</t>
        </is>
      </c>
      <c r="G370" s="4" t="inlineStr">
        <is>
          <t>agro america1012837</t>
        </is>
      </c>
      <c r="H370" s="10" t="n">
        <v>0</v>
      </c>
      <c r="I370" t="n">
        <v>20</v>
      </c>
      <c r="J370" t="n">
        <v>27</v>
      </c>
      <c r="K370" s="17" t="n">
        <v>0.5</v>
      </c>
      <c r="L370" s="10">
        <f>K370 * H370</f>
        <v/>
      </c>
      <c r="M370" s="17" t="n">
        <v>0.65</v>
      </c>
      <c r="N370" s="10">
        <f>M370 * H370</f>
        <v/>
      </c>
    </row>
    <row r="371">
      <c r="A371" s="4" t="inlineStr">
        <is>
          <t>02.2023</t>
        </is>
      </c>
      <c r="B371" s="4" t="inlineStr">
        <is>
          <t>Pollo</t>
        </is>
      </c>
      <c r="C371" s="4" t="inlineStr">
        <is>
          <t>Agro Europa</t>
        </is>
      </c>
      <c r="D371" s="4" t="n">
        <v>1010877</v>
      </c>
      <c r="E371" s="4" t="inlineStr">
        <is>
          <t>PO Molleja Mrps@ Cj 10k AS</t>
        </is>
      </c>
      <c r="F371" s="4" t="inlineStr">
        <is>
          <t>Menudencias</t>
        </is>
      </c>
      <c r="G371" s="4" t="inlineStr">
        <is>
          <t>agro europa1010877</t>
        </is>
      </c>
      <c r="H371" s="10" t="n">
        <v>0</v>
      </c>
      <c r="I371" t="n">
        <v>20</v>
      </c>
      <c r="J371" t="n">
        <v>27</v>
      </c>
      <c r="K371" s="17" t="n">
        <v>0.5</v>
      </c>
      <c r="L371" s="10">
        <f>K371 * H371</f>
        <v/>
      </c>
      <c r="M371" s="17" t="n">
        <v>0.65</v>
      </c>
      <c r="N371" s="10">
        <f>M371 * H371</f>
        <v/>
      </c>
    </row>
    <row r="372">
      <c r="A372" s="4" t="inlineStr">
        <is>
          <t>02.2023</t>
        </is>
      </c>
      <c r="B372" s="4" t="inlineStr">
        <is>
          <t>Pollo</t>
        </is>
      </c>
      <c r="C372" s="4" t="inlineStr">
        <is>
          <t>Agro Europa</t>
        </is>
      </c>
      <c r="D372" s="4" t="n">
        <v>1011748</v>
      </c>
      <c r="E372" s="4" t="inlineStr">
        <is>
          <t>PO PchDeh &gt;170 NMr@ Cj 10k AS</t>
        </is>
      </c>
      <c r="F372" s="4" t="inlineStr">
        <is>
          <t>Pechuga Desh</t>
        </is>
      </c>
      <c r="G372" s="4" t="inlineStr">
        <is>
          <t>agro europa1011748</t>
        </is>
      </c>
      <c r="H372" s="10" t="n">
        <v>0</v>
      </c>
      <c r="I372" t="n">
        <v>20</v>
      </c>
      <c r="J372" t="n">
        <v>27</v>
      </c>
      <c r="K372" s="17" t="n">
        <v>0.5</v>
      </c>
      <c r="L372" s="10">
        <f>K372 * H372</f>
        <v/>
      </c>
      <c r="M372" s="17" t="n">
        <v>0.65</v>
      </c>
      <c r="N372" s="10">
        <f>M372 * H372</f>
        <v/>
      </c>
    </row>
    <row r="373">
      <c r="A373" s="4" t="inlineStr">
        <is>
          <t>02.2023</t>
        </is>
      </c>
      <c r="B373" s="4" t="inlineStr">
        <is>
          <t>Pollo</t>
        </is>
      </c>
      <c r="C373" s="4" t="inlineStr">
        <is>
          <t>Agro Europa</t>
        </is>
      </c>
      <c r="D373" s="4" t="n">
        <v>1011749</v>
      </c>
      <c r="E373" s="4" t="inlineStr">
        <is>
          <t>PO PchDeh NMr Blo@ Cj 10k AS</t>
        </is>
      </c>
      <c r="F373" s="4" t="inlineStr">
        <is>
          <t>Pechuga Desh</t>
        </is>
      </c>
      <c r="G373" s="4" t="inlineStr">
        <is>
          <t>agro europa1011749</t>
        </is>
      </c>
      <c r="H373" s="10" t="n">
        <v>0</v>
      </c>
      <c r="I373" t="n">
        <v>20</v>
      </c>
      <c r="J373" t="n">
        <v>27</v>
      </c>
      <c r="K373" s="17" t="n">
        <v>0.5</v>
      </c>
      <c r="L373" s="10">
        <f>K373 * H373</f>
        <v/>
      </c>
      <c r="M373" s="17" t="n">
        <v>0.65</v>
      </c>
      <c r="N373" s="10">
        <f>M373 * H373</f>
        <v/>
      </c>
    </row>
    <row r="374">
      <c r="A374" s="4" t="inlineStr">
        <is>
          <t>02.2023</t>
        </is>
      </c>
      <c r="B374" s="4" t="inlineStr">
        <is>
          <t>Pollo</t>
        </is>
      </c>
      <c r="C374" s="4" t="inlineStr">
        <is>
          <t>Agro Europa</t>
        </is>
      </c>
      <c r="D374" s="4" t="n">
        <v>1011906</v>
      </c>
      <c r="E374" s="4" t="inlineStr">
        <is>
          <t>PO File NMr@Bo Cj 15K AS</t>
        </is>
      </c>
      <c r="F374" s="4" t="inlineStr">
        <is>
          <t>Filete</t>
        </is>
      </c>
      <c r="G374" s="4" t="inlineStr">
        <is>
          <t>agro europa1011906</t>
        </is>
      </c>
      <c r="H374" s="10" t="n">
        <v>0</v>
      </c>
      <c r="I374" t="n">
        <v>20</v>
      </c>
      <c r="J374" t="n">
        <v>27</v>
      </c>
      <c r="K374" s="17" t="n">
        <v>0.5</v>
      </c>
      <c r="L374" s="10">
        <f>K374 * H374</f>
        <v/>
      </c>
      <c r="M374" s="17" t="n">
        <v>0.65</v>
      </c>
      <c r="N374" s="10">
        <f>M374 * H374</f>
        <v/>
      </c>
    </row>
    <row r="375">
      <c r="A375" s="4" t="inlineStr">
        <is>
          <t>02.2023</t>
        </is>
      </c>
      <c r="B375" s="4" t="inlineStr">
        <is>
          <t>Pollo</t>
        </is>
      </c>
      <c r="C375" s="4" t="inlineStr">
        <is>
          <t>Agro Europa</t>
        </is>
      </c>
      <c r="D375" s="4" t="n">
        <v>1011973</v>
      </c>
      <c r="E375" s="4" t="inlineStr">
        <is>
          <t>PO PchDeh Lam 110-130 NMr@ Bo Cj 10k AS</t>
        </is>
      </c>
      <c r="F375" s="4" t="inlineStr">
        <is>
          <t>Pechuga Desh</t>
        </is>
      </c>
      <c r="G375" s="4" t="inlineStr">
        <is>
          <t>agro europa1011973</t>
        </is>
      </c>
      <c r="H375" s="10" t="n">
        <v>0</v>
      </c>
      <c r="I375" t="n">
        <v>20</v>
      </c>
      <c r="J375" t="n">
        <v>27</v>
      </c>
      <c r="K375" s="17" t="n">
        <v>0.5</v>
      </c>
      <c r="L375" s="10">
        <f>K375 * H375</f>
        <v/>
      </c>
      <c r="M375" s="17" t="n">
        <v>0.65</v>
      </c>
      <c r="N375" s="10">
        <f>M375 * H375</f>
        <v/>
      </c>
    </row>
    <row r="376">
      <c r="A376" s="4" t="inlineStr">
        <is>
          <t>02.2023</t>
        </is>
      </c>
      <c r="B376" s="4" t="inlineStr">
        <is>
          <t>Pollo</t>
        </is>
      </c>
      <c r="C376" s="4" t="inlineStr">
        <is>
          <t>Agro Europa</t>
        </is>
      </c>
      <c r="D376" s="4" t="n">
        <v>1011974</v>
      </c>
      <c r="E376" s="4" t="inlineStr">
        <is>
          <t>PO PchDeh Lam 130-150 NMr@ Bo Cj 10k AS</t>
        </is>
      </c>
      <c r="F376" s="4" t="inlineStr">
        <is>
          <t>Pechuga Desh</t>
        </is>
      </c>
      <c r="G376" s="4" t="inlineStr">
        <is>
          <t>agro europa1011974</t>
        </is>
      </c>
      <c r="H376" s="10" t="n">
        <v>0</v>
      </c>
      <c r="I376" t="n">
        <v>20</v>
      </c>
      <c r="J376" t="n">
        <v>27</v>
      </c>
      <c r="K376" s="17" t="n">
        <v>0.5</v>
      </c>
      <c r="L376" s="10">
        <f>K376 * H376</f>
        <v/>
      </c>
      <c r="M376" s="17" t="n">
        <v>0.65</v>
      </c>
      <c r="N376" s="10">
        <f>M376 * H376</f>
        <v/>
      </c>
    </row>
    <row r="377">
      <c r="A377" s="4" t="inlineStr">
        <is>
          <t>02.2023</t>
        </is>
      </c>
      <c r="B377" s="4" t="inlineStr">
        <is>
          <t>Pollo</t>
        </is>
      </c>
      <c r="C377" s="4" t="inlineStr">
        <is>
          <t>Agro Europa</t>
        </is>
      </c>
      <c r="D377" s="4" t="n">
        <v>1011975</v>
      </c>
      <c r="E377" s="4" t="inlineStr">
        <is>
          <t>PO PchDeh Lam 150-170 NMr@ Bo Cj 10k AS</t>
        </is>
      </c>
      <c r="F377" s="4" t="inlineStr">
        <is>
          <t>Pechuga Desh</t>
        </is>
      </c>
      <c r="G377" s="4" t="inlineStr">
        <is>
          <t>agro europa1011975</t>
        </is>
      </c>
      <c r="H377" s="10" t="n">
        <v>0</v>
      </c>
      <c r="I377" t="n">
        <v>20</v>
      </c>
      <c r="J377" t="n">
        <v>27</v>
      </c>
      <c r="K377" s="17" t="n">
        <v>0.5</v>
      </c>
      <c r="L377" s="10">
        <f>K377 * H377</f>
        <v/>
      </c>
      <c r="M377" s="17" t="n">
        <v>0.65</v>
      </c>
      <c r="N377" s="10">
        <f>M377 * H377</f>
        <v/>
      </c>
    </row>
    <row r="378">
      <c r="A378" s="4" t="inlineStr">
        <is>
          <t>02.2023</t>
        </is>
      </c>
      <c r="B378" s="4" t="inlineStr">
        <is>
          <t>Pollo</t>
        </is>
      </c>
      <c r="C378" s="4" t="inlineStr">
        <is>
          <t>Agro Europa</t>
        </is>
      </c>
      <c r="D378" s="4" t="n">
        <v>1011976</v>
      </c>
      <c r="E378" s="4" t="inlineStr">
        <is>
          <t>PO PchDeh Lam 170-190 NMr@ Bo Cj 10k AS</t>
        </is>
      </c>
      <c r="F378" s="4" t="inlineStr">
        <is>
          <t>Pechuga Desh</t>
        </is>
      </c>
      <c r="G378" s="4" t="inlineStr">
        <is>
          <t>agro europa1011976</t>
        </is>
      </c>
      <c r="H378" s="10" t="n">
        <v>0</v>
      </c>
      <c r="I378" t="n">
        <v>20</v>
      </c>
      <c r="J378" t="n">
        <v>27</v>
      </c>
      <c r="K378" s="17" t="n">
        <v>0.5</v>
      </c>
      <c r="L378" s="10">
        <f>K378 * H378</f>
        <v/>
      </c>
      <c r="M378" s="17" t="n">
        <v>0.65</v>
      </c>
      <c r="N378" s="10">
        <f>M378 * H378</f>
        <v/>
      </c>
    </row>
    <row r="379">
      <c r="A379" s="4" t="inlineStr">
        <is>
          <t>02.2023</t>
        </is>
      </c>
      <c r="B379" s="4" t="inlineStr">
        <is>
          <t>Pollo</t>
        </is>
      </c>
      <c r="C379" s="4" t="inlineStr">
        <is>
          <t>Agro Europa</t>
        </is>
      </c>
      <c r="D379" s="4" t="n">
        <v>1012207</v>
      </c>
      <c r="E379" s="4" t="inlineStr">
        <is>
          <t>PO Ctre Mrps@ Bo 12x1k Cj AS</t>
        </is>
      </c>
      <c r="F379" s="4" t="inlineStr">
        <is>
          <t>Menudencias</t>
        </is>
      </c>
      <c r="G379" s="4" t="inlineStr">
        <is>
          <t>agro europa1012207</t>
        </is>
      </c>
      <c r="H379" s="10" t="n">
        <v>0</v>
      </c>
      <c r="I379" t="n">
        <v>20</v>
      </c>
      <c r="J379" t="n">
        <v>27</v>
      </c>
      <c r="K379" s="17" t="n">
        <v>0.5</v>
      </c>
      <c r="L379" s="10">
        <f>K379 * H379</f>
        <v/>
      </c>
      <c r="M379" s="17" t="n">
        <v>0.65</v>
      </c>
      <c r="N379" s="10">
        <f>M379 * H379</f>
        <v/>
      </c>
    </row>
    <row r="380">
      <c r="A380" s="4" t="inlineStr">
        <is>
          <t>02.2023</t>
        </is>
      </c>
      <c r="B380" s="4" t="inlineStr">
        <is>
          <t>Pollo</t>
        </is>
      </c>
      <c r="C380" s="4" t="inlineStr">
        <is>
          <t>Agro Europa</t>
        </is>
      </c>
      <c r="D380" s="4" t="n">
        <v>1012405</v>
      </c>
      <c r="E380" s="4" t="inlineStr">
        <is>
          <t>PO PchDeh BTI 18.6%@ MQOI Cj 10k AS</t>
        </is>
      </c>
      <c r="F380" s="4" t="inlineStr">
        <is>
          <t>Pechuga Desh</t>
        </is>
      </c>
      <c r="G380" s="4" t="inlineStr">
        <is>
          <t>agro europa1012405</t>
        </is>
      </c>
      <c r="H380" s="10" t="n">
        <v>0</v>
      </c>
      <c r="I380" t="n">
        <v>20</v>
      </c>
      <c r="J380" t="n">
        <v>27</v>
      </c>
      <c r="K380" s="17" t="n">
        <v>0.5</v>
      </c>
      <c r="L380" s="10">
        <f>K380 * H380</f>
        <v/>
      </c>
      <c r="M380" s="17" t="n">
        <v>0.65</v>
      </c>
      <c r="N380" s="10">
        <f>M380 * H380</f>
        <v/>
      </c>
    </row>
    <row r="381">
      <c r="A381" s="4" t="inlineStr">
        <is>
          <t>02.2023</t>
        </is>
      </c>
      <c r="B381" s="4" t="inlineStr">
        <is>
          <t>Pollo</t>
        </is>
      </c>
      <c r="C381" s="4" t="inlineStr">
        <is>
          <t>Agro Europa</t>
        </is>
      </c>
      <c r="D381" s="4" t="n">
        <v>1012432</v>
      </c>
      <c r="E381" s="4" t="inlineStr">
        <is>
          <t>PO PchDeh IQF NMr@ Cj 10k AS</t>
        </is>
      </c>
      <c r="F381" s="4" t="inlineStr">
        <is>
          <t>Pechuga Desh</t>
        </is>
      </c>
      <c r="G381" s="4" t="inlineStr">
        <is>
          <t>agro europa1012432</t>
        </is>
      </c>
      <c r="H381" s="10" t="n">
        <v>0</v>
      </c>
      <c r="I381" t="n">
        <v>20</v>
      </c>
      <c r="J381" t="n">
        <v>27</v>
      </c>
      <c r="K381" s="17" t="n">
        <v>0.5</v>
      </c>
      <c r="L381" s="10">
        <f>K381 * H381</f>
        <v/>
      </c>
      <c r="M381" s="17" t="n">
        <v>0.65</v>
      </c>
      <c r="N381" s="10">
        <f>M381 * H381</f>
        <v/>
      </c>
    </row>
    <row r="382">
      <c r="A382" s="4" t="inlineStr">
        <is>
          <t>02.2023</t>
        </is>
      </c>
      <c r="B382" s="4" t="inlineStr">
        <is>
          <t>Pollo</t>
        </is>
      </c>
      <c r="C382" s="4" t="inlineStr">
        <is>
          <t>Agro Europa</t>
        </is>
      </c>
      <c r="D382" s="4" t="n">
        <v>1012724</v>
      </c>
      <c r="E382" s="4" t="inlineStr">
        <is>
          <t>PO PF Corazon@ Bo 19k Cj</t>
        </is>
      </c>
      <c r="F382" s="4" t="inlineStr">
        <is>
          <t>Menudencias</t>
        </is>
      </c>
      <c r="G382" s="4" t="inlineStr">
        <is>
          <t>agro europa1012724</t>
        </is>
      </c>
      <c r="H382" s="10" t="n">
        <v>55330.78</v>
      </c>
      <c r="I382" t="n">
        <v>20</v>
      </c>
      <c r="J382" t="n">
        <v>27</v>
      </c>
      <c r="K382" s="17" t="n">
        <v>0.5</v>
      </c>
      <c r="L382" s="10">
        <f>K382 * H382</f>
        <v/>
      </c>
      <c r="M382" s="17" t="n">
        <v>0.65</v>
      </c>
      <c r="N382" s="10">
        <f>M382 * H382</f>
        <v/>
      </c>
    </row>
    <row r="383">
      <c r="A383" s="4" t="inlineStr">
        <is>
          <t>02.2023</t>
        </is>
      </c>
      <c r="B383" s="4" t="inlineStr">
        <is>
          <t>Pollo</t>
        </is>
      </c>
      <c r="C383" s="4" t="inlineStr">
        <is>
          <t>Agro Europa</t>
        </is>
      </c>
      <c r="D383" s="4" t="n">
        <v>1012730</v>
      </c>
      <c r="E383" s="4" t="inlineStr">
        <is>
          <t>PO PF Corazón@ Placa 19kg Cj AS</t>
        </is>
      </c>
      <c r="F383" s="4" t="inlineStr">
        <is>
          <t>Menudencias</t>
        </is>
      </c>
      <c r="G383" s="4" t="inlineStr">
        <is>
          <t>agro europa1012730</t>
        </is>
      </c>
      <c r="H383" s="10" t="n">
        <v>0</v>
      </c>
      <c r="I383" t="n">
        <v>20</v>
      </c>
      <c r="J383" t="n">
        <v>27</v>
      </c>
      <c r="K383" s="17" t="n">
        <v>0.5</v>
      </c>
      <c r="L383" s="10">
        <f>K383 * H383</f>
        <v/>
      </c>
      <c r="M383" s="17" t="n">
        <v>0.65</v>
      </c>
      <c r="N383" s="10">
        <f>M383 * H383</f>
        <v/>
      </c>
    </row>
    <row r="384">
      <c r="A384" s="4" t="inlineStr">
        <is>
          <t>02.2023</t>
        </is>
      </c>
      <c r="B384" s="4" t="inlineStr">
        <is>
          <t>Pollo</t>
        </is>
      </c>
      <c r="C384" s="4" t="inlineStr">
        <is>
          <t>Agro Europa</t>
        </is>
      </c>
      <c r="D384" s="4" t="n">
        <v>1012745</v>
      </c>
      <c r="E384" s="4" t="inlineStr">
        <is>
          <t>PO PF Corazon part@Blo 19 kg</t>
        </is>
      </c>
      <c r="F384" s="4" t="inlineStr">
        <is>
          <t>Menudencias</t>
        </is>
      </c>
      <c r="G384" s="4" t="inlineStr">
        <is>
          <t>agro europa1012745</t>
        </is>
      </c>
      <c r="H384" s="10" t="n">
        <v>40647.656</v>
      </c>
      <c r="I384" t="n">
        <v>20</v>
      </c>
      <c r="J384" t="n">
        <v>27</v>
      </c>
      <c r="K384" s="17" t="n">
        <v>0.5</v>
      </c>
      <c r="L384" s="10">
        <f>K384 * H384</f>
        <v/>
      </c>
      <c r="M384" s="17" t="n">
        <v>0.65</v>
      </c>
      <c r="N384" s="10">
        <f>M384 * H384</f>
        <v/>
      </c>
    </row>
    <row r="385">
      <c r="A385" s="4" t="inlineStr">
        <is>
          <t>02.2023</t>
        </is>
      </c>
      <c r="B385" s="4" t="inlineStr">
        <is>
          <t>Pollo</t>
        </is>
      </c>
      <c r="C385" s="4" t="inlineStr">
        <is>
          <t>Agro Europa</t>
        </is>
      </c>
      <c r="D385" s="4" t="n">
        <v>1012805</v>
      </c>
      <c r="E385" s="4" t="inlineStr">
        <is>
          <t>PO TruEnt Deh s/p@ Cj 10k AS</t>
        </is>
      </c>
      <c r="F385" s="4" t="inlineStr">
        <is>
          <t>Trutro Deshuesado</t>
        </is>
      </c>
      <c r="G385" s="4" t="inlineStr">
        <is>
          <t>agro europa1012805</t>
        </is>
      </c>
      <c r="H385" s="10" t="n">
        <v>0</v>
      </c>
      <c r="I385" t="n">
        <v>20</v>
      </c>
      <c r="J385" t="n">
        <v>27</v>
      </c>
      <c r="K385" s="17" t="n">
        <v>0.5</v>
      </c>
      <c r="L385" s="10">
        <f>K385 * H385</f>
        <v/>
      </c>
      <c r="M385" s="17" t="n">
        <v>0.65</v>
      </c>
      <c r="N385" s="10">
        <f>M385 * H385</f>
        <v/>
      </c>
    </row>
    <row r="386">
      <c r="A386" s="4" t="inlineStr">
        <is>
          <t>02.2023</t>
        </is>
      </c>
      <c r="B386" s="4" t="inlineStr">
        <is>
          <t>Pollo</t>
        </is>
      </c>
      <c r="C386" s="4" t="inlineStr">
        <is>
          <t>Agro Mexico</t>
        </is>
      </c>
      <c r="D386" s="4" t="n">
        <v>1011047</v>
      </c>
      <c r="E386" s="4" t="inlineStr">
        <is>
          <t>PO PchDeh &gt;170g NMr@ Cj 10k SP</t>
        </is>
      </c>
      <c r="F386" s="4" t="inlineStr">
        <is>
          <t>Pechuga Desh</t>
        </is>
      </c>
      <c r="G386" s="4" t="inlineStr">
        <is>
          <t>agro mexico1011047</t>
        </is>
      </c>
      <c r="H386" s="10" t="n">
        <v>0</v>
      </c>
      <c r="I386" t="n">
        <v>18</v>
      </c>
      <c r="J386" t="n">
        <v>27</v>
      </c>
      <c r="K386" s="17" t="n">
        <v>0.4444444444444444</v>
      </c>
      <c r="L386" s="10">
        <f>K386 * H386</f>
        <v/>
      </c>
      <c r="M386" s="17" t="n">
        <v>0.6111111111111112</v>
      </c>
      <c r="N386" s="10">
        <f>M386 * H386</f>
        <v/>
      </c>
    </row>
    <row r="387">
      <c r="A387" s="4" t="inlineStr">
        <is>
          <t>02.2023</t>
        </is>
      </c>
      <c r="B387" s="4" t="inlineStr">
        <is>
          <t>Pollo</t>
        </is>
      </c>
      <c r="C387" s="4" t="inlineStr">
        <is>
          <t>Agro Mexico</t>
        </is>
      </c>
      <c r="D387" s="4" t="n">
        <v>1011127</v>
      </c>
      <c r="E387" s="4" t="inlineStr">
        <is>
          <t>PO PchDeh Random Mr Mex@ Cj 10k AS</t>
        </is>
      </c>
      <c r="F387" s="4" t="inlineStr">
        <is>
          <t>Pechuga Desh</t>
        </is>
      </c>
      <c r="G387" s="4" t="inlineStr">
        <is>
          <t>agro mexico1011127</t>
        </is>
      </c>
      <c r="H387" s="10" t="n">
        <v>930640</v>
      </c>
      <c r="I387" t="n">
        <v>18</v>
      </c>
      <c r="J387" t="n">
        <v>27</v>
      </c>
      <c r="K387" s="17" t="n">
        <v>0.4444444444444444</v>
      </c>
      <c r="L387" s="10">
        <f>K387 * H387</f>
        <v/>
      </c>
      <c r="M387" s="17" t="n">
        <v>0.6111111111111112</v>
      </c>
      <c r="N387" s="10">
        <f>M387 * H387</f>
        <v/>
      </c>
    </row>
    <row r="388">
      <c r="A388" s="4" t="inlineStr">
        <is>
          <t>02.2023</t>
        </is>
      </c>
      <c r="B388" s="4" t="inlineStr">
        <is>
          <t>Pollo</t>
        </is>
      </c>
      <c r="C388" s="4" t="inlineStr">
        <is>
          <t>Agro Mexico</t>
        </is>
      </c>
      <c r="D388" s="4" t="n">
        <v>1011150</v>
      </c>
      <c r="E388" s="4" t="inlineStr">
        <is>
          <t>PO Tru-Ctro Ala Mex@ Cj 9k AS</t>
        </is>
      </c>
      <c r="F388" s="4" t="inlineStr">
        <is>
          <t>Ala</t>
        </is>
      </c>
      <c r="G388" s="4" t="inlineStr">
        <is>
          <t>agro mexico1011150</t>
        </is>
      </c>
      <c r="H388" s="10" t="n">
        <v>80028</v>
      </c>
      <c r="I388" t="n">
        <v>18</v>
      </c>
      <c r="J388" t="n">
        <v>27</v>
      </c>
      <c r="K388" s="17" t="n">
        <v>0.4444444444444444</v>
      </c>
      <c r="L388" s="10">
        <f>K388 * H388</f>
        <v/>
      </c>
      <c r="M388" s="17" t="n">
        <v>0.6111111111111112</v>
      </c>
      <c r="N388" s="10">
        <f>M388 * H388</f>
        <v/>
      </c>
    </row>
    <row r="389">
      <c r="A389" s="4" t="inlineStr">
        <is>
          <t>02.2023</t>
        </is>
      </c>
      <c r="B389" s="4" t="inlineStr">
        <is>
          <t>Pollo</t>
        </is>
      </c>
      <c r="C389" s="4" t="inlineStr">
        <is>
          <t>Agro Mexico</t>
        </is>
      </c>
      <c r="D389" s="4" t="n">
        <v>1011151</v>
      </c>
      <c r="E389" s="4" t="inlineStr">
        <is>
          <t>PO File Mex@ Cj 9k AS</t>
        </is>
      </c>
      <c r="F389" s="4" t="inlineStr">
        <is>
          <t>Filete</t>
        </is>
      </c>
      <c r="G389" s="4" t="inlineStr">
        <is>
          <t>agro mexico1011151</t>
        </is>
      </c>
      <c r="H389" s="10" t="n">
        <v>80028</v>
      </c>
      <c r="I389" t="n">
        <v>18</v>
      </c>
      <c r="J389" t="n">
        <v>27</v>
      </c>
      <c r="K389" s="17" t="n">
        <v>0.4444444444444444</v>
      </c>
      <c r="L389" s="10">
        <f>K389 * H389</f>
        <v/>
      </c>
      <c r="M389" s="17" t="n">
        <v>0.6111111111111112</v>
      </c>
      <c r="N389" s="10">
        <f>M389 * H389</f>
        <v/>
      </c>
    </row>
    <row r="390">
      <c r="A390" s="4" t="inlineStr">
        <is>
          <t>02.2023</t>
        </is>
      </c>
      <c r="B390" s="4" t="inlineStr">
        <is>
          <t>Pollo</t>
        </is>
      </c>
      <c r="C390" s="4" t="inlineStr">
        <is>
          <t>Agro Mexico</t>
        </is>
      </c>
      <c r="D390" s="4" t="n">
        <v>1011611</v>
      </c>
      <c r="E390" s="4" t="inlineStr">
        <is>
          <t>PO PchDeh MEX@ Cj AS</t>
        </is>
      </c>
      <c r="F390" s="4" t="inlineStr">
        <is>
          <t>Pechuga Desh</t>
        </is>
      </c>
      <c r="G390" s="4" t="inlineStr">
        <is>
          <t>agro mexico1011611</t>
        </is>
      </c>
      <c r="H390" s="10" t="n">
        <v>0</v>
      </c>
      <c r="I390" t="n">
        <v>18</v>
      </c>
      <c r="J390" t="n">
        <v>27</v>
      </c>
      <c r="K390" s="17" t="n">
        <v>0.4444444444444444</v>
      </c>
      <c r="L390" s="10">
        <f>K390 * H390</f>
        <v/>
      </c>
      <c r="M390" s="17" t="n">
        <v>0.6111111111111112</v>
      </c>
      <c r="N390" s="10">
        <f>M390 * H390</f>
        <v/>
      </c>
    </row>
    <row r="391">
      <c r="A391" s="4" t="inlineStr">
        <is>
          <t>02.2023</t>
        </is>
      </c>
      <c r="B391" s="4" t="inlineStr">
        <is>
          <t>Pollo</t>
        </is>
      </c>
      <c r="C391" s="4" t="inlineStr">
        <is>
          <t>Agro Mexico</t>
        </is>
      </c>
      <c r="D391" s="4" t="n">
        <v>1011614</v>
      </c>
      <c r="E391" s="4" t="inlineStr">
        <is>
          <t>PO PchDeh Random Mr MEX@ Cj 20k AS</t>
        </is>
      </c>
      <c r="F391" s="4" t="inlineStr">
        <is>
          <t>Pechuga Desh</t>
        </is>
      </c>
      <c r="G391" s="4" t="inlineStr">
        <is>
          <t>agro mexico1011614</t>
        </is>
      </c>
      <c r="H391" s="10" t="n">
        <v>79816</v>
      </c>
      <c r="I391" t="n">
        <v>18</v>
      </c>
      <c r="J391" t="n">
        <v>27</v>
      </c>
      <c r="K391" s="17" t="n">
        <v>0.4444444444444444</v>
      </c>
      <c r="L391" s="10">
        <f>K391 * H391</f>
        <v/>
      </c>
      <c r="M391" s="17" t="n">
        <v>0.6111111111111112</v>
      </c>
      <c r="N391" s="10">
        <f>M391 * H391</f>
        <v/>
      </c>
    </row>
    <row r="392">
      <c r="A392" s="4" t="inlineStr">
        <is>
          <t>02.2023</t>
        </is>
      </c>
      <c r="B392" s="4" t="inlineStr">
        <is>
          <t>Pollo</t>
        </is>
      </c>
      <c r="C392" s="4" t="inlineStr">
        <is>
          <t>Agro Mexico</t>
        </is>
      </c>
      <c r="D392" s="4" t="n">
        <v>1011748</v>
      </c>
      <c r="E392" s="4" t="inlineStr">
        <is>
          <t>PO PchDeh &gt;170 NMr@ Cj 10k AS</t>
        </is>
      </c>
      <c r="F392" s="4" t="inlineStr">
        <is>
          <t>Pechuga Desh</t>
        </is>
      </c>
      <c r="G392" s="4" t="inlineStr">
        <is>
          <t>agro mexico1011748</t>
        </is>
      </c>
      <c r="H392" s="10" t="n">
        <v>0</v>
      </c>
      <c r="I392" t="n">
        <v>18</v>
      </c>
      <c r="J392" t="n">
        <v>27</v>
      </c>
      <c r="K392" s="17" t="n">
        <v>0.4444444444444444</v>
      </c>
      <c r="L392" s="10">
        <f>K392 * H392</f>
        <v/>
      </c>
      <c r="M392" s="17" t="n">
        <v>0.6111111111111112</v>
      </c>
      <c r="N392" s="10">
        <f>M392 * H392</f>
        <v/>
      </c>
    </row>
    <row r="393">
      <c r="A393" s="4" t="inlineStr">
        <is>
          <t>02.2023</t>
        </is>
      </c>
      <c r="B393" s="4" t="inlineStr">
        <is>
          <t>Pollo</t>
        </is>
      </c>
      <c r="C393" s="4" t="inlineStr">
        <is>
          <t>Agro Mexico</t>
        </is>
      </c>
      <c r="D393" s="4" t="n">
        <v>1012278</v>
      </c>
      <c r="E393" s="4" t="inlineStr">
        <is>
          <t>PO Tru Ala Mex@ Cj 9k AS</t>
        </is>
      </c>
      <c r="F393" s="4" t="inlineStr">
        <is>
          <t>Ala</t>
        </is>
      </c>
      <c r="G393" s="4" t="inlineStr">
        <is>
          <t>agro mexico1012278</t>
        </is>
      </c>
      <c r="H393" s="10" t="n">
        <v>0</v>
      </c>
      <c r="I393" t="n">
        <v>18</v>
      </c>
      <c r="J393" t="n">
        <v>27</v>
      </c>
      <c r="K393" s="17" t="n">
        <v>0.4444444444444444</v>
      </c>
      <c r="L393" s="10">
        <f>K393 * H393</f>
        <v/>
      </c>
      <c r="M393" s="17" t="n">
        <v>0.6111111111111112</v>
      </c>
      <c r="N393" s="10">
        <f>M393 * H393</f>
        <v/>
      </c>
    </row>
    <row r="394">
      <c r="A394" s="4" t="inlineStr">
        <is>
          <t>02.2023</t>
        </is>
      </c>
      <c r="B394" s="4" t="inlineStr">
        <is>
          <t>Pollo</t>
        </is>
      </c>
      <c r="C394" s="4" t="inlineStr">
        <is>
          <t>Agro Mexico</t>
        </is>
      </c>
      <c r="D394" s="4" t="n">
        <v>1012534</v>
      </c>
      <c r="E394" s="4" t="inlineStr">
        <is>
          <t>PO Pech c/h c/p Blo@ Cj 20k AS</t>
        </is>
      </c>
      <c r="F394" s="4" t="inlineStr">
        <is>
          <t>Pechuga</t>
        </is>
      </c>
      <c r="G394" s="4" t="inlineStr">
        <is>
          <t>agro mexico1012534</t>
        </is>
      </c>
      <c r="H394" s="10" t="n">
        <v>0</v>
      </c>
      <c r="I394" t="n">
        <v>18</v>
      </c>
      <c r="J394" t="n">
        <v>27</v>
      </c>
      <c r="K394" s="17" t="n">
        <v>0.4444444444444444</v>
      </c>
      <c r="L394" s="10">
        <f>K394 * H394</f>
        <v/>
      </c>
      <c r="M394" s="17" t="n">
        <v>0.6111111111111112</v>
      </c>
      <c r="N394" s="10">
        <f>M394 * H394</f>
        <v/>
      </c>
    </row>
    <row r="395">
      <c r="A395" s="4" t="inlineStr">
        <is>
          <t>02.2023</t>
        </is>
      </c>
      <c r="B395" s="4" t="inlineStr">
        <is>
          <t>Pollo</t>
        </is>
      </c>
      <c r="C395" s="4" t="inlineStr">
        <is>
          <t>Agro Mexico</t>
        </is>
      </c>
      <c r="D395" s="4" t="n">
        <v>1012725</v>
      </c>
      <c r="E395" s="4" t="inlineStr">
        <is>
          <t>PO File s/t 8x5 Mr@ Cj AS</t>
        </is>
      </c>
      <c r="F395" s="4" t="inlineStr">
        <is>
          <t>Filete</t>
        </is>
      </c>
      <c r="G395" s="4" t="inlineStr">
        <is>
          <t>agro mexico1012725</t>
        </is>
      </c>
      <c r="H395" s="10" t="n">
        <v>0</v>
      </c>
      <c r="I395" t="n">
        <v>18</v>
      </c>
      <c r="J395" t="n">
        <v>27</v>
      </c>
      <c r="K395" s="17" t="n">
        <v>0.4444444444444444</v>
      </c>
      <c r="L395" s="10">
        <f>K395 * H395</f>
        <v/>
      </c>
      <c r="M395" s="17" t="n">
        <v>0.6111111111111112</v>
      </c>
      <c r="N395" s="10">
        <f>M395 * H395</f>
        <v/>
      </c>
    </row>
    <row r="396">
      <c r="A396" s="4" t="inlineStr">
        <is>
          <t>02.2023</t>
        </is>
      </c>
      <c r="B396" s="4" t="inlineStr">
        <is>
          <t>Pollo</t>
        </is>
      </c>
      <c r="C396" s="4" t="inlineStr">
        <is>
          <t>Agro Mexico</t>
        </is>
      </c>
      <c r="D396" s="4" t="n">
        <v>1012764</v>
      </c>
      <c r="E396" s="4" t="inlineStr">
        <is>
          <t>PO Ppa Esp@ Bo Cj 20k AS</t>
        </is>
      </c>
      <c r="F396" s="4" t="inlineStr">
        <is>
          <t>Carne Recuperada</t>
        </is>
      </c>
      <c r="G396" s="4" t="inlineStr">
        <is>
          <t>agro mexico1012764</t>
        </is>
      </c>
      <c r="H396" s="10" t="n">
        <v>0</v>
      </c>
      <c r="I396" t="n">
        <v>18</v>
      </c>
      <c r="J396" t="n">
        <v>27</v>
      </c>
      <c r="K396" s="17" t="n">
        <v>0.4444444444444444</v>
      </c>
      <c r="L396" s="10">
        <f>K396 * H396</f>
        <v/>
      </c>
      <c r="M396" s="17" t="n">
        <v>0.6111111111111112</v>
      </c>
      <c r="N396" s="10">
        <f>M396 * H396</f>
        <v/>
      </c>
    </row>
    <row r="397">
      <c r="A397" s="4" t="inlineStr">
        <is>
          <t>02.2023</t>
        </is>
      </c>
      <c r="B397" s="4" t="inlineStr">
        <is>
          <t>Pollo</t>
        </is>
      </c>
      <c r="C397" s="4" t="inlineStr">
        <is>
          <t>Agro Mexico</t>
        </is>
      </c>
      <c r="D397" s="4" t="n">
        <v>1012796</v>
      </c>
      <c r="E397" s="4" t="inlineStr">
        <is>
          <t>PO Ala Puch Mex@ Cj 10k AS</t>
        </is>
      </c>
      <c r="F397" s="4" t="inlineStr">
        <is>
          <t>Ala</t>
        </is>
      </c>
      <c r="G397" s="4" t="inlineStr">
        <is>
          <t>agro mexico1012796</t>
        </is>
      </c>
      <c r="H397" s="10" t="n">
        <v>0</v>
      </c>
      <c r="I397" t="n">
        <v>18</v>
      </c>
      <c r="J397" t="n">
        <v>27</v>
      </c>
      <c r="K397" s="17" t="n">
        <v>0.4444444444444444</v>
      </c>
      <c r="L397" s="10">
        <f>K397 * H397</f>
        <v/>
      </c>
      <c r="M397" s="17" t="n">
        <v>0.6111111111111112</v>
      </c>
      <c r="N397" s="10">
        <f>M397 * H397</f>
        <v/>
      </c>
    </row>
    <row r="398">
      <c r="A398" s="4" t="inlineStr">
        <is>
          <t>02.2023</t>
        </is>
      </c>
      <c r="B398" s="4" t="inlineStr">
        <is>
          <t>Pollo</t>
        </is>
      </c>
      <c r="C398" s="4" t="inlineStr">
        <is>
          <t>Agro Sudamerica</t>
        </is>
      </c>
      <c r="D398" s="4" t="n">
        <v>1011421</v>
      </c>
      <c r="E398" s="4" t="inlineStr">
        <is>
          <t>PO Ppa Esp 50 Pim@ Cj 20k AS</t>
        </is>
      </c>
      <c r="F398" s="4" t="inlineStr">
        <is>
          <t>Carne Recuperada</t>
        </is>
      </c>
      <c r="G398" s="4" t="inlineStr">
        <is>
          <t>agro sudamerica1011421</t>
        </is>
      </c>
      <c r="H398" s="10" t="n">
        <v>623792.3639999999</v>
      </c>
      <c r="I398" t="n">
        <v>20</v>
      </c>
      <c r="J398" t="n">
        <v>27</v>
      </c>
      <c r="K398" s="17" t="n">
        <v>0.5</v>
      </c>
      <c r="L398" s="10">
        <f>K398 * H398</f>
        <v/>
      </c>
      <c r="M398" s="17" t="n">
        <v>0.65</v>
      </c>
      <c r="N398" s="10">
        <f>M398 * H398</f>
        <v/>
      </c>
    </row>
    <row r="399">
      <c r="A399" s="4" t="inlineStr">
        <is>
          <t>02.2023</t>
        </is>
      </c>
      <c r="B399" s="4" t="inlineStr">
        <is>
          <t>Pollo</t>
        </is>
      </c>
      <c r="C399" s="4" t="inlineStr">
        <is>
          <t>Agro Sudamerica</t>
        </is>
      </c>
      <c r="D399" s="4" t="n">
        <v>1011558</v>
      </c>
      <c r="E399" s="4" t="inlineStr">
        <is>
          <t>PO Ppa Esp@ 2 blo x 10k Cj AS</t>
        </is>
      </c>
      <c r="F399" s="4" t="inlineStr">
        <is>
          <t>Carne Recuperada</t>
        </is>
      </c>
      <c r="G399" s="4" t="inlineStr">
        <is>
          <t>agro sudamerica1011558</t>
        </is>
      </c>
      <c r="H399" s="10" t="n">
        <v>97977.012</v>
      </c>
      <c r="I399" t="n">
        <v>20</v>
      </c>
      <c r="J399" t="n">
        <v>27</v>
      </c>
      <c r="K399" s="17" t="n">
        <v>0.5</v>
      </c>
      <c r="L399" s="10">
        <f>K399 * H399</f>
        <v/>
      </c>
      <c r="M399" s="17" t="n">
        <v>0.65</v>
      </c>
      <c r="N399" s="10">
        <f>M399 * H399</f>
        <v/>
      </c>
    </row>
    <row r="400">
      <c r="A400" s="4" t="inlineStr">
        <is>
          <t>02.2023</t>
        </is>
      </c>
      <c r="B400" s="4" t="inlineStr">
        <is>
          <t>Pollo</t>
        </is>
      </c>
      <c r="C400" s="4" t="inlineStr">
        <is>
          <t>Agro Sudamerica</t>
        </is>
      </c>
      <c r="D400" s="4" t="n">
        <v>1012208</v>
      </c>
      <c r="E400" s="4" t="inlineStr">
        <is>
          <t>GA S/m@ Bo Cj AS</t>
        </is>
      </c>
      <c r="F400" s="4" t="inlineStr">
        <is>
          <t>Reproductor</t>
        </is>
      </c>
      <c r="G400" s="4" t="inlineStr">
        <is>
          <t>agro sudamerica1012208</t>
        </is>
      </c>
      <c r="H400" s="10" t="n">
        <v>91571.784</v>
      </c>
      <c r="I400" t="n">
        <v>20</v>
      </c>
      <c r="J400" t="n">
        <v>27</v>
      </c>
      <c r="K400" s="17" t="n">
        <v>0.5</v>
      </c>
      <c r="L400" s="10">
        <f>K400 * H400</f>
        <v/>
      </c>
      <c r="M400" s="17" t="n">
        <v>0.65</v>
      </c>
      <c r="N400" s="10">
        <f>M400 * H400</f>
        <v/>
      </c>
    </row>
    <row r="401">
      <c r="A401" s="4" t="inlineStr">
        <is>
          <t>02.2023</t>
        </is>
      </c>
      <c r="B401" s="4" t="inlineStr">
        <is>
          <t>Pollo</t>
        </is>
      </c>
      <c r="C401" s="4" t="inlineStr">
        <is>
          <t>Agrosuper Asia</t>
        </is>
      </c>
      <c r="D401" s="4" t="n">
        <v>1012612</v>
      </c>
      <c r="E401" s="4" t="inlineStr">
        <is>
          <t>PO Ppa Esp Blo@ Bo Cj 20k AS</t>
        </is>
      </c>
      <c r="F401" s="4" t="inlineStr">
        <is>
          <t>Carne Recuperada</t>
        </is>
      </c>
      <c r="G401" s="4" t="inlineStr">
        <is>
          <t>agrosuper asia1012612</t>
        </is>
      </c>
      <c r="H401" s="10" t="n">
        <v>90453.11199999999</v>
      </c>
      <c r="I401" t="n">
        <v>20</v>
      </c>
      <c r="J401" t="n">
        <v>27</v>
      </c>
      <c r="K401" s="17" t="n">
        <v>0.5</v>
      </c>
      <c r="L401" s="10">
        <f>K401 * H401</f>
        <v/>
      </c>
      <c r="M401" s="17" t="n">
        <v>0.65</v>
      </c>
      <c r="N401" s="10">
        <f>M401 * H401</f>
        <v/>
      </c>
    </row>
    <row r="402">
      <c r="A402" s="4" t="inlineStr">
        <is>
          <t>02.2023</t>
        </is>
      </c>
      <c r="B402" s="4" t="inlineStr">
        <is>
          <t>Pollo</t>
        </is>
      </c>
      <c r="C402" s="4" t="inlineStr">
        <is>
          <t>Agrosuper Shanghai</t>
        </is>
      </c>
      <c r="D402" s="4" t="n">
        <v>1011417</v>
      </c>
      <c r="E402" s="4" t="inlineStr">
        <is>
          <t>PO Ala Ctro NMr 4x5@ Bo Cj 20k AS</t>
        </is>
      </c>
      <c r="F402" s="4" t="inlineStr">
        <is>
          <t>Ala</t>
        </is>
      </c>
      <c r="G402" s="4" t="inlineStr">
        <is>
          <t>agrosuper shanghai1011417</t>
        </is>
      </c>
      <c r="H402" s="10" t="n">
        <v>0</v>
      </c>
      <c r="I402" t="n">
        <v>20</v>
      </c>
      <c r="J402" t="n">
        <v>27</v>
      </c>
      <c r="K402" s="17" t="n">
        <v>0.5</v>
      </c>
      <c r="L402" s="10">
        <f>K402 * H402</f>
        <v/>
      </c>
      <c r="M402" s="17" t="n">
        <v>0.65</v>
      </c>
      <c r="N402" s="10">
        <f>M402 * H402</f>
        <v/>
      </c>
    </row>
    <row r="403">
      <c r="A403" s="4" t="inlineStr">
        <is>
          <t>02.2023</t>
        </is>
      </c>
      <c r="B403" s="4" t="inlineStr">
        <is>
          <t>Pollo</t>
        </is>
      </c>
      <c r="C403" s="4" t="inlineStr">
        <is>
          <t>Agrosuper Shanghai</t>
        </is>
      </c>
      <c r="D403" s="4" t="n">
        <v>1011586</v>
      </c>
      <c r="E403" s="4" t="inlineStr">
        <is>
          <t>PO Ala Media B 4x10@ Cj 20k AS</t>
        </is>
      </c>
      <c r="F403" s="4" t="inlineStr">
        <is>
          <t>Ala</t>
        </is>
      </c>
      <c r="G403" s="4" t="inlineStr">
        <is>
          <t>agrosuper shanghai1011586</t>
        </is>
      </c>
      <c r="H403" s="10" t="n">
        <v>159632</v>
      </c>
      <c r="I403" t="n">
        <v>20</v>
      </c>
      <c r="J403" t="n">
        <v>27</v>
      </c>
      <c r="K403" s="17" t="n">
        <v>0.5</v>
      </c>
      <c r="L403" s="10">
        <f>K403 * H403</f>
        <v/>
      </c>
      <c r="M403" s="17" t="n">
        <v>0.65</v>
      </c>
      <c r="N403" s="10">
        <f>M403 * H403</f>
        <v/>
      </c>
    </row>
    <row r="404">
      <c r="A404" s="4" t="inlineStr">
        <is>
          <t>02.2023</t>
        </is>
      </c>
      <c r="B404" s="4" t="inlineStr">
        <is>
          <t>Pollo</t>
        </is>
      </c>
      <c r="C404" s="4" t="inlineStr">
        <is>
          <t>Agrosuper Shanghai</t>
        </is>
      </c>
      <c r="D404" s="4" t="n">
        <v>1011967</v>
      </c>
      <c r="E404" s="4" t="inlineStr">
        <is>
          <t>PO Garra J@ Bo Cj 20k AS</t>
        </is>
      </c>
      <c r="F404" s="4" t="inlineStr">
        <is>
          <t>Patas</t>
        </is>
      </c>
      <c r="G404" s="4" t="inlineStr">
        <is>
          <t>agrosuper shanghai1011967</t>
        </is>
      </c>
      <c r="H404" s="10" t="n">
        <v>0</v>
      </c>
      <c r="I404" t="n">
        <v>20</v>
      </c>
      <c r="J404" t="n">
        <v>27</v>
      </c>
      <c r="K404" s="17" t="n">
        <v>0.5</v>
      </c>
      <c r="L404" s="10">
        <f>K404 * H404</f>
        <v/>
      </c>
      <c r="M404" s="17" t="n">
        <v>0.65</v>
      </c>
      <c r="N404" s="10">
        <f>M404 * H404</f>
        <v/>
      </c>
    </row>
    <row r="405">
      <c r="A405" s="4" t="inlineStr">
        <is>
          <t>02.2023</t>
        </is>
      </c>
      <c r="B405" s="4" t="inlineStr">
        <is>
          <t>Pollo</t>
        </is>
      </c>
      <c r="C405" s="4" t="inlineStr">
        <is>
          <t>Agrosuper Shanghai</t>
        </is>
      </c>
      <c r="D405" s="4" t="n">
        <v>1011968</v>
      </c>
      <c r="E405" s="4" t="inlineStr">
        <is>
          <t>PO Garra L A@ Bo Cj 20k AS</t>
        </is>
      </c>
      <c r="F405" s="4" t="inlineStr">
        <is>
          <t>Patas</t>
        </is>
      </c>
      <c r="G405" s="4" t="inlineStr">
        <is>
          <t>agrosuper shanghai1011968</t>
        </is>
      </c>
      <c r="H405" s="10" t="n">
        <v>55920</v>
      </c>
      <c r="I405" t="n">
        <v>20</v>
      </c>
      <c r="J405" t="n">
        <v>27</v>
      </c>
      <c r="K405" s="17" t="n">
        <v>0.5</v>
      </c>
      <c r="L405" s="10">
        <f>K405 * H405</f>
        <v/>
      </c>
      <c r="M405" s="17" t="n">
        <v>0.65</v>
      </c>
      <c r="N405" s="10">
        <f>M405 * H405</f>
        <v/>
      </c>
    </row>
    <row r="406">
      <c r="A406" s="4" t="inlineStr">
        <is>
          <t>02.2023</t>
        </is>
      </c>
      <c r="B406" s="4" t="inlineStr">
        <is>
          <t>Pollo</t>
        </is>
      </c>
      <c r="C406" s="4" t="inlineStr">
        <is>
          <t>Agrosuper Shanghai</t>
        </is>
      </c>
      <c r="D406" s="4" t="n">
        <v>1011969</v>
      </c>
      <c r="E406" s="4" t="inlineStr">
        <is>
          <t>PO Garra L B@ Bo Cj 20k AS</t>
        </is>
      </c>
      <c r="F406" s="4" t="inlineStr">
        <is>
          <t>Patas</t>
        </is>
      </c>
      <c r="G406" s="4" t="inlineStr">
        <is>
          <t>agrosuper shanghai1011969</t>
        </is>
      </c>
      <c r="H406" s="10" t="n">
        <v>96000</v>
      </c>
      <c r="I406" t="n">
        <v>20</v>
      </c>
      <c r="J406" t="n">
        <v>27</v>
      </c>
      <c r="K406" s="17" t="n">
        <v>0.5</v>
      </c>
      <c r="L406" s="10">
        <f>K406 * H406</f>
        <v/>
      </c>
      <c r="M406" s="17" t="n">
        <v>0.65</v>
      </c>
      <c r="N406" s="10">
        <f>M406 * H406</f>
        <v/>
      </c>
    </row>
    <row r="407">
      <c r="A407" s="4" t="inlineStr">
        <is>
          <t>02.2023</t>
        </is>
      </c>
      <c r="B407" s="4" t="inlineStr">
        <is>
          <t>Pollo</t>
        </is>
      </c>
      <c r="C407" s="4" t="inlineStr">
        <is>
          <t>Agrosuper Shanghai</t>
        </is>
      </c>
      <c r="D407" s="4" t="n">
        <v>1012005</v>
      </c>
      <c r="E407" s="4" t="inlineStr">
        <is>
          <t>PO Garra IQF@ Bo Cj AS</t>
        </is>
      </c>
      <c r="F407" s="4" t="inlineStr">
        <is>
          <t>Patas</t>
        </is>
      </c>
      <c r="G407" s="4" t="inlineStr">
        <is>
          <t>agrosuper shanghai1012005</t>
        </is>
      </c>
      <c r="H407" s="10" t="n">
        <v>0</v>
      </c>
      <c r="I407" t="n">
        <v>20</v>
      </c>
      <c r="J407" t="n">
        <v>27</v>
      </c>
      <c r="K407" s="17" t="n">
        <v>0.5</v>
      </c>
      <c r="L407" s="10">
        <f>K407 * H407</f>
        <v/>
      </c>
      <c r="M407" s="17" t="n">
        <v>0.65</v>
      </c>
      <c r="N407" s="10">
        <f>M407 * H407</f>
        <v/>
      </c>
    </row>
    <row r="408">
      <c r="A408" s="4" t="inlineStr">
        <is>
          <t>02.2023</t>
        </is>
      </c>
      <c r="B408" s="4" t="inlineStr">
        <is>
          <t>Pollo</t>
        </is>
      </c>
      <c r="C408" s="4" t="inlineStr">
        <is>
          <t>Agrosuper Shanghai</t>
        </is>
      </c>
      <c r="D408" s="4" t="n">
        <v>1012218</v>
      </c>
      <c r="E408" s="4" t="inlineStr">
        <is>
          <t>PO Ala Media 1k@ Cj 20k AS</t>
        </is>
      </c>
      <c r="F408" s="4" t="inlineStr">
        <is>
          <t>Ala</t>
        </is>
      </c>
      <c r="G408" s="4" t="inlineStr">
        <is>
          <t>agrosuper shanghai1012218</t>
        </is>
      </c>
      <c r="H408" s="10" t="n">
        <v>0</v>
      </c>
      <c r="I408" t="n">
        <v>20</v>
      </c>
      <c r="J408" t="n">
        <v>27</v>
      </c>
      <c r="K408" s="17" t="n">
        <v>0.5</v>
      </c>
      <c r="L408" s="10">
        <f>K408 * H408</f>
        <v/>
      </c>
      <c r="M408" s="17" t="n">
        <v>0.65</v>
      </c>
      <c r="N408" s="10">
        <f>M408 * H408</f>
        <v/>
      </c>
    </row>
    <row r="409">
      <c r="A409" s="4" t="inlineStr">
        <is>
          <t>02.2023</t>
        </is>
      </c>
      <c r="B409" s="4" t="inlineStr">
        <is>
          <t>Pollo</t>
        </is>
      </c>
      <c r="C409" s="4" t="inlineStr">
        <is>
          <t>Agrosuper Shanghai</t>
        </is>
      </c>
      <c r="D409" s="4" t="n">
        <v>1012275</v>
      </c>
      <c r="E409" s="4" t="inlineStr">
        <is>
          <t>PO Tru Ala 4x10 NMr@ Bo Cj 20k AS</t>
        </is>
      </c>
      <c r="F409" s="4" t="inlineStr">
        <is>
          <t>Ala</t>
        </is>
      </c>
      <c r="G409" s="4" t="inlineStr">
        <is>
          <t>agrosuper shanghai1012275</t>
        </is>
      </c>
      <c r="H409" s="10" t="n">
        <v>0</v>
      </c>
      <c r="I409" t="n">
        <v>20</v>
      </c>
      <c r="J409" t="n">
        <v>27</v>
      </c>
      <c r="K409" s="17" t="n">
        <v>0.5</v>
      </c>
      <c r="L409" s="10">
        <f>K409 * H409</f>
        <v/>
      </c>
      <c r="M409" s="17" t="n">
        <v>0.65</v>
      </c>
      <c r="N409" s="10">
        <f>M409 * H409</f>
        <v/>
      </c>
    </row>
    <row r="410">
      <c r="A410" s="4" t="inlineStr">
        <is>
          <t>02.2023</t>
        </is>
      </c>
      <c r="B410" s="4" t="inlineStr">
        <is>
          <t>Pollo</t>
        </is>
      </c>
      <c r="C410" s="4" t="inlineStr">
        <is>
          <t>Agrosuper Shanghai</t>
        </is>
      </c>
      <c r="D410" s="4" t="n">
        <v>1012434</v>
      </c>
      <c r="E410" s="4" t="inlineStr">
        <is>
          <t>PO Pta Ala@ Cj 20k AS</t>
        </is>
      </c>
      <c r="F410" s="4" t="inlineStr">
        <is>
          <t>Ala</t>
        </is>
      </c>
      <c r="G410" s="4" t="inlineStr">
        <is>
          <t>agrosuper shanghai1012434</t>
        </is>
      </c>
      <c r="H410" s="10" t="n">
        <v>0</v>
      </c>
      <c r="I410" t="n">
        <v>20</v>
      </c>
      <c r="J410" t="n">
        <v>27</v>
      </c>
      <c r="K410" s="17" t="n">
        <v>0.5</v>
      </c>
      <c r="L410" s="10">
        <f>K410 * H410</f>
        <v/>
      </c>
      <c r="M410" s="17" t="n">
        <v>0.65</v>
      </c>
      <c r="N410" s="10">
        <f>M410 * H410</f>
        <v/>
      </c>
    </row>
    <row r="411">
      <c r="A411" s="4" t="inlineStr">
        <is>
          <t>02.2023</t>
        </is>
      </c>
      <c r="B411" s="4" t="inlineStr">
        <is>
          <t>Pollo</t>
        </is>
      </c>
      <c r="C411" s="4" t="inlineStr">
        <is>
          <t>Agrosuper Shanghai</t>
        </is>
      </c>
      <c r="D411" s="4" t="n">
        <v>1012448</v>
      </c>
      <c r="E411" s="4" t="inlineStr">
        <is>
          <t>PO Garra Economy@ Cj 20k AS</t>
        </is>
      </c>
      <c r="F411" s="4" t="inlineStr">
        <is>
          <t>Patas</t>
        </is>
      </c>
      <c r="G411" s="4" t="inlineStr">
        <is>
          <t>agrosuper shanghai1012448</t>
        </is>
      </c>
      <c r="H411" s="10" t="n">
        <v>96000</v>
      </c>
      <c r="I411" t="n">
        <v>20</v>
      </c>
      <c r="J411" t="n">
        <v>27</v>
      </c>
      <c r="K411" s="17" t="n">
        <v>0.5</v>
      </c>
      <c r="L411" s="10">
        <f>K411 * H411</f>
        <v/>
      </c>
      <c r="M411" s="17" t="n">
        <v>0.65</v>
      </c>
      <c r="N411" s="10">
        <f>M411 * H411</f>
        <v/>
      </c>
    </row>
    <row r="412">
      <c r="A412" s="4" t="inlineStr">
        <is>
          <t>02.2023</t>
        </is>
      </c>
      <c r="B412" s="4" t="inlineStr">
        <is>
          <t>Pollo</t>
        </is>
      </c>
      <c r="C412" s="4" t="inlineStr">
        <is>
          <t>Agrosuper Shanghai</t>
        </is>
      </c>
      <c r="D412" s="4" t="n">
        <v>1012451</v>
      </c>
      <c r="E412" s="4" t="inlineStr">
        <is>
          <t>PO Ala Media@ Cj 15k AS</t>
        </is>
      </c>
      <c r="F412" s="4" t="inlineStr">
        <is>
          <t>Ala</t>
        </is>
      </c>
      <c r="G412" s="4" t="inlineStr">
        <is>
          <t>agrosuper shanghai1012451</t>
        </is>
      </c>
      <c r="H412" s="10" t="n">
        <v>87480</v>
      </c>
      <c r="I412" t="n">
        <v>20</v>
      </c>
      <c r="J412" t="n">
        <v>27</v>
      </c>
      <c r="K412" s="17" t="n">
        <v>0.5</v>
      </c>
      <c r="L412" s="10">
        <f>K412 * H412</f>
        <v/>
      </c>
      <c r="M412" s="17" t="n">
        <v>0.65</v>
      </c>
      <c r="N412" s="10">
        <f>M412 * H412</f>
        <v/>
      </c>
    </row>
    <row r="413">
      <c r="A413" s="4" t="inlineStr">
        <is>
          <t>02.2023</t>
        </is>
      </c>
      <c r="B413" s="4" t="inlineStr">
        <is>
          <t>Pollo</t>
        </is>
      </c>
      <c r="C413" s="4" t="inlineStr">
        <is>
          <t>Agrosuper Shanghai</t>
        </is>
      </c>
      <c r="D413" s="4" t="n">
        <v>1012452</v>
      </c>
      <c r="E413" s="4" t="inlineStr">
        <is>
          <t>PO Ala Media Grado B@ Cj AS</t>
        </is>
      </c>
      <c r="F413" s="4" t="inlineStr">
        <is>
          <t>Ala</t>
        </is>
      </c>
      <c r="G413" s="4" t="inlineStr">
        <is>
          <t>agrosuper shanghai1012452</t>
        </is>
      </c>
      <c r="H413" s="10" t="n">
        <v>0</v>
      </c>
      <c r="I413" t="n">
        <v>20</v>
      </c>
      <c r="J413" t="n">
        <v>27</v>
      </c>
      <c r="K413" s="17" t="n">
        <v>0.5</v>
      </c>
      <c r="L413" s="10">
        <f>K413 * H413</f>
        <v/>
      </c>
      <c r="M413" s="17" t="n">
        <v>0.65</v>
      </c>
      <c r="N413" s="10">
        <f>M413 * H413</f>
        <v/>
      </c>
    </row>
    <row r="414">
      <c r="A414" s="4" t="inlineStr">
        <is>
          <t>02.2023</t>
        </is>
      </c>
      <c r="B414" s="4" t="inlineStr">
        <is>
          <t>Pollo</t>
        </is>
      </c>
      <c r="C414" s="4" t="inlineStr">
        <is>
          <t>Agrosuper Shanghai</t>
        </is>
      </c>
      <c r="D414" s="4" t="n">
        <v>1012453</v>
      </c>
      <c r="E414" s="4" t="inlineStr">
        <is>
          <t>PO Ala Media IQF@ Cj 18k AS</t>
        </is>
      </c>
      <c r="F414" s="4" t="inlineStr">
        <is>
          <t>Ala</t>
        </is>
      </c>
      <c r="G414" s="4" t="inlineStr">
        <is>
          <t>agrosuper shanghai1012453</t>
        </is>
      </c>
      <c r="H414" s="10" t="n">
        <v>3995.2</v>
      </c>
      <c r="I414" t="n">
        <v>20</v>
      </c>
      <c r="J414" t="n">
        <v>27</v>
      </c>
      <c r="K414" s="17" t="n">
        <v>0.5</v>
      </c>
      <c r="L414" s="10">
        <f>K414 * H414</f>
        <v/>
      </c>
      <c r="M414" s="17" t="n">
        <v>0.65</v>
      </c>
      <c r="N414" s="10">
        <f>M414 * H414</f>
        <v/>
      </c>
    </row>
    <row r="415">
      <c r="A415" s="4" t="inlineStr">
        <is>
          <t>02.2023</t>
        </is>
      </c>
      <c r="B415" s="4" t="inlineStr">
        <is>
          <t>Pollo</t>
        </is>
      </c>
      <c r="C415" s="4" t="inlineStr">
        <is>
          <t>Agrosuper Shanghai</t>
        </is>
      </c>
      <c r="D415" s="4" t="n">
        <v>1012455</v>
      </c>
      <c r="E415" s="4" t="inlineStr">
        <is>
          <t>PO Ctro Pta Ala Choice@ Cj 20k AS</t>
        </is>
      </c>
      <c r="F415" s="4" t="inlineStr">
        <is>
          <t>Ala</t>
        </is>
      </c>
      <c r="G415" s="4" t="inlineStr">
        <is>
          <t>agrosuper shanghai1012455</t>
        </is>
      </c>
      <c r="H415" s="10" t="n">
        <v>0</v>
      </c>
      <c r="I415" t="n">
        <v>20</v>
      </c>
      <c r="J415" t="n">
        <v>27</v>
      </c>
      <c r="K415" s="17" t="n">
        <v>0.5</v>
      </c>
      <c r="L415" s="10">
        <f>K415 * H415</f>
        <v/>
      </c>
      <c r="M415" s="17" t="n">
        <v>0.65</v>
      </c>
      <c r="N415" s="10">
        <f>M415 * H415</f>
        <v/>
      </c>
    </row>
    <row r="416">
      <c r="A416" s="4" t="inlineStr">
        <is>
          <t>02.2023</t>
        </is>
      </c>
      <c r="B416" s="4" t="inlineStr">
        <is>
          <t>Pollo</t>
        </is>
      </c>
      <c r="C416" s="4" t="inlineStr">
        <is>
          <t>Agrosuper Shanghai</t>
        </is>
      </c>
      <c r="D416" s="4" t="n">
        <v>1012502</v>
      </c>
      <c r="E416" s="4" t="inlineStr">
        <is>
          <t>PO Garra Large B@ Cj 20k AS</t>
        </is>
      </c>
      <c r="F416" s="4" t="inlineStr">
        <is>
          <t>Patas</t>
        </is>
      </c>
      <c r="G416" s="4" t="inlineStr">
        <is>
          <t>agrosuper shanghai1012502</t>
        </is>
      </c>
      <c r="H416" s="10" t="n">
        <v>94880</v>
      </c>
      <c r="I416" t="n">
        <v>20</v>
      </c>
      <c r="J416" t="n">
        <v>27</v>
      </c>
      <c r="K416" s="17" t="n">
        <v>0.5</v>
      </c>
      <c r="L416" s="10">
        <f>K416 * H416</f>
        <v/>
      </c>
      <c r="M416" s="17" t="n">
        <v>0.65</v>
      </c>
      <c r="N416" s="10">
        <f>M416 * H416</f>
        <v/>
      </c>
    </row>
    <row r="417">
      <c r="A417" s="4" t="inlineStr">
        <is>
          <t>02.2023</t>
        </is>
      </c>
      <c r="B417" s="4" t="inlineStr">
        <is>
          <t>Pollo</t>
        </is>
      </c>
      <c r="C417" s="4" t="inlineStr">
        <is>
          <t>Agrosuper Shanghai</t>
        </is>
      </c>
      <c r="D417" s="4" t="n">
        <v>1012503</v>
      </c>
      <c r="E417" s="4" t="inlineStr">
        <is>
          <t>PO Garra M B@ Cj 20k AS</t>
        </is>
      </c>
      <c r="F417" s="4" t="inlineStr">
        <is>
          <t>Patas</t>
        </is>
      </c>
      <c r="G417" s="4" t="inlineStr">
        <is>
          <t>agrosuper shanghai1012503</t>
        </is>
      </c>
      <c r="H417" s="10" t="n">
        <v>0</v>
      </c>
      <c r="I417" t="n">
        <v>20</v>
      </c>
      <c r="J417" t="n">
        <v>27</v>
      </c>
      <c r="K417" s="17" t="n">
        <v>0.5</v>
      </c>
      <c r="L417" s="10">
        <f>K417 * H417</f>
        <v/>
      </c>
      <c r="M417" s="17" t="n">
        <v>0.65</v>
      </c>
      <c r="N417" s="10">
        <f>M417 * H417</f>
        <v/>
      </c>
    </row>
    <row r="418">
      <c r="A418" s="4" t="inlineStr">
        <is>
          <t>02.2023</t>
        </is>
      </c>
      <c r="B418" s="4" t="inlineStr">
        <is>
          <t>Pollo</t>
        </is>
      </c>
      <c r="C418" s="4" t="inlineStr">
        <is>
          <t>Agrosuper Shanghai</t>
        </is>
      </c>
      <c r="D418" s="4" t="n">
        <v>1012504</v>
      </c>
      <c r="E418" s="4" t="inlineStr">
        <is>
          <t>PO Garra Economy@ Cj 20k AS</t>
        </is>
      </c>
      <c r="F418" s="4" t="inlineStr">
        <is>
          <t>Patas</t>
        </is>
      </c>
      <c r="G418" s="4" t="inlineStr">
        <is>
          <t>agrosuper shanghai1012504</t>
        </is>
      </c>
      <c r="H418" s="10" t="n">
        <v>96000</v>
      </c>
      <c r="I418" t="n">
        <v>20</v>
      </c>
      <c r="J418" t="n">
        <v>27</v>
      </c>
      <c r="K418" s="17" t="n">
        <v>0.5</v>
      </c>
      <c r="L418" s="10">
        <f>K418 * H418</f>
        <v/>
      </c>
      <c r="M418" s="17" t="n">
        <v>0.65</v>
      </c>
      <c r="N418" s="10">
        <f>M418 * H418</f>
        <v/>
      </c>
    </row>
    <row r="419">
      <c r="A419" s="4" t="inlineStr">
        <is>
          <t>02.2023</t>
        </is>
      </c>
      <c r="B419" s="4" t="inlineStr">
        <is>
          <t>Pollo</t>
        </is>
      </c>
      <c r="C419" s="4" t="inlineStr">
        <is>
          <t>Agrosuper Shanghai</t>
        </is>
      </c>
      <c r="D419" s="4" t="n">
        <v>1012525</v>
      </c>
      <c r="E419" s="4" t="inlineStr">
        <is>
          <t>PO Garra J@ Bo Cj 20k AS</t>
        </is>
      </c>
      <c r="F419" s="4" t="inlineStr">
        <is>
          <t>Patas</t>
        </is>
      </c>
      <c r="G419" s="4" t="inlineStr">
        <is>
          <t>agrosuper shanghai1012525</t>
        </is>
      </c>
      <c r="H419" s="10" t="n">
        <v>0</v>
      </c>
      <c r="I419" t="n">
        <v>20</v>
      </c>
      <c r="J419" t="n">
        <v>27</v>
      </c>
      <c r="K419" s="17" t="n">
        <v>0.5</v>
      </c>
      <c r="L419" s="10">
        <f>K419 * H419</f>
        <v/>
      </c>
      <c r="M419" s="17" t="n">
        <v>0.65</v>
      </c>
      <c r="N419" s="10">
        <f>M419 * H419</f>
        <v/>
      </c>
    </row>
    <row r="420">
      <c r="A420" s="4" t="inlineStr">
        <is>
          <t>02.2023</t>
        </is>
      </c>
      <c r="B420" s="4" t="inlineStr">
        <is>
          <t>Pollo</t>
        </is>
      </c>
      <c r="C420" s="4" t="inlineStr">
        <is>
          <t>Agrosuper Shanghai</t>
        </is>
      </c>
      <c r="D420" s="4" t="n">
        <v>1012526</v>
      </c>
      <c r="E420" s="4" t="inlineStr">
        <is>
          <t>PO Garra L A@ Bo Cj 20k AS</t>
        </is>
      </c>
      <c r="F420" s="4" t="inlineStr">
        <is>
          <t>Patas</t>
        </is>
      </c>
      <c r="G420" s="4" t="inlineStr">
        <is>
          <t>agrosuper shanghai1012526</t>
        </is>
      </c>
      <c r="H420" s="10" t="n">
        <v>32480</v>
      </c>
      <c r="I420" t="n">
        <v>20</v>
      </c>
      <c r="J420" t="n">
        <v>27</v>
      </c>
      <c r="K420" s="17" t="n">
        <v>0.5</v>
      </c>
      <c r="L420" s="10">
        <f>K420 * H420</f>
        <v/>
      </c>
      <c r="M420" s="17" t="n">
        <v>0.65</v>
      </c>
      <c r="N420" s="10">
        <f>M420 * H420</f>
        <v/>
      </c>
    </row>
    <row r="421">
      <c r="A421" s="4" t="inlineStr">
        <is>
          <t>02.2023</t>
        </is>
      </c>
      <c r="B421" s="4" t="inlineStr">
        <is>
          <t>Pollo</t>
        </is>
      </c>
      <c r="C421" s="4" t="inlineStr">
        <is>
          <t>Agrosuper Shanghai</t>
        </is>
      </c>
      <c r="D421" s="4" t="n">
        <v>1012527</v>
      </c>
      <c r="E421" s="4" t="inlineStr">
        <is>
          <t>PO Garra M A@ Bo Cj 20k AS</t>
        </is>
      </c>
      <c r="F421" s="4" t="inlineStr">
        <is>
          <t>Patas</t>
        </is>
      </c>
      <c r="G421" s="4" t="inlineStr">
        <is>
          <t>agrosuper shanghai1012527</t>
        </is>
      </c>
      <c r="H421" s="10" t="n">
        <v>96000</v>
      </c>
      <c r="I421" t="n">
        <v>20</v>
      </c>
      <c r="J421" t="n">
        <v>27</v>
      </c>
      <c r="K421" s="17" t="n">
        <v>0.5</v>
      </c>
      <c r="L421" s="10">
        <f>K421 * H421</f>
        <v/>
      </c>
      <c r="M421" s="17" t="n">
        <v>0.65</v>
      </c>
      <c r="N421" s="10">
        <f>M421 * H421</f>
        <v/>
      </c>
    </row>
    <row r="422">
      <c r="A422" s="4" t="inlineStr">
        <is>
          <t>02.2023</t>
        </is>
      </c>
      <c r="B422" s="4" t="inlineStr">
        <is>
          <t>Pollo</t>
        </is>
      </c>
      <c r="C422" s="4" t="inlineStr">
        <is>
          <t>Agrosuper Shanghai</t>
        </is>
      </c>
      <c r="D422" s="4" t="n">
        <v>1012595</v>
      </c>
      <c r="E422" s="4" t="inlineStr">
        <is>
          <t>PO PchDeh@ Bo 16x1k Cj AS</t>
        </is>
      </c>
      <c r="F422" s="4" t="inlineStr">
        <is>
          <t>Pechuga Desh</t>
        </is>
      </c>
      <c r="G422" s="4" t="inlineStr">
        <is>
          <t>agrosuper shanghai1012595</t>
        </is>
      </c>
      <c r="H422" s="10" t="n">
        <v>0</v>
      </c>
      <c r="I422" t="n">
        <v>20</v>
      </c>
      <c r="J422" t="n">
        <v>27</v>
      </c>
      <c r="K422" s="17" t="n">
        <v>0.5</v>
      </c>
      <c r="L422" s="10">
        <f>K422 * H422</f>
        <v/>
      </c>
      <c r="M422" s="17" t="n">
        <v>0.65</v>
      </c>
      <c r="N422" s="10">
        <f>M422 * H422</f>
        <v/>
      </c>
    </row>
    <row r="423">
      <c r="A423" s="4" t="inlineStr">
        <is>
          <t>02.2023</t>
        </is>
      </c>
      <c r="B423" s="4" t="inlineStr">
        <is>
          <t>Pollo</t>
        </is>
      </c>
      <c r="C423" s="4" t="inlineStr">
        <is>
          <t>Agrosuper Shanghai</t>
        </is>
      </c>
      <c r="D423" s="4" t="n">
        <v>1012622</v>
      </c>
      <c r="E423" s="4" t="inlineStr">
        <is>
          <t>PO TruEnt Deh Tf@MUESTRA SAG</t>
        </is>
      </c>
      <c r="F423" s="4" t="inlineStr">
        <is>
          <t>Muestra</t>
        </is>
      </c>
      <c r="G423" s="4" t="inlineStr">
        <is>
          <t>agrosuper shanghai1012622</t>
        </is>
      </c>
      <c r="H423" s="10" t="n">
        <v>0</v>
      </c>
      <c r="I423" t="n">
        <v>20</v>
      </c>
      <c r="J423" t="n">
        <v>27</v>
      </c>
      <c r="K423" s="17" t="n">
        <v>0.5</v>
      </c>
      <c r="L423" s="10">
        <f>K423 * H423</f>
        <v/>
      </c>
      <c r="M423" s="17" t="n">
        <v>0.65</v>
      </c>
      <c r="N423" s="10">
        <f>M423 * H423</f>
        <v/>
      </c>
    </row>
    <row r="424">
      <c r="A424" s="4" t="inlineStr">
        <is>
          <t>02.2023</t>
        </is>
      </c>
      <c r="B424" s="4" t="inlineStr">
        <is>
          <t>Pollo</t>
        </is>
      </c>
      <c r="C424" s="4" t="inlineStr">
        <is>
          <t>Agrosuper Shanghai</t>
        </is>
      </c>
      <c r="D424" s="4" t="n">
        <v>1012681</v>
      </c>
      <c r="E424" s="4" t="inlineStr">
        <is>
          <t>PO Nudillo @ Cj 20Kg AS</t>
        </is>
      </c>
      <c r="F424" s="4" t="inlineStr">
        <is>
          <t>Subprod</t>
        </is>
      </c>
      <c r="G424" s="4" t="inlineStr">
        <is>
          <t>agrosuper shanghai1012681</t>
        </is>
      </c>
      <c r="H424" s="10" t="n">
        <v>96000</v>
      </c>
      <c r="I424" t="n">
        <v>20</v>
      </c>
      <c r="J424" t="n">
        <v>27</v>
      </c>
      <c r="K424" s="17" t="n">
        <v>0.5</v>
      </c>
      <c r="L424" s="10">
        <f>K424 * H424</f>
        <v/>
      </c>
      <c r="M424" s="17" t="n">
        <v>0.65</v>
      </c>
      <c r="N424" s="10">
        <f>M424 * H424</f>
        <v/>
      </c>
    </row>
    <row r="425">
      <c r="A425" s="4" t="inlineStr">
        <is>
          <t>02.2023</t>
        </is>
      </c>
      <c r="B425" s="4" t="inlineStr">
        <is>
          <t>Pollo</t>
        </is>
      </c>
      <c r="C425" s="4" t="inlineStr">
        <is>
          <t>Agrosuper Shanghai</t>
        </is>
      </c>
      <c r="D425" s="4" t="n">
        <v>1012823</v>
      </c>
      <c r="E425" s="4" t="inlineStr">
        <is>
          <t>PO Tru Desh BL @ Bo Cj 20kg AS</t>
        </is>
      </c>
      <c r="F425" s="4" t="inlineStr">
        <is>
          <t>Trutro Deshuesado</t>
        </is>
      </c>
      <c r="G425" s="4" t="inlineStr">
        <is>
          <t>agrosuper shanghai1012823</t>
        </is>
      </c>
      <c r="H425" s="10" t="n">
        <v>0</v>
      </c>
      <c r="I425" t="n">
        <v>20</v>
      </c>
      <c r="J425" t="n">
        <v>27</v>
      </c>
      <c r="K425" s="17" t="n">
        <v>0.5</v>
      </c>
      <c r="L425" s="10">
        <f>K425 * H425</f>
        <v/>
      </c>
      <c r="M425" s="17" t="n">
        <v>0.65</v>
      </c>
      <c r="N425" s="10">
        <f>M425 * H425</f>
        <v/>
      </c>
    </row>
    <row r="426">
      <c r="A426" s="4" t="inlineStr">
        <is>
          <t>02.2023</t>
        </is>
      </c>
      <c r="B426" s="4" t="inlineStr">
        <is>
          <t>Pollo</t>
        </is>
      </c>
      <c r="C426" s="4" t="inlineStr">
        <is>
          <t>Andes Asia</t>
        </is>
      </c>
      <c r="D426" s="4" t="n">
        <v>1012326</v>
      </c>
      <c r="E426" s="4" t="inlineStr">
        <is>
          <t>PO Corazon@Bo 12k Cj AS</t>
        </is>
      </c>
      <c r="F426" s="4" t="inlineStr">
        <is>
          <t>Menudencias</t>
        </is>
      </c>
      <c r="G426" s="4" t="inlineStr">
        <is>
          <t>andes asia1012326</t>
        </is>
      </c>
      <c r="H426" s="10" t="n">
        <v>0</v>
      </c>
      <c r="I426" t="n">
        <v>20</v>
      </c>
      <c r="J426" t="n">
        <v>27</v>
      </c>
      <c r="K426" s="17" t="n">
        <v>0.5</v>
      </c>
      <c r="L426" s="10">
        <f>K426 * H426</f>
        <v/>
      </c>
      <c r="M426" s="17" t="n">
        <v>0.65</v>
      </c>
      <c r="N426" s="10">
        <f>M426 * H426</f>
        <v/>
      </c>
    </row>
    <row r="427">
      <c r="A427" s="4" t="inlineStr">
        <is>
          <t>02.2023</t>
        </is>
      </c>
      <c r="B427" s="4" t="inlineStr">
        <is>
          <t>Cerdo</t>
        </is>
      </c>
      <c r="C427" s="4" t="inlineStr">
        <is>
          <t>Agro America</t>
        </is>
      </c>
      <c r="D427" s="4" t="n">
        <v>1020822</v>
      </c>
      <c r="E427" s="4" t="inlineStr">
        <is>
          <t>GO Resto Tira Hso@ Cj 20k AS</t>
        </is>
      </c>
      <c r="F427" s="4" t="inlineStr">
        <is>
          <t>Huesos</t>
        </is>
      </c>
      <c r="G427" s="4" t="inlineStr">
        <is>
          <t>agro america1020822</t>
        </is>
      </c>
      <c r="H427" s="10" t="n">
        <v>0</v>
      </c>
      <c r="I427" t="n">
        <v>20</v>
      </c>
      <c r="J427" t="n">
        <v>27</v>
      </c>
      <c r="K427" s="17" t="n">
        <v>0.5</v>
      </c>
      <c r="L427" s="10">
        <f>K427 * H427</f>
        <v/>
      </c>
      <c r="M427" s="17" t="n">
        <v>0.65</v>
      </c>
      <c r="N427" s="10">
        <f>M427 * H427</f>
        <v/>
      </c>
    </row>
    <row r="428">
      <c r="A428" s="4" t="inlineStr">
        <is>
          <t>02.2023</t>
        </is>
      </c>
      <c r="B428" s="4" t="inlineStr">
        <is>
          <t>Cerdo</t>
        </is>
      </c>
      <c r="C428" s="4" t="inlineStr">
        <is>
          <t>Agro America</t>
        </is>
      </c>
      <c r="D428" s="4" t="n">
        <v>1020828</v>
      </c>
      <c r="E428" s="4" t="inlineStr">
        <is>
          <t>GO BB Ribs 20-24 Oz@ Cj 10k AS</t>
        </is>
      </c>
      <c r="F428" s="4" t="inlineStr">
        <is>
          <t>Chuleta</t>
        </is>
      </c>
      <c r="G428" s="4" t="inlineStr">
        <is>
          <t>agro america1020828</t>
        </is>
      </c>
      <c r="H428" s="10" t="n">
        <v>0</v>
      </c>
      <c r="I428" t="n">
        <v>20</v>
      </c>
      <c r="J428" t="n">
        <v>27</v>
      </c>
      <c r="K428" s="17" t="n">
        <v>0.5</v>
      </c>
      <c r="L428" s="10">
        <f>K428 * H428</f>
        <v/>
      </c>
      <c r="M428" s="17" t="n">
        <v>0.65</v>
      </c>
      <c r="N428" s="10">
        <f>M428 * H428</f>
        <v/>
      </c>
    </row>
    <row r="429">
      <c r="A429" s="4" t="inlineStr">
        <is>
          <t>02.2023</t>
        </is>
      </c>
      <c r="B429" s="4" t="inlineStr">
        <is>
          <t>Cerdo</t>
        </is>
      </c>
      <c r="C429" s="4" t="inlineStr">
        <is>
          <t>Agro America</t>
        </is>
      </c>
      <c r="D429" s="4" t="n">
        <v>1021140</v>
      </c>
      <c r="E429" s="4" t="inlineStr">
        <is>
          <t>GO Chu Ctro@ Fi Cj 20k US</t>
        </is>
      </c>
      <c r="F429" s="4" t="inlineStr">
        <is>
          <t>Chuleta</t>
        </is>
      </c>
      <c r="G429" s="4" t="inlineStr">
        <is>
          <t>agro america1021140</t>
        </is>
      </c>
      <c r="H429" s="10" t="n">
        <v>0</v>
      </c>
      <c r="I429" t="n">
        <v>20</v>
      </c>
      <c r="J429" t="n">
        <v>27</v>
      </c>
      <c r="K429" s="17" t="n">
        <v>0.5</v>
      </c>
      <c r="L429" s="10">
        <f>K429 * H429</f>
        <v/>
      </c>
      <c r="M429" s="17" t="n">
        <v>0.65</v>
      </c>
      <c r="N429" s="10">
        <f>M429 * H429</f>
        <v/>
      </c>
    </row>
    <row r="430">
      <c r="A430" s="4" t="inlineStr">
        <is>
          <t>02.2023</t>
        </is>
      </c>
      <c r="B430" s="4" t="inlineStr">
        <is>
          <t>Cerdo</t>
        </is>
      </c>
      <c r="C430" s="4" t="inlineStr">
        <is>
          <t>Agro America</t>
        </is>
      </c>
      <c r="D430" s="4" t="n">
        <v>1021260</v>
      </c>
      <c r="E430" s="4" t="inlineStr">
        <is>
          <t>GO Estómago Crud@ Bo Cj 20k AS</t>
        </is>
      </c>
      <c r="F430" s="4" t="inlineStr">
        <is>
          <t>Subprod</t>
        </is>
      </c>
      <c r="G430" s="4" t="inlineStr">
        <is>
          <t>agro america1021260</t>
        </is>
      </c>
      <c r="H430" s="10" t="n">
        <v>0</v>
      </c>
      <c r="I430" t="n">
        <v>20</v>
      </c>
      <c r="J430" t="n">
        <v>27</v>
      </c>
      <c r="K430" s="17" t="n">
        <v>0.5</v>
      </c>
      <c r="L430" s="10">
        <f>K430 * H430</f>
        <v/>
      </c>
      <c r="M430" s="17" t="n">
        <v>0.65</v>
      </c>
      <c r="N430" s="10">
        <f>M430 * H430</f>
        <v/>
      </c>
    </row>
    <row r="431">
      <c r="A431" s="4" t="inlineStr">
        <is>
          <t>02.2023</t>
        </is>
      </c>
      <c r="B431" s="4" t="inlineStr">
        <is>
          <t>Cerdo</t>
        </is>
      </c>
      <c r="C431" s="4" t="inlineStr">
        <is>
          <t>Agro America</t>
        </is>
      </c>
      <c r="D431" s="4" t="n">
        <v>1021398</v>
      </c>
      <c r="E431" s="4" t="inlineStr">
        <is>
          <t>GO File C/cab@ Cj 5k AS</t>
        </is>
      </c>
      <c r="F431" s="4" t="inlineStr">
        <is>
          <t>Filete</t>
        </is>
      </c>
      <c r="G431" s="4" t="inlineStr">
        <is>
          <t>agro america1021398</t>
        </is>
      </c>
      <c r="H431" s="10" t="n">
        <v>0</v>
      </c>
      <c r="I431" t="n">
        <v>20</v>
      </c>
      <c r="J431" t="n">
        <v>27</v>
      </c>
      <c r="K431" s="17" t="n">
        <v>0.5</v>
      </c>
      <c r="L431" s="10">
        <f>K431 * H431</f>
        <v/>
      </c>
      <c r="M431" s="17" t="n">
        <v>0.65</v>
      </c>
      <c r="N431" s="10">
        <f>M431 * H431</f>
        <v/>
      </c>
    </row>
    <row r="432">
      <c r="A432" s="4" t="inlineStr">
        <is>
          <t>02.2023</t>
        </is>
      </c>
      <c r="B432" s="4" t="inlineStr">
        <is>
          <t>Cerdo</t>
        </is>
      </c>
      <c r="C432" s="4" t="inlineStr">
        <is>
          <t>Agro America</t>
        </is>
      </c>
      <c r="D432" s="4" t="n">
        <v>1021538</v>
      </c>
      <c r="E432" s="4" t="inlineStr">
        <is>
          <t>GO Pecho Belly S/p@ Vp Cj AS</t>
        </is>
      </c>
      <c r="F432" s="4" t="inlineStr">
        <is>
          <t>Panceta</t>
        </is>
      </c>
      <c r="G432" s="4" t="inlineStr">
        <is>
          <t>agro america1021538</t>
        </is>
      </c>
      <c r="H432" s="10" t="n">
        <v>48007.976</v>
      </c>
      <c r="I432" t="n">
        <v>20</v>
      </c>
      <c r="J432" t="n">
        <v>27</v>
      </c>
      <c r="K432" s="17" t="n">
        <v>0.5</v>
      </c>
      <c r="L432" s="10">
        <f>K432 * H432</f>
        <v/>
      </c>
      <c r="M432" s="17" t="n">
        <v>0.65</v>
      </c>
      <c r="N432" s="10">
        <f>M432 * H432</f>
        <v/>
      </c>
    </row>
    <row r="433">
      <c r="A433" s="4" t="inlineStr">
        <is>
          <t>02.2023</t>
        </is>
      </c>
      <c r="B433" s="4" t="inlineStr">
        <is>
          <t>Cerdo</t>
        </is>
      </c>
      <c r="C433" s="4" t="inlineStr">
        <is>
          <t>Agro America</t>
        </is>
      </c>
      <c r="D433" s="4" t="n">
        <v>1021539</v>
      </c>
      <c r="E433" s="4" t="inlineStr">
        <is>
          <t>GO Pecho Belly C/Hso pec@ Vp Cj AS</t>
        </is>
      </c>
      <c r="F433" s="4" t="inlineStr">
        <is>
          <t>Panceta</t>
        </is>
      </c>
      <c r="G433" s="4" t="inlineStr">
        <is>
          <t>agro america1021539</t>
        </is>
      </c>
      <c r="H433" s="10" t="n">
        <v>0</v>
      </c>
      <c r="I433" t="n">
        <v>20</v>
      </c>
      <c r="J433" t="n">
        <v>27</v>
      </c>
      <c r="K433" s="17" t="n">
        <v>0.5</v>
      </c>
      <c r="L433" s="10">
        <f>K433 * H433</f>
        <v/>
      </c>
      <c r="M433" s="17" t="n">
        <v>0.65</v>
      </c>
      <c r="N433" s="10">
        <f>M433 * H433</f>
        <v/>
      </c>
    </row>
    <row r="434">
      <c r="A434" s="4" t="inlineStr">
        <is>
          <t>02.2023</t>
        </is>
      </c>
      <c r="B434" s="4" t="inlineStr">
        <is>
          <t>Cerdo</t>
        </is>
      </c>
      <c r="C434" s="4" t="inlineStr">
        <is>
          <t>Agro America</t>
        </is>
      </c>
      <c r="D434" s="4" t="n">
        <v>1022619</v>
      </c>
      <c r="E434" s="4" t="inlineStr">
        <is>
          <t>GO Malaya 5-6mm@ Vp Cj AS</t>
        </is>
      </c>
      <c r="F434" s="4" t="inlineStr">
        <is>
          <t>Prolijado</t>
        </is>
      </c>
      <c r="G434" s="4" t="inlineStr">
        <is>
          <t>agro america1022619</t>
        </is>
      </c>
      <c r="H434" s="10" t="n">
        <v>0</v>
      </c>
      <c r="I434" t="n">
        <v>20</v>
      </c>
      <c r="J434" t="n">
        <v>27</v>
      </c>
      <c r="K434" s="17" t="n">
        <v>0.5</v>
      </c>
      <c r="L434" s="10">
        <f>K434 * H434</f>
        <v/>
      </c>
      <c r="M434" s="17" t="n">
        <v>0.65</v>
      </c>
      <c r="N434" s="10">
        <f>M434 * H434</f>
        <v/>
      </c>
    </row>
    <row r="435">
      <c r="A435" s="4" t="inlineStr">
        <is>
          <t>02.2023</t>
        </is>
      </c>
      <c r="B435" s="4" t="inlineStr">
        <is>
          <t>Cerdo</t>
        </is>
      </c>
      <c r="C435" s="4" t="inlineStr">
        <is>
          <t>Agro America</t>
        </is>
      </c>
      <c r="D435" s="4" t="n">
        <v>1022814</v>
      </c>
      <c r="E435" s="4" t="inlineStr">
        <is>
          <t>GO Cos 75 Mit@ Cj Tf 20k AS</t>
        </is>
      </c>
      <c r="F435" s="4" t="inlineStr">
        <is>
          <t>Muestra</t>
        </is>
      </c>
      <c r="G435" s="4" t="inlineStr">
        <is>
          <t>agro america1022814</t>
        </is>
      </c>
      <c r="H435" s="10" t="n">
        <v>0</v>
      </c>
      <c r="I435" t="n">
        <v>20</v>
      </c>
      <c r="J435" t="n">
        <v>27</v>
      </c>
      <c r="K435" s="17" t="n">
        <v>0.5</v>
      </c>
      <c r="L435" s="10">
        <f>K435 * H435</f>
        <v/>
      </c>
      <c r="M435" s="17" t="n">
        <v>0.65</v>
      </c>
      <c r="N435" s="10">
        <f>M435 * H435</f>
        <v/>
      </c>
    </row>
    <row r="436">
      <c r="A436" s="4" t="inlineStr">
        <is>
          <t>02.2023</t>
        </is>
      </c>
      <c r="B436" s="4" t="inlineStr">
        <is>
          <t>Cerdo</t>
        </is>
      </c>
      <c r="C436" s="4" t="inlineStr">
        <is>
          <t>Agro America</t>
        </is>
      </c>
      <c r="D436" s="4" t="n">
        <v>1023050</v>
      </c>
      <c r="E436" s="4" t="inlineStr">
        <is>
          <t>GO Lom Centro@ Cj 16k AS</t>
        </is>
      </c>
      <c r="F436" s="4" t="inlineStr">
        <is>
          <t>Lomo</t>
        </is>
      </c>
      <c r="G436" s="4" t="inlineStr">
        <is>
          <t>agro america1023050</t>
        </is>
      </c>
      <c r="H436" s="10" t="n">
        <v>0</v>
      </c>
      <c r="I436" t="n">
        <v>20</v>
      </c>
      <c r="J436" t="n">
        <v>27</v>
      </c>
      <c r="K436" s="17" t="n">
        <v>0.5</v>
      </c>
      <c r="L436" s="10">
        <f>K436 * H436</f>
        <v/>
      </c>
      <c r="M436" s="17" t="n">
        <v>0.65</v>
      </c>
      <c r="N436" s="10">
        <f>M436 * H436</f>
        <v/>
      </c>
    </row>
    <row r="437">
      <c r="A437" s="4" t="inlineStr">
        <is>
          <t>02.2023</t>
        </is>
      </c>
      <c r="B437" s="4" t="inlineStr">
        <is>
          <t>Cerdo</t>
        </is>
      </c>
      <c r="C437" s="4" t="inlineStr">
        <is>
          <t>Agro America</t>
        </is>
      </c>
      <c r="D437" s="4" t="n">
        <v>1023175</v>
      </c>
      <c r="E437" s="4" t="inlineStr">
        <is>
          <t>GO Pp Pna USA@ Cj Muestra SAG</t>
        </is>
      </c>
      <c r="F437" s="4" t="inlineStr">
        <is>
          <t>Muestra</t>
        </is>
      </c>
      <c r="G437" s="4" t="inlineStr">
        <is>
          <t>agro america1023175</t>
        </is>
      </c>
      <c r="H437" s="10" t="n">
        <v>0</v>
      </c>
      <c r="I437" t="n">
        <v>20</v>
      </c>
      <c r="J437" t="n">
        <v>27</v>
      </c>
      <c r="K437" s="17" t="n">
        <v>0.5</v>
      </c>
      <c r="L437" s="10">
        <f>K437 * H437</f>
        <v/>
      </c>
      <c r="M437" s="17" t="n">
        <v>0.65</v>
      </c>
      <c r="N437" s="10">
        <f>M437 * H437</f>
        <v/>
      </c>
    </row>
    <row r="438">
      <c r="A438" s="4" t="inlineStr">
        <is>
          <t>02.2023</t>
        </is>
      </c>
      <c r="B438" s="4" t="inlineStr">
        <is>
          <t>Cerdo</t>
        </is>
      </c>
      <c r="C438" s="4" t="inlineStr">
        <is>
          <t>Agro America</t>
        </is>
      </c>
      <c r="D438" s="4" t="n">
        <v>1023273</v>
      </c>
      <c r="E438" s="4" t="inlineStr">
        <is>
          <t>GO Posta Negra@ Va Cj 20k</t>
        </is>
      </c>
      <c r="F438" s="4" t="inlineStr">
        <is>
          <t>Pierna</t>
        </is>
      </c>
      <c r="G438" s="4" t="inlineStr">
        <is>
          <t>agro america1023273</t>
        </is>
      </c>
      <c r="H438" s="10" t="n">
        <v>0</v>
      </c>
      <c r="I438" t="n">
        <v>20</v>
      </c>
      <c r="J438" t="n">
        <v>27</v>
      </c>
      <c r="K438" s="17" t="n">
        <v>0.5</v>
      </c>
      <c r="L438" s="10">
        <f>K438 * H438</f>
        <v/>
      </c>
      <c r="M438" s="17" t="n">
        <v>0.65</v>
      </c>
      <c r="N438" s="10">
        <f>M438 * H438</f>
        <v/>
      </c>
    </row>
    <row r="439">
      <c r="A439" s="4" t="inlineStr">
        <is>
          <t>02.2023</t>
        </is>
      </c>
      <c r="B439" s="4" t="inlineStr">
        <is>
          <t>Cerdo</t>
        </is>
      </c>
      <c r="C439" s="4" t="inlineStr">
        <is>
          <t>Agro America</t>
        </is>
      </c>
      <c r="D439" s="4" t="n">
        <v>1023274</v>
      </c>
      <c r="E439" s="4" t="inlineStr">
        <is>
          <t>GO Ganso S/g S/abst @ Va Cj 12k</t>
        </is>
      </c>
      <c r="F439" s="4" t="inlineStr">
        <is>
          <t>Pierna</t>
        </is>
      </c>
      <c r="G439" s="4" t="inlineStr">
        <is>
          <t>agro america1023274</t>
        </is>
      </c>
      <c r="H439" s="10" t="n">
        <v>0</v>
      </c>
      <c r="I439" t="n">
        <v>20</v>
      </c>
      <c r="J439" t="n">
        <v>27</v>
      </c>
      <c r="K439" s="17" t="n">
        <v>0.5</v>
      </c>
      <c r="L439" s="10">
        <f>K439 * H439</f>
        <v/>
      </c>
      <c r="M439" s="17" t="n">
        <v>0.65</v>
      </c>
      <c r="N439" s="10">
        <f>M439 * H439</f>
        <v/>
      </c>
    </row>
    <row r="440">
      <c r="A440" s="4" t="inlineStr">
        <is>
          <t>02.2023</t>
        </is>
      </c>
      <c r="B440" s="4" t="inlineStr">
        <is>
          <t>Cerdo</t>
        </is>
      </c>
      <c r="C440" s="4" t="inlineStr">
        <is>
          <t>Agro America</t>
        </is>
      </c>
      <c r="D440" s="4" t="n">
        <v>1023276</v>
      </c>
      <c r="E440" s="4" t="inlineStr">
        <is>
          <t>GO Rosada@ Va Cj 20k</t>
        </is>
      </c>
      <c r="F440" s="4" t="inlineStr">
        <is>
          <t>Pierna</t>
        </is>
      </c>
      <c r="G440" s="4" t="inlineStr">
        <is>
          <t>agro america1023276</t>
        </is>
      </c>
      <c r="H440" s="10" t="n">
        <v>0</v>
      </c>
      <c r="I440" t="n">
        <v>20</v>
      </c>
      <c r="J440" t="n">
        <v>27</v>
      </c>
      <c r="K440" s="17" t="n">
        <v>0.5</v>
      </c>
      <c r="L440" s="10">
        <f>K440 * H440</f>
        <v/>
      </c>
      <c r="M440" s="17" t="n">
        <v>0.65</v>
      </c>
      <c r="N440" s="10">
        <f>M440 * H440</f>
        <v/>
      </c>
    </row>
    <row r="441">
      <c r="A441" s="4" t="inlineStr">
        <is>
          <t>02.2023</t>
        </is>
      </c>
      <c r="B441" s="4" t="inlineStr">
        <is>
          <t>Cerdo</t>
        </is>
      </c>
      <c r="C441" s="4" t="inlineStr">
        <is>
          <t>Agro America</t>
        </is>
      </c>
      <c r="D441" s="4" t="n">
        <v>1023446</v>
      </c>
      <c r="E441" s="4" t="inlineStr">
        <is>
          <t>GO Panc C/cue@ IWP Cj 20k AS</t>
        </is>
      </c>
      <c r="F441" s="4" t="inlineStr">
        <is>
          <t>Panceta</t>
        </is>
      </c>
      <c r="G441" s="4" t="inlineStr">
        <is>
          <t>agro america1023446</t>
        </is>
      </c>
      <c r="H441" s="10" t="n">
        <v>0</v>
      </c>
      <c r="I441" t="n">
        <v>20</v>
      </c>
      <c r="J441" t="n">
        <v>27</v>
      </c>
      <c r="K441" s="17" t="n">
        <v>0.5</v>
      </c>
      <c r="L441" s="10">
        <f>K441 * H441</f>
        <v/>
      </c>
      <c r="M441" s="17" t="n">
        <v>0.65</v>
      </c>
      <c r="N441" s="10">
        <f>M441 * H441</f>
        <v/>
      </c>
    </row>
    <row r="442">
      <c r="A442" s="4" t="inlineStr">
        <is>
          <t>02.2023</t>
        </is>
      </c>
      <c r="B442" s="4" t="inlineStr">
        <is>
          <t>Cerdo</t>
        </is>
      </c>
      <c r="C442" s="4" t="inlineStr">
        <is>
          <t>Agro Europa</t>
        </is>
      </c>
      <c r="D442" s="4" t="n">
        <v>1020660</v>
      </c>
      <c r="E442" s="4" t="inlineStr">
        <is>
          <t>GO PernilP@ Bo Cj 20k AS</t>
        </is>
      </c>
      <c r="F442" s="4" t="inlineStr">
        <is>
          <t>Pernil</t>
        </is>
      </c>
      <c r="G442" s="4" t="inlineStr">
        <is>
          <t>agro europa1020660</t>
        </is>
      </c>
      <c r="H442" s="10" t="n">
        <v>0</v>
      </c>
      <c r="I442" t="n">
        <v>20</v>
      </c>
      <c r="J442" t="n">
        <v>27</v>
      </c>
      <c r="K442" s="17" t="n">
        <v>0.5</v>
      </c>
      <c r="L442" s="10">
        <f>K442 * H442</f>
        <v/>
      </c>
      <c r="M442" s="17" t="n">
        <v>0.65</v>
      </c>
      <c r="N442" s="10">
        <f>M442 * H442</f>
        <v/>
      </c>
    </row>
    <row r="443">
      <c r="A443" s="4" t="inlineStr">
        <is>
          <t>02.2023</t>
        </is>
      </c>
      <c r="B443" s="4" t="inlineStr">
        <is>
          <t>Cerdo</t>
        </is>
      </c>
      <c r="C443" s="4" t="inlineStr">
        <is>
          <t>Agro Europa</t>
        </is>
      </c>
      <c r="D443" s="4" t="n">
        <v>1020853</v>
      </c>
      <c r="E443" s="4" t="inlineStr">
        <is>
          <t>GO File C/cab@ Cj 5k AS</t>
        </is>
      </c>
      <c r="F443" s="4" t="inlineStr">
        <is>
          <t>Filete</t>
        </is>
      </c>
      <c r="G443" s="4" t="inlineStr">
        <is>
          <t>agro europa1020853</t>
        </is>
      </c>
      <c r="H443" s="10" t="n">
        <v>320000</v>
      </c>
      <c r="I443" t="n">
        <v>20</v>
      </c>
      <c r="J443" t="n">
        <v>27</v>
      </c>
      <c r="K443" s="17" t="n">
        <v>0.5</v>
      </c>
      <c r="L443" s="10">
        <f>K443 * H443</f>
        <v/>
      </c>
      <c r="M443" s="17" t="n">
        <v>0.65</v>
      </c>
      <c r="N443" s="10">
        <f>M443 * H443</f>
        <v/>
      </c>
    </row>
    <row r="444">
      <c r="A444" s="4" t="inlineStr">
        <is>
          <t>02.2023</t>
        </is>
      </c>
      <c r="B444" s="4" t="inlineStr">
        <is>
          <t>Cerdo</t>
        </is>
      </c>
      <c r="C444" s="4" t="inlineStr">
        <is>
          <t>Agro Europa</t>
        </is>
      </c>
      <c r="D444" s="4" t="n">
        <v>1021550</v>
      </c>
      <c r="E444" s="4" t="inlineStr">
        <is>
          <t>GO Triming 85/15@ Cj 20k AS</t>
        </is>
      </c>
      <c r="F444" s="4" t="inlineStr">
        <is>
          <t>Recortes</t>
        </is>
      </c>
      <c r="G444" s="4" t="inlineStr">
        <is>
          <t>agro europa1021550</t>
        </is>
      </c>
      <c r="H444" s="10" t="n">
        <v>3040</v>
      </c>
      <c r="I444" t="n">
        <v>20</v>
      </c>
      <c r="J444" t="n">
        <v>27</v>
      </c>
      <c r="K444" s="17" t="n">
        <v>0.5</v>
      </c>
      <c r="L444" s="10">
        <f>K444 * H444</f>
        <v/>
      </c>
      <c r="M444" s="17" t="n">
        <v>0.65</v>
      </c>
      <c r="N444" s="10">
        <f>M444 * H444</f>
        <v/>
      </c>
    </row>
    <row r="445">
      <c r="A445" s="4" t="inlineStr">
        <is>
          <t>02.2023</t>
        </is>
      </c>
      <c r="B445" s="4" t="inlineStr">
        <is>
          <t>Cerdo</t>
        </is>
      </c>
      <c r="C445" s="4" t="inlineStr">
        <is>
          <t>Agro Europa</t>
        </is>
      </c>
      <c r="D445" s="4" t="n">
        <v>1022816</v>
      </c>
      <c r="E445" s="4" t="inlineStr">
        <is>
          <t>GO Chu Cent@ Bo Cj 5k AS</t>
        </is>
      </c>
      <c r="F445" s="4" t="inlineStr">
        <is>
          <t>Muestra</t>
        </is>
      </c>
      <c r="G445" s="4" t="inlineStr">
        <is>
          <t>agro europa1022816</t>
        </is>
      </c>
      <c r="H445" s="10" t="n">
        <v>18.32</v>
      </c>
      <c r="I445" t="n">
        <v>20</v>
      </c>
      <c r="J445" t="n">
        <v>27</v>
      </c>
      <c r="K445" s="17" t="n">
        <v>0.5</v>
      </c>
      <c r="L445" s="10">
        <f>K445 * H445</f>
        <v/>
      </c>
      <c r="M445" s="17" t="n">
        <v>0.65</v>
      </c>
      <c r="N445" s="10">
        <f>M445 * H445</f>
        <v/>
      </c>
    </row>
    <row r="446">
      <c r="A446" s="4" t="inlineStr">
        <is>
          <t>02.2023</t>
        </is>
      </c>
      <c r="B446" s="4" t="inlineStr">
        <is>
          <t>Cerdo</t>
        </is>
      </c>
      <c r="C446" s="4" t="inlineStr">
        <is>
          <t>Agro Europa</t>
        </is>
      </c>
      <c r="D446" s="4" t="n">
        <v>1022818</v>
      </c>
      <c r="E446" s="4" t="inlineStr">
        <is>
          <t>GO Lom Cent@ Bo Cj 5k AS</t>
        </is>
      </c>
      <c r="F446" s="4" t="inlineStr">
        <is>
          <t>Muestra</t>
        </is>
      </c>
      <c r="G446" s="4" t="inlineStr">
        <is>
          <t>agro europa1022818</t>
        </is>
      </c>
      <c r="H446" s="10" t="n">
        <v>35.22</v>
      </c>
      <c r="I446" t="n">
        <v>20</v>
      </c>
      <c r="J446" t="n">
        <v>27</v>
      </c>
      <c r="K446" s="17" t="n">
        <v>0.5</v>
      </c>
      <c r="L446" s="10">
        <f>K446 * H446</f>
        <v/>
      </c>
      <c r="M446" s="17" t="n">
        <v>0.65</v>
      </c>
      <c r="N446" s="10">
        <f>M446 * H446</f>
        <v/>
      </c>
    </row>
    <row r="447">
      <c r="A447" s="4" t="inlineStr">
        <is>
          <t>02.2023</t>
        </is>
      </c>
      <c r="B447" s="4" t="inlineStr">
        <is>
          <t>Cerdo</t>
        </is>
      </c>
      <c r="C447" s="4" t="inlineStr">
        <is>
          <t>Agro Europa</t>
        </is>
      </c>
      <c r="D447" s="4" t="n">
        <v>1022858</v>
      </c>
      <c r="E447" s="4" t="inlineStr">
        <is>
          <t>GO Lom Ctro 27@ Fi Cj 20k AS</t>
        </is>
      </c>
      <c r="F447" s="4" t="inlineStr">
        <is>
          <t>Lomo</t>
        </is>
      </c>
      <c r="G447" s="4" t="inlineStr">
        <is>
          <t>agro europa1022858</t>
        </is>
      </c>
      <c r="H447" s="10" t="n">
        <v>0</v>
      </c>
      <c r="I447" t="n">
        <v>20</v>
      </c>
      <c r="J447" t="n">
        <v>27</v>
      </c>
      <c r="K447" s="17" t="n">
        <v>0.5</v>
      </c>
      <c r="L447" s="10">
        <f>K447 * H447</f>
        <v/>
      </c>
      <c r="M447" s="17" t="n">
        <v>0.65</v>
      </c>
      <c r="N447" s="10">
        <f>M447 * H447</f>
        <v/>
      </c>
    </row>
    <row r="448">
      <c r="A448" s="4" t="inlineStr">
        <is>
          <t>02.2023</t>
        </is>
      </c>
      <c r="B448" s="4" t="inlineStr">
        <is>
          <t>Cerdo</t>
        </is>
      </c>
      <c r="C448" s="4" t="inlineStr">
        <is>
          <t>Agro Europa</t>
        </is>
      </c>
      <c r="D448" s="4" t="n">
        <v>1023422</v>
      </c>
      <c r="E448" s="4" t="inlineStr">
        <is>
          <t>GO Tripa s/Cal# Bidon AS</t>
        </is>
      </c>
      <c r="F448" s="4" t="inlineStr">
        <is>
          <t>Subprod</t>
        </is>
      </c>
      <c r="G448" s="4" t="inlineStr">
        <is>
          <t>agro europa1023422</t>
        </is>
      </c>
      <c r="H448" s="10" t="n">
        <v>0</v>
      </c>
      <c r="I448" t="n">
        <v>20</v>
      </c>
      <c r="J448" t="n">
        <v>27</v>
      </c>
      <c r="K448" s="17" t="n">
        <v>0.5</v>
      </c>
      <c r="L448" s="10">
        <f>K448 * H448</f>
        <v/>
      </c>
      <c r="M448" s="17" t="n">
        <v>0.65</v>
      </c>
      <c r="N448" s="10">
        <f>M448 * H448</f>
        <v/>
      </c>
    </row>
    <row r="449">
      <c r="A449" s="4" t="inlineStr">
        <is>
          <t>02.2023</t>
        </is>
      </c>
      <c r="B449" s="4" t="inlineStr">
        <is>
          <t>Cerdo</t>
        </is>
      </c>
      <c r="C449" s="4" t="inlineStr">
        <is>
          <t>Agro Europa</t>
        </is>
      </c>
      <c r="D449" s="4" t="n">
        <v>1023477</v>
      </c>
      <c r="E449" s="4" t="inlineStr">
        <is>
          <t>GO UF Mucosa# Isotanque AS</t>
        </is>
      </c>
      <c r="F449" s="4" t="inlineStr">
        <is>
          <t>Subprod</t>
        </is>
      </c>
      <c r="G449" s="4" t="inlineStr">
        <is>
          <t>agro europa1023477</t>
        </is>
      </c>
      <c r="H449" s="10" t="n">
        <v>925520</v>
      </c>
      <c r="I449" t="n">
        <v>20</v>
      </c>
      <c r="J449" t="n">
        <v>27</v>
      </c>
      <c r="K449" s="17" t="n">
        <v>0.5</v>
      </c>
      <c r="L449" s="10">
        <f>K449 * H449</f>
        <v/>
      </c>
      <c r="M449" s="17" t="n">
        <v>0.65</v>
      </c>
      <c r="N449" s="10">
        <f>M449 * H449</f>
        <v/>
      </c>
    </row>
    <row r="450">
      <c r="A450" s="4" t="inlineStr">
        <is>
          <t>02.2023</t>
        </is>
      </c>
      <c r="B450" s="4" t="inlineStr">
        <is>
          <t>Cerdo</t>
        </is>
      </c>
      <c r="C450" s="4" t="inlineStr">
        <is>
          <t>Agro Mexico</t>
        </is>
      </c>
      <c r="D450" s="4" t="n">
        <v>1020845</v>
      </c>
      <c r="E450" s="4" t="inlineStr">
        <is>
          <t>GO Lom Vet 44@ Fi Cj 20k AS</t>
        </is>
      </c>
      <c r="F450" s="4" t="inlineStr">
        <is>
          <t>Lomo</t>
        </is>
      </c>
      <c r="G450" s="4" t="inlineStr">
        <is>
          <t>agro mexico1020845</t>
        </is>
      </c>
      <c r="H450" s="10" t="n">
        <v>0</v>
      </c>
      <c r="I450" t="n">
        <v>18</v>
      </c>
      <c r="J450" t="n">
        <v>27</v>
      </c>
      <c r="K450" s="17" t="n">
        <v>0.4444444444444444</v>
      </c>
      <c r="L450" s="10">
        <f>K450 * H450</f>
        <v/>
      </c>
      <c r="M450" s="17" t="n">
        <v>0.6111111111111112</v>
      </c>
      <c r="N450" s="10">
        <f>M450 * H450</f>
        <v/>
      </c>
    </row>
    <row r="451">
      <c r="A451" s="4" t="inlineStr">
        <is>
          <t>02.2023</t>
        </is>
      </c>
      <c r="B451" s="4" t="inlineStr">
        <is>
          <t>Cerdo</t>
        </is>
      </c>
      <c r="C451" s="4" t="inlineStr">
        <is>
          <t>Agro Mexico</t>
        </is>
      </c>
      <c r="D451" s="4" t="n">
        <v>1021020</v>
      </c>
      <c r="E451" s="4" t="inlineStr">
        <is>
          <t>GO Papda@ Bo Cj 20k AS</t>
        </is>
      </c>
      <c r="F451" s="4" t="inlineStr">
        <is>
          <t>Plancha</t>
        </is>
      </c>
      <c r="G451" s="4" t="inlineStr">
        <is>
          <t>agro mexico1021020</t>
        </is>
      </c>
      <c r="H451" s="10" t="n">
        <v>0</v>
      </c>
      <c r="I451" t="n">
        <v>18</v>
      </c>
      <c r="J451" t="n">
        <v>27</v>
      </c>
      <c r="K451" s="17" t="n">
        <v>0.4444444444444444</v>
      </c>
      <c r="L451" s="10">
        <f>K451 * H451</f>
        <v/>
      </c>
      <c r="M451" s="17" t="n">
        <v>0.6111111111111112</v>
      </c>
      <c r="N451" s="10">
        <f>M451 * H451</f>
        <v/>
      </c>
    </row>
    <row r="452">
      <c r="A452" s="4" t="inlineStr">
        <is>
          <t>02.2023</t>
        </is>
      </c>
      <c r="B452" s="4" t="inlineStr">
        <is>
          <t>Cerdo</t>
        </is>
      </c>
      <c r="C452" s="4" t="inlineStr">
        <is>
          <t>Agro Mexico</t>
        </is>
      </c>
      <c r="D452" s="4" t="n">
        <v>1021270</v>
      </c>
      <c r="E452" s="4" t="inlineStr">
        <is>
          <t>GO Forro Pal@ Bo Cj 20k AS</t>
        </is>
      </c>
      <c r="F452" s="4" t="inlineStr">
        <is>
          <t>Cueros</t>
        </is>
      </c>
      <c r="G452" s="4" t="inlineStr">
        <is>
          <t>agro mexico1021270</t>
        </is>
      </c>
      <c r="H452" s="10" t="n">
        <v>0</v>
      </c>
      <c r="I452" t="n">
        <v>18</v>
      </c>
      <c r="J452" t="n">
        <v>27</v>
      </c>
      <c r="K452" s="17" t="n">
        <v>0.4444444444444444</v>
      </c>
      <c r="L452" s="10">
        <f>K452 * H452</f>
        <v/>
      </c>
      <c r="M452" s="17" t="n">
        <v>0.6111111111111112</v>
      </c>
      <c r="N452" s="10">
        <f>M452 * H452</f>
        <v/>
      </c>
    </row>
    <row r="453">
      <c r="A453" s="4" t="inlineStr">
        <is>
          <t>02.2023</t>
        </is>
      </c>
      <c r="B453" s="4" t="inlineStr">
        <is>
          <t>Cerdo</t>
        </is>
      </c>
      <c r="C453" s="4" t="inlineStr">
        <is>
          <t>Agro Mexico</t>
        </is>
      </c>
      <c r="D453" s="4" t="n">
        <v>1021272</v>
      </c>
      <c r="E453" s="4" t="inlineStr">
        <is>
          <t>GO Pna Forro@ Bo Cj 20k AS</t>
        </is>
      </c>
      <c r="F453" s="4" t="inlineStr">
        <is>
          <t>Cueros</t>
        </is>
      </c>
      <c r="G453" s="4" t="inlineStr">
        <is>
          <t>agro mexico1021272</t>
        </is>
      </c>
      <c r="H453" s="10" t="n">
        <v>312142.179</v>
      </c>
      <c r="I453" t="n">
        <v>18</v>
      </c>
      <c r="J453" t="n">
        <v>27</v>
      </c>
      <c r="K453" s="17" t="n">
        <v>0.4444444444444444</v>
      </c>
      <c r="L453" s="10">
        <f>K453 * H453</f>
        <v/>
      </c>
      <c r="M453" s="17" t="n">
        <v>0.6111111111111112</v>
      </c>
      <c r="N453" s="10">
        <f>M453 * H453</f>
        <v/>
      </c>
    </row>
    <row r="454">
      <c r="A454" s="4" t="inlineStr">
        <is>
          <t>02.2023</t>
        </is>
      </c>
      <c r="B454" s="4" t="inlineStr">
        <is>
          <t>Cerdo</t>
        </is>
      </c>
      <c r="C454" s="4" t="inlineStr">
        <is>
          <t>Agro Mexico</t>
        </is>
      </c>
      <c r="D454" s="4" t="n">
        <v>1021555</v>
      </c>
      <c r="E454" s="4" t="inlineStr">
        <is>
          <t>GO Grasa Desp Papda@ Cj 20k AS</t>
        </is>
      </c>
      <c r="F454" s="4" t="inlineStr">
        <is>
          <t>Grasas</t>
        </is>
      </c>
      <c r="G454" s="4" t="inlineStr">
        <is>
          <t>agro mexico1021555</t>
        </is>
      </c>
      <c r="H454" s="10" t="n">
        <v>96007.412</v>
      </c>
      <c r="I454" t="n">
        <v>18</v>
      </c>
      <c r="J454" t="n">
        <v>27</v>
      </c>
      <c r="K454" s="17" t="n">
        <v>0.4444444444444444</v>
      </c>
      <c r="L454" s="10">
        <f>K454 * H454</f>
        <v/>
      </c>
      <c r="M454" s="17" t="n">
        <v>0.6111111111111112</v>
      </c>
      <c r="N454" s="10">
        <f>M454 * H454</f>
        <v/>
      </c>
    </row>
    <row r="455">
      <c r="A455" s="4" t="inlineStr">
        <is>
          <t>02.2023</t>
        </is>
      </c>
      <c r="B455" s="4" t="inlineStr">
        <is>
          <t>Cerdo</t>
        </is>
      </c>
      <c r="C455" s="4" t="inlineStr">
        <is>
          <t>Agro Mexico</t>
        </is>
      </c>
      <c r="D455" s="4" t="n">
        <v>1021874</v>
      </c>
      <c r="E455" s="4" t="inlineStr">
        <is>
          <t>GO Gord chic@ Cj 20k AS</t>
        </is>
      </c>
      <c r="F455" s="4" t="inlineStr">
        <is>
          <t>Grasas</t>
        </is>
      </c>
      <c r="G455" s="4" t="inlineStr">
        <is>
          <t>agro mexico1021874</t>
        </is>
      </c>
      <c r="H455" s="10" t="n">
        <v>556260.088</v>
      </c>
      <c r="I455" t="n">
        <v>18</v>
      </c>
      <c r="J455" t="n">
        <v>27</v>
      </c>
      <c r="K455" s="17" t="n">
        <v>0.4444444444444444</v>
      </c>
      <c r="L455" s="10">
        <f>K455 * H455</f>
        <v/>
      </c>
      <c r="M455" s="17" t="n">
        <v>0.6111111111111112</v>
      </c>
      <c r="N455" s="10">
        <f>M455 * H455</f>
        <v/>
      </c>
    </row>
    <row r="456">
      <c r="A456" s="4" t="inlineStr">
        <is>
          <t>02.2023</t>
        </is>
      </c>
      <c r="B456" s="4" t="inlineStr">
        <is>
          <t>Cerdo</t>
        </is>
      </c>
      <c r="C456" s="4" t="inlineStr">
        <is>
          <t>Agro Mexico</t>
        </is>
      </c>
      <c r="D456" s="4" t="n">
        <v>1022115</v>
      </c>
      <c r="E456" s="4" t="inlineStr">
        <is>
          <t>GO Plancha c/Cuero@ Cj 20k AS</t>
        </is>
      </c>
      <c r="F456" s="4" t="inlineStr">
        <is>
          <t>Plancha</t>
        </is>
      </c>
      <c r="G456" s="4" t="inlineStr">
        <is>
          <t>agro mexico1022115</t>
        </is>
      </c>
      <c r="H456" s="10" t="n">
        <v>168066.95</v>
      </c>
      <c r="I456" t="n">
        <v>18</v>
      </c>
      <c r="J456" t="n">
        <v>27</v>
      </c>
      <c r="K456" s="17" t="n">
        <v>0.4444444444444444</v>
      </c>
      <c r="L456" s="10">
        <f>K456 * H456</f>
        <v/>
      </c>
      <c r="M456" s="17" t="n">
        <v>0.6111111111111112</v>
      </c>
      <c r="N456" s="10">
        <f>M456 * H456</f>
        <v/>
      </c>
    </row>
    <row r="457">
      <c r="A457" s="4" t="inlineStr">
        <is>
          <t>02.2023</t>
        </is>
      </c>
      <c r="B457" s="4" t="inlineStr">
        <is>
          <t>Cerdo</t>
        </is>
      </c>
      <c r="C457" s="4" t="inlineStr">
        <is>
          <t>Agro Mexico</t>
        </is>
      </c>
      <c r="D457" s="4" t="n">
        <v>1022854</v>
      </c>
      <c r="E457" s="4" t="inlineStr">
        <is>
          <t>GO Hso Pecho@ Cj 10k AS</t>
        </is>
      </c>
      <c r="F457" s="4" t="inlineStr">
        <is>
          <t>Huesos</t>
        </is>
      </c>
      <c r="G457" s="4" t="inlineStr">
        <is>
          <t>agro mexico1022854</t>
        </is>
      </c>
      <c r="H457" s="10" t="n">
        <v>0</v>
      </c>
      <c r="I457" t="n">
        <v>18</v>
      </c>
      <c r="J457" t="n">
        <v>27</v>
      </c>
      <c r="K457" s="17" t="n">
        <v>0.4444444444444444</v>
      </c>
      <c r="L457" s="10">
        <f>K457 * H457</f>
        <v/>
      </c>
      <c r="M457" s="17" t="n">
        <v>0.6111111111111112</v>
      </c>
      <c r="N457" s="10">
        <f>M457 * H457</f>
        <v/>
      </c>
    </row>
    <row r="458">
      <c r="A458" s="4" t="inlineStr">
        <is>
          <t>02.2023</t>
        </is>
      </c>
      <c r="B458" s="4" t="inlineStr">
        <is>
          <t>Cerdo</t>
        </is>
      </c>
      <c r="C458" s="4" t="inlineStr">
        <is>
          <t>Agro Mexico</t>
        </is>
      </c>
      <c r="D458" s="4" t="n">
        <v>1023218</v>
      </c>
      <c r="E458" s="4" t="inlineStr">
        <is>
          <t>GO Estomago Pouch@ 20k AS</t>
        </is>
      </c>
      <c r="F458" s="4" t="inlineStr">
        <is>
          <t>Subprod</t>
        </is>
      </c>
      <c r="G458" s="4" t="inlineStr">
        <is>
          <t>agro mexico1023218</t>
        </is>
      </c>
      <c r="H458" s="10" t="n">
        <v>95120</v>
      </c>
      <c r="I458" t="n">
        <v>18</v>
      </c>
      <c r="J458" t="n">
        <v>27</v>
      </c>
      <c r="K458" s="17" t="n">
        <v>0.4444444444444444</v>
      </c>
      <c r="L458" s="10">
        <f>K458 * H458</f>
        <v/>
      </c>
      <c r="M458" s="17" t="n">
        <v>0.6111111111111112</v>
      </c>
      <c r="N458" s="10">
        <f>M458 * H458</f>
        <v/>
      </c>
    </row>
    <row r="459">
      <c r="A459" s="4" t="inlineStr">
        <is>
          <t>02.2023</t>
        </is>
      </c>
      <c r="B459" s="4" t="inlineStr">
        <is>
          <t>Cerdo</t>
        </is>
      </c>
      <c r="C459" s="4" t="inlineStr">
        <is>
          <t>Agro Mexico</t>
        </is>
      </c>
      <c r="D459" s="4" t="n">
        <v>1023302</v>
      </c>
      <c r="E459" s="4" t="inlineStr">
        <is>
          <t>GO Mantec@ Cj 20k AS</t>
        </is>
      </c>
      <c r="F459" s="4" t="inlineStr">
        <is>
          <t>Grasas</t>
        </is>
      </c>
      <c r="G459" s="4" t="inlineStr">
        <is>
          <t>agro mexico1023302</t>
        </is>
      </c>
      <c r="H459" s="10" t="n">
        <v>448240</v>
      </c>
      <c r="I459" t="n">
        <v>18</v>
      </c>
      <c r="J459" t="n">
        <v>27</v>
      </c>
      <c r="K459" s="17" t="n">
        <v>0.4444444444444444</v>
      </c>
      <c r="L459" s="10">
        <f>K459 * H459</f>
        <v/>
      </c>
      <c r="M459" s="17" t="n">
        <v>0.6111111111111112</v>
      </c>
      <c r="N459" s="10">
        <f>M459 * H459</f>
        <v/>
      </c>
    </row>
    <row r="460">
      <c r="A460" s="4" t="inlineStr">
        <is>
          <t>02.2023</t>
        </is>
      </c>
      <c r="B460" s="4" t="inlineStr">
        <is>
          <t>Cerdo</t>
        </is>
      </c>
      <c r="C460" s="4" t="inlineStr">
        <is>
          <t>Agro Mexico</t>
        </is>
      </c>
      <c r="D460" s="4" t="n">
        <v>1023318</v>
      </c>
      <c r="E460" s="4" t="inlineStr">
        <is>
          <t>GO Reco 80/20 @ Bo Cj 20k AS</t>
        </is>
      </c>
      <c r="F460" s="4" t="inlineStr">
        <is>
          <t>Recortes</t>
        </is>
      </c>
      <c r="G460" s="4" t="inlineStr">
        <is>
          <t>agro mexico1023318</t>
        </is>
      </c>
      <c r="H460" s="10" t="n">
        <v>0</v>
      </c>
      <c r="I460" t="n">
        <v>18</v>
      </c>
      <c r="J460" t="n">
        <v>27</v>
      </c>
      <c r="K460" s="17" t="n">
        <v>0.4444444444444444</v>
      </c>
      <c r="L460" s="10">
        <f>K460 * H460</f>
        <v/>
      </c>
      <c r="M460" s="17" t="n">
        <v>0.6111111111111112</v>
      </c>
      <c r="N460" s="10">
        <f>M460 * H460</f>
        <v/>
      </c>
    </row>
    <row r="461">
      <c r="A461" s="4" t="inlineStr">
        <is>
          <t>02.2023</t>
        </is>
      </c>
      <c r="B461" s="4" t="inlineStr">
        <is>
          <t>Cerdo</t>
        </is>
      </c>
      <c r="C461" s="4" t="inlineStr">
        <is>
          <t>Agro Mexico</t>
        </is>
      </c>
      <c r="D461" s="4" t="n">
        <v>1023319</v>
      </c>
      <c r="E461" s="4" t="inlineStr">
        <is>
          <t>GO Reco 90/10 @ Bo Cj 20k AS</t>
        </is>
      </c>
      <c r="F461" s="4" t="inlineStr">
        <is>
          <t>Recortes</t>
        </is>
      </c>
      <c r="G461" s="4" t="inlineStr">
        <is>
          <t>agro mexico1023319</t>
        </is>
      </c>
      <c r="H461" s="10" t="n">
        <v>0</v>
      </c>
      <c r="I461" t="n">
        <v>18</v>
      </c>
      <c r="J461" t="n">
        <v>27</v>
      </c>
      <c r="K461" s="17" t="n">
        <v>0.4444444444444444</v>
      </c>
      <c r="L461" s="10">
        <f>K461 * H461</f>
        <v/>
      </c>
      <c r="M461" s="17" t="n">
        <v>0.6111111111111112</v>
      </c>
      <c r="N461" s="10">
        <f>M461 * H461</f>
        <v/>
      </c>
    </row>
    <row r="462">
      <c r="A462" s="4" t="inlineStr">
        <is>
          <t>02.2023</t>
        </is>
      </c>
      <c r="B462" s="4" t="inlineStr">
        <is>
          <t>Cerdo</t>
        </is>
      </c>
      <c r="C462" s="4" t="inlineStr">
        <is>
          <t>Agro Mexico</t>
        </is>
      </c>
      <c r="D462" s="4" t="n">
        <v>1023324</v>
      </c>
      <c r="E462" s="4" t="inlineStr">
        <is>
          <t>GO PpPna 59@ Cj 20k AS</t>
        </is>
      </c>
      <c r="F462" s="4" t="inlineStr">
        <is>
          <t>Pierna</t>
        </is>
      </c>
      <c r="G462" s="4" t="inlineStr">
        <is>
          <t>agro mexico1023324</t>
        </is>
      </c>
      <c r="H462" s="10" t="n">
        <v>0</v>
      </c>
      <c r="I462" t="n">
        <v>18</v>
      </c>
      <c r="J462" t="n">
        <v>27</v>
      </c>
      <c r="K462" s="17" t="n">
        <v>0.4444444444444444</v>
      </c>
      <c r="L462" s="10">
        <f>K462 * H462</f>
        <v/>
      </c>
      <c r="M462" s="17" t="n">
        <v>0.6111111111111112</v>
      </c>
      <c r="N462" s="10">
        <f>M462 * H462</f>
        <v/>
      </c>
    </row>
    <row r="463">
      <c r="A463" s="4" t="inlineStr">
        <is>
          <t>02.2023</t>
        </is>
      </c>
      <c r="B463" s="4" t="inlineStr">
        <is>
          <t>Cerdo</t>
        </is>
      </c>
      <c r="C463" s="4" t="inlineStr">
        <is>
          <t>Agro Mexico</t>
        </is>
      </c>
      <c r="D463" s="4" t="n">
        <v>1023343</v>
      </c>
      <c r="E463" s="4" t="inlineStr">
        <is>
          <t>GO Triming 60/40@ Bo Cj 20k AS</t>
        </is>
      </c>
      <c r="F463" s="4" t="inlineStr">
        <is>
          <t>Recortes</t>
        </is>
      </c>
      <c r="G463" s="4" t="inlineStr">
        <is>
          <t>agro mexico1023343</t>
        </is>
      </c>
      <c r="H463" s="10" t="n">
        <v>0</v>
      </c>
      <c r="I463" t="n">
        <v>18</v>
      </c>
      <c r="J463" t="n">
        <v>27</v>
      </c>
      <c r="K463" s="17" t="n">
        <v>0.4444444444444444</v>
      </c>
      <c r="L463" s="10">
        <f>K463 * H463</f>
        <v/>
      </c>
      <c r="M463" s="17" t="n">
        <v>0.6111111111111112</v>
      </c>
      <c r="N463" s="10">
        <f>M463 * H463</f>
        <v/>
      </c>
    </row>
    <row r="464">
      <c r="A464" s="4" t="inlineStr">
        <is>
          <t>02.2023</t>
        </is>
      </c>
      <c r="B464" s="4" t="inlineStr">
        <is>
          <t>Cerdo</t>
        </is>
      </c>
      <c r="C464" s="4" t="inlineStr">
        <is>
          <t>Agro Mexico</t>
        </is>
      </c>
      <c r="D464" s="4" t="n">
        <v>1023450</v>
      </c>
      <c r="E464" s="4" t="inlineStr">
        <is>
          <t>GO Chu Ctro@ Fi Cj 20k AS</t>
        </is>
      </c>
      <c r="F464" s="4" t="inlineStr">
        <is>
          <t>Chuleta</t>
        </is>
      </c>
      <c r="G464" s="4" t="inlineStr">
        <is>
          <t>agro mexico1023450</t>
        </is>
      </c>
      <c r="H464" s="10" t="n">
        <v>0</v>
      </c>
      <c r="I464" t="n">
        <v>18</v>
      </c>
      <c r="J464" t="n">
        <v>27</v>
      </c>
      <c r="K464" s="17" t="n">
        <v>0.4444444444444444</v>
      </c>
      <c r="L464" s="10">
        <f>K464 * H464</f>
        <v/>
      </c>
      <c r="M464" s="17" t="n">
        <v>0.6111111111111112</v>
      </c>
      <c r="N464" s="10">
        <f>M464 * H464</f>
        <v/>
      </c>
    </row>
    <row r="465">
      <c r="A465" s="4" t="inlineStr">
        <is>
          <t>02.2023</t>
        </is>
      </c>
      <c r="B465" s="4" t="inlineStr">
        <is>
          <t>Cerdo</t>
        </is>
      </c>
      <c r="C465" s="4" t="inlineStr">
        <is>
          <t>Agro Sudamerica</t>
        </is>
      </c>
      <c r="D465" s="4" t="n">
        <v>1020352</v>
      </c>
      <c r="E465" s="4" t="inlineStr">
        <is>
          <t>GO Cue 20@ Cj 20k AS</t>
        </is>
      </c>
      <c r="F465" s="4" t="inlineStr">
        <is>
          <t>Cueros</t>
        </is>
      </c>
      <c r="G465" s="4" t="inlineStr">
        <is>
          <t>agro sudamerica1020352</t>
        </is>
      </c>
      <c r="H465" s="10" t="n">
        <v>95913.376</v>
      </c>
      <c r="I465" t="n">
        <v>20</v>
      </c>
      <c r="J465" t="n">
        <v>27</v>
      </c>
      <c r="K465" s="17" t="n">
        <v>0.5</v>
      </c>
      <c r="L465" s="10">
        <f>K465 * H465</f>
        <v/>
      </c>
      <c r="M465" s="17" t="n">
        <v>0.65</v>
      </c>
      <c r="N465" s="10">
        <f>M465 * H465</f>
        <v/>
      </c>
    </row>
    <row r="466">
      <c r="A466" s="4" t="inlineStr">
        <is>
          <t>02.2023</t>
        </is>
      </c>
      <c r="B466" s="4" t="inlineStr">
        <is>
          <t>Cerdo</t>
        </is>
      </c>
      <c r="C466" s="4" t="inlineStr">
        <is>
          <t>Agro Sudamerica</t>
        </is>
      </c>
      <c r="D466" s="4" t="n">
        <v>1020367</v>
      </c>
      <c r="E466" s="4" t="inlineStr">
        <is>
          <t>GO Gord Lom Tocino@ Cj t-f AS</t>
        </is>
      </c>
      <c r="F466" s="4" t="inlineStr">
        <is>
          <t>Grasas</t>
        </is>
      </c>
      <c r="G466" s="4" t="inlineStr">
        <is>
          <t>agro sudamerica1020367</t>
        </is>
      </c>
      <c r="H466" s="10" t="n">
        <v>70244.406</v>
      </c>
      <c r="I466" t="n">
        <v>20</v>
      </c>
      <c r="J466" t="n">
        <v>27</v>
      </c>
      <c r="K466" s="17" t="n">
        <v>0.5</v>
      </c>
      <c r="L466" s="10">
        <f>K466 * H466</f>
        <v/>
      </c>
      <c r="M466" s="17" t="n">
        <v>0.65</v>
      </c>
      <c r="N466" s="10">
        <f>M466 * H466</f>
        <v/>
      </c>
    </row>
    <row r="467">
      <c r="A467" s="4" t="inlineStr">
        <is>
          <t>02.2023</t>
        </is>
      </c>
      <c r="B467" s="4" t="inlineStr">
        <is>
          <t>Cerdo</t>
        </is>
      </c>
      <c r="C467" s="4" t="inlineStr">
        <is>
          <t>Agro Sudamerica</t>
        </is>
      </c>
      <c r="D467" s="4" t="n">
        <v>1020848</v>
      </c>
      <c r="E467" s="4" t="inlineStr">
        <is>
          <t>GO Lom Ctro 27@ Cj 20k AS</t>
        </is>
      </c>
      <c r="F467" s="4" t="inlineStr">
        <is>
          <t>Lomo</t>
        </is>
      </c>
      <c r="G467" s="4" t="inlineStr">
        <is>
          <t>agro sudamerica1020848</t>
        </is>
      </c>
      <c r="H467" s="10" t="n">
        <v>95988.632</v>
      </c>
      <c r="I467" t="n">
        <v>20</v>
      </c>
      <c r="J467" t="n">
        <v>27</v>
      </c>
      <c r="K467" s="17" t="n">
        <v>0.5</v>
      </c>
      <c r="L467" s="10">
        <f>K467 * H467</f>
        <v/>
      </c>
      <c r="M467" s="17" t="n">
        <v>0.65</v>
      </c>
      <c r="N467" s="10">
        <f>M467 * H467</f>
        <v/>
      </c>
    </row>
    <row r="468">
      <c r="A468" s="4" t="inlineStr">
        <is>
          <t>02.2023</t>
        </is>
      </c>
      <c r="B468" s="4" t="inlineStr">
        <is>
          <t>Cerdo</t>
        </is>
      </c>
      <c r="C468" s="4" t="inlineStr">
        <is>
          <t>Agro Sudamerica</t>
        </is>
      </c>
      <c r="D468" s="4" t="n">
        <v>1020869</v>
      </c>
      <c r="E468" s="4" t="inlineStr">
        <is>
          <t>GO Cos 79@ Bo Cj 20k AS</t>
        </is>
      </c>
      <c r="F468" s="4" t="inlineStr">
        <is>
          <t>Cost-Pec</t>
        </is>
      </c>
      <c r="G468" s="4" t="inlineStr">
        <is>
          <t>agro sudamerica1020869</t>
        </is>
      </c>
      <c r="H468" s="10" t="n">
        <v>86547.792</v>
      </c>
      <c r="I468" t="n">
        <v>20</v>
      </c>
      <c r="J468" t="n">
        <v>27</v>
      </c>
      <c r="K468" s="17" t="n">
        <v>0.5</v>
      </c>
      <c r="L468" s="10">
        <f>K468 * H468</f>
        <v/>
      </c>
      <c r="M468" s="17" t="n">
        <v>0.65</v>
      </c>
      <c r="N468" s="10">
        <f>M468 * H468</f>
        <v/>
      </c>
    </row>
    <row r="469">
      <c r="A469" s="4" t="inlineStr">
        <is>
          <t>02.2023</t>
        </is>
      </c>
      <c r="B469" s="4" t="inlineStr">
        <is>
          <t>Cerdo</t>
        </is>
      </c>
      <c r="C469" s="4" t="inlineStr">
        <is>
          <t>Agro Sudamerica</t>
        </is>
      </c>
      <c r="D469" s="4" t="n">
        <v>1020944</v>
      </c>
      <c r="E469" s="4" t="inlineStr">
        <is>
          <t>GO PpPna 59@ Fi Cj 20k AS</t>
        </is>
      </c>
      <c r="F469" s="4" t="inlineStr">
        <is>
          <t>Pierna</t>
        </is>
      </c>
      <c r="G469" s="4" t="inlineStr">
        <is>
          <t>agro sudamerica1020944</t>
        </is>
      </c>
      <c r="H469" s="10" t="n">
        <v>287792.076</v>
      </c>
      <c r="I469" t="n">
        <v>20</v>
      </c>
      <c r="J469" t="n">
        <v>27</v>
      </c>
      <c r="K469" s="17" t="n">
        <v>0.5</v>
      </c>
      <c r="L469" s="10">
        <f>K469 * H469</f>
        <v/>
      </c>
      <c r="M469" s="17" t="n">
        <v>0.65</v>
      </c>
      <c r="N469" s="10">
        <f>M469 * H469</f>
        <v/>
      </c>
    </row>
    <row r="470">
      <c r="A470" s="4" t="inlineStr">
        <is>
          <t>02.2023</t>
        </is>
      </c>
      <c r="B470" s="4" t="inlineStr">
        <is>
          <t>Cerdo</t>
        </is>
      </c>
      <c r="C470" s="4" t="inlineStr">
        <is>
          <t>Agro Sudamerica</t>
        </is>
      </c>
      <c r="D470" s="4" t="n">
        <v>1021077</v>
      </c>
      <c r="E470" s="4" t="inlineStr">
        <is>
          <t>GO Gord chic@ Cj 20k AS</t>
        </is>
      </c>
      <c r="F470" s="4" t="inlineStr">
        <is>
          <t>Grasas</t>
        </is>
      </c>
      <c r="G470" s="4" t="inlineStr">
        <is>
          <t>agro sudamerica1021077</t>
        </is>
      </c>
      <c r="H470" s="10" t="n">
        <v>95820.31600000001</v>
      </c>
      <c r="I470" t="n">
        <v>20</v>
      </c>
      <c r="J470" t="n">
        <v>27</v>
      </c>
      <c r="K470" s="17" t="n">
        <v>0.5</v>
      </c>
      <c r="L470" s="10">
        <f>K470 * H470</f>
        <v/>
      </c>
      <c r="M470" s="17" t="n">
        <v>0.65</v>
      </c>
      <c r="N470" s="10">
        <f>M470 * H470</f>
        <v/>
      </c>
    </row>
    <row r="471">
      <c r="A471" s="4" t="inlineStr">
        <is>
          <t>02.2023</t>
        </is>
      </c>
      <c r="B471" s="4" t="inlineStr">
        <is>
          <t>Cerdo</t>
        </is>
      </c>
      <c r="C471" s="4" t="inlineStr">
        <is>
          <t>Agro Sudamerica</t>
        </is>
      </c>
      <c r="D471" s="4" t="n">
        <v>1021092</v>
      </c>
      <c r="E471" s="4" t="inlineStr">
        <is>
          <t>GO Triming 85/15@ Cj t-f 20k AS</t>
        </is>
      </c>
      <c r="F471" s="4" t="inlineStr">
        <is>
          <t>Recortes</t>
        </is>
      </c>
      <c r="G471" s="4" t="inlineStr">
        <is>
          <t>agro sudamerica1021092</t>
        </is>
      </c>
      <c r="H471" s="10" t="n">
        <v>95986.344</v>
      </c>
      <c r="I471" t="n">
        <v>20</v>
      </c>
      <c r="J471" t="n">
        <v>27</v>
      </c>
      <c r="K471" s="17" t="n">
        <v>0.5</v>
      </c>
      <c r="L471" s="10">
        <f>K471 * H471</f>
        <v/>
      </c>
      <c r="M471" s="17" t="n">
        <v>0.65</v>
      </c>
      <c r="N471" s="10">
        <f>M471 * H471</f>
        <v/>
      </c>
    </row>
    <row r="472">
      <c r="A472" s="4" t="inlineStr">
        <is>
          <t>02.2023</t>
        </is>
      </c>
      <c r="B472" s="4" t="inlineStr">
        <is>
          <t>Cerdo</t>
        </is>
      </c>
      <c r="C472" s="4" t="inlineStr">
        <is>
          <t>Agro Sudamerica</t>
        </is>
      </c>
      <c r="D472" s="4" t="n">
        <v>1021976</v>
      </c>
      <c r="E472" s="4" t="inlineStr">
        <is>
          <t>GO PpPal 77@ Cj 20k AS</t>
        </is>
      </c>
      <c r="F472" s="4" t="inlineStr">
        <is>
          <t>Paleta</t>
        </is>
      </c>
      <c r="G472" s="4" t="inlineStr">
        <is>
          <t>agro sudamerica1021976</t>
        </is>
      </c>
      <c r="H472" s="10" t="n">
        <v>48146.568</v>
      </c>
      <c r="I472" t="n">
        <v>20</v>
      </c>
      <c r="J472" t="n">
        <v>27</v>
      </c>
      <c r="K472" s="17" t="n">
        <v>0.5</v>
      </c>
      <c r="L472" s="10">
        <f>K472 * H472</f>
        <v/>
      </c>
      <c r="M472" s="17" t="n">
        <v>0.65</v>
      </c>
      <c r="N472" s="10">
        <f>M472 * H472</f>
        <v/>
      </c>
    </row>
    <row r="473">
      <c r="A473" s="4" t="inlineStr">
        <is>
          <t>02.2023</t>
        </is>
      </c>
      <c r="B473" s="4" t="inlineStr">
        <is>
          <t>Cerdo</t>
        </is>
      </c>
      <c r="C473" s="4" t="inlineStr">
        <is>
          <t>Agro Sudamerica</t>
        </is>
      </c>
      <c r="D473" s="4" t="n">
        <v>1022149</v>
      </c>
      <c r="E473" s="4" t="inlineStr">
        <is>
          <t>GO Plancha Rebaje Ent@ Cj 20k AS</t>
        </is>
      </c>
      <c r="F473" s="4" t="inlineStr">
        <is>
          <t>Plancha</t>
        </is>
      </c>
      <c r="G473" s="4" t="inlineStr">
        <is>
          <t>agro sudamerica1022149</t>
        </is>
      </c>
      <c r="H473" s="10" t="n">
        <v>20018.16</v>
      </c>
      <c r="I473" t="n">
        <v>20</v>
      </c>
      <c r="J473" t="n">
        <v>27</v>
      </c>
      <c r="K473" s="17" t="n">
        <v>0.5</v>
      </c>
      <c r="L473" s="10">
        <f>K473 * H473</f>
        <v/>
      </c>
      <c r="M473" s="17" t="n">
        <v>0.65</v>
      </c>
      <c r="N473" s="10">
        <f>M473 * H473</f>
        <v/>
      </c>
    </row>
    <row r="474">
      <c r="A474" s="4" t="inlineStr">
        <is>
          <t>02.2023</t>
        </is>
      </c>
      <c r="B474" s="4" t="inlineStr">
        <is>
          <t>Cerdo</t>
        </is>
      </c>
      <c r="C474" s="4" t="inlineStr">
        <is>
          <t>Agro Sudamerica</t>
        </is>
      </c>
      <c r="D474" s="4" t="n">
        <v>1022150</v>
      </c>
      <c r="E474" s="4" t="inlineStr">
        <is>
          <t>GO Gord chic@ Cj 20k AS</t>
        </is>
      </c>
      <c r="F474" s="4" t="inlineStr">
        <is>
          <t>Grasas</t>
        </is>
      </c>
      <c r="G474" s="4" t="inlineStr">
        <is>
          <t>agro sudamerica1022150</t>
        </is>
      </c>
      <c r="H474" s="10" t="n">
        <v>191919.024</v>
      </c>
      <c r="I474" t="n">
        <v>20</v>
      </c>
      <c r="J474" t="n">
        <v>27</v>
      </c>
      <c r="K474" s="17" t="n">
        <v>0.5</v>
      </c>
      <c r="L474" s="10">
        <f>K474 * H474</f>
        <v/>
      </c>
      <c r="M474" s="17" t="n">
        <v>0.65</v>
      </c>
      <c r="N474" s="10">
        <f>M474 * H474</f>
        <v/>
      </c>
    </row>
    <row r="475">
      <c r="A475" s="4" t="inlineStr">
        <is>
          <t>02.2023</t>
        </is>
      </c>
      <c r="B475" s="4" t="inlineStr">
        <is>
          <t>Cerdo</t>
        </is>
      </c>
      <c r="C475" s="4" t="inlineStr">
        <is>
          <t>Agro Sudamerica</t>
        </is>
      </c>
      <c r="D475" s="4" t="n">
        <v>1022709</v>
      </c>
      <c r="E475" s="4" t="inlineStr">
        <is>
          <t>GO PpPna 57@ Bo Cj AS</t>
        </is>
      </c>
      <c r="F475" s="4" t="inlineStr">
        <is>
          <t>Pierna</t>
        </is>
      </c>
      <c r="G475" s="4" t="inlineStr">
        <is>
          <t>agro sudamerica1022709</t>
        </is>
      </c>
      <c r="H475" s="10" t="n">
        <v>17923.636</v>
      </c>
      <c r="I475" t="n">
        <v>20</v>
      </c>
      <c r="J475" t="n">
        <v>27</v>
      </c>
      <c r="K475" s="17" t="n">
        <v>0.5</v>
      </c>
      <c r="L475" s="10">
        <f>K475 * H475</f>
        <v/>
      </c>
      <c r="M475" s="17" t="n">
        <v>0.65</v>
      </c>
      <c r="N475" s="10">
        <f>M475 * H475</f>
        <v/>
      </c>
    </row>
    <row r="476">
      <c r="A476" s="4" t="inlineStr">
        <is>
          <t>02.2023</t>
        </is>
      </c>
      <c r="B476" s="4" t="inlineStr">
        <is>
          <t>Cerdo</t>
        </is>
      </c>
      <c r="C476" s="4" t="inlineStr">
        <is>
          <t>Agro Sudamerica</t>
        </is>
      </c>
      <c r="D476" s="4" t="n">
        <v>1023433</v>
      </c>
      <c r="E476" s="4" t="inlineStr">
        <is>
          <t>GO Papda Cab@ Cj 20k AS</t>
        </is>
      </c>
      <c r="F476" s="4" t="inlineStr">
        <is>
          <t>Plancha</t>
        </is>
      </c>
      <c r="G476" s="4" t="inlineStr">
        <is>
          <t>agro sudamerica1023433</t>
        </is>
      </c>
      <c r="H476" s="10" t="n">
        <v>78235.106</v>
      </c>
      <c r="I476" t="n">
        <v>20</v>
      </c>
      <c r="J476" t="n">
        <v>27</v>
      </c>
      <c r="K476" s="17" t="n">
        <v>0.5</v>
      </c>
      <c r="L476" s="10">
        <f>K476 * H476</f>
        <v/>
      </c>
      <c r="M476" s="17" t="n">
        <v>0.65</v>
      </c>
      <c r="N476" s="10">
        <f>M476 * H476</f>
        <v/>
      </c>
    </row>
    <row r="477">
      <c r="A477" s="4" t="inlineStr">
        <is>
          <t>02.2023</t>
        </is>
      </c>
      <c r="B477" s="4" t="inlineStr">
        <is>
          <t>Cerdo</t>
        </is>
      </c>
      <c r="C477" s="4" t="inlineStr">
        <is>
          <t>Agrosuper Asia</t>
        </is>
      </c>
      <c r="D477" s="4" t="n">
        <v>1020860</v>
      </c>
      <c r="E477" s="4" t="inlineStr">
        <is>
          <t>GO Lom Vet@ Cj 12k AK</t>
        </is>
      </c>
      <c r="F477" s="4" t="inlineStr">
        <is>
          <t>Lomo</t>
        </is>
      </c>
      <c r="G477" s="4" t="inlineStr">
        <is>
          <t>agrosuper asia1020860</t>
        </is>
      </c>
      <c r="H477" s="10" t="n">
        <v>88004.584</v>
      </c>
      <c r="I477" t="n">
        <v>20</v>
      </c>
      <c r="J477" t="n">
        <v>27</v>
      </c>
      <c r="K477" s="17" t="n">
        <v>0.5</v>
      </c>
      <c r="L477" s="10">
        <f>K477 * H477</f>
        <v/>
      </c>
      <c r="M477" s="17" t="n">
        <v>0.65</v>
      </c>
      <c r="N477" s="10">
        <f>M477 * H477</f>
        <v/>
      </c>
    </row>
    <row r="478">
      <c r="A478" s="4" t="inlineStr">
        <is>
          <t>02.2023</t>
        </is>
      </c>
      <c r="B478" s="4" t="inlineStr">
        <is>
          <t>Cerdo</t>
        </is>
      </c>
      <c r="C478" s="4" t="inlineStr">
        <is>
          <t>Agrosuper Asia</t>
        </is>
      </c>
      <c r="D478" s="4" t="n">
        <v>1020861</v>
      </c>
      <c r="E478" s="4" t="inlineStr">
        <is>
          <t>GO Lom Vet@ Cj 12k TJ</t>
        </is>
      </c>
      <c r="F478" s="4" t="inlineStr">
        <is>
          <t>Lomo</t>
        </is>
      </c>
      <c r="G478" s="4" t="inlineStr">
        <is>
          <t>agrosuper asia1020861</t>
        </is>
      </c>
      <c r="H478" s="10" t="n">
        <v>176041.348</v>
      </c>
      <c r="I478" t="n">
        <v>20</v>
      </c>
      <c r="J478" t="n">
        <v>27</v>
      </c>
      <c r="K478" s="17" t="n">
        <v>0.5</v>
      </c>
      <c r="L478" s="10">
        <f>K478 * H478</f>
        <v/>
      </c>
      <c r="M478" s="17" t="n">
        <v>0.65</v>
      </c>
      <c r="N478" s="10">
        <f>M478 * H478</f>
        <v/>
      </c>
    </row>
    <row r="479">
      <c r="A479" s="4" t="inlineStr">
        <is>
          <t>02.2023</t>
        </is>
      </c>
      <c r="B479" s="4" t="inlineStr">
        <is>
          <t>Cerdo</t>
        </is>
      </c>
      <c r="C479" s="4" t="inlineStr">
        <is>
          <t>Agrosuper Asia</t>
        </is>
      </c>
      <c r="D479" s="4" t="n">
        <v>1020904</v>
      </c>
      <c r="E479" s="4" t="inlineStr">
        <is>
          <t>GO Panc C/cue@ Cj Panc 230 TJ</t>
        </is>
      </c>
      <c r="F479" s="4" t="inlineStr">
        <is>
          <t>Panceta</t>
        </is>
      </c>
      <c r="G479" s="4" t="inlineStr">
        <is>
          <t>agrosuper asia1020904</t>
        </is>
      </c>
      <c r="H479" s="10" t="n">
        <v>87983.136</v>
      </c>
      <c r="I479" t="n">
        <v>20</v>
      </c>
      <c r="J479" t="n">
        <v>27</v>
      </c>
      <c r="K479" s="17" t="n">
        <v>0.5</v>
      </c>
      <c r="L479" s="10">
        <f>K479 * H479</f>
        <v/>
      </c>
      <c r="M479" s="17" t="n">
        <v>0.65</v>
      </c>
      <c r="N479" s="10">
        <f>M479 * H479</f>
        <v/>
      </c>
    </row>
    <row r="480">
      <c r="A480" s="4" t="inlineStr">
        <is>
          <t>02.2023</t>
        </is>
      </c>
      <c r="B480" s="4" t="inlineStr">
        <is>
          <t>Cerdo</t>
        </is>
      </c>
      <c r="C480" s="4" t="inlineStr">
        <is>
          <t>Agrosuper Asia</t>
        </is>
      </c>
      <c r="D480" s="4" t="n">
        <v>1021046</v>
      </c>
      <c r="E480" s="4" t="inlineStr">
        <is>
          <t>GO PernilM C/M@ Cj 15k TJ</t>
        </is>
      </c>
      <c r="F480" s="4" t="inlineStr">
        <is>
          <t>Pernil</t>
        </is>
      </c>
      <c r="G480" s="4" t="inlineStr">
        <is>
          <t>agrosuper asia1021046</t>
        </is>
      </c>
      <c r="H480" s="10" t="n">
        <v>87680.89200000001</v>
      </c>
      <c r="I480" t="n">
        <v>20</v>
      </c>
      <c r="J480" t="n">
        <v>27</v>
      </c>
      <c r="K480" s="17" t="n">
        <v>0.5</v>
      </c>
      <c r="L480" s="10">
        <f>K480 * H480</f>
        <v/>
      </c>
      <c r="M480" s="17" t="n">
        <v>0.65</v>
      </c>
      <c r="N480" s="10">
        <f>M480 * H480</f>
        <v/>
      </c>
    </row>
    <row r="481">
      <c r="A481" s="4" t="inlineStr">
        <is>
          <t>02.2023</t>
        </is>
      </c>
      <c r="B481" s="4" t="inlineStr">
        <is>
          <t>Cerdo</t>
        </is>
      </c>
      <c r="C481" s="4" t="inlineStr">
        <is>
          <t>Agrosuper Asia</t>
        </is>
      </c>
      <c r="D481" s="4" t="n">
        <v>1021149</v>
      </c>
      <c r="E481" s="4" t="inlineStr">
        <is>
          <t>GO Tira Hso Ctro@ Cj 20k TJ</t>
        </is>
      </c>
      <c r="F481" s="4" t="inlineStr">
        <is>
          <t>Huesos</t>
        </is>
      </c>
      <c r="G481" s="4" t="inlineStr">
        <is>
          <t>agrosuper asia1021149</t>
        </is>
      </c>
      <c r="H481" s="10" t="n">
        <v>88000</v>
      </c>
      <c r="I481" t="n">
        <v>20</v>
      </c>
      <c r="J481" t="n">
        <v>27</v>
      </c>
      <c r="K481" s="17" t="n">
        <v>0.5</v>
      </c>
      <c r="L481" s="10">
        <f>K481 * H481</f>
        <v/>
      </c>
      <c r="M481" s="17" t="n">
        <v>0.65</v>
      </c>
      <c r="N481" s="10">
        <f>M481 * H481</f>
        <v/>
      </c>
    </row>
    <row r="482">
      <c r="A482" s="4" t="inlineStr">
        <is>
          <t>02.2023</t>
        </is>
      </c>
      <c r="B482" s="4" t="inlineStr">
        <is>
          <t>Cerdo</t>
        </is>
      </c>
      <c r="C482" s="4" t="inlineStr">
        <is>
          <t>Agrosuper Asia</t>
        </is>
      </c>
      <c r="D482" s="4" t="n">
        <v>1021151</v>
      </c>
      <c r="E482" s="4" t="inlineStr">
        <is>
          <t>GO Hso Cogote@ Bo Cj 20k TJ</t>
        </is>
      </c>
      <c r="F482" s="4" t="inlineStr">
        <is>
          <t>Huesos</t>
        </is>
      </c>
      <c r="G482" s="4" t="inlineStr">
        <is>
          <t>agrosuper asia1021151</t>
        </is>
      </c>
      <c r="H482" s="10" t="n">
        <v>88000</v>
      </c>
      <c r="I482" t="n">
        <v>20</v>
      </c>
      <c r="J482" t="n">
        <v>27</v>
      </c>
      <c r="K482" s="17" t="n">
        <v>0.5</v>
      </c>
      <c r="L482" s="10">
        <f>K482 * H482</f>
        <v/>
      </c>
      <c r="M482" s="17" t="n">
        <v>0.65</v>
      </c>
      <c r="N482" s="10">
        <f>M482 * H482</f>
        <v/>
      </c>
    </row>
    <row r="483">
      <c r="A483" s="4" t="inlineStr">
        <is>
          <t>02.2023</t>
        </is>
      </c>
      <c r="B483" s="4" t="inlineStr">
        <is>
          <t>Cerdo</t>
        </is>
      </c>
      <c r="C483" s="4" t="inlineStr">
        <is>
          <t>Agrosuper Asia</t>
        </is>
      </c>
      <c r="D483" s="4" t="n">
        <v>1021156</v>
      </c>
      <c r="E483" s="4" t="inlineStr">
        <is>
          <t>GO Hso Pecho@ Cj Lom Vet TJ</t>
        </is>
      </c>
      <c r="F483" s="4" t="inlineStr">
        <is>
          <t>Huesos</t>
        </is>
      </c>
      <c r="G483" s="4" t="inlineStr">
        <is>
          <t>agrosuper asia1021156</t>
        </is>
      </c>
      <c r="H483" s="10" t="n">
        <v>96000</v>
      </c>
      <c r="I483" t="n">
        <v>20</v>
      </c>
      <c r="J483" t="n">
        <v>27</v>
      </c>
      <c r="K483" s="17" t="n">
        <v>0.5</v>
      </c>
      <c r="L483" s="10">
        <f>K483 * H483</f>
        <v/>
      </c>
      <c r="M483" s="17" t="n">
        <v>0.65</v>
      </c>
      <c r="N483" s="10">
        <f>M483 * H483</f>
        <v/>
      </c>
    </row>
    <row r="484">
      <c r="A484" s="4" t="inlineStr">
        <is>
          <t>02.2023</t>
        </is>
      </c>
      <c r="B484" s="4" t="inlineStr">
        <is>
          <t>Cerdo</t>
        </is>
      </c>
      <c r="C484" s="4" t="inlineStr">
        <is>
          <t>Agrosuper Asia</t>
        </is>
      </c>
      <c r="D484" s="4" t="n">
        <v>1021470</v>
      </c>
      <c r="E484" s="4" t="inlineStr">
        <is>
          <t>GO PernilM@ Cj 20k AK</t>
        </is>
      </c>
      <c r="F484" s="4" t="inlineStr">
        <is>
          <t>Pernil</t>
        </is>
      </c>
      <c r="G484" s="4" t="inlineStr">
        <is>
          <t>agrosuper asia1021470</t>
        </is>
      </c>
      <c r="H484" s="10" t="n">
        <v>88036.92</v>
      </c>
      <c r="I484" t="n">
        <v>20</v>
      </c>
      <c r="J484" t="n">
        <v>27</v>
      </c>
      <c r="K484" s="17" t="n">
        <v>0.5</v>
      </c>
      <c r="L484" s="10">
        <f>K484 * H484</f>
        <v/>
      </c>
      <c r="M484" s="17" t="n">
        <v>0.65</v>
      </c>
      <c r="N484" s="10">
        <f>M484 * H484</f>
        <v/>
      </c>
    </row>
    <row r="485">
      <c r="A485" s="4" t="inlineStr">
        <is>
          <t>02.2023</t>
        </is>
      </c>
      <c r="B485" s="4" t="inlineStr">
        <is>
          <t>Cerdo</t>
        </is>
      </c>
      <c r="C485" s="4" t="inlineStr">
        <is>
          <t>Agrosuper Asia</t>
        </is>
      </c>
      <c r="D485" s="4" t="n">
        <v>1021655</v>
      </c>
      <c r="E485" s="4" t="inlineStr">
        <is>
          <t>GO Estómago Pouch@ Bo Cj 10k AS</t>
        </is>
      </c>
      <c r="F485" s="4" t="inlineStr">
        <is>
          <t>Subprod</t>
        </is>
      </c>
      <c r="G485" s="4" t="inlineStr">
        <is>
          <t>agrosuper asia1021655</t>
        </is>
      </c>
      <c r="H485" s="10" t="n">
        <v>44040</v>
      </c>
      <c r="I485" t="n">
        <v>20</v>
      </c>
      <c r="J485" t="n">
        <v>27</v>
      </c>
      <c r="K485" s="17" t="n">
        <v>0.5</v>
      </c>
      <c r="L485" s="10">
        <f>K485 * H485</f>
        <v/>
      </c>
      <c r="M485" s="17" t="n">
        <v>0.65</v>
      </c>
      <c r="N485" s="10">
        <f>M485 * H485</f>
        <v/>
      </c>
    </row>
    <row r="486">
      <c r="A486" s="4" t="inlineStr">
        <is>
          <t>02.2023</t>
        </is>
      </c>
      <c r="B486" s="4" t="inlineStr">
        <is>
          <t>Cerdo</t>
        </is>
      </c>
      <c r="C486" s="4" t="inlineStr">
        <is>
          <t>Agrosuper Asia</t>
        </is>
      </c>
      <c r="D486" s="4" t="n">
        <v>1021664</v>
      </c>
      <c r="E486" s="4" t="inlineStr">
        <is>
          <t>GO Pecho S/cue K@ Cj 20k TJ</t>
        </is>
      </c>
      <c r="F486" s="4" t="inlineStr">
        <is>
          <t>Cost-Pec</t>
        </is>
      </c>
      <c r="G486" s="4" t="inlineStr">
        <is>
          <t>agrosuper asia1021664</t>
        </is>
      </c>
      <c r="H486" s="10" t="n">
        <v>88790.284</v>
      </c>
      <c r="I486" t="n">
        <v>20</v>
      </c>
      <c r="J486" t="n">
        <v>27</v>
      </c>
      <c r="K486" s="17" t="n">
        <v>0.5</v>
      </c>
      <c r="L486" s="10">
        <f>K486 * H486</f>
        <v/>
      </c>
      <c r="M486" s="17" t="n">
        <v>0.65</v>
      </c>
      <c r="N486" s="10">
        <f>M486 * H486</f>
        <v/>
      </c>
    </row>
    <row r="487">
      <c r="A487" s="4" t="inlineStr">
        <is>
          <t>02.2023</t>
        </is>
      </c>
      <c r="B487" s="4" t="inlineStr">
        <is>
          <t>Cerdo</t>
        </is>
      </c>
      <c r="C487" s="4" t="inlineStr">
        <is>
          <t>Agrosuper Asia</t>
        </is>
      </c>
      <c r="D487" s="4" t="n">
        <v>1022182</v>
      </c>
      <c r="E487" s="4" t="inlineStr">
        <is>
          <t>GO BB Ribs 20-24 oz@ Cj 10k AS</t>
        </is>
      </c>
      <c r="F487" s="4" t="inlineStr">
        <is>
          <t>Chuleta</t>
        </is>
      </c>
      <c r="G487" s="4" t="inlineStr">
        <is>
          <t>agrosuper asia1022182</t>
        </is>
      </c>
      <c r="H487" s="10" t="n">
        <v>87920</v>
      </c>
      <c r="I487" t="n">
        <v>20</v>
      </c>
      <c r="J487" t="n">
        <v>27</v>
      </c>
      <c r="K487" s="17" t="n">
        <v>0.5</v>
      </c>
      <c r="L487" s="10">
        <f>K487 * H487</f>
        <v/>
      </c>
      <c r="M487" s="17" t="n">
        <v>0.65</v>
      </c>
      <c r="N487" s="10">
        <f>M487 * H487</f>
        <v/>
      </c>
    </row>
    <row r="488">
      <c r="A488" s="4" t="inlineStr">
        <is>
          <t>02.2023</t>
        </is>
      </c>
      <c r="B488" s="4" t="inlineStr">
        <is>
          <t>Cerdo</t>
        </is>
      </c>
      <c r="C488" s="4" t="inlineStr">
        <is>
          <t>Agrosuper Asia</t>
        </is>
      </c>
      <c r="D488" s="4" t="n">
        <v>1022885</v>
      </c>
      <c r="E488" s="4" t="inlineStr">
        <is>
          <t>GO Panc S/cue@ Cj Panc TJ</t>
        </is>
      </c>
      <c r="F488" s="4" t="inlineStr">
        <is>
          <t>Panceta</t>
        </is>
      </c>
      <c r="G488" s="4" t="inlineStr">
        <is>
          <t>agrosuper asia1022885</t>
        </is>
      </c>
      <c r="H488" s="10" t="n">
        <v>219898.402</v>
      </c>
      <c r="I488" t="n">
        <v>20</v>
      </c>
      <c r="J488" t="n">
        <v>27</v>
      </c>
      <c r="K488" s="17" t="n">
        <v>0.5</v>
      </c>
      <c r="L488" s="10">
        <f>K488 * H488</f>
        <v/>
      </c>
      <c r="M488" s="17" t="n">
        <v>0.65</v>
      </c>
      <c r="N488" s="10">
        <f>M488 * H488</f>
        <v/>
      </c>
    </row>
    <row r="489">
      <c r="A489" s="4" t="inlineStr">
        <is>
          <t>02.2023</t>
        </is>
      </c>
      <c r="B489" s="4" t="inlineStr">
        <is>
          <t>Cerdo</t>
        </is>
      </c>
      <c r="C489" s="4" t="inlineStr">
        <is>
          <t>Agrosuper Asia</t>
        </is>
      </c>
      <c r="D489" s="4" t="n">
        <v>1022887</v>
      </c>
      <c r="E489" s="4" t="inlineStr">
        <is>
          <t>GO Panc S/cue@ Cj Panc AK</t>
        </is>
      </c>
      <c r="F489" s="4" t="inlineStr">
        <is>
          <t>Panceta</t>
        </is>
      </c>
      <c r="G489" s="4" t="inlineStr">
        <is>
          <t>agrosuper asia1022887</t>
        </is>
      </c>
      <c r="H489" s="10" t="n">
        <v>528195.768</v>
      </c>
      <c r="I489" t="n">
        <v>20</v>
      </c>
      <c r="J489" t="n">
        <v>27</v>
      </c>
      <c r="K489" s="17" t="n">
        <v>0.5</v>
      </c>
      <c r="L489" s="10">
        <f>K489 * H489</f>
        <v/>
      </c>
      <c r="M489" s="17" t="n">
        <v>0.65</v>
      </c>
      <c r="N489" s="10">
        <f>M489 * H489</f>
        <v/>
      </c>
    </row>
    <row r="490">
      <c r="A490" s="4" t="inlineStr">
        <is>
          <t>02.2023</t>
        </is>
      </c>
      <c r="B490" s="4" t="inlineStr">
        <is>
          <t>Cerdo</t>
        </is>
      </c>
      <c r="C490" s="4" t="inlineStr">
        <is>
          <t>Agrosuper Asia</t>
        </is>
      </c>
      <c r="D490" s="4" t="n">
        <v>1023037</v>
      </c>
      <c r="E490" s="4" t="inlineStr">
        <is>
          <t>GO Panc S/cue@ Cj Panc 16k AS</t>
        </is>
      </c>
      <c r="F490" s="4" t="inlineStr">
        <is>
          <t>Panceta</t>
        </is>
      </c>
      <c r="G490" s="4" t="inlineStr">
        <is>
          <t>agrosuper asia1023037</t>
        </is>
      </c>
      <c r="H490" s="10" t="n">
        <v>176070.608</v>
      </c>
      <c r="I490" t="n">
        <v>20</v>
      </c>
      <c r="J490" t="n">
        <v>27</v>
      </c>
      <c r="K490" s="17" t="n">
        <v>0.5</v>
      </c>
      <c r="L490" s="10">
        <f>K490 * H490</f>
        <v/>
      </c>
      <c r="M490" s="17" t="n">
        <v>0.65</v>
      </c>
      <c r="N490" s="10">
        <f>M490 * H490</f>
        <v/>
      </c>
    </row>
    <row r="491">
      <c r="A491" s="4" t="inlineStr">
        <is>
          <t>02.2023</t>
        </is>
      </c>
      <c r="B491" s="4" t="inlineStr">
        <is>
          <t>Cerdo</t>
        </is>
      </c>
      <c r="C491" s="4" t="inlineStr">
        <is>
          <t>Agrosuper Asia</t>
        </is>
      </c>
      <c r="D491" s="4" t="n">
        <v>1023283</v>
      </c>
      <c r="E491" s="4" t="inlineStr">
        <is>
          <t>GO Grasa Chaleco@ Cj 10k AS</t>
        </is>
      </c>
      <c r="F491" s="4" t="inlineStr">
        <is>
          <t>Subprod</t>
        </is>
      </c>
      <c r="G491" s="4" t="inlineStr">
        <is>
          <t>agrosuper asia1023283</t>
        </is>
      </c>
      <c r="H491" s="10" t="n">
        <v>298071.008</v>
      </c>
      <c r="I491" t="n">
        <v>20</v>
      </c>
      <c r="J491" t="n">
        <v>27</v>
      </c>
      <c r="K491" s="17" t="n">
        <v>0.5</v>
      </c>
      <c r="L491" s="10">
        <f>K491 * H491</f>
        <v/>
      </c>
      <c r="M491" s="17" t="n">
        <v>0.65</v>
      </c>
      <c r="N491" s="10">
        <f>M491 * H491</f>
        <v/>
      </c>
    </row>
    <row r="492">
      <c r="A492" s="4" t="inlineStr">
        <is>
          <t>02.2023</t>
        </is>
      </c>
      <c r="B492" s="4" t="inlineStr">
        <is>
          <t>Cerdo</t>
        </is>
      </c>
      <c r="C492" s="4" t="inlineStr">
        <is>
          <t>Agrosuper Brasil</t>
        </is>
      </c>
      <c r="D492" s="4" t="n">
        <v>1021864</v>
      </c>
      <c r="E492" s="4" t="inlineStr">
        <is>
          <t>GO Cue Papda CP@ Cj 20k AS</t>
        </is>
      </c>
      <c r="F492" s="4" t="inlineStr">
        <is>
          <t>Cueros</t>
        </is>
      </c>
      <c r="G492" s="4" t="inlineStr">
        <is>
          <t>agrosuper brasil1021864</t>
        </is>
      </c>
      <c r="H492" s="10" t="n">
        <v>95945.088</v>
      </c>
      <c r="I492" t="n">
        <v>20</v>
      </c>
      <c r="J492" t="n">
        <v>27</v>
      </c>
      <c r="K492" s="17" t="n">
        <v>0.5</v>
      </c>
      <c r="L492" s="10">
        <f>K492 * H492</f>
        <v/>
      </c>
      <c r="M492" s="17" t="n">
        <v>0.65</v>
      </c>
      <c r="N492" s="10">
        <f>M492 * H492</f>
        <v/>
      </c>
    </row>
    <row r="493">
      <c r="A493" s="4" t="inlineStr">
        <is>
          <t>02.2023</t>
        </is>
      </c>
      <c r="B493" s="4" t="inlineStr">
        <is>
          <t>Cerdo</t>
        </is>
      </c>
      <c r="C493" s="4" t="inlineStr">
        <is>
          <t>Agrosuper Brasil</t>
        </is>
      </c>
      <c r="D493" s="4" t="n">
        <v>1022217</v>
      </c>
      <c r="E493" s="4" t="inlineStr">
        <is>
          <t>GO Lom Tocino@ Bo Cj 20k AS</t>
        </is>
      </c>
      <c r="F493" s="4" t="inlineStr">
        <is>
          <t>Grasas</t>
        </is>
      </c>
      <c r="G493" s="4" t="inlineStr">
        <is>
          <t>agrosuper brasil1022217</t>
        </is>
      </c>
      <c r="H493" s="10" t="n">
        <v>1250.16</v>
      </c>
      <c r="I493" t="n">
        <v>20</v>
      </c>
      <c r="J493" t="n">
        <v>27</v>
      </c>
      <c r="K493" s="17" t="n">
        <v>0.5</v>
      </c>
      <c r="L493" s="10">
        <f>K493 * H493</f>
        <v/>
      </c>
      <c r="M493" s="17" t="n">
        <v>0.65</v>
      </c>
      <c r="N493" s="10">
        <f>M493 * H493</f>
        <v/>
      </c>
    </row>
    <row r="494">
      <c r="A494" s="4" t="inlineStr">
        <is>
          <t>02.2023</t>
        </is>
      </c>
      <c r="B494" s="4" t="inlineStr">
        <is>
          <t>Cerdo</t>
        </is>
      </c>
      <c r="C494" s="4" t="inlineStr">
        <is>
          <t>Agrosuper Brasil</t>
        </is>
      </c>
      <c r="D494" s="4" t="n">
        <v>1023334</v>
      </c>
      <c r="E494" s="4" t="inlineStr">
        <is>
          <t>Cue granel Esp CC@ Cj 20k AS</t>
        </is>
      </c>
      <c r="F494" s="4" t="inlineStr">
        <is>
          <t>Cueros</t>
        </is>
      </c>
      <c r="G494" s="4" t="inlineStr">
        <is>
          <t>agrosuper brasil1023334</t>
        </is>
      </c>
      <c r="H494" s="10" t="n">
        <v>115093.034</v>
      </c>
      <c r="I494" t="n">
        <v>20</v>
      </c>
      <c r="J494" t="n">
        <v>27</v>
      </c>
      <c r="K494" s="17" t="n">
        <v>0.5</v>
      </c>
      <c r="L494" s="10">
        <f>K494 * H494</f>
        <v/>
      </c>
      <c r="M494" s="17" t="n">
        <v>0.65</v>
      </c>
      <c r="N494" s="10">
        <f>M494 * H494</f>
        <v/>
      </c>
    </row>
    <row r="495">
      <c r="A495" s="4" t="inlineStr">
        <is>
          <t>02.2023</t>
        </is>
      </c>
      <c r="B495" s="4" t="inlineStr">
        <is>
          <t>Cerdo</t>
        </is>
      </c>
      <c r="C495" s="4" t="inlineStr">
        <is>
          <t>Agrosuper Shanghai</t>
        </is>
      </c>
      <c r="D495" s="4" t="n">
        <v>1021204</v>
      </c>
      <c r="E495" s="4" t="inlineStr">
        <is>
          <t>GO Lom Tocino@ Cj 20k AS</t>
        </is>
      </c>
      <c r="F495" s="4" t="inlineStr">
        <is>
          <t>Grasas</t>
        </is>
      </c>
      <c r="G495" s="4" t="inlineStr">
        <is>
          <t>agrosuper shanghai1021204</t>
        </is>
      </c>
      <c r="H495" s="10" t="n">
        <v>96000</v>
      </c>
      <c r="I495" t="n">
        <v>20</v>
      </c>
      <c r="J495" t="n">
        <v>27</v>
      </c>
      <c r="K495" s="17" t="n">
        <v>0.5</v>
      </c>
      <c r="L495" s="10">
        <f>K495 * H495</f>
        <v/>
      </c>
      <c r="M495" s="17" t="n">
        <v>0.65</v>
      </c>
      <c r="N495" s="10">
        <f>M495 * H495</f>
        <v/>
      </c>
    </row>
    <row r="496">
      <c r="A496" s="4" t="inlineStr">
        <is>
          <t>02.2023</t>
        </is>
      </c>
      <c r="B496" s="4" t="inlineStr">
        <is>
          <t>Cerdo</t>
        </is>
      </c>
      <c r="C496" s="4" t="inlineStr">
        <is>
          <t>Agrosuper Shanghai</t>
        </is>
      </c>
      <c r="D496" s="4" t="n">
        <v>1021731</v>
      </c>
      <c r="E496" s="4" t="inlineStr">
        <is>
          <t>GO PernilM@ Cj 20k AS</t>
        </is>
      </c>
      <c r="F496" s="4" t="inlineStr">
        <is>
          <t>Pernil</t>
        </is>
      </c>
      <c r="G496" s="4" t="inlineStr">
        <is>
          <t>agrosuper shanghai1021731</t>
        </is>
      </c>
      <c r="H496" s="10" t="n">
        <v>193520</v>
      </c>
      <c r="I496" t="n">
        <v>20</v>
      </c>
      <c r="J496" t="n">
        <v>27</v>
      </c>
      <c r="K496" s="17" t="n">
        <v>0.5</v>
      </c>
      <c r="L496" s="10">
        <f>K496 * H496</f>
        <v/>
      </c>
      <c r="M496" s="17" t="n">
        <v>0.65</v>
      </c>
      <c r="N496" s="10">
        <f>M496 * H496</f>
        <v/>
      </c>
    </row>
    <row r="497">
      <c r="A497" s="4" t="inlineStr">
        <is>
          <t>02.2023</t>
        </is>
      </c>
      <c r="B497" s="4" t="inlineStr">
        <is>
          <t>Cerdo</t>
        </is>
      </c>
      <c r="C497" s="4" t="inlineStr">
        <is>
          <t>Agrosuper Shanghai</t>
        </is>
      </c>
      <c r="D497" s="4" t="n">
        <v>1021732</v>
      </c>
      <c r="E497" s="4" t="inlineStr">
        <is>
          <t>GO Hso femur@ Cj 20k AS</t>
        </is>
      </c>
      <c r="F497" s="4" t="inlineStr">
        <is>
          <t>Huesos</t>
        </is>
      </c>
      <c r="G497" s="4" t="inlineStr">
        <is>
          <t>agrosuper shanghai1021732</t>
        </is>
      </c>
      <c r="H497" s="10" t="n">
        <v>296400</v>
      </c>
      <c r="I497" t="n">
        <v>20</v>
      </c>
      <c r="J497" t="n">
        <v>27</v>
      </c>
      <c r="K497" s="17" t="n">
        <v>0.5</v>
      </c>
      <c r="L497" s="10">
        <f>K497 * H497</f>
        <v/>
      </c>
      <c r="M497" s="17" t="n">
        <v>0.65</v>
      </c>
      <c r="N497" s="10">
        <f>M497 * H497</f>
        <v/>
      </c>
    </row>
    <row r="498">
      <c r="A498" s="4" t="inlineStr">
        <is>
          <t>02.2023</t>
        </is>
      </c>
      <c r="B498" s="4" t="inlineStr">
        <is>
          <t>Cerdo</t>
        </is>
      </c>
      <c r="C498" s="4" t="inlineStr">
        <is>
          <t>Agrosuper Shanghai</t>
        </is>
      </c>
      <c r="D498" s="4" t="n">
        <v>1021733</v>
      </c>
      <c r="E498" s="4" t="inlineStr">
        <is>
          <t>GO PpPna 59@ Cj 20k AS</t>
        </is>
      </c>
      <c r="F498" s="4" t="inlineStr">
        <is>
          <t>Pierna</t>
        </is>
      </c>
      <c r="G498" s="4" t="inlineStr">
        <is>
          <t>agrosuper shanghai1021733</t>
        </is>
      </c>
      <c r="H498" s="10" t="n">
        <v>41685.02</v>
      </c>
      <c r="I498" t="n">
        <v>20</v>
      </c>
      <c r="J498" t="n">
        <v>27</v>
      </c>
      <c r="K498" s="17" t="n">
        <v>0.5</v>
      </c>
      <c r="L498" s="10">
        <f>K498 * H498</f>
        <v/>
      </c>
      <c r="M498" s="17" t="n">
        <v>0.65</v>
      </c>
      <c r="N498" s="10">
        <f>M498 * H498</f>
        <v/>
      </c>
    </row>
    <row r="499">
      <c r="A499" s="4" t="inlineStr">
        <is>
          <t>02.2023</t>
        </is>
      </c>
      <c r="B499" s="4" t="inlineStr">
        <is>
          <t>Cerdo</t>
        </is>
      </c>
      <c r="C499" s="4" t="inlineStr">
        <is>
          <t>Agrosuper Shanghai</t>
        </is>
      </c>
      <c r="D499" s="4" t="n">
        <v>1021735</v>
      </c>
      <c r="E499" s="4" t="inlineStr">
        <is>
          <t>GO Patas@ Cj 20k AS</t>
        </is>
      </c>
      <c r="F499" s="4" t="inlineStr">
        <is>
          <t>Subprod</t>
        </is>
      </c>
      <c r="G499" s="4" t="inlineStr">
        <is>
          <t>agrosuper shanghai1021735</t>
        </is>
      </c>
      <c r="H499" s="10" t="n">
        <v>196560</v>
      </c>
      <c r="I499" t="n">
        <v>20</v>
      </c>
      <c r="J499" t="n">
        <v>27</v>
      </c>
      <c r="K499" s="17" t="n">
        <v>0.5</v>
      </c>
      <c r="L499" s="10">
        <f>K499 * H499</f>
        <v/>
      </c>
      <c r="M499" s="17" t="n">
        <v>0.65</v>
      </c>
      <c r="N499" s="10">
        <f>M499 * H499</f>
        <v/>
      </c>
    </row>
    <row r="500">
      <c r="A500" s="4" t="inlineStr">
        <is>
          <t>02.2023</t>
        </is>
      </c>
      <c r="B500" s="4" t="inlineStr">
        <is>
          <t>Cerdo</t>
        </is>
      </c>
      <c r="C500" s="4" t="inlineStr">
        <is>
          <t>Agrosuper Shanghai</t>
        </is>
      </c>
      <c r="D500" s="4" t="n">
        <v>1021737</v>
      </c>
      <c r="E500" s="4" t="inlineStr">
        <is>
          <t>GO Manos B@ Cj 20k AS</t>
        </is>
      </c>
      <c r="F500" s="4" t="inlineStr">
        <is>
          <t>Subprod</t>
        </is>
      </c>
      <c r="G500" s="4" t="inlineStr">
        <is>
          <t>agrosuper shanghai1021737</t>
        </is>
      </c>
      <c r="H500" s="10" t="n">
        <v>0</v>
      </c>
      <c r="I500" t="n">
        <v>20</v>
      </c>
      <c r="J500" t="n">
        <v>27</v>
      </c>
      <c r="K500" s="17" t="n">
        <v>0.5</v>
      </c>
      <c r="L500" s="10">
        <f>K500 * H500</f>
        <v/>
      </c>
      <c r="M500" s="17" t="n">
        <v>0.65</v>
      </c>
      <c r="N500" s="10">
        <f>M500 * H500</f>
        <v/>
      </c>
    </row>
    <row r="501">
      <c r="A501" s="4" t="inlineStr">
        <is>
          <t>02.2023</t>
        </is>
      </c>
      <c r="B501" s="4" t="inlineStr">
        <is>
          <t>Cerdo</t>
        </is>
      </c>
      <c r="C501" s="4" t="inlineStr">
        <is>
          <t>Agrosuper Shanghai</t>
        </is>
      </c>
      <c r="D501" s="4" t="n">
        <v>1021738</v>
      </c>
      <c r="E501" s="4" t="inlineStr">
        <is>
          <t>GO Patas B@ Cj 20k AS</t>
        </is>
      </c>
      <c r="F501" s="4" t="inlineStr">
        <is>
          <t>Subprod</t>
        </is>
      </c>
      <c r="G501" s="4" t="inlineStr">
        <is>
          <t>agrosuper shanghai1021738</t>
        </is>
      </c>
      <c r="H501" s="10" t="n">
        <v>80</v>
      </c>
      <c r="I501" t="n">
        <v>20</v>
      </c>
      <c r="J501" t="n">
        <v>27</v>
      </c>
      <c r="K501" s="17" t="n">
        <v>0.5</v>
      </c>
      <c r="L501" s="10">
        <f>K501 * H501</f>
        <v/>
      </c>
      <c r="M501" s="17" t="n">
        <v>0.65</v>
      </c>
      <c r="N501" s="10">
        <f>M501 * H501</f>
        <v/>
      </c>
    </row>
    <row r="502">
      <c r="A502" s="4" t="inlineStr">
        <is>
          <t>02.2023</t>
        </is>
      </c>
      <c r="B502" s="4" t="inlineStr">
        <is>
          <t>Cerdo</t>
        </is>
      </c>
      <c r="C502" s="4" t="inlineStr">
        <is>
          <t>Agrosuper Shanghai</t>
        </is>
      </c>
      <c r="D502" s="4" t="n">
        <v>1021739</v>
      </c>
      <c r="E502" s="4" t="inlineStr">
        <is>
          <t>GO Cab Part@ Cj 20k AS</t>
        </is>
      </c>
      <c r="F502" s="4" t="inlineStr">
        <is>
          <t>Cabeza</t>
        </is>
      </c>
      <c r="G502" s="4" t="inlineStr">
        <is>
          <t>agrosuper shanghai1021739</t>
        </is>
      </c>
      <c r="H502" s="10" t="n">
        <v>0</v>
      </c>
      <c r="I502" t="n">
        <v>20</v>
      </c>
      <c r="J502" t="n">
        <v>27</v>
      </c>
      <c r="K502" s="17" t="n">
        <v>0.5</v>
      </c>
      <c r="L502" s="10">
        <f>K502 * H502</f>
        <v/>
      </c>
      <c r="M502" s="17" t="n">
        <v>0.65</v>
      </c>
      <c r="N502" s="10">
        <f>M502 * H502</f>
        <v/>
      </c>
    </row>
    <row r="503">
      <c r="A503" s="4" t="inlineStr">
        <is>
          <t>02.2023</t>
        </is>
      </c>
      <c r="B503" s="4" t="inlineStr">
        <is>
          <t>Cerdo</t>
        </is>
      </c>
      <c r="C503" s="4" t="inlineStr">
        <is>
          <t>Agrosuper Shanghai</t>
        </is>
      </c>
      <c r="D503" s="4" t="n">
        <v>1021740</v>
      </c>
      <c r="E503" s="4" t="inlineStr">
        <is>
          <t>GO Pana S/Corazón@ Cj 20k AS</t>
        </is>
      </c>
      <c r="F503" s="4" t="inlineStr">
        <is>
          <t>Subprod</t>
        </is>
      </c>
      <c r="G503" s="4" t="inlineStr">
        <is>
          <t>agrosuper shanghai1021740</t>
        </is>
      </c>
      <c r="H503" s="10" t="n">
        <v>0</v>
      </c>
      <c r="I503" t="n">
        <v>20</v>
      </c>
      <c r="J503" t="n">
        <v>27</v>
      </c>
      <c r="K503" s="17" t="n">
        <v>0.5</v>
      </c>
      <c r="L503" s="10">
        <f>K503 * H503</f>
        <v/>
      </c>
      <c r="M503" s="17" t="n">
        <v>0.65</v>
      </c>
      <c r="N503" s="10">
        <f>M503 * H503</f>
        <v/>
      </c>
    </row>
    <row r="504">
      <c r="A504" s="4" t="inlineStr">
        <is>
          <t>02.2023</t>
        </is>
      </c>
      <c r="B504" s="4" t="inlineStr">
        <is>
          <t>Cerdo</t>
        </is>
      </c>
      <c r="C504" s="4" t="inlineStr">
        <is>
          <t>Agrosuper Shanghai</t>
        </is>
      </c>
      <c r="D504" s="4" t="n">
        <v>1021766</v>
      </c>
      <c r="E504" s="4" t="inlineStr">
        <is>
          <t>GO Hso Cogote@ Cj 20k AS</t>
        </is>
      </c>
      <c r="F504" s="4" t="inlineStr">
        <is>
          <t>Huesos</t>
        </is>
      </c>
      <c r="G504" s="4" t="inlineStr">
        <is>
          <t>agrosuper shanghai1021766</t>
        </is>
      </c>
      <c r="H504" s="10" t="n">
        <v>287712</v>
      </c>
      <c r="I504" t="n">
        <v>20</v>
      </c>
      <c r="J504" t="n">
        <v>27</v>
      </c>
      <c r="K504" s="17" t="n">
        <v>0.5</v>
      </c>
      <c r="L504" s="10">
        <f>K504 * H504</f>
        <v/>
      </c>
      <c r="M504" s="17" t="n">
        <v>0.65</v>
      </c>
      <c r="N504" s="10">
        <f>M504 * H504</f>
        <v/>
      </c>
    </row>
    <row r="505">
      <c r="A505" s="4" t="inlineStr">
        <is>
          <t>02.2023</t>
        </is>
      </c>
      <c r="B505" s="4" t="inlineStr">
        <is>
          <t>Cerdo</t>
        </is>
      </c>
      <c r="C505" s="4" t="inlineStr">
        <is>
          <t>Agrosuper Shanghai</t>
        </is>
      </c>
      <c r="D505" s="4" t="n">
        <v>1021767</v>
      </c>
      <c r="E505" s="4" t="inlineStr">
        <is>
          <t>GO Tira Hso Ctro@ Cj 20k AS</t>
        </is>
      </c>
      <c r="F505" s="4" t="inlineStr">
        <is>
          <t>Huesos</t>
        </is>
      </c>
      <c r="G505" s="4" t="inlineStr">
        <is>
          <t>agrosuper shanghai1021767</t>
        </is>
      </c>
      <c r="H505" s="10" t="n">
        <v>491184</v>
      </c>
      <c r="I505" t="n">
        <v>20</v>
      </c>
      <c r="J505" t="n">
        <v>27</v>
      </c>
      <c r="K505" s="17" t="n">
        <v>0.5</v>
      </c>
      <c r="L505" s="10">
        <f>K505 * H505</f>
        <v/>
      </c>
      <c r="M505" s="17" t="n">
        <v>0.65</v>
      </c>
      <c r="N505" s="10">
        <f>M505 * H505</f>
        <v/>
      </c>
    </row>
    <row r="506">
      <c r="A506" s="4" t="inlineStr">
        <is>
          <t>02.2023</t>
        </is>
      </c>
      <c r="B506" s="4" t="inlineStr">
        <is>
          <t>Cerdo</t>
        </is>
      </c>
      <c r="C506" s="4" t="inlineStr">
        <is>
          <t>Agrosuper Shanghai</t>
        </is>
      </c>
      <c r="D506" s="4" t="n">
        <v>1021774</v>
      </c>
      <c r="E506" s="4" t="inlineStr">
        <is>
          <t>GO Hso húmer@ Bo Cj 20k AS</t>
        </is>
      </c>
      <c r="F506" s="4" t="inlineStr">
        <is>
          <t>Huesos</t>
        </is>
      </c>
      <c r="G506" s="4" t="inlineStr">
        <is>
          <t>agrosuper shanghai1021774</t>
        </is>
      </c>
      <c r="H506" s="10" t="n">
        <v>0</v>
      </c>
      <c r="I506" t="n">
        <v>20</v>
      </c>
      <c r="J506" t="n">
        <v>27</v>
      </c>
      <c r="K506" s="17" t="n">
        <v>0.5</v>
      </c>
      <c r="L506" s="10">
        <f>K506 * H506</f>
        <v/>
      </c>
      <c r="M506" s="17" t="n">
        <v>0.65</v>
      </c>
      <c r="N506" s="10">
        <f>M506 * H506</f>
        <v/>
      </c>
    </row>
    <row r="507">
      <c r="A507" s="4" t="inlineStr">
        <is>
          <t>02.2023</t>
        </is>
      </c>
      <c r="B507" s="4" t="inlineStr">
        <is>
          <t>Cerdo</t>
        </is>
      </c>
      <c r="C507" s="4" t="inlineStr">
        <is>
          <t>Agrosuper Shanghai</t>
        </is>
      </c>
      <c r="D507" s="4" t="n">
        <v>1021905</v>
      </c>
      <c r="E507" s="4" t="inlineStr">
        <is>
          <t>GO Reco 70/30 @ Cj 20k AS</t>
        </is>
      </c>
      <c r="F507" s="4" t="inlineStr">
        <is>
          <t>Recortes</t>
        </is>
      </c>
      <c r="G507" s="4" t="inlineStr">
        <is>
          <t>agrosuper shanghai1021905</t>
        </is>
      </c>
      <c r="H507" s="10" t="n">
        <v>0</v>
      </c>
      <c r="I507" t="n">
        <v>20</v>
      </c>
      <c r="J507" t="n">
        <v>27</v>
      </c>
      <c r="K507" s="17" t="n">
        <v>0.5</v>
      </c>
      <c r="L507" s="10">
        <f>K507 * H507</f>
        <v/>
      </c>
      <c r="M507" s="17" t="n">
        <v>0.65</v>
      </c>
      <c r="N507" s="10">
        <f>M507 * H507</f>
        <v/>
      </c>
    </row>
    <row r="508">
      <c r="A508" s="4" t="inlineStr">
        <is>
          <t>02.2023</t>
        </is>
      </c>
      <c r="B508" s="4" t="inlineStr">
        <is>
          <t>Cerdo</t>
        </is>
      </c>
      <c r="C508" s="4" t="inlineStr">
        <is>
          <t>Agrosuper Shanghai</t>
        </is>
      </c>
      <c r="D508" s="4" t="n">
        <v>1021971</v>
      </c>
      <c r="E508" s="4" t="inlineStr">
        <is>
          <t>GO Cue Back@ Cj 20k bca AS</t>
        </is>
      </c>
      <c r="F508" s="4" t="inlineStr">
        <is>
          <t>Cueros</t>
        </is>
      </c>
      <c r="G508" s="4" t="inlineStr">
        <is>
          <t>agrosuper shanghai1021971</t>
        </is>
      </c>
      <c r="H508" s="10" t="n">
        <v>0</v>
      </c>
      <c r="I508" t="n">
        <v>20</v>
      </c>
      <c r="J508" t="n">
        <v>27</v>
      </c>
      <c r="K508" s="17" t="n">
        <v>0.5</v>
      </c>
      <c r="L508" s="10">
        <f>K508 * H508</f>
        <v/>
      </c>
      <c r="M508" s="17" t="n">
        <v>0.65</v>
      </c>
      <c r="N508" s="10">
        <f>M508 * H508</f>
        <v/>
      </c>
    </row>
    <row r="509">
      <c r="A509" s="4" t="inlineStr">
        <is>
          <t>02.2023</t>
        </is>
      </c>
      <c r="B509" s="4" t="inlineStr">
        <is>
          <t>Cerdo</t>
        </is>
      </c>
      <c r="C509" s="4" t="inlineStr">
        <is>
          <t>Agrosuper Shanghai</t>
        </is>
      </c>
      <c r="D509" s="4" t="n">
        <v>1021992</v>
      </c>
      <c r="E509" s="4" t="inlineStr">
        <is>
          <t>GO Lom Tocino@ Cj 20k AS</t>
        </is>
      </c>
      <c r="F509" s="4" t="inlineStr">
        <is>
          <t>Grasas</t>
        </is>
      </c>
      <c r="G509" s="4" t="inlineStr">
        <is>
          <t>agrosuper shanghai1021992</t>
        </is>
      </c>
      <c r="H509" s="10" t="n">
        <v>0</v>
      </c>
      <c r="I509" t="n">
        <v>20</v>
      </c>
      <c r="J509" t="n">
        <v>27</v>
      </c>
      <c r="K509" s="17" t="n">
        <v>0.5</v>
      </c>
      <c r="L509" s="10">
        <f>K509 * H509</f>
        <v/>
      </c>
      <c r="M509" s="17" t="n">
        <v>0.65</v>
      </c>
      <c r="N509" s="10">
        <f>M509 * H509</f>
        <v/>
      </c>
    </row>
    <row r="510">
      <c r="A510" s="4" t="inlineStr">
        <is>
          <t>02.2023</t>
        </is>
      </c>
      <c r="B510" s="4" t="inlineStr">
        <is>
          <t>Cerdo</t>
        </is>
      </c>
      <c r="C510" s="4" t="inlineStr">
        <is>
          <t>Agrosuper Shanghai</t>
        </is>
      </c>
      <c r="D510" s="4" t="n">
        <v>1022033</v>
      </c>
      <c r="E510" s="4" t="inlineStr">
        <is>
          <t>GO Lengua@ Fi Cj 10k AS</t>
        </is>
      </c>
      <c r="F510" s="4" t="inlineStr">
        <is>
          <t>Cabeza</t>
        </is>
      </c>
      <c r="G510" s="4" t="inlineStr">
        <is>
          <t>agrosuper shanghai1022033</t>
        </is>
      </c>
      <c r="H510" s="10" t="n">
        <v>95880</v>
      </c>
      <c r="I510" t="n">
        <v>20</v>
      </c>
      <c r="J510" t="n">
        <v>27</v>
      </c>
      <c r="K510" s="17" t="n">
        <v>0.5</v>
      </c>
      <c r="L510" s="10">
        <f>K510 * H510</f>
        <v/>
      </c>
      <c r="M510" s="17" t="n">
        <v>0.65</v>
      </c>
      <c r="N510" s="10">
        <f>M510 * H510</f>
        <v/>
      </c>
    </row>
    <row r="511">
      <c r="A511" s="4" t="inlineStr">
        <is>
          <t>02.2023</t>
        </is>
      </c>
      <c r="B511" s="4" t="inlineStr">
        <is>
          <t>Cerdo</t>
        </is>
      </c>
      <c r="C511" s="4" t="inlineStr">
        <is>
          <t>Agrosuper Shanghai</t>
        </is>
      </c>
      <c r="D511" s="4" t="n">
        <v>1022073</v>
      </c>
      <c r="E511" s="4" t="inlineStr">
        <is>
          <t>GO Mantec@ Cj 20k AS</t>
        </is>
      </c>
      <c r="F511" s="4" t="inlineStr">
        <is>
          <t>Grasas</t>
        </is>
      </c>
      <c r="G511" s="4" t="inlineStr">
        <is>
          <t>agrosuper shanghai1022073</t>
        </is>
      </c>
      <c r="H511" s="10" t="n">
        <v>0</v>
      </c>
      <c r="I511" t="n">
        <v>20</v>
      </c>
      <c r="J511" t="n">
        <v>27</v>
      </c>
      <c r="K511" s="17" t="n">
        <v>0.5</v>
      </c>
      <c r="L511" s="10">
        <f>K511 * H511</f>
        <v/>
      </c>
      <c r="M511" s="17" t="n">
        <v>0.65</v>
      </c>
      <c r="N511" s="10">
        <f>M511 * H511</f>
        <v/>
      </c>
    </row>
    <row r="512">
      <c r="A512" s="4" t="inlineStr">
        <is>
          <t>02.2023</t>
        </is>
      </c>
      <c r="B512" s="4" t="inlineStr">
        <is>
          <t>Cerdo</t>
        </is>
      </c>
      <c r="C512" s="4" t="inlineStr">
        <is>
          <t>Agrosuper Shanghai</t>
        </is>
      </c>
      <c r="D512" s="4" t="n">
        <v>1022080</v>
      </c>
      <c r="E512" s="4" t="inlineStr">
        <is>
          <t>GO Cola Nor@ Fi Cj 10k AS</t>
        </is>
      </c>
      <c r="F512" s="4" t="inlineStr">
        <is>
          <t>Subprod</t>
        </is>
      </c>
      <c r="G512" s="4" t="inlineStr">
        <is>
          <t>agrosuper shanghai1022080</t>
        </is>
      </c>
      <c r="H512" s="10" t="n">
        <v>193560</v>
      </c>
      <c r="I512" t="n">
        <v>20</v>
      </c>
      <c r="J512" t="n">
        <v>27</v>
      </c>
      <c r="K512" s="17" t="n">
        <v>0.5</v>
      </c>
      <c r="L512" s="10">
        <f>K512 * H512</f>
        <v/>
      </c>
      <c r="M512" s="17" t="n">
        <v>0.65</v>
      </c>
      <c r="N512" s="10">
        <f>M512 * H512</f>
        <v/>
      </c>
    </row>
    <row r="513">
      <c r="A513" s="4" t="inlineStr">
        <is>
          <t>02.2023</t>
        </is>
      </c>
      <c r="B513" s="4" t="inlineStr">
        <is>
          <t>Cerdo</t>
        </is>
      </c>
      <c r="C513" s="4" t="inlineStr">
        <is>
          <t>Agrosuper Shanghai</t>
        </is>
      </c>
      <c r="D513" s="4" t="n">
        <v>1022082</v>
      </c>
      <c r="E513" s="4" t="inlineStr">
        <is>
          <t>GO Reco 80/20 @ Cj 20k AS</t>
        </is>
      </c>
      <c r="F513" s="4" t="inlineStr">
        <is>
          <t>Recortes</t>
        </is>
      </c>
      <c r="G513" s="4" t="inlineStr">
        <is>
          <t>agrosuper shanghai1022082</t>
        </is>
      </c>
      <c r="H513" s="10" t="n">
        <v>0</v>
      </c>
      <c r="I513" t="n">
        <v>20</v>
      </c>
      <c r="J513" t="n">
        <v>27</v>
      </c>
      <c r="K513" s="17" t="n">
        <v>0.5</v>
      </c>
      <c r="L513" s="10">
        <f>K513 * H513</f>
        <v/>
      </c>
      <c r="M513" s="17" t="n">
        <v>0.65</v>
      </c>
      <c r="N513" s="10">
        <f>M513 * H513</f>
        <v/>
      </c>
    </row>
    <row r="514">
      <c r="A514" s="4" t="inlineStr">
        <is>
          <t>02.2023</t>
        </is>
      </c>
      <c r="B514" s="4" t="inlineStr">
        <is>
          <t>Cerdo</t>
        </is>
      </c>
      <c r="C514" s="4" t="inlineStr">
        <is>
          <t>Agrosuper Shanghai</t>
        </is>
      </c>
      <c r="D514" s="4" t="n">
        <v>1022096</v>
      </c>
      <c r="E514" s="4" t="inlineStr">
        <is>
          <t>GO Sternum Bones@ Bo Cj 10k AS</t>
        </is>
      </c>
      <c r="F514" s="4" t="inlineStr">
        <is>
          <t>Huesos</t>
        </is>
      </c>
      <c r="G514" s="4" t="inlineStr">
        <is>
          <t>agrosuper shanghai1022096</t>
        </is>
      </c>
      <c r="H514" s="10" t="n">
        <v>386640</v>
      </c>
      <c r="I514" t="n">
        <v>20</v>
      </c>
      <c r="J514" t="n">
        <v>27</v>
      </c>
      <c r="K514" s="17" t="n">
        <v>0.5</v>
      </c>
      <c r="L514" s="10">
        <f>K514 * H514</f>
        <v/>
      </c>
      <c r="M514" s="17" t="n">
        <v>0.65</v>
      </c>
      <c r="N514" s="10">
        <f>M514 * H514</f>
        <v/>
      </c>
    </row>
    <row r="515">
      <c r="A515" s="4" t="inlineStr">
        <is>
          <t>02.2023</t>
        </is>
      </c>
      <c r="B515" s="4" t="inlineStr">
        <is>
          <t>Cerdo</t>
        </is>
      </c>
      <c r="C515" s="4" t="inlineStr">
        <is>
          <t>Agrosuper Shanghai</t>
        </is>
      </c>
      <c r="D515" s="4" t="n">
        <v>1022099</v>
      </c>
      <c r="E515" s="4" t="inlineStr">
        <is>
          <t>GO Hso Costilla@ Cj 18k AS</t>
        </is>
      </c>
      <c r="F515" s="4" t="inlineStr">
        <is>
          <t>Huesos</t>
        </is>
      </c>
      <c r="G515" s="4" t="inlineStr">
        <is>
          <t>agrosuper shanghai1022099</t>
        </is>
      </c>
      <c r="H515" s="10" t="n">
        <v>48744</v>
      </c>
      <c r="I515" t="n">
        <v>20</v>
      </c>
      <c r="J515" t="n">
        <v>27</v>
      </c>
      <c r="K515" s="17" t="n">
        <v>0.5</v>
      </c>
      <c r="L515" s="10">
        <f>K515 * H515</f>
        <v/>
      </c>
      <c r="M515" s="17" t="n">
        <v>0.65</v>
      </c>
      <c r="N515" s="10">
        <f>M515 * H515</f>
        <v/>
      </c>
    </row>
    <row r="516">
      <c r="A516" s="4" t="inlineStr">
        <is>
          <t>02.2023</t>
        </is>
      </c>
      <c r="B516" s="4" t="inlineStr">
        <is>
          <t>Cerdo</t>
        </is>
      </c>
      <c r="C516" s="4" t="inlineStr">
        <is>
          <t>Agrosuper Shanghai</t>
        </is>
      </c>
      <c r="D516" s="4" t="n">
        <v>1022125</v>
      </c>
      <c r="E516" s="4" t="inlineStr">
        <is>
          <t>GO PernilM C/M@ Cj 20k AS</t>
        </is>
      </c>
      <c r="F516" s="4" t="inlineStr">
        <is>
          <t>Pernil</t>
        </is>
      </c>
      <c r="G516" s="4" t="inlineStr">
        <is>
          <t>agrosuper shanghai1022125</t>
        </is>
      </c>
      <c r="H516" s="10" t="n">
        <v>294315.548</v>
      </c>
      <c r="I516" t="n">
        <v>20</v>
      </c>
      <c r="J516" t="n">
        <v>27</v>
      </c>
      <c r="K516" s="17" t="n">
        <v>0.5</v>
      </c>
      <c r="L516" s="10">
        <f>K516 * H516</f>
        <v/>
      </c>
      <c r="M516" s="17" t="n">
        <v>0.65</v>
      </c>
      <c r="N516" s="10">
        <f>M516 * H516</f>
        <v/>
      </c>
    </row>
    <row r="517">
      <c r="A517" s="4" t="inlineStr">
        <is>
          <t>02.2023</t>
        </is>
      </c>
      <c r="B517" s="4" t="inlineStr">
        <is>
          <t>Cerdo</t>
        </is>
      </c>
      <c r="C517" s="4" t="inlineStr">
        <is>
          <t>Agrosuper Shanghai</t>
        </is>
      </c>
      <c r="D517" s="4" t="n">
        <v>1022169</v>
      </c>
      <c r="E517" s="4" t="inlineStr">
        <is>
          <t>GO Cartilag Lom@ Cj 10k AS</t>
        </is>
      </c>
      <c r="F517" s="4" t="inlineStr">
        <is>
          <t>Recortes</t>
        </is>
      </c>
      <c r="G517" s="4" t="inlineStr">
        <is>
          <t>agrosuper shanghai1022169</t>
        </is>
      </c>
      <c r="H517" s="10" t="n">
        <v>358920</v>
      </c>
      <c r="I517" t="n">
        <v>20</v>
      </c>
      <c r="J517" t="n">
        <v>27</v>
      </c>
      <c r="K517" s="17" t="n">
        <v>0.5</v>
      </c>
      <c r="L517" s="10">
        <f>K517 * H517</f>
        <v/>
      </c>
      <c r="M517" s="17" t="n">
        <v>0.65</v>
      </c>
      <c r="N517" s="10">
        <f>M517 * H517</f>
        <v/>
      </c>
    </row>
    <row r="518">
      <c r="A518" s="4" t="inlineStr">
        <is>
          <t>02.2023</t>
        </is>
      </c>
      <c r="B518" s="4" t="inlineStr">
        <is>
          <t>Cerdo</t>
        </is>
      </c>
      <c r="C518" s="4" t="inlineStr">
        <is>
          <t>Agrosuper Shanghai</t>
        </is>
      </c>
      <c r="D518" s="4" t="n">
        <v>1022183</v>
      </c>
      <c r="E518" s="4" t="inlineStr">
        <is>
          <t>GO PernilP@ Bo Cj 20k AS</t>
        </is>
      </c>
      <c r="F518" s="4" t="inlineStr">
        <is>
          <t>Pernil</t>
        </is>
      </c>
      <c r="G518" s="4" t="inlineStr">
        <is>
          <t>agrosuper shanghai1022183</t>
        </is>
      </c>
      <c r="H518" s="10" t="n">
        <v>689426.96</v>
      </c>
      <c r="I518" t="n">
        <v>20</v>
      </c>
      <c r="J518" t="n">
        <v>27</v>
      </c>
      <c r="K518" s="17" t="n">
        <v>0.5</v>
      </c>
      <c r="L518" s="10">
        <f>K518 * H518</f>
        <v/>
      </c>
      <c r="M518" s="17" t="n">
        <v>0.65</v>
      </c>
      <c r="N518" s="10">
        <f>M518 * H518</f>
        <v/>
      </c>
    </row>
    <row r="519">
      <c r="A519" s="4" t="inlineStr">
        <is>
          <t>02.2023</t>
        </is>
      </c>
      <c r="B519" s="4" t="inlineStr">
        <is>
          <t>Cerdo</t>
        </is>
      </c>
      <c r="C519" s="4" t="inlineStr">
        <is>
          <t>Agrosuper Shanghai</t>
        </is>
      </c>
      <c r="D519" s="4" t="n">
        <v>1022186</v>
      </c>
      <c r="E519" s="4" t="inlineStr">
        <is>
          <t>GO Resto Tira Hso Ctro@ Bo Cj 20k AS</t>
        </is>
      </c>
      <c r="F519" s="4" t="inlineStr">
        <is>
          <t>Huesos</t>
        </is>
      </c>
      <c r="G519" s="4" t="inlineStr">
        <is>
          <t>agrosuper shanghai1022186</t>
        </is>
      </c>
      <c r="H519" s="10" t="n">
        <v>97416</v>
      </c>
      <c r="I519" t="n">
        <v>20</v>
      </c>
      <c r="J519" t="n">
        <v>27</v>
      </c>
      <c r="K519" s="17" t="n">
        <v>0.5</v>
      </c>
      <c r="L519" s="10">
        <f>K519 * H519</f>
        <v/>
      </c>
      <c r="M519" s="17" t="n">
        <v>0.65</v>
      </c>
      <c r="N519" s="10">
        <f>M519 * H519</f>
        <v/>
      </c>
    </row>
    <row r="520">
      <c r="A520" s="4" t="inlineStr">
        <is>
          <t>02.2023</t>
        </is>
      </c>
      <c r="B520" s="4" t="inlineStr">
        <is>
          <t>Cerdo</t>
        </is>
      </c>
      <c r="C520" s="4" t="inlineStr">
        <is>
          <t>Agrosuper Shanghai</t>
        </is>
      </c>
      <c r="D520" s="4" t="n">
        <v>1022193</v>
      </c>
      <c r="E520" s="4" t="inlineStr">
        <is>
          <t>GO Lom Vet 44@ Bo Cj 20k AS</t>
        </is>
      </c>
      <c r="F520" s="4" t="inlineStr">
        <is>
          <t>Lomo</t>
        </is>
      </c>
      <c r="G520" s="4" t="inlineStr">
        <is>
          <t>agrosuper shanghai1022193</t>
        </is>
      </c>
      <c r="H520" s="10" t="n">
        <v>0</v>
      </c>
      <c r="I520" t="n">
        <v>20</v>
      </c>
      <c r="J520" t="n">
        <v>27</v>
      </c>
      <c r="K520" s="17" t="n">
        <v>0.5</v>
      </c>
      <c r="L520" s="10">
        <f>K520 * H520</f>
        <v/>
      </c>
      <c r="M520" s="17" t="n">
        <v>0.65</v>
      </c>
      <c r="N520" s="10">
        <f>M520 * H520</f>
        <v/>
      </c>
    </row>
    <row r="521">
      <c r="A521" s="4" t="inlineStr">
        <is>
          <t>02.2023</t>
        </is>
      </c>
      <c r="B521" s="4" t="inlineStr">
        <is>
          <t>Cerdo</t>
        </is>
      </c>
      <c r="C521" s="4" t="inlineStr">
        <is>
          <t>Agrosuper Shanghai</t>
        </is>
      </c>
      <c r="D521" s="4" t="n">
        <v>1022212</v>
      </c>
      <c r="E521" s="4" t="inlineStr">
        <is>
          <t>GO Cab Ent@ Cj 20k AS</t>
        </is>
      </c>
      <c r="F521" s="4" t="inlineStr">
        <is>
          <t>Cabeza</t>
        </is>
      </c>
      <c r="G521" s="4" t="inlineStr">
        <is>
          <t>agrosuper shanghai1022212</t>
        </is>
      </c>
      <c r="H521" s="10" t="n">
        <v>472201.744</v>
      </c>
      <c r="I521" t="n">
        <v>20</v>
      </c>
      <c r="J521" t="n">
        <v>27</v>
      </c>
      <c r="K521" s="17" t="n">
        <v>0.5</v>
      </c>
      <c r="L521" s="10">
        <f>K521 * H521</f>
        <v/>
      </c>
      <c r="M521" s="17" t="n">
        <v>0.65</v>
      </c>
      <c r="N521" s="10">
        <f>M521 * H521</f>
        <v/>
      </c>
    </row>
    <row r="522">
      <c r="A522" s="4" t="inlineStr">
        <is>
          <t>02.2023</t>
        </is>
      </c>
      <c r="B522" s="4" t="inlineStr">
        <is>
          <t>Cerdo</t>
        </is>
      </c>
      <c r="C522" s="4" t="inlineStr">
        <is>
          <t>Agrosuper Shanghai</t>
        </is>
      </c>
      <c r="D522" s="4" t="n">
        <v>1022291</v>
      </c>
      <c r="E522" s="4" t="inlineStr">
        <is>
          <t>GO PernilM B@ Bo Cj 20k AS</t>
        </is>
      </c>
      <c r="F522" s="4" t="inlineStr">
        <is>
          <t>Pernil</t>
        </is>
      </c>
      <c r="G522" s="4" t="inlineStr">
        <is>
          <t>agrosuper shanghai1022291</t>
        </is>
      </c>
      <c r="H522" s="10" t="n">
        <v>23822.057</v>
      </c>
      <c r="I522" t="n">
        <v>20</v>
      </c>
      <c r="J522" t="n">
        <v>27</v>
      </c>
      <c r="K522" s="17" t="n">
        <v>0.5</v>
      </c>
      <c r="L522" s="10">
        <f>K522 * H522</f>
        <v/>
      </c>
      <c r="M522" s="17" t="n">
        <v>0.65</v>
      </c>
      <c r="N522" s="10">
        <f>M522 * H522</f>
        <v/>
      </c>
    </row>
    <row r="523">
      <c r="A523" s="4" t="inlineStr">
        <is>
          <t>02.2023</t>
        </is>
      </c>
      <c r="B523" s="4" t="inlineStr">
        <is>
          <t>Cerdo</t>
        </is>
      </c>
      <c r="C523" s="4" t="inlineStr">
        <is>
          <t>Agrosuper Shanghai</t>
        </is>
      </c>
      <c r="D523" s="4" t="n">
        <v>1022373</v>
      </c>
      <c r="E523" s="4" t="inlineStr">
        <is>
          <t>GO Reco 60/40 @ Cj 20k AS</t>
        </is>
      </c>
      <c r="F523" s="4" t="inlineStr">
        <is>
          <t>Recortes</t>
        </is>
      </c>
      <c r="G523" s="4" t="inlineStr">
        <is>
          <t>agrosuper shanghai1022373</t>
        </is>
      </c>
      <c r="H523" s="10" t="n">
        <v>0</v>
      </c>
      <c r="I523" t="n">
        <v>20</v>
      </c>
      <c r="J523" t="n">
        <v>27</v>
      </c>
      <c r="K523" s="17" t="n">
        <v>0.5</v>
      </c>
      <c r="L523" s="10">
        <f>K523 * H523</f>
        <v/>
      </c>
      <c r="M523" s="17" t="n">
        <v>0.65</v>
      </c>
      <c r="N523" s="10">
        <f>M523 * H523</f>
        <v/>
      </c>
    </row>
    <row r="524">
      <c r="A524" s="4" t="inlineStr">
        <is>
          <t>02.2023</t>
        </is>
      </c>
      <c r="B524" s="4" t="inlineStr">
        <is>
          <t>Cerdo</t>
        </is>
      </c>
      <c r="C524" s="4" t="inlineStr">
        <is>
          <t>Agrosuper Shanghai</t>
        </is>
      </c>
      <c r="D524" s="4" t="n">
        <v>1022378</v>
      </c>
      <c r="E524" s="4" t="inlineStr">
        <is>
          <t>GO Resto Tira Hso@ Fi Cj 10k AS</t>
        </is>
      </c>
      <c r="F524" s="4" t="inlineStr">
        <is>
          <t>Huesos</t>
        </is>
      </c>
      <c r="G524" s="4" t="inlineStr">
        <is>
          <t>agrosuper shanghai1022378</t>
        </is>
      </c>
      <c r="H524" s="10" t="n">
        <v>96000</v>
      </c>
      <c r="I524" t="n">
        <v>20</v>
      </c>
      <c r="J524" t="n">
        <v>27</v>
      </c>
      <c r="K524" s="17" t="n">
        <v>0.5</v>
      </c>
      <c r="L524" s="10">
        <f>K524 * H524</f>
        <v/>
      </c>
      <c r="M524" s="17" t="n">
        <v>0.65</v>
      </c>
      <c r="N524" s="10">
        <f>M524 * H524</f>
        <v/>
      </c>
    </row>
    <row r="525">
      <c r="A525" s="4" t="inlineStr">
        <is>
          <t>02.2023</t>
        </is>
      </c>
      <c r="B525" s="4" t="inlineStr">
        <is>
          <t>Cerdo</t>
        </is>
      </c>
      <c r="C525" s="4" t="inlineStr">
        <is>
          <t>Agrosuper Shanghai</t>
        </is>
      </c>
      <c r="D525" s="4" t="n">
        <v>1022379</v>
      </c>
      <c r="E525" s="4" t="inlineStr">
        <is>
          <t>GO PpPal 77@ Bo Cj AS</t>
        </is>
      </c>
      <c r="F525" s="4" t="inlineStr">
        <is>
          <t>Paleta</t>
        </is>
      </c>
      <c r="G525" s="4" t="inlineStr">
        <is>
          <t>agrosuper shanghai1022379</t>
        </is>
      </c>
      <c r="H525" s="10" t="n">
        <v>0</v>
      </c>
      <c r="I525" t="n">
        <v>20</v>
      </c>
      <c r="J525" t="n">
        <v>27</v>
      </c>
      <c r="K525" s="17" t="n">
        <v>0.5</v>
      </c>
      <c r="L525" s="10">
        <f>K525 * H525</f>
        <v/>
      </c>
      <c r="M525" s="17" t="n">
        <v>0.65</v>
      </c>
      <c r="N525" s="10">
        <f>M525 * H525</f>
        <v/>
      </c>
    </row>
    <row r="526">
      <c r="A526" s="4" t="inlineStr">
        <is>
          <t>02.2023</t>
        </is>
      </c>
      <c r="B526" s="4" t="inlineStr">
        <is>
          <t>Cerdo</t>
        </is>
      </c>
      <c r="C526" s="4" t="inlineStr">
        <is>
          <t>Agrosuper Shanghai</t>
        </is>
      </c>
      <c r="D526" s="4" t="n">
        <v>1022381</v>
      </c>
      <c r="E526" s="4" t="inlineStr">
        <is>
          <t>GO Gord Esp@ Bo Cj 10k AS</t>
        </is>
      </c>
      <c r="F526" s="4" t="inlineStr">
        <is>
          <t>Grasas</t>
        </is>
      </c>
      <c r="G526" s="4" t="inlineStr">
        <is>
          <t>agrosuper shanghai1022381</t>
        </is>
      </c>
      <c r="H526" s="10" t="n">
        <v>192040</v>
      </c>
      <c r="I526" t="n">
        <v>20</v>
      </c>
      <c r="J526" t="n">
        <v>27</v>
      </c>
      <c r="K526" s="17" t="n">
        <v>0.5</v>
      </c>
      <c r="L526" s="10">
        <f>K526 * H526</f>
        <v/>
      </c>
      <c r="M526" s="17" t="n">
        <v>0.65</v>
      </c>
      <c r="N526" s="10">
        <f>M526 * H526</f>
        <v/>
      </c>
    </row>
    <row r="527">
      <c r="A527" s="4" t="inlineStr">
        <is>
          <t>02.2023</t>
        </is>
      </c>
      <c r="B527" s="4" t="inlineStr">
        <is>
          <t>Cerdo</t>
        </is>
      </c>
      <c r="C527" s="4" t="inlineStr">
        <is>
          <t>Agrosuper Shanghai</t>
        </is>
      </c>
      <c r="D527" s="4" t="n">
        <v>1022388</v>
      </c>
      <c r="E527" s="4" t="inlineStr">
        <is>
          <t>GO Mixto Hso@ Bo Cj 10k AS</t>
        </is>
      </c>
      <c r="F527" s="4" t="inlineStr">
        <is>
          <t>Huesos</t>
        </is>
      </c>
      <c r="G527" s="4" t="inlineStr">
        <is>
          <t>agrosuper shanghai1022388</t>
        </is>
      </c>
      <c r="H527" s="10" t="n">
        <v>192640</v>
      </c>
      <c r="I527" t="n">
        <v>20</v>
      </c>
      <c r="J527" t="n">
        <v>27</v>
      </c>
      <c r="K527" s="17" t="n">
        <v>0.5</v>
      </c>
      <c r="L527" s="10">
        <f>K527 * H527</f>
        <v/>
      </c>
      <c r="M527" s="17" t="n">
        <v>0.65</v>
      </c>
      <c r="N527" s="10">
        <f>M527 * H527</f>
        <v/>
      </c>
    </row>
    <row r="528">
      <c r="A528" s="4" t="inlineStr">
        <is>
          <t>02.2023</t>
        </is>
      </c>
      <c r="B528" s="4" t="inlineStr">
        <is>
          <t>Cerdo</t>
        </is>
      </c>
      <c r="C528" s="4" t="inlineStr">
        <is>
          <t>Agrosuper Shanghai</t>
        </is>
      </c>
      <c r="D528" s="4" t="n">
        <v>1022414</v>
      </c>
      <c r="E528" s="4" t="inlineStr">
        <is>
          <t>GO Caz Ent@ Bo Cj 10k AS</t>
        </is>
      </c>
      <c r="F528" s="4" t="inlineStr">
        <is>
          <t>Chuleta</t>
        </is>
      </c>
      <c r="G528" s="4" t="inlineStr">
        <is>
          <t>agrosuper shanghai1022414</t>
        </is>
      </c>
      <c r="H528" s="10" t="n">
        <v>290080</v>
      </c>
      <c r="I528" t="n">
        <v>20</v>
      </c>
      <c r="J528" t="n">
        <v>27</v>
      </c>
      <c r="K528" s="17" t="n">
        <v>0.5</v>
      </c>
      <c r="L528" s="10">
        <f>K528 * H528</f>
        <v/>
      </c>
      <c r="M528" s="17" t="n">
        <v>0.65</v>
      </c>
      <c r="N528" s="10">
        <f>M528 * H528</f>
        <v/>
      </c>
    </row>
    <row r="529">
      <c r="A529" s="4" t="inlineStr">
        <is>
          <t>02.2023</t>
        </is>
      </c>
      <c r="B529" s="4" t="inlineStr">
        <is>
          <t>Cerdo</t>
        </is>
      </c>
      <c r="C529" s="4" t="inlineStr">
        <is>
          <t>Agrosuper Shanghai</t>
        </is>
      </c>
      <c r="D529" s="4" t="n">
        <v>1022416</v>
      </c>
      <c r="E529" s="4" t="inlineStr">
        <is>
          <t>GO Chu Vet Repas@ Bo Cj 21k AS</t>
        </is>
      </c>
      <c r="F529" s="4" t="inlineStr">
        <is>
          <t>Chuleta</t>
        </is>
      </c>
      <c r="G529" s="4" t="inlineStr">
        <is>
          <t>agrosuper shanghai1022416</t>
        </is>
      </c>
      <c r="H529" s="10" t="n">
        <v>0</v>
      </c>
      <c r="I529" t="n">
        <v>20</v>
      </c>
      <c r="J529" t="n">
        <v>27</v>
      </c>
      <c r="K529" s="17" t="n">
        <v>0.5</v>
      </c>
      <c r="L529" s="10">
        <f>K529 * H529</f>
        <v/>
      </c>
      <c r="M529" s="17" t="n">
        <v>0.65</v>
      </c>
      <c r="N529" s="10">
        <f>M529 * H529</f>
        <v/>
      </c>
    </row>
    <row r="530">
      <c r="A530" s="4" t="inlineStr">
        <is>
          <t>02.2023</t>
        </is>
      </c>
      <c r="B530" s="4" t="inlineStr">
        <is>
          <t>Cerdo</t>
        </is>
      </c>
      <c r="C530" s="4" t="inlineStr">
        <is>
          <t>Agrosuper Shanghai</t>
        </is>
      </c>
      <c r="D530" s="4" t="n">
        <v>1022417</v>
      </c>
      <c r="E530" s="4" t="inlineStr">
        <is>
          <t>GO Cue granel@ Bo Cj 20k AS</t>
        </is>
      </c>
      <c r="F530" s="4" t="inlineStr">
        <is>
          <t>Cueros</t>
        </is>
      </c>
      <c r="G530" s="4" t="inlineStr">
        <is>
          <t>agrosuper shanghai1022417</t>
        </is>
      </c>
      <c r="H530" s="10" t="n">
        <v>0</v>
      </c>
      <c r="I530" t="n">
        <v>20</v>
      </c>
      <c r="J530" t="n">
        <v>27</v>
      </c>
      <c r="K530" s="17" t="n">
        <v>0.5</v>
      </c>
      <c r="L530" s="10">
        <f>K530 * H530</f>
        <v/>
      </c>
      <c r="M530" s="17" t="n">
        <v>0.65</v>
      </c>
      <c r="N530" s="10">
        <f>M530 * H530</f>
        <v/>
      </c>
    </row>
    <row r="531">
      <c r="A531" s="4" t="inlineStr">
        <is>
          <t>02.2023</t>
        </is>
      </c>
      <c r="B531" s="4" t="inlineStr">
        <is>
          <t>Cerdo</t>
        </is>
      </c>
      <c r="C531" s="4" t="inlineStr">
        <is>
          <t>Agrosuper Shanghai</t>
        </is>
      </c>
      <c r="D531" s="4" t="n">
        <v>1022541</v>
      </c>
      <c r="E531" s="4" t="inlineStr">
        <is>
          <t>GO Reco 20/80 @ Cj 20k AS</t>
        </is>
      </c>
      <c r="F531" s="4" t="inlineStr">
        <is>
          <t>Grasas</t>
        </is>
      </c>
      <c r="G531" s="4" t="inlineStr">
        <is>
          <t>agrosuper shanghai1022541</t>
        </is>
      </c>
      <c r="H531" s="10" t="n">
        <v>0</v>
      </c>
      <c r="I531" t="n">
        <v>20</v>
      </c>
      <c r="J531" t="n">
        <v>27</v>
      </c>
      <c r="K531" s="17" t="n">
        <v>0.5</v>
      </c>
      <c r="L531" s="10">
        <f>K531 * H531</f>
        <v/>
      </c>
      <c r="M531" s="17" t="n">
        <v>0.65</v>
      </c>
      <c r="N531" s="10">
        <f>M531 * H531</f>
        <v/>
      </c>
    </row>
    <row r="532">
      <c r="A532" s="4" t="inlineStr">
        <is>
          <t>02.2023</t>
        </is>
      </c>
      <c r="B532" s="4" t="inlineStr">
        <is>
          <t>Cerdo</t>
        </is>
      </c>
      <c r="C532" s="4" t="inlineStr">
        <is>
          <t>Agrosuper Shanghai</t>
        </is>
      </c>
      <c r="D532" s="4" t="n">
        <v>1022568</v>
      </c>
      <c r="E532" s="4" t="inlineStr">
        <is>
          <t>GO Panc Tecla SCue@ 4 Bo Cj 20kg AS</t>
        </is>
      </c>
      <c r="F532" s="4" t="inlineStr">
        <is>
          <t>Panceta</t>
        </is>
      </c>
      <c r="G532" s="4" t="inlineStr">
        <is>
          <t>agrosuper shanghai1022568</t>
        </is>
      </c>
      <c r="H532" s="10" t="n">
        <v>0</v>
      </c>
      <c r="I532" t="n">
        <v>20</v>
      </c>
      <c r="J532" t="n">
        <v>27</v>
      </c>
      <c r="K532" s="17" t="n">
        <v>0.5</v>
      </c>
      <c r="L532" s="10">
        <f>K532 * H532</f>
        <v/>
      </c>
      <c r="M532" s="17" t="n">
        <v>0.65</v>
      </c>
      <c r="N532" s="10">
        <f>M532 * H532</f>
        <v/>
      </c>
    </row>
    <row r="533">
      <c r="A533" s="4" t="inlineStr">
        <is>
          <t>02.2023</t>
        </is>
      </c>
      <c r="B533" s="4" t="inlineStr">
        <is>
          <t>Cerdo</t>
        </is>
      </c>
      <c r="C533" s="4" t="inlineStr">
        <is>
          <t>Agrosuper Shanghai</t>
        </is>
      </c>
      <c r="D533" s="4" t="n">
        <v>1022636</v>
      </c>
      <c r="E533" s="4" t="inlineStr">
        <is>
          <t>GO Hso Coxal@ Cj 15kg AS</t>
        </is>
      </c>
      <c r="F533" s="4" t="inlineStr">
        <is>
          <t>Huesos</t>
        </is>
      </c>
      <c r="G533" s="4" t="inlineStr">
        <is>
          <t>agrosuper shanghai1022636</t>
        </is>
      </c>
      <c r="H533" s="10" t="n">
        <v>87780</v>
      </c>
      <c r="I533" t="n">
        <v>20</v>
      </c>
      <c r="J533" t="n">
        <v>27</v>
      </c>
      <c r="K533" s="17" t="n">
        <v>0.5</v>
      </c>
      <c r="L533" s="10">
        <f>K533 * H533</f>
        <v/>
      </c>
      <c r="M533" s="17" t="n">
        <v>0.65</v>
      </c>
      <c r="N533" s="10">
        <f>M533 * H533</f>
        <v/>
      </c>
    </row>
    <row r="534">
      <c r="A534" s="4" t="inlineStr">
        <is>
          <t>02.2023</t>
        </is>
      </c>
      <c r="B534" s="4" t="inlineStr">
        <is>
          <t>Cerdo</t>
        </is>
      </c>
      <c r="C534" s="4" t="inlineStr">
        <is>
          <t>Agrosuper Shanghai</t>
        </is>
      </c>
      <c r="D534" s="4" t="n">
        <v>1022637</v>
      </c>
      <c r="E534" s="4" t="inlineStr">
        <is>
          <t>GO Hso Escapula@ Cj 15kg AS</t>
        </is>
      </c>
      <c r="F534" s="4" t="inlineStr">
        <is>
          <t>Huesos</t>
        </is>
      </c>
      <c r="G534" s="4" t="inlineStr">
        <is>
          <t>agrosuper shanghai1022637</t>
        </is>
      </c>
      <c r="H534" s="10" t="n">
        <v>87060</v>
      </c>
      <c r="I534" t="n">
        <v>20</v>
      </c>
      <c r="J534" t="n">
        <v>27</v>
      </c>
      <c r="K534" s="17" t="n">
        <v>0.5</v>
      </c>
      <c r="L534" s="10">
        <f>K534 * H534</f>
        <v/>
      </c>
      <c r="M534" s="17" t="n">
        <v>0.65</v>
      </c>
      <c r="N534" s="10">
        <f>M534 * H534</f>
        <v/>
      </c>
    </row>
    <row r="535">
      <c r="A535" s="4" t="inlineStr">
        <is>
          <t>02.2023</t>
        </is>
      </c>
      <c r="B535" s="4" t="inlineStr">
        <is>
          <t>Cerdo</t>
        </is>
      </c>
      <c r="C535" s="4" t="inlineStr">
        <is>
          <t>Agrosuper Shanghai</t>
        </is>
      </c>
      <c r="D535" s="4" t="n">
        <v>1022639</v>
      </c>
      <c r="E535" s="4" t="inlineStr">
        <is>
          <t>GO Cab Bca Ent S/L@ Cj 20k AS</t>
        </is>
      </c>
      <c r="F535" s="4" t="inlineStr">
        <is>
          <t>Cabeza</t>
        </is>
      </c>
      <c r="G535" s="4" t="inlineStr">
        <is>
          <t>agrosuper shanghai1022639</t>
        </is>
      </c>
      <c r="H535" s="10" t="n">
        <v>625371.578</v>
      </c>
      <c r="I535" t="n">
        <v>20</v>
      </c>
      <c r="J535" t="n">
        <v>27</v>
      </c>
      <c r="K535" s="17" t="n">
        <v>0.5</v>
      </c>
      <c r="L535" s="10">
        <f>K535 * H535</f>
        <v/>
      </c>
      <c r="M535" s="17" t="n">
        <v>0.65</v>
      </c>
      <c r="N535" s="10">
        <f>M535 * H535</f>
        <v/>
      </c>
    </row>
    <row r="536">
      <c r="A536" s="4" t="inlineStr">
        <is>
          <t>02.2023</t>
        </is>
      </c>
      <c r="B536" s="4" t="inlineStr">
        <is>
          <t>Cerdo</t>
        </is>
      </c>
      <c r="C536" s="4" t="inlineStr">
        <is>
          <t>Agrosuper Shanghai</t>
        </is>
      </c>
      <c r="D536" s="4" t="n">
        <v>1022640</v>
      </c>
      <c r="E536" s="4" t="inlineStr">
        <is>
          <t>GO Cab Roj Ent S/L@ Cj 20k AS</t>
        </is>
      </c>
      <c r="F536" s="4" t="inlineStr">
        <is>
          <t>Cabeza</t>
        </is>
      </c>
      <c r="G536" s="4" t="inlineStr">
        <is>
          <t>agrosuper shanghai1022640</t>
        </is>
      </c>
      <c r="H536" s="10" t="n">
        <v>6499.272</v>
      </c>
      <c r="I536" t="n">
        <v>20</v>
      </c>
      <c r="J536" t="n">
        <v>27</v>
      </c>
      <c r="K536" s="17" t="n">
        <v>0.5</v>
      </c>
      <c r="L536" s="10">
        <f>K536 * H536</f>
        <v/>
      </c>
      <c r="M536" s="17" t="n">
        <v>0.65</v>
      </c>
      <c r="N536" s="10">
        <f>M536 * H536</f>
        <v/>
      </c>
    </row>
    <row r="537">
      <c r="A537" s="4" t="inlineStr">
        <is>
          <t>02.2023</t>
        </is>
      </c>
      <c r="B537" s="4" t="inlineStr">
        <is>
          <t>Cerdo</t>
        </is>
      </c>
      <c r="C537" s="4" t="inlineStr">
        <is>
          <t>Agrosuper Shanghai</t>
        </is>
      </c>
      <c r="D537" s="4" t="n">
        <v>1022646</v>
      </c>
      <c r="E537" s="4" t="inlineStr">
        <is>
          <t>GO Pecho Belly S/p@ Vp Cj AS</t>
        </is>
      </c>
      <c r="F537" s="4" t="inlineStr">
        <is>
          <t>Panceta</t>
        </is>
      </c>
      <c r="G537" s="4" t="inlineStr">
        <is>
          <t>agrosuper shanghai1022646</t>
        </is>
      </c>
      <c r="H537" s="10" t="n">
        <v>0</v>
      </c>
      <c r="I537" t="n">
        <v>20</v>
      </c>
      <c r="J537" t="n">
        <v>27</v>
      </c>
      <c r="K537" s="17" t="n">
        <v>0.5</v>
      </c>
      <c r="L537" s="10">
        <f>K537 * H537</f>
        <v/>
      </c>
      <c r="M537" s="17" t="n">
        <v>0.65</v>
      </c>
      <c r="N537" s="10">
        <f>M537 * H537</f>
        <v/>
      </c>
    </row>
    <row r="538">
      <c r="A538" s="4" t="inlineStr">
        <is>
          <t>02.2023</t>
        </is>
      </c>
      <c r="B538" s="4" t="inlineStr">
        <is>
          <t>Cerdo</t>
        </is>
      </c>
      <c r="C538" s="4" t="inlineStr">
        <is>
          <t>Agrosuper Shanghai</t>
        </is>
      </c>
      <c r="D538" s="4" t="n">
        <v>1022748</v>
      </c>
      <c r="E538" s="4" t="inlineStr">
        <is>
          <t>GO Manos@ Cj 10k AS</t>
        </is>
      </c>
      <c r="F538" s="4" t="inlineStr">
        <is>
          <t>Subprod</t>
        </is>
      </c>
      <c r="G538" s="4" t="inlineStr">
        <is>
          <t>agrosuper shanghai1022748</t>
        </is>
      </c>
      <c r="H538" s="10" t="n">
        <v>192680</v>
      </c>
      <c r="I538" t="n">
        <v>20</v>
      </c>
      <c r="J538" t="n">
        <v>27</v>
      </c>
      <c r="K538" s="17" t="n">
        <v>0.5</v>
      </c>
      <c r="L538" s="10">
        <f>K538 * H538</f>
        <v/>
      </c>
      <c r="M538" s="17" t="n">
        <v>0.65</v>
      </c>
      <c r="N538" s="10">
        <f>M538 * H538</f>
        <v/>
      </c>
    </row>
    <row r="539">
      <c r="A539" s="4" t="inlineStr">
        <is>
          <t>02.2023</t>
        </is>
      </c>
      <c r="B539" s="4" t="inlineStr">
        <is>
          <t>Cerdo</t>
        </is>
      </c>
      <c r="C539" s="4" t="inlineStr">
        <is>
          <t>Agrosuper Shanghai</t>
        </is>
      </c>
      <c r="D539" s="4" t="n">
        <v>1022753</v>
      </c>
      <c r="E539" s="4" t="inlineStr">
        <is>
          <t>GO PernilM 1,3 kg up@ Cj 20k AS</t>
        </is>
      </c>
      <c r="F539" s="4" t="inlineStr">
        <is>
          <t>Pernil</t>
        </is>
      </c>
      <c r="G539" s="4" t="inlineStr">
        <is>
          <t>agrosuper shanghai1022753</t>
        </is>
      </c>
      <c r="H539" s="10" t="n">
        <v>120380</v>
      </c>
      <c r="I539" t="n">
        <v>20</v>
      </c>
      <c r="J539" t="n">
        <v>27</v>
      </c>
      <c r="K539" s="17" t="n">
        <v>0.5</v>
      </c>
      <c r="L539" s="10">
        <f>K539 * H539</f>
        <v/>
      </c>
      <c r="M539" s="17" t="n">
        <v>0.65</v>
      </c>
      <c r="N539" s="10">
        <f>M539 * H539</f>
        <v/>
      </c>
    </row>
    <row r="540">
      <c r="A540" s="4" t="inlineStr">
        <is>
          <t>02.2023</t>
        </is>
      </c>
      <c r="B540" s="4" t="inlineStr">
        <is>
          <t>Cerdo</t>
        </is>
      </c>
      <c r="C540" s="4" t="inlineStr">
        <is>
          <t>Agrosuper Shanghai</t>
        </is>
      </c>
      <c r="D540" s="4" t="n">
        <v>1022851</v>
      </c>
      <c r="E540" s="4" t="inlineStr">
        <is>
          <t>GO Pal Nor@ Cj 20k AS</t>
        </is>
      </c>
      <c r="F540" s="4" t="inlineStr">
        <is>
          <t>Paleta</t>
        </is>
      </c>
      <c r="G540" s="4" t="inlineStr">
        <is>
          <t>agrosuper shanghai1022851</t>
        </is>
      </c>
      <c r="H540" s="10" t="n">
        <v>0</v>
      </c>
      <c r="I540" t="n">
        <v>20</v>
      </c>
      <c r="J540" t="n">
        <v>27</v>
      </c>
      <c r="K540" s="17" t="n">
        <v>0.5</v>
      </c>
      <c r="L540" s="10">
        <f>K540 * H540</f>
        <v/>
      </c>
      <c r="M540" s="17" t="n">
        <v>0.65</v>
      </c>
      <c r="N540" s="10">
        <f>M540 * H540</f>
        <v/>
      </c>
    </row>
    <row r="541">
      <c r="A541" s="4" t="inlineStr">
        <is>
          <t>02.2023</t>
        </is>
      </c>
      <c r="B541" s="4" t="inlineStr">
        <is>
          <t>Cerdo</t>
        </is>
      </c>
      <c r="C541" s="4" t="inlineStr">
        <is>
          <t>Agrosuper Shanghai</t>
        </is>
      </c>
      <c r="D541" s="4" t="n">
        <v>1022856</v>
      </c>
      <c r="E541" s="4" t="inlineStr">
        <is>
          <t>GO Reco 10/90 @ Cj 20k AS</t>
        </is>
      </c>
      <c r="F541" s="4" t="inlineStr">
        <is>
          <t>Grasas</t>
        </is>
      </c>
      <c r="G541" s="4" t="inlineStr">
        <is>
          <t>agrosuper shanghai1022856</t>
        </is>
      </c>
      <c r="H541" s="10" t="n">
        <v>189976.292</v>
      </c>
      <c r="I541" t="n">
        <v>20</v>
      </c>
      <c r="J541" t="n">
        <v>27</v>
      </c>
      <c r="K541" s="17" t="n">
        <v>0.5</v>
      </c>
      <c r="L541" s="10">
        <f>K541 * H541</f>
        <v/>
      </c>
      <c r="M541" s="17" t="n">
        <v>0.65</v>
      </c>
      <c r="N541" s="10">
        <f>M541 * H541</f>
        <v/>
      </c>
    </row>
    <row r="542">
      <c r="A542" s="4" t="inlineStr">
        <is>
          <t>02.2023</t>
        </is>
      </c>
      <c r="B542" s="4" t="inlineStr">
        <is>
          <t>Cerdo</t>
        </is>
      </c>
      <c r="C542" s="4" t="inlineStr">
        <is>
          <t>Agrosuper Shanghai</t>
        </is>
      </c>
      <c r="D542" s="4" t="n">
        <v>1022936</v>
      </c>
      <c r="E542" s="4" t="inlineStr">
        <is>
          <t>GO File C/cab@ Cj 5k AS</t>
        </is>
      </c>
      <c r="F542" s="4" t="inlineStr">
        <is>
          <t>Filete</t>
        </is>
      </c>
      <c r="G542" s="4" t="inlineStr">
        <is>
          <t>agrosuper shanghai1022936</t>
        </is>
      </c>
      <c r="H542" s="10" t="n">
        <v>0</v>
      </c>
      <c r="I542" t="n">
        <v>20</v>
      </c>
      <c r="J542" t="n">
        <v>27</v>
      </c>
      <c r="K542" s="17" t="n">
        <v>0.5</v>
      </c>
      <c r="L542" s="10">
        <f>K542 * H542</f>
        <v/>
      </c>
      <c r="M542" s="17" t="n">
        <v>0.65</v>
      </c>
      <c r="N542" s="10">
        <f>M542 * H542</f>
        <v/>
      </c>
    </row>
    <row r="543">
      <c r="A543" s="4" t="inlineStr">
        <is>
          <t>02.2023</t>
        </is>
      </c>
      <c r="B543" s="4" t="inlineStr">
        <is>
          <t>Cerdo</t>
        </is>
      </c>
      <c r="C543" s="4" t="inlineStr">
        <is>
          <t>Agrosuper Shanghai</t>
        </is>
      </c>
      <c r="D543" s="4" t="n">
        <v>1022939</v>
      </c>
      <c r="E543" s="4" t="inlineStr">
        <is>
          <t>GO Pta Cost@ Bo Cj 20k AS</t>
        </is>
      </c>
      <c r="F543" s="4" t="inlineStr">
        <is>
          <t>Cost-Pec</t>
        </is>
      </c>
      <c r="G543" s="4" t="inlineStr">
        <is>
          <t>agrosuper shanghai1022939</t>
        </is>
      </c>
      <c r="H543" s="10" t="n">
        <v>97120</v>
      </c>
      <c r="I543" t="n">
        <v>20</v>
      </c>
      <c r="J543" t="n">
        <v>27</v>
      </c>
      <c r="K543" s="17" t="n">
        <v>0.5</v>
      </c>
      <c r="L543" s="10">
        <f>K543 * H543</f>
        <v/>
      </c>
      <c r="M543" s="17" t="n">
        <v>0.65</v>
      </c>
      <c r="N543" s="10">
        <f>M543 * H543</f>
        <v/>
      </c>
    </row>
    <row r="544">
      <c r="A544" s="4" t="inlineStr">
        <is>
          <t>02.2023</t>
        </is>
      </c>
      <c r="B544" s="4" t="inlineStr">
        <is>
          <t>Cerdo</t>
        </is>
      </c>
      <c r="C544" s="4" t="inlineStr">
        <is>
          <t>Agrosuper Shanghai</t>
        </is>
      </c>
      <c r="D544" s="4" t="n">
        <v>1022941</v>
      </c>
      <c r="E544" s="4" t="inlineStr">
        <is>
          <t>GO PernilM 1-1.3 kg@ Cj 20k AS</t>
        </is>
      </c>
      <c r="F544" s="4" t="inlineStr">
        <is>
          <t>Pernil</t>
        </is>
      </c>
      <c r="G544" s="4" t="inlineStr">
        <is>
          <t>agrosuper shanghai1022941</t>
        </is>
      </c>
      <c r="H544" s="10" t="n">
        <v>0</v>
      </c>
      <c r="I544" t="n">
        <v>20</v>
      </c>
      <c r="J544" t="n">
        <v>27</v>
      </c>
      <c r="K544" s="17" t="n">
        <v>0.5</v>
      </c>
      <c r="L544" s="10">
        <f>K544 * H544</f>
        <v/>
      </c>
      <c r="M544" s="17" t="n">
        <v>0.65</v>
      </c>
      <c r="N544" s="10">
        <f>M544 * H544</f>
        <v/>
      </c>
    </row>
    <row r="545">
      <c r="A545" s="4" t="inlineStr">
        <is>
          <t>02.2023</t>
        </is>
      </c>
      <c r="B545" s="4" t="inlineStr">
        <is>
          <t>Cerdo</t>
        </is>
      </c>
      <c r="C545" s="4" t="inlineStr">
        <is>
          <t>Agrosuper Shanghai</t>
        </is>
      </c>
      <c r="D545" s="4" t="n">
        <v>1022943</v>
      </c>
      <c r="E545" s="4" t="inlineStr">
        <is>
          <t>GO Lom Ctro@ Cj 16k AS</t>
        </is>
      </c>
      <c r="F545" s="4" t="inlineStr">
        <is>
          <t>Lomo</t>
        </is>
      </c>
      <c r="G545" s="4" t="inlineStr">
        <is>
          <t>agrosuper shanghai1022943</t>
        </is>
      </c>
      <c r="H545" s="10" t="n">
        <v>0</v>
      </c>
      <c r="I545" t="n">
        <v>20</v>
      </c>
      <c r="J545" t="n">
        <v>27</v>
      </c>
      <c r="K545" s="17" t="n">
        <v>0.5</v>
      </c>
      <c r="L545" s="10">
        <f>K545 * H545</f>
        <v/>
      </c>
      <c r="M545" s="17" t="n">
        <v>0.65</v>
      </c>
      <c r="N545" s="10">
        <f>M545 * H545</f>
        <v/>
      </c>
    </row>
    <row r="546">
      <c r="A546" s="4" t="inlineStr">
        <is>
          <t>02.2023</t>
        </is>
      </c>
      <c r="B546" s="4" t="inlineStr">
        <is>
          <t>Cerdo</t>
        </is>
      </c>
      <c r="C546" s="4" t="inlineStr">
        <is>
          <t>Agrosuper Shanghai</t>
        </is>
      </c>
      <c r="D546" s="4" t="n">
        <v>1022945</v>
      </c>
      <c r="E546" s="4" t="inlineStr">
        <is>
          <t>GO Mantec@ Cj 20k AS</t>
        </is>
      </c>
      <c r="F546" s="4" t="inlineStr">
        <is>
          <t>Grasas</t>
        </is>
      </c>
      <c r="G546" s="4" t="inlineStr">
        <is>
          <t>agrosuper shanghai1022945</t>
        </is>
      </c>
      <c r="H546" s="10" t="n">
        <v>0</v>
      </c>
      <c r="I546" t="n">
        <v>20</v>
      </c>
      <c r="J546" t="n">
        <v>27</v>
      </c>
      <c r="K546" s="17" t="n">
        <v>0.5</v>
      </c>
      <c r="L546" s="10">
        <f>K546 * H546</f>
        <v/>
      </c>
      <c r="M546" s="17" t="n">
        <v>0.65</v>
      </c>
      <c r="N546" s="10">
        <f>M546 * H546</f>
        <v/>
      </c>
    </row>
    <row r="547">
      <c r="A547" s="4" t="inlineStr">
        <is>
          <t>02.2023</t>
        </is>
      </c>
      <c r="B547" s="4" t="inlineStr">
        <is>
          <t>Cerdo</t>
        </is>
      </c>
      <c r="C547" s="4" t="inlineStr">
        <is>
          <t>Agrosuper Shanghai</t>
        </is>
      </c>
      <c r="D547" s="4" t="n">
        <v>1023034</v>
      </c>
      <c r="E547" s="4" t="inlineStr">
        <is>
          <t>GO Forro Pal@ Bo Cj 20k AS</t>
        </is>
      </c>
      <c r="F547" s="4" t="inlineStr">
        <is>
          <t>Cueros</t>
        </is>
      </c>
      <c r="G547" s="4" t="inlineStr">
        <is>
          <t>agrosuper shanghai1023034</t>
        </is>
      </c>
      <c r="H547" s="10" t="n">
        <v>148520</v>
      </c>
      <c r="I547" t="n">
        <v>20</v>
      </c>
      <c r="J547" t="n">
        <v>27</v>
      </c>
      <c r="K547" s="17" t="n">
        <v>0.5</v>
      </c>
      <c r="L547" s="10">
        <f>K547 * H547</f>
        <v/>
      </c>
      <c r="M547" s="17" t="n">
        <v>0.65</v>
      </c>
      <c r="N547" s="10">
        <f>M547 * H547</f>
        <v/>
      </c>
    </row>
    <row r="548">
      <c r="A548" s="4" t="inlineStr">
        <is>
          <t>02.2023</t>
        </is>
      </c>
      <c r="B548" s="4" t="inlineStr">
        <is>
          <t>Cerdo</t>
        </is>
      </c>
      <c r="C548" s="4" t="inlineStr">
        <is>
          <t>Agrosuper Shanghai</t>
        </is>
      </c>
      <c r="D548" s="4" t="n">
        <v>1023066</v>
      </c>
      <c r="E548" s="4" t="inlineStr">
        <is>
          <t>GO BB Ribs@ Cj 16k AS</t>
        </is>
      </c>
      <c r="F548" s="4" t="inlineStr">
        <is>
          <t>Chuleta</t>
        </is>
      </c>
      <c r="G548" s="4" t="inlineStr">
        <is>
          <t>agrosuper shanghai1023066</t>
        </is>
      </c>
      <c r="H548" s="10" t="n">
        <v>0</v>
      </c>
      <c r="I548" t="n">
        <v>20</v>
      </c>
      <c r="J548" t="n">
        <v>27</v>
      </c>
      <c r="K548" s="17" t="n">
        <v>0.5</v>
      </c>
      <c r="L548" s="10">
        <f>K548 * H548</f>
        <v/>
      </c>
      <c r="M548" s="17" t="n">
        <v>0.65</v>
      </c>
      <c r="N548" s="10">
        <f>M548 * H548</f>
        <v/>
      </c>
    </row>
    <row r="549">
      <c r="A549" s="4" t="inlineStr">
        <is>
          <t>02.2023</t>
        </is>
      </c>
      <c r="B549" s="4" t="inlineStr">
        <is>
          <t>Cerdo</t>
        </is>
      </c>
      <c r="C549" s="4" t="inlineStr">
        <is>
          <t>Agrosuper Shanghai</t>
        </is>
      </c>
      <c r="D549" s="4" t="n">
        <v>1023093</v>
      </c>
      <c r="E549" s="4" t="inlineStr">
        <is>
          <t>GO Cordon Lom@ Bo Cj 20k AS</t>
        </is>
      </c>
      <c r="F549" s="4" t="inlineStr">
        <is>
          <t>Recortes</t>
        </is>
      </c>
      <c r="G549" s="4" t="inlineStr">
        <is>
          <t>agrosuper shanghai1023093</t>
        </is>
      </c>
      <c r="H549" s="10" t="n">
        <v>0</v>
      </c>
      <c r="I549" t="n">
        <v>20</v>
      </c>
      <c r="J549" t="n">
        <v>27</v>
      </c>
      <c r="K549" s="17" t="n">
        <v>0.5</v>
      </c>
      <c r="L549" s="10">
        <f>K549 * H549</f>
        <v/>
      </c>
      <c r="M549" s="17" t="n">
        <v>0.65</v>
      </c>
      <c r="N549" s="10">
        <f>M549 * H549</f>
        <v/>
      </c>
    </row>
    <row r="550">
      <c r="A550" s="4" t="inlineStr">
        <is>
          <t>02.2023</t>
        </is>
      </c>
      <c r="B550" s="4" t="inlineStr">
        <is>
          <t>Cerdo</t>
        </is>
      </c>
      <c r="C550" s="4" t="inlineStr">
        <is>
          <t>Agrosuper Shanghai</t>
        </is>
      </c>
      <c r="D550" s="4" t="n">
        <v>1023109</v>
      </c>
      <c r="E550" s="4" t="inlineStr">
        <is>
          <t>GO Reco 20/80 @ Cj 20k AS</t>
        </is>
      </c>
      <c r="F550" s="4" t="inlineStr">
        <is>
          <t>Grasas</t>
        </is>
      </c>
      <c r="G550" s="4" t="inlineStr">
        <is>
          <t>agrosuper shanghai1023109</t>
        </is>
      </c>
      <c r="H550" s="10" t="n">
        <v>0</v>
      </c>
      <c r="I550" t="n">
        <v>20</v>
      </c>
      <c r="J550" t="n">
        <v>27</v>
      </c>
      <c r="K550" s="17" t="n">
        <v>0.5</v>
      </c>
      <c r="L550" s="10">
        <f>K550 * H550</f>
        <v/>
      </c>
      <c r="M550" s="17" t="n">
        <v>0.65</v>
      </c>
      <c r="N550" s="10">
        <f>M550 * H550</f>
        <v/>
      </c>
    </row>
    <row r="551">
      <c r="A551" s="4" t="inlineStr">
        <is>
          <t>02.2023</t>
        </is>
      </c>
      <c r="B551" s="4" t="inlineStr">
        <is>
          <t>Cerdo</t>
        </is>
      </c>
      <c r="C551" s="4" t="inlineStr">
        <is>
          <t>Agrosuper Shanghai</t>
        </is>
      </c>
      <c r="D551" s="4" t="n">
        <v>1023291</v>
      </c>
      <c r="E551" s="4" t="inlineStr">
        <is>
          <t>GO Hso Costilla 4x 5kg @ Cj 20k AS</t>
        </is>
      </c>
      <c r="F551" s="4" t="inlineStr">
        <is>
          <t>Huesos</t>
        </is>
      </c>
      <c r="G551" s="4" t="inlineStr">
        <is>
          <t>agrosuper shanghai1023291</t>
        </is>
      </c>
      <c r="H551" s="10" t="n">
        <v>0</v>
      </c>
      <c r="I551" t="n">
        <v>20</v>
      </c>
      <c r="J551" t="n">
        <v>27</v>
      </c>
      <c r="K551" s="17" t="n">
        <v>0.5</v>
      </c>
      <c r="L551" s="10">
        <f>K551 * H551</f>
        <v/>
      </c>
      <c r="M551" s="17" t="n">
        <v>0.65</v>
      </c>
      <c r="N551" s="10">
        <f>M551 * H551</f>
        <v/>
      </c>
    </row>
    <row r="552">
      <c r="A552" s="4" t="inlineStr">
        <is>
          <t>02.2023</t>
        </is>
      </c>
      <c r="B552" s="4" t="inlineStr">
        <is>
          <t>Cerdo</t>
        </is>
      </c>
      <c r="C552" s="4" t="inlineStr">
        <is>
          <t>Agrosuper Shanghai</t>
        </is>
      </c>
      <c r="D552" s="4" t="n">
        <v>1023306</v>
      </c>
      <c r="E552" s="4" t="inlineStr">
        <is>
          <t>GO Cue granel@ Bo Cj 20k AS</t>
        </is>
      </c>
      <c r="F552" s="4" t="inlineStr">
        <is>
          <t>Cueros</t>
        </is>
      </c>
      <c r="G552" s="4" t="inlineStr">
        <is>
          <t>agrosuper shanghai1023306</t>
        </is>
      </c>
      <c r="H552" s="10" t="n">
        <v>48080</v>
      </c>
      <c r="I552" t="n">
        <v>20</v>
      </c>
      <c r="J552" t="n">
        <v>27</v>
      </c>
      <c r="K552" s="17" t="n">
        <v>0.5</v>
      </c>
      <c r="L552" s="10">
        <f>K552 * H552</f>
        <v/>
      </c>
      <c r="M552" s="17" t="n">
        <v>0.65</v>
      </c>
      <c r="N552" s="10">
        <f>M552 * H552</f>
        <v/>
      </c>
    </row>
    <row r="553">
      <c r="A553" s="4" t="inlineStr">
        <is>
          <t>02.2023</t>
        </is>
      </c>
      <c r="B553" s="4" t="inlineStr">
        <is>
          <t>Cerdo</t>
        </is>
      </c>
      <c r="C553" s="4" t="inlineStr">
        <is>
          <t>Agrosuper Shanghai</t>
        </is>
      </c>
      <c r="D553" s="4" t="n">
        <v>1023373</v>
      </c>
      <c r="E553" s="4" t="inlineStr">
        <is>
          <t>GO PernilM 1-1.3 kg@ Cj 10k AS</t>
        </is>
      </c>
      <c r="F553" s="4" t="inlineStr">
        <is>
          <t>Pernil</t>
        </is>
      </c>
      <c r="G553" s="4" t="inlineStr">
        <is>
          <t>agrosuper shanghai1023373</t>
        </is>
      </c>
      <c r="H553" s="10" t="n">
        <v>0</v>
      </c>
      <c r="I553" t="n">
        <v>20</v>
      </c>
      <c r="J553" t="n">
        <v>27</v>
      </c>
      <c r="K553" s="17" t="n">
        <v>0.5</v>
      </c>
      <c r="L553" s="10">
        <f>K553 * H553</f>
        <v/>
      </c>
      <c r="M553" s="17" t="n">
        <v>0.65</v>
      </c>
      <c r="N553" s="10">
        <f>M553 * H553</f>
        <v/>
      </c>
    </row>
    <row r="554">
      <c r="A554" s="4" t="inlineStr">
        <is>
          <t>02.2023</t>
        </is>
      </c>
      <c r="B554" s="4" t="inlineStr">
        <is>
          <t>Cerdo</t>
        </is>
      </c>
      <c r="C554" s="4" t="inlineStr">
        <is>
          <t>Agrosuper Shanghai</t>
        </is>
      </c>
      <c r="D554" s="4" t="n">
        <v>1023411</v>
      </c>
      <c r="E554" s="4" t="inlineStr">
        <is>
          <t>GO  PpPna 54@ Bo Cj AS</t>
        </is>
      </c>
      <c r="F554" s="4" t="inlineStr">
        <is>
          <t>Pierna</t>
        </is>
      </c>
      <c r="G554" s="4" t="inlineStr">
        <is>
          <t>agrosuper shanghai1023411</t>
        </is>
      </c>
      <c r="H554" s="10" t="n">
        <v>92265.58</v>
      </c>
      <c r="I554" t="n">
        <v>20</v>
      </c>
      <c r="J554" t="n">
        <v>27</v>
      </c>
      <c r="K554" s="17" t="n">
        <v>0.5</v>
      </c>
      <c r="L554" s="10">
        <f>K554 * H554</f>
        <v/>
      </c>
      <c r="M554" s="17" t="n">
        <v>0.65</v>
      </c>
      <c r="N554" s="10">
        <f>M554 * H554</f>
        <v/>
      </c>
    </row>
    <row r="555">
      <c r="A555" s="4" t="inlineStr">
        <is>
          <t>02.2023</t>
        </is>
      </c>
      <c r="B555" s="4" t="inlineStr">
        <is>
          <t>Cerdo</t>
        </is>
      </c>
      <c r="C555" s="4" t="inlineStr">
        <is>
          <t>Agrosuper Shanghai</t>
        </is>
      </c>
      <c r="D555" s="4" t="n">
        <v>1023412</v>
      </c>
      <c r="E555" s="4" t="inlineStr">
        <is>
          <t>GO  PpPna 57@ Bo Cj AS</t>
        </is>
      </c>
      <c r="F555" s="4" t="inlineStr">
        <is>
          <t>Pierna</t>
        </is>
      </c>
      <c r="G555" s="4" t="inlineStr">
        <is>
          <t>agrosuper shanghai1023412</t>
        </is>
      </c>
      <c r="H555" s="10" t="n">
        <v>0</v>
      </c>
      <c r="I555" t="n">
        <v>20</v>
      </c>
      <c r="J555" t="n">
        <v>27</v>
      </c>
      <c r="K555" s="17" t="n">
        <v>0.5</v>
      </c>
      <c r="L555" s="10">
        <f>K555 * H555</f>
        <v/>
      </c>
      <c r="M555" s="17" t="n">
        <v>0.65</v>
      </c>
      <c r="N555" s="10">
        <f>M555 * H555</f>
        <v/>
      </c>
    </row>
    <row r="556">
      <c r="A556" s="4" t="inlineStr">
        <is>
          <t>02.2023</t>
        </is>
      </c>
      <c r="B556" s="4" t="inlineStr">
        <is>
          <t>Cerdo</t>
        </is>
      </c>
      <c r="C556" s="4" t="inlineStr">
        <is>
          <t>Andes Asia</t>
        </is>
      </c>
      <c r="D556" s="4" t="n">
        <v>1021204</v>
      </c>
      <c r="E556" s="4" t="inlineStr">
        <is>
          <t>GO Lom Tocino@ Cj 20k AS</t>
        </is>
      </c>
      <c r="F556" s="4" t="inlineStr">
        <is>
          <t>Grasas</t>
        </is>
      </c>
      <c r="G556" s="4" t="inlineStr">
        <is>
          <t>andes asia1021204</t>
        </is>
      </c>
      <c r="H556" s="10" t="n">
        <v>0</v>
      </c>
      <c r="I556" t="n">
        <v>20</v>
      </c>
      <c r="J556" t="n">
        <v>27</v>
      </c>
      <c r="K556" s="17" t="n">
        <v>0.5</v>
      </c>
      <c r="L556" s="10">
        <f>K556 * H556</f>
        <v/>
      </c>
      <c r="M556" s="17" t="n">
        <v>0.65</v>
      </c>
      <c r="N556" s="10">
        <f>M556 * H556</f>
        <v/>
      </c>
    </row>
    <row r="557">
      <c r="A557" s="4" t="inlineStr">
        <is>
          <t>02.2023</t>
        </is>
      </c>
      <c r="B557" s="4" t="inlineStr">
        <is>
          <t>Cerdo</t>
        </is>
      </c>
      <c r="C557" s="4" t="inlineStr">
        <is>
          <t>Andes Asia</t>
        </is>
      </c>
      <c r="D557" s="4" t="n">
        <v>1021921</v>
      </c>
      <c r="E557" s="4" t="inlineStr">
        <is>
          <t>GO Lom Tecla@ Cj 18k AS</t>
        </is>
      </c>
      <c r="F557" s="4" t="inlineStr">
        <is>
          <t>Lomo</t>
        </is>
      </c>
      <c r="G557" s="4" t="inlineStr">
        <is>
          <t>andes asia1021921</t>
        </is>
      </c>
      <c r="H557" s="10" t="n">
        <v>0</v>
      </c>
      <c r="I557" t="n">
        <v>20</v>
      </c>
      <c r="J557" t="n">
        <v>27</v>
      </c>
      <c r="K557" s="17" t="n">
        <v>0.5</v>
      </c>
      <c r="L557" s="10">
        <f>K557 * H557</f>
        <v/>
      </c>
      <c r="M557" s="17" t="n">
        <v>0.65</v>
      </c>
      <c r="N557" s="10">
        <f>M557 * H557</f>
        <v/>
      </c>
    </row>
    <row r="558">
      <c r="A558" s="4" t="inlineStr">
        <is>
          <t>02.2023</t>
        </is>
      </c>
      <c r="B558" s="4" t="inlineStr">
        <is>
          <t>Cerdo</t>
        </is>
      </c>
      <c r="C558" s="4" t="inlineStr">
        <is>
          <t>Andes Asia</t>
        </is>
      </c>
      <c r="D558" s="4" t="n">
        <v>1021924</v>
      </c>
      <c r="E558" s="4" t="inlineStr">
        <is>
          <t>GO MM Loin L@ Cj 15k AS</t>
        </is>
      </c>
      <c r="F558" s="4" t="inlineStr">
        <is>
          <t>Lomo</t>
        </is>
      </c>
      <c r="G558" s="4" t="inlineStr">
        <is>
          <t>andes asia1021924</t>
        </is>
      </c>
      <c r="H558" s="10" t="n">
        <v>47031.655</v>
      </c>
      <c r="I558" t="n">
        <v>20</v>
      </c>
      <c r="J558" t="n">
        <v>27</v>
      </c>
      <c r="K558" s="17" t="n">
        <v>0.5</v>
      </c>
      <c r="L558" s="10">
        <f>K558 * H558</f>
        <v/>
      </c>
      <c r="M558" s="17" t="n">
        <v>0.65</v>
      </c>
      <c r="N558" s="10">
        <f>M558 * H558</f>
        <v/>
      </c>
    </row>
    <row r="559">
      <c r="A559" s="4" t="inlineStr">
        <is>
          <t>02.2023</t>
        </is>
      </c>
      <c r="B559" s="4" t="inlineStr">
        <is>
          <t>Cerdo</t>
        </is>
      </c>
      <c r="C559" s="4" t="inlineStr">
        <is>
          <t>Andes Asia</t>
        </is>
      </c>
      <c r="D559" s="4" t="n">
        <v>1021925</v>
      </c>
      <c r="E559" s="4" t="inlineStr">
        <is>
          <t>GO MM Loin S@ Fi Cj 15k AS</t>
        </is>
      </c>
      <c r="F559" s="4" t="inlineStr">
        <is>
          <t>Lomo</t>
        </is>
      </c>
      <c r="G559" s="4" t="inlineStr">
        <is>
          <t>andes asia1021925</t>
        </is>
      </c>
      <c r="H559" s="10" t="n">
        <v>71071.72</v>
      </c>
      <c r="I559" t="n">
        <v>20</v>
      </c>
      <c r="J559" t="n">
        <v>27</v>
      </c>
      <c r="K559" s="17" t="n">
        <v>0.5</v>
      </c>
      <c r="L559" s="10">
        <f>K559 * H559</f>
        <v/>
      </c>
      <c r="M559" s="17" t="n">
        <v>0.65</v>
      </c>
      <c r="N559" s="10">
        <f>M559 * H559</f>
        <v/>
      </c>
    </row>
    <row r="560">
      <c r="A560" s="4" t="inlineStr">
        <is>
          <t>02.2023</t>
        </is>
      </c>
      <c r="B560" s="4" t="inlineStr">
        <is>
          <t>Cerdo</t>
        </is>
      </c>
      <c r="C560" s="4" t="inlineStr">
        <is>
          <t>Andes Asia</t>
        </is>
      </c>
      <c r="D560" s="4" t="n">
        <v>1021929</v>
      </c>
      <c r="E560" s="4" t="inlineStr">
        <is>
          <t>GO Panc Lam 3mm@ Cj 10k AS</t>
        </is>
      </c>
      <c r="F560" s="4" t="inlineStr">
        <is>
          <t>Panceta</t>
        </is>
      </c>
      <c r="G560" s="4" t="inlineStr">
        <is>
          <t>andes asia1021929</t>
        </is>
      </c>
      <c r="H560" s="10" t="n">
        <v>4000</v>
      </c>
      <c r="I560" t="n">
        <v>20</v>
      </c>
      <c r="J560" t="n">
        <v>27</v>
      </c>
      <c r="K560" s="17" t="n">
        <v>0.5</v>
      </c>
      <c r="L560" s="10">
        <f>K560 * H560</f>
        <v/>
      </c>
      <c r="M560" s="17" t="n">
        <v>0.65</v>
      </c>
      <c r="N560" s="10">
        <f>M560 * H560</f>
        <v/>
      </c>
    </row>
    <row r="561">
      <c r="A561" s="4" t="inlineStr">
        <is>
          <t>02.2023</t>
        </is>
      </c>
      <c r="B561" s="4" t="inlineStr">
        <is>
          <t>Cerdo</t>
        </is>
      </c>
      <c r="C561" s="4" t="inlineStr">
        <is>
          <t>Andes Asia</t>
        </is>
      </c>
      <c r="D561" s="4" t="n">
        <v>1021931</v>
      </c>
      <c r="E561" s="4" t="inlineStr">
        <is>
          <t>GO Pta Cos 3h@ Bo Cj 10k AS</t>
        </is>
      </c>
      <c r="F561" s="4" t="inlineStr">
        <is>
          <t>Cost-Pec</t>
        </is>
      </c>
      <c r="G561" s="4" t="inlineStr">
        <is>
          <t>andes asia1021931</t>
        </is>
      </c>
      <c r="H561" s="10" t="n">
        <v>8025.496</v>
      </c>
      <c r="I561" t="n">
        <v>20</v>
      </c>
      <c r="J561" t="n">
        <v>27</v>
      </c>
      <c r="K561" s="17" t="n">
        <v>0.5</v>
      </c>
      <c r="L561" s="10">
        <f>K561 * H561</f>
        <v/>
      </c>
      <c r="M561" s="17" t="n">
        <v>0.65</v>
      </c>
      <c r="N561" s="10">
        <f>M561 * H561</f>
        <v/>
      </c>
    </row>
    <row r="562">
      <c r="A562" s="4" t="inlineStr">
        <is>
          <t>02.2023</t>
        </is>
      </c>
      <c r="B562" s="4" t="inlineStr">
        <is>
          <t>Cerdo</t>
        </is>
      </c>
      <c r="C562" s="4" t="inlineStr">
        <is>
          <t>Andes Asia</t>
        </is>
      </c>
      <c r="D562" s="4" t="n">
        <v>1021936</v>
      </c>
      <c r="E562" s="4" t="inlineStr">
        <is>
          <t>GO PpPal pimentada@ Cj 20k AS</t>
        </is>
      </c>
      <c r="F562" s="4" t="inlineStr">
        <is>
          <t>Paleta</t>
        </is>
      </c>
      <c r="G562" s="4" t="inlineStr">
        <is>
          <t>andes asia1021936</t>
        </is>
      </c>
      <c r="H562" s="10" t="n">
        <v>192000</v>
      </c>
      <c r="I562" t="n">
        <v>20</v>
      </c>
      <c r="J562" t="n">
        <v>27</v>
      </c>
      <c r="K562" s="17" t="n">
        <v>0.5</v>
      </c>
      <c r="L562" s="10">
        <f>K562 * H562</f>
        <v/>
      </c>
      <c r="M562" s="17" t="n">
        <v>0.65</v>
      </c>
      <c r="N562" s="10">
        <f>M562 * H562</f>
        <v/>
      </c>
    </row>
    <row r="563">
      <c r="A563" s="4" t="inlineStr">
        <is>
          <t>02.2023</t>
        </is>
      </c>
      <c r="B563" s="4" t="inlineStr">
        <is>
          <t>Cerdo</t>
        </is>
      </c>
      <c r="C563" s="4" t="inlineStr">
        <is>
          <t>Andes Asia</t>
        </is>
      </c>
      <c r="D563" s="4" t="n">
        <v>1021944</v>
      </c>
      <c r="E563" s="4" t="inlineStr">
        <is>
          <t>GO Diafrag@ Va Cj 8k AS</t>
        </is>
      </c>
      <c r="F563" s="4" t="inlineStr">
        <is>
          <t>Recortes</t>
        </is>
      </c>
      <c r="G563" s="4" t="inlineStr">
        <is>
          <t>andes asia1021944</t>
        </is>
      </c>
      <c r="H563" s="10" t="n">
        <v>0</v>
      </c>
      <c r="I563" t="n">
        <v>20</v>
      </c>
      <c r="J563" t="n">
        <v>27</v>
      </c>
      <c r="K563" s="17" t="n">
        <v>0.5</v>
      </c>
      <c r="L563" s="10">
        <f>K563 * H563</f>
        <v/>
      </c>
      <c r="M563" s="17" t="n">
        <v>0.65</v>
      </c>
      <c r="N563" s="10">
        <f>M563 * H563</f>
        <v/>
      </c>
    </row>
    <row r="564">
      <c r="A564" s="4" t="inlineStr">
        <is>
          <t>02.2023</t>
        </is>
      </c>
      <c r="B564" s="4" t="inlineStr">
        <is>
          <t>Cerdo</t>
        </is>
      </c>
      <c r="C564" s="4" t="inlineStr">
        <is>
          <t>Andes Asia</t>
        </is>
      </c>
      <c r="D564" s="4" t="n">
        <v>1021945</v>
      </c>
      <c r="E564" s="4" t="inlineStr">
        <is>
          <t>GO Lengua Japon@ Cj 10k AS</t>
        </is>
      </c>
      <c r="F564" s="4" t="inlineStr">
        <is>
          <t>Cabeza</t>
        </is>
      </c>
      <c r="G564" s="4" t="inlineStr">
        <is>
          <t>andes asia1021945</t>
        </is>
      </c>
      <c r="H564" s="10" t="n">
        <v>0</v>
      </c>
      <c r="I564" t="n">
        <v>20</v>
      </c>
      <c r="J564" t="n">
        <v>27</v>
      </c>
      <c r="K564" s="17" t="n">
        <v>0.5</v>
      </c>
      <c r="L564" s="10">
        <f>K564 * H564</f>
        <v/>
      </c>
      <c r="M564" s="17" t="n">
        <v>0.65</v>
      </c>
      <c r="N564" s="10">
        <f>M564 * H564</f>
        <v/>
      </c>
    </row>
    <row r="565">
      <c r="A565" s="4" t="inlineStr">
        <is>
          <t>02.2023</t>
        </is>
      </c>
      <c r="B565" s="4" t="inlineStr">
        <is>
          <t>Cerdo</t>
        </is>
      </c>
      <c r="C565" s="4" t="inlineStr">
        <is>
          <t>Andes Asia</t>
        </is>
      </c>
      <c r="D565" s="4" t="n">
        <v>1021952</v>
      </c>
      <c r="E565" s="4" t="inlineStr">
        <is>
          <t>GO BB Ribs 20-24 Oz@ Cj 10k AS</t>
        </is>
      </c>
      <c r="F565" s="4" t="inlineStr">
        <is>
          <t>Chuleta</t>
        </is>
      </c>
      <c r="G565" s="4" t="inlineStr">
        <is>
          <t>andes asia1021952</t>
        </is>
      </c>
      <c r="H565" s="10" t="n">
        <v>0</v>
      </c>
      <c r="I565" t="n">
        <v>20</v>
      </c>
      <c r="J565" t="n">
        <v>27</v>
      </c>
      <c r="K565" s="17" t="n">
        <v>0.5</v>
      </c>
      <c r="L565" s="10">
        <f>K565 * H565</f>
        <v/>
      </c>
      <c r="M565" s="17" t="n">
        <v>0.65</v>
      </c>
      <c r="N565" s="10">
        <f>M565 * H565</f>
        <v/>
      </c>
    </row>
    <row r="566">
      <c r="A566" s="4" t="inlineStr">
        <is>
          <t>02.2023</t>
        </is>
      </c>
      <c r="B566" s="4" t="inlineStr">
        <is>
          <t>Cerdo</t>
        </is>
      </c>
      <c r="C566" s="4" t="inlineStr">
        <is>
          <t>Andes Asia</t>
        </is>
      </c>
      <c r="D566" s="4" t="n">
        <v>1021987</v>
      </c>
      <c r="E566" s="4" t="inlineStr">
        <is>
          <t>GO Recto@ Cj 10k AS</t>
        </is>
      </c>
      <c r="F566" s="4" t="inlineStr">
        <is>
          <t>Subprod</t>
        </is>
      </c>
      <c r="G566" s="4" t="inlineStr">
        <is>
          <t>andes asia1021987</t>
        </is>
      </c>
      <c r="H566" s="10" t="n">
        <v>0</v>
      </c>
      <c r="I566" t="n">
        <v>20</v>
      </c>
      <c r="J566" t="n">
        <v>27</v>
      </c>
      <c r="K566" s="17" t="n">
        <v>0.5</v>
      </c>
      <c r="L566" s="10">
        <f>K566 * H566</f>
        <v/>
      </c>
      <c r="M566" s="17" t="n">
        <v>0.65</v>
      </c>
      <c r="N566" s="10">
        <f>M566 * H566</f>
        <v/>
      </c>
    </row>
    <row r="567">
      <c r="A567" s="4" t="inlineStr">
        <is>
          <t>02.2023</t>
        </is>
      </c>
      <c r="B567" s="4" t="inlineStr">
        <is>
          <t>Cerdo</t>
        </is>
      </c>
      <c r="C567" s="4" t="inlineStr">
        <is>
          <t>Andes Asia</t>
        </is>
      </c>
      <c r="D567" s="4" t="n">
        <v>1022101</v>
      </c>
      <c r="E567" s="4" t="inlineStr">
        <is>
          <t>GO Lom Tec@ Va Cj 20k AS</t>
        </is>
      </c>
      <c r="F567" s="4" t="inlineStr">
        <is>
          <t>Lomo</t>
        </is>
      </c>
      <c r="G567" s="4" t="inlineStr">
        <is>
          <t>andes asia1022101</t>
        </is>
      </c>
      <c r="H567" s="10" t="n">
        <v>0</v>
      </c>
      <c r="I567" t="n">
        <v>20</v>
      </c>
      <c r="J567" t="n">
        <v>27</v>
      </c>
      <c r="K567" s="17" t="n">
        <v>0.5</v>
      </c>
      <c r="L567" s="10">
        <f>K567 * H567</f>
        <v/>
      </c>
      <c r="M567" s="17" t="n">
        <v>0.65</v>
      </c>
      <c r="N567" s="10">
        <f>M567 * H567</f>
        <v/>
      </c>
    </row>
    <row r="568">
      <c r="A568" s="4" t="inlineStr">
        <is>
          <t>02.2023</t>
        </is>
      </c>
      <c r="B568" s="4" t="inlineStr">
        <is>
          <t>Cerdo</t>
        </is>
      </c>
      <c r="C568" s="4" t="inlineStr">
        <is>
          <t>Andes Asia</t>
        </is>
      </c>
      <c r="D568" s="4" t="n">
        <v>1022128</v>
      </c>
      <c r="E568" s="4" t="inlineStr">
        <is>
          <t>GO Ganso C/asiento@ Bol Cj 14k AS</t>
        </is>
      </c>
      <c r="F568" s="4" t="inlineStr">
        <is>
          <t>Pierna</t>
        </is>
      </c>
      <c r="G568" s="4" t="inlineStr">
        <is>
          <t>andes asia1022128</t>
        </is>
      </c>
      <c r="H568" s="10" t="n">
        <v>0</v>
      </c>
      <c r="I568" t="n">
        <v>20</v>
      </c>
      <c r="J568" t="n">
        <v>27</v>
      </c>
      <c r="K568" s="17" t="n">
        <v>0.5</v>
      </c>
      <c r="L568" s="10">
        <f>K568 * H568</f>
        <v/>
      </c>
      <c r="M568" s="17" t="n">
        <v>0.65</v>
      </c>
      <c r="N568" s="10">
        <f>M568 * H568</f>
        <v/>
      </c>
    </row>
    <row r="569">
      <c r="A569" s="4" t="inlineStr">
        <is>
          <t>02.2023</t>
        </is>
      </c>
      <c r="B569" s="4" t="inlineStr">
        <is>
          <t>Cerdo</t>
        </is>
      </c>
      <c r="C569" s="4" t="inlineStr">
        <is>
          <t>Andes Asia</t>
        </is>
      </c>
      <c r="D569" s="4" t="n">
        <v>1022141</v>
      </c>
      <c r="E569" s="4" t="inlineStr">
        <is>
          <t>GO Posta Negra D@ Cj AS</t>
        </is>
      </c>
      <c r="F569" s="4" t="inlineStr">
        <is>
          <t>Pierna</t>
        </is>
      </c>
      <c r="G569" s="4" t="inlineStr">
        <is>
          <t>andes asia1022141</t>
        </is>
      </c>
      <c r="H569" s="10" t="n">
        <v>40090.7</v>
      </c>
      <c r="I569" t="n">
        <v>20</v>
      </c>
      <c r="J569" t="n">
        <v>27</v>
      </c>
      <c r="K569" s="17" t="n">
        <v>0.5</v>
      </c>
      <c r="L569" s="10">
        <f>K569 * H569</f>
        <v/>
      </c>
      <c r="M569" s="17" t="n">
        <v>0.65</v>
      </c>
      <c r="N569" s="10">
        <f>M569 * H569</f>
        <v/>
      </c>
    </row>
    <row r="570">
      <c r="A570" s="4" t="inlineStr">
        <is>
          <t>02.2023</t>
        </is>
      </c>
      <c r="B570" s="4" t="inlineStr">
        <is>
          <t>Cerdo</t>
        </is>
      </c>
      <c r="C570" s="4" t="inlineStr">
        <is>
          <t>Andes Asia</t>
        </is>
      </c>
      <c r="D570" s="4" t="n">
        <v>1022142</v>
      </c>
      <c r="E570" s="4" t="inlineStr">
        <is>
          <t>GO Posta Rosada@ Cj AS</t>
        </is>
      </c>
      <c r="F570" s="4" t="inlineStr">
        <is>
          <t>Pierna</t>
        </is>
      </c>
      <c r="G570" s="4" t="inlineStr">
        <is>
          <t>andes asia1022142</t>
        </is>
      </c>
      <c r="H570" s="10" t="n">
        <v>0</v>
      </c>
      <c r="I570" t="n">
        <v>20</v>
      </c>
      <c r="J570" t="n">
        <v>27</v>
      </c>
      <c r="K570" s="17" t="n">
        <v>0.5</v>
      </c>
      <c r="L570" s="10">
        <f>K570 * H570</f>
        <v/>
      </c>
      <c r="M570" s="17" t="n">
        <v>0.65</v>
      </c>
      <c r="N570" s="10">
        <f>M570 * H570</f>
        <v/>
      </c>
    </row>
    <row r="571">
      <c r="A571" s="4" t="inlineStr">
        <is>
          <t>02.2023</t>
        </is>
      </c>
      <c r="B571" s="4" t="inlineStr">
        <is>
          <t>Cerdo</t>
        </is>
      </c>
      <c r="C571" s="4" t="inlineStr">
        <is>
          <t>Andes Asia</t>
        </is>
      </c>
      <c r="D571" s="4" t="n">
        <v>1022293</v>
      </c>
      <c r="E571" s="4" t="inlineStr">
        <is>
          <t>GO Malaya Japon@ Vp Fi Cj 5k AS</t>
        </is>
      </c>
      <c r="F571" s="4" t="inlineStr">
        <is>
          <t>Prolijado</t>
        </is>
      </c>
      <c r="G571" s="4" t="inlineStr">
        <is>
          <t>andes asia1022293</t>
        </is>
      </c>
      <c r="H571" s="10" t="n">
        <v>0</v>
      </c>
      <c r="I571" t="n">
        <v>20</v>
      </c>
      <c r="J571" t="n">
        <v>27</v>
      </c>
      <c r="K571" s="17" t="n">
        <v>0.5</v>
      </c>
      <c r="L571" s="10">
        <f>K571 * H571</f>
        <v/>
      </c>
      <c r="M571" s="17" t="n">
        <v>0.65</v>
      </c>
      <c r="N571" s="10">
        <f>M571 * H571</f>
        <v/>
      </c>
    </row>
    <row r="572">
      <c r="A572" s="4" t="inlineStr">
        <is>
          <t>02.2023</t>
        </is>
      </c>
      <c r="B572" s="4" t="inlineStr">
        <is>
          <t>Cerdo</t>
        </is>
      </c>
      <c r="C572" s="4" t="inlineStr">
        <is>
          <t>Andes Asia</t>
        </is>
      </c>
      <c r="D572" s="4" t="n">
        <v>1022398</v>
      </c>
      <c r="E572" s="4" t="inlineStr">
        <is>
          <t>GO Ganso C/asto S/g 3P@ Bo Cj AS</t>
        </is>
      </c>
      <c r="F572" s="4" t="inlineStr">
        <is>
          <t>Pierna</t>
        </is>
      </c>
      <c r="G572" s="4" t="inlineStr">
        <is>
          <t>andes asia1022398</t>
        </is>
      </c>
      <c r="H572" s="10" t="n">
        <v>0</v>
      </c>
      <c r="I572" t="n">
        <v>20</v>
      </c>
      <c r="J572" t="n">
        <v>27</v>
      </c>
      <c r="K572" s="17" t="n">
        <v>0.5</v>
      </c>
      <c r="L572" s="10">
        <f>K572 * H572</f>
        <v/>
      </c>
      <c r="M572" s="17" t="n">
        <v>0.65</v>
      </c>
      <c r="N572" s="10">
        <f>M572 * H572</f>
        <v/>
      </c>
    </row>
    <row r="573">
      <c r="A573" s="4" t="inlineStr">
        <is>
          <t>02.2023</t>
        </is>
      </c>
      <c r="B573" s="4" t="inlineStr">
        <is>
          <t>Cerdo</t>
        </is>
      </c>
      <c r="C573" s="4" t="inlineStr">
        <is>
          <t>Andes Asia</t>
        </is>
      </c>
      <c r="D573" s="4" t="n">
        <v>1022413</v>
      </c>
      <c r="E573" s="4" t="inlineStr">
        <is>
          <t>GO Pta Tráquea@ Fi Cj 8k AS</t>
        </is>
      </c>
      <c r="F573" s="4" t="inlineStr">
        <is>
          <t>Subprod</t>
        </is>
      </c>
      <c r="G573" s="4" t="inlineStr">
        <is>
          <t>andes asia1022413</t>
        </is>
      </c>
      <c r="H573" s="10" t="n">
        <v>0</v>
      </c>
      <c r="I573" t="n">
        <v>20</v>
      </c>
      <c r="J573" t="n">
        <v>27</v>
      </c>
      <c r="K573" s="17" t="n">
        <v>0.5</v>
      </c>
      <c r="L573" s="10">
        <f>K573 * H573</f>
        <v/>
      </c>
      <c r="M573" s="17" t="n">
        <v>0.65</v>
      </c>
      <c r="N573" s="10">
        <f>M573 * H573</f>
        <v/>
      </c>
    </row>
    <row r="574">
      <c r="A574" s="4" t="inlineStr">
        <is>
          <t>02.2023</t>
        </is>
      </c>
      <c r="B574" s="4" t="inlineStr">
        <is>
          <t>Cerdo</t>
        </is>
      </c>
      <c r="C574" s="4" t="inlineStr">
        <is>
          <t>Andes Asia</t>
        </is>
      </c>
      <c r="D574" s="4" t="n">
        <v>1022515</v>
      </c>
      <c r="E574" s="4" t="inlineStr">
        <is>
          <t>GO Panc Tec C/cue@ Fi Cj Panc AS</t>
        </is>
      </c>
      <c r="F574" s="4" t="inlineStr">
        <is>
          <t>Panceta</t>
        </is>
      </c>
      <c r="G574" s="4" t="inlineStr">
        <is>
          <t>andes asia1022515</t>
        </is>
      </c>
      <c r="H574" s="10" t="n">
        <v>0</v>
      </c>
      <c r="I574" t="n">
        <v>20</v>
      </c>
      <c r="J574" t="n">
        <v>27</v>
      </c>
      <c r="K574" s="17" t="n">
        <v>0.5</v>
      </c>
      <c r="L574" s="10">
        <f>K574 * H574</f>
        <v/>
      </c>
      <c r="M574" s="17" t="n">
        <v>0.65</v>
      </c>
      <c r="N574" s="10">
        <f>M574 * H574</f>
        <v/>
      </c>
    </row>
    <row r="575">
      <c r="A575" s="4" t="inlineStr">
        <is>
          <t>02.2023</t>
        </is>
      </c>
      <c r="B575" s="4" t="inlineStr">
        <is>
          <t>Cerdo</t>
        </is>
      </c>
      <c r="C575" s="4" t="inlineStr">
        <is>
          <t>Andes Asia</t>
        </is>
      </c>
      <c r="D575" s="4" t="n">
        <v>1022570</v>
      </c>
      <c r="E575" s="4" t="inlineStr">
        <is>
          <t>GO Panc Tec S/cue Mad@ Va Cj AS</t>
        </is>
      </c>
      <c r="F575" s="4" t="inlineStr">
        <is>
          <t>Panceta</t>
        </is>
      </c>
      <c r="G575" s="4" t="inlineStr">
        <is>
          <t>andes asia1022570</t>
        </is>
      </c>
      <c r="H575" s="10" t="n">
        <v>0</v>
      </c>
      <c r="I575" t="n">
        <v>20</v>
      </c>
      <c r="J575" t="n">
        <v>27</v>
      </c>
      <c r="K575" s="17" t="n">
        <v>0.5</v>
      </c>
      <c r="L575" s="10">
        <f>K575 * H575</f>
        <v/>
      </c>
      <c r="M575" s="17" t="n">
        <v>0.65</v>
      </c>
      <c r="N575" s="10">
        <f>M575 * H575</f>
        <v/>
      </c>
    </row>
    <row r="576">
      <c r="A576" s="4" t="inlineStr">
        <is>
          <t>02.2023</t>
        </is>
      </c>
      <c r="B576" s="4" t="inlineStr">
        <is>
          <t>Cerdo</t>
        </is>
      </c>
      <c r="C576" s="4" t="inlineStr">
        <is>
          <t>Andes Asia</t>
        </is>
      </c>
      <c r="D576" s="4" t="n">
        <v>1022621</v>
      </c>
      <c r="E576" s="4" t="inlineStr">
        <is>
          <t>GO Panc S/tec N @ Fi Cj AS</t>
        </is>
      </c>
      <c r="F576" s="4" t="inlineStr">
        <is>
          <t>Panceta</t>
        </is>
      </c>
      <c r="G576" s="4" t="inlineStr">
        <is>
          <t>andes asia1022621</t>
        </is>
      </c>
      <c r="H576" s="10" t="n">
        <v>67047.732</v>
      </c>
      <c r="I576" t="n">
        <v>20</v>
      </c>
      <c r="J576" t="n">
        <v>27</v>
      </c>
      <c r="K576" s="17" t="n">
        <v>0.5</v>
      </c>
      <c r="L576" s="10">
        <f>K576 * H576</f>
        <v/>
      </c>
      <c r="M576" s="17" t="n">
        <v>0.65</v>
      </c>
      <c r="N576" s="10">
        <f>M576 * H576</f>
        <v/>
      </c>
    </row>
    <row r="577">
      <c r="A577" s="4" t="inlineStr">
        <is>
          <t>02.2023</t>
        </is>
      </c>
      <c r="B577" s="4" t="inlineStr">
        <is>
          <t>Cerdo</t>
        </is>
      </c>
      <c r="C577" s="4" t="inlineStr">
        <is>
          <t>Andes Asia</t>
        </is>
      </c>
      <c r="D577" s="4" t="n">
        <v>1022751</v>
      </c>
      <c r="E577" s="4" t="inlineStr">
        <is>
          <t>GO PpPal 1P Ex@ Cj 14k AS</t>
        </is>
      </c>
      <c r="F577" s="4" t="inlineStr">
        <is>
          <t>Paleta</t>
        </is>
      </c>
      <c r="G577" s="4" t="inlineStr">
        <is>
          <t>andes asia1022751</t>
        </is>
      </c>
      <c r="H577" s="10" t="n">
        <v>16016</v>
      </c>
      <c r="I577" t="n">
        <v>20</v>
      </c>
      <c r="J577" t="n">
        <v>27</v>
      </c>
      <c r="K577" s="17" t="n">
        <v>0.5</v>
      </c>
      <c r="L577" s="10">
        <f>K577 * H577</f>
        <v/>
      </c>
      <c r="M577" s="17" t="n">
        <v>0.65</v>
      </c>
      <c r="N577" s="10">
        <f>M577 * H577</f>
        <v/>
      </c>
    </row>
    <row r="578">
      <c r="A578" s="4" t="inlineStr">
        <is>
          <t>02.2023</t>
        </is>
      </c>
      <c r="B578" s="4" t="inlineStr">
        <is>
          <t>Cerdo</t>
        </is>
      </c>
      <c r="C578" s="4" t="inlineStr">
        <is>
          <t>Andes Asia</t>
        </is>
      </c>
      <c r="D578" s="4" t="n">
        <v>1022767</v>
      </c>
      <c r="E578" s="4" t="inlineStr">
        <is>
          <t>GO Gord Esp@ 20kg AA</t>
        </is>
      </c>
      <c r="F578" s="4" t="inlineStr">
        <is>
          <t>Grasas</t>
        </is>
      </c>
      <c r="G578" s="4" t="inlineStr">
        <is>
          <t>andes asia1022767</t>
        </is>
      </c>
      <c r="H578" s="10" t="n">
        <v>96000</v>
      </c>
      <c r="I578" t="n">
        <v>20</v>
      </c>
      <c r="J578" t="n">
        <v>27</v>
      </c>
      <c r="K578" s="17" t="n">
        <v>0.5</v>
      </c>
      <c r="L578" s="10">
        <f>K578 * H578</f>
        <v/>
      </c>
      <c r="M578" s="17" t="n">
        <v>0.65</v>
      </c>
      <c r="N578" s="10">
        <f>M578 * H578</f>
        <v/>
      </c>
    </row>
    <row r="579">
      <c r="A579" s="4" t="inlineStr">
        <is>
          <t>02.2023</t>
        </is>
      </c>
      <c r="B579" s="4" t="inlineStr">
        <is>
          <t>Cerdo</t>
        </is>
      </c>
      <c r="C579" s="4" t="inlineStr">
        <is>
          <t>Andes Asia</t>
        </is>
      </c>
      <c r="D579" s="4" t="n">
        <v>1022791</v>
      </c>
      <c r="E579" s="4" t="inlineStr">
        <is>
          <t>GO Grasa Forro Pna Limp@ Cj 20k AS</t>
        </is>
      </c>
      <c r="F579" s="4" t="inlineStr">
        <is>
          <t>Muestra</t>
        </is>
      </c>
      <c r="G579" s="4" t="inlineStr">
        <is>
          <t>andes asia1022791</t>
        </is>
      </c>
      <c r="H579" s="10" t="n">
        <v>0</v>
      </c>
      <c r="I579" t="n">
        <v>20</v>
      </c>
      <c r="J579" t="n">
        <v>27</v>
      </c>
      <c r="K579" s="17" t="n">
        <v>0.5</v>
      </c>
      <c r="L579" s="10">
        <f>K579 * H579</f>
        <v/>
      </c>
      <c r="M579" s="17" t="n">
        <v>0.65</v>
      </c>
      <c r="N579" s="10">
        <f>M579 * H579</f>
        <v/>
      </c>
    </row>
    <row r="580">
      <c r="A580" s="4" t="inlineStr">
        <is>
          <t>02.2023</t>
        </is>
      </c>
      <c r="B580" s="4" t="inlineStr">
        <is>
          <t>Cerdo</t>
        </is>
      </c>
      <c r="C580" s="4" t="inlineStr">
        <is>
          <t>Andes Asia</t>
        </is>
      </c>
      <c r="D580" s="4" t="n">
        <v>1022863</v>
      </c>
      <c r="E580" s="4" t="inlineStr">
        <is>
          <t>GO Lom Vet M@ Cj 9k AS</t>
        </is>
      </c>
      <c r="F580" s="4" t="inlineStr">
        <is>
          <t>Lomo</t>
        </is>
      </c>
      <c r="G580" s="4" t="inlineStr">
        <is>
          <t>andes asia1022863</t>
        </is>
      </c>
      <c r="H580" s="10" t="n">
        <v>0</v>
      </c>
      <c r="I580" t="n">
        <v>20</v>
      </c>
      <c r="J580" t="n">
        <v>27</v>
      </c>
      <c r="K580" s="17" t="n">
        <v>0.5</v>
      </c>
      <c r="L580" s="10">
        <f>K580 * H580</f>
        <v/>
      </c>
      <c r="M580" s="17" t="n">
        <v>0.65</v>
      </c>
      <c r="N580" s="10">
        <f>M580 * H580</f>
        <v/>
      </c>
    </row>
    <row r="581">
      <c r="A581" s="4" t="inlineStr">
        <is>
          <t>02.2023</t>
        </is>
      </c>
      <c r="B581" s="4" t="inlineStr">
        <is>
          <t>Cerdo</t>
        </is>
      </c>
      <c r="C581" s="4" t="inlineStr">
        <is>
          <t>Andes Asia</t>
        </is>
      </c>
      <c r="D581" s="4" t="n">
        <v>1022864</v>
      </c>
      <c r="E581" s="4" t="inlineStr">
        <is>
          <t>GO Lom Vet L@ Cj 11k AS</t>
        </is>
      </c>
      <c r="F581" s="4" t="inlineStr">
        <is>
          <t>Lomo</t>
        </is>
      </c>
      <c r="G581" s="4" t="inlineStr">
        <is>
          <t>andes asia1022864</t>
        </is>
      </c>
      <c r="H581" s="10" t="n">
        <v>16141.148</v>
      </c>
      <c r="I581" t="n">
        <v>20</v>
      </c>
      <c r="J581" t="n">
        <v>27</v>
      </c>
      <c r="K581" s="17" t="n">
        <v>0.5</v>
      </c>
      <c r="L581" s="10">
        <f>K581 * H581</f>
        <v/>
      </c>
      <c r="M581" s="17" t="n">
        <v>0.65</v>
      </c>
      <c r="N581" s="10">
        <f>M581 * H581</f>
        <v/>
      </c>
    </row>
    <row r="582">
      <c r="A582" s="4" t="inlineStr">
        <is>
          <t>02.2023</t>
        </is>
      </c>
      <c r="B582" s="4" t="inlineStr">
        <is>
          <t>Cerdo</t>
        </is>
      </c>
      <c r="C582" s="4" t="inlineStr">
        <is>
          <t>Andes Asia</t>
        </is>
      </c>
      <c r="D582" s="4" t="n">
        <v>1022865</v>
      </c>
      <c r="E582" s="4" t="inlineStr">
        <is>
          <t>GO Pan Tec S/cuero M@ Cj 17k AS</t>
        </is>
      </c>
      <c r="F582" s="4" t="inlineStr">
        <is>
          <t>Panceta</t>
        </is>
      </c>
      <c r="G582" s="4" t="inlineStr">
        <is>
          <t>andes asia1022865</t>
        </is>
      </c>
      <c r="H582" s="10" t="n">
        <v>0</v>
      </c>
      <c r="I582" t="n">
        <v>20</v>
      </c>
      <c r="J582" t="n">
        <v>27</v>
      </c>
      <c r="K582" s="17" t="n">
        <v>0.5</v>
      </c>
      <c r="L582" s="10">
        <f>K582 * H582</f>
        <v/>
      </c>
      <c r="M582" s="17" t="n">
        <v>0.65</v>
      </c>
      <c r="N582" s="10">
        <f>M582 * H582</f>
        <v/>
      </c>
    </row>
    <row r="583">
      <c r="A583" s="4" t="inlineStr">
        <is>
          <t>02.2023</t>
        </is>
      </c>
      <c r="B583" s="4" t="inlineStr">
        <is>
          <t>Cerdo</t>
        </is>
      </c>
      <c r="C583" s="4" t="inlineStr">
        <is>
          <t>Andes Asia</t>
        </is>
      </c>
      <c r="D583" s="4" t="n">
        <v>1022866</v>
      </c>
      <c r="E583" s="4" t="inlineStr">
        <is>
          <t>GO Pan Tec S/cuero L@ Cj 19k AS</t>
        </is>
      </c>
      <c r="F583" s="4" t="inlineStr">
        <is>
          <t>Panceta</t>
        </is>
      </c>
      <c r="G583" s="4" t="inlineStr">
        <is>
          <t>andes asia1022866</t>
        </is>
      </c>
      <c r="H583" s="10" t="n">
        <v>16057.308</v>
      </c>
      <c r="I583" t="n">
        <v>20</v>
      </c>
      <c r="J583" t="n">
        <v>27</v>
      </c>
      <c r="K583" s="17" t="n">
        <v>0.5</v>
      </c>
      <c r="L583" s="10">
        <f>K583 * H583</f>
        <v/>
      </c>
      <c r="M583" s="17" t="n">
        <v>0.65</v>
      </c>
      <c r="N583" s="10">
        <f>M583 * H583</f>
        <v/>
      </c>
    </row>
    <row r="584">
      <c r="A584" s="4" t="inlineStr">
        <is>
          <t>02.2023</t>
        </is>
      </c>
      <c r="B584" s="4" t="inlineStr">
        <is>
          <t>Cerdo</t>
        </is>
      </c>
      <c r="C584" s="4" t="inlineStr">
        <is>
          <t>Andes Asia</t>
        </is>
      </c>
      <c r="D584" s="4" t="n">
        <v>1022914</v>
      </c>
      <c r="E584" s="4" t="inlineStr">
        <is>
          <t>GO Lom Tocino @ Bo Cj 20k AS</t>
        </is>
      </c>
      <c r="F584" s="4" t="inlineStr">
        <is>
          <t>Grasas</t>
        </is>
      </c>
      <c r="G584" s="4" t="inlineStr">
        <is>
          <t>andes asia1022914</t>
        </is>
      </c>
      <c r="H584" s="10" t="n">
        <v>0</v>
      </c>
      <c r="I584" t="n">
        <v>20</v>
      </c>
      <c r="J584" t="n">
        <v>27</v>
      </c>
      <c r="K584" s="17" t="n">
        <v>0.5</v>
      </c>
      <c r="L584" s="10">
        <f>K584 * H584</f>
        <v/>
      </c>
      <c r="M584" s="17" t="n">
        <v>0.65</v>
      </c>
      <c r="N584" s="10">
        <f>M584 * H584</f>
        <v/>
      </c>
    </row>
    <row r="585">
      <c r="A585" s="4" t="inlineStr">
        <is>
          <t>02.2023</t>
        </is>
      </c>
      <c r="B585" s="4" t="inlineStr">
        <is>
          <t>Cerdo</t>
        </is>
      </c>
      <c r="C585" s="4" t="inlineStr">
        <is>
          <t>Andes Asia</t>
        </is>
      </c>
      <c r="D585" s="4" t="n">
        <v>1022918</v>
      </c>
      <c r="E585" s="4" t="inlineStr">
        <is>
          <t>GO Lom Tocino@ Cj 20k AA</t>
        </is>
      </c>
      <c r="F585" s="4" t="inlineStr">
        <is>
          <t>Grasas</t>
        </is>
      </c>
      <c r="G585" s="4" t="inlineStr">
        <is>
          <t>andes asia1022918</t>
        </is>
      </c>
      <c r="H585" s="10" t="n">
        <v>0</v>
      </c>
      <c r="I585" t="n">
        <v>20</v>
      </c>
      <c r="J585" t="n">
        <v>27</v>
      </c>
      <c r="K585" s="17" t="n">
        <v>0.5</v>
      </c>
      <c r="L585" s="10">
        <f>K585 * H585</f>
        <v/>
      </c>
      <c r="M585" s="17" t="n">
        <v>0.65</v>
      </c>
      <c r="N585" s="10">
        <f>M585 * H585</f>
        <v/>
      </c>
    </row>
    <row r="586">
      <c r="A586" s="4" t="inlineStr">
        <is>
          <t>02.2023</t>
        </is>
      </c>
      <c r="B586" s="4" t="inlineStr">
        <is>
          <t>Cerdo</t>
        </is>
      </c>
      <c r="C586" s="4" t="inlineStr">
        <is>
          <t>Andes Asia</t>
        </is>
      </c>
      <c r="D586" s="4" t="n">
        <v>1022975</v>
      </c>
      <c r="E586" s="4" t="inlineStr">
        <is>
          <t>GO Hso Pecho@ Cj 10k AA</t>
        </is>
      </c>
      <c r="F586" s="4" t="inlineStr">
        <is>
          <t>Huesos</t>
        </is>
      </c>
      <c r="G586" s="4" t="inlineStr">
        <is>
          <t>andes asia1022975</t>
        </is>
      </c>
      <c r="H586" s="10" t="n">
        <v>0</v>
      </c>
      <c r="I586" t="n">
        <v>20</v>
      </c>
      <c r="J586" t="n">
        <v>27</v>
      </c>
      <c r="K586" s="17" t="n">
        <v>0.5</v>
      </c>
      <c r="L586" s="10">
        <f>K586 * H586</f>
        <v/>
      </c>
      <c r="M586" s="17" t="n">
        <v>0.65</v>
      </c>
      <c r="N586" s="10">
        <f>M586 * H586</f>
        <v/>
      </c>
    </row>
    <row r="587">
      <c r="A587" s="4" t="inlineStr">
        <is>
          <t>02.2023</t>
        </is>
      </c>
      <c r="B587" s="4" t="inlineStr">
        <is>
          <t>Cerdo</t>
        </is>
      </c>
      <c r="C587" s="4" t="inlineStr">
        <is>
          <t>Andes Asia</t>
        </is>
      </c>
      <c r="D587" s="4" t="n">
        <v>1022989</v>
      </c>
      <c r="E587" s="4" t="inlineStr">
        <is>
          <t>GO MM LOIN S VP@ Cj 10k AS</t>
        </is>
      </c>
      <c r="F587" s="4" t="inlineStr">
        <is>
          <t>Lomo</t>
        </is>
      </c>
      <c r="G587" s="4" t="inlineStr">
        <is>
          <t>andes asia1022989</t>
        </is>
      </c>
      <c r="H587" s="10" t="n">
        <v>0</v>
      </c>
      <c r="I587" t="n">
        <v>20</v>
      </c>
      <c r="J587" t="n">
        <v>27</v>
      </c>
      <c r="K587" s="17" t="n">
        <v>0.5</v>
      </c>
      <c r="L587" s="10">
        <f>K587 * H587</f>
        <v/>
      </c>
      <c r="M587" s="17" t="n">
        <v>0.65</v>
      </c>
      <c r="N587" s="10">
        <f>M587 * H587</f>
        <v/>
      </c>
    </row>
    <row r="588">
      <c r="A588" s="4" t="inlineStr">
        <is>
          <t>02.2023</t>
        </is>
      </c>
      <c r="B588" s="4" t="inlineStr">
        <is>
          <t>Cerdo</t>
        </is>
      </c>
      <c r="C588" s="4" t="inlineStr">
        <is>
          <t>Andes Asia</t>
        </is>
      </c>
      <c r="D588" s="4" t="n">
        <v>1023123</v>
      </c>
      <c r="E588" s="4" t="inlineStr">
        <is>
          <t>GO Lom Vet@ Cj 9k AS</t>
        </is>
      </c>
      <c r="F588" s="4" t="inlineStr">
        <is>
          <t>Lomo</t>
        </is>
      </c>
      <c r="G588" s="4" t="inlineStr">
        <is>
          <t>andes asia1023123</t>
        </is>
      </c>
      <c r="H588" s="10" t="n">
        <v>0</v>
      </c>
      <c r="I588" t="n">
        <v>20</v>
      </c>
      <c r="J588" t="n">
        <v>27</v>
      </c>
      <c r="K588" s="17" t="n">
        <v>0.5</v>
      </c>
      <c r="L588" s="10">
        <f>K588 * H588</f>
        <v/>
      </c>
      <c r="M588" s="17" t="n">
        <v>0.65</v>
      </c>
      <c r="N588" s="10">
        <f>M588 * H588</f>
        <v/>
      </c>
    </row>
    <row r="589">
      <c r="A589" s="4" t="inlineStr">
        <is>
          <t>02.2023</t>
        </is>
      </c>
      <c r="B589" s="4" t="inlineStr">
        <is>
          <t>Cerdo</t>
        </is>
      </c>
      <c r="C589" s="4" t="inlineStr">
        <is>
          <t>Andes Asia</t>
        </is>
      </c>
      <c r="D589" s="4" t="n">
        <v>1023247</v>
      </c>
      <c r="E589" s="4" t="inlineStr">
        <is>
          <t>GO Panc Lam 2.5mm@ Cj 5k AS</t>
        </is>
      </c>
      <c r="F589" s="4" t="inlineStr">
        <is>
          <t>Panceta</t>
        </is>
      </c>
      <c r="G589" s="4" t="inlineStr">
        <is>
          <t>andes asia1023247</t>
        </is>
      </c>
      <c r="H589" s="10" t="n">
        <v>8000</v>
      </c>
      <c r="I589" t="n">
        <v>20</v>
      </c>
      <c r="J589" t="n">
        <v>27</v>
      </c>
      <c r="K589" s="17" t="n">
        <v>0.5</v>
      </c>
      <c r="L589" s="10">
        <f>K589 * H589</f>
        <v/>
      </c>
      <c r="M589" s="17" t="n">
        <v>0.65</v>
      </c>
      <c r="N589" s="10">
        <f>M589 * H589</f>
        <v/>
      </c>
    </row>
    <row r="590">
      <c r="A590" s="4" t="inlineStr">
        <is>
          <t>02.2023</t>
        </is>
      </c>
      <c r="B590" s="4" t="inlineStr">
        <is>
          <t>Cerdo</t>
        </is>
      </c>
      <c r="C590" s="4" t="inlineStr">
        <is>
          <t>Andes Asia</t>
        </is>
      </c>
      <c r="D590" s="4" t="n">
        <v>1023265</v>
      </c>
      <c r="E590" s="4" t="inlineStr">
        <is>
          <t>GO Pta Cos 2h@ Bo Cj 10k AS</t>
        </is>
      </c>
      <c r="F590" s="4" t="inlineStr">
        <is>
          <t>Cost-Pec</t>
        </is>
      </c>
      <c r="G590" s="4" t="inlineStr">
        <is>
          <t>andes asia1023265</t>
        </is>
      </c>
      <c r="H590" s="10" t="n">
        <v>0</v>
      </c>
      <c r="I590" t="n">
        <v>20</v>
      </c>
      <c r="J590" t="n">
        <v>27</v>
      </c>
      <c r="K590" s="17" t="n">
        <v>0.5</v>
      </c>
      <c r="L590" s="10">
        <f>K590 * H590</f>
        <v/>
      </c>
      <c r="M590" s="17" t="n">
        <v>0.65</v>
      </c>
      <c r="N590" s="10">
        <f>M590 * H590</f>
        <v/>
      </c>
    </row>
    <row r="591">
      <c r="A591" s="4" t="inlineStr">
        <is>
          <t>02.2023</t>
        </is>
      </c>
      <c r="B591" s="4" t="inlineStr">
        <is>
          <t>Cerdo</t>
        </is>
      </c>
      <c r="C591" s="4" t="inlineStr">
        <is>
          <t>Andes Asia</t>
        </is>
      </c>
      <c r="D591" s="4" t="n">
        <v>1023269</v>
      </c>
      <c r="E591" s="4" t="inlineStr">
        <is>
          <t>GO PpPna 54 s/a@ Cj 20k AS</t>
        </is>
      </c>
      <c r="F591" s="4" t="inlineStr">
        <is>
          <t>Pierna</t>
        </is>
      </c>
      <c r="G591" s="4" t="inlineStr">
        <is>
          <t>andes asia1023269</t>
        </is>
      </c>
      <c r="H591" s="10" t="n">
        <v>39956.336</v>
      </c>
      <c r="I591" t="n">
        <v>20</v>
      </c>
      <c r="J591" t="n">
        <v>27</v>
      </c>
      <c r="K591" s="17" t="n">
        <v>0.5</v>
      </c>
      <c r="L591" s="10">
        <f>K591 * H591</f>
        <v/>
      </c>
      <c r="M591" s="17" t="n">
        <v>0.65</v>
      </c>
      <c r="N591" s="10">
        <f>M591 * H591</f>
        <v/>
      </c>
    </row>
    <row r="592">
      <c r="A592" s="4" t="inlineStr">
        <is>
          <t>02.2023</t>
        </is>
      </c>
      <c r="B592" s="4" t="inlineStr">
        <is>
          <t>Cerdo</t>
        </is>
      </c>
      <c r="C592" s="4" t="inlineStr">
        <is>
          <t>Andes Asia</t>
        </is>
      </c>
      <c r="D592" s="4" t="n">
        <v>1023491</v>
      </c>
      <c r="E592" s="4" t="inlineStr">
        <is>
          <t>GO Riñon Ent@ Bo Cj 20k AS</t>
        </is>
      </c>
      <c r="F592" s="4" t="inlineStr">
        <is>
          <t>Subprod</t>
        </is>
      </c>
      <c r="G592" s="4" t="inlineStr">
        <is>
          <t>andes asia1023491</t>
        </is>
      </c>
      <c r="H592" s="10" t="n">
        <v>164.32</v>
      </c>
      <c r="I592" t="n">
        <v>20</v>
      </c>
      <c r="J592" t="n">
        <v>27</v>
      </c>
      <c r="K592" s="17" t="n">
        <v>0.5</v>
      </c>
      <c r="L592" s="10">
        <f>K592 * H592</f>
        <v/>
      </c>
      <c r="M592" s="17" t="n">
        <v>0.65</v>
      </c>
      <c r="N592" s="10">
        <f>M592 * H592</f>
        <v/>
      </c>
    </row>
    <row r="593">
      <c r="A593" s="4" t="inlineStr">
        <is>
          <t>02.2023</t>
        </is>
      </c>
      <c r="B593" s="4" t="inlineStr">
        <is>
          <t>Cerdo</t>
        </is>
      </c>
      <c r="C593" s="4" t="inlineStr">
        <is>
          <t>Exportacion Directa</t>
        </is>
      </c>
      <c r="D593" s="4" t="n">
        <v>1020105</v>
      </c>
      <c r="E593" s="4" t="inlineStr">
        <is>
          <t>GO Lom Tecla@ Cj Lom Ctro JP</t>
        </is>
      </c>
      <c r="F593" s="4" t="inlineStr">
        <is>
          <t>Lomo</t>
        </is>
      </c>
      <c r="G593" s="4" t="inlineStr">
        <is>
          <t>exportacion directa1020105</t>
        </is>
      </c>
      <c r="H593" s="10" t="n">
        <v>23247.286</v>
      </c>
      <c r="I593" t="n">
        <v>20</v>
      </c>
      <c r="J593" t="n">
        <v>27</v>
      </c>
      <c r="K593" s="17" t="n">
        <v>0.5</v>
      </c>
      <c r="L593" s="10">
        <f>K593 * H593</f>
        <v/>
      </c>
      <c r="M593" s="17" t="n">
        <v>0.65</v>
      </c>
      <c r="N593" s="10">
        <f>M593 * H593</f>
        <v/>
      </c>
    </row>
    <row r="594">
      <c r="A594" s="4" t="inlineStr">
        <is>
          <t>02.2023</t>
        </is>
      </c>
      <c r="B594" s="4" t="inlineStr">
        <is>
          <t>Cerdo</t>
        </is>
      </c>
      <c r="C594" s="4" t="inlineStr">
        <is>
          <t>Exportacion Directa</t>
        </is>
      </c>
      <c r="D594" s="4" t="n">
        <v>1020110</v>
      </c>
      <c r="E594" s="4" t="inlineStr">
        <is>
          <t>GO MM Loin L@ Cj 12k AP</t>
        </is>
      </c>
      <c r="F594" s="4" t="inlineStr">
        <is>
          <t>Lomo</t>
        </is>
      </c>
      <c r="G594" s="4" t="inlineStr">
        <is>
          <t>exportacion directa1020110</t>
        </is>
      </c>
      <c r="H594" s="10" t="n">
        <v>93985.95600000001</v>
      </c>
      <c r="I594" t="n">
        <v>20</v>
      </c>
      <c r="J594" t="n">
        <v>27</v>
      </c>
      <c r="K594" s="17" t="n">
        <v>0.5</v>
      </c>
      <c r="L594" s="10">
        <f>K594 * H594</f>
        <v/>
      </c>
      <c r="M594" s="17" t="n">
        <v>0.65</v>
      </c>
      <c r="N594" s="10">
        <f>M594 * H594</f>
        <v/>
      </c>
    </row>
    <row r="595">
      <c r="A595" s="4" t="inlineStr">
        <is>
          <t>02.2023</t>
        </is>
      </c>
      <c r="B595" s="4" t="inlineStr">
        <is>
          <t>Cerdo</t>
        </is>
      </c>
      <c r="C595" s="4" t="inlineStr">
        <is>
          <t>Exportacion Directa</t>
        </is>
      </c>
      <c r="D595" s="4" t="n">
        <v>1020284</v>
      </c>
      <c r="E595" s="4" t="inlineStr">
        <is>
          <t>GO Posta Negra 3P T@ Va Cj t-f JP</t>
        </is>
      </c>
      <c r="F595" s="4" t="inlineStr">
        <is>
          <t>Pierna</t>
        </is>
      </c>
      <c r="G595" s="4" t="inlineStr">
        <is>
          <t>exportacion directa1020284</t>
        </is>
      </c>
      <c r="H595" s="10" t="n">
        <v>3988.67</v>
      </c>
      <c r="I595" t="n">
        <v>20</v>
      </c>
      <c r="J595" t="n">
        <v>27</v>
      </c>
      <c r="K595" s="17" t="n">
        <v>0.5</v>
      </c>
      <c r="L595" s="10">
        <f>K595 * H595</f>
        <v/>
      </c>
      <c r="M595" s="17" t="n">
        <v>0.65</v>
      </c>
      <c r="N595" s="10">
        <f>M595 * H595</f>
        <v/>
      </c>
    </row>
    <row r="596">
      <c r="A596" s="4" t="inlineStr">
        <is>
          <t>02.2023</t>
        </is>
      </c>
      <c r="B596" s="4" t="inlineStr">
        <is>
          <t>Cerdo</t>
        </is>
      </c>
      <c r="C596" s="4" t="inlineStr">
        <is>
          <t>Exportacion Directa</t>
        </is>
      </c>
      <c r="D596" s="4" t="n">
        <v>1020326</v>
      </c>
      <c r="E596" s="4" t="inlineStr">
        <is>
          <t>GO PpPal Pim@ Cj AP</t>
        </is>
      </c>
      <c r="F596" s="4" t="inlineStr">
        <is>
          <t>Paleta</t>
        </is>
      </c>
      <c r="G596" s="4" t="inlineStr">
        <is>
          <t>exportacion directa1020326</t>
        </is>
      </c>
      <c r="H596" s="10" t="n">
        <v>144600</v>
      </c>
      <c r="I596" t="n">
        <v>20</v>
      </c>
      <c r="J596" t="n">
        <v>27</v>
      </c>
      <c r="K596" s="17" t="n">
        <v>0.5</v>
      </c>
      <c r="L596" s="10">
        <f>K596 * H596</f>
        <v/>
      </c>
      <c r="M596" s="17" t="n">
        <v>0.65</v>
      </c>
      <c r="N596" s="10">
        <f>M596 * H596</f>
        <v/>
      </c>
    </row>
    <row r="597">
      <c r="A597" s="4" t="inlineStr">
        <is>
          <t>02.2023</t>
        </is>
      </c>
      <c r="B597" s="4" t="inlineStr">
        <is>
          <t>Cerdo</t>
        </is>
      </c>
      <c r="C597" s="4" t="inlineStr">
        <is>
          <t>Exportacion Directa</t>
        </is>
      </c>
      <c r="D597" s="4" t="n">
        <v>1020589</v>
      </c>
      <c r="E597" s="4" t="inlineStr">
        <is>
          <t>GO MM Loin S@ Fi Cj 12k AP</t>
        </is>
      </c>
      <c r="F597" s="4" t="inlineStr">
        <is>
          <t>Lomo</t>
        </is>
      </c>
      <c r="G597" s="4" t="inlineStr">
        <is>
          <t>exportacion directa1020589</t>
        </is>
      </c>
      <c r="H597" s="10" t="n">
        <v>17664.18</v>
      </c>
      <c r="I597" t="n">
        <v>20</v>
      </c>
      <c r="J597" t="n">
        <v>27</v>
      </c>
      <c r="K597" s="17" t="n">
        <v>0.5</v>
      </c>
      <c r="L597" s="10">
        <f>K597 * H597</f>
        <v/>
      </c>
      <c r="M597" s="17" t="n">
        <v>0.65</v>
      </c>
      <c r="N597" s="10">
        <f>M597 * H597</f>
        <v/>
      </c>
    </row>
    <row r="598">
      <c r="A598" s="4" t="inlineStr">
        <is>
          <t>02.2023</t>
        </is>
      </c>
      <c r="B598" s="4" t="inlineStr">
        <is>
          <t>Cerdo</t>
        </is>
      </c>
      <c r="C598" s="4" t="inlineStr">
        <is>
          <t>Exportacion Directa</t>
        </is>
      </c>
      <c r="D598" s="4" t="n">
        <v>1020592</v>
      </c>
      <c r="E598" s="4" t="inlineStr">
        <is>
          <t>GO Lom Vet &gt;2.0@ Fi Cj Lom Vet AP</t>
        </is>
      </c>
      <c r="F598" s="4" t="inlineStr">
        <is>
          <t>Lomo</t>
        </is>
      </c>
      <c r="G598" s="4" t="inlineStr">
        <is>
          <t>exportacion directa1020592</t>
        </is>
      </c>
      <c r="H598" s="10" t="n">
        <v>19816.452</v>
      </c>
      <c r="I598" t="n">
        <v>20</v>
      </c>
      <c r="J598" t="n">
        <v>27</v>
      </c>
      <c r="K598" s="17" t="n">
        <v>0.5</v>
      </c>
      <c r="L598" s="10">
        <f>K598 * H598</f>
        <v/>
      </c>
      <c r="M598" s="17" t="n">
        <v>0.65</v>
      </c>
      <c r="N598" s="10">
        <f>M598 * H598</f>
        <v/>
      </c>
    </row>
    <row r="599">
      <c r="A599" s="4" t="inlineStr">
        <is>
          <t>02.2023</t>
        </is>
      </c>
      <c r="B599" s="4" t="inlineStr">
        <is>
          <t>Cerdo</t>
        </is>
      </c>
      <c r="C599" s="4" t="inlineStr">
        <is>
          <t>Exportacion Directa</t>
        </is>
      </c>
      <c r="D599" s="4" t="n">
        <v>1020637</v>
      </c>
      <c r="E599" s="4" t="inlineStr">
        <is>
          <t>GO Panc Tec S/cue@ Fi Cj ch AP</t>
        </is>
      </c>
      <c r="F599" s="4" t="inlineStr">
        <is>
          <t>Panceta</t>
        </is>
      </c>
      <c r="G599" s="4" t="inlineStr">
        <is>
          <t>exportacion directa1020637</t>
        </is>
      </c>
      <c r="H599" s="10" t="n">
        <v>30729.486</v>
      </c>
      <c r="I599" t="n">
        <v>20</v>
      </c>
      <c r="J599" t="n">
        <v>27</v>
      </c>
      <c r="K599" s="17" t="n">
        <v>0.5</v>
      </c>
      <c r="L599" s="10">
        <f>K599 * H599</f>
        <v/>
      </c>
      <c r="M599" s="17" t="n">
        <v>0.65</v>
      </c>
      <c r="N599" s="10">
        <f>M599 * H599</f>
        <v/>
      </c>
    </row>
    <row r="600">
      <c r="A600" s="4" t="inlineStr">
        <is>
          <t>02.2023</t>
        </is>
      </c>
      <c r="B600" s="4" t="inlineStr">
        <is>
          <t>Cerdo</t>
        </is>
      </c>
      <c r="C600" s="4" t="inlineStr">
        <is>
          <t>Exportacion Directa</t>
        </is>
      </c>
      <c r="D600" s="4" t="n">
        <v>1020665</v>
      </c>
      <c r="E600" s="4" t="inlineStr">
        <is>
          <t>GO Posta Rosada 3P@ Va Cj t-f AP</t>
        </is>
      </c>
      <c r="F600" s="4" t="inlineStr">
        <is>
          <t>Pierna</t>
        </is>
      </c>
      <c r="G600" s="4" t="inlineStr">
        <is>
          <t>exportacion directa1020665</t>
        </is>
      </c>
      <c r="H600" s="10" t="n">
        <v>5010.716</v>
      </c>
      <c r="I600" t="n">
        <v>20</v>
      </c>
      <c r="J600" t="n">
        <v>27</v>
      </c>
      <c r="K600" s="17" t="n">
        <v>0.5</v>
      </c>
      <c r="L600" s="10">
        <f>K600 * H600</f>
        <v/>
      </c>
      <c r="M600" s="17" t="n">
        <v>0.65</v>
      </c>
      <c r="N600" s="10">
        <f>M600 * H600</f>
        <v/>
      </c>
    </row>
    <row r="601">
      <c r="A601" s="4" t="inlineStr">
        <is>
          <t>02.2023</t>
        </is>
      </c>
      <c r="B601" s="4" t="inlineStr">
        <is>
          <t>Cerdo</t>
        </is>
      </c>
      <c r="C601" s="4" t="inlineStr">
        <is>
          <t>Exportacion Directa</t>
        </is>
      </c>
      <c r="D601" s="4" t="n">
        <v>1020758</v>
      </c>
      <c r="E601" s="4" t="inlineStr">
        <is>
          <t>GO Lom Vet S/g@ Va Cj ch AP</t>
        </is>
      </c>
      <c r="F601" s="4" t="inlineStr">
        <is>
          <t>Lomo</t>
        </is>
      </c>
      <c r="G601" s="4" t="inlineStr">
        <is>
          <t>exportacion directa1020758</t>
        </is>
      </c>
      <c r="H601" s="10" t="n">
        <v>3829.642</v>
      </c>
      <c r="I601" t="n">
        <v>20</v>
      </c>
      <c r="J601" t="n">
        <v>27</v>
      </c>
      <c r="K601" s="17" t="n">
        <v>0.5</v>
      </c>
      <c r="L601" s="10">
        <f>K601 * H601</f>
        <v/>
      </c>
      <c r="M601" s="17" t="n">
        <v>0.65</v>
      </c>
      <c r="N601" s="10">
        <f>M601 * H601</f>
        <v/>
      </c>
    </row>
    <row r="602">
      <c r="A602" s="4" t="inlineStr">
        <is>
          <t>02.2023</t>
        </is>
      </c>
      <c r="B602" s="4" t="inlineStr">
        <is>
          <t>Cerdo</t>
        </is>
      </c>
      <c r="C602" s="4" t="inlineStr">
        <is>
          <t>Exportacion Directa</t>
        </is>
      </c>
      <c r="D602" s="4" t="n">
        <v>1020990</v>
      </c>
      <c r="E602" s="4" t="inlineStr">
        <is>
          <t>GO Ganso S/g S/abst DA@ Cj 12k AP</t>
        </is>
      </c>
      <c r="F602" s="4" t="inlineStr">
        <is>
          <t>Pierna</t>
        </is>
      </c>
      <c r="G602" s="4" t="inlineStr">
        <is>
          <t>exportacion directa1020990</t>
        </is>
      </c>
      <c r="H602" s="10" t="n">
        <v>3387.404</v>
      </c>
      <c r="I602" t="n">
        <v>20</v>
      </c>
      <c r="J602" t="n">
        <v>27</v>
      </c>
      <c r="K602" s="17" t="n">
        <v>0.5</v>
      </c>
      <c r="L602" s="10">
        <f>K602 * H602</f>
        <v/>
      </c>
      <c r="M602" s="17" t="n">
        <v>0.65</v>
      </c>
      <c r="N602" s="10">
        <f>M602 * H602</f>
        <v/>
      </c>
    </row>
    <row r="603">
      <c r="A603" s="4" t="inlineStr">
        <is>
          <t>02.2023</t>
        </is>
      </c>
      <c r="B603" s="4" t="inlineStr">
        <is>
          <t>Cerdo</t>
        </is>
      </c>
      <c r="C603" s="4" t="inlineStr">
        <is>
          <t>Exportacion Directa</t>
        </is>
      </c>
      <c r="D603" s="4" t="n">
        <v>1020991</v>
      </c>
      <c r="E603" s="4" t="inlineStr">
        <is>
          <t>GO Asiento C/g DA@ Cj 12k JP</t>
        </is>
      </c>
      <c r="F603" s="4" t="inlineStr">
        <is>
          <t>Pierna</t>
        </is>
      </c>
      <c r="G603" s="4" t="inlineStr">
        <is>
          <t>exportacion directa1020991</t>
        </is>
      </c>
      <c r="H603" s="10" t="n">
        <v>2994.452</v>
      </c>
      <c r="I603" t="n">
        <v>20</v>
      </c>
      <c r="J603" t="n">
        <v>27</v>
      </c>
      <c r="K603" s="17" t="n">
        <v>0.5</v>
      </c>
      <c r="L603" s="10">
        <f>K603 * H603</f>
        <v/>
      </c>
      <c r="M603" s="17" t="n">
        <v>0.65</v>
      </c>
      <c r="N603" s="10">
        <f>M603 * H603</f>
        <v/>
      </c>
    </row>
    <row r="604">
      <c r="A604" s="4" t="inlineStr">
        <is>
          <t>02.2023</t>
        </is>
      </c>
      <c r="B604" s="4" t="inlineStr">
        <is>
          <t>Cerdo</t>
        </is>
      </c>
      <c r="C604" s="4" t="inlineStr">
        <is>
          <t>Exportacion Directa</t>
        </is>
      </c>
      <c r="D604" s="4" t="n">
        <v>1022313</v>
      </c>
      <c r="E604" s="4" t="inlineStr">
        <is>
          <t>GO CC Loin T@ Fi Cj AP</t>
        </is>
      </c>
      <c r="F604" s="4" t="inlineStr">
        <is>
          <t>Lomo</t>
        </is>
      </c>
      <c r="G604" s="4" t="inlineStr">
        <is>
          <t>exportacion directa1022313</t>
        </is>
      </c>
      <c r="H604" s="10" t="n">
        <v>4075.324</v>
      </c>
      <c r="I604" t="n">
        <v>20</v>
      </c>
      <c r="J604" t="n">
        <v>27</v>
      </c>
      <c r="K604" s="17" t="n">
        <v>0.5</v>
      </c>
      <c r="L604" s="10">
        <f>K604 * H604</f>
        <v/>
      </c>
      <c r="M604" s="17" t="n">
        <v>0.65</v>
      </c>
      <c r="N604" s="10">
        <f>M604 * H604</f>
        <v/>
      </c>
    </row>
    <row r="605">
      <c r="A605" s="4" t="inlineStr">
        <is>
          <t>02.2023</t>
        </is>
      </c>
      <c r="B605" s="4" t="inlineStr">
        <is>
          <t>Cerdo</t>
        </is>
      </c>
      <c r="C605" s="4" t="inlineStr">
        <is>
          <t>Exportacion Directa</t>
        </is>
      </c>
      <c r="D605" s="4" t="n">
        <v>1022346</v>
      </c>
      <c r="E605" s="4" t="inlineStr">
        <is>
          <t>GO PpPal 1P Ex@ Bo AP</t>
        </is>
      </c>
      <c r="F605" s="4" t="inlineStr">
        <is>
          <t>Paleta</t>
        </is>
      </c>
      <c r="G605" s="4" t="inlineStr">
        <is>
          <t>exportacion directa1022346</t>
        </is>
      </c>
      <c r="H605" s="10" t="n">
        <v>3007.776</v>
      </c>
      <c r="I605" t="n">
        <v>20</v>
      </c>
      <c r="J605" t="n">
        <v>27</v>
      </c>
      <c r="K605" s="17" t="n">
        <v>0.5</v>
      </c>
      <c r="L605" s="10">
        <f>K605 * H605</f>
        <v/>
      </c>
      <c r="M605" s="17" t="n">
        <v>0.65</v>
      </c>
      <c r="N605" s="10">
        <f>M605 * H605</f>
        <v/>
      </c>
    </row>
    <row r="606">
      <c r="A606" s="4" t="inlineStr">
        <is>
          <t>02.2023</t>
        </is>
      </c>
      <c r="B606" s="4" t="inlineStr">
        <is>
          <t>Cerdo</t>
        </is>
      </c>
      <c r="C606" s="4" t="inlineStr">
        <is>
          <t>Exportacion Directa</t>
        </is>
      </c>
      <c r="D606" s="4" t="n">
        <v>1022370</v>
      </c>
      <c r="E606" s="4" t="inlineStr">
        <is>
          <t>GO MM Loin LL (29-32 VP)@ Bo Cj AP</t>
        </is>
      </c>
      <c r="F606" s="4" t="inlineStr">
        <is>
          <t>Lomo</t>
        </is>
      </c>
      <c r="G606" s="4" t="inlineStr">
        <is>
          <t>exportacion directa1022370</t>
        </is>
      </c>
      <c r="H606" s="10" t="n">
        <v>28241.93</v>
      </c>
      <c r="I606" t="n">
        <v>20</v>
      </c>
      <c r="J606" t="n">
        <v>27</v>
      </c>
      <c r="K606" s="17" t="n">
        <v>0.5</v>
      </c>
      <c r="L606" s="10">
        <f>K606 * H606</f>
        <v/>
      </c>
      <c r="M606" s="17" t="n">
        <v>0.65</v>
      </c>
      <c r="N606" s="10">
        <f>M606 * H606</f>
        <v/>
      </c>
    </row>
    <row r="607">
      <c r="A607" s="4" t="inlineStr">
        <is>
          <t>02.2023</t>
        </is>
      </c>
      <c r="B607" s="4" t="inlineStr">
        <is>
          <t>Cerdo</t>
        </is>
      </c>
      <c r="C607" s="4" t="inlineStr">
        <is>
          <t>Exportacion Directa</t>
        </is>
      </c>
      <c r="D607" s="4" t="n">
        <v>1022371</v>
      </c>
      <c r="E607" s="4" t="inlineStr">
        <is>
          <t>GO Panc S/tec SP@ Fi Cj AP</t>
        </is>
      </c>
      <c r="F607" s="4" t="inlineStr">
        <is>
          <t>Panceta</t>
        </is>
      </c>
      <c r="G607" s="4" t="inlineStr">
        <is>
          <t>exportacion directa1022371</t>
        </is>
      </c>
      <c r="H607" s="10" t="n">
        <v>9991.530000000001</v>
      </c>
      <c r="I607" t="n">
        <v>20</v>
      </c>
      <c r="J607" t="n">
        <v>27</v>
      </c>
      <c r="K607" s="17" t="n">
        <v>0.5</v>
      </c>
      <c r="L607" s="10">
        <f>K607 * H607</f>
        <v/>
      </c>
      <c r="M607" s="17" t="n">
        <v>0.65</v>
      </c>
      <c r="N607" s="10">
        <f>M607 * H607</f>
        <v/>
      </c>
    </row>
    <row r="608">
      <c r="A608" s="4" t="inlineStr">
        <is>
          <t>02.2023</t>
        </is>
      </c>
      <c r="B608" s="4" t="inlineStr">
        <is>
          <t>Cerdo</t>
        </is>
      </c>
      <c r="C608" s="4" t="inlineStr">
        <is>
          <t>Exportacion Directa</t>
        </is>
      </c>
      <c r="D608" s="4" t="n">
        <v>1022600</v>
      </c>
      <c r="E608" s="4" t="inlineStr">
        <is>
          <t>GO Lom Vet 2 a 2,3k@ Fi Verd Cj AP</t>
        </is>
      </c>
      <c r="F608" s="4" t="inlineStr">
        <is>
          <t>Lomo</t>
        </is>
      </c>
      <c r="G608" s="4" t="inlineStr">
        <is>
          <t>exportacion directa1022600</t>
        </is>
      </c>
      <c r="H608" s="10" t="n">
        <v>4005.098</v>
      </c>
      <c r="I608" t="n">
        <v>20</v>
      </c>
      <c r="J608" t="n">
        <v>27</v>
      </c>
      <c r="K608" s="17" t="n">
        <v>0.5</v>
      </c>
      <c r="L608" s="10">
        <f>K608 * H608</f>
        <v/>
      </c>
      <c r="M608" s="17" t="n">
        <v>0.65</v>
      </c>
      <c r="N608" s="10">
        <f>M608 * H608</f>
        <v/>
      </c>
    </row>
    <row r="609">
      <c r="A609" s="4" t="inlineStr">
        <is>
          <t>02.2023</t>
        </is>
      </c>
      <c r="B609" s="4" t="inlineStr">
        <is>
          <t>Cerdo</t>
        </is>
      </c>
      <c r="C609" s="4" t="inlineStr">
        <is>
          <t>Exportacion Directa</t>
        </is>
      </c>
      <c r="D609" s="4" t="n">
        <v>1022664</v>
      </c>
      <c r="E609" s="4" t="inlineStr">
        <is>
          <t>GO CC Loin L (S/T) (DF)@ Fi Cj AP</t>
        </is>
      </c>
      <c r="F609" s="4" t="inlineStr">
        <is>
          <t>Lomo</t>
        </is>
      </c>
      <c r="G609" s="4" t="inlineStr">
        <is>
          <t>exportacion directa1022664</t>
        </is>
      </c>
      <c r="H609" s="10" t="n">
        <v>60037.99</v>
      </c>
      <c r="I609" t="n">
        <v>20</v>
      </c>
      <c r="J609" t="n">
        <v>27</v>
      </c>
      <c r="K609" s="17" t="n">
        <v>0.5</v>
      </c>
      <c r="L609" s="10">
        <f>K609 * H609</f>
        <v/>
      </c>
      <c r="M609" s="17" t="n">
        <v>0.65</v>
      </c>
      <c r="N609" s="10">
        <f>M609 * H609</f>
        <v/>
      </c>
    </row>
    <row r="610">
      <c r="A610" s="4" t="inlineStr">
        <is>
          <t>02.2023</t>
        </is>
      </c>
      <c r="B610" s="4" t="inlineStr">
        <is>
          <t>Cerdo</t>
        </is>
      </c>
      <c r="C610" s="4" t="inlineStr">
        <is>
          <t>Exportacion Directa</t>
        </is>
      </c>
      <c r="D610" s="4" t="n">
        <v>1023350</v>
      </c>
      <c r="E610" s="4" t="inlineStr">
        <is>
          <t>Lom Vet &gt;2.0@ VP Cj Lom Vet AP</t>
        </is>
      </c>
      <c r="F610" s="4" t="inlineStr">
        <is>
          <t>Lomo</t>
        </is>
      </c>
      <c r="G610" s="4" t="inlineStr">
        <is>
          <t>exportacion directa1023350</t>
        </is>
      </c>
      <c r="H610" s="10" t="n">
        <v>12120.952</v>
      </c>
      <c r="I610" t="n">
        <v>20</v>
      </c>
      <c r="J610" t="n">
        <v>27</v>
      </c>
      <c r="K610" s="17" t="n">
        <v>0.5</v>
      </c>
      <c r="L610" s="10">
        <f>K610 * H610</f>
        <v/>
      </c>
      <c r="M610" s="17" t="n">
        <v>0.65</v>
      </c>
      <c r="N610" s="10">
        <f>M610 * H610</f>
        <v/>
      </c>
    </row>
    <row r="611">
      <c r="A611" s="4" t="inlineStr">
        <is>
          <t>02.2023</t>
        </is>
      </c>
      <c r="B611" s="4" t="inlineStr">
        <is>
          <t>Cerdo</t>
        </is>
      </c>
      <c r="C611" s="4" t="inlineStr">
        <is>
          <t>Exportacion Directa</t>
        </is>
      </c>
      <c r="D611" s="4" t="n">
        <v>1023419</v>
      </c>
      <c r="E611" s="4" t="inlineStr">
        <is>
          <t>GO Lom Tocino@ Bo Cj 20k AP</t>
        </is>
      </c>
      <c r="F611" s="4" t="inlineStr">
        <is>
          <t>Grasas</t>
        </is>
      </c>
      <c r="G611" s="4" t="inlineStr">
        <is>
          <t>exportacion directa1023419</t>
        </is>
      </c>
      <c r="H611" s="10" t="n">
        <v>48000</v>
      </c>
      <c r="I611" t="n">
        <v>20</v>
      </c>
      <c r="J611" t="n">
        <v>27</v>
      </c>
      <c r="K611" s="17" t="n">
        <v>0.5</v>
      </c>
      <c r="L611" s="10">
        <f>K611 * H611</f>
        <v/>
      </c>
      <c r="M611" s="17" t="n">
        <v>0.65</v>
      </c>
      <c r="N611" s="10">
        <f>M611 * H611</f>
        <v/>
      </c>
    </row>
    <row r="612">
      <c r="A612" s="4" t="inlineStr">
        <is>
          <t>02.2023</t>
        </is>
      </c>
      <c r="B612" s="4" t="inlineStr">
        <is>
          <t>Cerdo</t>
        </is>
      </c>
      <c r="C612" s="4" t="inlineStr">
        <is>
          <t>Sin asignar</t>
        </is>
      </c>
      <c r="D612" s="4" t="n">
        <v>1023477</v>
      </c>
      <c r="E612" s="4" t="inlineStr">
        <is>
          <t>GO UF Mucosa# Isotanque AS</t>
        </is>
      </c>
      <c r="F612" s="4" t="inlineStr">
        <is>
          <t>Subprod</t>
        </is>
      </c>
      <c r="G612" s="4" t="inlineStr">
        <is>
          <t>sin asignar1023477</t>
        </is>
      </c>
      <c r="H612" s="10" t="n">
        <v>804360</v>
      </c>
      <c r="I612" t="n">
        <v>20</v>
      </c>
      <c r="J612" t="n">
        <v>27</v>
      </c>
      <c r="K612" s="17" t="n">
        <v>0.5</v>
      </c>
      <c r="L612" s="10">
        <f>K612 * H612</f>
        <v/>
      </c>
      <c r="M612" s="17" t="n">
        <v>0.65</v>
      </c>
      <c r="N612" s="10">
        <f>M612 * H612</f>
        <v/>
      </c>
    </row>
    <row r="613">
      <c r="A613" s="4" t="inlineStr">
        <is>
          <t>02.2023</t>
        </is>
      </c>
      <c r="B613" s="4" t="inlineStr">
        <is>
          <t>Pavo</t>
        </is>
      </c>
      <c r="C613" s="4" t="inlineStr">
        <is>
          <t>Africa</t>
        </is>
      </c>
      <c r="D613" s="4" t="n">
        <v>1030635</v>
      </c>
      <c r="E613" s="4" t="inlineStr">
        <is>
          <t>PV Cog MA@ Bo Cj 10k AS</t>
        </is>
      </c>
      <c r="F613" s="4" t="inlineStr">
        <is>
          <t>Menudencias</t>
        </is>
      </c>
      <c r="G613" s="4" t="inlineStr">
        <is>
          <t>africa1030635</t>
        </is>
      </c>
      <c r="H613" s="10" t="n">
        <v>88000</v>
      </c>
      <c r="I613" t="n">
        <v>20</v>
      </c>
      <c r="J613" t="n">
        <v>27</v>
      </c>
      <c r="K613" s="17" t="n">
        <v>0.5</v>
      </c>
      <c r="L613" s="10">
        <f>K613 * H613</f>
        <v/>
      </c>
      <c r="M613" s="17" t="n">
        <v>0.65</v>
      </c>
      <c r="N613" s="10">
        <f>M613 * H613</f>
        <v/>
      </c>
    </row>
    <row r="614">
      <c r="A614" s="4" t="inlineStr">
        <is>
          <t>02.2023</t>
        </is>
      </c>
      <c r="B614" s="4" t="inlineStr">
        <is>
          <t>Pavo</t>
        </is>
      </c>
      <c r="C614" s="4" t="inlineStr">
        <is>
          <t>Agro America</t>
        </is>
      </c>
      <c r="D614" s="4" t="n">
        <v>1030228</v>
      </c>
      <c r="E614" s="4" t="inlineStr">
        <is>
          <t>PV TruDeh Cort S/p@ Bo Cj  SO</t>
        </is>
      </c>
      <c r="F614" s="4" t="inlineStr">
        <is>
          <t>Trutro Desh</t>
        </is>
      </c>
      <c r="G614" s="4" t="inlineStr">
        <is>
          <t>agro america1030228</t>
        </is>
      </c>
      <c r="H614" s="10" t="n">
        <v>100735.488</v>
      </c>
      <c r="I614" t="n">
        <v>20</v>
      </c>
      <c r="J614" t="n">
        <v>27</v>
      </c>
      <c r="K614" s="17" t="n">
        <v>0.5</v>
      </c>
      <c r="L614" s="10">
        <f>K614 * H614</f>
        <v/>
      </c>
      <c r="M614" s="17" t="n">
        <v>0.65</v>
      </c>
      <c r="N614" s="10">
        <f>M614 * H614</f>
        <v/>
      </c>
    </row>
    <row r="615">
      <c r="A615" s="4" t="inlineStr">
        <is>
          <t>02.2023</t>
        </is>
      </c>
      <c r="B615" s="4" t="inlineStr">
        <is>
          <t>Pavo</t>
        </is>
      </c>
      <c r="C615" s="4" t="inlineStr">
        <is>
          <t>Agro America</t>
        </is>
      </c>
      <c r="D615" s="4" t="n">
        <v>1030321</v>
      </c>
      <c r="E615" s="4" t="inlineStr">
        <is>
          <t>PV Pch MA 8% 14-16 Lb@ Bo Cj 20k SO</t>
        </is>
      </c>
      <c r="F615" s="4" t="inlineStr">
        <is>
          <t>Pech</t>
        </is>
      </c>
      <c r="G615" s="4" t="inlineStr">
        <is>
          <t>agro america1030321</t>
        </is>
      </c>
      <c r="H615" s="10" t="n">
        <v>32600.576</v>
      </c>
      <c r="I615" t="n">
        <v>20</v>
      </c>
      <c r="J615" t="n">
        <v>27</v>
      </c>
      <c r="K615" s="17" t="n">
        <v>0.5</v>
      </c>
      <c r="L615" s="10">
        <f>K615 * H615</f>
        <v/>
      </c>
      <c r="M615" s="17" t="n">
        <v>0.65</v>
      </c>
      <c r="N615" s="10">
        <f>M615 * H615</f>
        <v/>
      </c>
    </row>
    <row r="616">
      <c r="A616" s="4" t="inlineStr">
        <is>
          <t>02.2023</t>
        </is>
      </c>
      <c r="B616" s="4" t="inlineStr">
        <is>
          <t>Pavo</t>
        </is>
      </c>
      <c r="C616" s="4" t="inlineStr">
        <is>
          <t>Agro America</t>
        </is>
      </c>
      <c r="D616" s="4" t="n">
        <v>1030360</v>
      </c>
      <c r="E616" s="4" t="inlineStr">
        <is>
          <t>PV Pch MA 15% 14-16 Lb@ Bo Cj 20k SO</t>
        </is>
      </c>
      <c r="F616" s="4" t="inlineStr">
        <is>
          <t>Pech</t>
        </is>
      </c>
      <c r="G616" s="4" t="inlineStr">
        <is>
          <t>agro america1030360</t>
        </is>
      </c>
      <c r="H616" s="10" t="n">
        <v>12326.988</v>
      </c>
      <c r="I616" t="n">
        <v>20</v>
      </c>
      <c r="J616" t="n">
        <v>27</v>
      </c>
      <c r="K616" s="17" t="n">
        <v>0.5</v>
      </c>
      <c r="L616" s="10">
        <f>K616 * H616</f>
        <v/>
      </c>
      <c r="M616" s="17" t="n">
        <v>0.65</v>
      </c>
      <c r="N616" s="10">
        <f>M616 * H616</f>
        <v/>
      </c>
    </row>
    <row r="617">
      <c r="A617" s="4" t="inlineStr">
        <is>
          <t>02.2023</t>
        </is>
      </c>
      <c r="B617" s="4" t="inlineStr">
        <is>
          <t>Pavo</t>
        </is>
      </c>
      <c r="C617" s="4" t="inlineStr">
        <is>
          <t>Agro America</t>
        </is>
      </c>
      <c r="D617" s="4" t="n">
        <v>1030366</v>
      </c>
      <c r="E617" s="4" t="inlineStr">
        <is>
          <t>PV Pch MA 8% 12-14 Lb@ Bo Cj 20k SO</t>
        </is>
      </c>
      <c r="F617" s="4" t="inlineStr">
        <is>
          <t>Pech</t>
        </is>
      </c>
      <c r="G617" s="4" t="inlineStr">
        <is>
          <t>agro america1030366</t>
        </is>
      </c>
      <c r="H617" s="10" t="n">
        <v>0</v>
      </c>
      <c r="I617" t="n">
        <v>20</v>
      </c>
      <c r="J617" t="n">
        <v>27</v>
      </c>
      <c r="K617" s="17" t="n">
        <v>0.5</v>
      </c>
      <c r="L617" s="10">
        <f>K617 * H617</f>
        <v/>
      </c>
      <c r="M617" s="17" t="n">
        <v>0.65</v>
      </c>
      <c r="N617" s="10">
        <f>M617 * H617</f>
        <v/>
      </c>
    </row>
    <row r="618">
      <c r="A618" s="4" t="inlineStr">
        <is>
          <t>02.2023</t>
        </is>
      </c>
      <c r="B618" s="4" t="inlineStr">
        <is>
          <t>Pavo</t>
        </is>
      </c>
      <c r="C618" s="4" t="inlineStr">
        <is>
          <t>Agro America</t>
        </is>
      </c>
      <c r="D618" s="4" t="n">
        <v>1030370</v>
      </c>
      <c r="E618" s="4" t="inlineStr">
        <is>
          <t>PV Triming Pch@ Cj 40 Lbs SO</t>
        </is>
      </c>
      <c r="F618" s="4" t="inlineStr">
        <is>
          <t>Recortes</t>
        </is>
      </c>
      <c r="G618" s="4" t="inlineStr">
        <is>
          <t>agro america1030370</t>
        </is>
      </c>
      <c r="H618" s="10" t="n">
        <v>0</v>
      </c>
      <c r="I618" t="n">
        <v>20</v>
      </c>
      <c r="J618" t="n">
        <v>27</v>
      </c>
      <c r="K618" s="17" t="n">
        <v>0.5</v>
      </c>
      <c r="L618" s="10">
        <f>K618 * H618</f>
        <v/>
      </c>
      <c r="M618" s="17" t="n">
        <v>0.65</v>
      </c>
      <c r="N618" s="10">
        <f>M618 * H618</f>
        <v/>
      </c>
    </row>
    <row r="619">
      <c r="A619" s="4" t="inlineStr">
        <is>
          <t>02.2023</t>
        </is>
      </c>
      <c r="B619" s="4" t="inlineStr">
        <is>
          <t>Pavo</t>
        </is>
      </c>
      <c r="C619" s="4" t="inlineStr">
        <is>
          <t>Agro America</t>
        </is>
      </c>
      <c r="D619" s="4" t="n">
        <v>1030379</v>
      </c>
      <c r="E619" s="4" t="inlineStr">
        <is>
          <t>PV PchDeh S/p@ Bo Cj 20k SO</t>
        </is>
      </c>
      <c r="F619" s="4" t="inlineStr">
        <is>
          <t>Pech Desh</t>
        </is>
      </c>
      <c r="G619" s="4" t="inlineStr">
        <is>
          <t>agro america1030379</t>
        </is>
      </c>
      <c r="H619" s="10" t="n">
        <v>379343.68</v>
      </c>
      <c r="I619" t="n">
        <v>20</v>
      </c>
      <c r="J619" t="n">
        <v>27</v>
      </c>
      <c r="K619" s="17" t="n">
        <v>0.5</v>
      </c>
      <c r="L619" s="10">
        <f>K619 * H619</f>
        <v/>
      </c>
      <c r="M619" s="17" t="n">
        <v>0.65</v>
      </c>
      <c r="N619" s="10">
        <f>M619 * H619</f>
        <v/>
      </c>
    </row>
    <row r="620">
      <c r="A620" s="4" t="inlineStr">
        <is>
          <t>02.2023</t>
        </is>
      </c>
      <c r="B620" s="4" t="inlineStr">
        <is>
          <t>Pavo</t>
        </is>
      </c>
      <c r="C620" s="4" t="inlineStr">
        <is>
          <t>Agro America</t>
        </is>
      </c>
      <c r="D620" s="4" t="n">
        <v>1030424</v>
      </c>
      <c r="E620" s="4" t="inlineStr">
        <is>
          <t>PV PchDeh Mrps C/piel @ Cj 18k AS</t>
        </is>
      </c>
      <c r="F620" s="4" t="inlineStr">
        <is>
          <t>Pech Desh</t>
        </is>
      </c>
      <c r="G620" s="4" t="inlineStr">
        <is>
          <t>agro america1030424</t>
        </is>
      </c>
      <c r="H620" s="10" t="n">
        <v>0</v>
      </c>
      <c r="I620" t="n">
        <v>20</v>
      </c>
      <c r="J620" t="n">
        <v>27</v>
      </c>
      <c r="K620" s="17" t="n">
        <v>0.5</v>
      </c>
      <c r="L620" s="10">
        <f>K620 * H620</f>
        <v/>
      </c>
      <c r="M620" s="17" t="n">
        <v>0.65</v>
      </c>
      <c r="N620" s="10">
        <f>M620 * H620</f>
        <v/>
      </c>
    </row>
    <row r="621">
      <c r="A621" s="4" t="inlineStr">
        <is>
          <t>02.2023</t>
        </is>
      </c>
      <c r="B621" s="4" t="inlineStr">
        <is>
          <t>Pavo</t>
        </is>
      </c>
      <c r="C621" s="4" t="inlineStr">
        <is>
          <t>Agro America</t>
        </is>
      </c>
      <c r="D621" s="4" t="n">
        <v>1030452</v>
      </c>
      <c r="E621" s="4" t="inlineStr">
        <is>
          <t>PV Pech USA 10 - 12 LB@ Bo Hor Cj 11k SO</t>
        </is>
      </c>
      <c r="F621" s="4" t="inlineStr">
        <is>
          <t>Pech Desh</t>
        </is>
      </c>
      <c r="G621" s="4" t="inlineStr">
        <is>
          <t>agro america1030452</t>
        </is>
      </c>
      <c r="H621" s="10" t="n">
        <v>0</v>
      </c>
      <c r="I621" t="n">
        <v>20</v>
      </c>
      <c r="J621" t="n">
        <v>27</v>
      </c>
      <c r="K621" s="17" t="n">
        <v>0.5</v>
      </c>
      <c r="L621" s="10">
        <f>K621 * H621</f>
        <v/>
      </c>
      <c r="M621" s="17" t="n">
        <v>0.65</v>
      </c>
      <c r="N621" s="10">
        <f>M621 * H621</f>
        <v/>
      </c>
    </row>
    <row r="622">
      <c r="A622" s="4" t="inlineStr">
        <is>
          <t>02.2023</t>
        </is>
      </c>
      <c r="B622" s="4" t="inlineStr">
        <is>
          <t>Pavo</t>
        </is>
      </c>
      <c r="C622" s="4" t="inlineStr">
        <is>
          <t>Agro America</t>
        </is>
      </c>
      <c r="D622" s="4" t="n">
        <v>1030461</v>
      </c>
      <c r="E622" s="4" t="inlineStr">
        <is>
          <t>PV Pech USA 8 - 10 LB@ Bo Hor Cj 11k SO</t>
        </is>
      </c>
      <c r="F622" s="4" t="inlineStr">
        <is>
          <t>Pech Desh</t>
        </is>
      </c>
      <c r="G622" s="4" t="inlineStr">
        <is>
          <t>agro america1030461</t>
        </is>
      </c>
      <c r="H622" s="10" t="n">
        <v>84043.95600000001</v>
      </c>
      <c r="I622" t="n">
        <v>20</v>
      </c>
      <c r="J622" t="n">
        <v>27</v>
      </c>
      <c r="K622" s="17" t="n">
        <v>0.5</v>
      </c>
      <c r="L622" s="10">
        <f>K622 * H622</f>
        <v/>
      </c>
      <c r="M622" s="17" t="n">
        <v>0.65</v>
      </c>
      <c r="N622" s="10">
        <f>M622 * H622</f>
        <v/>
      </c>
    </row>
    <row r="623">
      <c r="A623" s="4" t="inlineStr">
        <is>
          <t>02.2023</t>
        </is>
      </c>
      <c r="B623" s="4" t="inlineStr">
        <is>
          <t>Pavo</t>
        </is>
      </c>
      <c r="C623" s="4" t="inlineStr">
        <is>
          <t>Agro America</t>
        </is>
      </c>
      <c r="D623" s="4" t="n">
        <v>1030520</v>
      </c>
      <c r="E623" s="4" t="inlineStr">
        <is>
          <t>PV PchDeh C/p S/f@ Bo Cj SO</t>
        </is>
      </c>
      <c r="F623" s="4" t="inlineStr">
        <is>
          <t>Pech Desh</t>
        </is>
      </c>
      <c r="G623" s="4" t="inlineStr">
        <is>
          <t>agro america1030520</t>
        </is>
      </c>
      <c r="H623" s="10" t="n">
        <v>95996.88</v>
      </c>
      <c r="I623" t="n">
        <v>20</v>
      </c>
      <c r="J623" t="n">
        <v>27</v>
      </c>
      <c r="K623" s="17" t="n">
        <v>0.5</v>
      </c>
      <c r="L623" s="10">
        <f>K623 * H623</f>
        <v/>
      </c>
      <c r="M623" s="17" t="n">
        <v>0.65</v>
      </c>
      <c r="N623" s="10">
        <f>M623 * H623</f>
        <v/>
      </c>
    </row>
    <row r="624">
      <c r="A624" s="4" t="inlineStr">
        <is>
          <t>02.2023</t>
        </is>
      </c>
      <c r="B624" s="4" t="inlineStr">
        <is>
          <t>Pavo</t>
        </is>
      </c>
      <c r="C624" s="4" t="inlineStr">
        <is>
          <t>Agro America</t>
        </is>
      </c>
      <c r="D624" s="4" t="n">
        <v>1030735</v>
      </c>
      <c r="E624" s="4" t="inlineStr">
        <is>
          <t>PV Cog MA 30Lb@ Bo Cj 15k SO</t>
        </is>
      </c>
      <c r="F624" s="4" t="inlineStr">
        <is>
          <t>Menudencias</t>
        </is>
      </c>
      <c r="G624" s="4" t="inlineStr">
        <is>
          <t>agro america1030735</t>
        </is>
      </c>
      <c r="H624" s="10" t="n">
        <v>0</v>
      </c>
      <c r="I624" t="n">
        <v>20</v>
      </c>
      <c r="J624" t="n">
        <v>27</v>
      </c>
      <c r="K624" s="17" t="n">
        <v>0.5</v>
      </c>
      <c r="L624" s="10">
        <f>K624 * H624</f>
        <v/>
      </c>
      <c r="M624" s="17" t="n">
        <v>0.65</v>
      </c>
      <c r="N624" s="10">
        <f>M624 * H624</f>
        <v/>
      </c>
    </row>
    <row r="625">
      <c r="A625" s="4" t="inlineStr">
        <is>
          <t>02.2023</t>
        </is>
      </c>
      <c r="B625" s="4" t="inlineStr">
        <is>
          <t>Pavo</t>
        </is>
      </c>
      <c r="C625" s="4" t="inlineStr">
        <is>
          <t>Agro America</t>
        </is>
      </c>
      <c r="D625" s="4" t="n">
        <v>1030782</v>
      </c>
      <c r="E625" s="4" t="inlineStr">
        <is>
          <t>PV Pech USA 12-15 LB @BO Hor Cj 15k AS</t>
        </is>
      </c>
      <c r="F625" s="4" t="inlineStr">
        <is>
          <t>Pech Desh</t>
        </is>
      </c>
      <c r="G625" s="4" t="inlineStr">
        <is>
          <t>agro america1030782</t>
        </is>
      </c>
      <c r="H625" s="10" t="n">
        <v>0</v>
      </c>
      <c r="I625" t="n">
        <v>20</v>
      </c>
      <c r="J625" t="n">
        <v>27</v>
      </c>
      <c r="K625" s="17" t="n">
        <v>0.5</v>
      </c>
      <c r="L625" s="10">
        <f>K625 * H625</f>
        <v/>
      </c>
      <c r="M625" s="17" t="n">
        <v>0.65</v>
      </c>
      <c r="N625" s="10">
        <f>M625 * H625</f>
        <v/>
      </c>
    </row>
    <row r="626">
      <c r="A626" s="4" t="inlineStr">
        <is>
          <t>02.2023</t>
        </is>
      </c>
      <c r="B626" s="4" t="inlineStr">
        <is>
          <t>Pavo</t>
        </is>
      </c>
      <c r="C626" s="4" t="inlineStr">
        <is>
          <t>Agro America</t>
        </is>
      </c>
      <c r="D626" s="4" t="n">
        <v>1030785</v>
      </c>
      <c r="E626" s="4" t="inlineStr">
        <is>
          <t>PV Pch MA 15% 18-20 Lb@ Bo Cj 20k AS</t>
        </is>
      </c>
      <c r="F626" s="4" t="inlineStr">
        <is>
          <t>Pech</t>
        </is>
      </c>
      <c r="G626" s="4" t="inlineStr">
        <is>
          <t>agro america1030785</t>
        </is>
      </c>
      <c r="H626" s="10" t="n">
        <v>0</v>
      </c>
      <c r="I626" t="n">
        <v>20</v>
      </c>
      <c r="J626" t="n">
        <v>27</v>
      </c>
      <c r="K626" s="17" t="n">
        <v>0.5</v>
      </c>
      <c r="L626" s="10">
        <f>K626 * H626</f>
        <v/>
      </c>
      <c r="M626" s="17" t="n">
        <v>0.65</v>
      </c>
      <c r="N626" s="10">
        <f>M626 * H626</f>
        <v/>
      </c>
    </row>
    <row r="627">
      <c r="A627" s="4" t="inlineStr">
        <is>
          <t>02.2023</t>
        </is>
      </c>
      <c r="B627" s="4" t="inlineStr">
        <is>
          <t>Pavo</t>
        </is>
      </c>
      <c r="C627" s="4" t="inlineStr">
        <is>
          <t>Agro America</t>
        </is>
      </c>
      <c r="D627" s="4" t="n">
        <v>1030818</v>
      </c>
      <c r="E627" s="4" t="inlineStr">
        <is>
          <t>PV Fil C/ten MA NMr@ Cj 40 Lb AS</t>
        </is>
      </c>
      <c r="F627" s="4" t="inlineStr">
        <is>
          <t>Pech Desh</t>
        </is>
      </c>
      <c r="G627" s="4" t="inlineStr">
        <is>
          <t>agro america1030818</t>
        </is>
      </c>
      <c r="H627" s="10" t="n">
        <v>0</v>
      </c>
      <c r="I627" t="n">
        <v>20</v>
      </c>
      <c r="J627" t="n">
        <v>27</v>
      </c>
      <c r="K627" s="17" t="n">
        <v>0.5</v>
      </c>
      <c r="L627" s="10">
        <f>K627 * H627</f>
        <v/>
      </c>
      <c r="M627" s="17" t="n">
        <v>0.65</v>
      </c>
      <c r="N627" s="10">
        <f>M627 * H627</f>
        <v/>
      </c>
    </row>
    <row r="628">
      <c r="A628" s="4" t="inlineStr">
        <is>
          <t>02.2023</t>
        </is>
      </c>
      <c r="B628" s="4" t="inlineStr">
        <is>
          <t>Pavo</t>
        </is>
      </c>
      <c r="C628" s="4" t="inlineStr">
        <is>
          <t>Agro America</t>
        </is>
      </c>
      <c r="D628" s="4" t="n">
        <v>1030837</v>
      </c>
      <c r="E628" s="4" t="inlineStr">
        <is>
          <t>PV PchDeh Mrps C/piel @ Cj 40 Lb AS</t>
        </is>
      </c>
      <c r="F628" s="4" t="inlineStr">
        <is>
          <t>Pech Desh</t>
        </is>
      </c>
      <c r="G628" s="4" t="inlineStr">
        <is>
          <t>agro america1030837</t>
        </is>
      </c>
      <c r="H628" s="10" t="n">
        <v>0</v>
      </c>
      <c r="I628" t="n">
        <v>20</v>
      </c>
      <c r="J628" t="n">
        <v>27</v>
      </c>
      <c r="K628" s="17" t="n">
        <v>0.5</v>
      </c>
      <c r="L628" s="10">
        <f>K628 * H628</f>
        <v/>
      </c>
      <c r="M628" s="17" t="n">
        <v>0.65</v>
      </c>
      <c r="N628" s="10">
        <f>M628 * H628</f>
        <v/>
      </c>
    </row>
    <row r="629">
      <c r="A629" s="4" t="inlineStr">
        <is>
          <t>02.2023</t>
        </is>
      </c>
      <c r="B629" s="4" t="inlineStr">
        <is>
          <t>Pavo</t>
        </is>
      </c>
      <c r="C629" s="4" t="inlineStr">
        <is>
          <t>Agro America</t>
        </is>
      </c>
      <c r="D629" s="4" t="n">
        <v>1030838</v>
      </c>
      <c r="E629" s="4" t="inlineStr">
        <is>
          <t>PV Pch Deh S/p S/f@ Jp 600k AS</t>
        </is>
      </c>
      <c r="F629" s="4" t="inlineStr">
        <is>
          <t>Pech Desh</t>
        </is>
      </c>
      <c r="G629" s="4" t="inlineStr">
        <is>
          <t>agro america1030838</t>
        </is>
      </c>
      <c r="H629" s="10" t="n">
        <v>0</v>
      </c>
      <c r="I629" t="n">
        <v>20</v>
      </c>
      <c r="J629" t="n">
        <v>27</v>
      </c>
      <c r="K629" s="17" t="n">
        <v>0.5</v>
      </c>
      <c r="L629" s="10">
        <f>K629 * H629</f>
        <v/>
      </c>
      <c r="M629" s="17" t="n">
        <v>0.65</v>
      </c>
      <c r="N629" s="10">
        <f>M629 * H629</f>
        <v/>
      </c>
    </row>
    <row r="630">
      <c r="A630" s="4" t="inlineStr">
        <is>
          <t>02.2023</t>
        </is>
      </c>
      <c r="B630" s="4" t="inlineStr">
        <is>
          <t>Pavo</t>
        </is>
      </c>
      <c r="C630" s="4" t="inlineStr">
        <is>
          <t>Agro Europa</t>
        </is>
      </c>
      <c r="D630" s="4" t="n">
        <v>1030224</v>
      </c>
      <c r="E630" s="4" t="inlineStr">
        <is>
          <t>PV Tru Larg@ Bo Cj 15k AS</t>
        </is>
      </c>
      <c r="F630" s="4" t="inlineStr">
        <is>
          <t>Trutro</t>
        </is>
      </c>
      <c r="G630" s="4" t="inlineStr">
        <is>
          <t>agro europa1030224</t>
        </is>
      </c>
      <c r="H630" s="10" t="n">
        <v>190826.616</v>
      </c>
      <c r="I630" t="n">
        <v>20</v>
      </c>
      <c r="J630" t="n">
        <v>27</v>
      </c>
      <c r="K630" s="17" t="n">
        <v>0.5</v>
      </c>
      <c r="L630" s="10">
        <f>K630 * H630</f>
        <v/>
      </c>
      <c r="M630" s="17" t="n">
        <v>0.65</v>
      </c>
      <c r="N630" s="10">
        <f>M630 * H630</f>
        <v/>
      </c>
    </row>
    <row r="631">
      <c r="A631" s="4" t="inlineStr">
        <is>
          <t>02.2023</t>
        </is>
      </c>
      <c r="B631" s="4" t="inlineStr">
        <is>
          <t>Pavo</t>
        </is>
      </c>
      <c r="C631" s="4" t="inlineStr">
        <is>
          <t>Agro Europa</t>
        </is>
      </c>
      <c r="D631" s="4" t="n">
        <v>1030265</v>
      </c>
      <c r="E631" s="4" t="inlineStr">
        <is>
          <t>Pv PchDeh S/p@ Jp SO</t>
        </is>
      </c>
      <c r="F631" s="4" t="inlineStr">
        <is>
          <t>Pech Desh</t>
        </is>
      </c>
      <c r="G631" s="4" t="inlineStr">
        <is>
          <t>agro europa1030265</t>
        </is>
      </c>
      <c r="H631" s="10" t="n">
        <v>0</v>
      </c>
      <c r="I631" t="n">
        <v>20</v>
      </c>
      <c r="J631" t="n">
        <v>27</v>
      </c>
      <c r="K631" s="17" t="n">
        <v>0.5</v>
      </c>
      <c r="L631" s="10">
        <f>K631 * H631</f>
        <v/>
      </c>
      <c r="M631" s="17" t="n">
        <v>0.65</v>
      </c>
      <c r="N631" s="10">
        <f>M631 * H631</f>
        <v/>
      </c>
    </row>
    <row r="632">
      <c r="A632" s="4" t="inlineStr">
        <is>
          <t>02.2023</t>
        </is>
      </c>
      <c r="B632" s="4" t="inlineStr">
        <is>
          <t>Pavo</t>
        </is>
      </c>
      <c r="C632" s="4" t="inlineStr">
        <is>
          <t>Agro Europa</t>
        </is>
      </c>
      <c r="D632" s="4" t="n">
        <v>1030279</v>
      </c>
      <c r="E632" s="4" t="inlineStr">
        <is>
          <t>PV TruDeh Cort S/p@ Jp SO</t>
        </is>
      </c>
      <c r="F632" s="4" t="inlineStr">
        <is>
          <t>Trutro Desh</t>
        </is>
      </c>
      <c r="G632" s="4" t="inlineStr">
        <is>
          <t>agro europa1030279</t>
        </is>
      </c>
      <c r="H632" s="10" t="n">
        <v>86400</v>
      </c>
      <c r="I632" t="n">
        <v>20</v>
      </c>
      <c r="J632" t="n">
        <v>27</v>
      </c>
      <c r="K632" s="17" t="n">
        <v>0.5</v>
      </c>
      <c r="L632" s="10">
        <f>K632 * H632</f>
        <v/>
      </c>
      <c r="M632" s="17" t="n">
        <v>0.65</v>
      </c>
      <c r="N632" s="10">
        <f>M632 * H632</f>
        <v/>
      </c>
    </row>
    <row r="633">
      <c r="A633" s="4" t="inlineStr">
        <is>
          <t>02.2023</t>
        </is>
      </c>
      <c r="B633" s="4" t="inlineStr">
        <is>
          <t>Pavo</t>
        </is>
      </c>
      <c r="C633" s="4" t="inlineStr">
        <is>
          <t>Agro Europa</t>
        </is>
      </c>
      <c r="D633" s="4" t="n">
        <v>1030355</v>
      </c>
      <c r="E633" s="4" t="inlineStr">
        <is>
          <t>PV Rabadilla@ Bo Cj 10K AS</t>
        </is>
      </c>
      <c r="F633" s="4" t="inlineStr">
        <is>
          <t>Varios</t>
        </is>
      </c>
      <c r="G633" s="4" t="inlineStr">
        <is>
          <t>agro europa1030355</t>
        </is>
      </c>
      <c r="H633" s="10" t="n">
        <v>96000</v>
      </c>
      <c r="I633" t="n">
        <v>20</v>
      </c>
      <c r="J633" t="n">
        <v>27</v>
      </c>
      <c r="K633" s="17" t="n">
        <v>0.5</v>
      </c>
      <c r="L633" s="10">
        <f>K633 * H633</f>
        <v/>
      </c>
      <c r="M633" s="17" t="n">
        <v>0.65</v>
      </c>
      <c r="N633" s="10">
        <f>M633 * H633</f>
        <v/>
      </c>
    </row>
    <row r="634">
      <c r="A634" s="4" t="inlineStr">
        <is>
          <t>02.2023</t>
        </is>
      </c>
      <c r="B634" s="4" t="inlineStr">
        <is>
          <t>Pavo</t>
        </is>
      </c>
      <c r="C634" s="4" t="inlineStr">
        <is>
          <t>Agro Mexico</t>
        </is>
      </c>
      <c r="D634" s="4" t="n">
        <v>1030337</v>
      </c>
      <c r="E634" s="4" t="inlineStr">
        <is>
          <t>PV PchDeh@ Blo Cj 15k SO</t>
        </is>
      </c>
      <c r="F634" s="4" t="inlineStr">
        <is>
          <t>Pech Desh</t>
        </is>
      </c>
      <c r="G634" s="4" t="inlineStr">
        <is>
          <t>agro mexico1030337</t>
        </is>
      </c>
      <c r="H634" s="10" t="n">
        <v>334200</v>
      </c>
      <c r="I634" t="n">
        <v>18</v>
      </c>
      <c r="J634" t="n">
        <v>27</v>
      </c>
      <c r="K634" s="17" t="n">
        <v>0.4444444444444444</v>
      </c>
      <c r="L634" s="10">
        <f>K634 * H634</f>
        <v/>
      </c>
      <c r="M634" s="17" t="n">
        <v>0.6111111111111112</v>
      </c>
      <c r="N634" s="10">
        <f>M634 * H634</f>
        <v/>
      </c>
    </row>
    <row r="635">
      <c r="A635" s="4" t="inlineStr">
        <is>
          <t>02.2023</t>
        </is>
      </c>
      <c r="B635" s="4" t="inlineStr">
        <is>
          <t>Pavo</t>
        </is>
      </c>
      <c r="C635" s="4" t="inlineStr">
        <is>
          <t>Agro Mexico</t>
        </is>
      </c>
      <c r="D635" s="4" t="n">
        <v>1030658</v>
      </c>
      <c r="E635" s="4" t="inlineStr">
        <is>
          <t>PV TruDeh Cort s/h S/p @ Cj AS</t>
        </is>
      </c>
      <c r="F635" s="4" t="inlineStr">
        <is>
          <t>Trutro Desh</t>
        </is>
      </c>
      <c r="G635" s="4" t="inlineStr">
        <is>
          <t>agro mexico1030658</t>
        </is>
      </c>
      <c r="H635" s="10" t="n">
        <v>96069.44</v>
      </c>
      <c r="I635" t="n">
        <v>18</v>
      </c>
      <c r="J635" t="n">
        <v>27</v>
      </c>
      <c r="K635" s="17" t="n">
        <v>0.4444444444444444</v>
      </c>
      <c r="L635" s="10">
        <f>K635 * H635</f>
        <v/>
      </c>
      <c r="M635" s="17" t="n">
        <v>0.6111111111111112</v>
      </c>
      <c r="N635" s="10">
        <f>M635 * H635</f>
        <v/>
      </c>
    </row>
    <row r="636">
      <c r="A636" s="4" t="inlineStr">
        <is>
          <t>02.2023</t>
        </is>
      </c>
      <c r="B636" s="4" t="inlineStr">
        <is>
          <t>Pavo</t>
        </is>
      </c>
      <c r="C636" s="4" t="inlineStr">
        <is>
          <t>Agro Mexico</t>
        </is>
      </c>
      <c r="D636" s="4" t="n">
        <v>1030792</v>
      </c>
      <c r="E636" s="4" t="inlineStr">
        <is>
          <t>PV Fil C/ten MA NMr@ Cj 15 kg AS</t>
        </is>
      </c>
      <c r="F636" s="4" t="inlineStr">
        <is>
          <t>Pech Desh</t>
        </is>
      </c>
      <c r="G636" s="4" t="inlineStr">
        <is>
          <t>agro mexico1030792</t>
        </is>
      </c>
      <c r="H636" s="10" t="n">
        <v>0</v>
      </c>
      <c r="I636" t="n">
        <v>18</v>
      </c>
      <c r="J636" t="n">
        <v>27</v>
      </c>
      <c r="K636" s="17" t="n">
        <v>0.4444444444444444</v>
      </c>
      <c r="L636" s="10">
        <f>K636 * H636</f>
        <v/>
      </c>
      <c r="M636" s="17" t="n">
        <v>0.6111111111111112</v>
      </c>
      <c r="N636" s="10">
        <f>M636 * H636</f>
        <v/>
      </c>
    </row>
    <row r="637">
      <c r="A637" s="4" t="inlineStr">
        <is>
          <t>02.2023</t>
        </is>
      </c>
      <c r="B637" s="4" t="inlineStr">
        <is>
          <t>Pavo</t>
        </is>
      </c>
      <c r="C637" s="4" t="inlineStr">
        <is>
          <t>Agro Mexico</t>
        </is>
      </c>
      <c r="D637" s="4" t="n">
        <v>1030802</v>
      </c>
      <c r="E637" s="4" t="inlineStr">
        <is>
          <t>PV PDM @ Bo Cj 15k AS</t>
        </is>
      </c>
      <c r="F637" s="4" t="inlineStr">
        <is>
          <t>Carne Recuperada</t>
        </is>
      </c>
      <c r="G637" s="4" t="inlineStr">
        <is>
          <t>agro mexico1030802</t>
        </is>
      </c>
      <c r="H637" s="10" t="n">
        <v>119763.979</v>
      </c>
      <c r="I637" t="n">
        <v>18</v>
      </c>
      <c r="J637" t="n">
        <v>27</v>
      </c>
      <c r="K637" s="17" t="n">
        <v>0.4444444444444444</v>
      </c>
      <c r="L637" s="10">
        <f>K637 * H637</f>
        <v/>
      </c>
      <c r="M637" s="17" t="n">
        <v>0.6111111111111112</v>
      </c>
      <c r="N637" s="10">
        <f>M637 * H637</f>
        <v/>
      </c>
    </row>
    <row r="638">
      <c r="A638" s="4" t="inlineStr">
        <is>
          <t>02.2023</t>
        </is>
      </c>
      <c r="B638" s="4" t="inlineStr">
        <is>
          <t>Pavo</t>
        </is>
      </c>
      <c r="C638" s="4" t="inlineStr">
        <is>
          <t>Agro Mexico</t>
        </is>
      </c>
      <c r="D638" s="4" t="n">
        <v>1030810</v>
      </c>
      <c r="E638" s="4" t="inlineStr">
        <is>
          <t>PV Tru Lar MA Mr@ LP 15k AS</t>
        </is>
      </c>
      <c r="F638" s="4" t="inlineStr">
        <is>
          <t>Trutro</t>
        </is>
      </c>
      <c r="G638" s="4" t="inlineStr">
        <is>
          <t>agro mexico1030810</t>
        </is>
      </c>
      <c r="H638" s="10" t="n">
        <v>0</v>
      </c>
      <c r="I638" t="n">
        <v>18</v>
      </c>
      <c r="J638" t="n">
        <v>27</v>
      </c>
      <c r="K638" s="17" t="n">
        <v>0.4444444444444444</v>
      </c>
      <c r="L638" s="10">
        <f>K638 * H638</f>
        <v/>
      </c>
      <c r="M638" s="17" t="n">
        <v>0.6111111111111112</v>
      </c>
      <c r="N638" s="10">
        <f>M638 * H638</f>
        <v/>
      </c>
    </row>
    <row r="639">
      <c r="A639" s="4" t="inlineStr">
        <is>
          <t>02.2023</t>
        </is>
      </c>
      <c r="B639" s="4" t="inlineStr">
        <is>
          <t>Pavo</t>
        </is>
      </c>
      <c r="C639" s="4" t="inlineStr">
        <is>
          <t>Agro Sudamerica</t>
        </is>
      </c>
      <c r="D639" s="4" t="n">
        <v>1030126</v>
      </c>
      <c r="E639" s="4" t="inlineStr">
        <is>
          <t>PV Muestra Bistec Tru Deh S/p@ Bo Cj 14k</t>
        </is>
      </c>
      <c r="F639" s="4" t="inlineStr">
        <is>
          <t>Muestras</t>
        </is>
      </c>
      <c r="G639" s="4" t="inlineStr">
        <is>
          <t>agro sudamerica1030126</t>
        </is>
      </c>
      <c r="H639" s="10" t="n">
        <v>168</v>
      </c>
      <c r="I639" t="n">
        <v>20</v>
      </c>
      <c r="J639" t="n">
        <v>27</v>
      </c>
      <c r="K639" s="17" t="n">
        <v>0.5</v>
      </c>
      <c r="L639" s="10">
        <f>K639 * H639</f>
        <v/>
      </c>
      <c r="M639" s="17" t="n">
        <v>0.65</v>
      </c>
      <c r="N639" s="10">
        <f>M639 * H639</f>
        <v/>
      </c>
    </row>
    <row r="640">
      <c r="A640" s="4" t="inlineStr">
        <is>
          <t>02.2023</t>
        </is>
      </c>
      <c r="B640" s="4" t="inlineStr">
        <is>
          <t>Pavo</t>
        </is>
      </c>
      <c r="C640" s="4" t="inlineStr">
        <is>
          <t>Agro Sudamerica</t>
        </is>
      </c>
      <c r="D640" s="4" t="n">
        <v>1030576</v>
      </c>
      <c r="E640" s="4" t="inlineStr">
        <is>
          <t>PV Muestra PchDeh Mrps C/piel @ Cj 18k A</t>
        </is>
      </c>
      <c r="F640" s="4" t="inlineStr">
        <is>
          <t>Muestras</t>
        </is>
      </c>
      <c r="G640" s="4" t="inlineStr">
        <is>
          <t>agro sudamerica1030576</t>
        </is>
      </c>
      <c r="H640" s="10" t="n">
        <v>202.128</v>
      </c>
      <c r="I640" t="n">
        <v>20</v>
      </c>
      <c r="J640" t="n">
        <v>27</v>
      </c>
      <c r="K640" s="17" t="n">
        <v>0.5</v>
      </c>
      <c r="L640" s="10">
        <f>K640 * H640</f>
        <v/>
      </c>
      <c r="M640" s="17" t="n">
        <v>0.65</v>
      </c>
      <c r="N640" s="10">
        <f>M640 * H640</f>
        <v/>
      </c>
    </row>
    <row r="641">
      <c r="A641" s="4" t="inlineStr">
        <is>
          <t>02.2023</t>
        </is>
      </c>
      <c r="B641" s="4" t="inlineStr">
        <is>
          <t>Pavo</t>
        </is>
      </c>
      <c r="C641" s="4" t="inlineStr">
        <is>
          <t>Agro Sudamerica</t>
        </is>
      </c>
      <c r="D641" s="4" t="n">
        <v>1030817</v>
      </c>
      <c r="E641" s="4" t="inlineStr">
        <is>
          <t>PV Tru Larg@ Bo Cj 15k AS</t>
        </is>
      </c>
      <c r="F641" s="4" t="inlineStr">
        <is>
          <t>Trutro</t>
        </is>
      </c>
      <c r="G641" s="4" t="inlineStr">
        <is>
          <t>agro sudamerica1030817</t>
        </is>
      </c>
      <c r="H641" s="10" t="n">
        <v>23999.743</v>
      </c>
      <c r="I641" t="n">
        <v>20</v>
      </c>
      <c r="J641" t="n">
        <v>27</v>
      </c>
      <c r="K641" s="17" t="n">
        <v>0.5</v>
      </c>
      <c r="L641" s="10">
        <f>K641 * H641</f>
        <v/>
      </c>
      <c r="M641" s="17" t="n">
        <v>0.65</v>
      </c>
      <c r="N641" s="10">
        <f>M641 * H641</f>
        <v/>
      </c>
    </row>
    <row r="642">
      <c r="A642" s="4" t="inlineStr">
        <is>
          <t>02.2023</t>
        </is>
      </c>
      <c r="B642" s="4" t="inlineStr">
        <is>
          <t>Pavo</t>
        </is>
      </c>
      <c r="C642" s="4" t="inlineStr">
        <is>
          <t>Agro Sudamerica</t>
        </is>
      </c>
      <c r="D642" s="4" t="n">
        <v>1030821</v>
      </c>
      <c r="E642" s="4" t="inlineStr">
        <is>
          <t>PV PchDeh S/p c/f MA@ Cj 15k AS</t>
        </is>
      </c>
      <c r="F642" s="4" t="inlineStr">
        <is>
          <t>Pech Desh</t>
        </is>
      </c>
      <c r="G642" s="4" t="inlineStr">
        <is>
          <t>agro sudamerica1030821</t>
        </is>
      </c>
      <c r="H642" s="10" t="n">
        <v>95640</v>
      </c>
      <c r="I642" t="n">
        <v>20</v>
      </c>
      <c r="J642" t="n">
        <v>27</v>
      </c>
      <c r="K642" s="17" t="n">
        <v>0.5</v>
      </c>
      <c r="L642" s="10">
        <f>K642 * H642</f>
        <v/>
      </c>
      <c r="M642" s="17" t="n">
        <v>0.65</v>
      </c>
      <c r="N642" s="10">
        <f>M642 * H642</f>
        <v/>
      </c>
    </row>
    <row r="643">
      <c r="A643" s="4" t="inlineStr">
        <is>
          <t>02.2023</t>
        </is>
      </c>
      <c r="B643" s="4" t="inlineStr">
        <is>
          <t>Pavo</t>
        </is>
      </c>
      <c r="C643" s="4" t="inlineStr">
        <is>
          <t>Agrosuper Asia</t>
        </is>
      </c>
      <c r="D643" s="4" t="n">
        <v>1030542</v>
      </c>
      <c r="E643" s="4" t="inlineStr">
        <is>
          <t>PV PchDeh S/p S/f@ Bo Cj 15k SO</t>
        </is>
      </c>
      <c r="F643" s="4" t="inlineStr">
        <is>
          <t>Pech Desh</t>
        </is>
      </c>
      <c r="G643" s="4" t="inlineStr">
        <is>
          <t>agrosuper asia1030542</t>
        </is>
      </c>
      <c r="H643" s="10" t="n">
        <v>87960</v>
      </c>
      <c r="I643" t="n">
        <v>20</v>
      </c>
      <c r="J643" t="n">
        <v>27</v>
      </c>
      <c r="K643" s="17" t="n">
        <v>0.5</v>
      </c>
      <c r="L643" s="10">
        <f>K643 * H643</f>
        <v/>
      </c>
      <c r="M643" s="17" t="n">
        <v>0.65</v>
      </c>
      <c r="N643" s="10">
        <f>M643 * H643</f>
        <v/>
      </c>
    </row>
    <row r="644">
      <c r="A644" s="4" t="inlineStr">
        <is>
          <t>02.2023</t>
        </is>
      </c>
      <c r="B644" s="4" t="inlineStr">
        <is>
          <t>Pavo</t>
        </is>
      </c>
      <c r="C644" s="4" t="inlineStr">
        <is>
          <t>Agrosuper Shanghai</t>
        </is>
      </c>
      <c r="D644" s="4" t="n">
        <v>1030388</v>
      </c>
      <c r="E644" s="4" t="inlineStr">
        <is>
          <t>PV Garra B MA@ Bo Cj 15k SO</t>
        </is>
      </c>
      <c r="F644" s="4" t="inlineStr">
        <is>
          <t>Patas</t>
        </is>
      </c>
      <c r="G644" s="4" t="inlineStr">
        <is>
          <t>agrosuper shanghai1030388</t>
        </is>
      </c>
      <c r="H644" s="10" t="n">
        <v>384000</v>
      </c>
      <c r="I644" t="n">
        <v>20</v>
      </c>
      <c r="J644" t="n">
        <v>27</v>
      </c>
      <c r="K644" s="17" t="n">
        <v>0.5</v>
      </c>
      <c r="L644" s="10">
        <f>K644 * H644</f>
        <v/>
      </c>
      <c r="M644" s="17" t="n">
        <v>0.65</v>
      </c>
      <c r="N644" s="10">
        <f>M644 * H644</f>
        <v/>
      </c>
    </row>
    <row r="645">
      <c r="A645" s="4" t="inlineStr">
        <is>
          <t>02.2023</t>
        </is>
      </c>
      <c r="B645" s="4" t="inlineStr">
        <is>
          <t>Pavo</t>
        </is>
      </c>
      <c r="C645" s="4" t="inlineStr">
        <is>
          <t>Agrosuper Shanghai</t>
        </is>
      </c>
      <c r="D645" s="4" t="n">
        <v>1030506</v>
      </c>
      <c r="E645" s="4" t="inlineStr">
        <is>
          <t>PV PechDeh S/p@ Bo Cj 20k SO</t>
        </is>
      </c>
      <c r="F645" s="4" t="inlineStr">
        <is>
          <t>Pech Desh</t>
        </is>
      </c>
      <c r="G645" s="4" t="inlineStr">
        <is>
          <t>agrosuper shanghai1030506</t>
        </is>
      </c>
      <c r="H645" s="10" t="n">
        <v>96000</v>
      </c>
      <c r="I645" t="n">
        <v>20</v>
      </c>
      <c r="J645" t="n">
        <v>27</v>
      </c>
      <c r="K645" s="17" t="n">
        <v>0.5</v>
      </c>
      <c r="L645" s="10">
        <f>K645 * H645</f>
        <v/>
      </c>
      <c r="M645" s="17" t="n">
        <v>0.65</v>
      </c>
      <c r="N645" s="10">
        <f>M645 * H645</f>
        <v/>
      </c>
    </row>
    <row r="646">
      <c r="A646" s="4" t="inlineStr">
        <is>
          <t>02.2023</t>
        </is>
      </c>
      <c r="B646" s="4" t="inlineStr">
        <is>
          <t>Pavo</t>
        </is>
      </c>
      <c r="C646" s="4" t="inlineStr">
        <is>
          <t>Agrosuper Shanghai</t>
        </is>
      </c>
      <c r="D646" s="4" t="n">
        <v>1030525</v>
      </c>
      <c r="E646" s="4" t="inlineStr">
        <is>
          <t>PV Tru Ala@ Ex blo Cj 15k SO</t>
        </is>
      </c>
      <c r="F646" s="4" t="inlineStr">
        <is>
          <t>Ala</t>
        </is>
      </c>
      <c r="G646" s="4" t="inlineStr">
        <is>
          <t>agrosuper shanghai1030525</t>
        </is>
      </c>
      <c r="H646" s="10" t="n">
        <v>96000</v>
      </c>
      <c r="I646" t="n">
        <v>20</v>
      </c>
      <c r="J646" t="n">
        <v>27</v>
      </c>
      <c r="K646" s="17" t="n">
        <v>0.5</v>
      </c>
      <c r="L646" s="10">
        <f>K646 * H646</f>
        <v/>
      </c>
      <c r="M646" s="17" t="n">
        <v>0.65</v>
      </c>
      <c r="N646" s="10">
        <f>M646 * H646</f>
        <v/>
      </c>
    </row>
    <row r="647">
      <c r="A647" s="4" t="inlineStr">
        <is>
          <t>02.2023</t>
        </is>
      </c>
      <c r="B647" s="4" t="inlineStr">
        <is>
          <t>Pavo</t>
        </is>
      </c>
      <c r="C647" s="4" t="inlineStr">
        <is>
          <t>Agrosuper Shanghai</t>
        </is>
      </c>
      <c r="D647" s="4" t="n">
        <v>1030566</v>
      </c>
      <c r="E647" s="4" t="inlineStr">
        <is>
          <t>PV Ctro Pta Ala B MA@ Bo Cj SO</t>
        </is>
      </c>
      <c r="F647" s="4" t="inlineStr">
        <is>
          <t>Ala</t>
        </is>
      </c>
      <c r="G647" s="4" t="inlineStr">
        <is>
          <t>agrosuper shanghai1030566</t>
        </is>
      </c>
      <c r="H647" s="10" t="n">
        <v>0</v>
      </c>
      <c r="I647" t="n">
        <v>20</v>
      </c>
      <c r="J647" t="n">
        <v>27</v>
      </c>
      <c r="K647" s="17" t="n">
        <v>0.5</v>
      </c>
      <c r="L647" s="10">
        <f>K647 * H647</f>
        <v/>
      </c>
      <c r="M647" s="17" t="n">
        <v>0.65</v>
      </c>
      <c r="N647" s="10">
        <f>M647 * H647</f>
        <v/>
      </c>
    </row>
    <row r="648">
      <c r="A648" s="4" t="inlineStr">
        <is>
          <t>02.2023</t>
        </is>
      </c>
      <c r="B648" s="4" t="inlineStr">
        <is>
          <t>Pavo</t>
        </is>
      </c>
      <c r="C648" s="4" t="inlineStr">
        <is>
          <t>Agrosuper Shanghai</t>
        </is>
      </c>
      <c r="D648" s="4" t="n">
        <v>1030683</v>
      </c>
      <c r="E648" s="4" t="inlineStr">
        <is>
          <t>PV Tru Larg@ Bo Cj 15k AS</t>
        </is>
      </c>
      <c r="F648" s="4" t="inlineStr">
        <is>
          <t>Trutro</t>
        </is>
      </c>
      <c r="G648" s="4" t="inlineStr">
        <is>
          <t>agrosuper shanghai1030683</t>
        </is>
      </c>
      <c r="H648" s="10" t="n">
        <v>188940</v>
      </c>
      <c r="I648" t="n">
        <v>20</v>
      </c>
      <c r="J648" t="n">
        <v>27</v>
      </c>
      <c r="K648" s="17" t="n">
        <v>0.5</v>
      </c>
      <c r="L648" s="10">
        <f>K648 * H648</f>
        <v/>
      </c>
      <c r="M648" s="17" t="n">
        <v>0.65</v>
      </c>
      <c r="N648" s="10">
        <f>M648 * H648</f>
        <v/>
      </c>
    </row>
    <row r="649">
      <c r="A649" s="4" t="inlineStr">
        <is>
          <t>02.2023</t>
        </is>
      </c>
      <c r="B649" s="4" t="inlineStr">
        <is>
          <t>Pavo</t>
        </is>
      </c>
      <c r="C649" s="4" t="inlineStr">
        <is>
          <t>Agrosuper Shanghai</t>
        </is>
      </c>
      <c r="D649" s="4" t="n">
        <v>1030685</v>
      </c>
      <c r="E649" s="4" t="inlineStr">
        <is>
          <t>PV Ctro Pta Ala@ Bo Cj 15k AS</t>
        </is>
      </c>
      <c r="F649" s="4" t="inlineStr">
        <is>
          <t>Ala</t>
        </is>
      </c>
      <c r="G649" s="4" t="inlineStr">
        <is>
          <t>agrosuper shanghai1030685</t>
        </is>
      </c>
      <c r="H649" s="10" t="n">
        <v>0</v>
      </c>
      <c r="I649" t="n">
        <v>20</v>
      </c>
      <c r="J649" t="n">
        <v>27</v>
      </c>
      <c r="K649" s="17" t="n">
        <v>0.5</v>
      </c>
      <c r="L649" s="10">
        <f>K649 * H649</f>
        <v/>
      </c>
      <c r="M649" s="17" t="n">
        <v>0.65</v>
      </c>
      <c r="N649" s="10">
        <f>M649 * H649</f>
        <v/>
      </c>
    </row>
    <row r="650">
      <c r="A650" s="4" t="inlineStr">
        <is>
          <t>02.2023</t>
        </is>
      </c>
      <c r="B650" s="4" t="inlineStr">
        <is>
          <t>Pavo</t>
        </is>
      </c>
      <c r="C650" s="4" t="inlineStr">
        <is>
          <t>Agrosuper Shanghai</t>
        </is>
      </c>
      <c r="D650" s="4" t="n">
        <v>1030686</v>
      </c>
      <c r="E650" s="4" t="inlineStr">
        <is>
          <t>PV Cog S/piel MA@ Bo Cj 15k AS</t>
        </is>
      </c>
      <c r="F650" s="4" t="inlineStr">
        <is>
          <t>Menudencias</t>
        </is>
      </c>
      <c r="G650" s="4" t="inlineStr">
        <is>
          <t>agrosuper shanghai1030686</t>
        </is>
      </c>
      <c r="H650" s="10" t="n">
        <v>0</v>
      </c>
      <c r="I650" t="n">
        <v>20</v>
      </c>
      <c r="J650" t="n">
        <v>27</v>
      </c>
      <c r="K650" s="17" t="n">
        <v>0.5</v>
      </c>
      <c r="L650" s="10">
        <f>K650 * H650</f>
        <v/>
      </c>
      <c r="M650" s="17" t="n">
        <v>0.65</v>
      </c>
      <c r="N650" s="10">
        <f>M650 * H650</f>
        <v/>
      </c>
    </row>
    <row r="651">
      <c r="A651" s="4" t="inlineStr">
        <is>
          <t>02.2023</t>
        </is>
      </c>
      <c r="B651" s="4" t="inlineStr">
        <is>
          <t>Pavo</t>
        </is>
      </c>
      <c r="C651" s="4" t="inlineStr">
        <is>
          <t>Agrosuper Shanghai</t>
        </is>
      </c>
      <c r="D651" s="4" t="n">
        <v>1030791</v>
      </c>
      <c r="E651" s="4" t="inlineStr">
        <is>
          <t>PV MA Tru Lar@ Bo Cj 15k AS</t>
        </is>
      </c>
      <c r="F651" s="4" t="inlineStr">
        <is>
          <t>Trutro</t>
        </is>
      </c>
      <c r="G651" s="4" t="inlineStr">
        <is>
          <t>agrosuper shanghai1030791</t>
        </is>
      </c>
      <c r="H651" s="10" t="n">
        <v>6360</v>
      </c>
      <c r="I651" t="n">
        <v>20</v>
      </c>
      <c r="J651" t="n">
        <v>27</v>
      </c>
      <c r="K651" s="17" t="n">
        <v>0.5</v>
      </c>
      <c r="L651" s="10">
        <f>K651 * H651</f>
        <v/>
      </c>
      <c r="M651" s="17" t="n">
        <v>0.65</v>
      </c>
      <c r="N651" s="10">
        <f>M651 * H651</f>
        <v/>
      </c>
    </row>
    <row r="652">
      <c r="A652" s="4" t="inlineStr">
        <is>
          <t>02.2023</t>
        </is>
      </c>
      <c r="B652" s="4" t="inlineStr">
        <is>
          <t>Elaborado</t>
        </is>
      </c>
      <c r="C652" s="4" t="inlineStr">
        <is>
          <t>Agro America</t>
        </is>
      </c>
      <c r="D652" s="4" t="n">
        <v>1100570</v>
      </c>
      <c r="E652" s="4" t="inlineStr">
        <is>
          <t>Figuritas Pollo@ Bo 18x1.5 Lb Cj AS</t>
        </is>
      </c>
      <c r="F652" s="4" t="inlineStr">
        <is>
          <t>Empanizado</t>
        </is>
      </c>
      <c r="G652" s="4" t="inlineStr">
        <is>
          <t>agro america1100570</t>
        </is>
      </c>
      <c r="H652" s="10" t="n">
        <v>0</v>
      </c>
      <c r="I652" t="n">
        <v>20</v>
      </c>
      <c r="J652" t="n">
        <v>27</v>
      </c>
      <c r="K652" s="17" t="n">
        <v>0.5</v>
      </c>
      <c r="L652" s="10">
        <f>K652 * H652</f>
        <v/>
      </c>
      <c r="M652" s="17" t="n">
        <v>0.65</v>
      </c>
      <c r="N652" s="10">
        <f>M652 * H652</f>
        <v/>
      </c>
    </row>
    <row r="653">
      <c r="A653" s="4" t="inlineStr">
        <is>
          <t>02.2023</t>
        </is>
      </c>
      <c r="B653" s="4" t="inlineStr">
        <is>
          <t>Elaborado</t>
        </is>
      </c>
      <c r="C653" s="4" t="inlineStr">
        <is>
          <t>Agro America</t>
        </is>
      </c>
      <c r="D653" s="4" t="n">
        <v>1100572</v>
      </c>
      <c r="E653" s="4" t="inlineStr">
        <is>
          <t>Strips Pollo@ Bo 18x1.5 Lb Cj AS</t>
        </is>
      </c>
      <c r="F653" s="4" t="inlineStr">
        <is>
          <t>Empanizado</t>
        </is>
      </c>
      <c r="G653" s="4" t="inlineStr">
        <is>
          <t>agro america1100572</t>
        </is>
      </c>
      <c r="H653" s="10" t="n">
        <v>0</v>
      </c>
      <c r="I653" t="n">
        <v>20</v>
      </c>
      <c r="J653" t="n">
        <v>27</v>
      </c>
      <c r="K653" s="17" t="n">
        <v>0.5</v>
      </c>
      <c r="L653" s="10">
        <f>K653 * H653</f>
        <v/>
      </c>
      <c r="M653" s="17" t="n">
        <v>0.65</v>
      </c>
      <c r="N653" s="10">
        <f>M653 * H653</f>
        <v/>
      </c>
    </row>
    <row r="654">
      <c r="A654" s="4" t="inlineStr">
        <is>
          <t>02.2023</t>
        </is>
      </c>
      <c r="B654" s="4" t="inlineStr">
        <is>
          <t>Elaborado</t>
        </is>
      </c>
      <c r="C654" s="4" t="inlineStr">
        <is>
          <t>Agro America</t>
        </is>
      </c>
      <c r="D654" s="4" t="n">
        <v>1100573</v>
      </c>
      <c r="E654" s="4" t="inlineStr">
        <is>
          <t>Croq Pollo 80g@Bo 18x1,5 Lb Cj AS</t>
        </is>
      </c>
      <c r="F654" s="4" t="inlineStr">
        <is>
          <t>Empanizado</t>
        </is>
      </c>
      <c r="G654" s="4" t="inlineStr">
        <is>
          <t>agro america1100573</t>
        </is>
      </c>
      <c r="H654" s="10" t="n">
        <v>0</v>
      </c>
      <c r="I654" t="n">
        <v>20</v>
      </c>
      <c r="J654" t="n">
        <v>27</v>
      </c>
      <c r="K654" s="17" t="n">
        <v>0.5</v>
      </c>
      <c r="L654" s="10">
        <f>K654 * H654</f>
        <v/>
      </c>
      <c r="M654" s="17" t="n">
        <v>0.65</v>
      </c>
      <c r="N654" s="10">
        <f>M654 * H654</f>
        <v/>
      </c>
    </row>
    <row r="655">
      <c r="A655" s="4" t="inlineStr">
        <is>
          <t>02.2023</t>
        </is>
      </c>
      <c r="B655" s="4" t="inlineStr">
        <is>
          <t>Elaborado</t>
        </is>
      </c>
      <c r="C655" s="4" t="inlineStr">
        <is>
          <t>Agro America</t>
        </is>
      </c>
      <c r="D655" s="4" t="n">
        <v>1100574</v>
      </c>
      <c r="E655" s="4" t="inlineStr">
        <is>
          <t>Nugg Pollo@ Bo 18x1.5 Lb Cj AS</t>
        </is>
      </c>
      <c r="F655" s="4" t="inlineStr">
        <is>
          <t>Empanizado</t>
        </is>
      </c>
      <c r="G655" s="4" t="inlineStr">
        <is>
          <t>agro america1100574</t>
        </is>
      </c>
      <c r="H655" s="10" t="n">
        <v>22032</v>
      </c>
      <c r="I655" t="n">
        <v>20</v>
      </c>
      <c r="J655" t="n">
        <v>27</v>
      </c>
      <c r="K655" s="17" t="n">
        <v>0.5</v>
      </c>
      <c r="L655" s="10">
        <f>K655 * H655</f>
        <v/>
      </c>
      <c r="M655" s="17" t="n">
        <v>0.65</v>
      </c>
      <c r="N655" s="10">
        <f>M655 * H655</f>
        <v/>
      </c>
    </row>
    <row r="656">
      <c r="A656" s="4" t="inlineStr">
        <is>
          <t>02.2023</t>
        </is>
      </c>
      <c r="B656" s="4" t="inlineStr">
        <is>
          <t>Elaborado</t>
        </is>
      </c>
      <c r="C656" s="4" t="inlineStr">
        <is>
          <t>Agro America</t>
        </is>
      </c>
      <c r="D656" s="4" t="n">
        <v>1100602</v>
      </c>
      <c r="E656" s="4" t="inlineStr">
        <is>
          <t>File Pollo PR@ Bo 18x1.5 Lb Cj AS</t>
        </is>
      </c>
      <c r="F656" s="4" t="inlineStr">
        <is>
          <t>Empanizado</t>
        </is>
      </c>
      <c r="G656" s="4" t="inlineStr">
        <is>
          <t>agro america1100602</t>
        </is>
      </c>
      <c r="H656" s="10" t="n">
        <v>0</v>
      </c>
      <c r="I656" t="n">
        <v>20</v>
      </c>
      <c r="J656" t="n">
        <v>27</v>
      </c>
      <c r="K656" s="17" t="n">
        <v>0.5</v>
      </c>
      <c r="L656" s="10">
        <f>K656 * H656</f>
        <v/>
      </c>
      <c r="M656" s="17" t="n">
        <v>0.65</v>
      </c>
      <c r="N656" s="10">
        <f>M656 * H656</f>
        <v/>
      </c>
    </row>
    <row r="657">
      <c r="A657" s="4" t="inlineStr">
        <is>
          <t>03.2023</t>
        </is>
      </c>
      <c r="B657" s="4" t="inlineStr">
        <is>
          <t>Pollo</t>
        </is>
      </c>
      <c r="C657" s="4" t="inlineStr">
        <is>
          <t>Africa</t>
        </is>
      </c>
      <c r="D657" s="4" t="n">
        <v>1010877</v>
      </c>
      <c r="E657" s="4" t="inlineStr">
        <is>
          <t>PO Molleja Mrps@ Cj 10k AS</t>
        </is>
      </c>
      <c r="F657" s="4" t="inlineStr">
        <is>
          <t>Menudencias</t>
        </is>
      </c>
      <c r="G657" s="4" t="inlineStr">
        <is>
          <t>africa1010877</t>
        </is>
      </c>
      <c r="H657" s="10" t="n">
        <v>98000</v>
      </c>
      <c r="I657" t="n">
        <v>20</v>
      </c>
      <c r="J657" t="n">
        <v>27</v>
      </c>
      <c r="K657" s="17" t="n">
        <v>0.5</v>
      </c>
      <c r="L657" s="10">
        <f>K657 * H657</f>
        <v/>
      </c>
      <c r="M657" s="17" t="n">
        <v>0.65</v>
      </c>
      <c r="N657" s="10">
        <f>M657 * H657</f>
        <v/>
      </c>
    </row>
    <row r="658">
      <c r="A658" s="4" t="inlineStr">
        <is>
          <t>03.2023</t>
        </is>
      </c>
      <c r="B658" s="4" t="inlineStr">
        <is>
          <t>Pollo</t>
        </is>
      </c>
      <c r="C658" s="4" t="inlineStr">
        <is>
          <t>Africa</t>
        </is>
      </c>
      <c r="D658" s="4" t="n">
        <v>1012207</v>
      </c>
      <c r="E658" s="4" t="inlineStr">
        <is>
          <t>PO Ctre Mrps@ Bo 12x1k Cj AS</t>
        </is>
      </c>
      <c r="F658" s="4" t="inlineStr">
        <is>
          <t>Menudencias</t>
        </is>
      </c>
      <c r="G658" s="4" t="inlineStr">
        <is>
          <t>africa1012207</t>
        </is>
      </c>
      <c r="H658" s="10" t="n">
        <v>49992</v>
      </c>
      <c r="I658" t="n">
        <v>20</v>
      </c>
      <c r="J658" t="n">
        <v>27</v>
      </c>
      <c r="K658" s="17" t="n">
        <v>0.5</v>
      </c>
      <c r="L658" s="10">
        <f>K658 * H658</f>
        <v/>
      </c>
      <c r="M658" s="17" t="n">
        <v>0.65</v>
      </c>
      <c r="N658" s="10">
        <f>M658 * H658</f>
        <v/>
      </c>
    </row>
    <row r="659">
      <c r="A659" s="4" t="inlineStr">
        <is>
          <t>03.2023</t>
        </is>
      </c>
      <c r="B659" s="4" t="inlineStr">
        <is>
          <t>Pollo</t>
        </is>
      </c>
      <c r="C659" s="4" t="inlineStr">
        <is>
          <t>Agro America</t>
        </is>
      </c>
      <c r="D659" s="4" t="n">
        <v>1011105</v>
      </c>
      <c r="E659" s="4" t="inlineStr">
        <is>
          <t>PO Tru-Ctro Ala 60-80 4x10 NMr@ Cj20k AS</t>
        </is>
      </c>
      <c r="F659" s="4" t="inlineStr">
        <is>
          <t>Ala</t>
        </is>
      </c>
      <c r="G659" s="4" t="inlineStr">
        <is>
          <t>agro america1011105</t>
        </is>
      </c>
      <c r="H659" s="10" t="n">
        <v>39908</v>
      </c>
      <c r="I659" t="n">
        <v>20</v>
      </c>
      <c r="J659" t="n">
        <v>27</v>
      </c>
      <c r="K659" s="17" t="n">
        <v>0.5</v>
      </c>
      <c r="L659" s="10">
        <f>K659 * H659</f>
        <v/>
      </c>
      <c r="M659" s="17" t="n">
        <v>0.65</v>
      </c>
      <c r="N659" s="10">
        <f>M659 * H659</f>
        <v/>
      </c>
    </row>
    <row r="660">
      <c r="A660" s="4" t="inlineStr">
        <is>
          <t>03.2023</t>
        </is>
      </c>
      <c r="B660" s="4" t="inlineStr">
        <is>
          <t>Pollo</t>
        </is>
      </c>
      <c r="C660" s="4" t="inlineStr">
        <is>
          <t>Agro America</t>
        </is>
      </c>
      <c r="D660" s="4" t="n">
        <v>1011701</v>
      </c>
      <c r="E660" s="4" t="inlineStr">
        <is>
          <t>PO PchDeh NMr@ Cj 20k AS</t>
        </is>
      </c>
      <c r="F660" s="4" t="inlineStr">
        <is>
          <t>Pechuga Desh</t>
        </is>
      </c>
      <c r="G660" s="4" t="inlineStr">
        <is>
          <t>agro america1011701</t>
        </is>
      </c>
      <c r="H660" s="10" t="n">
        <v>0</v>
      </c>
      <c r="I660" t="n">
        <v>20</v>
      </c>
      <c r="J660" t="n">
        <v>27</v>
      </c>
      <c r="K660" s="17" t="n">
        <v>0.5</v>
      </c>
      <c r="L660" s="10">
        <f>K660 * H660</f>
        <v/>
      </c>
      <c r="M660" s="17" t="n">
        <v>0.65</v>
      </c>
      <c r="N660" s="10">
        <f>M660 * H660</f>
        <v/>
      </c>
    </row>
    <row r="661">
      <c r="A661" s="4" t="inlineStr">
        <is>
          <t>03.2023</t>
        </is>
      </c>
      <c r="B661" s="4" t="inlineStr">
        <is>
          <t>Pollo</t>
        </is>
      </c>
      <c r="C661" s="4" t="inlineStr">
        <is>
          <t>Agro America</t>
        </is>
      </c>
      <c r="D661" s="4" t="n">
        <v>1012107</v>
      </c>
      <c r="E661" s="4" t="inlineStr">
        <is>
          <t>PO PchDeh 4oz Mr@ Cj AS</t>
        </is>
      </c>
      <c r="F661" s="4" t="inlineStr">
        <is>
          <t>Pechuga Desh</t>
        </is>
      </c>
      <c r="G661" s="4" t="inlineStr">
        <is>
          <t>agro america1012107</t>
        </is>
      </c>
      <c r="H661" s="10" t="n">
        <v>99792</v>
      </c>
      <c r="I661" t="n">
        <v>20</v>
      </c>
      <c r="J661" t="n">
        <v>27</v>
      </c>
      <c r="K661" s="17" t="n">
        <v>0.5</v>
      </c>
      <c r="L661" s="10">
        <f>K661 * H661</f>
        <v/>
      </c>
      <c r="M661" s="17" t="n">
        <v>0.65</v>
      </c>
      <c r="N661" s="10">
        <f>M661 * H661</f>
        <v/>
      </c>
    </row>
    <row r="662">
      <c r="A662" s="4" t="inlineStr">
        <is>
          <t>03.2023</t>
        </is>
      </c>
      <c r="B662" s="4" t="inlineStr">
        <is>
          <t>Pollo</t>
        </is>
      </c>
      <c r="C662" s="4" t="inlineStr">
        <is>
          <t>Agro America</t>
        </is>
      </c>
      <c r="D662" s="4" t="n">
        <v>1012108</v>
      </c>
      <c r="E662" s="4" t="inlineStr">
        <is>
          <t>PO PchDeh 5oz Mr@ Cj AS</t>
        </is>
      </c>
      <c r="F662" s="4" t="inlineStr">
        <is>
          <t>Pechuga Desh</t>
        </is>
      </c>
      <c r="G662" s="4" t="inlineStr">
        <is>
          <t>agro america1012108</t>
        </is>
      </c>
      <c r="H662" s="10" t="n">
        <v>99792</v>
      </c>
      <c r="I662" t="n">
        <v>20</v>
      </c>
      <c r="J662" t="n">
        <v>27</v>
      </c>
      <c r="K662" s="17" t="n">
        <v>0.5</v>
      </c>
      <c r="L662" s="10">
        <f>K662 * H662</f>
        <v/>
      </c>
      <c r="M662" s="17" t="n">
        <v>0.65</v>
      </c>
      <c r="N662" s="10">
        <f>M662 * H662</f>
        <v/>
      </c>
    </row>
    <row r="663">
      <c r="A663" s="4" t="inlineStr">
        <is>
          <t>03.2023</t>
        </is>
      </c>
      <c r="B663" s="4" t="inlineStr">
        <is>
          <t>Pollo</t>
        </is>
      </c>
      <c r="C663" s="4" t="inlineStr">
        <is>
          <t>Agro America</t>
        </is>
      </c>
      <c r="D663" s="4" t="n">
        <v>1012109</v>
      </c>
      <c r="E663" s="4" t="inlineStr">
        <is>
          <t>PO PchDeh 6oz Mr@ Cj AS</t>
        </is>
      </c>
      <c r="F663" s="4" t="inlineStr">
        <is>
          <t>Pechuga Desh</t>
        </is>
      </c>
      <c r="G663" s="4" t="inlineStr">
        <is>
          <t>agro america1012109</t>
        </is>
      </c>
      <c r="H663" s="10" t="n">
        <v>199584</v>
      </c>
      <c r="I663" t="n">
        <v>20</v>
      </c>
      <c r="J663" t="n">
        <v>27</v>
      </c>
      <c r="K663" s="17" t="n">
        <v>0.5</v>
      </c>
      <c r="L663" s="10">
        <f>K663 * H663</f>
        <v/>
      </c>
      <c r="M663" s="17" t="n">
        <v>0.65</v>
      </c>
      <c r="N663" s="10">
        <f>M663 * H663</f>
        <v/>
      </c>
    </row>
    <row r="664">
      <c r="A664" s="4" t="inlineStr">
        <is>
          <t>03.2023</t>
        </is>
      </c>
      <c r="B664" s="4" t="inlineStr">
        <is>
          <t>Pollo</t>
        </is>
      </c>
      <c r="C664" s="4" t="inlineStr">
        <is>
          <t>Agro America</t>
        </is>
      </c>
      <c r="D664" s="4" t="n">
        <v>1012110</v>
      </c>
      <c r="E664" s="4" t="inlineStr">
        <is>
          <t>PO PchDeh 7oz Mr@ Cj AS</t>
        </is>
      </c>
      <c r="F664" s="4" t="inlineStr">
        <is>
          <t>Pechuga Desh</t>
        </is>
      </c>
      <c r="G664" s="4" t="inlineStr">
        <is>
          <t>agro america1012110</t>
        </is>
      </c>
      <c r="H664" s="10" t="n">
        <v>39916.8</v>
      </c>
      <c r="I664" t="n">
        <v>20</v>
      </c>
      <c r="J664" t="n">
        <v>27</v>
      </c>
      <c r="K664" s="17" t="n">
        <v>0.5</v>
      </c>
      <c r="L664" s="10">
        <f>K664 * H664</f>
        <v/>
      </c>
      <c r="M664" s="17" t="n">
        <v>0.65</v>
      </c>
      <c r="N664" s="10">
        <f>M664 * H664</f>
        <v/>
      </c>
    </row>
    <row r="665">
      <c r="A665" s="4" t="inlineStr">
        <is>
          <t>03.2023</t>
        </is>
      </c>
      <c r="B665" s="4" t="inlineStr">
        <is>
          <t>Pollo</t>
        </is>
      </c>
      <c r="C665" s="4" t="inlineStr">
        <is>
          <t>Agro America</t>
        </is>
      </c>
      <c r="D665" s="4" t="n">
        <v>1012111</v>
      </c>
      <c r="E665" s="4" t="inlineStr">
        <is>
          <t>PO PchDeh 8oz Mr@ Cj AS</t>
        </is>
      </c>
      <c r="F665" s="4" t="inlineStr">
        <is>
          <t>Pechuga Desh</t>
        </is>
      </c>
      <c r="G665" s="4" t="inlineStr">
        <is>
          <t>agro america1012111</t>
        </is>
      </c>
      <c r="H665" s="10" t="n">
        <v>78091.776</v>
      </c>
      <c r="I665" t="n">
        <v>20</v>
      </c>
      <c r="J665" t="n">
        <v>27</v>
      </c>
      <c r="K665" s="17" t="n">
        <v>0.5</v>
      </c>
      <c r="L665" s="10">
        <f>K665 * H665</f>
        <v/>
      </c>
      <c r="M665" s="17" t="n">
        <v>0.65</v>
      </c>
      <c r="N665" s="10">
        <f>M665 * H665</f>
        <v/>
      </c>
    </row>
    <row r="666">
      <c r="A666" s="4" t="inlineStr">
        <is>
          <t>03.2023</t>
        </is>
      </c>
      <c r="B666" s="4" t="inlineStr">
        <is>
          <t>Pollo</t>
        </is>
      </c>
      <c r="C666" s="4" t="inlineStr">
        <is>
          <t>Agro America</t>
        </is>
      </c>
      <c r="D666" s="4" t="n">
        <v>1012112</v>
      </c>
      <c r="E666" s="4" t="inlineStr">
        <is>
          <t>PO PchDeh 9oz Mr@ Cj AS</t>
        </is>
      </c>
      <c r="F666" s="4" t="inlineStr">
        <is>
          <t>Pechuga Desh</t>
        </is>
      </c>
      <c r="G666" s="4" t="inlineStr">
        <is>
          <t>agro america1012112</t>
        </is>
      </c>
      <c r="H666" s="10" t="n">
        <v>0</v>
      </c>
      <c r="I666" t="n">
        <v>20</v>
      </c>
      <c r="J666" t="n">
        <v>27</v>
      </c>
      <c r="K666" s="17" t="n">
        <v>0.5</v>
      </c>
      <c r="L666" s="10">
        <f>K666 * H666</f>
        <v/>
      </c>
      <c r="M666" s="17" t="n">
        <v>0.65</v>
      </c>
      <c r="N666" s="10">
        <f>M666 * H666</f>
        <v/>
      </c>
    </row>
    <row r="667">
      <c r="A667" s="4" t="inlineStr">
        <is>
          <t>03.2023</t>
        </is>
      </c>
      <c r="B667" s="4" t="inlineStr">
        <is>
          <t>Pollo</t>
        </is>
      </c>
      <c r="C667" s="4" t="inlineStr">
        <is>
          <t>Agro America</t>
        </is>
      </c>
      <c r="D667" s="4" t="n">
        <v>1012145</v>
      </c>
      <c r="E667" s="4" t="inlineStr">
        <is>
          <t>PO PchDeh S/p/g/f &lt;140@ Fi Cj 20k AS</t>
        </is>
      </c>
      <c r="F667" s="4" t="inlineStr">
        <is>
          <t>Pechuga Desh</t>
        </is>
      </c>
      <c r="G667" s="4" t="inlineStr">
        <is>
          <t>agro america1012145</t>
        </is>
      </c>
      <c r="H667" s="10" t="n">
        <v>39518.6</v>
      </c>
      <c r="I667" t="n">
        <v>20</v>
      </c>
      <c r="J667" t="n">
        <v>27</v>
      </c>
      <c r="K667" s="17" t="n">
        <v>0.5</v>
      </c>
      <c r="L667" s="10">
        <f>K667 * H667</f>
        <v/>
      </c>
      <c r="M667" s="17" t="n">
        <v>0.65</v>
      </c>
      <c r="N667" s="10">
        <f>M667 * H667</f>
        <v/>
      </c>
    </row>
    <row r="668">
      <c r="A668" s="4" t="inlineStr">
        <is>
          <t>03.2023</t>
        </is>
      </c>
      <c r="B668" s="4" t="inlineStr">
        <is>
          <t>Pollo</t>
        </is>
      </c>
      <c r="C668" s="4" t="inlineStr">
        <is>
          <t>Agro America</t>
        </is>
      </c>
      <c r="D668" s="4" t="n">
        <v>1012147</v>
      </c>
      <c r="E668" s="4" t="inlineStr">
        <is>
          <t>PO File s/t Mr@ Fi Cj 17k AS</t>
        </is>
      </c>
      <c r="F668" s="4" t="inlineStr">
        <is>
          <t>Filete</t>
        </is>
      </c>
      <c r="G668" s="4" t="inlineStr">
        <is>
          <t>agro america1012147</t>
        </is>
      </c>
      <c r="H668" s="10" t="n">
        <v>37320.8</v>
      </c>
      <c r="I668" t="n">
        <v>20</v>
      </c>
      <c r="J668" t="n">
        <v>27</v>
      </c>
      <c r="K668" s="17" t="n">
        <v>0.5</v>
      </c>
      <c r="L668" s="10">
        <f>K668 * H668</f>
        <v/>
      </c>
      <c r="M668" s="17" t="n">
        <v>0.65</v>
      </c>
      <c r="N668" s="10">
        <f>M668 * H668</f>
        <v/>
      </c>
    </row>
    <row r="669">
      <c r="A669" s="4" t="inlineStr">
        <is>
          <t>03.2023</t>
        </is>
      </c>
      <c r="B669" s="4" t="inlineStr">
        <is>
          <t>Pollo</t>
        </is>
      </c>
      <c r="C669" s="4" t="inlineStr">
        <is>
          <t>Agro America</t>
        </is>
      </c>
      <c r="D669" s="4" t="n">
        <v>1012148</v>
      </c>
      <c r="E669" s="4" t="inlineStr">
        <is>
          <t>PO Tru-Ctro Ala 60-80 Mr@ Fi Cj 20k AS</t>
        </is>
      </c>
      <c r="F669" s="4" t="inlineStr">
        <is>
          <t>Ala</t>
        </is>
      </c>
      <c r="G669" s="4" t="inlineStr">
        <is>
          <t>agro america1012148</t>
        </is>
      </c>
      <c r="H669" s="10" t="n">
        <v>0</v>
      </c>
      <c r="I669" t="n">
        <v>20</v>
      </c>
      <c r="J669" t="n">
        <v>27</v>
      </c>
      <c r="K669" s="17" t="n">
        <v>0.5</v>
      </c>
      <c r="L669" s="10">
        <f>K669 * H669</f>
        <v/>
      </c>
      <c r="M669" s="17" t="n">
        <v>0.65</v>
      </c>
      <c r="N669" s="10">
        <f>M669 * H669</f>
        <v/>
      </c>
    </row>
    <row r="670">
      <c r="A670" s="4" t="inlineStr">
        <is>
          <t>03.2023</t>
        </is>
      </c>
      <c r="B670" s="4" t="inlineStr">
        <is>
          <t>Pollo</t>
        </is>
      </c>
      <c r="C670" s="4" t="inlineStr">
        <is>
          <t>Agro America</t>
        </is>
      </c>
      <c r="D670" s="4" t="n">
        <v>1012157</v>
      </c>
      <c r="E670" s="4" t="inlineStr">
        <is>
          <t>PO Tru Ala 8x5@ Fi Cj AS</t>
        </is>
      </c>
      <c r="F670" s="4" t="inlineStr">
        <is>
          <t>Ala</t>
        </is>
      </c>
      <c r="G670" s="4" t="inlineStr">
        <is>
          <t>agro america1012157</t>
        </is>
      </c>
      <c r="H670" s="10" t="n">
        <v>0</v>
      </c>
      <c r="I670" t="n">
        <v>20</v>
      </c>
      <c r="J670" t="n">
        <v>27</v>
      </c>
      <c r="K670" s="17" t="n">
        <v>0.5</v>
      </c>
      <c r="L670" s="10">
        <f>K670 * H670</f>
        <v/>
      </c>
      <c r="M670" s="17" t="n">
        <v>0.65</v>
      </c>
      <c r="N670" s="10">
        <f>M670 * H670</f>
        <v/>
      </c>
    </row>
    <row r="671">
      <c r="A671" s="4" t="inlineStr">
        <is>
          <t>03.2023</t>
        </is>
      </c>
      <c r="B671" s="4" t="inlineStr">
        <is>
          <t>Pollo</t>
        </is>
      </c>
      <c r="C671" s="4" t="inlineStr">
        <is>
          <t>Agro America</t>
        </is>
      </c>
      <c r="D671" s="4" t="n">
        <v>1012158</v>
      </c>
      <c r="E671" s="4" t="inlineStr">
        <is>
          <t>PO File s/t 8x5 Mr@ Fi Cj AS</t>
        </is>
      </c>
      <c r="F671" s="4" t="inlineStr">
        <is>
          <t>Filete</t>
        </is>
      </c>
      <c r="G671" s="4" t="inlineStr">
        <is>
          <t>agro america1012158</t>
        </is>
      </c>
      <c r="H671" s="10" t="n">
        <v>39916.8</v>
      </c>
      <c r="I671" t="n">
        <v>20</v>
      </c>
      <c r="J671" t="n">
        <v>27</v>
      </c>
      <c r="K671" s="17" t="n">
        <v>0.5</v>
      </c>
      <c r="L671" s="10">
        <f>K671 * H671</f>
        <v/>
      </c>
      <c r="M671" s="17" t="n">
        <v>0.65</v>
      </c>
      <c r="N671" s="10">
        <f>M671 * H671</f>
        <v/>
      </c>
    </row>
    <row r="672">
      <c r="A672" s="4" t="inlineStr">
        <is>
          <t>03.2023</t>
        </is>
      </c>
      <c r="B672" s="4" t="inlineStr">
        <is>
          <t>Pollo</t>
        </is>
      </c>
      <c r="C672" s="4" t="inlineStr">
        <is>
          <t>Agro America</t>
        </is>
      </c>
      <c r="D672" s="4" t="n">
        <v>1012159</v>
      </c>
      <c r="E672" s="4" t="inlineStr">
        <is>
          <t>PO Tru Ctro Ala 60-80 8x5 Mr@ Fi Cj AS</t>
        </is>
      </c>
      <c r="F672" s="4" t="inlineStr">
        <is>
          <t>Ala</t>
        </is>
      </c>
      <c r="G672" s="4" t="inlineStr">
        <is>
          <t>agro america1012159</t>
        </is>
      </c>
      <c r="H672" s="10" t="n">
        <v>7439.04</v>
      </c>
      <c r="I672" t="n">
        <v>20</v>
      </c>
      <c r="J672" t="n">
        <v>27</v>
      </c>
      <c r="K672" s="17" t="n">
        <v>0.5</v>
      </c>
      <c r="L672" s="10">
        <f>K672 * H672</f>
        <v/>
      </c>
      <c r="M672" s="17" t="n">
        <v>0.65</v>
      </c>
      <c r="N672" s="10">
        <f>M672 * H672</f>
        <v/>
      </c>
    </row>
    <row r="673">
      <c r="A673" s="4" t="inlineStr">
        <is>
          <t>03.2023</t>
        </is>
      </c>
      <c r="B673" s="4" t="inlineStr">
        <is>
          <t>Pollo</t>
        </is>
      </c>
      <c r="C673" s="4" t="inlineStr">
        <is>
          <t>Agro America</t>
        </is>
      </c>
      <c r="D673" s="4" t="n">
        <v>1012160</v>
      </c>
      <c r="E673" s="4" t="inlineStr">
        <is>
          <t>PO PchDeh 8x5 Mr@ Fi Cj AS</t>
        </is>
      </c>
      <c r="F673" s="4" t="inlineStr">
        <is>
          <t>Pechuga Desh</t>
        </is>
      </c>
      <c r="G673" s="4" t="inlineStr">
        <is>
          <t>agro america1012160</t>
        </is>
      </c>
      <c r="H673" s="10" t="n">
        <v>19341.504</v>
      </c>
      <c r="I673" t="n">
        <v>20</v>
      </c>
      <c r="J673" t="n">
        <v>27</v>
      </c>
      <c r="K673" s="17" t="n">
        <v>0.5</v>
      </c>
      <c r="L673" s="10">
        <f>K673 * H673</f>
        <v/>
      </c>
      <c r="M673" s="17" t="n">
        <v>0.65</v>
      </c>
      <c r="N673" s="10">
        <f>M673 * H673</f>
        <v/>
      </c>
    </row>
    <row r="674">
      <c r="A674" s="4" t="inlineStr">
        <is>
          <t>03.2023</t>
        </is>
      </c>
      <c r="B674" s="4" t="inlineStr">
        <is>
          <t>Pollo</t>
        </is>
      </c>
      <c r="C674" s="4" t="inlineStr">
        <is>
          <t>Agro America</t>
        </is>
      </c>
      <c r="D674" s="4" t="n">
        <v>1012161</v>
      </c>
      <c r="E674" s="4" t="inlineStr">
        <is>
          <t>PO Ala Ctro 8x5 Mr@ Cj 20k AS</t>
        </is>
      </c>
      <c r="F674" s="4" t="inlineStr">
        <is>
          <t>Ala</t>
        </is>
      </c>
      <c r="G674" s="4" t="inlineStr">
        <is>
          <t>agro america1012161</t>
        </is>
      </c>
      <c r="H674" s="10" t="n">
        <v>79833.60000000001</v>
      </c>
      <c r="I674" t="n">
        <v>20</v>
      </c>
      <c r="J674" t="n">
        <v>27</v>
      </c>
      <c r="K674" s="17" t="n">
        <v>0.5</v>
      </c>
      <c r="L674" s="10">
        <f>K674 * H674</f>
        <v/>
      </c>
      <c r="M674" s="17" t="n">
        <v>0.65</v>
      </c>
      <c r="N674" s="10">
        <f>M674 * H674</f>
        <v/>
      </c>
    </row>
    <row r="675">
      <c r="A675" s="4" t="inlineStr">
        <is>
          <t>03.2023</t>
        </is>
      </c>
      <c r="B675" s="4" t="inlineStr">
        <is>
          <t>Pollo</t>
        </is>
      </c>
      <c r="C675" s="4" t="inlineStr">
        <is>
          <t>Agro America</t>
        </is>
      </c>
      <c r="D675" s="4" t="n">
        <v>1012163</v>
      </c>
      <c r="E675" s="4" t="inlineStr">
        <is>
          <t>PO File s/t 4x10 Mr@ Zi Cj 20k AS</t>
        </is>
      </c>
      <c r="F675" s="4" t="inlineStr">
        <is>
          <t>Filete</t>
        </is>
      </c>
      <c r="G675" s="4" t="inlineStr">
        <is>
          <t>agro america1012163</t>
        </is>
      </c>
      <c r="H675" s="10" t="n">
        <v>39916.8</v>
      </c>
      <c r="I675" t="n">
        <v>20</v>
      </c>
      <c r="J675" t="n">
        <v>27</v>
      </c>
      <c r="K675" s="17" t="n">
        <v>0.5</v>
      </c>
      <c r="L675" s="10">
        <f>K675 * H675</f>
        <v/>
      </c>
      <c r="M675" s="17" t="n">
        <v>0.65</v>
      </c>
      <c r="N675" s="10">
        <f>M675 * H675</f>
        <v/>
      </c>
    </row>
    <row r="676">
      <c r="A676" s="4" t="inlineStr">
        <is>
          <t>03.2023</t>
        </is>
      </c>
      <c r="B676" s="4" t="inlineStr">
        <is>
          <t>Pollo</t>
        </is>
      </c>
      <c r="C676" s="4" t="inlineStr">
        <is>
          <t>Agro America</t>
        </is>
      </c>
      <c r="D676" s="4" t="n">
        <v>1012164</v>
      </c>
      <c r="E676" s="4" t="inlineStr">
        <is>
          <t>PO Ala Ctro 4x10 Mr@ Zi Cj 20k AS</t>
        </is>
      </c>
      <c r="F676" s="4" t="inlineStr">
        <is>
          <t>Ala</t>
        </is>
      </c>
      <c r="G676" s="4" t="inlineStr">
        <is>
          <t>agro america1012164</t>
        </is>
      </c>
      <c r="H676" s="10" t="n">
        <v>0</v>
      </c>
      <c r="I676" t="n">
        <v>20</v>
      </c>
      <c r="J676" t="n">
        <v>27</v>
      </c>
      <c r="K676" s="17" t="n">
        <v>0.5</v>
      </c>
      <c r="L676" s="10">
        <f>K676 * H676</f>
        <v/>
      </c>
      <c r="M676" s="17" t="n">
        <v>0.65</v>
      </c>
      <c r="N676" s="10">
        <f>M676 * H676</f>
        <v/>
      </c>
    </row>
    <row r="677">
      <c r="A677" s="4" t="inlineStr">
        <is>
          <t>03.2023</t>
        </is>
      </c>
      <c r="B677" s="4" t="inlineStr">
        <is>
          <t>Pollo</t>
        </is>
      </c>
      <c r="C677" s="4" t="inlineStr">
        <is>
          <t>Agro America</t>
        </is>
      </c>
      <c r="D677" s="4" t="n">
        <v>1012165</v>
      </c>
      <c r="E677" s="4" t="inlineStr">
        <is>
          <t>PO Tru-Ctro Ala 4x10 Mr@ Zi Cj AS</t>
        </is>
      </c>
      <c r="F677" s="4" t="inlineStr">
        <is>
          <t>Ala</t>
        </is>
      </c>
      <c r="G677" s="4" t="inlineStr">
        <is>
          <t>agro america1012165</t>
        </is>
      </c>
      <c r="H677" s="10" t="n">
        <v>239500.8</v>
      </c>
      <c r="I677" t="n">
        <v>20</v>
      </c>
      <c r="J677" t="n">
        <v>27</v>
      </c>
      <c r="K677" s="17" t="n">
        <v>0.5</v>
      </c>
      <c r="L677" s="10">
        <f>K677 * H677</f>
        <v/>
      </c>
      <c r="M677" s="17" t="n">
        <v>0.65</v>
      </c>
      <c r="N677" s="10">
        <f>M677 * H677</f>
        <v/>
      </c>
    </row>
    <row r="678">
      <c r="A678" s="4" t="inlineStr">
        <is>
          <t>03.2023</t>
        </is>
      </c>
      <c r="B678" s="4" t="inlineStr">
        <is>
          <t>Pollo</t>
        </is>
      </c>
      <c r="C678" s="4" t="inlineStr">
        <is>
          <t>Agro America</t>
        </is>
      </c>
      <c r="D678" s="4" t="n">
        <v>1012167</v>
      </c>
      <c r="E678" s="4" t="inlineStr">
        <is>
          <t>PO PchDeh 4x10 Mr@ Zi Cj 20k AS</t>
        </is>
      </c>
      <c r="F678" s="4" t="inlineStr">
        <is>
          <t>Pechuga Desh</t>
        </is>
      </c>
      <c r="G678" s="4" t="inlineStr">
        <is>
          <t>agro america1012167</t>
        </is>
      </c>
      <c r="H678" s="10" t="n">
        <v>39916.8</v>
      </c>
      <c r="I678" t="n">
        <v>20</v>
      </c>
      <c r="J678" t="n">
        <v>27</v>
      </c>
      <c r="K678" s="17" t="n">
        <v>0.5</v>
      </c>
      <c r="L678" s="10">
        <f>K678 * H678</f>
        <v/>
      </c>
      <c r="M678" s="17" t="n">
        <v>0.65</v>
      </c>
      <c r="N678" s="10">
        <f>M678 * H678</f>
        <v/>
      </c>
    </row>
    <row r="679">
      <c r="A679" s="4" t="inlineStr">
        <is>
          <t>03.2023</t>
        </is>
      </c>
      <c r="B679" s="4" t="inlineStr">
        <is>
          <t>Pollo</t>
        </is>
      </c>
      <c r="C679" s="4" t="inlineStr">
        <is>
          <t>Agro America</t>
        </is>
      </c>
      <c r="D679" s="4" t="n">
        <v>1012310</v>
      </c>
      <c r="E679" s="4" t="inlineStr">
        <is>
          <t>PO TruEnt Deh s/p Tf Mr@Muestra SAG</t>
        </is>
      </c>
      <c r="F679" s="4" t="inlineStr">
        <is>
          <t>Muestra</t>
        </is>
      </c>
      <c r="G679" s="4" t="inlineStr">
        <is>
          <t>agro america1012310</t>
        </is>
      </c>
      <c r="H679" s="10" t="n">
        <v>0</v>
      </c>
      <c r="I679" t="n">
        <v>20</v>
      </c>
      <c r="J679" t="n">
        <v>27</v>
      </c>
      <c r="K679" s="17" t="n">
        <v>0.5</v>
      </c>
      <c r="L679" s="10">
        <f>K679 * H679</f>
        <v/>
      </c>
      <c r="M679" s="17" t="n">
        <v>0.65</v>
      </c>
      <c r="N679" s="10">
        <f>M679 * H679</f>
        <v/>
      </c>
    </row>
    <row r="680">
      <c r="A680" s="4" t="inlineStr">
        <is>
          <t>03.2023</t>
        </is>
      </c>
      <c r="B680" s="4" t="inlineStr">
        <is>
          <t>Pollo</t>
        </is>
      </c>
      <c r="C680" s="4" t="inlineStr">
        <is>
          <t>Agro America</t>
        </is>
      </c>
      <c r="D680" s="4" t="n">
        <v>1012334</v>
      </c>
      <c r="E680" s="4" t="inlineStr">
        <is>
          <t>PO PchDeh 4x10 Mr@Cj 20k AS</t>
        </is>
      </c>
      <c r="F680" s="4" t="inlineStr">
        <is>
          <t>Pechuga Desh</t>
        </is>
      </c>
      <c r="G680" s="4" t="inlineStr">
        <is>
          <t>agro america1012334</t>
        </is>
      </c>
      <c r="H680" s="10" t="n">
        <v>79833.60000000001</v>
      </c>
      <c r="I680" t="n">
        <v>20</v>
      </c>
      <c r="J680" t="n">
        <v>27</v>
      </c>
      <c r="K680" s="17" t="n">
        <v>0.5</v>
      </c>
      <c r="L680" s="10">
        <f>K680 * H680</f>
        <v/>
      </c>
      <c r="M680" s="17" t="n">
        <v>0.65</v>
      </c>
      <c r="N680" s="10">
        <f>M680 * H680</f>
        <v/>
      </c>
    </row>
    <row r="681">
      <c r="A681" s="4" t="inlineStr">
        <is>
          <t>03.2023</t>
        </is>
      </c>
      <c r="B681" s="4" t="inlineStr">
        <is>
          <t>Pollo</t>
        </is>
      </c>
      <c r="C681" s="4" t="inlineStr">
        <is>
          <t>Agro America</t>
        </is>
      </c>
      <c r="D681" s="4" t="n">
        <v>1012400</v>
      </c>
      <c r="E681" s="4" t="inlineStr">
        <is>
          <t>PO File s/t 700g Mr@ Cj AS</t>
        </is>
      </c>
      <c r="F681" s="4" t="inlineStr">
        <is>
          <t>Filete</t>
        </is>
      </c>
      <c r="G681" s="4" t="inlineStr">
        <is>
          <t>agro america1012400</t>
        </is>
      </c>
      <c r="H681" s="10" t="n">
        <v>0</v>
      </c>
      <c r="I681" t="n">
        <v>20</v>
      </c>
      <c r="J681" t="n">
        <v>27</v>
      </c>
      <c r="K681" s="17" t="n">
        <v>0.5</v>
      </c>
      <c r="L681" s="10">
        <f>K681 * H681</f>
        <v/>
      </c>
      <c r="M681" s="17" t="n">
        <v>0.65</v>
      </c>
      <c r="N681" s="10">
        <f>M681 * H681</f>
        <v/>
      </c>
    </row>
    <row r="682">
      <c r="A682" s="4" t="inlineStr">
        <is>
          <t>03.2023</t>
        </is>
      </c>
      <c r="B682" s="4" t="inlineStr">
        <is>
          <t>Pollo</t>
        </is>
      </c>
      <c r="C682" s="4" t="inlineStr">
        <is>
          <t>Agro America</t>
        </is>
      </c>
      <c r="D682" s="4" t="n">
        <v>1012483</v>
      </c>
      <c r="E682" s="4" t="inlineStr">
        <is>
          <t>PO Tru-Ctro Ala 4x10 Mr@ Cj AS</t>
        </is>
      </c>
      <c r="F682" s="4" t="inlineStr">
        <is>
          <t>Ala</t>
        </is>
      </c>
      <c r="G682" s="4" t="inlineStr">
        <is>
          <t>agro america1012483</t>
        </is>
      </c>
      <c r="H682" s="10" t="n">
        <v>79906.17600000001</v>
      </c>
      <c r="I682" t="n">
        <v>20</v>
      </c>
      <c r="J682" t="n">
        <v>27</v>
      </c>
      <c r="K682" s="17" t="n">
        <v>0.5</v>
      </c>
      <c r="L682" s="10">
        <f>K682 * H682</f>
        <v/>
      </c>
      <c r="M682" s="17" t="n">
        <v>0.65</v>
      </c>
      <c r="N682" s="10">
        <f>M682 * H682</f>
        <v/>
      </c>
    </row>
    <row r="683">
      <c r="A683" s="4" t="inlineStr">
        <is>
          <t>03.2023</t>
        </is>
      </c>
      <c r="B683" s="4" t="inlineStr">
        <is>
          <t>Pollo</t>
        </is>
      </c>
      <c r="C683" s="4" t="inlineStr">
        <is>
          <t>Agro America</t>
        </is>
      </c>
      <c r="D683" s="4" t="n">
        <v>1012518</v>
      </c>
      <c r="E683" s="4" t="inlineStr">
        <is>
          <t>PO File s/t  RC´S 8x5@ Cj AS</t>
        </is>
      </c>
      <c r="F683" s="4" t="inlineStr">
        <is>
          <t>Filete</t>
        </is>
      </c>
      <c r="G683" s="4" t="inlineStr">
        <is>
          <t>agro america1012518</t>
        </is>
      </c>
      <c r="H683" s="10" t="n">
        <v>36288</v>
      </c>
      <c r="I683" t="n">
        <v>20</v>
      </c>
      <c r="J683" t="n">
        <v>27</v>
      </c>
      <c r="K683" s="17" t="n">
        <v>0.5</v>
      </c>
      <c r="L683" s="10">
        <f>K683 * H683</f>
        <v/>
      </c>
      <c r="M683" s="17" t="n">
        <v>0.65</v>
      </c>
      <c r="N683" s="10">
        <f>M683 * H683</f>
        <v/>
      </c>
    </row>
    <row r="684">
      <c r="A684" s="4" t="inlineStr">
        <is>
          <t>03.2023</t>
        </is>
      </c>
      <c r="B684" s="4" t="inlineStr">
        <is>
          <t>Pollo</t>
        </is>
      </c>
      <c r="C684" s="4" t="inlineStr">
        <is>
          <t>Agro America</t>
        </is>
      </c>
      <c r="D684" s="4" t="n">
        <v>1012519</v>
      </c>
      <c r="E684" s="4" t="inlineStr">
        <is>
          <t>PO PchDeh 4oz Mr@ Cj AS</t>
        </is>
      </c>
      <c r="F684" s="4" t="inlineStr">
        <is>
          <t>Pechuga Desh</t>
        </is>
      </c>
      <c r="G684" s="4" t="inlineStr">
        <is>
          <t>agro america1012519</t>
        </is>
      </c>
      <c r="H684" s="10" t="n">
        <v>0</v>
      </c>
      <c r="I684" t="n">
        <v>20</v>
      </c>
      <c r="J684" t="n">
        <v>27</v>
      </c>
      <c r="K684" s="17" t="n">
        <v>0.5</v>
      </c>
      <c r="L684" s="10">
        <f>K684 * H684</f>
        <v/>
      </c>
      <c r="M684" s="17" t="n">
        <v>0.65</v>
      </c>
      <c r="N684" s="10">
        <f>M684 * H684</f>
        <v/>
      </c>
    </row>
    <row r="685">
      <c r="A685" s="4" t="inlineStr">
        <is>
          <t>03.2023</t>
        </is>
      </c>
      <c r="B685" s="4" t="inlineStr">
        <is>
          <t>Pollo</t>
        </is>
      </c>
      <c r="C685" s="4" t="inlineStr">
        <is>
          <t>Agro America</t>
        </is>
      </c>
      <c r="D685" s="4" t="n">
        <v>1012520</v>
      </c>
      <c r="E685" s="4" t="inlineStr">
        <is>
          <t>PO PchDeh 5oz Mr@ Cj AS</t>
        </is>
      </c>
      <c r="F685" s="4" t="inlineStr">
        <is>
          <t>Pechuga Desh</t>
        </is>
      </c>
      <c r="G685" s="4" t="inlineStr">
        <is>
          <t>agro america1012520</t>
        </is>
      </c>
      <c r="H685" s="10" t="n">
        <v>36288</v>
      </c>
      <c r="I685" t="n">
        <v>20</v>
      </c>
      <c r="J685" t="n">
        <v>27</v>
      </c>
      <c r="K685" s="17" t="n">
        <v>0.5</v>
      </c>
      <c r="L685" s="10">
        <f>K685 * H685</f>
        <v/>
      </c>
      <c r="M685" s="17" t="n">
        <v>0.65</v>
      </c>
      <c r="N685" s="10">
        <f>M685 * H685</f>
        <v/>
      </c>
    </row>
    <row r="686">
      <c r="A686" s="4" t="inlineStr">
        <is>
          <t>03.2023</t>
        </is>
      </c>
      <c r="B686" s="4" t="inlineStr">
        <is>
          <t>Pollo</t>
        </is>
      </c>
      <c r="C686" s="4" t="inlineStr">
        <is>
          <t>Agro America</t>
        </is>
      </c>
      <c r="D686" s="4" t="n">
        <v>1012521</v>
      </c>
      <c r="E686" s="4" t="inlineStr">
        <is>
          <t>PO PchDeh 6oz Mr@ Cj AS</t>
        </is>
      </c>
      <c r="F686" s="4" t="inlineStr">
        <is>
          <t>Pechuga Desh</t>
        </is>
      </c>
      <c r="G686" s="4" t="inlineStr">
        <is>
          <t>agro america1012521</t>
        </is>
      </c>
      <c r="H686" s="10" t="n">
        <v>0</v>
      </c>
      <c r="I686" t="n">
        <v>20</v>
      </c>
      <c r="J686" t="n">
        <v>27</v>
      </c>
      <c r="K686" s="17" t="n">
        <v>0.5</v>
      </c>
      <c r="L686" s="10">
        <f>K686 * H686</f>
        <v/>
      </c>
      <c r="M686" s="17" t="n">
        <v>0.65</v>
      </c>
      <c r="N686" s="10">
        <f>M686 * H686</f>
        <v/>
      </c>
    </row>
    <row r="687">
      <c r="A687" s="4" t="inlineStr">
        <is>
          <t>03.2023</t>
        </is>
      </c>
      <c r="B687" s="4" t="inlineStr">
        <is>
          <t>Pollo</t>
        </is>
      </c>
      <c r="C687" s="4" t="inlineStr">
        <is>
          <t>Agro America</t>
        </is>
      </c>
      <c r="D687" s="4" t="n">
        <v>1012522</v>
      </c>
      <c r="E687" s="4" t="inlineStr">
        <is>
          <t>PO PchDeh 7oz Mr@ Cj AS</t>
        </is>
      </c>
      <c r="F687" s="4" t="inlineStr">
        <is>
          <t>Pechuga Desh</t>
        </is>
      </c>
      <c r="G687" s="4" t="inlineStr">
        <is>
          <t>agro america1012522</t>
        </is>
      </c>
      <c r="H687" s="10" t="n">
        <v>116121.6</v>
      </c>
      <c r="I687" t="n">
        <v>20</v>
      </c>
      <c r="J687" t="n">
        <v>27</v>
      </c>
      <c r="K687" s="17" t="n">
        <v>0.5</v>
      </c>
      <c r="L687" s="10">
        <f>K687 * H687</f>
        <v/>
      </c>
      <c r="M687" s="17" t="n">
        <v>0.65</v>
      </c>
      <c r="N687" s="10">
        <f>M687 * H687</f>
        <v/>
      </c>
    </row>
    <row r="688">
      <c r="A688" s="4" t="inlineStr">
        <is>
          <t>03.2023</t>
        </is>
      </c>
      <c r="B688" s="4" t="inlineStr">
        <is>
          <t>Pollo</t>
        </is>
      </c>
      <c r="C688" s="4" t="inlineStr">
        <is>
          <t>Agro America</t>
        </is>
      </c>
      <c r="D688" s="4" t="n">
        <v>1012523</v>
      </c>
      <c r="E688" s="4" t="inlineStr">
        <is>
          <t>PO PchDeh 8oz Mr@ Cj AS</t>
        </is>
      </c>
      <c r="F688" s="4" t="inlineStr">
        <is>
          <t>Pechuga Desh</t>
        </is>
      </c>
      <c r="G688" s="4" t="inlineStr">
        <is>
          <t>agro america1012523</t>
        </is>
      </c>
      <c r="H688" s="10" t="n">
        <v>0</v>
      </c>
      <c r="I688" t="n">
        <v>20</v>
      </c>
      <c r="J688" t="n">
        <v>27</v>
      </c>
      <c r="K688" s="17" t="n">
        <v>0.5</v>
      </c>
      <c r="L688" s="10">
        <f>K688 * H688</f>
        <v/>
      </c>
      <c r="M688" s="17" t="n">
        <v>0.65</v>
      </c>
      <c r="N688" s="10">
        <f>M688 * H688</f>
        <v/>
      </c>
    </row>
    <row r="689">
      <c r="A689" s="4" t="inlineStr">
        <is>
          <t>03.2023</t>
        </is>
      </c>
      <c r="B689" s="4" t="inlineStr">
        <is>
          <t>Pollo</t>
        </is>
      </c>
      <c r="C689" s="4" t="inlineStr">
        <is>
          <t>Agro America</t>
        </is>
      </c>
      <c r="D689" s="4" t="n">
        <v>1012524</v>
      </c>
      <c r="E689" s="4" t="inlineStr">
        <is>
          <t>PO PchDeh 9oz Mr@ Cj AS</t>
        </is>
      </c>
      <c r="F689" s="4" t="inlineStr">
        <is>
          <t>Pechuga Desh</t>
        </is>
      </c>
      <c r="G689" s="4" t="inlineStr">
        <is>
          <t>agro america1012524</t>
        </is>
      </c>
      <c r="H689" s="10" t="n">
        <v>39916.8</v>
      </c>
      <c r="I689" t="n">
        <v>20</v>
      </c>
      <c r="J689" t="n">
        <v>27</v>
      </c>
      <c r="K689" s="17" t="n">
        <v>0.5</v>
      </c>
      <c r="L689" s="10">
        <f>K689 * H689</f>
        <v/>
      </c>
      <c r="M689" s="17" t="n">
        <v>0.65</v>
      </c>
      <c r="N689" s="10">
        <f>M689 * H689</f>
        <v/>
      </c>
    </row>
    <row r="690">
      <c r="A690" s="4" t="inlineStr">
        <is>
          <t>03.2023</t>
        </is>
      </c>
      <c r="B690" s="4" t="inlineStr">
        <is>
          <t>Pollo</t>
        </is>
      </c>
      <c r="C690" s="4" t="inlineStr">
        <is>
          <t>Agro America</t>
        </is>
      </c>
      <c r="D690" s="4" t="n">
        <v>1012579</v>
      </c>
      <c r="E690" s="4" t="inlineStr">
        <is>
          <t>PO PchDeh 4x10 Mr@ MQNI Fi Cj AS</t>
        </is>
      </c>
      <c r="F690" s="4" t="inlineStr">
        <is>
          <t>Pechuga Desh</t>
        </is>
      </c>
      <c r="G690" s="4" t="inlineStr">
        <is>
          <t>agro america1012579</t>
        </is>
      </c>
      <c r="H690" s="10" t="n">
        <v>0</v>
      </c>
      <c r="I690" t="n">
        <v>20</v>
      </c>
      <c r="J690" t="n">
        <v>27</v>
      </c>
      <c r="K690" s="17" t="n">
        <v>0.5</v>
      </c>
      <c r="L690" s="10">
        <f>K690 * H690</f>
        <v/>
      </c>
      <c r="M690" s="17" t="n">
        <v>0.65</v>
      </c>
      <c r="N690" s="10">
        <f>M690 * H690</f>
        <v/>
      </c>
    </row>
    <row r="691">
      <c r="A691" s="4" t="inlineStr">
        <is>
          <t>03.2023</t>
        </is>
      </c>
      <c r="B691" s="4" t="inlineStr">
        <is>
          <t>Pollo</t>
        </is>
      </c>
      <c r="C691" s="4" t="inlineStr">
        <is>
          <t>Agro America</t>
        </is>
      </c>
      <c r="D691" s="4" t="n">
        <v>1012597</v>
      </c>
      <c r="E691" s="4" t="inlineStr">
        <is>
          <t>PO Tru-Ctro Ala 4x10 Mr@ MAQ Fi Cj AS</t>
        </is>
      </c>
      <c r="F691" s="4" t="inlineStr">
        <is>
          <t>Ala</t>
        </is>
      </c>
      <c r="G691" s="4" t="inlineStr">
        <is>
          <t>agro america1012597</t>
        </is>
      </c>
      <c r="H691" s="10" t="n">
        <v>0</v>
      </c>
      <c r="I691" t="n">
        <v>20</v>
      </c>
      <c r="J691" t="n">
        <v>27</v>
      </c>
      <c r="K691" s="17" t="n">
        <v>0.5</v>
      </c>
      <c r="L691" s="10">
        <f>K691 * H691</f>
        <v/>
      </c>
      <c r="M691" s="17" t="n">
        <v>0.65</v>
      </c>
      <c r="N691" s="10">
        <f>M691 * H691</f>
        <v/>
      </c>
    </row>
    <row r="692">
      <c r="A692" s="4" t="inlineStr">
        <is>
          <t>03.2023</t>
        </is>
      </c>
      <c r="B692" s="4" t="inlineStr">
        <is>
          <t>Pollo</t>
        </is>
      </c>
      <c r="C692" s="4" t="inlineStr">
        <is>
          <t>Agro America</t>
        </is>
      </c>
      <c r="D692" s="4" t="n">
        <v>1012601</v>
      </c>
      <c r="E692" s="4" t="inlineStr">
        <is>
          <t>PO Pana S/Corazon@ Cj 18k AS</t>
        </is>
      </c>
      <c r="F692" s="4" t="inlineStr">
        <is>
          <t>Menudencias</t>
        </is>
      </c>
      <c r="G692" s="4" t="inlineStr">
        <is>
          <t>agro america1012601</t>
        </is>
      </c>
      <c r="H692" s="10" t="n">
        <v>0</v>
      </c>
      <c r="I692" t="n">
        <v>20</v>
      </c>
      <c r="J692" t="n">
        <v>27</v>
      </c>
      <c r="K692" s="17" t="n">
        <v>0.5</v>
      </c>
      <c r="L692" s="10">
        <f>K692 * H692</f>
        <v/>
      </c>
      <c r="M692" s="17" t="n">
        <v>0.65</v>
      </c>
      <c r="N692" s="10">
        <f>M692 * H692</f>
        <v/>
      </c>
    </row>
    <row r="693">
      <c r="A693" s="4" t="inlineStr">
        <is>
          <t>03.2023</t>
        </is>
      </c>
      <c r="B693" s="4" t="inlineStr">
        <is>
          <t>Pollo</t>
        </is>
      </c>
      <c r="C693" s="4" t="inlineStr">
        <is>
          <t>Agro America</t>
        </is>
      </c>
      <c r="D693" s="4" t="n">
        <v>1012806</v>
      </c>
      <c r="E693" s="4" t="inlineStr">
        <is>
          <t>PO TruCrtoDeh s/p Mr@ Cj 20k AS</t>
        </is>
      </c>
      <c r="F693" s="4" t="inlineStr">
        <is>
          <t>Trutro Deshuesado</t>
        </is>
      </c>
      <c r="G693" s="4" t="inlineStr">
        <is>
          <t>agro america1012806</t>
        </is>
      </c>
      <c r="H693" s="10" t="n">
        <v>0</v>
      </c>
      <c r="I693" t="n">
        <v>20</v>
      </c>
      <c r="J693" t="n">
        <v>27</v>
      </c>
      <c r="K693" s="17" t="n">
        <v>0.5</v>
      </c>
      <c r="L693" s="10">
        <f>K693 * H693</f>
        <v/>
      </c>
      <c r="M693" s="17" t="n">
        <v>0.65</v>
      </c>
      <c r="N693" s="10">
        <f>M693 * H693</f>
        <v/>
      </c>
    </row>
    <row r="694">
      <c r="A694" s="4" t="inlineStr">
        <is>
          <t>03.2023</t>
        </is>
      </c>
      <c r="B694" s="4" t="inlineStr">
        <is>
          <t>Pollo</t>
        </is>
      </c>
      <c r="C694" s="4" t="inlineStr">
        <is>
          <t>Agro America</t>
        </is>
      </c>
      <c r="D694" s="4" t="n">
        <v>1012837</v>
      </c>
      <c r="E694" s="4" t="inlineStr">
        <is>
          <t>PO Tru-Ctro Ala 4x10 Mr@MQ OOII Cj AS</t>
        </is>
      </c>
      <c r="F694" s="4" t="inlineStr">
        <is>
          <t>Ala</t>
        </is>
      </c>
      <c r="G694" s="4" t="inlineStr">
        <is>
          <t>agro america1012837</t>
        </is>
      </c>
      <c r="H694" s="10" t="n">
        <v>0</v>
      </c>
      <c r="I694" t="n">
        <v>20</v>
      </c>
      <c r="J694" t="n">
        <v>27</v>
      </c>
      <c r="K694" s="17" t="n">
        <v>0.5</v>
      </c>
      <c r="L694" s="10">
        <f>K694 * H694</f>
        <v/>
      </c>
      <c r="M694" s="17" t="n">
        <v>0.65</v>
      </c>
      <c r="N694" s="10">
        <f>M694 * H694</f>
        <v/>
      </c>
    </row>
    <row r="695">
      <c r="A695" s="4" t="inlineStr">
        <is>
          <t>03.2023</t>
        </is>
      </c>
      <c r="B695" s="4" t="inlineStr">
        <is>
          <t>Pollo</t>
        </is>
      </c>
      <c r="C695" s="4" t="inlineStr">
        <is>
          <t>Agro Europa</t>
        </is>
      </c>
      <c r="D695" s="4" t="n">
        <v>1010877</v>
      </c>
      <c r="E695" s="4" t="inlineStr">
        <is>
          <t>PO Molleja Mrps@ Cj 10k AS</t>
        </is>
      </c>
      <c r="F695" s="4" t="inlineStr">
        <is>
          <t>Menudencias</t>
        </is>
      </c>
      <c r="G695" s="4" t="inlineStr">
        <is>
          <t>agro europa1010877</t>
        </is>
      </c>
      <c r="H695" s="10" t="n">
        <v>0</v>
      </c>
      <c r="I695" t="n">
        <v>20</v>
      </c>
      <c r="J695" t="n">
        <v>27</v>
      </c>
      <c r="K695" s="17" t="n">
        <v>0.5</v>
      </c>
      <c r="L695" s="10">
        <f>K695 * H695</f>
        <v/>
      </c>
      <c r="M695" s="17" t="n">
        <v>0.65</v>
      </c>
      <c r="N695" s="10">
        <f>M695 * H695</f>
        <v/>
      </c>
    </row>
    <row r="696">
      <c r="A696" s="4" t="inlineStr">
        <is>
          <t>03.2023</t>
        </is>
      </c>
      <c r="B696" s="4" t="inlineStr">
        <is>
          <t>Pollo</t>
        </is>
      </c>
      <c r="C696" s="4" t="inlineStr">
        <is>
          <t>Agro Europa</t>
        </is>
      </c>
      <c r="D696" s="4" t="n">
        <v>1011748</v>
      </c>
      <c r="E696" s="4" t="inlineStr">
        <is>
          <t>PO PchDeh &gt;170 NMr@ Cj 10k AS</t>
        </is>
      </c>
      <c r="F696" s="4" t="inlineStr">
        <is>
          <t>Pechuga Desh</t>
        </is>
      </c>
      <c r="G696" s="4" t="inlineStr">
        <is>
          <t>agro europa1011748</t>
        </is>
      </c>
      <c r="H696" s="10" t="n">
        <v>0</v>
      </c>
      <c r="I696" t="n">
        <v>20</v>
      </c>
      <c r="J696" t="n">
        <v>27</v>
      </c>
      <c r="K696" s="17" t="n">
        <v>0.5</v>
      </c>
      <c r="L696" s="10">
        <f>K696 * H696</f>
        <v/>
      </c>
      <c r="M696" s="17" t="n">
        <v>0.65</v>
      </c>
      <c r="N696" s="10">
        <f>M696 * H696</f>
        <v/>
      </c>
    </row>
    <row r="697">
      <c r="A697" s="4" t="inlineStr">
        <is>
          <t>03.2023</t>
        </is>
      </c>
      <c r="B697" s="4" t="inlineStr">
        <is>
          <t>Pollo</t>
        </is>
      </c>
      <c r="C697" s="4" t="inlineStr">
        <is>
          <t>Agro Europa</t>
        </is>
      </c>
      <c r="D697" s="4" t="n">
        <v>1011749</v>
      </c>
      <c r="E697" s="4" t="inlineStr">
        <is>
          <t>PO PchDeh NMr Blo@ Cj 10k AS</t>
        </is>
      </c>
      <c r="F697" s="4" t="inlineStr">
        <is>
          <t>Pechuga Desh</t>
        </is>
      </c>
      <c r="G697" s="4" t="inlineStr">
        <is>
          <t>agro europa1011749</t>
        </is>
      </c>
      <c r="H697" s="10" t="n">
        <v>0</v>
      </c>
      <c r="I697" t="n">
        <v>20</v>
      </c>
      <c r="J697" t="n">
        <v>27</v>
      </c>
      <c r="K697" s="17" t="n">
        <v>0.5</v>
      </c>
      <c r="L697" s="10">
        <f>K697 * H697</f>
        <v/>
      </c>
      <c r="M697" s="17" t="n">
        <v>0.65</v>
      </c>
      <c r="N697" s="10">
        <f>M697 * H697</f>
        <v/>
      </c>
    </row>
    <row r="698">
      <c r="A698" s="4" t="inlineStr">
        <is>
          <t>03.2023</t>
        </is>
      </c>
      <c r="B698" s="4" t="inlineStr">
        <is>
          <t>Pollo</t>
        </is>
      </c>
      <c r="C698" s="4" t="inlineStr">
        <is>
          <t>Agro Europa</t>
        </is>
      </c>
      <c r="D698" s="4" t="n">
        <v>1011906</v>
      </c>
      <c r="E698" s="4" t="inlineStr">
        <is>
          <t>PO File NMr@Bo Cj 15K AS</t>
        </is>
      </c>
      <c r="F698" s="4" t="inlineStr">
        <is>
          <t>Filete</t>
        </is>
      </c>
      <c r="G698" s="4" t="inlineStr">
        <is>
          <t>agro europa1011906</t>
        </is>
      </c>
      <c r="H698" s="10" t="n">
        <v>0</v>
      </c>
      <c r="I698" t="n">
        <v>20</v>
      </c>
      <c r="J698" t="n">
        <v>27</v>
      </c>
      <c r="K698" s="17" t="n">
        <v>0.5</v>
      </c>
      <c r="L698" s="10">
        <f>K698 * H698</f>
        <v/>
      </c>
      <c r="M698" s="17" t="n">
        <v>0.65</v>
      </c>
      <c r="N698" s="10">
        <f>M698 * H698</f>
        <v/>
      </c>
    </row>
    <row r="699">
      <c r="A699" s="4" t="inlineStr">
        <is>
          <t>03.2023</t>
        </is>
      </c>
      <c r="B699" s="4" t="inlineStr">
        <is>
          <t>Pollo</t>
        </is>
      </c>
      <c r="C699" s="4" t="inlineStr">
        <is>
          <t>Agro Europa</t>
        </is>
      </c>
      <c r="D699" s="4" t="n">
        <v>1011976</v>
      </c>
      <c r="E699" s="4" t="inlineStr">
        <is>
          <t>PO PchDeh Lam 170-190 NMr@ Bo Cj 10k AS</t>
        </is>
      </c>
      <c r="F699" s="4" t="inlineStr">
        <is>
          <t>Pechuga Desh</t>
        </is>
      </c>
      <c r="G699" s="4" t="inlineStr">
        <is>
          <t>agro europa1011976</t>
        </is>
      </c>
      <c r="H699" s="10" t="n">
        <v>0</v>
      </c>
      <c r="I699" t="n">
        <v>20</v>
      </c>
      <c r="J699" t="n">
        <v>27</v>
      </c>
      <c r="K699" s="17" t="n">
        <v>0.5</v>
      </c>
      <c r="L699" s="10">
        <f>K699 * H699</f>
        <v/>
      </c>
      <c r="M699" s="17" t="n">
        <v>0.65</v>
      </c>
      <c r="N699" s="10">
        <f>M699 * H699</f>
        <v/>
      </c>
    </row>
    <row r="700">
      <c r="A700" s="4" t="inlineStr">
        <is>
          <t>03.2023</t>
        </is>
      </c>
      <c r="B700" s="4" t="inlineStr">
        <is>
          <t>Pollo</t>
        </is>
      </c>
      <c r="C700" s="4" t="inlineStr">
        <is>
          <t>Agro Europa</t>
        </is>
      </c>
      <c r="D700" s="4" t="n">
        <v>1012405</v>
      </c>
      <c r="E700" s="4" t="inlineStr">
        <is>
          <t>PO PchDeh BTI 18.6%@ MQOI Cj 10k AS</t>
        </is>
      </c>
      <c r="F700" s="4" t="inlineStr">
        <is>
          <t>Pechuga Desh</t>
        </is>
      </c>
      <c r="G700" s="4" t="inlineStr">
        <is>
          <t>agro europa1012405</t>
        </is>
      </c>
      <c r="H700" s="10" t="n">
        <v>0</v>
      </c>
      <c r="I700" t="n">
        <v>20</v>
      </c>
      <c r="J700" t="n">
        <v>27</v>
      </c>
      <c r="K700" s="17" t="n">
        <v>0.5</v>
      </c>
      <c r="L700" s="10">
        <f>K700 * H700</f>
        <v/>
      </c>
      <c r="M700" s="17" t="n">
        <v>0.65</v>
      </c>
      <c r="N700" s="10">
        <f>M700 * H700</f>
        <v/>
      </c>
    </row>
    <row r="701">
      <c r="A701" s="4" t="inlineStr">
        <is>
          <t>03.2023</t>
        </is>
      </c>
      <c r="B701" s="4" t="inlineStr">
        <is>
          <t>Pollo</t>
        </is>
      </c>
      <c r="C701" s="4" t="inlineStr">
        <is>
          <t>Agro Europa</t>
        </is>
      </c>
      <c r="D701" s="4" t="n">
        <v>1012432</v>
      </c>
      <c r="E701" s="4" t="inlineStr">
        <is>
          <t>PO PchDeh IQF NMr@ Cj 10k AS</t>
        </is>
      </c>
      <c r="F701" s="4" t="inlineStr">
        <is>
          <t>Pechuga Desh</t>
        </is>
      </c>
      <c r="G701" s="4" t="inlineStr">
        <is>
          <t>agro europa1012432</t>
        </is>
      </c>
      <c r="H701" s="10" t="n">
        <v>0</v>
      </c>
      <c r="I701" t="n">
        <v>20</v>
      </c>
      <c r="J701" t="n">
        <v>27</v>
      </c>
      <c r="K701" s="17" t="n">
        <v>0.5</v>
      </c>
      <c r="L701" s="10">
        <f>K701 * H701</f>
        <v/>
      </c>
      <c r="M701" s="17" t="n">
        <v>0.65</v>
      </c>
      <c r="N701" s="10">
        <f>M701 * H701</f>
        <v/>
      </c>
    </row>
    <row r="702">
      <c r="A702" s="4" t="inlineStr">
        <is>
          <t>03.2023</t>
        </is>
      </c>
      <c r="B702" s="4" t="inlineStr">
        <is>
          <t>Pollo</t>
        </is>
      </c>
      <c r="C702" s="4" t="inlineStr">
        <is>
          <t>Agro Europa</t>
        </is>
      </c>
      <c r="D702" s="4" t="n">
        <v>1012724</v>
      </c>
      <c r="E702" s="4" t="inlineStr">
        <is>
          <t>PO PF Corazon@ Bo 19k Cj</t>
        </is>
      </c>
      <c r="F702" s="4" t="inlineStr">
        <is>
          <t>Menudencias</t>
        </is>
      </c>
      <c r="G702" s="4" t="inlineStr">
        <is>
          <t>agro europa1012724</t>
        </is>
      </c>
      <c r="H702" s="10" t="n">
        <v>0</v>
      </c>
      <c r="I702" t="n">
        <v>20</v>
      </c>
      <c r="J702" t="n">
        <v>27</v>
      </c>
      <c r="K702" s="17" t="n">
        <v>0.5</v>
      </c>
      <c r="L702" s="10">
        <f>K702 * H702</f>
        <v/>
      </c>
      <c r="M702" s="17" t="n">
        <v>0.65</v>
      </c>
      <c r="N702" s="10">
        <f>M702 * H702</f>
        <v/>
      </c>
    </row>
    <row r="703">
      <c r="A703" s="4" t="inlineStr">
        <is>
          <t>03.2023</t>
        </is>
      </c>
      <c r="B703" s="4" t="inlineStr">
        <is>
          <t>Pollo</t>
        </is>
      </c>
      <c r="C703" s="4" t="inlineStr">
        <is>
          <t>Agro Europa</t>
        </is>
      </c>
      <c r="D703" s="4" t="n">
        <v>1012730</v>
      </c>
      <c r="E703" s="4" t="inlineStr">
        <is>
          <t>PO PF Corazón@ Placa 19kg Cj AS</t>
        </is>
      </c>
      <c r="F703" s="4" t="inlineStr">
        <is>
          <t>Menudencias</t>
        </is>
      </c>
      <c r="G703" s="4" t="inlineStr">
        <is>
          <t>agro europa1012730</t>
        </is>
      </c>
      <c r="H703" s="10" t="n">
        <v>0</v>
      </c>
      <c r="I703" t="n">
        <v>20</v>
      </c>
      <c r="J703" t="n">
        <v>27</v>
      </c>
      <c r="K703" s="17" t="n">
        <v>0.5</v>
      </c>
      <c r="L703" s="10">
        <f>K703 * H703</f>
        <v/>
      </c>
      <c r="M703" s="17" t="n">
        <v>0.65</v>
      </c>
      <c r="N703" s="10">
        <f>M703 * H703</f>
        <v/>
      </c>
    </row>
    <row r="704">
      <c r="A704" s="4" t="inlineStr">
        <is>
          <t>03.2023</t>
        </is>
      </c>
      <c r="B704" s="4" t="inlineStr">
        <is>
          <t>Pollo</t>
        </is>
      </c>
      <c r="C704" s="4" t="inlineStr">
        <is>
          <t>Agro Europa</t>
        </is>
      </c>
      <c r="D704" s="4" t="n">
        <v>1012745</v>
      </c>
      <c r="E704" s="4" t="inlineStr">
        <is>
          <t>PO PF Corazon part@Blo 19 kg</t>
        </is>
      </c>
      <c r="F704" s="4" t="inlineStr">
        <is>
          <t>Menudencias</t>
        </is>
      </c>
      <c r="G704" s="4" t="inlineStr">
        <is>
          <t>agro europa1012745</t>
        </is>
      </c>
      <c r="H704" s="10" t="n">
        <v>0</v>
      </c>
      <c r="I704" t="n">
        <v>20</v>
      </c>
      <c r="J704" t="n">
        <v>27</v>
      </c>
      <c r="K704" s="17" t="n">
        <v>0.5</v>
      </c>
      <c r="L704" s="10">
        <f>K704 * H704</f>
        <v/>
      </c>
      <c r="M704" s="17" t="n">
        <v>0.65</v>
      </c>
      <c r="N704" s="10">
        <f>M704 * H704</f>
        <v/>
      </c>
    </row>
    <row r="705">
      <c r="A705" s="4" t="inlineStr">
        <is>
          <t>03.2023</t>
        </is>
      </c>
      <c r="B705" s="4" t="inlineStr">
        <is>
          <t>Pollo</t>
        </is>
      </c>
      <c r="C705" s="4" t="inlineStr">
        <is>
          <t>Agro Europa</t>
        </is>
      </c>
      <c r="D705" s="4" t="n">
        <v>1012805</v>
      </c>
      <c r="E705" s="4" t="inlineStr">
        <is>
          <t>PO TruEnt Deh s/p@ Cj 10k AS</t>
        </is>
      </c>
      <c r="F705" s="4" t="inlineStr">
        <is>
          <t>Trutro Deshuesado</t>
        </is>
      </c>
      <c r="G705" s="4" t="inlineStr">
        <is>
          <t>agro europa1012805</t>
        </is>
      </c>
      <c r="H705" s="10" t="n">
        <v>0</v>
      </c>
      <c r="I705" t="n">
        <v>20</v>
      </c>
      <c r="J705" t="n">
        <v>27</v>
      </c>
      <c r="K705" s="17" t="n">
        <v>0.5</v>
      </c>
      <c r="L705" s="10">
        <f>K705 * H705</f>
        <v/>
      </c>
      <c r="M705" s="17" t="n">
        <v>0.65</v>
      </c>
      <c r="N705" s="10">
        <f>M705 * H705</f>
        <v/>
      </c>
    </row>
    <row r="706">
      <c r="A706" s="4" t="inlineStr">
        <is>
          <t>03.2023</t>
        </is>
      </c>
      <c r="B706" s="4" t="inlineStr">
        <is>
          <t>Pollo</t>
        </is>
      </c>
      <c r="C706" s="4" t="inlineStr">
        <is>
          <t>Agro Mexico</t>
        </is>
      </c>
      <c r="D706" s="4" t="n">
        <v>1011047</v>
      </c>
      <c r="E706" s="4" t="inlineStr">
        <is>
          <t>PO PchDeh &gt;170g NMr@ Cj 10k SP</t>
        </is>
      </c>
      <c r="F706" s="4" t="inlineStr">
        <is>
          <t>Pechuga Desh</t>
        </is>
      </c>
      <c r="G706" s="4" t="inlineStr">
        <is>
          <t>agro mexico1011047</t>
        </is>
      </c>
      <c r="H706" s="10" t="n">
        <v>0</v>
      </c>
      <c r="I706" t="n">
        <v>18</v>
      </c>
      <c r="J706" t="n">
        <v>27</v>
      </c>
      <c r="K706" s="17" t="n">
        <v>0.4444444444444444</v>
      </c>
      <c r="L706" s="10">
        <f>K706 * H706</f>
        <v/>
      </c>
      <c r="M706" s="17" t="n">
        <v>0.6111111111111112</v>
      </c>
      <c r="N706" s="10">
        <f>M706 * H706</f>
        <v/>
      </c>
    </row>
    <row r="707">
      <c r="A707" s="4" t="inlineStr">
        <is>
          <t>03.2023</t>
        </is>
      </c>
      <c r="B707" s="4" t="inlineStr">
        <is>
          <t>Pollo</t>
        </is>
      </c>
      <c r="C707" s="4" t="inlineStr">
        <is>
          <t>Agro Mexico</t>
        </is>
      </c>
      <c r="D707" s="4" t="n">
        <v>1011127</v>
      </c>
      <c r="E707" s="4" t="inlineStr">
        <is>
          <t>PO PchDeh Random Mr Mex@ Cj 10k AS</t>
        </is>
      </c>
      <c r="F707" s="4" t="inlineStr">
        <is>
          <t>Pechuga Desh</t>
        </is>
      </c>
      <c r="G707" s="4" t="inlineStr">
        <is>
          <t>agro mexico1011127</t>
        </is>
      </c>
      <c r="H707" s="10" t="n">
        <v>511120</v>
      </c>
      <c r="I707" t="n">
        <v>18</v>
      </c>
      <c r="J707" t="n">
        <v>27</v>
      </c>
      <c r="K707" s="17" t="n">
        <v>0.4444444444444444</v>
      </c>
      <c r="L707" s="10">
        <f>K707 * H707</f>
        <v/>
      </c>
      <c r="M707" s="17" t="n">
        <v>0.6111111111111112</v>
      </c>
      <c r="N707" s="10">
        <f>M707 * H707</f>
        <v/>
      </c>
    </row>
    <row r="708">
      <c r="A708" s="4" t="inlineStr">
        <is>
          <t>03.2023</t>
        </is>
      </c>
      <c r="B708" s="4" t="inlineStr">
        <is>
          <t>Pollo</t>
        </is>
      </c>
      <c r="C708" s="4" t="inlineStr">
        <is>
          <t>Agro Mexico</t>
        </is>
      </c>
      <c r="D708" s="4" t="n">
        <v>1011150</v>
      </c>
      <c r="E708" s="4" t="inlineStr">
        <is>
          <t>PO Tru-Ctro Ala Mex@ Cj 9k AS</t>
        </is>
      </c>
      <c r="F708" s="4" t="inlineStr">
        <is>
          <t>Ala</t>
        </is>
      </c>
      <c r="G708" s="4" t="inlineStr">
        <is>
          <t>agro mexico1011150</t>
        </is>
      </c>
      <c r="H708" s="10" t="n">
        <v>40014</v>
      </c>
      <c r="I708" t="n">
        <v>18</v>
      </c>
      <c r="J708" t="n">
        <v>27</v>
      </c>
      <c r="K708" s="17" t="n">
        <v>0.4444444444444444</v>
      </c>
      <c r="L708" s="10">
        <f>K708 * H708</f>
        <v/>
      </c>
      <c r="M708" s="17" t="n">
        <v>0.6111111111111112</v>
      </c>
      <c r="N708" s="10">
        <f>M708 * H708</f>
        <v/>
      </c>
    </row>
    <row r="709">
      <c r="A709" s="4" t="inlineStr">
        <is>
          <t>03.2023</t>
        </is>
      </c>
      <c r="B709" s="4" t="inlineStr">
        <is>
          <t>Pollo</t>
        </is>
      </c>
      <c r="C709" s="4" t="inlineStr">
        <is>
          <t>Agro Mexico</t>
        </is>
      </c>
      <c r="D709" s="4" t="n">
        <v>1011151</v>
      </c>
      <c r="E709" s="4" t="inlineStr">
        <is>
          <t>PO File Mex@ Cj 9k AS</t>
        </is>
      </c>
      <c r="F709" s="4" t="inlineStr">
        <is>
          <t>Filete</t>
        </is>
      </c>
      <c r="G709" s="4" t="inlineStr">
        <is>
          <t>agro mexico1011151</t>
        </is>
      </c>
      <c r="H709" s="10" t="n">
        <v>0</v>
      </c>
      <c r="I709" t="n">
        <v>18</v>
      </c>
      <c r="J709" t="n">
        <v>27</v>
      </c>
      <c r="K709" s="17" t="n">
        <v>0.4444444444444444</v>
      </c>
      <c r="L709" s="10">
        <f>K709 * H709</f>
        <v/>
      </c>
      <c r="M709" s="17" t="n">
        <v>0.6111111111111112</v>
      </c>
      <c r="N709" s="10">
        <f>M709 * H709</f>
        <v/>
      </c>
    </row>
    <row r="710">
      <c r="A710" s="4" t="inlineStr">
        <is>
          <t>03.2023</t>
        </is>
      </c>
      <c r="B710" s="4" t="inlineStr">
        <is>
          <t>Pollo</t>
        </is>
      </c>
      <c r="C710" s="4" t="inlineStr">
        <is>
          <t>Agro Mexico</t>
        </is>
      </c>
      <c r="D710" s="4" t="n">
        <v>1011611</v>
      </c>
      <c r="E710" s="4" t="inlineStr">
        <is>
          <t>PO PchDeh MEX@ Cj AS</t>
        </is>
      </c>
      <c r="F710" s="4" t="inlineStr">
        <is>
          <t>Pechuga Desh</t>
        </is>
      </c>
      <c r="G710" s="4" t="inlineStr">
        <is>
          <t>agro mexico1011611</t>
        </is>
      </c>
      <c r="H710" s="10" t="n">
        <v>0</v>
      </c>
      <c r="I710" t="n">
        <v>18</v>
      </c>
      <c r="J710" t="n">
        <v>27</v>
      </c>
      <c r="K710" s="17" t="n">
        <v>0.4444444444444444</v>
      </c>
      <c r="L710" s="10">
        <f>K710 * H710</f>
        <v/>
      </c>
      <c r="M710" s="17" t="n">
        <v>0.6111111111111112</v>
      </c>
      <c r="N710" s="10">
        <f>M710 * H710</f>
        <v/>
      </c>
    </row>
    <row r="711">
      <c r="A711" s="4" t="inlineStr">
        <is>
          <t>03.2023</t>
        </is>
      </c>
      <c r="B711" s="4" t="inlineStr">
        <is>
          <t>Pollo</t>
        </is>
      </c>
      <c r="C711" s="4" t="inlineStr">
        <is>
          <t>Agro Mexico</t>
        </is>
      </c>
      <c r="D711" s="4" t="n">
        <v>1011614</v>
      </c>
      <c r="E711" s="4" t="inlineStr">
        <is>
          <t>PO PchDeh Random Mr MEX@ Cj 20k AS</t>
        </is>
      </c>
      <c r="F711" s="4" t="inlineStr">
        <is>
          <t>Pechuga Desh</t>
        </is>
      </c>
      <c r="G711" s="4" t="inlineStr">
        <is>
          <t>agro mexico1011614</t>
        </is>
      </c>
      <c r="H711" s="10" t="n">
        <v>39908</v>
      </c>
      <c r="I711" t="n">
        <v>18</v>
      </c>
      <c r="J711" t="n">
        <v>27</v>
      </c>
      <c r="K711" s="17" t="n">
        <v>0.4444444444444444</v>
      </c>
      <c r="L711" s="10">
        <f>K711 * H711</f>
        <v/>
      </c>
      <c r="M711" s="17" t="n">
        <v>0.6111111111111112</v>
      </c>
      <c r="N711" s="10">
        <f>M711 * H711</f>
        <v/>
      </c>
    </row>
    <row r="712">
      <c r="A712" s="4" t="inlineStr">
        <is>
          <t>03.2023</t>
        </is>
      </c>
      <c r="B712" s="4" t="inlineStr">
        <is>
          <t>Pollo</t>
        </is>
      </c>
      <c r="C712" s="4" t="inlineStr">
        <is>
          <t>Agro Mexico</t>
        </is>
      </c>
      <c r="D712" s="4" t="n">
        <v>1011748</v>
      </c>
      <c r="E712" s="4" t="inlineStr">
        <is>
          <t>PO PchDeh &gt;170 NMr@ Cj 10k AS</t>
        </is>
      </c>
      <c r="F712" s="4" t="inlineStr">
        <is>
          <t>Pechuga Desh</t>
        </is>
      </c>
      <c r="G712" s="4" t="inlineStr">
        <is>
          <t>agro mexico1011748</t>
        </is>
      </c>
      <c r="H712" s="10" t="n">
        <v>0</v>
      </c>
      <c r="I712" t="n">
        <v>18</v>
      </c>
      <c r="J712" t="n">
        <v>27</v>
      </c>
      <c r="K712" s="17" t="n">
        <v>0.4444444444444444</v>
      </c>
      <c r="L712" s="10">
        <f>K712 * H712</f>
        <v/>
      </c>
      <c r="M712" s="17" t="n">
        <v>0.6111111111111112</v>
      </c>
      <c r="N712" s="10">
        <f>M712 * H712</f>
        <v/>
      </c>
    </row>
    <row r="713">
      <c r="A713" s="4" t="inlineStr">
        <is>
          <t>03.2023</t>
        </is>
      </c>
      <c r="B713" s="4" t="inlineStr">
        <is>
          <t>Pollo</t>
        </is>
      </c>
      <c r="C713" s="4" t="inlineStr">
        <is>
          <t>Agro Mexico</t>
        </is>
      </c>
      <c r="D713" s="4" t="n">
        <v>1012278</v>
      </c>
      <c r="E713" s="4" t="inlineStr">
        <is>
          <t>PO Tru Ala Mex@ Cj 9k AS</t>
        </is>
      </c>
      <c r="F713" s="4" t="inlineStr">
        <is>
          <t>Ala</t>
        </is>
      </c>
      <c r="G713" s="4" t="inlineStr">
        <is>
          <t>agro mexico1012278</t>
        </is>
      </c>
      <c r="H713" s="10" t="n">
        <v>0</v>
      </c>
      <c r="I713" t="n">
        <v>18</v>
      </c>
      <c r="J713" t="n">
        <v>27</v>
      </c>
      <c r="K713" s="17" t="n">
        <v>0.4444444444444444</v>
      </c>
      <c r="L713" s="10">
        <f>K713 * H713</f>
        <v/>
      </c>
      <c r="M713" s="17" t="n">
        <v>0.6111111111111112</v>
      </c>
      <c r="N713" s="10">
        <f>M713 * H713</f>
        <v/>
      </c>
    </row>
    <row r="714">
      <c r="A714" s="4" t="inlineStr">
        <is>
          <t>03.2023</t>
        </is>
      </c>
      <c r="B714" s="4" t="inlineStr">
        <is>
          <t>Pollo</t>
        </is>
      </c>
      <c r="C714" s="4" t="inlineStr">
        <is>
          <t>Agro Mexico</t>
        </is>
      </c>
      <c r="D714" s="4" t="n">
        <v>1012534</v>
      </c>
      <c r="E714" s="4" t="inlineStr">
        <is>
          <t>PO Pech c/h c/p Blo@ Cj 20k AS</t>
        </is>
      </c>
      <c r="F714" s="4" t="inlineStr">
        <is>
          <t>Pechuga</t>
        </is>
      </c>
      <c r="G714" s="4" t="inlineStr">
        <is>
          <t>agro mexico1012534</t>
        </is>
      </c>
      <c r="H714" s="10" t="n">
        <v>0</v>
      </c>
      <c r="I714" t="n">
        <v>18</v>
      </c>
      <c r="J714" t="n">
        <v>27</v>
      </c>
      <c r="K714" s="17" t="n">
        <v>0.4444444444444444</v>
      </c>
      <c r="L714" s="10">
        <f>K714 * H714</f>
        <v/>
      </c>
      <c r="M714" s="17" t="n">
        <v>0.6111111111111112</v>
      </c>
      <c r="N714" s="10">
        <f>M714 * H714</f>
        <v/>
      </c>
    </row>
    <row r="715">
      <c r="A715" s="4" t="inlineStr">
        <is>
          <t>03.2023</t>
        </is>
      </c>
      <c r="B715" s="4" t="inlineStr">
        <is>
          <t>Pollo</t>
        </is>
      </c>
      <c r="C715" s="4" t="inlineStr">
        <is>
          <t>Agro Mexico</t>
        </is>
      </c>
      <c r="D715" s="4" t="n">
        <v>1012764</v>
      </c>
      <c r="E715" s="4" t="inlineStr">
        <is>
          <t>PO Ppa Esp@ Bo Cj 20k AS</t>
        </is>
      </c>
      <c r="F715" s="4" t="inlineStr">
        <is>
          <t>Carne Recuperada</t>
        </is>
      </c>
      <c r="G715" s="4" t="inlineStr">
        <is>
          <t>agro mexico1012764</t>
        </is>
      </c>
      <c r="H715" s="10" t="n">
        <v>48028.378</v>
      </c>
      <c r="I715" t="n">
        <v>18</v>
      </c>
      <c r="J715" t="n">
        <v>27</v>
      </c>
      <c r="K715" s="17" t="n">
        <v>0.4444444444444444</v>
      </c>
      <c r="L715" s="10">
        <f>K715 * H715</f>
        <v/>
      </c>
      <c r="M715" s="17" t="n">
        <v>0.6111111111111112</v>
      </c>
      <c r="N715" s="10">
        <f>M715 * H715</f>
        <v/>
      </c>
    </row>
    <row r="716">
      <c r="A716" s="4" t="inlineStr">
        <is>
          <t>03.2023</t>
        </is>
      </c>
      <c r="B716" s="4" t="inlineStr">
        <is>
          <t>Pollo</t>
        </is>
      </c>
      <c r="C716" s="4" t="inlineStr">
        <is>
          <t>Agro Mexico</t>
        </is>
      </c>
      <c r="D716" s="4" t="n">
        <v>1012796</v>
      </c>
      <c r="E716" s="4" t="inlineStr">
        <is>
          <t>PO Ala Puch Mex@ Cj 10k AS</t>
        </is>
      </c>
      <c r="F716" s="4" t="inlineStr">
        <is>
          <t>Ala</t>
        </is>
      </c>
      <c r="G716" s="4" t="inlineStr">
        <is>
          <t>agro mexico1012796</t>
        </is>
      </c>
      <c r="H716" s="10" t="n">
        <v>39993.71</v>
      </c>
      <c r="I716" t="n">
        <v>18</v>
      </c>
      <c r="J716" t="n">
        <v>27</v>
      </c>
      <c r="K716" s="17" t="n">
        <v>0.4444444444444444</v>
      </c>
      <c r="L716" s="10">
        <f>K716 * H716</f>
        <v/>
      </c>
      <c r="M716" s="17" t="n">
        <v>0.6111111111111112</v>
      </c>
      <c r="N716" s="10">
        <f>M716 * H716</f>
        <v/>
      </c>
    </row>
    <row r="717">
      <c r="A717" s="4" t="inlineStr">
        <is>
          <t>03.2023</t>
        </is>
      </c>
      <c r="B717" s="4" t="inlineStr">
        <is>
          <t>Pollo</t>
        </is>
      </c>
      <c r="C717" s="4" t="inlineStr">
        <is>
          <t>Agro Sudamerica</t>
        </is>
      </c>
      <c r="D717" s="4" t="n">
        <v>1011290</v>
      </c>
      <c r="E717" s="4" t="inlineStr">
        <is>
          <t>PO Pch Piel@ Cj 20k AS</t>
        </is>
      </c>
      <c r="F717" s="4" t="inlineStr">
        <is>
          <t>Subprod</t>
        </is>
      </c>
      <c r="G717" s="4" t="inlineStr">
        <is>
          <t>agro sudamerica1011290</t>
        </is>
      </c>
      <c r="H717" s="10" t="n">
        <v>49144.38</v>
      </c>
      <c r="I717" t="n">
        <v>20</v>
      </c>
      <c r="J717" t="n">
        <v>27</v>
      </c>
      <c r="K717" s="17" t="n">
        <v>0.5</v>
      </c>
      <c r="L717" s="10">
        <f>K717 * H717</f>
        <v/>
      </c>
      <c r="M717" s="17" t="n">
        <v>0.65</v>
      </c>
      <c r="N717" s="10">
        <f>M717 * H717</f>
        <v/>
      </c>
    </row>
    <row r="718">
      <c r="A718" s="4" t="inlineStr">
        <is>
          <t>03.2023</t>
        </is>
      </c>
      <c r="B718" s="4" t="inlineStr">
        <is>
          <t>Pollo</t>
        </is>
      </c>
      <c r="C718" s="4" t="inlineStr">
        <is>
          <t>Agro Sudamerica</t>
        </is>
      </c>
      <c r="D718" s="4" t="n">
        <v>1011421</v>
      </c>
      <c r="E718" s="4" t="inlineStr">
        <is>
          <t>PO Ppa Esp 50 Pim@ Cj 20k AS</t>
        </is>
      </c>
      <c r="F718" s="4" t="inlineStr">
        <is>
          <t>Carne Recuperada</t>
        </is>
      </c>
      <c r="G718" s="4" t="inlineStr">
        <is>
          <t>agro sudamerica1011421</t>
        </is>
      </c>
      <c r="H718" s="10" t="n">
        <v>23990.17</v>
      </c>
      <c r="I718" t="n">
        <v>20</v>
      </c>
      <c r="J718" t="n">
        <v>27</v>
      </c>
      <c r="K718" s="17" t="n">
        <v>0.5</v>
      </c>
      <c r="L718" s="10">
        <f>K718 * H718</f>
        <v/>
      </c>
      <c r="M718" s="17" t="n">
        <v>0.65</v>
      </c>
      <c r="N718" s="10">
        <f>M718 * H718</f>
        <v/>
      </c>
    </row>
    <row r="719">
      <c r="A719" s="4" t="inlineStr">
        <is>
          <t>03.2023</t>
        </is>
      </c>
      <c r="B719" s="4" t="inlineStr">
        <is>
          <t>Pollo</t>
        </is>
      </c>
      <c r="C719" s="4" t="inlineStr">
        <is>
          <t>Agro Sudamerica</t>
        </is>
      </c>
      <c r="D719" s="4" t="n">
        <v>1011582</v>
      </c>
      <c r="E719" s="4" t="inlineStr">
        <is>
          <t>GA S/m@ Gr Cj bca AS</t>
        </is>
      </c>
      <c r="F719" s="4" t="inlineStr">
        <is>
          <t>Reproductor</t>
        </is>
      </c>
      <c r="G719" s="4" t="inlineStr">
        <is>
          <t>agro sudamerica1011582</t>
        </is>
      </c>
      <c r="H719" s="10" t="n">
        <v>34133.812</v>
      </c>
      <c r="I719" t="n">
        <v>20</v>
      </c>
      <c r="J719" t="n">
        <v>27</v>
      </c>
      <c r="K719" s="17" t="n">
        <v>0.5</v>
      </c>
      <c r="L719" s="10">
        <f>K719 * H719</f>
        <v/>
      </c>
      <c r="M719" s="17" t="n">
        <v>0.65</v>
      </c>
      <c r="N719" s="10">
        <f>M719 * H719</f>
        <v/>
      </c>
    </row>
    <row r="720">
      <c r="A720" s="4" t="inlineStr">
        <is>
          <t>03.2023</t>
        </is>
      </c>
      <c r="B720" s="4" t="inlineStr">
        <is>
          <t>Pollo</t>
        </is>
      </c>
      <c r="C720" s="4" t="inlineStr">
        <is>
          <t>Agro Sudamerica</t>
        </is>
      </c>
      <c r="D720" s="4" t="n">
        <v>1012556</v>
      </c>
      <c r="E720" s="4" t="inlineStr">
        <is>
          <t>PO CDM 14% proteina@ Cj 20k AS</t>
        </is>
      </c>
      <c r="F720" s="4" t="inlineStr">
        <is>
          <t>Carne Recuperada</t>
        </is>
      </c>
      <c r="G720" s="4" t="inlineStr">
        <is>
          <t>agro sudamerica1012556</t>
        </is>
      </c>
      <c r="H720" s="10" t="n">
        <v>48019.906</v>
      </c>
      <c r="I720" t="n">
        <v>20</v>
      </c>
      <c r="J720" t="n">
        <v>27</v>
      </c>
      <c r="K720" s="17" t="n">
        <v>0.5</v>
      </c>
      <c r="L720" s="10">
        <f>K720 * H720</f>
        <v/>
      </c>
      <c r="M720" s="17" t="n">
        <v>0.65</v>
      </c>
      <c r="N720" s="10">
        <f>M720 * H720</f>
        <v/>
      </c>
    </row>
    <row r="721">
      <c r="A721" s="4" t="inlineStr">
        <is>
          <t>03.2023</t>
        </is>
      </c>
      <c r="B721" s="4" t="inlineStr">
        <is>
          <t>Pollo</t>
        </is>
      </c>
      <c r="C721" s="4" t="inlineStr">
        <is>
          <t>Agrosuper Asia</t>
        </is>
      </c>
      <c r="D721" s="4" t="n">
        <v>1012612</v>
      </c>
      <c r="E721" s="4" t="inlineStr">
        <is>
          <t>PO Ppa Esp Blo@ Bo Cj 20k AS</t>
        </is>
      </c>
      <c r="F721" s="4" t="inlineStr">
        <is>
          <t>Carne Recuperada</t>
        </is>
      </c>
      <c r="G721" s="4" t="inlineStr">
        <is>
          <t>agrosuper asia1012612</t>
        </is>
      </c>
      <c r="H721" s="10" t="n">
        <v>45226.556</v>
      </c>
      <c r="I721" t="n">
        <v>20</v>
      </c>
      <c r="J721" t="n">
        <v>27</v>
      </c>
      <c r="K721" s="17" t="n">
        <v>0.5</v>
      </c>
      <c r="L721" s="10">
        <f>K721 * H721</f>
        <v/>
      </c>
      <c r="M721" s="17" t="n">
        <v>0.65</v>
      </c>
      <c r="N721" s="10">
        <f>M721 * H721</f>
        <v/>
      </c>
    </row>
    <row r="722">
      <c r="A722" s="4" t="inlineStr">
        <is>
          <t>03.2023</t>
        </is>
      </c>
      <c r="B722" s="4" t="inlineStr">
        <is>
          <t>Pollo</t>
        </is>
      </c>
      <c r="C722" s="4" t="inlineStr">
        <is>
          <t>Agrosuper Shanghai</t>
        </is>
      </c>
      <c r="D722" s="4" t="n">
        <v>1011417</v>
      </c>
      <c r="E722" s="4" t="inlineStr">
        <is>
          <t>PO Ala Ctro NMr 4x5@ Bo Cj 20k AS</t>
        </is>
      </c>
      <c r="F722" s="4" t="inlineStr">
        <is>
          <t>Ala</t>
        </is>
      </c>
      <c r="G722" s="4" t="inlineStr">
        <is>
          <t>agrosuper shanghai1011417</t>
        </is>
      </c>
      <c r="H722" s="10" t="n">
        <v>39600</v>
      </c>
      <c r="I722" t="n">
        <v>20</v>
      </c>
      <c r="J722" t="n">
        <v>27</v>
      </c>
      <c r="K722" s="17" t="n">
        <v>0.5</v>
      </c>
      <c r="L722" s="10">
        <f>K722 * H722</f>
        <v/>
      </c>
      <c r="M722" s="17" t="n">
        <v>0.65</v>
      </c>
      <c r="N722" s="10">
        <f>M722 * H722</f>
        <v/>
      </c>
    </row>
    <row r="723">
      <c r="A723" s="4" t="inlineStr">
        <is>
          <t>03.2023</t>
        </is>
      </c>
      <c r="B723" s="4" t="inlineStr">
        <is>
          <t>Pollo</t>
        </is>
      </c>
      <c r="C723" s="4" t="inlineStr">
        <is>
          <t>Agrosuper Shanghai</t>
        </is>
      </c>
      <c r="D723" s="4" t="n">
        <v>1011586</v>
      </c>
      <c r="E723" s="4" t="inlineStr">
        <is>
          <t>PO Ala Media B 4x10@ Cj 20k AS</t>
        </is>
      </c>
      <c r="F723" s="4" t="inlineStr">
        <is>
          <t>Ala</t>
        </is>
      </c>
      <c r="G723" s="4" t="inlineStr">
        <is>
          <t>agrosuper shanghai1011586</t>
        </is>
      </c>
      <c r="H723" s="10" t="n">
        <v>39908</v>
      </c>
      <c r="I723" t="n">
        <v>20</v>
      </c>
      <c r="J723" t="n">
        <v>27</v>
      </c>
      <c r="K723" s="17" t="n">
        <v>0.5</v>
      </c>
      <c r="L723" s="10">
        <f>K723 * H723</f>
        <v/>
      </c>
      <c r="M723" s="17" t="n">
        <v>0.65</v>
      </c>
      <c r="N723" s="10">
        <f>M723 * H723</f>
        <v/>
      </c>
    </row>
    <row r="724">
      <c r="A724" s="4" t="inlineStr">
        <is>
          <t>03.2023</t>
        </is>
      </c>
      <c r="B724" s="4" t="inlineStr">
        <is>
          <t>Pollo</t>
        </is>
      </c>
      <c r="C724" s="4" t="inlineStr">
        <is>
          <t>Agrosuper Shanghai</t>
        </is>
      </c>
      <c r="D724" s="4" t="n">
        <v>1011967</v>
      </c>
      <c r="E724" s="4" t="inlineStr">
        <is>
          <t>PO Garra J@ Bo Cj 20k AS</t>
        </is>
      </c>
      <c r="F724" s="4" t="inlineStr">
        <is>
          <t>Patas</t>
        </is>
      </c>
      <c r="G724" s="4" t="inlineStr">
        <is>
          <t>agrosuper shanghai1011967</t>
        </is>
      </c>
      <c r="H724" s="10" t="n">
        <v>48000</v>
      </c>
      <c r="I724" t="n">
        <v>20</v>
      </c>
      <c r="J724" t="n">
        <v>27</v>
      </c>
      <c r="K724" s="17" t="n">
        <v>0.5</v>
      </c>
      <c r="L724" s="10">
        <f>K724 * H724</f>
        <v/>
      </c>
      <c r="M724" s="17" t="n">
        <v>0.65</v>
      </c>
      <c r="N724" s="10">
        <f>M724 * H724</f>
        <v/>
      </c>
    </row>
    <row r="725">
      <c r="A725" s="4" t="inlineStr">
        <is>
          <t>03.2023</t>
        </is>
      </c>
      <c r="B725" s="4" t="inlineStr">
        <is>
          <t>Pollo</t>
        </is>
      </c>
      <c r="C725" s="4" t="inlineStr">
        <is>
          <t>Agrosuper Shanghai</t>
        </is>
      </c>
      <c r="D725" s="4" t="n">
        <v>1011968</v>
      </c>
      <c r="E725" s="4" t="inlineStr">
        <is>
          <t>PO Garra L A@ Bo Cj 20k AS</t>
        </is>
      </c>
      <c r="F725" s="4" t="inlineStr">
        <is>
          <t>Patas</t>
        </is>
      </c>
      <c r="G725" s="4" t="inlineStr">
        <is>
          <t>agrosuper shanghai1011968</t>
        </is>
      </c>
      <c r="H725" s="10" t="n">
        <v>75960</v>
      </c>
      <c r="I725" t="n">
        <v>20</v>
      </c>
      <c r="J725" t="n">
        <v>27</v>
      </c>
      <c r="K725" s="17" t="n">
        <v>0.5</v>
      </c>
      <c r="L725" s="10">
        <f>K725 * H725</f>
        <v/>
      </c>
      <c r="M725" s="17" t="n">
        <v>0.65</v>
      </c>
      <c r="N725" s="10">
        <f>M725 * H725</f>
        <v/>
      </c>
    </row>
    <row r="726">
      <c r="A726" s="4" t="inlineStr">
        <is>
          <t>03.2023</t>
        </is>
      </c>
      <c r="B726" s="4" t="inlineStr">
        <is>
          <t>Pollo</t>
        </is>
      </c>
      <c r="C726" s="4" t="inlineStr">
        <is>
          <t>Agrosuper Shanghai</t>
        </is>
      </c>
      <c r="D726" s="4" t="n">
        <v>1011969</v>
      </c>
      <c r="E726" s="4" t="inlineStr">
        <is>
          <t>PO Garra L B@ Bo Cj 20k AS</t>
        </is>
      </c>
      <c r="F726" s="4" t="inlineStr">
        <is>
          <t>Patas</t>
        </is>
      </c>
      <c r="G726" s="4" t="inlineStr">
        <is>
          <t>agrosuper shanghai1011969</t>
        </is>
      </c>
      <c r="H726" s="10" t="n">
        <v>96000</v>
      </c>
      <c r="I726" t="n">
        <v>20</v>
      </c>
      <c r="J726" t="n">
        <v>27</v>
      </c>
      <c r="K726" s="17" t="n">
        <v>0.5</v>
      </c>
      <c r="L726" s="10">
        <f>K726 * H726</f>
        <v/>
      </c>
      <c r="M726" s="17" t="n">
        <v>0.65</v>
      </c>
      <c r="N726" s="10">
        <f>M726 * H726</f>
        <v/>
      </c>
    </row>
    <row r="727">
      <c r="A727" s="4" t="inlineStr">
        <is>
          <t>03.2023</t>
        </is>
      </c>
      <c r="B727" s="4" t="inlineStr">
        <is>
          <t>Pollo</t>
        </is>
      </c>
      <c r="C727" s="4" t="inlineStr">
        <is>
          <t>Agrosuper Shanghai</t>
        </is>
      </c>
      <c r="D727" s="4" t="n">
        <v>1012005</v>
      </c>
      <c r="E727" s="4" t="inlineStr">
        <is>
          <t>PO Garra IQF@ Bo Cj AS</t>
        </is>
      </c>
      <c r="F727" s="4" t="inlineStr">
        <is>
          <t>Patas</t>
        </is>
      </c>
      <c r="G727" s="4" t="inlineStr">
        <is>
          <t>agrosuper shanghai1012005</t>
        </is>
      </c>
      <c r="H727" s="10" t="n">
        <v>0</v>
      </c>
      <c r="I727" t="n">
        <v>20</v>
      </c>
      <c r="J727" t="n">
        <v>27</v>
      </c>
      <c r="K727" s="17" t="n">
        <v>0.5</v>
      </c>
      <c r="L727" s="10">
        <f>K727 * H727</f>
        <v/>
      </c>
      <c r="M727" s="17" t="n">
        <v>0.65</v>
      </c>
      <c r="N727" s="10">
        <f>M727 * H727</f>
        <v/>
      </c>
    </row>
    <row r="728">
      <c r="A728" s="4" t="inlineStr">
        <is>
          <t>03.2023</t>
        </is>
      </c>
      <c r="B728" s="4" t="inlineStr">
        <is>
          <t>Pollo</t>
        </is>
      </c>
      <c r="C728" s="4" t="inlineStr">
        <is>
          <t>Agrosuper Shanghai</t>
        </is>
      </c>
      <c r="D728" s="4" t="n">
        <v>1012218</v>
      </c>
      <c r="E728" s="4" t="inlineStr">
        <is>
          <t>PO Ala Media 1k@ Cj 20k AS</t>
        </is>
      </c>
      <c r="F728" s="4" t="inlineStr">
        <is>
          <t>Ala</t>
        </is>
      </c>
      <c r="G728" s="4" t="inlineStr">
        <is>
          <t>agrosuper shanghai1012218</t>
        </is>
      </c>
      <c r="H728" s="10" t="n">
        <v>84000</v>
      </c>
      <c r="I728" t="n">
        <v>20</v>
      </c>
      <c r="J728" t="n">
        <v>27</v>
      </c>
      <c r="K728" s="17" t="n">
        <v>0.5</v>
      </c>
      <c r="L728" s="10">
        <f>K728 * H728</f>
        <v/>
      </c>
      <c r="M728" s="17" t="n">
        <v>0.65</v>
      </c>
      <c r="N728" s="10">
        <f>M728 * H728</f>
        <v/>
      </c>
    </row>
    <row r="729">
      <c r="A729" s="4" t="inlineStr">
        <is>
          <t>03.2023</t>
        </is>
      </c>
      <c r="B729" s="4" t="inlineStr">
        <is>
          <t>Pollo</t>
        </is>
      </c>
      <c r="C729" s="4" t="inlineStr">
        <is>
          <t>Agrosuper Shanghai</t>
        </is>
      </c>
      <c r="D729" s="4" t="n">
        <v>1012434</v>
      </c>
      <c r="E729" s="4" t="inlineStr">
        <is>
          <t>PO Pta Ala@ Cj 20k AS</t>
        </is>
      </c>
      <c r="F729" s="4" t="inlineStr">
        <is>
          <t>Ala</t>
        </is>
      </c>
      <c r="G729" s="4" t="inlineStr">
        <is>
          <t>agrosuper shanghai1012434</t>
        </is>
      </c>
      <c r="H729" s="10" t="n">
        <v>0</v>
      </c>
      <c r="I729" t="n">
        <v>20</v>
      </c>
      <c r="J729" t="n">
        <v>27</v>
      </c>
      <c r="K729" s="17" t="n">
        <v>0.5</v>
      </c>
      <c r="L729" s="10">
        <f>K729 * H729</f>
        <v/>
      </c>
      <c r="M729" s="17" t="n">
        <v>0.65</v>
      </c>
      <c r="N729" s="10">
        <f>M729 * H729</f>
        <v/>
      </c>
    </row>
    <row r="730">
      <c r="A730" s="4" t="inlineStr">
        <is>
          <t>03.2023</t>
        </is>
      </c>
      <c r="B730" s="4" t="inlineStr">
        <is>
          <t>Pollo</t>
        </is>
      </c>
      <c r="C730" s="4" t="inlineStr">
        <is>
          <t>Agrosuper Shanghai</t>
        </is>
      </c>
      <c r="D730" s="4" t="n">
        <v>1012448</v>
      </c>
      <c r="E730" s="4" t="inlineStr">
        <is>
          <t>PO Garra Economy@ Cj 20k AS</t>
        </is>
      </c>
      <c r="F730" s="4" t="inlineStr">
        <is>
          <t>Patas</t>
        </is>
      </c>
      <c r="G730" s="4" t="inlineStr">
        <is>
          <t>agrosuper shanghai1012448</t>
        </is>
      </c>
      <c r="H730" s="10" t="n">
        <v>47400</v>
      </c>
      <c r="I730" t="n">
        <v>20</v>
      </c>
      <c r="J730" t="n">
        <v>27</v>
      </c>
      <c r="K730" s="17" t="n">
        <v>0.5</v>
      </c>
      <c r="L730" s="10">
        <f>K730 * H730</f>
        <v/>
      </c>
      <c r="M730" s="17" t="n">
        <v>0.65</v>
      </c>
      <c r="N730" s="10">
        <f>M730 * H730</f>
        <v/>
      </c>
    </row>
    <row r="731">
      <c r="A731" s="4" t="inlineStr">
        <is>
          <t>03.2023</t>
        </is>
      </c>
      <c r="B731" s="4" t="inlineStr">
        <is>
          <t>Pollo</t>
        </is>
      </c>
      <c r="C731" s="4" t="inlineStr">
        <is>
          <t>Agrosuper Shanghai</t>
        </is>
      </c>
      <c r="D731" s="4" t="n">
        <v>1012451</v>
      </c>
      <c r="E731" s="4" t="inlineStr">
        <is>
          <t>PO Ala Media@ Cj 15k AS</t>
        </is>
      </c>
      <c r="F731" s="4" t="inlineStr">
        <is>
          <t>Ala</t>
        </is>
      </c>
      <c r="G731" s="4" t="inlineStr">
        <is>
          <t>agrosuper shanghai1012451</t>
        </is>
      </c>
      <c r="H731" s="10" t="n">
        <v>43740</v>
      </c>
      <c r="I731" t="n">
        <v>20</v>
      </c>
      <c r="J731" t="n">
        <v>27</v>
      </c>
      <c r="K731" s="17" t="n">
        <v>0.5</v>
      </c>
      <c r="L731" s="10">
        <f>K731 * H731</f>
        <v/>
      </c>
      <c r="M731" s="17" t="n">
        <v>0.65</v>
      </c>
      <c r="N731" s="10">
        <f>M731 * H731</f>
        <v/>
      </c>
    </row>
    <row r="732">
      <c r="A732" s="4" t="inlineStr">
        <is>
          <t>03.2023</t>
        </is>
      </c>
      <c r="B732" s="4" t="inlineStr">
        <is>
          <t>Pollo</t>
        </is>
      </c>
      <c r="C732" s="4" t="inlineStr">
        <is>
          <t>Agrosuper Shanghai</t>
        </is>
      </c>
      <c r="D732" s="4" t="n">
        <v>1012452</v>
      </c>
      <c r="E732" s="4" t="inlineStr">
        <is>
          <t>PO Ala Media Grado B@ Cj AS</t>
        </is>
      </c>
      <c r="F732" s="4" t="inlineStr">
        <is>
          <t>Ala</t>
        </is>
      </c>
      <c r="G732" s="4" t="inlineStr">
        <is>
          <t>agrosuper shanghai1012452</t>
        </is>
      </c>
      <c r="H732" s="10" t="n">
        <v>0</v>
      </c>
      <c r="I732" t="n">
        <v>20</v>
      </c>
      <c r="J732" t="n">
        <v>27</v>
      </c>
      <c r="K732" s="17" t="n">
        <v>0.5</v>
      </c>
      <c r="L732" s="10">
        <f>K732 * H732</f>
        <v/>
      </c>
      <c r="M732" s="17" t="n">
        <v>0.65</v>
      </c>
      <c r="N732" s="10">
        <f>M732 * H732</f>
        <v/>
      </c>
    </row>
    <row r="733">
      <c r="A733" s="4" t="inlineStr">
        <is>
          <t>03.2023</t>
        </is>
      </c>
      <c r="B733" s="4" t="inlineStr">
        <is>
          <t>Pollo</t>
        </is>
      </c>
      <c r="C733" s="4" t="inlineStr">
        <is>
          <t>Agrosuper Shanghai</t>
        </is>
      </c>
      <c r="D733" s="4" t="n">
        <v>1012453</v>
      </c>
      <c r="E733" s="4" t="inlineStr">
        <is>
          <t>PO Ala Media IQF@ Cj 18k AS</t>
        </is>
      </c>
      <c r="F733" s="4" t="inlineStr">
        <is>
          <t>Ala</t>
        </is>
      </c>
      <c r="G733" s="4" t="inlineStr">
        <is>
          <t>agrosuper shanghai1012453</t>
        </is>
      </c>
      <c r="H733" s="10" t="n">
        <v>1997.6</v>
      </c>
      <c r="I733" t="n">
        <v>20</v>
      </c>
      <c r="J733" t="n">
        <v>27</v>
      </c>
      <c r="K733" s="17" t="n">
        <v>0.5</v>
      </c>
      <c r="L733" s="10">
        <f>K733 * H733</f>
        <v/>
      </c>
      <c r="M733" s="17" t="n">
        <v>0.65</v>
      </c>
      <c r="N733" s="10">
        <f>M733 * H733</f>
        <v/>
      </c>
    </row>
    <row r="734">
      <c r="A734" s="4" t="inlineStr">
        <is>
          <t>03.2023</t>
        </is>
      </c>
      <c r="B734" s="4" t="inlineStr">
        <is>
          <t>Pollo</t>
        </is>
      </c>
      <c r="C734" s="4" t="inlineStr">
        <is>
          <t>Agrosuper Shanghai</t>
        </is>
      </c>
      <c r="D734" s="4" t="n">
        <v>1012455</v>
      </c>
      <c r="E734" s="4" t="inlineStr">
        <is>
          <t>PO Ctro Pta Ala Choice@ Cj 20k AS</t>
        </is>
      </c>
      <c r="F734" s="4" t="inlineStr">
        <is>
          <t>Ala</t>
        </is>
      </c>
      <c r="G734" s="4" t="inlineStr">
        <is>
          <t>agrosuper shanghai1012455</t>
        </is>
      </c>
      <c r="H734" s="10" t="n">
        <v>0</v>
      </c>
      <c r="I734" t="n">
        <v>20</v>
      </c>
      <c r="J734" t="n">
        <v>27</v>
      </c>
      <c r="K734" s="17" t="n">
        <v>0.5</v>
      </c>
      <c r="L734" s="10">
        <f>K734 * H734</f>
        <v/>
      </c>
      <c r="M734" s="17" t="n">
        <v>0.65</v>
      </c>
      <c r="N734" s="10">
        <f>M734 * H734</f>
        <v/>
      </c>
    </row>
    <row r="735">
      <c r="A735" s="4" t="inlineStr">
        <is>
          <t>03.2023</t>
        </is>
      </c>
      <c r="B735" s="4" t="inlineStr">
        <is>
          <t>Pollo</t>
        </is>
      </c>
      <c r="C735" s="4" t="inlineStr">
        <is>
          <t>Agrosuper Shanghai</t>
        </is>
      </c>
      <c r="D735" s="4" t="n">
        <v>1012502</v>
      </c>
      <c r="E735" s="4" t="inlineStr">
        <is>
          <t>PO Garra Large B@ Cj 20k AS</t>
        </is>
      </c>
      <c r="F735" s="4" t="inlineStr">
        <is>
          <t>Patas</t>
        </is>
      </c>
      <c r="G735" s="4" t="inlineStr">
        <is>
          <t>agrosuper shanghai1012502</t>
        </is>
      </c>
      <c r="H735" s="10" t="n">
        <v>0</v>
      </c>
      <c r="I735" t="n">
        <v>20</v>
      </c>
      <c r="J735" t="n">
        <v>27</v>
      </c>
      <c r="K735" s="17" t="n">
        <v>0.5</v>
      </c>
      <c r="L735" s="10">
        <f>K735 * H735</f>
        <v/>
      </c>
      <c r="M735" s="17" t="n">
        <v>0.65</v>
      </c>
      <c r="N735" s="10">
        <f>M735 * H735</f>
        <v/>
      </c>
    </row>
    <row r="736">
      <c r="A736" s="4" t="inlineStr">
        <is>
          <t>03.2023</t>
        </is>
      </c>
      <c r="B736" s="4" t="inlineStr">
        <is>
          <t>Pollo</t>
        </is>
      </c>
      <c r="C736" s="4" t="inlineStr">
        <is>
          <t>Agrosuper Shanghai</t>
        </is>
      </c>
      <c r="D736" s="4" t="n">
        <v>1012503</v>
      </c>
      <c r="E736" s="4" t="inlineStr">
        <is>
          <t>PO Garra M B@ Cj 20k AS</t>
        </is>
      </c>
      <c r="F736" s="4" t="inlineStr">
        <is>
          <t>Patas</t>
        </is>
      </c>
      <c r="G736" s="4" t="inlineStr">
        <is>
          <t>agrosuper shanghai1012503</t>
        </is>
      </c>
      <c r="H736" s="10" t="n">
        <v>192000</v>
      </c>
      <c r="I736" t="n">
        <v>20</v>
      </c>
      <c r="J736" t="n">
        <v>27</v>
      </c>
      <c r="K736" s="17" t="n">
        <v>0.5</v>
      </c>
      <c r="L736" s="10">
        <f>K736 * H736</f>
        <v/>
      </c>
      <c r="M736" s="17" t="n">
        <v>0.65</v>
      </c>
      <c r="N736" s="10">
        <f>M736 * H736</f>
        <v/>
      </c>
    </row>
    <row r="737">
      <c r="A737" s="4" t="inlineStr">
        <is>
          <t>03.2023</t>
        </is>
      </c>
      <c r="B737" s="4" t="inlineStr">
        <is>
          <t>Pollo</t>
        </is>
      </c>
      <c r="C737" s="4" t="inlineStr">
        <is>
          <t>Agrosuper Shanghai</t>
        </is>
      </c>
      <c r="D737" s="4" t="n">
        <v>1012504</v>
      </c>
      <c r="E737" s="4" t="inlineStr">
        <is>
          <t>PO Garra Economy@ Cj 20k AS</t>
        </is>
      </c>
      <c r="F737" s="4" t="inlineStr">
        <is>
          <t>Patas</t>
        </is>
      </c>
      <c r="G737" s="4" t="inlineStr">
        <is>
          <t>agrosuper shanghai1012504</t>
        </is>
      </c>
      <c r="H737" s="10" t="n">
        <v>48000</v>
      </c>
      <c r="I737" t="n">
        <v>20</v>
      </c>
      <c r="J737" t="n">
        <v>27</v>
      </c>
      <c r="K737" s="17" t="n">
        <v>0.5</v>
      </c>
      <c r="L737" s="10">
        <f>K737 * H737</f>
        <v/>
      </c>
      <c r="M737" s="17" t="n">
        <v>0.65</v>
      </c>
      <c r="N737" s="10">
        <f>M737 * H737</f>
        <v/>
      </c>
    </row>
    <row r="738">
      <c r="A738" s="4" t="inlineStr">
        <is>
          <t>03.2023</t>
        </is>
      </c>
      <c r="B738" s="4" t="inlineStr">
        <is>
          <t>Pollo</t>
        </is>
      </c>
      <c r="C738" s="4" t="inlineStr">
        <is>
          <t>Agrosuper Shanghai</t>
        </is>
      </c>
      <c r="D738" s="4" t="n">
        <v>1012525</v>
      </c>
      <c r="E738" s="4" t="inlineStr">
        <is>
          <t>PO Garra J@ Bo Cj 20k AS</t>
        </is>
      </c>
      <c r="F738" s="4" t="inlineStr">
        <is>
          <t>Patas</t>
        </is>
      </c>
      <c r="G738" s="4" t="inlineStr">
        <is>
          <t>agrosuper shanghai1012525</t>
        </is>
      </c>
      <c r="H738" s="10" t="n">
        <v>0</v>
      </c>
      <c r="I738" t="n">
        <v>20</v>
      </c>
      <c r="J738" t="n">
        <v>27</v>
      </c>
      <c r="K738" s="17" t="n">
        <v>0.5</v>
      </c>
      <c r="L738" s="10">
        <f>K738 * H738</f>
        <v/>
      </c>
      <c r="M738" s="17" t="n">
        <v>0.65</v>
      </c>
      <c r="N738" s="10">
        <f>M738 * H738</f>
        <v/>
      </c>
    </row>
    <row r="739">
      <c r="A739" s="4" t="inlineStr">
        <is>
          <t>03.2023</t>
        </is>
      </c>
      <c r="B739" s="4" t="inlineStr">
        <is>
          <t>Pollo</t>
        </is>
      </c>
      <c r="C739" s="4" t="inlineStr">
        <is>
          <t>Agrosuper Shanghai</t>
        </is>
      </c>
      <c r="D739" s="4" t="n">
        <v>1012526</v>
      </c>
      <c r="E739" s="4" t="inlineStr">
        <is>
          <t>PO Garra L A@ Bo Cj 20k AS</t>
        </is>
      </c>
      <c r="F739" s="4" t="inlineStr">
        <is>
          <t>Patas</t>
        </is>
      </c>
      <c r="G739" s="4" t="inlineStr">
        <is>
          <t>agrosuper shanghai1012526</t>
        </is>
      </c>
      <c r="H739" s="10" t="n">
        <v>16240</v>
      </c>
      <c r="I739" t="n">
        <v>20</v>
      </c>
      <c r="J739" t="n">
        <v>27</v>
      </c>
      <c r="K739" s="17" t="n">
        <v>0.5</v>
      </c>
      <c r="L739" s="10">
        <f>K739 * H739</f>
        <v/>
      </c>
      <c r="M739" s="17" t="n">
        <v>0.65</v>
      </c>
      <c r="N739" s="10">
        <f>M739 * H739</f>
        <v/>
      </c>
    </row>
    <row r="740">
      <c r="A740" s="4" t="inlineStr">
        <is>
          <t>03.2023</t>
        </is>
      </c>
      <c r="B740" s="4" t="inlineStr">
        <is>
          <t>Pollo</t>
        </is>
      </c>
      <c r="C740" s="4" t="inlineStr">
        <is>
          <t>Agrosuper Shanghai</t>
        </is>
      </c>
      <c r="D740" s="4" t="n">
        <v>1012527</v>
      </c>
      <c r="E740" s="4" t="inlineStr">
        <is>
          <t>PO Garra M A@ Bo Cj 20k AS</t>
        </is>
      </c>
      <c r="F740" s="4" t="inlineStr">
        <is>
          <t>Patas</t>
        </is>
      </c>
      <c r="G740" s="4" t="inlineStr">
        <is>
          <t>agrosuper shanghai1012527</t>
        </is>
      </c>
      <c r="H740" s="10" t="n">
        <v>0</v>
      </c>
      <c r="I740" t="n">
        <v>20</v>
      </c>
      <c r="J740" t="n">
        <v>27</v>
      </c>
      <c r="K740" s="17" t="n">
        <v>0.5</v>
      </c>
      <c r="L740" s="10">
        <f>K740 * H740</f>
        <v/>
      </c>
      <c r="M740" s="17" t="n">
        <v>0.65</v>
      </c>
      <c r="N740" s="10">
        <f>M740 * H740</f>
        <v/>
      </c>
    </row>
    <row r="741">
      <c r="A741" s="4" t="inlineStr">
        <is>
          <t>03.2023</t>
        </is>
      </c>
      <c r="B741" s="4" t="inlineStr">
        <is>
          <t>Pollo</t>
        </is>
      </c>
      <c r="C741" s="4" t="inlineStr">
        <is>
          <t>Agrosuper Shanghai</t>
        </is>
      </c>
      <c r="D741" s="4" t="n">
        <v>1012595</v>
      </c>
      <c r="E741" s="4" t="inlineStr">
        <is>
          <t>PO PchDeh@ Bo 16x1k Cj AS</t>
        </is>
      </c>
      <c r="F741" s="4" t="inlineStr">
        <is>
          <t>Pechuga Desh</t>
        </is>
      </c>
      <c r="G741" s="4" t="inlineStr">
        <is>
          <t>agrosuper shanghai1012595</t>
        </is>
      </c>
      <c r="H741" s="10" t="n">
        <v>0</v>
      </c>
      <c r="I741" t="n">
        <v>20</v>
      </c>
      <c r="J741" t="n">
        <v>27</v>
      </c>
      <c r="K741" s="17" t="n">
        <v>0.5</v>
      </c>
      <c r="L741" s="10">
        <f>K741 * H741</f>
        <v/>
      </c>
      <c r="M741" s="17" t="n">
        <v>0.65</v>
      </c>
      <c r="N741" s="10">
        <f>M741 * H741</f>
        <v/>
      </c>
    </row>
    <row r="742">
      <c r="A742" s="4" t="inlineStr">
        <is>
          <t>03.2023</t>
        </is>
      </c>
      <c r="B742" s="4" t="inlineStr">
        <is>
          <t>Pollo</t>
        </is>
      </c>
      <c r="C742" s="4" t="inlineStr">
        <is>
          <t>Agrosuper Shanghai</t>
        </is>
      </c>
      <c r="D742" s="4" t="n">
        <v>1012681</v>
      </c>
      <c r="E742" s="4" t="inlineStr">
        <is>
          <t>PO Nudillo @ Cj 20Kg AS</t>
        </is>
      </c>
      <c r="F742" s="4" t="inlineStr">
        <is>
          <t>Subprod</t>
        </is>
      </c>
      <c r="G742" s="4" t="inlineStr">
        <is>
          <t>agrosuper shanghai1012681</t>
        </is>
      </c>
      <c r="H742" s="10" t="n">
        <v>48000</v>
      </c>
      <c r="I742" t="n">
        <v>20</v>
      </c>
      <c r="J742" t="n">
        <v>27</v>
      </c>
      <c r="K742" s="17" t="n">
        <v>0.5</v>
      </c>
      <c r="L742" s="10">
        <f>K742 * H742</f>
        <v/>
      </c>
      <c r="M742" s="17" t="n">
        <v>0.65</v>
      </c>
      <c r="N742" s="10">
        <f>M742 * H742</f>
        <v/>
      </c>
    </row>
    <row r="743">
      <c r="A743" s="4" t="inlineStr">
        <is>
          <t>03.2023</t>
        </is>
      </c>
      <c r="B743" s="4" t="inlineStr">
        <is>
          <t>Pollo</t>
        </is>
      </c>
      <c r="C743" s="4" t="inlineStr">
        <is>
          <t>Agrosuper Shanghai</t>
        </is>
      </c>
      <c r="D743" s="4" t="n">
        <v>1012823</v>
      </c>
      <c r="E743" s="4" t="inlineStr">
        <is>
          <t>PO Tru Desh BL @ Bo Cj 20kg AS</t>
        </is>
      </c>
      <c r="F743" s="4" t="inlineStr">
        <is>
          <t>Trutro Deshuesado</t>
        </is>
      </c>
      <c r="G743" s="4" t="inlineStr">
        <is>
          <t>agrosuper shanghai1012823</t>
        </is>
      </c>
      <c r="H743" s="10" t="n">
        <v>0</v>
      </c>
      <c r="I743" t="n">
        <v>20</v>
      </c>
      <c r="J743" t="n">
        <v>27</v>
      </c>
      <c r="K743" s="17" t="n">
        <v>0.5</v>
      </c>
      <c r="L743" s="10">
        <f>K743 * H743</f>
        <v/>
      </c>
      <c r="M743" s="17" t="n">
        <v>0.65</v>
      </c>
      <c r="N743" s="10">
        <f>M743 * H743</f>
        <v/>
      </c>
    </row>
    <row r="744">
      <c r="A744" s="4" t="inlineStr">
        <is>
          <t>03.2023</t>
        </is>
      </c>
      <c r="B744" s="4" t="inlineStr">
        <is>
          <t>Pollo</t>
        </is>
      </c>
      <c r="C744" s="4" t="inlineStr">
        <is>
          <t>Andes Asia</t>
        </is>
      </c>
      <c r="D744" s="4" t="n">
        <v>1012326</v>
      </c>
      <c r="E744" s="4" t="inlineStr">
        <is>
          <t>PO Corazon@Bo 12k Cj AS</t>
        </is>
      </c>
      <c r="F744" s="4" t="inlineStr">
        <is>
          <t>Menudencias</t>
        </is>
      </c>
      <c r="G744" s="4" t="inlineStr">
        <is>
          <t>andes asia1012326</t>
        </is>
      </c>
      <c r="H744" s="10" t="n">
        <v>0</v>
      </c>
      <c r="I744" t="n">
        <v>20</v>
      </c>
      <c r="J744" t="n">
        <v>27</v>
      </c>
      <c r="K744" s="17" t="n">
        <v>0.5</v>
      </c>
      <c r="L744" s="10">
        <f>K744 * H744</f>
        <v/>
      </c>
      <c r="M744" s="17" t="n">
        <v>0.65</v>
      </c>
      <c r="N744" s="10">
        <f>M744 * H744</f>
        <v/>
      </c>
    </row>
    <row r="745">
      <c r="A745" s="4" t="inlineStr">
        <is>
          <t>03.2023</t>
        </is>
      </c>
      <c r="B745" s="4" t="inlineStr">
        <is>
          <t>Cerdo</t>
        </is>
      </c>
      <c r="C745" s="4" t="inlineStr">
        <is>
          <t>Agro America</t>
        </is>
      </c>
      <c r="D745" s="4" t="n">
        <v>1020822</v>
      </c>
      <c r="E745" s="4" t="inlineStr">
        <is>
          <t>GO Resto Tira Hso@ Cj 20k AS</t>
        </is>
      </c>
      <c r="F745" s="4" t="inlineStr">
        <is>
          <t>Huesos</t>
        </is>
      </c>
      <c r="G745" s="4" t="inlineStr">
        <is>
          <t>agro america1020822</t>
        </is>
      </c>
      <c r="H745" s="10" t="n">
        <v>6929.476</v>
      </c>
      <c r="I745" t="n">
        <v>20</v>
      </c>
      <c r="J745" t="n">
        <v>27</v>
      </c>
      <c r="K745" s="17" t="n">
        <v>0.5</v>
      </c>
      <c r="L745" s="10">
        <f>K745 * H745</f>
        <v/>
      </c>
      <c r="M745" s="17" t="n">
        <v>0.65</v>
      </c>
      <c r="N745" s="10">
        <f>M745 * H745</f>
        <v/>
      </c>
    </row>
    <row r="746">
      <c r="A746" s="4" t="inlineStr">
        <is>
          <t>03.2023</t>
        </is>
      </c>
      <c r="B746" s="4" t="inlineStr">
        <is>
          <t>Cerdo</t>
        </is>
      </c>
      <c r="C746" s="4" t="inlineStr">
        <is>
          <t>Agro America</t>
        </is>
      </c>
      <c r="D746" s="4" t="n">
        <v>1020828</v>
      </c>
      <c r="E746" s="4" t="inlineStr">
        <is>
          <t>GO BB Ribs 20-24 Oz@ Cj 10k AS</t>
        </is>
      </c>
      <c r="F746" s="4" t="inlineStr">
        <is>
          <t>Chuleta</t>
        </is>
      </c>
      <c r="G746" s="4" t="inlineStr">
        <is>
          <t>agro america1020828</t>
        </is>
      </c>
      <c r="H746" s="10" t="n">
        <v>47680</v>
      </c>
      <c r="I746" t="n">
        <v>20</v>
      </c>
      <c r="J746" t="n">
        <v>27</v>
      </c>
      <c r="K746" s="17" t="n">
        <v>0.5</v>
      </c>
      <c r="L746" s="10">
        <f>K746 * H746</f>
        <v/>
      </c>
      <c r="M746" s="17" t="n">
        <v>0.65</v>
      </c>
      <c r="N746" s="10">
        <f>M746 * H746</f>
        <v/>
      </c>
    </row>
    <row r="747">
      <c r="A747" s="4" t="inlineStr">
        <is>
          <t>03.2023</t>
        </is>
      </c>
      <c r="B747" s="4" t="inlineStr">
        <is>
          <t>Cerdo</t>
        </is>
      </c>
      <c r="C747" s="4" t="inlineStr">
        <is>
          <t>Agro America</t>
        </is>
      </c>
      <c r="D747" s="4" t="n">
        <v>1021140</v>
      </c>
      <c r="E747" s="4" t="inlineStr">
        <is>
          <t>GO Chu Ctro@ Fi Cj 20k US</t>
        </is>
      </c>
      <c r="F747" s="4" t="inlineStr">
        <is>
          <t>Chuleta</t>
        </is>
      </c>
      <c r="G747" s="4" t="inlineStr">
        <is>
          <t>agro america1021140</t>
        </is>
      </c>
      <c r="H747" s="10" t="n">
        <v>0</v>
      </c>
      <c r="I747" t="n">
        <v>20</v>
      </c>
      <c r="J747" t="n">
        <v>27</v>
      </c>
      <c r="K747" s="17" t="n">
        <v>0.5</v>
      </c>
      <c r="L747" s="10">
        <f>K747 * H747</f>
        <v/>
      </c>
      <c r="M747" s="17" t="n">
        <v>0.65</v>
      </c>
      <c r="N747" s="10">
        <f>M747 * H747</f>
        <v/>
      </c>
    </row>
    <row r="748">
      <c r="A748" s="4" t="inlineStr">
        <is>
          <t>03.2023</t>
        </is>
      </c>
      <c r="B748" s="4" t="inlineStr">
        <is>
          <t>Cerdo</t>
        </is>
      </c>
      <c r="C748" s="4" t="inlineStr">
        <is>
          <t>Agro America</t>
        </is>
      </c>
      <c r="D748" s="4" t="n">
        <v>1021398</v>
      </c>
      <c r="E748" s="4" t="inlineStr">
        <is>
          <t>GO File C/cab@ Cj 5k AS</t>
        </is>
      </c>
      <c r="F748" s="4" t="inlineStr">
        <is>
          <t>Filete</t>
        </is>
      </c>
      <c r="G748" s="4" t="inlineStr">
        <is>
          <t>agro america1021398</t>
        </is>
      </c>
      <c r="H748" s="10" t="n">
        <v>0</v>
      </c>
      <c r="I748" t="n">
        <v>20</v>
      </c>
      <c r="J748" t="n">
        <v>27</v>
      </c>
      <c r="K748" s="17" t="n">
        <v>0.5</v>
      </c>
      <c r="L748" s="10">
        <f>K748 * H748</f>
        <v/>
      </c>
      <c r="M748" s="17" t="n">
        <v>0.65</v>
      </c>
      <c r="N748" s="10">
        <f>M748 * H748</f>
        <v/>
      </c>
    </row>
    <row r="749">
      <c r="A749" s="4" t="inlineStr">
        <is>
          <t>03.2023</t>
        </is>
      </c>
      <c r="B749" s="4" t="inlineStr">
        <is>
          <t>Cerdo</t>
        </is>
      </c>
      <c r="C749" s="4" t="inlineStr">
        <is>
          <t>Agro America</t>
        </is>
      </c>
      <c r="D749" s="4" t="n">
        <v>1021538</v>
      </c>
      <c r="E749" s="4" t="inlineStr">
        <is>
          <t>GO Pecho Belly S/p@ Vp Cj AS</t>
        </is>
      </c>
      <c r="F749" s="4" t="inlineStr">
        <is>
          <t>Panceta</t>
        </is>
      </c>
      <c r="G749" s="4" t="inlineStr">
        <is>
          <t>agro america1021538</t>
        </is>
      </c>
      <c r="H749" s="10" t="n">
        <v>144026.146</v>
      </c>
      <c r="I749" t="n">
        <v>20</v>
      </c>
      <c r="J749" t="n">
        <v>27</v>
      </c>
      <c r="K749" s="17" t="n">
        <v>0.5</v>
      </c>
      <c r="L749" s="10">
        <f>K749 * H749</f>
        <v/>
      </c>
      <c r="M749" s="17" t="n">
        <v>0.65</v>
      </c>
      <c r="N749" s="10">
        <f>M749 * H749</f>
        <v/>
      </c>
    </row>
    <row r="750">
      <c r="A750" s="4" t="inlineStr">
        <is>
          <t>03.2023</t>
        </is>
      </c>
      <c r="B750" s="4" t="inlineStr">
        <is>
          <t>Cerdo</t>
        </is>
      </c>
      <c r="C750" s="4" t="inlineStr">
        <is>
          <t>Agro America</t>
        </is>
      </c>
      <c r="D750" s="4" t="n">
        <v>1021539</v>
      </c>
      <c r="E750" s="4" t="inlineStr">
        <is>
          <t>GO Pecho Belly C/Hso pec@ Vp Cj AS</t>
        </is>
      </c>
      <c r="F750" s="4" t="inlineStr">
        <is>
          <t>Panceta</t>
        </is>
      </c>
      <c r="G750" s="4" t="inlineStr">
        <is>
          <t>agro america1021539</t>
        </is>
      </c>
      <c r="H750" s="10" t="n">
        <v>47993.742</v>
      </c>
      <c r="I750" t="n">
        <v>20</v>
      </c>
      <c r="J750" t="n">
        <v>27</v>
      </c>
      <c r="K750" s="17" t="n">
        <v>0.5</v>
      </c>
      <c r="L750" s="10">
        <f>K750 * H750</f>
        <v/>
      </c>
      <c r="M750" s="17" t="n">
        <v>0.65</v>
      </c>
      <c r="N750" s="10">
        <f>M750 * H750</f>
        <v/>
      </c>
    </row>
    <row r="751">
      <c r="A751" s="4" t="inlineStr">
        <is>
          <t>03.2023</t>
        </is>
      </c>
      <c r="B751" s="4" t="inlineStr">
        <is>
          <t>Cerdo</t>
        </is>
      </c>
      <c r="C751" s="4" t="inlineStr">
        <is>
          <t>Agro America</t>
        </is>
      </c>
      <c r="D751" s="4" t="n">
        <v>1022619</v>
      </c>
      <c r="E751" s="4" t="inlineStr">
        <is>
          <t>GO Malaya 5-6mm@ Vp Cj AS</t>
        </is>
      </c>
      <c r="F751" s="4" t="inlineStr">
        <is>
          <t>Prolijado</t>
        </is>
      </c>
      <c r="G751" s="4" t="inlineStr">
        <is>
          <t>agro america1022619</t>
        </is>
      </c>
      <c r="H751" s="10" t="n">
        <v>0</v>
      </c>
      <c r="I751" t="n">
        <v>20</v>
      </c>
      <c r="J751" t="n">
        <v>27</v>
      </c>
      <c r="K751" s="17" t="n">
        <v>0.5</v>
      </c>
      <c r="L751" s="10">
        <f>K751 * H751</f>
        <v/>
      </c>
      <c r="M751" s="17" t="n">
        <v>0.65</v>
      </c>
      <c r="N751" s="10">
        <f>M751 * H751</f>
        <v/>
      </c>
    </row>
    <row r="752">
      <c r="A752" s="4" t="inlineStr">
        <is>
          <t>03.2023</t>
        </is>
      </c>
      <c r="B752" s="4" t="inlineStr">
        <is>
          <t>Cerdo</t>
        </is>
      </c>
      <c r="C752" s="4" t="inlineStr">
        <is>
          <t>Agro America</t>
        </is>
      </c>
      <c r="D752" s="4" t="n">
        <v>1022814</v>
      </c>
      <c r="E752" s="4" t="inlineStr">
        <is>
          <t>GO Cos 75 Mit@ Cj Tf 20k AS</t>
        </is>
      </c>
      <c r="F752" s="4" t="inlineStr">
        <is>
          <t>Muestra</t>
        </is>
      </c>
      <c r="G752" s="4" t="inlineStr">
        <is>
          <t>agro america1022814</t>
        </is>
      </c>
      <c r="H752" s="10" t="n">
        <v>0</v>
      </c>
      <c r="I752" t="n">
        <v>20</v>
      </c>
      <c r="J752" t="n">
        <v>27</v>
      </c>
      <c r="K752" s="17" t="n">
        <v>0.5</v>
      </c>
      <c r="L752" s="10">
        <f>K752 * H752</f>
        <v/>
      </c>
      <c r="M752" s="17" t="n">
        <v>0.65</v>
      </c>
      <c r="N752" s="10">
        <f>M752 * H752</f>
        <v/>
      </c>
    </row>
    <row r="753">
      <c r="A753" s="4" t="inlineStr">
        <is>
          <t>03.2023</t>
        </is>
      </c>
      <c r="B753" s="4" t="inlineStr">
        <is>
          <t>Cerdo</t>
        </is>
      </c>
      <c r="C753" s="4" t="inlineStr">
        <is>
          <t>Agro America</t>
        </is>
      </c>
      <c r="D753" s="4" t="n">
        <v>1023273</v>
      </c>
      <c r="E753" s="4" t="inlineStr">
        <is>
          <t>GO Posta Negra@ Va Cj 20k</t>
        </is>
      </c>
      <c r="F753" s="4" t="inlineStr">
        <is>
          <t>Pierna</t>
        </is>
      </c>
      <c r="G753" s="4" t="inlineStr">
        <is>
          <t>agro america1023273</t>
        </is>
      </c>
      <c r="H753" s="10" t="n">
        <v>0</v>
      </c>
      <c r="I753" t="n">
        <v>20</v>
      </c>
      <c r="J753" t="n">
        <v>27</v>
      </c>
      <c r="K753" s="17" t="n">
        <v>0.5</v>
      </c>
      <c r="L753" s="10">
        <f>K753 * H753</f>
        <v/>
      </c>
      <c r="M753" s="17" t="n">
        <v>0.65</v>
      </c>
      <c r="N753" s="10">
        <f>M753 * H753</f>
        <v/>
      </c>
    </row>
    <row r="754">
      <c r="A754" s="4" t="inlineStr">
        <is>
          <t>03.2023</t>
        </is>
      </c>
      <c r="B754" s="4" t="inlineStr">
        <is>
          <t>Cerdo</t>
        </is>
      </c>
      <c r="C754" s="4" t="inlineStr">
        <is>
          <t>Agro America</t>
        </is>
      </c>
      <c r="D754" s="4" t="n">
        <v>1023274</v>
      </c>
      <c r="E754" s="4" t="inlineStr">
        <is>
          <t>GO Ganso S/g S/abst @ Va Cj 12k</t>
        </is>
      </c>
      <c r="F754" s="4" t="inlineStr">
        <is>
          <t>Pierna</t>
        </is>
      </c>
      <c r="G754" s="4" t="inlineStr">
        <is>
          <t>agro america1023274</t>
        </is>
      </c>
      <c r="H754" s="10" t="n">
        <v>0</v>
      </c>
      <c r="I754" t="n">
        <v>20</v>
      </c>
      <c r="J754" t="n">
        <v>27</v>
      </c>
      <c r="K754" s="17" t="n">
        <v>0.5</v>
      </c>
      <c r="L754" s="10">
        <f>K754 * H754</f>
        <v/>
      </c>
      <c r="M754" s="17" t="n">
        <v>0.65</v>
      </c>
      <c r="N754" s="10">
        <f>M754 * H754</f>
        <v/>
      </c>
    </row>
    <row r="755">
      <c r="A755" s="4" t="inlineStr">
        <is>
          <t>03.2023</t>
        </is>
      </c>
      <c r="B755" s="4" t="inlineStr">
        <is>
          <t>Cerdo</t>
        </is>
      </c>
      <c r="C755" s="4" t="inlineStr">
        <is>
          <t>Agro America</t>
        </is>
      </c>
      <c r="D755" s="4" t="n">
        <v>1023276</v>
      </c>
      <c r="E755" s="4" t="inlineStr">
        <is>
          <t>GO Rosada@ Va Cj 20k</t>
        </is>
      </c>
      <c r="F755" s="4" t="inlineStr">
        <is>
          <t>Pierna</t>
        </is>
      </c>
      <c r="G755" s="4" t="inlineStr">
        <is>
          <t>agro america1023276</t>
        </is>
      </c>
      <c r="H755" s="10" t="n">
        <v>7944.71</v>
      </c>
      <c r="I755" t="n">
        <v>20</v>
      </c>
      <c r="J755" t="n">
        <v>27</v>
      </c>
      <c r="K755" s="17" t="n">
        <v>0.5</v>
      </c>
      <c r="L755" s="10">
        <f>K755 * H755</f>
        <v/>
      </c>
      <c r="M755" s="17" t="n">
        <v>0.65</v>
      </c>
      <c r="N755" s="10">
        <f>M755 * H755</f>
        <v/>
      </c>
    </row>
    <row r="756">
      <c r="A756" s="4" t="inlineStr">
        <is>
          <t>03.2023</t>
        </is>
      </c>
      <c r="B756" s="4" t="inlineStr">
        <is>
          <t>Cerdo</t>
        </is>
      </c>
      <c r="C756" s="4" t="inlineStr">
        <is>
          <t>Agro America</t>
        </is>
      </c>
      <c r="D756" s="4" t="n">
        <v>1023446</v>
      </c>
      <c r="E756" s="4" t="inlineStr">
        <is>
          <t>GO Panc C/cue@ IWP Cj 20k AS</t>
        </is>
      </c>
      <c r="F756" s="4" t="inlineStr">
        <is>
          <t>Panceta</t>
        </is>
      </c>
      <c r="G756" s="4" t="inlineStr">
        <is>
          <t>agro america1023446</t>
        </is>
      </c>
      <c r="H756" s="10" t="n">
        <v>0</v>
      </c>
      <c r="I756" t="n">
        <v>20</v>
      </c>
      <c r="J756" t="n">
        <v>27</v>
      </c>
      <c r="K756" s="17" t="n">
        <v>0.5</v>
      </c>
      <c r="L756" s="10">
        <f>K756 * H756</f>
        <v/>
      </c>
      <c r="M756" s="17" t="n">
        <v>0.65</v>
      </c>
      <c r="N756" s="10">
        <f>M756 * H756</f>
        <v/>
      </c>
    </row>
    <row r="757">
      <c r="A757" s="4" t="inlineStr">
        <is>
          <t>03.2023</t>
        </is>
      </c>
      <c r="B757" s="4" t="inlineStr">
        <is>
          <t>Cerdo</t>
        </is>
      </c>
      <c r="C757" s="4" t="inlineStr">
        <is>
          <t>Agro Europa</t>
        </is>
      </c>
      <c r="D757" s="4" t="n">
        <v>1020660</v>
      </c>
      <c r="E757" s="4" t="inlineStr">
        <is>
          <t>GO PernilP@ Bo Cj 20k AS</t>
        </is>
      </c>
      <c r="F757" s="4" t="inlineStr">
        <is>
          <t>Pernil</t>
        </is>
      </c>
      <c r="G757" s="4" t="inlineStr">
        <is>
          <t>agro europa1020660</t>
        </is>
      </c>
      <c r="H757" s="10" t="n">
        <v>0</v>
      </c>
      <c r="I757" t="n">
        <v>20</v>
      </c>
      <c r="J757" t="n">
        <v>27</v>
      </c>
      <c r="K757" s="17" t="n">
        <v>0.5</v>
      </c>
      <c r="L757" s="10">
        <f>K757 * H757</f>
        <v/>
      </c>
      <c r="M757" s="17" t="n">
        <v>0.65</v>
      </c>
      <c r="N757" s="10">
        <f>M757 * H757</f>
        <v/>
      </c>
    </row>
    <row r="758">
      <c r="A758" s="4" t="inlineStr">
        <is>
          <t>03.2023</t>
        </is>
      </c>
      <c r="B758" s="4" t="inlineStr">
        <is>
          <t>Cerdo</t>
        </is>
      </c>
      <c r="C758" s="4" t="inlineStr">
        <is>
          <t>Agro Europa</t>
        </is>
      </c>
      <c r="D758" s="4" t="n">
        <v>1020853</v>
      </c>
      <c r="E758" s="4" t="inlineStr">
        <is>
          <t>GO File C/cab@ Cj 5k AS</t>
        </is>
      </c>
      <c r="F758" s="4" t="inlineStr">
        <is>
          <t>Filete</t>
        </is>
      </c>
      <c r="G758" s="4" t="inlineStr">
        <is>
          <t>agro europa1020853</t>
        </is>
      </c>
      <c r="H758" s="10" t="n">
        <v>80000</v>
      </c>
      <c r="I758" t="n">
        <v>20</v>
      </c>
      <c r="J758" t="n">
        <v>27</v>
      </c>
      <c r="K758" s="17" t="n">
        <v>0.5</v>
      </c>
      <c r="L758" s="10">
        <f>K758 * H758</f>
        <v/>
      </c>
      <c r="M758" s="17" t="n">
        <v>0.65</v>
      </c>
      <c r="N758" s="10">
        <f>M758 * H758</f>
        <v/>
      </c>
    </row>
    <row r="759">
      <c r="A759" s="4" t="inlineStr">
        <is>
          <t>03.2023</t>
        </is>
      </c>
      <c r="B759" s="4" t="inlineStr">
        <is>
          <t>Cerdo</t>
        </is>
      </c>
      <c r="C759" s="4" t="inlineStr">
        <is>
          <t>Agro Europa</t>
        </is>
      </c>
      <c r="D759" s="4" t="n">
        <v>1021550</v>
      </c>
      <c r="E759" s="4" t="inlineStr">
        <is>
          <t>GO Triming 85/15@ Cj 20k AS</t>
        </is>
      </c>
      <c r="F759" s="4" t="inlineStr">
        <is>
          <t>Recortes</t>
        </is>
      </c>
      <c r="G759" s="4" t="inlineStr">
        <is>
          <t>agro europa1021550</t>
        </is>
      </c>
      <c r="H759" s="10" t="n">
        <v>1520</v>
      </c>
      <c r="I759" t="n">
        <v>20</v>
      </c>
      <c r="J759" t="n">
        <v>27</v>
      </c>
      <c r="K759" s="17" t="n">
        <v>0.5</v>
      </c>
      <c r="L759" s="10">
        <f>K759 * H759</f>
        <v/>
      </c>
      <c r="M759" s="17" t="n">
        <v>0.65</v>
      </c>
      <c r="N759" s="10">
        <f>M759 * H759</f>
        <v/>
      </c>
    </row>
    <row r="760">
      <c r="A760" s="4" t="inlineStr">
        <is>
          <t>03.2023</t>
        </is>
      </c>
      <c r="B760" s="4" t="inlineStr">
        <is>
          <t>Cerdo</t>
        </is>
      </c>
      <c r="C760" s="4" t="inlineStr">
        <is>
          <t>Agro Europa</t>
        </is>
      </c>
      <c r="D760" s="4" t="n">
        <v>1022097</v>
      </c>
      <c r="E760" s="4" t="inlineStr">
        <is>
          <t>GO Solomillo@ Bo Cj 20k AS</t>
        </is>
      </c>
      <c r="F760" s="4" t="inlineStr">
        <is>
          <t>Filete</t>
        </is>
      </c>
      <c r="G760" s="4" t="inlineStr">
        <is>
          <t>agro europa1022097</t>
        </is>
      </c>
      <c r="H760" s="10" t="n">
        <v>9997.172</v>
      </c>
      <c r="I760" t="n">
        <v>20</v>
      </c>
      <c r="J760" t="n">
        <v>27</v>
      </c>
      <c r="K760" s="17" t="n">
        <v>0.5</v>
      </c>
      <c r="L760" s="10">
        <f>K760 * H760</f>
        <v/>
      </c>
      <c r="M760" s="17" t="n">
        <v>0.65</v>
      </c>
      <c r="N760" s="10">
        <f>M760 * H760</f>
        <v/>
      </c>
    </row>
    <row r="761">
      <c r="A761" s="4" t="inlineStr">
        <is>
          <t>03.2023</t>
        </is>
      </c>
      <c r="B761" s="4" t="inlineStr">
        <is>
          <t>Cerdo</t>
        </is>
      </c>
      <c r="C761" s="4" t="inlineStr">
        <is>
          <t>Agro Europa</t>
        </is>
      </c>
      <c r="D761" s="4" t="n">
        <v>1022858</v>
      </c>
      <c r="E761" s="4" t="inlineStr">
        <is>
          <t>GO Lom Ctro 27@ Fi Cj 20k AS</t>
        </is>
      </c>
      <c r="F761" s="4" t="inlineStr">
        <is>
          <t>Lomo</t>
        </is>
      </c>
      <c r="G761" s="4" t="inlineStr">
        <is>
          <t>agro europa1022858</t>
        </is>
      </c>
      <c r="H761" s="10" t="n">
        <v>0</v>
      </c>
      <c r="I761" t="n">
        <v>20</v>
      </c>
      <c r="J761" t="n">
        <v>27</v>
      </c>
      <c r="K761" s="17" t="n">
        <v>0.5</v>
      </c>
      <c r="L761" s="10">
        <f>K761 * H761</f>
        <v/>
      </c>
      <c r="M761" s="17" t="n">
        <v>0.65</v>
      </c>
      <c r="N761" s="10">
        <f>M761 * H761</f>
        <v/>
      </c>
    </row>
    <row r="762">
      <c r="A762" s="4" t="inlineStr">
        <is>
          <t>03.2023</t>
        </is>
      </c>
      <c r="B762" s="4" t="inlineStr">
        <is>
          <t>Cerdo</t>
        </is>
      </c>
      <c r="C762" s="4" t="inlineStr">
        <is>
          <t>Agro Europa</t>
        </is>
      </c>
      <c r="D762" s="4" t="n">
        <v>1023264</v>
      </c>
      <c r="E762" s="4" t="inlineStr">
        <is>
          <t>GO Trip Calib Tub 35-39# Bidon AS</t>
        </is>
      </c>
      <c r="F762" s="4" t="inlineStr">
        <is>
          <t>Subprod</t>
        </is>
      </c>
      <c r="G762" s="4" t="inlineStr">
        <is>
          <t>agro europa1023264</t>
        </is>
      </c>
      <c r="H762" s="10" t="n">
        <v>5070</v>
      </c>
      <c r="I762" t="n">
        <v>20</v>
      </c>
      <c r="J762" t="n">
        <v>27</v>
      </c>
      <c r="K762" s="17" t="n">
        <v>0.5</v>
      </c>
      <c r="L762" s="10">
        <f>K762 * H762</f>
        <v/>
      </c>
      <c r="M762" s="17" t="n">
        <v>0.65</v>
      </c>
      <c r="N762" s="10">
        <f>M762 * H762</f>
        <v/>
      </c>
    </row>
    <row r="763">
      <c r="A763" s="4" t="inlineStr">
        <is>
          <t>03.2023</t>
        </is>
      </c>
      <c r="B763" s="4" t="inlineStr">
        <is>
          <t>Cerdo</t>
        </is>
      </c>
      <c r="C763" s="4" t="inlineStr">
        <is>
          <t>Agro Europa</t>
        </is>
      </c>
      <c r="D763" s="4" t="n">
        <v>1023292</v>
      </c>
      <c r="E763" s="4" t="inlineStr">
        <is>
          <t>GO Tripa Calib 32/35# Bidon AS</t>
        </is>
      </c>
      <c r="F763" s="4" t="inlineStr">
        <is>
          <t>Subprod</t>
        </is>
      </c>
      <c r="G763" s="4" t="inlineStr">
        <is>
          <t>agro europa1023292</t>
        </is>
      </c>
      <c r="H763" s="10" t="n">
        <v>34700.4</v>
      </c>
      <c r="I763" t="n">
        <v>20</v>
      </c>
      <c r="J763" t="n">
        <v>27</v>
      </c>
      <c r="K763" s="17" t="n">
        <v>0.5</v>
      </c>
      <c r="L763" s="10">
        <f>K763 * H763</f>
        <v/>
      </c>
      <c r="M763" s="17" t="n">
        <v>0.65</v>
      </c>
      <c r="N763" s="10">
        <f>M763 * H763</f>
        <v/>
      </c>
    </row>
    <row r="764">
      <c r="A764" s="4" t="inlineStr">
        <is>
          <t>03.2023</t>
        </is>
      </c>
      <c r="B764" s="4" t="inlineStr">
        <is>
          <t>Cerdo</t>
        </is>
      </c>
      <c r="C764" s="4" t="inlineStr">
        <is>
          <t>Agro Mexico</t>
        </is>
      </c>
      <c r="D764" s="4" t="n">
        <v>1020845</v>
      </c>
      <c r="E764" s="4" t="inlineStr">
        <is>
          <t>GO Lom Vet 44@ Fi Cj 20k AS</t>
        </is>
      </c>
      <c r="F764" s="4" t="inlineStr">
        <is>
          <t>Lomo</t>
        </is>
      </c>
      <c r="G764" s="4" t="inlineStr">
        <is>
          <t>agro mexico1020845</t>
        </is>
      </c>
      <c r="H764" s="10" t="n">
        <v>0</v>
      </c>
      <c r="I764" t="n">
        <v>18</v>
      </c>
      <c r="J764" t="n">
        <v>27</v>
      </c>
      <c r="K764" s="17" t="n">
        <v>0.4444444444444444</v>
      </c>
      <c r="L764" s="10">
        <f>K764 * H764</f>
        <v/>
      </c>
      <c r="M764" s="17" t="n">
        <v>0.6111111111111112</v>
      </c>
      <c r="N764" s="10">
        <f>M764 * H764</f>
        <v/>
      </c>
    </row>
    <row r="765">
      <c r="A765" s="4" t="inlineStr">
        <is>
          <t>03.2023</t>
        </is>
      </c>
      <c r="B765" s="4" t="inlineStr">
        <is>
          <t>Cerdo</t>
        </is>
      </c>
      <c r="C765" s="4" t="inlineStr">
        <is>
          <t>Agro Mexico</t>
        </is>
      </c>
      <c r="D765" s="4" t="n">
        <v>1021020</v>
      </c>
      <c r="E765" s="4" t="inlineStr">
        <is>
          <t>GO Papda@ Bo Cj 20k AS</t>
        </is>
      </c>
      <c r="F765" s="4" t="inlineStr">
        <is>
          <t>Plancha</t>
        </is>
      </c>
      <c r="G765" s="4" t="inlineStr">
        <is>
          <t>agro mexico1021020</t>
        </is>
      </c>
      <c r="H765" s="10" t="n">
        <v>0</v>
      </c>
      <c r="I765" t="n">
        <v>18</v>
      </c>
      <c r="J765" t="n">
        <v>27</v>
      </c>
      <c r="K765" s="17" t="n">
        <v>0.4444444444444444</v>
      </c>
      <c r="L765" s="10">
        <f>K765 * H765</f>
        <v/>
      </c>
      <c r="M765" s="17" t="n">
        <v>0.6111111111111112</v>
      </c>
      <c r="N765" s="10">
        <f>M765 * H765</f>
        <v/>
      </c>
    </row>
    <row r="766">
      <c r="A766" s="4" t="inlineStr">
        <is>
          <t>03.2023</t>
        </is>
      </c>
      <c r="B766" s="4" t="inlineStr">
        <is>
          <t>Cerdo</t>
        </is>
      </c>
      <c r="C766" s="4" t="inlineStr">
        <is>
          <t>Agro Mexico</t>
        </is>
      </c>
      <c r="D766" s="4" t="n">
        <v>1021270</v>
      </c>
      <c r="E766" s="4" t="inlineStr">
        <is>
          <t>GO Forro Pal@ Bo Cj 20k AS</t>
        </is>
      </c>
      <c r="F766" s="4" t="inlineStr">
        <is>
          <t>Cueros</t>
        </is>
      </c>
      <c r="G766" s="4" t="inlineStr">
        <is>
          <t>agro mexico1021270</t>
        </is>
      </c>
      <c r="H766" s="10" t="n">
        <v>0</v>
      </c>
      <c r="I766" t="n">
        <v>18</v>
      </c>
      <c r="J766" t="n">
        <v>27</v>
      </c>
      <c r="K766" s="17" t="n">
        <v>0.4444444444444444</v>
      </c>
      <c r="L766" s="10">
        <f>K766 * H766</f>
        <v/>
      </c>
      <c r="M766" s="17" t="n">
        <v>0.6111111111111112</v>
      </c>
      <c r="N766" s="10">
        <f>M766 * H766</f>
        <v/>
      </c>
    </row>
    <row r="767">
      <c r="A767" s="4" t="inlineStr">
        <is>
          <t>03.2023</t>
        </is>
      </c>
      <c r="B767" s="4" t="inlineStr">
        <is>
          <t>Cerdo</t>
        </is>
      </c>
      <c r="C767" s="4" t="inlineStr">
        <is>
          <t>Agro Mexico</t>
        </is>
      </c>
      <c r="D767" s="4" t="n">
        <v>1021272</v>
      </c>
      <c r="E767" s="4" t="inlineStr">
        <is>
          <t>GO Pna Forro@ Bo Cj 20k AS</t>
        </is>
      </c>
      <c r="F767" s="4" t="inlineStr">
        <is>
          <t>Cueros</t>
        </is>
      </c>
      <c r="G767" s="4" t="inlineStr">
        <is>
          <t>agro mexico1021272</t>
        </is>
      </c>
      <c r="H767" s="10" t="n">
        <v>144014.738</v>
      </c>
      <c r="I767" t="n">
        <v>18</v>
      </c>
      <c r="J767" t="n">
        <v>27</v>
      </c>
      <c r="K767" s="17" t="n">
        <v>0.4444444444444444</v>
      </c>
      <c r="L767" s="10">
        <f>K767 * H767</f>
        <v/>
      </c>
      <c r="M767" s="17" t="n">
        <v>0.6111111111111112</v>
      </c>
      <c r="N767" s="10">
        <f>M767 * H767</f>
        <v/>
      </c>
    </row>
    <row r="768">
      <c r="A768" s="4" t="inlineStr">
        <is>
          <t>03.2023</t>
        </is>
      </c>
      <c r="B768" s="4" t="inlineStr">
        <is>
          <t>Cerdo</t>
        </is>
      </c>
      <c r="C768" s="4" t="inlineStr">
        <is>
          <t>Agro Mexico</t>
        </is>
      </c>
      <c r="D768" s="4" t="n">
        <v>1021555</v>
      </c>
      <c r="E768" s="4" t="inlineStr">
        <is>
          <t>GO Grasa Desp Papda@ Cj 20k AS</t>
        </is>
      </c>
      <c r="F768" s="4" t="inlineStr">
        <is>
          <t>Grasas</t>
        </is>
      </c>
      <c r="G768" s="4" t="inlineStr">
        <is>
          <t>agro mexico1021555</t>
        </is>
      </c>
      <c r="H768" s="10" t="n">
        <v>96026.984</v>
      </c>
      <c r="I768" t="n">
        <v>18</v>
      </c>
      <c r="J768" t="n">
        <v>27</v>
      </c>
      <c r="K768" s="17" t="n">
        <v>0.4444444444444444</v>
      </c>
      <c r="L768" s="10">
        <f>K768 * H768</f>
        <v/>
      </c>
      <c r="M768" s="17" t="n">
        <v>0.6111111111111112</v>
      </c>
      <c r="N768" s="10">
        <f>M768 * H768</f>
        <v/>
      </c>
    </row>
    <row r="769">
      <c r="A769" s="4" t="inlineStr">
        <is>
          <t>03.2023</t>
        </is>
      </c>
      <c r="B769" s="4" t="inlineStr">
        <is>
          <t>Cerdo</t>
        </is>
      </c>
      <c r="C769" s="4" t="inlineStr">
        <is>
          <t>Agro Mexico</t>
        </is>
      </c>
      <c r="D769" s="4" t="n">
        <v>1021874</v>
      </c>
      <c r="E769" s="4" t="inlineStr">
        <is>
          <t>GO Gord chic@ Cj 20k AS</t>
        </is>
      </c>
      <c r="F769" s="4" t="inlineStr">
        <is>
          <t>Grasas</t>
        </is>
      </c>
      <c r="G769" s="4" t="inlineStr">
        <is>
          <t>agro mexico1021874</t>
        </is>
      </c>
      <c r="H769" s="10" t="n">
        <v>421545.772</v>
      </c>
      <c r="I769" t="n">
        <v>18</v>
      </c>
      <c r="J769" t="n">
        <v>27</v>
      </c>
      <c r="K769" s="17" t="n">
        <v>0.4444444444444444</v>
      </c>
      <c r="L769" s="10">
        <f>K769 * H769</f>
        <v/>
      </c>
      <c r="M769" s="17" t="n">
        <v>0.6111111111111112</v>
      </c>
      <c r="N769" s="10">
        <f>M769 * H769</f>
        <v/>
      </c>
    </row>
    <row r="770">
      <c r="A770" s="4" t="inlineStr">
        <is>
          <t>03.2023</t>
        </is>
      </c>
      <c r="B770" s="4" t="inlineStr">
        <is>
          <t>Cerdo</t>
        </is>
      </c>
      <c r="C770" s="4" t="inlineStr">
        <is>
          <t>Agro Mexico</t>
        </is>
      </c>
      <c r="D770" s="4" t="n">
        <v>1022115</v>
      </c>
      <c r="E770" s="4" t="inlineStr">
        <is>
          <t>GO Plancha c/Cuero@ Cj 20k AS</t>
        </is>
      </c>
      <c r="F770" s="4" t="inlineStr">
        <is>
          <t>Plancha</t>
        </is>
      </c>
      <c r="G770" s="4" t="inlineStr">
        <is>
          <t>agro mexico1022115</t>
        </is>
      </c>
      <c r="H770" s="10" t="n">
        <v>48021.172</v>
      </c>
      <c r="I770" t="n">
        <v>18</v>
      </c>
      <c r="J770" t="n">
        <v>27</v>
      </c>
      <c r="K770" s="17" t="n">
        <v>0.4444444444444444</v>
      </c>
      <c r="L770" s="10">
        <f>K770 * H770</f>
        <v/>
      </c>
      <c r="M770" s="17" t="n">
        <v>0.6111111111111112</v>
      </c>
      <c r="N770" s="10">
        <f>M770 * H770</f>
        <v/>
      </c>
    </row>
    <row r="771">
      <c r="A771" s="4" t="inlineStr">
        <is>
          <t>03.2023</t>
        </is>
      </c>
      <c r="B771" s="4" t="inlineStr">
        <is>
          <t>Cerdo</t>
        </is>
      </c>
      <c r="C771" s="4" t="inlineStr">
        <is>
          <t>Agro Mexico</t>
        </is>
      </c>
      <c r="D771" s="4" t="n">
        <v>1022854</v>
      </c>
      <c r="E771" s="4" t="inlineStr">
        <is>
          <t>GO Hso Pecho@ Cj 10k AS</t>
        </is>
      </c>
      <c r="F771" s="4" t="inlineStr">
        <is>
          <t>Huesos</t>
        </is>
      </c>
      <c r="G771" s="4" t="inlineStr">
        <is>
          <t>agro mexico1022854</t>
        </is>
      </c>
      <c r="H771" s="10" t="n">
        <v>0</v>
      </c>
      <c r="I771" t="n">
        <v>18</v>
      </c>
      <c r="J771" t="n">
        <v>27</v>
      </c>
      <c r="K771" s="17" t="n">
        <v>0.4444444444444444</v>
      </c>
      <c r="L771" s="10">
        <f>K771 * H771</f>
        <v/>
      </c>
      <c r="M771" s="17" t="n">
        <v>0.6111111111111112</v>
      </c>
      <c r="N771" s="10">
        <f>M771 * H771</f>
        <v/>
      </c>
    </row>
    <row r="772">
      <c r="A772" s="4" t="inlineStr">
        <is>
          <t>03.2023</t>
        </is>
      </c>
      <c r="B772" s="4" t="inlineStr">
        <is>
          <t>Cerdo</t>
        </is>
      </c>
      <c r="C772" s="4" t="inlineStr">
        <is>
          <t>Agro Mexico</t>
        </is>
      </c>
      <c r="D772" s="4" t="n">
        <v>1023218</v>
      </c>
      <c r="E772" s="4" t="inlineStr">
        <is>
          <t>GO Estomago Pouch@ 20k AS</t>
        </is>
      </c>
      <c r="F772" s="4" t="inlineStr">
        <is>
          <t>Subprod</t>
        </is>
      </c>
      <c r="G772" s="4" t="inlineStr">
        <is>
          <t>agro mexico1023218</t>
        </is>
      </c>
      <c r="H772" s="10" t="n">
        <v>0</v>
      </c>
      <c r="I772" t="n">
        <v>18</v>
      </c>
      <c r="J772" t="n">
        <v>27</v>
      </c>
      <c r="K772" s="17" t="n">
        <v>0.4444444444444444</v>
      </c>
      <c r="L772" s="10">
        <f>K772 * H772</f>
        <v/>
      </c>
      <c r="M772" s="17" t="n">
        <v>0.6111111111111112</v>
      </c>
      <c r="N772" s="10">
        <f>M772 * H772</f>
        <v/>
      </c>
    </row>
    <row r="773">
      <c r="A773" s="4" t="inlineStr">
        <is>
          <t>03.2023</t>
        </is>
      </c>
      <c r="B773" s="4" t="inlineStr">
        <is>
          <t>Cerdo</t>
        </is>
      </c>
      <c r="C773" s="4" t="inlineStr">
        <is>
          <t>Agro Mexico</t>
        </is>
      </c>
      <c r="D773" s="4" t="n">
        <v>1023302</v>
      </c>
      <c r="E773" s="4" t="inlineStr">
        <is>
          <t>GO Mantec@ Cj 20k AS</t>
        </is>
      </c>
      <c r="F773" s="4" t="inlineStr">
        <is>
          <t>Grasas</t>
        </is>
      </c>
      <c r="G773" s="4" t="inlineStr">
        <is>
          <t>agro mexico1023302</t>
        </is>
      </c>
      <c r="H773" s="10" t="n">
        <v>240000</v>
      </c>
      <c r="I773" t="n">
        <v>18</v>
      </c>
      <c r="J773" t="n">
        <v>27</v>
      </c>
      <c r="K773" s="17" t="n">
        <v>0.4444444444444444</v>
      </c>
      <c r="L773" s="10">
        <f>K773 * H773</f>
        <v/>
      </c>
      <c r="M773" s="17" t="n">
        <v>0.6111111111111112</v>
      </c>
      <c r="N773" s="10">
        <f>M773 * H773</f>
        <v/>
      </c>
    </row>
    <row r="774">
      <c r="A774" s="4" t="inlineStr">
        <is>
          <t>03.2023</t>
        </is>
      </c>
      <c r="B774" s="4" t="inlineStr">
        <is>
          <t>Cerdo</t>
        </is>
      </c>
      <c r="C774" s="4" t="inlineStr">
        <is>
          <t>Agro Mexico</t>
        </is>
      </c>
      <c r="D774" s="4" t="n">
        <v>1023324</v>
      </c>
      <c r="E774" s="4" t="inlineStr">
        <is>
          <t>GO PpPna 59@ Cj 20k AS</t>
        </is>
      </c>
      <c r="F774" s="4" t="inlineStr">
        <is>
          <t>Pierna</t>
        </is>
      </c>
      <c r="G774" s="4" t="inlineStr">
        <is>
          <t>agro mexico1023324</t>
        </is>
      </c>
      <c r="H774" s="10" t="n">
        <v>0</v>
      </c>
      <c r="I774" t="n">
        <v>18</v>
      </c>
      <c r="J774" t="n">
        <v>27</v>
      </c>
      <c r="K774" s="17" t="n">
        <v>0.4444444444444444</v>
      </c>
      <c r="L774" s="10">
        <f>K774 * H774</f>
        <v/>
      </c>
      <c r="M774" s="17" t="n">
        <v>0.6111111111111112</v>
      </c>
      <c r="N774" s="10">
        <f>M774 * H774</f>
        <v/>
      </c>
    </row>
    <row r="775">
      <c r="A775" s="4" t="inlineStr">
        <is>
          <t>03.2023</t>
        </is>
      </c>
      <c r="B775" s="4" t="inlineStr">
        <is>
          <t>Cerdo</t>
        </is>
      </c>
      <c r="C775" s="4" t="inlineStr">
        <is>
          <t>Agro Mexico</t>
        </is>
      </c>
      <c r="D775" s="4" t="n">
        <v>1023343</v>
      </c>
      <c r="E775" s="4" t="inlineStr">
        <is>
          <t>GO Triming 60/40@ Bo Cj 20k AS</t>
        </is>
      </c>
      <c r="F775" s="4" t="inlineStr">
        <is>
          <t>Recortes</t>
        </is>
      </c>
      <c r="G775" s="4" t="inlineStr">
        <is>
          <t>agro mexico1023343</t>
        </is>
      </c>
      <c r="H775" s="10" t="n">
        <v>0</v>
      </c>
      <c r="I775" t="n">
        <v>18</v>
      </c>
      <c r="J775" t="n">
        <v>27</v>
      </c>
      <c r="K775" s="17" t="n">
        <v>0.4444444444444444</v>
      </c>
      <c r="L775" s="10">
        <f>K775 * H775</f>
        <v/>
      </c>
      <c r="M775" s="17" t="n">
        <v>0.6111111111111112</v>
      </c>
      <c r="N775" s="10">
        <f>M775 * H775</f>
        <v/>
      </c>
    </row>
    <row r="776">
      <c r="A776" s="4" t="inlineStr">
        <is>
          <t>03.2023</t>
        </is>
      </c>
      <c r="B776" s="4" t="inlineStr">
        <is>
          <t>Cerdo</t>
        </is>
      </c>
      <c r="C776" s="4" t="inlineStr">
        <is>
          <t>Agro Mexico</t>
        </is>
      </c>
      <c r="D776" s="4" t="n">
        <v>1023421</v>
      </c>
      <c r="E776" s="4" t="inlineStr">
        <is>
          <t>GO Cos 79@ Bo Cj 20k AS</t>
        </is>
      </c>
      <c r="F776" s="4" t="inlineStr">
        <is>
          <t>Cost-Pec</t>
        </is>
      </c>
      <c r="G776" s="4" t="inlineStr">
        <is>
          <t>agro mexico1023421</t>
        </is>
      </c>
      <c r="H776" s="10" t="n">
        <v>47719.948</v>
      </c>
      <c r="I776" t="n">
        <v>18</v>
      </c>
      <c r="J776" t="n">
        <v>27</v>
      </c>
      <c r="K776" s="17" t="n">
        <v>0.4444444444444444</v>
      </c>
      <c r="L776" s="10">
        <f>K776 * H776</f>
        <v/>
      </c>
      <c r="M776" s="17" t="n">
        <v>0.6111111111111112</v>
      </c>
      <c r="N776" s="10">
        <f>M776 * H776</f>
        <v/>
      </c>
    </row>
    <row r="777">
      <c r="A777" s="4" t="inlineStr">
        <is>
          <t>03.2023</t>
        </is>
      </c>
      <c r="B777" s="4" t="inlineStr">
        <is>
          <t>Cerdo</t>
        </is>
      </c>
      <c r="C777" s="4" t="inlineStr">
        <is>
          <t>Agro Mexico</t>
        </is>
      </c>
      <c r="D777" s="4" t="n">
        <v>1023450</v>
      </c>
      <c r="E777" s="4" t="inlineStr">
        <is>
          <t>GO Chu Ctro@ Fi Cj 20k AS</t>
        </is>
      </c>
      <c r="F777" s="4" t="inlineStr">
        <is>
          <t>Chuleta</t>
        </is>
      </c>
      <c r="G777" s="4" t="inlineStr">
        <is>
          <t>agro mexico1023450</t>
        </is>
      </c>
      <c r="H777" s="10" t="n">
        <v>0</v>
      </c>
      <c r="I777" t="n">
        <v>18</v>
      </c>
      <c r="J777" t="n">
        <v>27</v>
      </c>
      <c r="K777" s="17" t="n">
        <v>0.4444444444444444</v>
      </c>
      <c r="L777" s="10">
        <f>K777 * H777</f>
        <v/>
      </c>
      <c r="M777" s="17" t="n">
        <v>0.6111111111111112</v>
      </c>
      <c r="N777" s="10">
        <f>M777 * H777</f>
        <v/>
      </c>
    </row>
    <row r="778">
      <c r="A778" s="4" t="inlineStr">
        <is>
          <t>03.2023</t>
        </is>
      </c>
      <c r="B778" s="4" t="inlineStr">
        <is>
          <t>Cerdo</t>
        </is>
      </c>
      <c r="C778" s="4" t="inlineStr">
        <is>
          <t>Agro Sudamerica</t>
        </is>
      </c>
      <c r="D778" s="4" t="n">
        <v>1020339</v>
      </c>
      <c r="E778" s="4" t="inlineStr">
        <is>
          <t>GO Lom Tocino@ Cj 20k AS</t>
        </is>
      </c>
      <c r="F778" s="4" t="inlineStr">
        <is>
          <t>Grasas</t>
        </is>
      </c>
      <c r="G778" s="4" t="inlineStr">
        <is>
          <t>agro sudamerica1020339</t>
        </is>
      </c>
      <c r="H778" s="10" t="n">
        <v>47992.906</v>
      </c>
      <c r="I778" t="n">
        <v>20</v>
      </c>
      <c r="J778" t="n">
        <v>27</v>
      </c>
      <c r="K778" s="17" t="n">
        <v>0.5</v>
      </c>
      <c r="L778" s="10">
        <f>K778 * H778</f>
        <v/>
      </c>
      <c r="M778" s="17" t="n">
        <v>0.65</v>
      </c>
      <c r="N778" s="10">
        <f>M778 * H778</f>
        <v/>
      </c>
    </row>
    <row r="779">
      <c r="A779" s="4" t="inlineStr">
        <is>
          <t>03.2023</t>
        </is>
      </c>
      <c r="B779" s="4" t="inlineStr">
        <is>
          <t>Cerdo</t>
        </is>
      </c>
      <c r="C779" s="4" t="inlineStr">
        <is>
          <t>Agro Sudamerica</t>
        </is>
      </c>
      <c r="D779" s="4" t="n">
        <v>1020367</v>
      </c>
      <c r="E779" s="4" t="inlineStr">
        <is>
          <t>GO Gord Lom Tocino@ Cj t-f AS</t>
        </is>
      </c>
      <c r="F779" s="4" t="inlineStr">
        <is>
          <t>Grasas</t>
        </is>
      </c>
      <c r="G779" s="4" t="inlineStr">
        <is>
          <t>agro sudamerica1020367</t>
        </is>
      </c>
      <c r="H779" s="10" t="n">
        <v>30010.492</v>
      </c>
      <c r="I779" t="n">
        <v>20</v>
      </c>
      <c r="J779" t="n">
        <v>27</v>
      </c>
      <c r="K779" s="17" t="n">
        <v>0.5</v>
      </c>
      <c r="L779" s="10">
        <f>K779 * H779</f>
        <v/>
      </c>
      <c r="M779" s="17" t="n">
        <v>0.65</v>
      </c>
      <c r="N779" s="10">
        <f>M779 * H779</f>
        <v/>
      </c>
    </row>
    <row r="780">
      <c r="A780" s="4" t="inlineStr">
        <is>
          <t>03.2023</t>
        </is>
      </c>
      <c r="B780" s="4" t="inlineStr">
        <is>
          <t>Cerdo</t>
        </is>
      </c>
      <c r="C780" s="4" t="inlineStr">
        <is>
          <t>Agro Sudamerica</t>
        </is>
      </c>
      <c r="D780" s="4" t="n">
        <v>1020412</v>
      </c>
      <c r="E780" s="4" t="inlineStr">
        <is>
          <t>GO Cne Long@ Cj t-f AS</t>
        </is>
      </c>
      <c r="F780" s="4" t="inlineStr">
        <is>
          <t>Recortes</t>
        </is>
      </c>
      <c r="G780" s="4" t="inlineStr">
        <is>
          <t>agro sudamerica1020412</t>
        </is>
      </c>
      <c r="H780" s="10" t="n">
        <v>96039.31200000001</v>
      </c>
      <c r="I780" t="n">
        <v>20</v>
      </c>
      <c r="J780" t="n">
        <v>27</v>
      </c>
      <c r="K780" s="17" t="n">
        <v>0.5</v>
      </c>
      <c r="L780" s="10">
        <f>K780 * H780</f>
        <v/>
      </c>
      <c r="M780" s="17" t="n">
        <v>0.65</v>
      </c>
      <c r="N780" s="10">
        <f>M780 * H780</f>
        <v/>
      </c>
    </row>
    <row r="781">
      <c r="A781" s="4" t="inlineStr">
        <is>
          <t>03.2023</t>
        </is>
      </c>
      <c r="B781" s="4" t="inlineStr">
        <is>
          <t>Cerdo</t>
        </is>
      </c>
      <c r="C781" s="4" t="inlineStr">
        <is>
          <t>Agro Sudamerica</t>
        </is>
      </c>
      <c r="D781" s="4" t="n">
        <v>1020869</v>
      </c>
      <c r="E781" s="4" t="inlineStr">
        <is>
          <t>GO Cos 79@ Bo Cj 20k AS</t>
        </is>
      </c>
      <c r="F781" s="4" t="inlineStr">
        <is>
          <t>Cost-Pec</t>
        </is>
      </c>
      <c r="G781" s="4" t="inlineStr">
        <is>
          <t>agro sudamerica1020869</t>
        </is>
      </c>
      <c r="H781" s="10" t="n">
        <v>20828.6</v>
      </c>
      <c r="I781" t="n">
        <v>20</v>
      </c>
      <c r="J781" t="n">
        <v>27</v>
      </c>
      <c r="K781" s="17" t="n">
        <v>0.5</v>
      </c>
      <c r="L781" s="10">
        <f>K781 * H781</f>
        <v/>
      </c>
      <c r="M781" s="17" t="n">
        <v>0.65</v>
      </c>
      <c r="N781" s="10">
        <f>M781 * H781</f>
        <v/>
      </c>
    </row>
    <row r="782">
      <c r="A782" s="4" t="inlineStr">
        <is>
          <t>03.2023</t>
        </is>
      </c>
      <c r="B782" s="4" t="inlineStr">
        <is>
          <t>Cerdo</t>
        </is>
      </c>
      <c r="C782" s="4" t="inlineStr">
        <is>
          <t>Agro Sudamerica</t>
        </is>
      </c>
      <c r="D782" s="4" t="n">
        <v>1020944</v>
      </c>
      <c r="E782" s="4" t="inlineStr">
        <is>
          <t>GO PpPna 59@ Fi Cj 20k AS</t>
        </is>
      </c>
      <c r="F782" s="4" t="inlineStr">
        <is>
          <t>Pierna</t>
        </is>
      </c>
      <c r="G782" s="4" t="inlineStr">
        <is>
          <t>agro sudamerica1020944</t>
        </is>
      </c>
      <c r="H782" s="10" t="n">
        <v>205918.092</v>
      </c>
      <c r="I782" t="n">
        <v>20</v>
      </c>
      <c r="J782" t="n">
        <v>27</v>
      </c>
      <c r="K782" s="17" t="n">
        <v>0.5</v>
      </c>
      <c r="L782" s="10">
        <f>K782 * H782</f>
        <v/>
      </c>
      <c r="M782" s="17" t="n">
        <v>0.65</v>
      </c>
      <c r="N782" s="10">
        <f>M782 * H782</f>
        <v/>
      </c>
    </row>
    <row r="783">
      <c r="A783" s="4" t="inlineStr">
        <is>
          <t>03.2023</t>
        </is>
      </c>
      <c r="B783" s="4" t="inlineStr">
        <is>
          <t>Cerdo</t>
        </is>
      </c>
      <c r="C783" s="4" t="inlineStr">
        <is>
          <t>Agro Sudamerica</t>
        </is>
      </c>
      <c r="D783" s="4" t="n">
        <v>1021023</v>
      </c>
      <c r="E783" s="4" t="inlineStr">
        <is>
          <t>GO Gord rebaje@ Bo Cj 20k AS</t>
        </is>
      </c>
      <c r="F783" s="4" t="inlineStr">
        <is>
          <t>Grasas</t>
        </is>
      </c>
      <c r="G783" s="4" t="inlineStr">
        <is>
          <t>agro sudamerica1021023</t>
        </is>
      </c>
      <c r="H783" s="10" t="n">
        <v>47983.566</v>
      </c>
      <c r="I783" t="n">
        <v>20</v>
      </c>
      <c r="J783" t="n">
        <v>27</v>
      </c>
      <c r="K783" s="17" t="n">
        <v>0.5</v>
      </c>
      <c r="L783" s="10">
        <f>K783 * H783</f>
        <v/>
      </c>
      <c r="M783" s="17" t="n">
        <v>0.65</v>
      </c>
      <c r="N783" s="10">
        <f>M783 * H783</f>
        <v/>
      </c>
    </row>
    <row r="784">
      <c r="A784" s="4" t="inlineStr">
        <is>
          <t>03.2023</t>
        </is>
      </c>
      <c r="B784" s="4" t="inlineStr">
        <is>
          <t>Cerdo</t>
        </is>
      </c>
      <c r="C784" s="4" t="inlineStr">
        <is>
          <t>Agro Sudamerica</t>
        </is>
      </c>
      <c r="D784" s="4" t="n">
        <v>1021039</v>
      </c>
      <c r="E784" s="4" t="inlineStr">
        <is>
          <t>GO Cue Papda CP@ Cj 20k bca AS</t>
        </is>
      </c>
      <c r="F784" s="4" t="inlineStr">
        <is>
          <t>Cueros</t>
        </is>
      </c>
      <c r="G784" s="4" t="inlineStr">
        <is>
          <t>agro sudamerica1021039</t>
        </is>
      </c>
      <c r="H784" s="10" t="n">
        <v>47982.05</v>
      </c>
      <c r="I784" t="n">
        <v>20</v>
      </c>
      <c r="J784" t="n">
        <v>27</v>
      </c>
      <c r="K784" s="17" t="n">
        <v>0.5</v>
      </c>
      <c r="L784" s="10">
        <f>K784 * H784</f>
        <v/>
      </c>
      <c r="M784" s="17" t="n">
        <v>0.65</v>
      </c>
      <c r="N784" s="10">
        <f>M784 * H784</f>
        <v/>
      </c>
    </row>
    <row r="785">
      <c r="A785" s="4" t="inlineStr">
        <is>
          <t>03.2023</t>
        </is>
      </c>
      <c r="B785" s="4" t="inlineStr">
        <is>
          <t>Cerdo</t>
        </is>
      </c>
      <c r="C785" s="4" t="inlineStr">
        <is>
          <t>Agro Sudamerica</t>
        </is>
      </c>
      <c r="D785" s="4" t="n">
        <v>1021077</v>
      </c>
      <c r="E785" s="4" t="inlineStr">
        <is>
          <t>GO Gord chic@ Cj 20k AS</t>
        </is>
      </c>
      <c r="F785" s="4" t="inlineStr">
        <is>
          <t>Grasas</t>
        </is>
      </c>
      <c r="G785" s="4" t="inlineStr">
        <is>
          <t>agro sudamerica1021077</t>
        </is>
      </c>
      <c r="H785" s="10" t="n">
        <v>47910.158</v>
      </c>
      <c r="I785" t="n">
        <v>20</v>
      </c>
      <c r="J785" t="n">
        <v>27</v>
      </c>
      <c r="K785" s="17" t="n">
        <v>0.5</v>
      </c>
      <c r="L785" s="10">
        <f>K785 * H785</f>
        <v/>
      </c>
      <c r="M785" s="17" t="n">
        <v>0.65</v>
      </c>
      <c r="N785" s="10">
        <f>M785 * H785</f>
        <v/>
      </c>
    </row>
    <row r="786">
      <c r="A786" s="4" t="inlineStr">
        <is>
          <t>03.2023</t>
        </is>
      </c>
      <c r="B786" s="4" t="inlineStr">
        <is>
          <t>Cerdo</t>
        </is>
      </c>
      <c r="C786" s="4" t="inlineStr">
        <is>
          <t>Agro Sudamerica</t>
        </is>
      </c>
      <c r="D786" s="4" t="n">
        <v>1021111</v>
      </c>
      <c r="E786" s="4" t="inlineStr">
        <is>
          <t>GO Epiplón@ Cj 20k AS</t>
        </is>
      </c>
      <c r="F786" s="4" t="inlineStr">
        <is>
          <t>Grasas</t>
        </is>
      </c>
      <c r="G786" s="4" t="inlineStr">
        <is>
          <t>agro sudamerica1021111</t>
        </is>
      </c>
      <c r="H786" s="10" t="n">
        <v>14027.918</v>
      </c>
      <c r="I786" t="n">
        <v>20</v>
      </c>
      <c r="J786" t="n">
        <v>27</v>
      </c>
      <c r="K786" s="17" t="n">
        <v>0.5</v>
      </c>
      <c r="L786" s="10">
        <f>K786 * H786</f>
        <v/>
      </c>
      <c r="M786" s="17" t="n">
        <v>0.65</v>
      </c>
      <c r="N786" s="10">
        <f>M786 * H786</f>
        <v/>
      </c>
    </row>
    <row r="787">
      <c r="A787" s="4" t="inlineStr">
        <is>
          <t>03.2023</t>
        </is>
      </c>
      <c r="B787" s="4" t="inlineStr">
        <is>
          <t>Cerdo</t>
        </is>
      </c>
      <c r="C787" s="4" t="inlineStr">
        <is>
          <t>Agro Sudamerica</t>
        </is>
      </c>
      <c r="D787" s="4" t="n">
        <v>1021385</v>
      </c>
      <c r="E787" s="4" t="inlineStr">
        <is>
          <t>GO Cue granel Esp CC@ Cj 20k AS</t>
        </is>
      </c>
      <c r="F787" s="4" t="inlineStr">
        <is>
          <t>Cueros</t>
        </is>
      </c>
      <c r="G787" s="4" t="inlineStr">
        <is>
          <t>agro sudamerica1021385</t>
        </is>
      </c>
      <c r="H787" s="10" t="n">
        <v>47944.172</v>
      </c>
      <c r="I787" t="n">
        <v>20</v>
      </c>
      <c r="J787" t="n">
        <v>27</v>
      </c>
      <c r="K787" s="17" t="n">
        <v>0.5</v>
      </c>
      <c r="L787" s="10">
        <f>K787 * H787</f>
        <v/>
      </c>
      <c r="M787" s="17" t="n">
        <v>0.65</v>
      </c>
      <c r="N787" s="10">
        <f>M787 * H787</f>
        <v/>
      </c>
    </row>
    <row r="788">
      <c r="A788" s="4" t="inlineStr">
        <is>
          <t>03.2023</t>
        </is>
      </c>
      <c r="B788" s="4" t="inlineStr">
        <is>
          <t>Cerdo</t>
        </is>
      </c>
      <c r="C788" s="4" t="inlineStr">
        <is>
          <t>Agro Sudamerica</t>
        </is>
      </c>
      <c r="D788" s="4" t="n">
        <v>1021976</v>
      </c>
      <c r="E788" s="4" t="inlineStr">
        <is>
          <t>GO PpPal 77@ Cj 20k AS</t>
        </is>
      </c>
      <c r="F788" s="4" t="inlineStr">
        <is>
          <t>Paleta</t>
        </is>
      </c>
      <c r="G788" s="4" t="inlineStr">
        <is>
          <t>agro sudamerica1021976</t>
        </is>
      </c>
      <c r="H788" s="10" t="n">
        <v>48024.222</v>
      </c>
      <c r="I788" t="n">
        <v>20</v>
      </c>
      <c r="J788" t="n">
        <v>27</v>
      </c>
      <c r="K788" s="17" t="n">
        <v>0.5</v>
      </c>
      <c r="L788" s="10">
        <f>K788 * H788</f>
        <v/>
      </c>
      <c r="M788" s="17" t="n">
        <v>0.65</v>
      </c>
      <c r="N788" s="10">
        <f>M788 * H788</f>
        <v/>
      </c>
    </row>
    <row r="789">
      <c r="A789" s="4" t="inlineStr">
        <is>
          <t>03.2023</t>
        </is>
      </c>
      <c r="B789" s="4" t="inlineStr">
        <is>
          <t>Cerdo</t>
        </is>
      </c>
      <c r="C789" s="4" t="inlineStr">
        <is>
          <t>Agro Sudamerica</t>
        </is>
      </c>
      <c r="D789" s="4" t="n">
        <v>1022149</v>
      </c>
      <c r="E789" s="4" t="inlineStr">
        <is>
          <t>GO Plancha Rebaje Ent@ Cj 20k AS</t>
        </is>
      </c>
      <c r="F789" s="4" t="inlineStr">
        <is>
          <t>Plancha</t>
        </is>
      </c>
      <c r="G789" s="4" t="inlineStr">
        <is>
          <t>agro sudamerica1022149</t>
        </is>
      </c>
      <c r="H789" s="10" t="n">
        <v>10009.08</v>
      </c>
      <c r="I789" t="n">
        <v>20</v>
      </c>
      <c r="J789" t="n">
        <v>27</v>
      </c>
      <c r="K789" s="17" t="n">
        <v>0.5</v>
      </c>
      <c r="L789" s="10">
        <f>K789 * H789</f>
        <v/>
      </c>
      <c r="M789" s="17" t="n">
        <v>0.65</v>
      </c>
      <c r="N789" s="10">
        <f>M789 * H789</f>
        <v/>
      </c>
    </row>
    <row r="790">
      <c r="A790" s="4" t="inlineStr">
        <is>
          <t>03.2023</t>
        </is>
      </c>
      <c r="B790" s="4" t="inlineStr">
        <is>
          <t>Cerdo</t>
        </is>
      </c>
      <c r="C790" s="4" t="inlineStr">
        <is>
          <t>Agro Sudamerica</t>
        </is>
      </c>
      <c r="D790" s="4" t="n">
        <v>1022709</v>
      </c>
      <c r="E790" s="4" t="inlineStr">
        <is>
          <t>GO PpPna 57@ Bo Cj AS</t>
        </is>
      </c>
      <c r="F790" s="4" t="inlineStr">
        <is>
          <t>Pierna</t>
        </is>
      </c>
      <c r="G790" s="4" t="inlineStr">
        <is>
          <t>agro sudamerica1022709</t>
        </is>
      </c>
      <c r="H790" s="10" t="n">
        <v>8908.864</v>
      </c>
      <c r="I790" t="n">
        <v>20</v>
      </c>
      <c r="J790" t="n">
        <v>27</v>
      </c>
      <c r="K790" s="17" t="n">
        <v>0.5</v>
      </c>
      <c r="L790" s="10">
        <f>K790 * H790</f>
        <v/>
      </c>
      <c r="M790" s="17" t="n">
        <v>0.65</v>
      </c>
      <c r="N790" s="10">
        <f>M790 * H790</f>
        <v/>
      </c>
    </row>
    <row r="791">
      <c r="A791" s="4" t="inlineStr">
        <is>
          <t>03.2023</t>
        </is>
      </c>
      <c r="B791" s="4" t="inlineStr">
        <is>
          <t>Cerdo</t>
        </is>
      </c>
      <c r="C791" s="4" t="inlineStr">
        <is>
          <t>Agro Sudamerica</t>
        </is>
      </c>
      <c r="D791" s="4" t="n">
        <v>1022781</v>
      </c>
      <c r="E791" s="4" t="inlineStr">
        <is>
          <t>GO Tripa Calib 32/35# Bo Bidon AS</t>
        </is>
      </c>
      <c r="F791" s="4" t="inlineStr">
        <is>
          <t>Subprod</t>
        </is>
      </c>
      <c r="G791" s="4" t="inlineStr">
        <is>
          <t>agro sudamerica1022781</t>
        </is>
      </c>
      <c r="H791" s="10" t="n">
        <v>10281.6</v>
      </c>
      <c r="I791" t="n">
        <v>20</v>
      </c>
      <c r="J791" t="n">
        <v>27</v>
      </c>
      <c r="K791" s="17" t="n">
        <v>0.5</v>
      </c>
      <c r="L791" s="10">
        <f>K791 * H791</f>
        <v/>
      </c>
      <c r="M791" s="17" t="n">
        <v>0.65</v>
      </c>
      <c r="N791" s="10">
        <f>M791 * H791</f>
        <v/>
      </c>
    </row>
    <row r="792">
      <c r="A792" s="4" t="inlineStr">
        <is>
          <t>03.2023</t>
        </is>
      </c>
      <c r="B792" s="4" t="inlineStr">
        <is>
          <t>Cerdo</t>
        </is>
      </c>
      <c r="C792" s="4" t="inlineStr">
        <is>
          <t>Agrosuper Asia</t>
        </is>
      </c>
      <c r="D792" s="4" t="n">
        <v>1020861</v>
      </c>
      <c r="E792" s="4" t="inlineStr">
        <is>
          <t>GO Lom Vet@ Cj 12k TJ</t>
        </is>
      </c>
      <c r="F792" s="4" t="inlineStr">
        <is>
          <t>Lomo</t>
        </is>
      </c>
      <c r="G792" s="4" t="inlineStr">
        <is>
          <t>agrosuper asia1020861</t>
        </is>
      </c>
      <c r="H792" s="10" t="n">
        <v>44002.192</v>
      </c>
      <c r="I792" t="n">
        <v>20</v>
      </c>
      <c r="J792" t="n">
        <v>27</v>
      </c>
      <c r="K792" s="17" t="n">
        <v>0.5</v>
      </c>
      <c r="L792" s="10">
        <f>K792 * H792</f>
        <v/>
      </c>
      <c r="M792" s="17" t="n">
        <v>0.65</v>
      </c>
      <c r="N792" s="10">
        <f>M792 * H792</f>
        <v/>
      </c>
    </row>
    <row r="793">
      <c r="A793" s="4" t="inlineStr">
        <is>
          <t>03.2023</t>
        </is>
      </c>
      <c r="B793" s="4" t="inlineStr">
        <is>
          <t>Cerdo</t>
        </is>
      </c>
      <c r="C793" s="4" t="inlineStr">
        <is>
          <t>Agrosuper Asia</t>
        </is>
      </c>
      <c r="D793" s="4" t="n">
        <v>1020905</v>
      </c>
      <c r="E793" s="4" t="inlineStr">
        <is>
          <t>GO Panc C/cue@ Cj Panc 230 AK</t>
        </is>
      </c>
      <c r="F793" s="4" t="inlineStr">
        <is>
          <t>Panceta</t>
        </is>
      </c>
      <c r="G793" s="4" t="inlineStr">
        <is>
          <t>agrosuper asia1020905</t>
        </is>
      </c>
      <c r="H793" s="10" t="n">
        <v>44018.346</v>
      </c>
      <c r="I793" t="n">
        <v>20</v>
      </c>
      <c r="J793" t="n">
        <v>27</v>
      </c>
      <c r="K793" s="17" t="n">
        <v>0.5</v>
      </c>
      <c r="L793" s="10">
        <f>K793 * H793</f>
        <v/>
      </c>
      <c r="M793" s="17" t="n">
        <v>0.65</v>
      </c>
      <c r="N793" s="10">
        <f>M793 * H793</f>
        <v/>
      </c>
    </row>
    <row r="794">
      <c r="A794" s="4" t="inlineStr">
        <is>
          <t>03.2023</t>
        </is>
      </c>
      <c r="B794" s="4" t="inlineStr">
        <is>
          <t>Cerdo</t>
        </is>
      </c>
      <c r="C794" s="4" t="inlineStr">
        <is>
          <t>Agrosuper Asia</t>
        </is>
      </c>
      <c r="D794" s="4" t="n">
        <v>1021151</v>
      </c>
      <c r="E794" s="4" t="inlineStr">
        <is>
          <t>GO Hso Cogote@ Bo Cj 20k TJ</t>
        </is>
      </c>
      <c r="F794" s="4" t="inlineStr">
        <is>
          <t>Huesos</t>
        </is>
      </c>
      <c r="G794" s="4" t="inlineStr">
        <is>
          <t>agrosuper asia1021151</t>
        </is>
      </c>
      <c r="H794" s="10" t="n">
        <v>44000</v>
      </c>
      <c r="I794" t="n">
        <v>20</v>
      </c>
      <c r="J794" t="n">
        <v>27</v>
      </c>
      <c r="K794" s="17" t="n">
        <v>0.5</v>
      </c>
      <c r="L794" s="10">
        <f>K794 * H794</f>
        <v/>
      </c>
      <c r="M794" s="17" t="n">
        <v>0.65</v>
      </c>
      <c r="N794" s="10">
        <f>M794 * H794</f>
        <v/>
      </c>
    </row>
    <row r="795">
      <c r="A795" s="4" t="inlineStr">
        <is>
          <t>03.2023</t>
        </is>
      </c>
      <c r="B795" s="4" t="inlineStr">
        <is>
          <t>Cerdo</t>
        </is>
      </c>
      <c r="C795" s="4" t="inlineStr">
        <is>
          <t>Agrosuper Asia</t>
        </is>
      </c>
      <c r="D795" s="4" t="n">
        <v>1021152</v>
      </c>
      <c r="E795" s="4" t="inlineStr">
        <is>
          <t>GO Hso Cogote@ Bo Cj 20k AK</t>
        </is>
      </c>
      <c r="F795" s="4" t="inlineStr">
        <is>
          <t>Huesos</t>
        </is>
      </c>
      <c r="G795" s="4" t="inlineStr">
        <is>
          <t>agrosuper asia1021152</t>
        </is>
      </c>
      <c r="H795" s="10" t="n">
        <v>10016</v>
      </c>
      <c r="I795" t="n">
        <v>20</v>
      </c>
      <c r="J795" t="n">
        <v>27</v>
      </c>
      <c r="K795" s="17" t="n">
        <v>0.5</v>
      </c>
      <c r="L795" s="10">
        <f>K795 * H795</f>
        <v/>
      </c>
      <c r="M795" s="17" t="n">
        <v>0.65</v>
      </c>
      <c r="N795" s="10">
        <f>M795 * H795</f>
        <v/>
      </c>
    </row>
    <row r="796">
      <c r="A796" s="4" t="inlineStr">
        <is>
          <t>03.2023</t>
        </is>
      </c>
      <c r="B796" s="4" t="inlineStr">
        <is>
          <t>Cerdo</t>
        </is>
      </c>
      <c r="C796" s="4" t="inlineStr">
        <is>
          <t>Agrosuper Asia</t>
        </is>
      </c>
      <c r="D796" s="4" t="n">
        <v>1021156</v>
      </c>
      <c r="E796" s="4" t="inlineStr">
        <is>
          <t>GO Hso Pecho@ Cj Lom Vet TJ</t>
        </is>
      </c>
      <c r="F796" s="4" t="inlineStr">
        <is>
          <t>Huesos</t>
        </is>
      </c>
      <c r="G796" s="4" t="inlineStr">
        <is>
          <t>agrosuper asia1021156</t>
        </is>
      </c>
      <c r="H796" s="10" t="n">
        <v>48000</v>
      </c>
      <c r="I796" t="n">
        <v>20</v>
      </c>
      <c r="J796" t="n">
        <v>27</v>
      </c>
      <c r="K796" s="17" t="n">
        <v>0.5</v>
      </c>
      <c r="L796" s="10">
        <f>K796 * H796</f>
        <v/>
      </c>
      <c r="M796" s="17" t="n">
        <v>0.65</v>
      </c>
      <c r="N796" s="10">
        <f>M796 * H796</f>
        <v/>
      </c>
    </row>
    <row r="797">
      <c r="A797" s="4" t="inlineStr">
        <is>
          <t>03.2023</t>
        </is>
      </c>
      <c r="B797" s="4" t="inlineStr">
        <is>
          <t>Cerdo</t>
        </is>
      </c>
      <c r="C797" s="4" t="inlineStr">
        <is>
          <t>Agrosuper Asia</t>
        </is>
      </c>
      <c r="D797" s="4" t="n">
        <v>1021655</v>
      </c>
      <c r="E797" s="4" t="inlineStr">
        <is>
          <t>GO Estómago Pouch@ Bo Cj 10k AS</t>
        </is>
      </c>
      <c r="F797" s="4" t="inlineStr">
        <is>
          <t>Subprod</t>
        </is>
      </c>
      <c r="G797" s="4" t="inlineStr">
        <is>
          <t>agrosuper asia1021655</t>
        </is>
      </c>
      <c r="H797" s="10" t="n">
        <v>22020</v>
      </c>
      <c r="I797" t="n">
        <v>20</v>
      </c>
      <c r="J797" t="n">
        <v>27</v>
      </c>
      <c r="K797" s="17" t="n">
        <v>0.5</v>
      </c>
      <c r="L797" s="10">
        <f>K797 * H797</f>
        <v/>
      </c>
      <c r="M797" s="17" t="n">
        <v>0.65</v>
      </c>
      <c r="N797" s="10">
        <f>M797 * H797</f>
        <v/>
      </c>
    </row>
    <row r="798">
      <c r="A798" s="4" t="inlineStr">
        <is>
          <t>03.2023</t>
        </is>
      </c>
      <c r="B798" s="4" t="inlineStr">
        <is>
          <t>Cerdo</t>
        </is>
      </c>
      <c r="C798" s="4" t="inlineStr">
        <is>
          <t>Agrosuper Asia</t>
        </is>
      </c>
      <c r="D798" s="4" t="n">
        <v>1022607</v>
      </c>
      <c r="E798" s="4" t="inlineStr">
        <is>
          <t>GO Platead Lom TF@ Cj 10k AK (TS)</t>
        </is>
      </c>
      <c r="F798" s="4" t="inlineStr">
        <is>
          <t>Prolijado</t>
        </is>
      </c>
      <c r="G798" s="4" t="inlineStr">
        <is>
          <t>agrosuper asia1022607</t>
        </is>
      </c>
      <c r="H798" s="10" t="n">
        <v>28001.868</v>
      </c>
      <c r="I798" t="n">
        <v>20</v>
      </c>
      <c r="J798" t="n">
        <v>27</v>
      </c>
      <c r="K798" s="17" t="n">
        <v>0.5</v>
      </c>
      <c r="L798" s="10">
        <f>K798 * H798</f>
        <v/>
      </c>
      <c r="M798" s="17" t="n">
        <v>0.65</v>
      </c>
      <c r="N798" s="10">
        <f>M798 * H798</f>
        <v/>
      </c>
    </row>
    <row r="799">
      <c r="A799" s="4" t="inlineStr">
        <is>
          <t>03.2023</t>
        </is>
      </c>
      <c r="B799" s="4" t="inlineStr">
        <is>
          <t>Cerdo</t>
        </is>
      </c>
      <c r="C799" s="4" t="inlineStr">
        <is>
          <t>Agrosuper Asia</t>
        </is>
      </c>
      <c r="D799" s="4" t="n">
        <v>1022885</v>
      </c>
      <c r="E799" s="4" t="inlineStr">
        <is>
          <t>GO Panc S/cue@ Cj Panc TJ</t>
        </is>
      </c>
      <c r="F799" s="4" t="inlineStr">
        <is>
          <t>Panceta</t>
        </is>
      </c>
      <c r="G799" s="4" t="inlineStr">
        <is>
          <t>agrosuper asia1022885</t>
        </is>
      </c>
      <c r="H799" s="10" t="n">
        <v>88019.804</v>
      </c>
      <c r="I799" t="n">
        <v>20</v>
      </c>
      <c r="J799" t="n">
        <v>27</v>
      </c>
      <c r="K799" s="17" t="n">
        <v>0.5</v>
      </c>
      <c r="L799" s="10">
        <f>K799 * H799</f>
        <v/>
      </c>
      <c r="M799" s="17" t="n">
        <v>0.65</v>
      </c>
      <c r="N799" s="10">
        <f>M799 * H799</f>
        <v/>
      </c>
    </row>
    <row r="800">
      <c r="A800" s="4" t="inlineStr">
        <is>
          <t>03.2023</t>
        </is>
      </c>
      <c r="B800" s="4" t="inlineStr">
        <is>
          <t>Cerdo</t>
        </is>
      </c>
      <c r="C800" s="4" t="inlineStr">
        <is>
          <t>Agrosuper Asia</t>
        </is>
      </c>
      <c r="D800" s="4" t="n">
        <v>1022887</v>
      </c>
      <c r="E800" s="4" t="inlineStr">
        <is>
          <t>GO Panc S/cue@ Cj Panc AK</t>
        </is>
      </c>
      <c r="F800" s="4" t="inlineStr">
        <is>
          <t>Panceta</t>
        </is>
      </c>
      <c r="G800" s="4" t="inlineStr">
        <is>
          <t>agrosuper asia1022887</t>
        </is>
      </c>
      <c r="H800" s="10" t="n">
        <v>226104.492</v>
      </c>
      <c r="I800" t="n">
        <v>20</v>
      </c>
      <c r="J800" t="n">
        <v>27</v>
      </c>
      <c r="K800" s="17" t="n">
        <v>0.5</v>
      </c>
      <c r="L800" s="10">
        <f>K800 * H800</f>
        <v/>
      </c>
      <c r="M800" s="17" t="n">
        <v>0.65</v>
      </c>
      <c r="N800" s="10">
        <f>M800 * H800</f>
        <v/>
      </c>
    </row>
    <row r="801">
      <c r="A801" s="4" t="inlineStr">
        <is>
          <t>03.2023</t>
        </is>
      </c>
      <c r="B801" s="4" t="inlineStr">
        <is>
          <t>Cerdo</t>
        </is>
      </c>
      <c r="C801" s="4" t="inlineStr">
        <is>
          <t>Agrosuper Asia</t>
        </is>
      </c>
      <c r="D801" s="4" t="n">
        <v>1023038</v>
      </c>
      <c r="E801" s="4" t="inlineStr">
        <is>
          <t>GO Lom Vet@ Cj 8k AS</t>
        </is>
      </c>
      <c r="F801" s="4" t="inlineStr">
        <is>
          <t>Lomo</t>
        </is>
      </c>
      <c r="G801" s="4" t="inlineStr">
        <is>
          <t>agrosuper asia1023038</t>
        </is>
      </c>
      <c r="H801" s="10" t="n">
        <v>43996.998</v>
      </c>
      <c r="I801" t="n">
        <v>20</v>
      </c>
      <c r="J801" t="n">
        <v>27</v>
      </c>
      <c r="K801" s="17" t="n">
        <v>0.5</v>
      </c>
      <c r="L801" s="10">
        <f>K801 * H801</f>
        <v/>
      </c>
      <c r="M801" s="17" t="n">
        <v>0.65</v>
      </c>
      <c r="N801" s="10">
        <f>M801 * H801</f>
        <v/>
      </c>
    </row>
    <row r="802">
      <c r="A802" s="4" t="inlineStr">
        <is>
          <t>03.2023</t>
        </is>
      </c>
      <c r="B802" s="4" t="inlineStr">
        <is>
          <t>Cerdo</t>
        </is>
      </c>
      <c r="C802" s="4" t="inlineStr">
        <is>
          <t>Agrosuper Asia</t>
        </is>
      </c>
      <c r="D802" s="4" t="n">
        <v>1023283</v>
      </c>
      <c r="E802" s="4" t="inlineStr">
        <is>
          <t>GO Grasa Chaleco@ Cj 10k AS</t>
        </is>
      </c>
      <c r="F802" s="4" t="inlineStr">
        <is>
          <t>Subprod</t>
        </is>
      </c>
      <c r="G802" s="4" t="inlineStr">
        <is>
          <t>agrosuper asia1023283</t>
        </is>
      </c>
      <c r="H802" s="10" t="n">
        <v>149105.842</v>
      </c>
      <c r="I802" t="n">
        <v>20</v>
      </c>
      <c r="J802" t="n">
        <v>27</v>
      </c>
      <c r="K802" s="17" t="n">
        <v>0.5</v>
      </c>
      <c r="L802" s="10">
        <f>K802 * H802</f>
        <v/>
      </c>
      <c r="M802" s="17" t="n">
        <v>0.65</v>
      </c>
      <c r="N802" s="10">
        <f>M802 * H802</f>
        <v/>
      </c>
    </row>
    <row r="803">
      <c r="A803" s="4" t="inlineStr">
        <is>
          <t>03.2023</t>
        </is>
      </c>
      <c r="B803" s="4" t="inlineStr">
        <is>
          <t>Cerdo</t>
        </is>
      </c>
      <c r="C803" s="4" t="inlineStr">
        <is>
          <t>Agrosuper Brasil</t>
        </is>
      </c>
      <c r="D803" s="4" t="n">
        <v>1021864</v>
      </c>
      <c r="E803" s="4" t="inlineStr">
        <is>
          <t>GO Cue Papda CP@ Cj 20k AS</t>
        </is>
      </c>
      <c r="F803" s="4" t="inlineStr">
        <is>
          <t>Cueros</t>
        </is>
      </c>
      <c r="G803" s="4" t="inlineStr">
        <is>
          <t>agrosuper brasil1021864</t>
        </is>
      </c>
      <c r="H803" s="10" t="n">
        <v>47972.544</v>
      </c>
      <c r="I803" t="n">
        <v>20</v>
      </c>
      <c r="J803" t="n">
        <v>27</v>
      </c>
      <c r="K803" s="17" t="n">
        <v>0.5</v>
      </c>
      <c r="L803" s="10">
        <f>K803 * H803</f>
        <v/>
      </c>
      <c r="M803" s="17" t="n">
        <v>0.65</v>
      </c>
      <c r="N803" s="10">
        <f>M803 * H803</f>
        <v/>
      </c>
    </row>
    <row r="804">
      <c r="A804" s="4" t="inlineStr">
        <is>
          <t>03.2023</t>
        </is>
      </c>
      <c r="B804" s="4" t="inlineStr">
        <is>
          <t>Cerdo</t>
        </is>
      </c>
      <c r="C804" s="4" t="inlineStr">
        <is>
          <t>Agrosuper Brasil</t>
        </is>
      </c>
      <c r="D804" s="4" t="n">
        <v>1022217</v>
      </c>
      <c r="E804" s="4" t="inlineStr">
        <is>
          <t>GO Lom Tocino@ Bo Cj 20k AS</t>
        </is>
      </c>
      <c r="F804" s="4" t="inlineStr">
        <is>
          <t>Grasas</t>
        </is>
      </c>
      <c r="G804" s="4" t="inlineStr">
        <is>
          <t>agrosuper brasil1022217</t>
        </is>
      </c>
      <c r="H804" s="10" t="n">
        <v>96617.462</v>
      </c>
      <c r="I804" t="n">
        <v>20</v>
      </c>
      <c r="J804" t="n">
        <v>27</v>
      </c>
      <c r="K804" s="17" t="n">
        <v>0.5</v>
      </c>
      <c r="L804" s="10">
        <f>K804 * H804</f>
        <v/>
      </c>
      <c r="M804" s="17" t="n">
        <v>0.65</v>
      </c>
      <c r="N804" s="10">
        <f>M804 * H804</f>
        <v/>
      </c>
    </row>
    <row r="805">
      <c r="A805" s="4" t="inlineStr">
        <is>
          <t>03.2023</t>
        </is>
      </c>
      <c r="B805" s="4" t="inlineStr">
        <is>
          <t>Cerdo</t>
        </is>
      </c>
      <c r="C805" s="4" t="inlineStr">
        <is>
          <t>Agrosuper Brasil</t>
        </is>
      </c>
      <c r="D805" s="4" t="n">
        <v>1023334</v>
      </c>
      <c r="E805" s="4" t="inlineStr">
        <is>
          <t>Cue granel Esp CC@ Cj 20k AS</t>
        </is>
      </c>
      <c r="F805" s="4" t="inlineStr">
        <is>
          <t>Cueros</t>
        </is>
      </c>
      <c r="G805" s="4" t="inlineStr">
        <is>
          <t>agrosuper brasil1023334</t>
        </is>
      </c>
      <c r="H805" s="10" t="n">
        <v>46169.854</v>
      </c>
      <c r="I805" t="n">
        <v>20</v>
      </c>
      <c r="J805" t="n">
        <v>27</v>
      </c>
      <c r="K805" s="17" t="n">
        <v>0.5</v>
      </c>
      <c r="L805" s="10">
        <f>K805 * H805</f>
        <v/>
      </c>
      <c r="M805" s="17" t="n">
        <v>0.65</v>
      </c>
      <c r="N805" s="10">
        <f>M805 * H805</f>
        <v/>
      </c>
    </row>
    <row r="806">
      <c r="A806" s="4" t="inlineStr">
        <is>
          <t>03.2023</t>
        </is>
      </c>
      <c r="B806" s="4" t="inlineStr">
        <is>
          <t>Cerdo</t>
        </is>
      </c>
      <c r="C806" s="4" t="inlineStr">
        <is>
          <t>Agrosuper Shanghai</t>
        </is>
      </c>
      <c r="D806" s="4" t="n">
        <v>1021731</v>
      </c>
      <c r="E806" s="4" t="inlineStr">
        <is>
          <t>GO PernilM@ Cj 20k AS</t>
        </is>
      </c>
      <c r="F806" s="4" t="inlineStr">
        <is>
          <t>Pernil</t>
        </is>
      </c>
      <c r="G806" s="4" t="inlineStr">
        <is>
          <t>agrosuper shanghai1021731</t>
        </is>
      </c>
      <c r="H806" s="10" t="n">
        <v>0</v>
      </c>
      <c r="I806" t="n">
        <v>20</v>
      </c>
      <c r="J806" t="n">
        <v>27</v>
      </c>
      <c r="K806" s="17" t="n">
        <v>0.5</v>
      </c>
      <c r="L806" s="10">
        <f>K806 * H806</f>
        <v/>
      </c>
      <c r="M806" s="17" t="n">
        <v>0.65</v>
      </c>
      <c r="N806" s="10">
        <f>M806 * H806</f>
        <v/>
      </c>
    </row>
    <row r="807">
      <c r="A807" s="4" t="inlineStr">
        <is>
          <t>03.2023</t>
        </is>
      </c>
      <c r="B807" s="4" t="inlineStr">
        <is>
          <t>Cerdo</t>
        </is>
      </c>
      <c r="C807" s="4" t="inlineStr">
        <is>
          <t>Agrosuper Shanghai</t>
        </is>
      </c>
      <c r="D807" s="4" t="n">
        <v>1021732</v>
      </c>
      <c r="E807" s="4" t="inlineStr">
        <is>
          <t>GO Hso femur@ Cj 20k AS</t>
        </is>
      </c>
      <c r="F807" s="4" t="inlineStr">
        <is>
          <t>Huesos</t>
        </is>
      </c>
      <c r="G807" s="4" t="inlineStr">
        <is>
          <t>agrosuper shanghai1021732</t>
        </is>
      </c>
      <c r="H807" s="10" t="n">
        <v>146320</v>
      </c>
      <c r="I807" t="n">
        <v>20</v>
      </c>
      <c r="J807" t="n">
        <v>27</v>
      </c>
      <c r="K807" s="17" t="n">
        <v>0.5</v>
      </c>
      <c r="L807" s="10">
        <f>K807 * H807</f>
        <v/>
      </c>
      <c r="M807" s="17" t="n">
        <v>0.65</v>
      </c>
      <c r="N807" s="10">
        <f>M807 * H807</f>
        <v/>
      </c>
    </row>
    <row r="808">
      <c r="A808" s="4" t="inlineStr">
        <is>
          <t>03.2023</t>
        </is>
      </c>
      <c r="B808" s="4" t="inlineStr">
        <is>
          <t>Cerdo</t>
        </is>
      </c>
      <c r="C808" s="4" t="inlineStr">
        <is>
          <t>Agrosuper Shanghai</t>
        </is>
      </c>
      <c r="D808" s="4" t="n">
        <v>1021733</v>
      </c>
      <c r="E808" s="4" t="inlineStr">
        <is>
          <t>GO PpPna 59@ Cj 20k AS</t>
        </is>
      </c>
      <c r="F808" s="4" t="inlineStr">
        <is>
          <t>Pierna</t>
        </is>
      </c>
      <c r="G808" s="4" t="inlineStr">
        <is>
          <t>agrosuper shanghai1021733</t>
        </is>
      </c>
      <c r="H808" s="10" t="n">
        <v>11276.164</v>
      </c>
      <c r="I808" t="n">
        <v>20</v>
      </c>
      <c r="J808" t="n">
        <v>27</v>
      </c>
      <c r="K808" s="17" t="n">
        <v>0.5</v>
      </c>
      <c r="L808" s="10">
        <f>K808 * H808</f>
        <v/>
      </c>
      <c r="M808" s="17" t="n">
        <v>0.65</v>
      </c>
      <c r="N808" s="10">
        <f>M808 * H808</f>
        <v/>
      </c>
    </row>
    <row r="809">
      <c r="A809" s="4" t="inlineStr">
        <is>
          <t>03.2023</t>
        </is>
      </c>
      <c r="B809" s="4" t="inlineStr">
        <is>
          <t>Cerdo</t>
        </is>
      </c>
      <c r="C809" s="4" t="inlineStr">
        <is>
          <t>Agrosuper Shanghai</t>
        </is>
      </c>
      <c r="D809" s="4" t="n">
        <v>1021735</v>
      </c>
      <c r="E809" s="4" t="inlineStr">
        <is>
          <t>GO Patas@ Cj 20k AS</t>
        </is>
      </c>
      <c r="F809" s="4" t="inlineStr">
        <is>
          <t>Subprod</t>
        </is>
      </c>
      <c r="G809" s="4" t="inlineStr">
        <is>
          <t>agrosuper shanghai1021735</t>
        </is>
      </c>
      <c r="H809" s="10" t="n">
        <v>48560</v>
      </c>
      <c r="I809" t="n">
        <v>20</v>
      </c>
      <c r="J809" t="n">
        <v>27</v>
      </c>
      <c r="K809" s="17" t="n">
        <v>0.5</v>
      </c>
      <c r="L809" s="10">
        <f>K809 * H809</f>
        <v/>
      </c>
      <c r="M809" s="17" t="n">
        <v>0.65</v>
      </c>
      <c r="N809" s="10">
        <f>M809 * H809</f>
        <v/>
      </c>
    </row>
    <row r="810">
      <c r="A810" s="4" t="inlineStr">
        <is>
          <t>03.2023</t>
        </is>
      </c>
      <c r="B810" s="4" t="inlineStr">
        <is>
          <t>Cerdo</t>
        </is>
      </c>
      <c r="C810" s="4" t="inlineStr">
        <is>
          <t>Agrosuper Shanghai</t>
        </is>
      </c>
      <c r="D810" s="4" t="n">
        <v>1021737</v>
      </c>
      <c r="E810" s="4" t="inlineStr">
        <is>
          <t>GO Manos B@ Cj 20k AS</t>
        </is>
      </c>
      <c r="F810" s="4" t="inlineStr">
        <is>
          <t>Subprod</t>
        </is>
      </c>
      <c r="G810" s="4" t="inlineStr">
        <is>
          <t>agrosuper shanghai1021737</t>
        </is>
      </c>
      <c r="H810" s="10" t="n">
        <v>0</v>
      </c>
      <c r="I810" t="n">
        <v>20</v>
      </c>
      <c r="J810" t="n">
        <v>27</v>
      </c>
      <c r="K810" s="17" t="n">
        <v>0.5</v>
      </c>
      <c r="L810" s="10">
        <f>K810 * H810</f>
        <v/>
      </c>
      <c r="M810" s="17" t="n">
        <v>0.65</v>
      </c>
      <c r="N810" s="10">
        <f>M810 * H810</f>
        <v/>
      </c>
    </row>
    <row r="811">
      <c r="A811" s="4" t="inlineStr">
        <is>
          <t>03.2023</t>
        </is>
      </c>
      <c r="B811" s="4" t="inlineStr">
        <is>
          <t>Cerdo</t>
        </is>
      </c>
      <c r="C811" s="4" t="inlineStr">
        <is>
          <t>Agrosuper Shanghai</t>
        </is>
      </c>
      <c r="D811" s="4" t="n">
        <v>1021738</v>
      </c>
      <c r="E811" s="4" t="inlineStr">
        <is>
          <t>GO Patas B@ Cj 20k AS</t>
        </is>
      </c>
      <c r="F811" s="4" t="inlineStr">
        <is>
          <t>Subprod</t>
        </is>
      </c>
      <c r="G811" s="4" t="inlineStr">
        <is>
          <t>agrosuper shanghai1021738</t>
        </is>
      </c>
      <c r="H811" s="10" t="n">
        <v>49440</v>
      </c>
      <c r="I811" t="n">
        <v>20</v>
      </c>
      <c r="J811" t="n">
        <v>27</v>
      </c>
      <c r="K811" s="17" t="n">
        <v>0.5</v>
      </c>
      <c r="L811" s="10">
        <f>K811 * H811</f>
        <v/>
      </c>
      <c r="M811" s="17" t="n">
        <v>0.65</v>
      </c>
      <c r="N811" s="10">
        <f>M811 * H811</f>
        <v/>
      </c>
    </row>
    <row r="812">
      <c r="A812" s="4" t="inlineStr">
        <is>
          <t>03.2023</t>
        </is>
      </c>
      <c r="B812" s="4" t="inlineStr">
        <is>
          <t>Cerdo</t>
        </is>
      </c>
      <c r="C812" s="4" t="inlineStr">
        <is>
          <t>Agrosuper Shanghai</t>
        </is>
      </c>
      <c r="D812" s="4" t="n">
        <v>1021739</v>
      </c>
      <c r="E812" s="4" t="inlineStr">
        <is>
          <t>GO Cab Part@ Cj 20k AS</t>
        </is>
      </c>
      <c r="F812" s="4" t="inlineStr">
        <is>
          <t>Cabeza</t>
        </is>
      </c>
      <c r="G812" s="4" t="inlineStr">
        <is>
          <t>agrosuper shanghai1021739</t>
        </is>
      </c>
      <c r="H812" s="10" t="n">
        <v>48023.798</v>
      </c>
      <c r="I812" t="n">
        <v>20</v>
      </c>
      <c r="J812" t="n">
        <v>27</v>
      </c>
      <c r="K812" s="17" t="n">
        <v>0.5</v>
      </c>
      <c r="L812" s="10">
        <f>K812 * H812</f>
        <v/>
      </c>
      <c r="M812" s="17" t="n">
        <v>0.65</v>
      </c>
      <c r="N812" s="10">
        <f>M812 * H812</f>
        <v/>
      </c>
    </row>
    <row r="813">
      <c r="A813" s="4" t="inlineStr">
        <is>
          <t>03.2023</t>
        </is>
      </c>
      <c r="B813" s="4" t="inlineStr">
        <is>
          <t>Cerdo</t>
        </is>
      </c>
      <c r="C813" s="4" t="inlineStr">
        <is>
          <t>Agrosuper Shanghai</t>
        </is>
      </c>
      <c r="D813" s="4" t="n">
        <v>1021740</v>
      </c>
      <c r="E813" s="4" t="inlineStr">
        <is>
          <t>GO Pana S/Corazón@ Cj 20k AS</t>
        </is>
      </c>
      <c r="F813" s="4" t="inlineStr">
        <is>
          <t>Subprod</t>
        </is>
      </c>
      <c r="G813" s="4" t="inlineStr">
        <is>
          <t>agrosuper shanghai1021740</t>
        </is>
      </c>
      <c r="H813" s="10" t="n">
        <v>0</v>
      </c>
      <c r="I813" t="n">
        <v>20</v>
      </c>
      <c r="J813" t="n">
        <v>27</v>
      </c>
      <c r="K813" s="17" t="n">
        <v>0.5</v>
      </c>
      <c r="L813" s="10">
        <f>K813 * H813</f>
        <v/>
      </c>
      <c r="M813" s="17" t="n">
        <v>0.65</v>
      </c>
      <c r="N813" s="10">
        <f>M813 * H813</f>
        <v/>
      </c>
    </row>
    <row r="814">
      <c r="A814" s="4" t="inlineStr">
        <is>
          <t>03.2023</t>
        </is>
      </c>
      <c r="B814" s="4" t="inlineStr">
        <is>
          <t>Cerdo</t>
        </is>
      </c>
      <c r="C814" s="4" t="inlineStr">
        <is>
          <t>Agrosuper Shanghai</t>
        </is>
      </c>
      <c r="D814" s="4" t="n">
        <v>1021766</v>
      </c>
      <c r="E814" s="4" t="inlineStr">
        <is>
          <t>GO Hso Cogote@ Cj 20k AS</t>
        </is>
      </c>
      <c r="F814" s="4" t="inlineStr">
        <is>
          <t>Huesos</t>
        </is>
      </c>
      <c r="G814" s="4" t="inlineStr">
        <is>
          <t>agrosuper shanghai1021766</t>
        </is>
      </c>
      <c r="H814" s="10" t="n">
        <v>240984</v>
      </c>
      <c r="I814" t="n">
        <v>20</v>
      </c>
      <c r="J814" t="n">
        <v>27</v>
      </c>
      <c r="K814" s="17" t="n">
        <v>0.5</v>
      </c>
      <c r="L814" s="10">
        <f>K814 * H814</f>
        <v/>
      </c>
      <c r="M814" s="17" t="n">
        <v>0.65</v>
      </c>
      <c r="N814" s="10">
        <f>M814 * H814</f>
        <v/>
      </c>
    </row>
    <row r="815">
      <c r="A815" s="4" t="inlineStr">
        <is>
          <t>03.2023</t>
        </is>
      </c>
      <c r="B815" s="4" t="inlineStr">
        <is>
          <t>Cerdo</t>
        </is>
      </c>
      <c r="C815" s="4" t="inlineStr">
        <is>
          <t>Agrosuper Shanghai</t>
        </is>
      </c>
      <c r="D815" s="4" t="n">
        <v>1021767</v>
      </c>
      <c r="E815" s="4" t="inlineStr">
        <is>
          <t>GO Tira Hso Ctro@ Cj 20k AS</t>
        </is>
      </c>
      <c r="F815" s="4" t="inlineStr">
        <is>
          <t>Huesos</t>
        </is>
      </c>
      <c r="G815" s="4" t="inlineStr">
        <is>
          <t>agrosuper shanghai1021767</t>
        </is>
      </c>
      <c r="H815" s="10" t="n">
        <v>147384</v>
      </c>
      <c r="I815" t="n">
        <v>20</v>
      </c>
      <c r="J815" t="n">
        <v>27</v>
      </c>
      <c r="K815" s="17" t="n">
        <v>0.5</v>
      </c>
      <c r="L815" s="10">
        <f>K815 * H815</f>
        <v/>
      </c>
      <c r="M815" s="17" t="n">
        <v>0.65</v>
      </c>
      <c r="N815" s="10">
        <f>M815 * H815</f>
        <v/>
      </c>
    </row>
    <row r="816">
      <c r="A816" s="4" t="inlineStr">
        <is>
          <t>03.2023</t>
        </is>
      </c>
      <c r="B816" s="4" t="inlineStr">
        <is>
          <t>Cerdo</t>
        </is>
      </c>
      <c r="C816" s="4" t="inlineStr">
        <is>
          <t>Agrosuper Shanghai</t>
        </is>
      </c>
      <c r="D816" s="4" t="n">
        <v>1021774</v>
      </c>
      <c r="E816" s="4" t="inlineStr">
        <is>
          <t>GO Hso húmer@ Bo Cj 20k AS</t>
        </is>
      </c>
      <c r="F816" s="4" t="inlineStr">
        <is>
          <t>Huesos</t>
        </is>
      </c>
      <c r="G816" s="4" t="inlineStr">
        <is>
          <t>agrosuper shanghai1021774</t>
        </is>
      </c>
      <c r="H816" s="10" t="n">
        <v>50080</v>
      </c>
      <c r="I816" t="n">
        <v>20</v>
      </c>
      <c r="J816" t="n">
        <v>27</v>
      </c>
      <c r="K816" s="17" t="n">
        <v>0.5</v>
      </c>
      <c r="L816" s="10">
        <f>K816 * H816</f>
        <v/>
      </c>
      <c r="M816" s="17" t="n">
        <v>0.65</v>
      </c>
      <c r="N816" s="10">
        <f>M816 * H816</f>
        <v/>
      </c>
    </row>
    <row r="817">
      <c r="A817" s="4" t="inlineStr">
        <is>
          <t>03.2023</t>
        </is>
      </c>
      <c r="B817" s="4" t="inlineStr">
        <is>
          <t>Cerdo</t>
        </is>
      </c>
      <c r="C817" s="4" t="inlineStr">
        <is>
          <t>Agrosuper Shanghai</t>
        </is>
      </c>
      <c r="D817" s="4" t="n">
        <v>1021905</v>
      </c>
      <c r="E817" s="4" t="inlineStr">
        <is>
          <t>GO Reco 70/30 @ Cj 20k AS</t>
        </is>
      </c>
      <c r="F817" s="4" t="inlineStr">
        <is>
          <t>Recortes</t>
        </is>
      </c>
      <c r="G817" s="4" t="inlineStr">
        <is>
          <t>agrosuper shanghai1021905</t>
        </is>
      </c>
      <c r="H817" s="10" t="n">
        <v>0</v>
      </c>
      <c r="I817" t="n">
        <v>20</v>
      </c>
      <c r="J817" t="n">
        <v>27</v>
      </c>
      <c r="K817" s="17" t="n">
        <v>0.5</v>
      </c>
      <c r="L817" s="10">
        <f>K817 * H817</f>
        <v/>
      </c>
      <c r="M817" s="17" t="n">
        <v>0.65</v>
      </c>
      <c r="N817" s="10">
        <f>M817 * H817</f>
        <v/>
      </c>
    </row>
    <row r="818">
      <c r="A818" s="4" t="inlineStr">
        <is>
          <t>03.2023</t>
        </is>
      </c>
      <c r="B818" s="4" t="inlineStr">
        <is>
          <t>Cerdo</t>
        </is>
      </c>
      <c r="C818" s="4" t="inlineStr">
        <is>
          <t>Agrosuper Shanghai</t>
        </is>
      </c>
      <c r="D818" s="4" t="n">
        <v>1021971</v>
      </c>
      <c r="E818" s="4" t="inlineStr">
        <is>
          <t>GO Cue Back@ Cj 20k bca AS</t>
        </is>
      </c>
      <c r="F818" s="4" t="inlineStr">
        <is>
          <t>Cueros</t>
        </is>
      </c>
      <c r="G818" s="4" t="inlineStr">
        <is>
          <t>agrosuper shanghai1021971</t>
        </is>
      </c>
      <c r="H818" s="10" t="n">
        <v>0</v>
      </c>
      <c r="I818" t="n">
        <v>20</v>
      </c>
      <c r="J818" t="n">
        <v>27</v>
      </c>
      <c r="K818" s="17" t="n">
        <v>0.5</v>
      </c>
      <c r="L818" s="10">
        <f>K818 * H818</f>
        <v/>
      </c>
      <c r="M818" s="17" t="n">
        <v>0.65</v>
      </c>
      <c r="N818" s="10">
        <f>M818 * H818</f>
        <v/>
      </c>
    </row>
    <row r="819">
      <c r="A819" s="4" t="inlineStr">
        <is>
          <t>03.2023</t>
        </is>
      </c>
      <c r="B819" s="4" t="inlineStr">
        <is>
          <t>Cerdo</t>
        </is>
      </c>
      <c r="C819" s="4" t="inlineStr">
        <is>
          <t>Agrosuper Shanghai</t>
        </is>
      </c>
      <c r="D819" s="4" t="n">
        <v>1021992</v>
      </c>
      <c r="E819" s="4" t="inlineStr">
        <is>
          <t>GO Lom Tocino@ Cj 20k AS</t>
        </is>
      </c>
      <c r="F819" s="4" t="inlineStr">
        <is>
          <t>Grasas</t>
        </is>
      </c>
      <c r="G819" s="4" t="inlineStr">
        <is>
          <t>agrosuper shanghai1021992</t>
        </is>
      </c>
      <c r="H819" s="10" t="n">
        <v>0</v>
      </c>
      <c r="I819" t="n">
        <v>20</v>
      </c>
      <c r="J819" t="n">
        <v>27</v>
      </c>
      <c r="K819" s="17" t="n">
        <v>0.5</v>
      </c>
      <c r="L819" s="10">
        <f>K819 * H819</f>
        <v/>
      </c>
      <c r="M819" s="17" t="n">
        <v>0.65</v>
      </c>
      <c r="N819" s="10">
        <f>M819 * H819</f>
        <v/>
      </c>
    </row>
    <row r="820">
      <c r="A820" s="4" t="inlineStr">
        <is>
          <t>03.2023</t>
        </is>
      </c>
      <c r="B820" s="4" t="inlineStr">
        <is>
          <t>Cerdo</t>
        </is>
      </c>
      <c r="C820" s="4" t="inlineStr">
        <is>
          <t>Agrosuper Shanghai</t>
        </is>
      </c>
      <c r="D820" s="4" t="n">
        <v>1022033</v>
      </c>
      <c r="E820" s="4" t="inlineStr">
        <is>
          <t>GO Lengua@ Fi Cj 10k AS</t>
        </is>
      </c>
      <c r="F820" s="4" t="inlineStr">
        <is>
          <t>Cabeza</t>
        </is>
      </c>
      <c r="G820" s="4" t="inlineStr">
        <is>
          <t>agrosuper shanghai1022033</t>
        </is>
      </c>
      <c r="H820" s="10" t="n">
        <v>47940</v>
      </c>
      <c r="I820" t="n">
        <v>20</v>
      </c>
      <c r="J820" t="n">
        <v>27</v>
      </c>
      <c r="K820" s="17" t="n">
        <v>0.5</v>
      </c>
      <c r="L820" s="10">
        <f>K820 * H820</f>
        <v/>
      </c>
      <c r="M820" s="17" t="n">
        <v>0.65</v>
      </c>
      <c r="N820" s="10">
        <f>M820 * H820</f>
        <v/>
      </c>
    </row>
    <row r="821">
      <c r="A821" s="4" t="inlineStr">
        <is>
          <t>03.2023</t>
        </is>
      </c>
      <c r="B821" s="4" t="inlineStr">
        <is>
          <t>Cerdo</t>
        </is>
      </c>
      <c r="C821" s="4" t="inlineStr">
        <is>
          <t>Agrosuper Shanghai</t>
        </is>
      </c>
      <c r="D821" s="4" t="n">
        <v>1022073</v>
      </c>
      <c r="E821" s="4" t="inlineStr">
        <is>
          <t>GO Mantec@ Cj 20k AS</t>
        </is>
      </c>
      <c r="F821" s="4" t="inlineStr">
        <is>
          <t>Grasas</t>
        </is>
      </c>
      <c r="G821" s="4" t="inlineStr">
        <is>
          <t>agrosuper shanghai1022073</t>
        </is>
      </c>
      <c r="H821" s="10" t="n">
        <v>0</v>
      </c>
      <c r="I821" t="n">
        <v>20</v>
      </c>
      <c r="J821" t="n">
        <v>27</v>
      </c>
      <c r="K821" s="17" t="n">
        <v>0.5</v>
      </c>
      <c r="L821" s="10">
        <f>K821 * H821</f>
        <v/>
      </c>
      <c r="M821" s="17" t="n">
        <v>0.65</v>
      </c>
      <c r="N821" s="10">
        <f>M821 * H821</f>
        <v/>
      </c>
    </row>
    <row r="822">
      <c r="A822" s="4" t="inlineStr">
        <is>
          <t>03.2023</t>
        </is>
      </c>
      <c r="B822" s="4" t="inlineStr">
        <is>
          <t>Cerdo</t>
        </is>
      </c>
      <c r="C822" s="4" t="inlineStr">
        <is>
          <t>Agrosuper Shanghai</t>
        </is>
      </c>
      <c r="D822" s="4" t="n">
        <v>1022080</v>
      </c>
      <c r="E822" s="4" t="inlineStr">
        <is>
          <t>GO Cola Nor@ Fi Cj 10k AS</t>
        </is>
      </c>
      <c r="F822" s="4" t="inlineStr">
        <is>
          <t>Subprod</t>
        </is>
      </c>
      <c r="G822" s="4" t="inlineStr">
        <is>
          <t>agrosuper shanghai1022080</t>
        </is>
      </c>
      <c r="H822" s="10" t="n">
        <v>47600</v>
      </c>
      <c r="I822" t="n">
        <v>20</v>
      </c>
      <c r="J822" t="n">
        <v>27</v>
      </c>
      <c r="K822" s="17" t="n">
        <v>0.5</v>
      </c>
      <c r="L822" s="10">
        <f>K822 * H822</f>
        <v/>
      </c>
      <c r="M822" s="17" t="n">
        <v>0.65</v>
      </c>
      <c r="N822" s="10">
        <f>M822 * H822</f>
        <v/>
      </c>
    </row>
    <row r="823">
      <c r="A823" s="4" t="inlineStr">
        <is>
          <t>03.2023</t>
        </is>
      </c>
      <c r="B823" s="4" t="inlineStr">
        <is>
          <t>Cerdo</t>
        </is>
      </c>
      <c r="C823" s="4" t="inlineStr">
        <is>
          <t>Agrosuper Shanghai</t>
        </is>
      </c>
      <c r="D823" s="4" t="n">
        <v>1022082</v>
      </c>
      <c r="E823" s="4" t="inlineStr">
        <is>
          <t>GO Reco 80/20 @ Cj 20k AS</t>
        </is>
      </c>
      <c r="F823" s="4" t="inlineStr">
        <is>
          <t>Recortes</t>
        </is>
      </c>
      <c r="G823" s="4" t="inlineStr">
        <is>
          <t>agrosuper shanghai1022082</t>
        </is>
      </c>
      <c r="H823" s="10" t="n">
        <v>0</v>
      </c>
      <c r="I823" t="n">
        <v>20</v>
      </c>
      <c r="J823" t="n">
        <v>27</v>
      </c>
      <c r="K823" s="17" t="n">
        <v>0.5</v>
      </c>
      <c r="L823" s="10">
        <f>K823 * H823</f>
        <v/>
      </c>
      <c r="M823" s="17" t="n">
        <v>0.65</v>
      </c>
      <c r="N823" s="10">
        <f>M823 * H823</f>
        <v/>
      </c>
    </row>
    <row r="824">
      <c r="A824" s="4" t="inlineStr">
        <is>
          <t>03.2023</t>
        </is>
      </c>
      <c r="B824" s="4" t="inlineStr">
        <is>
          <t>Cerdo</t>
        </is>
      </c>
      <c r="C824" s="4" t="inlineStr">
        <is>
          <t>Agrosuper Shanghai</t>
        </is>
      </c>
      <c r="D824" s="4" t="n">
        <v>1022096</v>
      </c>
      <c r="E824" s="4" t="inlineStr">
        <is>
          <t>GO Sternum Bones@ Bo Cj 10k AS</t>
        </is>
      </c>
      <c r="F824" s="4" t="inlineStr">
        <is>
          <t>Huesos</t>
        </is>
      </c>
      <c r="G824" s="4" t="inlineStr">
        <is>
          <t>agrosuper shanghai1022096</t>
        </is>
      </c>
      <c r="H824" s="10" t="n">
        <v>48000</v>
      </c>
      <c r="I824" t="n">
        <v>20</v>
      </c>
      <c r="J824" t="n">
        <v>27</v>
      </c>
      <c r="K824" s="17" t="n">
        <v>0.5</v>
      </c>
      <c r="L824" s="10">
        <f>K824 * H824</f>
        <v/>
      </c>
      <c r="M824" s="17" t="n">
        <v>0.65</v>
      </c>
      <c r="N824" s="10">
        <f>M824 * H824</f>
        <v/>
      </c>
    </row>
    <row r="825">
      <c r="A825" s="4" t="inlineStr">
        <is>
          <t>03.2023</t>
        </is>
      </c>
      <c r="B825" s="4" t="inlineStr">
        <is>
          <t>Cerdo</t>
        </is>
      </c>
      <c r="C825" s="4" t="inlineStr">
        <is>
          <t>Agrosuper Shanghai</t>
        </is>
      </c>
      <c r="D825" s="4" t="n">
        <v>1022099</v>
      </c>
      <c r="E825" s="4" t="inlineStr">
        <is>
          <t>GO Hso Costilla@ Cj 18k AS</t>
        </is>
      </c>
      <c r="F825" s="4" t="inlineStr">
        <is>
          <t>Huesos</t>
        </is>
      </c>
      <c r="G825" s="4" t="inlineStr">
        <is>
          <t>agrosuper shanghai1022099</t>
        </is>
      </c>
      <c r="H825" s="10" t="n">
        <v>97704</v>
      </c>
      <c r="I825" t="n">
        <v>20</v>
      </c>
      <c r="J825" t="n">
        <v>27</v>
      </c>
      <c r="K825" s="17" t="n">
        <v>0.5</v>
      </c>
      <c r="L825" s="10">
        <f>K825 * H825</f>
        <v/>
      </c>
      <c r="M825" s="17" t="n">
        <v>0.65</v>
      </c>
      <c r="N825" s="10">
        <f>M825 * H825</f>
        <v/>
      </c>
    </row>
    <row r="826">
      <c r="A826" s="4" t="inlineStr">
        <is>
          <t>03.2023</t>
        </is>
      </c>
      <c r="B826" s="4" t="inlineStr">
        <is>
          <t>Cerdo</t>
        </is>
      </c>
      <c r="C826" s="4" t="inlineStr">
        <is>
          <t>Agrosuper Shanghai</t>
        </is>
      </c>
      <c r="D826" s="4" t="n">
        <v>1022125</v>
      </c>
      <c r="E826" s="4" t="inlineStr">
        <is>
          <t>GO PernilM C/M@ Cj 20k AS</t>
        </is>
      </c>
      <c r="F826" s="4" t="inlineStr">
        <is>
          <t>Pernil</t>
        </is>
      </c>
      <c r="G826" s="4" t="inlineStr">
        <is>
          <t>agrosuper shanghai1022125</t>
        </is>
      </c>
      <c r="H826" s="10" t="n">
        <v>197916.888</v>
      </c>
      <c r="I826" t="n">
        <v>20</v>
      </c>
      <c r="J826" t="n">
        <v>27</v>
      </c>
      <c r="K826" s="17" t="n">
        <v>0.5</v>
      </c>
      <c r="L826" s="10">
        <f>K826 * H826</f>
        <v/>
      </c>
      <c r="M826" s="17" t="n">
        <v>0.65</v>
      </c>
      <c r="N826" s="10">
        <f>M826 * H826</f>
        <v/>
      </c>
    </row>
    <row r="827">
      <c r="A827" s="4" t="inlineStr">
        <is>
          <t>03.2023</t>
        </is>
      </c>
      <c r="B827" s="4" t="inlineStr">
        <is>
          <t>Cerdo</t>
        </is>
      </c>
      <c r="C827" s="4" t="inlineStr">
        <is>
          <t>Agrosuper Shanghai</t>
        </is>
      </c>
      <c r="D827" s="4" t="n">
        <v>1022169</v>
      </c>
      <c r="E827" s="4" t="inlineStr">
        <is>
          <t>GO Cartilag Lom@ Cj 10k AS</t>
        </is>
      </c>
      <c r="F827" s="4" t="inlineStr">
        <is>
          <t>Recortes</t>
        </is>
      </c>
      <c r="G827" s="4" t="inlineStr">
        <is>
          <t>agrosuper shanghai1022169</t>
        </is>
      </c>
      <c r="H827" s="10" t="n">
        <v>143160</v>
      </c>
      <c r="I827" t="n">
        <v>20</v>
      </c>
      <c r="J827" t="n">
        <v>27</v>
      </c>
      <c r="K827" s="17" t="n">
        <v>0.5</v>
      </c>
      <c r="L827" s="10">
        <f>K827 * H827</f>
        <v/>
      </c>
      <c r="M827" s="17" t="n">
        <v>0.65</v>
      </c>
      <c r="N827" s="10">
        <f>M827 * H827</f>
        <v/>
      </c>
    </row>
    <row r="828">
      <c r="A828" s="4" t="inlineStr">
        <is>
          <t>03.2023</t>
        </is>
      </c>
      <c r="B828" s="4" t="inlineStr">
        <is>
          <t>Cerdo</t>
        </is>
      </c>
      <c r="C828" s="4" t="inlineStr">
        <is>
          <t>Agrosuper Shanghai</t>
        </is>
      </c>
      <c r="D828" s="4" t="n">
        <v>1022183</v>
      </c>
      <c r="E828" s="4" t="inlineStr">
        <is>
          <t>GO PernilP@ Bo Cj 20k AS</t>
        </is>
      </c>
      <c r="F828" s="4" t="inlineStr">
        <is>
          <t>Pernil</t>
        </is>
      </c>
      <c r="G828" s="4" t="inlineStr">
        <is>
          <t>agrosuper shanghai1022183</t>
        </is>
      </c>
      <c r="H828" s="10" t="n">
        <v>390899.772</v>
      </c>
      <c r="I828" t="n">
        <v>20</v>
      </c>
      <c r="J828" t="n">
        <v>27</v>
      </c>
      <c r="K828" s="17" t="n">
        <v>0.5</v>
      </c>
      <c r="L828" s="10">
        <f>K828 * H828</f>
        <v/>
      </c>
      <c r="M828" s="17" t="n">
        <v>0.65</v>
      </c>
      <c r="N828" s="10">
        <f>M828 * H828</f>
        <v/>
      </c>
    </row>
    <row r="829">
      <c r="A829" s="4" t="inlineStr">
        <is>
          <t>03.2023</t>
        </is>
      </c>
      <c r="B829" s="4" t="inlineStr">
        <is>
          <t>Cerdo</t>
        </is>
      </c>
      <c r="C829" s="4" t="inlineStr">
        <is>
          <t>Agrosuper Shanghai</t>
        </is>
      </c>
      <c r="D829" s="4" t="n">
        <v>1022186</v>
      </c>
      <c r="E829" s="4" t="inlineStr">
        <is>
          <t>GO Resto Tira Hso Ctro@ Bo Cj 20k AS</t>
        </is>
      </c>
      <c r="F829" s="4" t="inlineStr">
        <is>
          <t>Huesos</t>
        </is>
      </c>
      <c r="G829" s="4" t="inlineStr">
        <is>
          <t>agrosuper shanghai1022186</t>
        </is>
      </c>
      <c r="H829" s="10" t="n">
        <v>48636</v>
      </c>
      <c r="I829" t="n">
        <v>20</v>
      </c>
      <c r="J829" t="n">
        <v>27</v>
      </c>
      <c r="K829" s="17" t="n">
        <v>0.5</v>
      </c>
      <c r="L829" s="10">
        <f>K829 * H829</f>
        <v/>
      </c>
      <c r="M829" s="17" t="n">
        <v>0.65</v>
      </c>
      <c r="N829" s="10">
        <f>M829 * H829</f>
        <v/>
      </c>
    </row>
    <row r="830">
      <c r="A830" s="4" t="inlineStr">
        <is>
          <t>03.2023</t>
        </is>
      </c>
      <c r="B830" s="4" t="inlineStr">
        <is>
          <t>Cerdo</t>
        </is>
      </c>
      <c r="C830" s="4" t="inlineStr">
        <is>
          <t>Agrosuper Shanghai</t>
        </is>
      </c>
      <c r="D830" s="4" t="n">
        <v>1022193</v>
      </c>
      <c r="E830" s="4" t="inlineStr">
        <is>
          <t>GO Lom Vet 44@ Bo Cj 20k AS</t>
        </is>
      </c>
      <c r="F830" s="4" t="inlineStr">
        <is>
          <t>Lomo</t>
        </is>
      </c>
      <c r="G830" s="4" t="inlineStr">
        <is>
          <t>agrosuper shanghai1022193</t>
        </is>
      </c>
      <c r="H830" s="10" t="n">
        <v>0</v>
      </c>
      <c r="I830" t="n">
        <v>20</v>
      </c>
      <c r="J830" t="n">
        <v>27</v>
      </c>
      <c r="K830" s="17" t="n">
        <v>0.5</v>
      </c>
      <c r="L830" s="10">
        <f>K830 * H830</f>
        <v/>
      </c>
      <c r="M830" s="17" t="n">
        <v>0.65</v>
      </c>
      <c r="N830" s="10">
        <f>M830 * H830</f>
        <v/>
      </c>
    </row>
    <row r="831">
      <c r="A831" s="4" t="inlineStr">
        <is>
          <t>03.2023</t>
        </is>
      </c>
      <c r="B831" s="4" t="inlineStr">
        <is>
          <t>Cerdo</t>
        </is>
      </c>
      <c r="C831" s="4" t="inlineStr">
        <is>
          <t>Agrosuper Shanghai</t>
        </is>
      </c>
      <c r="D831" s="4" t="n">
        <v>1022212</v>
      </c>
      <c r="E831" s="4" t="inlineStr">
        <is>
          <t>GO Cab Ent@ Cj 20k AS</t>
        </is>
      </c>
      <c r="F831" s="4" t="inlineStr">
        <is>
          <t>Cabeza</t>
        </is>
      </c>
      <c r="G831" s="4" t="inlineStr">
        <is>
          <t>agrosuper shanghai1022212</t>
        </is>
      </c>
      <c r="H831" s="10" t="n">
        <v>328300.646</v>
      </c>
      <c r="I831" t="n">
        <v>20</v>
      </c>
      <c r="J831" t="n">
        <v>27</v>
      </c>
      <c r="K831" s="17" t="n">
        <v>0.5</v>
      </c>
      <c r="L831" s="10">
        <f>K831 * H831</f>
        <v/>
      </c>
      <c r="M831" s="17" t="n">
        <v>0.65</v>
      </c>
      <c r="N831" s="10">
        <f>M831 * H831</f>
        <v/>
      </c>
    </row>
    <row r="832">
      <c r="A832" s="4" t="inlineStr">
        <is>
          <t>03.2023</t>
        </is>
      </c>
      <c r="B832" s="4" t="inlineStr">
        <is>
          <t>Cerdo</t>
        </is>
      </c>
      <c r="C832" s="4" t="inlineStr">
        <is>
          <t>Agrosuper Shanghai</t>
        </is>
      </c>
      <c r="D832" s="4" t="n">
        <v>1022291</v>
      </c>
      <c r="E832" s="4" t="inlineStr">
        <is>
          <t>GO PernilM B@ Bo Cj 20k AS</t>
        </is>
      </c>
      <c r="F832" s="4" t="inlineStr">
        <is>
          <t>Pernil</t>
        </is>
      </c>
      <c r="G832" s="4" t="inlineStr">
        <is>
          <t>agrosuper shanghai1022291</t>
        </is>
      </c>
      <c r="H832" s="10" t="n">
        <v>47644.114</v>
      </c>
      <c r="I832" t="n">
        <v>20</v>
      </c>
      <c r="J832" t="n">
        <v>27</v>
      </c>
      <c r="K832" s="17" t="n">
        <v>0.5</v>
      </c>
      <c r="L832" s="10">
        <f>K832 * H832</f>
        <v/>
      </c>
      <c r="M832" s="17" t="n">
        <v>0.65</v>
      </c>
      <c r="N832" s="10">
        <f>M832 * H832</f>
        <v/>
      </c>
    </row>
    <row r="833">
      <c r="A833" s="4" t="inlineStr">
        <is>
          <t>03.2023</t>
        </is>
      </c>
      <c r="B833" s="4" t="inlineStr">
        <is>
          <t>Cerdo</t>
        </is>
      </c>
      <c r="C833" s="4" t="inlineStr">
        <is>
          <t>Agrosuper Shanghai</t>
        </is>
      </c>
      <c r="D833" s="4" t="n">
        <v>1022373</v>
      </c>
      <c r="E833" s="4" t="inlineStr">
        <is>
          <t>GO Reco 60/40 @ Cj 20k AS</t>
        </is>
      </c>
      <c r="F833" s="4" t="inlineStr">
        <is>
          <t>Recortes</t>
        </is>
      </c>
      <c r="G833" s="4" t="inlineStr">
        <is>
          <t>agrosuper shanghai1022373</t>
        </is>
      </c>
      <c r="H833" s="10" t="n">
        <v>0</v>
      </c>
      <c r="I833" t="n">
        <v>20</v>
      </c>
      <c r="J833" t="n">
        <v>27</v>
      </c>
      <c r="K833" s="17" t="n">
        <v>0.5</v>
      </c>
      <c r="L833" s="10">
        <f>K833 * H833</f>
        <v/>
      </c>
      <c r="M833" s="17" t="n">
        <v>0.65</v>
      </c>
      <c r="N833" s="10">
        <f>M833 * H833</f>
        <v/>
      </c>
    </row>
    <row r="834">
      <c r="A834" s="4" t="inlineStr">
        <is>
          <t>03.2023</t>
        </is>
      </c>
      <c r="B834" s="4" t="inlineStr">
        <is>
          <t>Cerdo</t>
        </is>
      </c>
      <c r="C834" s="4" t="inlineStr">
        <is>
          <t>Agrosuper Shanghai</t>
        </is>
      </c>
      <c r="D834" s="4" t="n">
        <v>1022378</v>
      </c>
      <c r="E834" s="4" t="inlineStr">
        <is>
          <t>GO Resto Tira Hso@ Fi Cj 10k AS</t>
        </is>
      </c>
      <c r="F834" s="4" t="inlineStr">
        <is>
          <t>Huesos</t>
        </is>
      </c>
      <c r="G834" s="4" t="inlineStr">
        <is>
          <t>agrosuper shanghai1022378</t>
        </is>
      </c>
      <c r="H834" s="10" t="n">
        <v>48000</v>
      </c>
      <c r="I834" t="n">
        <v>20</v>
      </c>
      <c r="J834" t="n">
        <v>27</v>
      </c>
      <c r="K834" s="17" t="n">
        <v>0.5</v>
      </c>
      <c r="L834" s="10">
        <f>K834 * H834</f>
        <v/>
      </c>
      <c r="M834" s="17" t="n">
        <v>0.65</v>
      </c>
      <c r="N834" s="10">
        <f>M834 * H834</f>
        <v/>
      </c>
    </row>
    <row r="835">
      <c r="A835" s="4" t="inlineStr">
        <is>
          <t>03.2023</t>
        </is>
      </c>
      <c r="B835" s="4" t="inlineStr">
        <is>
          <t>Cerdo</t>
        </is>
      </c>
      <c r="C835" s="4" t="inlineStr">
        <is>
          <t>Agrosuper Shanghai</t>
        </is>
      </c>
      <c r="D835" s="4" t="n">
        <v>1022379</v>
      </c>
      <c r="E835" s="4" t="inlineStr">
        <is>
          <t>GO PpPal 77@ Bo Cj AS</t>
        </is>
      </c>
      <c r="F835" s="4" t="inlineStr">
        <is>
          <t>Paleta</t>
        </is>
      </c>
      <c r="G835" s="4" t="inlineStr">
        <is>
          <t>agrosuper shanghai1022379</t>
        </is>
      </c>
      <c r="H835" s="10" t="n">
        <v>72565.59600000001</v>
      </c>
      <c r="I835" t="n">
        <v>20</v>
      </c>
      <c r="J835" t="n">
        <v>27</v>
      </c>
      <c r="K835" s="17" t="n">
        <v>0.5</v>
      </c>
      <c r="L835" s="10">
        <f>K835 * H835</f>
        <v/>
      </c>
      <c r="M835" s="17" t="n">
        <v>0.65</v>
      </c>
      <c r="N835" s="10">
        <f>M835 * H835</f>
        <v/>
      </c>
    </row>
    <row r="836">
      <c r="A836" s="4" t="inlineStr">
        <is>
          <t>03.2023</t>
        </is>
      </c>
      <c r="B836" s="4" t="inlineStr">
        <is>
          <t>Cerdo</t>
        </is>
      </c>
      <c r="C836" s="4" t="inlineStr">
        <is>
          <t>Agrosuper Shanghai</t>
        </is>
      </c>
      <c r="D836" s="4" t="n">
        <v>1022381</v>
      </c>
      <c r="E836" s="4" t="inlineStr">
        <is>
          <t>GO Gord Esp@ Bo Cj 10k AS</t>
        </is>
      </c>
      <c r="F836" s="4" t="inlineStr">
        <is>
          <t>Grasas</t>
        </is>
      </c>
      <c r="G836" s="4" t="inlineStr">
        <is>
          <t>agrosuper shanghai1022381</t>
        </is>
      </c>
      <c r="H836" s="10" t="n">
        <v>0</v>
      </c>
      <c r="I836" t="n">
        <v>20</v>
      </c>
      <c r="J836" t="n">
        <v>27</v>
      </c>
      <c r="K836" s="17" t="n">
        <v>0.5</v>
      </c>
      <c r="L836" s="10">
        <f>K836 * H836</f>
        <v/>
      </c>
      <c r="M836" s="17" t="n">
        <v>0.65</v>
      </c>
      <c r="N836" s="10">
        <f>M836 * H836</f>
        <v/>
      </c>
    </row>
    <row r="837">
      <c r="A837" s="4" t="inlineStr">
        <is>
          <t>03.2023</t>
        </is>
      </c>
      <c r="B837" s="4" t="inlineStr">
        <is>
          <t>Cerdo</t>
        </is>
      </c>
      <c r="C837" s="4" t="inlineStr">
        <is>
          <t>Agrosuper Shanghai</t>
        </is>
      </c>
      <c r="D837" s="4" t="n">
        <v>1022388</v>
      </c>
      <c r="E837" s="4" t="inlineStr">
        <is>
          <t>GO Mixto Hso@ Bo Cj 10k AS</t>
        </is>
      </c>
      <c r="F837" s="4" t="inlineStr">
        <is>
          <t>Huesos</t>
        </is>
      </c>
      <c r="G837" s="4" t="inlineStr">
        <is>
          <t>agrosuper shanghai1022388</t>
        </is>
      </c>
      <c r="H837" s="10" t="n">
        <v>0</v>
      </c>
      <c r="I837" t="n">
        <v>20</v>
      </c>
      <c r="J837" t="n">
        <v>27</v>
      </c>
      <c r="K837" s="17" t="n">
        <v>0.5</v>
      </c>
      <c r="L837" s="10">
        <f>K837 * H837</f>
        <v/>
      </c>
      <c r="M837" s="17" t="n">
        <v>0.65</v>
      </c>
      <c r="N837" s="10">
        <f>M837 * H837</f>
        <v/>
      </c>
    </row>
    <row r="838">
      <c r="A838" s="4" t="inlineStr">
        <is>
          <t>03.2023</t>
        </is>
      </c>
      <c r="B838" s="4" t="inlineStr">
        <is>
          <t>Cerdo</t>
        </is>
      </c>
      <c r="C838" s="4" t="inlineStr">
        <is>
          <t>Agrosuper Shanghai</t>
        </is>
      </c>
      <c r="D838" s="4" t="n">
        <v>1022414</v>
      </c>
      <c r="E838" s="4" t="inlineStr">
        <is>
          <t>GO Caz Ent@ Bo Cj 10k AS</t>
        </is>
      </c>
      <c r="F838" s="4" t="inlineStr">
        <is>
          <t>Chuleta</t>
        </is>
      </c>
      <c r="G838" s="4" t="inlineStr">
        <is>
          <t>agrosuper shanghai1022414</t>
        </is>
      </c>
      <c r="H838" s="10" t="n">
        <v>144360</v>
      </c>
      <c r="I838" t="n">
        <v>20</v>
      </c>
      <c r="J838" t="n">
        <v>27</v>
      </c>
      <c r="K838" s="17" t="n">
        <v>0.5</v>
      </c>
      <c r="L838" s="10">
        <f>K838 * H838</f>
        <v/>
      </c>
      <c r="M838" s="17" t="n">
        <v>0.65</v>
      </c>
      <c r="N838" s="10">
        <f>M838 * H838</f>
        <v/>
      </c>
    </row>
    <row r="839">
      <c r="A839" s="4" t="inlineStr">
        <is>
          <t>03.2023</t>
        </is>
      </c>
      <c r="B839" s="4" t="inlineStr">
        <is>
          <t>Cerdo</t>
        </is>
      </c>
      <c r="C839" s="4" t="inlineStr">
        <is>
          <t>Agrosuper Shanghai</t>
        </is>
      </c>
      <c r="D839" s="4" t="n">
        <v>1022416</v>
      </c>
      <c r="E839" s="4" t="inlineStr">
        <is>
          <t>GO Chu Vet Repas@ Bo Cj 21k AS</t>
        </is>
      </c>
      <c r="F839" s="4" t="inlineStr">
        <is>
          <t>Chuleta</t>
        </is>
      </c>
      <c r="G839" s="4" t="inlineStr">
        <is>
          <t>agrosuper shanghai1022416</t>
        </is>
      </c>
      <c r="H839" s="10" t="n">
        <v>0</v>
      </c>
      <c r="I839" t="n">
        <v>20</v>
      </c>
      <c r="J839" t="n">
        <v>27</v>
      </c>
      <c r="K839" s="17" t="n">
        <v>0.5</v>
      </c>
      <c r="L839" s="10">
        <f>K839 * H839</f>
        <v/>
      </c>
      <c r="M839" s="17" t="n">
        <v>0.65</v>
      </c>
      <c r="N839" s="10">
        <f>M839 * H839</f>
        <v/>
      </c>
    </row>
    <row r="840">
      <c r="A840" s="4" t="inlineStr">
        <is>
          <t>03.2023</t>
        </is>
      </c>
      <c r="B840" s="4" t="inlineStr">
        <is>
          <t>Cerdo</t>
        </is>
      </c>
      <c r="C840" s="4" t="inlineStr">
        <is>
          <t>Agrosuper Shanghai</t>
        </is>
      </c>
      <c r="D840" s="4" t="n">
        <v>1022417</v>
      </c>
      <c r="E840" s="4" t="inlineStr">
        <is>
          <t>GO Cue granel@ Bo Cj 20k AS</t>
        </is>
      </c>
      <c r="F840" s="4" t="inlineStr">
        <is>
          <t>Cueros</t>
        </is>
      </c>
      <c r="G840" s="4" t="inlineStr">
        <is>
          <t>agrosuper shanghai1022417</t>
        </is>
      </c>
      <c r="H840" s="10" t="n">
        <v>49840</v>
      </c>
      <c r="I840" t="n">
        <v>20</v>
      </c>
      <c r="J840" t="n">
        <v>27</v>
      </c>
      <c r="K840" s="17" t="n">
        <v>0.5</v>
      </c>
      <c r="L840" s="10">
        <f>K840 * H840</f>
        <v/>
      </c>
      <c r="M840" s="17" t="n">
        <v>0.65</v>
      </c>
      <c r="N840" s="10">
        <f>M840 * H840</f>
        <v/>
      </c>
    </row>
    <row r="841">
      <c r="A841" s="4" t="inlineStr">
        <is>
          <t>03.2023</t>
        </is>
      </c>
      <c r="B841" s="4" t="inlineStr">
        <is>
          <t>Cerdo</t>
        </is>
      </c>
      <c r="C841" s="4" t="inlineStr">
        <is>
          <t>Agrosuper Shanghai</t>
        </is>
      </c>
      <c r="D841" s="4" t="n">
        <v>1022541</v>
      </c>
      <c r="E841" s="4" t="inlineStr">
        <is>
          <t>GO Reco 20/80 @ Cj 20k AS</t>
        </is>
      </c>
      <c r="F841" s="4" t="inlineStr">
        <is>
          <t>Grasas</t>
        </is>
      </c>
      <c r="G841" s="4" t="inlineStr">
        <is>
          <t>agrosuper shanghai1022541</t>
        </is>
      </c>
      <c r="H841" s="10" t="n">
        <v>47099.376</v>
      </c>
      <c r="I841" t="n">
        <v>20</v>
      </c>
      <c r="J841" t="n">
        <v>27</v>
      </c>
      <c r="K841" s="17" t="n">
        <v>0.5</v>
      </c>
      <c r="L841" s="10">
        <f>K841 * H841</f>
        <v/>
      </c>
      <c r="M841" s="17" t="n">
        <v>0.65</v>
      </c>
      <c r="N841" s="10">
        <f>M841 * H841</f>
        <v/>
      </c>
    </row>
    <row r="842">
      <c r="A842" s="4" t="inlineStr">
        <is>
          <t>03.2023</t>
        </is>
      </c>
      <c r="B842" s="4" t="inlineStr">
        <is>
          <t>Cerdo</t>
        </is>
      </c>
      <c r="C842" s="4" t="inlineStr">
        <is>
          <t>Agrosuper Shanghai</t>
        </is>
      </c>
      <c r="D842" s="4" t="n">
        <v>1022568</v>
      </c>
      <c r="E842" s="4" t="inlineStr">
        <is>
          <t>GO Panc Tecla SCue@ 4 Bo Cj 20kg AS</t>
        </is>
      </c>
      <c r="F842" s="4" t="inlineStr">
        <is>
          <t>Panceta</t>
        </is>
      </c>
      <c r="G842" s="4" t="inlineStr">
        <is>
          <t>agrosuper shanghai1022568</t>
        </is>
      </c>
      <c r="H842" s="10" t="n">
        <v>0</v>
      </c>
      <c r="I842" t="n">
        <v>20</v>
      </c>
      <c r="J842" t="n">
        <v>27</v>
      </c>
      <c r="K842" s="17" t="n">
        <v>0.5</v>
      </c>
      <c r="L842" s="10">
        <f>K842 * H842</f>
        <v/>
      </c>
      <c r="M842" s="17" t="n">
        <v>0.65</v>
      </c>
      <c r="N842" s="10">
        <f>M842 * H842</f>
        <v/>
      </c>
    </row>
    <row r="843">
      <c r="A843" s="4" t="inlineStr">
        <is>
          <t>03.2023</t>
        </is>
      </c>
      <c r="B843" s="4" t="inlineStr">
        <is>
          <t>Cerdo</t>
        </is>
      </c>
      <c r="C843" s="4" t="inlineStr">
        <is>
          <t>Agrosuper Shanghai</t>
        </is>
      </c>
      <c r="D843" s="4" t="n">
        <v>1022636</v>
      </c>
      <c r="E843" s="4" t="inlineStr">
        <is>
          <t>GO Hso Coxal@ Cj 15kg AS</t>
        </is>
      </c>
      <c r="F843" s="4" t="inlineStr">
        <is>
          <t>Huesos</t>
        </is>
      </c>
      <c r="G843" s="4" t="inlineStr">
        <is>
          <t>agrosuper shanghai1022636</t>
        </is>
      </c>
      <c r="H843" s="10" t="n">
        <v>46860</v>
      </c>
      <c r="I843" t="n">
        <v>20</v>
      </c>
      <c r="J843" t="n">
        <v>27</v>
      </c>
      <c r="K843" s="17" t="n">
        <v>0.5</v>
      </c>
      <c r="L843" s="10">
        <f>K843 * H843</f>
        <v/>
      </c>
      <c r="M843" s="17" t="n">
        <v>0.65</v>
      </c>
      <c r="N843" s="10">
        <f>M843 * H843</f>
        <v/>
      </c>
    </row>
    <row r="844">
      <c r="A844" s="4" t="inlineStr">
        <is>
          <t>03.2023</t>
        </is>
      </c>
      <c r="B844" s="4" t="inlineStr">
        <is>
          <t>Cerdo</t>
        </is>
      </c>
      <c r="C844" s="4" t="inlineStr">
        <is>
          <t>Agrosuper Shanghai</t>
        </is>
      </c>
      <c r="D844" s="4" t="n">
        <v>1022637</v>
      </c>
      <c r="E844" s="4" t="inlineStr">
        <is>
          <t>GO Hso Escapula@ Cj 15kg AS</t>
        </is>
      </c>
      <c r="F844" s="4" t="inlineStr">
        <is>
          <t>Huesos</t>
        </is>
      </c>
      <c r="G844" s="4" t="inlineStr">
        <is>
          <t>agrosuper shanghai1022637</t>
        </is>
      </c>
      <c r="H844" s="10" t="n">
        <v>45420</v>
      </c>
      <c r="I844" t="n">
        <v>20</v>
      </c>
      <c r="J844" t="n">
        <v>27</v>
      </c>
      <c r="K844" s="17" t="n">
        <v>0.5</v>
      </c>
      <c r="L844" s="10">
        <f>K844 * H844</f>
        <v/>
      </c>
      <c r="M844" s="17" t="n">
        <v>0.65</v>
      </c>
      <c r="N844" s="10">
        <f>M844 * H844</f>
        <v/>
      </c>
    </row>
    <row r="845">
      <c r="A845" s="4" t="inlineStr">
        <is>
          <t>03.2023</t>
        </is>
      </c>
      <c r="B845" s="4" t="inlineStr">
        <is>
          <t>Cerdo</t>
        </is>
      </c>
      <c r="C845" s="4" t="inlineStr">
        <is>
          <t>Agrosuper Shanghai</t>
        </is>
      </c>
      <c r="D845" s="4" t="n">
        <v>1022639</v>
      </c>
      <c r="E845" s="4" t="inlineStr">
        <is>
          <t>GO Cab Bca Ent S/L@ Cj 20k AS</t>
        </is>
      </c>
      <c r="F845" s="4" t="inlineStr">
        <is>
          <t>Cabeza</t>
        </is>
      </c>
      <c r="G845" s="4" t="inlineStr">
        <is>
          <t>agrosuper shanghai1022639</t>
        </is>
      </c>
      <c r="H845" s="10" t="n">
        <v>498332.54</v>
      </c>
      <c r="I845" t="n">
        <v>20</v>
      </c>
      <c r="J845" t="n">
        <v>27</v>
      </c>
      <c r="K845" s="17" t="n">
        <v>0.5</v>
      </c>
      <c r="L845" s="10">
        <f>K845 * H845</f>
        <v/>
      </c>
      <c r="M845" s="17" t="n">
        <v>0.65</v>
      </c>
      <c r="N845" s="10">
        <f>M845 * H845</f>
        <v/>
      </c>
    </row>
    <row r="846">
      <c r="A846" s="4" t="inlineStr">
        <is>
          <t>03.2023</t>
        </is>
      </c>
      <c r="B846" s="4" t="inlineStr">
        <is>
          <t>Cerdo</t>
        </is>
      </c>
      <c r="C846" s="4" t="inlineStr">
        <is>
          <t>Agrosuper Shanghai</t>
        </is>
      </c>
      <c r="D846" s="4" t="n">
        <v>1022640</v>
      </c>
      <c r="E846" s="4" t="inlineStr">
        <is>
          <t>GO Cab Roj Ent S/L@ Cj 20k AS</t>
        </is>
      </c>
      <c r="F846" s="4" t="inlineStr">
        <is>
          <t>Cabeza</t>
        </is>
      </c>
      <c r="G846" s="4" t="inlineStr">
        <is>
          <t>agrosuper shanghai1022640</t>
        </is>
      </c>
      <c r="H846" s="10" t="n">
        <v>3249.636</v>
      </c>
      <c r="I846" t="n">
        <v>20</v>
      </c>
      <c r="J846" t="n">
        <v>27</v>
      </c>
      <c r="K846" s="17" t="n">
        <v>0.5</v>
      </c>
      <c r="L846" s="10">
        <f>K846 * H846</f>
        <v/>
      </c>
      <c r="M846" s="17" t="n">
        <v>0.65</v>
      </c>
      <c r="N846" s="10">
        <f>M846 * H846</f>
        <v/>
      </c>
    </row>
    <row r="847">
      <c r="A847" s="4" t="inlineStr">
        <is>
          <t>03.2023</t>
        </is>
      </c>
      <c r="B847" s="4" t="inlineStr">
        <is>
          <t>Cerdo</t>
        </is>
      </c>
      <c r="C847" s="4" t="inlineStr">
        <is>
          <t>Agrosuper Shanghai</t>
        </is>
      </c>
      <c r="D847" s="4" t="n">
        <v>1022645</v>
      </c>
      <c r="E847" s="4" t="inlineStr">
        <is>
          <t>GO Pecho Belly C/Hso pec@ Vp Cj AS</t>
        </is>
      </c>
      <c r="F847" s="4" t="inlineStr">
        <is>
          <t>Panceta</t>
        </is>
      </c>
      <c r="G847" s="4" t="inlineStr">
        <is>
          <t>agrosuper shanghai1022645</t>
        </is>
      </c>
      <c r="H847" s="10" t="n">
        <v>15393.758</v>
      </c>
      <c r="I847" t="n">
        <v>20</v>
      </c>
      <c r="J847" t="n">
        <v>27</v>
      </c>
      <c r="K847" s="17" t="n">
        <v>0.5</v>
      </c>
      <c r="L847" s="10">
        <f>K847 * H847</f>
        <v/>
      </c>
      <c r="M847" s="17" t="n">
        <v>0.65</v>
      </c>
      <c r="N847" s="10">
        <f>M847 * H847</f>
        <v/>
      </c>
    </row>
    <row r="848">
      <c r="A848" s="4" t="inlineStr">
        <is>
          <t>03.2023</t>
        </is>
      </c>
      <c r="B848" s="4" t="inlineStr">
        <is>
          <t>Cerdo</t>
        </is>
      </c>
      <c r="C848" s="4" t="inlineStr">
        <is>
          <t>Agrosuper Shanghai</t>
        </is>
      </c>
      <c r="D848" s="4" t="n">
        <v>1022646</v>
      </c>
      <c r="E848" s="4" t="inlineStr">
        <is>
          <t>GO Pecho Belly S/p@ Vp Cj AS</t>
        </is>
      </c>
      <c r="F848" s="4" t="inlineStr">
        <is>
          <t>Panceta</t>
        </is>
      </c>
      <c r="G848" s="4" t="inlineStr">
        <is>
          <t>agrosuper shanghai1022646</t>
        </is>
      </c>
      <c r="H848" s="10" t="n">
        <v>0</v>
      </c>
      <c r="I848" t="n">
        <v>20</v>
      </c>
      <c r="J848" t="n">
        <v>27</v>
      </c>
      <c r="K848" s="17" t="n">
        <v>0.5</v>
      </c>
      <c r="L848" s="10">
        <f>K848 * H848</f>
        <v/>
      </c>
      <c r="M848" s="17" t="n">
        <v>0.65</v>
      </c>
      <c r="N848" s="10">
        <f>M848 * H848</f>
        <v/>
      </c>
    </row>
    <row r="849">
      <c r="A849" s="4" t="inlineStr">
        <is>
          <t>03.2023</t>
        </is>
      </c>
      <c r="B849" s="4" t="inlineStr">
        <is>
          <t>Cerdo</t>
        </is>
      </c>
      <c r="C849" s="4" t="inlineStr">
        <is>
          <t>Agrosuper Shanghai</t>
        </is>
      </c>
      <c r="D849" s="4" t="n">
        <v>1022748</v>
      </c>
      <c r="E849" s="4" t="inlineStr">
        <is>
          <t>GO Manos@ Cj 10k AS</t>
        </is>
      </c>
      <c r="F849" s="4" t="inlineStr">
        <is>
          <t>Subprod</t>
        </is>
      </c>
      <c r="G849" s="4" t="inlineStr">
        <is>
          <t>agrosuper shanghai1022748</t>
        </is>
      </c>
      <c r="H849" s="10" t="n">
        <v>48300</v>
      </c>
      <c r="I849" t="n">
        <v>20</v>
      </c>
      <c r="J849" t="n">
        <v>27</v>
      </c>
      <c r="K849" s="17" t="n">
        <v>0.5</v>
      </c>
      <c r="L849" s="10">
        <f>K849 * H849</f>
        <v/>
      </c>
      <c r="M849" s="17" t="n">
        <v>0.65</v>
      </c>
      <c r="N849" s="10">
        <f>M849 * H849</f>
        <v/>
      </c>
    </row>
    <row r="850">
      <c r="A850" s="4" t="inlineStr">
        <is>
          <t>03.2023</t>
        </is>
      </c>
      <c r="B850" s="4" t="inlineStr">
        <is>
          <t>Cerdo</t>
        </is>
      </c>
      <c r="C850" s="4" t="inlineStr">
        <is>
          <t>Agrosuper Shanghai</t>
        </is>
      </c>
      <c r="D850" s="4" t="n">
        <v>1022753</v>
      </c>
      <c r="E850" s="4" t="inlineStr">
        <is>
          <t>GO PernilM 1,3 kg up@ Cj 20k AS</t>
        </is>
      </c>
      <c r="F850" s="4" t="inlineStr">
        <is>
          <t>Pernil</t>
        </is>
      </c>
      <c r="G850" s="4" t="inlineStr">
        <is>
          <t>agrosuper shanghai1022753</t>
        </is>
      </c>
      <c r="H850" s="10" t="n">
        <v>59720</v>
      </c>
      <c r="I850" t="n">
        <v>20</v>
      </c>
      <c r="J850" t="n">
        <v>27</v>
      </c>
      <c r="K850" s="17" t="n">
        <v>0.5</v>
      </c>
      <c r="L850" s="10">
        <f>K850 * H850</f>
        <v/>
      </c>
      <c r="M850" s="17" t="n">
        <v>0.65</v>
      </c>
      <c r="N850" s="10">
        <f>M850 * H850</f>
        <v/>
      </c>
    </row>
    <row r="851">
      <c r="A851" s="4" t="inlineStr">
        <is>
          <t>03.2023</t>
        </is>
      </c>
      <c r="B851" s="4" t="inlineStr">
        <is>
          <t>Cerdo</t>
        </is>
      </c>
      <c r="C851" s="4" t="inlineStr">
        <is>
          <t>Agrosuper Shanghai</t>
        </is>
      </c>
      <c r="D851" s="4" t="n">
        <v>1022851</v>
      </c>
      <c r="E851" s="4" t="inlineStr">
        <is>
          <t>GO Pal Nor@ Cj 20k AS</t>
        </is>
      </c>
      <c r="F851" s="4" t="inlineStr">
        <is>
          <t>Paleta</t>
        </is>
      </c>
      <c r="G851" s="4" t="inlineStr">
        <is>
          <t>agrosuper shanghai1022851</t>
        </is>
      </c>
      <c r="H851" s="10" t="n">
        <v>0</v>
      </c>
      <c r="I851" t="n">
        <v>20</v>
      </c>
      <c r="J851" t="n">
        <v>27</v>
      </c>
      <c r="K851" s="17" t="n">
        <v>0.5</v>
      </c>
      <c r="L851" s="10">
        <f>K851 * H851</f>
        <v/>
      </c>
      <c r="M851" s="17" t="n">
        <v>0.65</v>
      </c>
      <c r="N851" s="10">
        <f>M851 * H851</f>
        <v/>
      </c>
    </row>
    <row r="852">
      <c r="A852" s="4" t="inlineStr">
        <is>
          <t>03.2023</t>
        </is>
      </c>
      <c r="B852" s="4" t="inlineStr">
        <is>
          <t>Cerdo</t>
        </is>
      </c>
      <c r="C852" s="4" t="inlineStr">
        <is>
          <t>Agrosuper Shanghai</t>
        </is>
      </c>
      <c r="D852" s="4" t="n">
        <v>1022856</v>
      </c>
      <c r="E852" s="4" t="inlineStr">
        <is>
          <t>GO Reco 10/90 @ Cj 20k AS</t>
        </is>
      </c>
      <c r="F852" s="4" t="inlineStr">
        <is>
          <t>Grasas</t>
        </is>
      </c>
      <c r="G852" s="4" t="inlineStr">
        <is>
          <t>agrosuper shanghai1022856</t>
        </is>
      </c>
      <c r="H852" s="10" t="n">
        <v>49801.41</v>
      </c>
      <c r="I852" t="n">
        <v>20</v>
      </c>
      <c r="J852" t="n">
        <v>27</v>
      </c>
      <c r="K852" s="17" t="n">
        <v>0.5</v>
      </c>
      <c r="L852" s="10">
        <f>K852 * H852</f>
        <v/>
      </c>
      <c r="M852" s="17" t="n">
        <v>0.65</v>
      </c>
      <c r="N852" s="10">
        <f>M852 * H852</f>
        <v/>
      </c>
    </row>
    <row r="853">
      <c r="A853" s="4" t="inlineStr">
        <is>
          <t>03.2023</t>
        </is>
      </c>
      <c r="B853" s="4" t="inlineStr">
        <is>
          <t>Cerdo</t>
        </is>
      </c>
      <c r="C853" s="4" t="inlineStr">
        <is>
          <t>Agrosuper Shanghai</t>
        </is>
      </c>
      <c r="D853" s="4" t="n">
        <v>1022939</v>
      </c>
      <c r="E853" s="4" t="inlineStr">
        <is>
          <t>GO Pta Cost@ Bo Cj 20k AS</t>
        </is>
      </c>
      <c r="F853" s="4" t="inlineStr">
        <is>
          <t>Cost-Pec</t>
        </is>
      </c>
      <c r="G853" s="4" t="inlineStr">
        <is>
          <t>agrosuper shanghai1022939</t>
        </is>
      </c>
      <c r="H853" s="10" t="n">
        <v>48560</v>
      </c>
      <c r="I853" t="n">
        <v>20</v>
      </c>
      <c r="J853" t="n">
        <v>27</v>
      </c>
      <c r="K853" s="17" t="n">
        <v>0.5</v>
      </c>
      <c r="L853" s="10">
        <f>K853 * H853</f>
        <v/>
      </c>
      <c r="M853" s="17" t="n">
        <v>0.65</v>
      </c>
      <c r="N853" s="10">
        <f>M853 * H853</f>
        <v/>
      </c>
    </row>
    <row r="854">
      <c r="A854" s="4" t="inlineStr">
        <is>
          <t>03.2023</t>
        </is>
      </c>
      <c r="B854" s="4" t="inlineStr">
        <is>
          <t>Cerdo</t>
        </is>
      </c>
      <c r="C854" s="4" t="inlineStr">
        <is>
          <t>Agrosuper Shanghai</t>
        </is>
      </c>
      <c r="D854" s="4" t="n">
        <v>1022941</v>
      </c>
      <c r="E854" s="4" t="inlineStr">
        <is>
          <t>GO PernilM 1-1.3 kg@ Cj 20k AS</t>
        </is>
      </c>
      <c r="F854" s="4" t="inlineStr">
        <is>
          <t>Pernil</t>
        </is>
      </c>
      <c r="G854" s="4" t="inlineStr">
        <is>
          <t>agrosuper shanghai1022941</t>
        </is>
      </c>
      <c r="H854" s="10" t="n">
        <v>0</v>
      </c>
      <c r="I854" t="n">
        <v>20</v>
      </c>
      <c r="J854" t="n">
        <v>27</v>
      </c>
      <c r="K854" s="17" t="n">
        <v>0.5</v>
      </c>
      <c r="L854" s="10">
        <f>K854 * H854</f>
        <v/>
      </c>
      <c r="M854" s="17" t="n">
        <v>0.65</v>
      </c>
      <c r="N854" s="10">
        <f>M854 * H854</f>
        <v/>
      </c>
    </row>
    <row r="855">
      <c r="A855" s="4" t="inlineStr">
        <is>
          <t>03.2023</t>
        </is>
      </c>
      <c r="B855" s="4" t="inlineStr">
        <is>
          <t>Cerdo</t>
        </is>
      </c>
      <c r="C855" s="4" t="inlineStr">
        <is>
          <t>Agrosuper Shanghai</t>
        </is>
      </c>
      <c r="D855" s="4" t="n">
        <v>1022943</v>
      </c>
      <c r="E855" s="4" t="inlineStr">
        <is>
          <t>GO Lom Ctro@ Cj 16k AS</t>
        </is>
      </c>
      <c r="F855" s="4" t="inlineStr">
        <is>
          <t>Lomo</t>
        </is>
      </c>
      <c r="G855" s="4" t="inlineStr">
        <is>
          <t>agrosuper shanghai1022943</t>
        </is>
      </c>
      <c r="H855" s="10" t="n">
        <v>0</v>
      </c>
      <c r="I855" t="n">
        <v>20</v>
      </c>
      <c r="J855" t="n">
        <v>27</v>
      </c>
      <c r="K855" s="17" t="n">
        <v>0.5</v>
      </c>
      <c r="L855" s="10">
        <f>K855 * H855</f>
        <v/>
      </c>
      <c r="M855" s="17" t="n">
        <v>0.65</v>
      </c>
      <c r="N855" s="10">
        <f>M855 * H855</f>
        <v/>
      </c>
    </row>
    <row r="856">
      <c r="A856" s="4" t="inlineStr">
        <is>
          <t>03.2023</t>
        </is>
      </c>
      <c r="B856" s="4" t="inlineStr">
        <is>
          <t>Cerdo</t>
        </is>
      </c>
      <c r="C856" s="4" t="inlineStr">
        <is>
          <t>Agrosuper Shanghai</t>
        </is>
      </c>
      <c r="D856" s="4" t="n">
        <v>1022945</v>
      </c>
      <c r="E856" s="4" t="inlineStr">
        <is>
          <t>GO Mantec@ Cj 20k AS</t>
        </is>
      </c>
      <c r="F856" s="4" t="inlineStr">
        <is>
          <t>Grasas</t>
        </is>
      </c>
      <c r="G856" s="4" t="inlineStr">
        <is>
          <t>agrosuper shanghai1022945</t>
        </is>
      </c>
      <c r="H856" s="10" t="n">
        <v>0</v>
      </c>
      <c r="I856" t="n">
        <v>20</v>
      </c>
      <c r="J856" t="n">
        <v>27</v>
      </c>
      <c r="K856" s="17" t="n">
        <v>0.5</v>
      </c>
      <c r="L856" s="10">
        <f>K856 * H856</f>
        <v/>
      </c>
      <c r="M856" s="17" t="n">
        <v>0.65</v>
      </c>
      <c r="N856" s="10">
        <f>M856 * H856</f>
        <v/>
      </c>
    </row>
    <row r="857">
      <c r="A857" s="4" t="inlineStr">
        <is>
          <t>03.2023</t>
        </is>
      </c>
      <c r="B857" s="4" t="inlineStr">
        <is>
          <t>Cerdo</t>
        </is>
      </c>
      <c r="C857" s="4" t="inlineStr">
        <is>
          <t>Agrosuper Shanghai</t>
        </is>
      </c>
      <c r="D857" s="4" t="n">
        <v>1022995</v>
      </c>
      <c r="E857" s="4" t="inlineStr">
        <is>
          <t>GO Panc Tec /C cue S/H@ Cj 20k AS</t>
        </is>
      </c>
      <c r="F857" s="4" t="inlineStr">
        <is>
          <t>Panceta</t>
        </is>
      </c>
      <c r="G857" s="4" t="inlineStr">
        <is>
          <t>agrosuper shanghai1022995</t>
        </is>
      </c>
      <c r="H857" s="10" t="n">
        <v>7516.282</v>
      </c>
      <c r="I857" t="n">
        <v>20</v>
      </c>
      <c r="J857" t="n">
        <v>27</v>
      </c>
      <c r="K857" s="17" t="n">
        <v>0.5</v>
      </c>
      <c r="L857" s="10">
        <f>K857 * H857</f>
        <v/>
      </c>
      <c r="M857" s="17" t="n">
        <v>0.65</v>
      </c>
      <c r="N857" s="10">
        <f>M857 * H857</f>
        <v/>
      </c>
    </row>
    <row r="858">
      <c r="A858" s="4" t="inlineStr">
        <is>
          <t>03.2023</t>
        </is>
      </c>
      <c r="B858" s="4" t="inlineStr">
        <is>
          <t>Cerdo</t>
        </is>
      </c>
      <c r="C858" s="4" t="inlineStr">
        <is>
          <t>Agrosuper Shanghai</t>
        </is>
      </c>
      <c r="D858" s="4" t="n">
        <v>1023034</v>
      </c>
      <c r="E858" s="4" t="inlineStr">
        <is>
          <t>GO Forro Pal@ Bo Cj 20k AS</t>
        </is>
      </c>
      <c r="F858" s="4" t="inlineStr">
        <is>
          <t>Cueros</t>
        </is>
      </c>
      <c r="G858" s="4" t="inlineStr">
        <is>
          <t>agrosuper shanghai1023034</t>
        </is>
      </c>
      <c r="H858" s="10" t="n">
        <v>247320</v>
      </c>
      <c r="I858" t="n">
        <v>20</v>
      </c>
      <c r="J858" t="n">
        <v>27</v>
      </c>
      <c r="K858" s="17" t="n">
        <v>0.5</v>
      </c>
      <c r="L858" s="10">
        <f>K858 * H858</f>
        <v/>
      </c>
      <c r="M858" s="17" t="n">
        <v>0.65</v>
      </c>
      <c r="N858" s="10">
        <f>M858 * H858</f>
        <v/>
      </c>
    </row>
    <row r="859">
      <c r="A859" s="4" t="inlineStr">
        <is>
          <t>03.2023</t>
        </is>
      </c>
      <c r="B859" s="4" t="inlineStr">
        <is>
          <t>Cerdo</t>
        </is>
      </c>
      <c r="C859" s="4" t="inlineStr">
        <is>
          <t>Agrosuper Shanghai</t>
        </is>
      </c>
      <c r="D859" s="4" t="n">
        <v>1023066</v>
      </c>
      <c r="E859" s="4" t="inlineStr">
        <is>
          <t>GO BB Ribs@ Cj 16k AS</t>
        </is>
      </c>
      <c r="F859" s="4" t="inlineStr">
        <is>
          <t>Chuleta</t>
        </is>
      </c>
      <c r="G859" s="4" t="inlineStr">
        <is>
          <t>agrosuper shanghai1023066</t>
        </is>
      </c>
      <c r="H859" s="10" t="n">
        <v>0</v>
      </c>
      <c r="I859" t="n">
        <v>20</v>
      </c>
      <c r="J859" t="n">
        <v>27</v>
      </c>
      <c r="K859" s="17" t="n">
        <v>0.5</v>
      </c>
      <c r="L859" s="10">
        <f>K859 * H859</f>
        <v/>
      </c>
      <c r="M859" s="17" t="n">
        <v>0.65</v>
      </c>
      <c r="N859" s="10">
        <f>M859 * H859</f>
        <v/>
      </c>
    </row>
    <row r="860">
      <c r="A860" s="4" t="inlineStr">
        <is>
          <t>03.2023</t>
        </is>
      </c>
      <c r="B860" s="4" t="inlineStr">
        <is>
          <t>Cerdo</t>
        </is>
      </c>
      <c r="C860" s="4" t="inlineStr">
        <is>
          <t>Agrosuper Shanghai</t>
        </is>
      </c>
      <c r="D860" s="4" t="n">
        <v>1023093</v>
      </c>
      <c r="E860" s="4" t="inlineStr">
        <is>
          <t>GO Cordon Lom@ Bo Cj 20k AS</t>
        </is>
      </c>
      <c r="F860" s="4" t="inlineStr">
        <is>
          <t>Recortes</t>
        </is>
      </c>
      <c r="G860" s="4" t="inlineStr">
        <is>
          <t>agrosuper shanghai1023093</t>
        </is>
      </c>
      <c r="H860" s="10" t="n">
        <v>0</v>
      </c>
      <c r="I860" t="n">
        <v>20</v>
      </c>
      <c r="J860" t="n">
        <v>27</v>
      </c>
      <c r="K860" s="17" t="n">
        <v>0.5</v>
      </c>
      <c r="L860" s="10">
        <f>K860 * H860</f>
        <v/>
      </c>
      <c r="M860" s="17" t="n">
        <v>0.65</v>
      </c>
      <c r="N860" s="10">
        <f>M860 * H860</f>
        <v/>
      </c>
    </row>
    <row r="861">
      <c r="A861" s="4" t="inlineStr">
        <is>
          <t>03.2023</t>
        </is>
      </c>
      <c r="B861" s="4" t="inlineStr">
        <is>
          <t>Cerdo</t>
        </is>
      </c>
      <c r="C861" s="4" t="inlineStr">
        <is>
          <t>Agrosuper Shanghai</t>
        </is>
      </c>
      <c r="D861" s="4" t="n">
        <v>1023143</v>
      </c>
      <c r="E861" s="4" t="inlineStr">
        <is>
          <t>GO Platead@ Fi Cj 20k AS</t>
        </is>
      </c>
      <c r="F861" s="4" t="inlineStr">
        <is>
          <t>Prolijado</t>
        </is>
      </c>
      <c r="G861" s="4" t="inlineStr">
        <is>
          <t>agrosuper shanghai1023143</t>
        </is>
      </c>
      <c r="H861" s="10" t="n">
        <v>1200</v>
      </c>
      <c r="I861" t="n">
        <v>20</v>
      </c>
      <c r="J861" t="n">
        <v>27</v>
      </c>
      <c r="K861" s="17" t="n">
        <v>0.5</v>
      </c>
      <c r="L861" s="10">
        <f>K861 * H861</f>
        <v/>
      </c>
      <c r="M861" s="17" t="n">
        <v>0.65</v>
      </c>
      <c r="N861" s="10">
        <f>M861 * H861</f>
        <v/>
      </c>
    </row>
    <row r="862">
      <c r="A862" s="4" t="inlineStr">
        <is>
          <t>03.2023</t>
        </is>
      </c>
      <c r="B862" s="4" t="inlineStr">
        <is>
          <t>Cerdo</t>
        </is>
      </c>
      <c r="C862" s="4" t="inlineStr">
        <is>
          <t>Agrosuper Shanghai</t>
        </is>
      </c>
      <c r="D862" s="4" t="n">
        <v>1023291</v>
      </c>
      <c r="E862" s="4" t="inlineStr">
        <is>
          <t>GO Hso Costilla 4x 5kg @ Cj 20k AS</t>
        </is>
      </c>
      <c r="F862" s="4" t="inlineStr">
        <is>
          <t>Huesos</t>
        </is>
      </c>
      <c r="G862" s="4" t="inlineStr">
        <is>
          <t>agrosuper shanghai1023291</t>
        </is>
      </c>
      <c r="H862" s="10" t="n">
        <v>47800</v>
      </c>
      <c r="I862" t="n">
        <v>20</v>
      </c>
      <c r="J862" t="n">
        <v>27</v>
      </c>
      <c r="K862" s="17" t="n">
        <v>0.5</v>
      </c>
      <c r="L862" s="10">
        <f>K862 * H862</f>
        <v/>
      </c>
      <c r="M862" s="17" t="n">
        <v>0.65</v>
      </c>
      <c r="N862" s="10">
        <f>M862 * H862</f>
        <v/>
      </c>
    </row>
    <row r="863">
      <c r="A863" s="4" t="inlineStr">
        <is>
          <t>03.2023</t>
        </is>
      </c>
      <c r="B863" s="4" t="inlineStr">
        <is>
          <t>Cerdo</t>
        </is>
      </c>
      <c r="C863" s="4" t="inlineStr">
        <is>
          <t>Agrosuper Shanghai</t>
        </is>
      </c>
      <c r="D863" s="4" t="n">
        <v>1023306</v>
      </c>
      <c r="E863" s="4" t="inlineStr">
        <is>
          <t>GO Cue granel@ Bo Cj 20k AS</t>
        </is>
      </c>
      <c r="F863" s="4" t="inlineStr">
        <is>
          <t>Cueros</t>
        </is>
      </c>
      <c r="G863" s="4" t="inlineStr">
        <is>
          <t>agrosuper shanghai1023306</t>
        </is>
      </c>
      <c r="H863" s="10" t="n">
        <v>143680</v>
      </c>
      <c r="I863" t="n">
        <v>20</v>
      </c>
      <c r="J863" t="n">
        <v>27</v>
      </c>
      <c r="K863" s="17" t="n">
        <v>0.5</v>
      </c>
      <c r="L863" s="10">
        <f>K863 * H863</f>
        <v/>
      </c>
      <c r="M863" s="17" t="n">
        <v>0.65</v>
      </c>
      <c r="N863" s="10">
        <f>M863 * H863</f>
        <v/>
      </c>
    </row>
    <row r="864">
      <c r="A864" s="4" t="inlineStr">
        <is>
          <t>03.2023</t>
        </is>
      </c>
      <c r="B864" s="4" t="inlineStr">
        <is>
          <t>Cerdo</t>
        </is>
      </c>
      <c r="C864" s="4" t="inlineStr">
        <is>
          <t>Agrosuper Shanghai</t>
        </is>
      </c>
      <c r="D864" s="4" t="n">
        <v>1023354</v>
      </c>
      <c r="E864" s="4" t="inlineStr">
        <is>
          <t>GO PernilM 1 kg down@ Cj 10k AS</t>
        </is>
      </c>
      <c r="F864" s="4" t="inlineStr">
        <is>
          <t>Pernil</t>
        </is>
      </c>
      <c r="G864" s="4" t="inlineStr">
        <is>
          <t>agrosuper shanghai1023354</t>
        </is>
      </c>
      <c r="H864" s="10" t="n">
        <v>26000</v>
      </c>
      <c r="I864" t="n">
        <v>20</v>
      </c>
      <c r="J864" t="n">
        <v>27</v>
      </c>
      <c r="K864" s="17" t="n">
        <v>0.5</v>
      </c>
      <c r="L864" s="10">
        <f>K864 * H864</f>
        <v/>
      </c>
      <c r="M864" s="17" t="n">
        <v>0.65</v>
      </c>
      <c r="N864" s="10">
        <f>M864 * H864</f>
        <v/>
      </c>
    </row>
    <row r="865">
      <c r="A865" s="4" t="inlineStr">
        <is>
          <t>03.2023</t>
        </is>
      </c>
      <c r="B865" s="4" t="inlineStr">
        <is>
          <t>Cerdo</t>
        </is>
      </c>
      <c r="C865" s="4" t="inlineStr">
        <is>
          <t>Agrosuper Shanghai</t>
        </is>
      </c>
      <c r="D865" s="4" t="n">
        <v>1023373</v>
      </c>
      <c r="E865" s="4" t="inlineStr">
        <is>
          <t>GO PernilM 1-1.3 kg@ Cj 10k AS</t>
        </is>
      </c>
      <c r="F865" s="4" t="inlineStr">
        <is>
          <t>Pernil</t>
        </is>
      </c>
      <c r="G865" s="4" t="inlineStr">
        <is>
          <t>agrosuper shanghai1023373</t>
        </is>
      </c>
      <c r="H865" s="10" t="n">
        <v>0</v>
      </c>
      <c r="I865" t="n">
        <v>20</v>
      </c>
      <c r="J865" t="n">
        <v>27</v>
      </c>
      <c r="K865" s="17" t="n">
        <v>0.5</v>
      </c>
      <c r="L865" s="10">
        <f>K865 * H865</f>
        <v/>
      </c>
      <c r="M865" s="17" t="n">
        <v>0.65</v>
      </c>
      <c r="N865" s="10">
        <f>M865 * H865</f>
        <v/>
      </c>
    </row>
    <row r="866">
      <c r="A866" s="4" t="inlineStr">
        <is>
          <t>03.2023</t>
        </is>
      </c>
      <c r="B866" s="4" t="inlineStr">
        <is>
          <t>Cerdo</t>
        </is>
      </c>
      <c r="C866" s="4" t="inlineStr">
        <is>
          <t>Agrosuper Shanghai</t>
        </is>
      </c>
      <c r="D866" s="4" t="n">
        <v>1023411</v>
      </c>
      <c r="E866" s="4" t="inlineStr">
        <is>
          <t>GO  PpPna 54@ Bo Cj AS</t>
        </is>
      </c>
      <c r="F866" s="4" t="inlineStr">
        <is>
          <t>Pierna</t>
        </is>
      </c>
      <c r="G866" s="4" t="inlineStr">
        <is>
          <t>agrosuper shanghai1023411</t>
        </is>
      </c>
      <c r="H866" s="10" t="n">
        <v>0</v>
      </c>
      <c r="I866" t="n">
        <v>20</v>
      </c>
      <c r="J866" t="n">
        <v>27</v>
      </c>
      <c r="K866" s="17" t="n">
        <v>0.5</v>
      </c>
      <c r="L866" s="10">
        <f>K866 * H866</f>
        <v/>
      </c>
      <c r="M866" s="17" t="n">
        <v>0.65</v>
      </c>
      <c r="N866" s="10">
        <f>M866 * H866</f>
        <v/>
      </c>
    </row>
    <row r="867">
      <c r="A867" s="4" t="inlineStr">
        <is>
          <t>03.2023</t>
        </is>
      </c>
      <c r="B867" s="4" t="inlineStr">
        <is>
          <t>Cerdo</t>
        </is>
      </c>
      <c r="C867" s="4" t="inlineStr">
        <is>
          <t>Agrosuper Shanghai</t>
        </is>
      </c>
      <c r="D867" s="4" t="n">
        <v>1023412</v>
      </c>
      <c r="E867" s="4" t="inlineStr">
        <is>
          <t>GO  PpPna 57@ Bo Cj AS</t>
        </is>
      </c>
      <c r="F867" s="4" t="inlineStr">
        <is>
          <t>Pierna</t>
        </is>
      </c>
      <c r="G867" s="4" t="inlineStr">
        <is>
          <t>agrosuper shanghai1023412</t>
        </is>
      </c>
      <c r="H867" s="10" t="n">
        <v>24002.083</v>
      </c>
      <c r="I867" t="n">
        <v>20</v>
      </c>
      <c r="J867" t="n">
        <v>27</v>
      </c>
      <c r="K867" s="17" t="n">
        <v>0.5</v>
      </c>
      <c r="L867" s="10">
        <f>K867 * H867</f>
        <v/>
      </c>
      <c r="M867" s="17" t="n">
        <v>0.65</v>
      </c>
      <c r="N867" s="10">
        <f>M867 * H867</f>
        <v/>
      </c>
    </row>
    <row r="868">
      <c r="A868" s="4" t="inlineStr">
        <is>
          <t>03.2023</t>
        </is>
      </c>
      <c r="B868" s="4" t="inlineStr">
        <is>
          <t>Cerdo</t>
        </is>
      </c>
      <c r="C868" s="4" t="inlineStr">
        <is>
          <t>Andes Asia</t>
        </is>
      </c>
      <c r="D868" s="4" t="n">
        <v>1021204</v>
      </c>
      <c r="E868" s="4" t="inlineStr">
        <is>
          <t>GO Lom Tocino@ Cj 20k AS</t>
        </is>
      </c>
      <c r="F868" s="4" t="inlineStr">
        <is>
          <t>Grasas</t>
        </is>
      </c>
      <c r="G868" s="4" t="inlineStr">
        <is>
          <t>andes asia1021204</t>
        </is>
      </c>
      <c r="H868" s="10" t="n">
        <v>0</v>
      </c>
      <c r="I868" t="n">
        <v>20</v>
      </c>
      <c r="J868" t="n">
        <v>27</v>
      </c>
      <c r="K868" s="17" t="n">
        <v>0.5</v>
      </c>
      <c r="L868" s="10">
        <f>K868 * H868</f>
        <v/>
      </c>
      <c r="M868" s="17" t="n">
        <v>0.65</v>
      </c>
      <c r="N868" s="10">
        <f>M868 * H868</f>
        <v/>
      </c>
    </row>
    <row r="869">
      <c r="A869" s="4" t="inlineStr">
        <is>
          <t>03.2023</t>
        </is>
      </c>
      <c r="B869" s="4" t="inlineStr">
        <is>
          <t>Cerdo</t>
        </is>
      </c>
      <c r="C869" s="4" t="inlineStr">
        <is>
          <t>Andes Asia</t>
        </is>
      </c>
      <c r="D869" s="4" t="n">
        <v>1021921</v>
      </c>
      <c r="E869" s="4" t="inlineStr">
        <is>
          <t>GO Lom Tecla@ Cj 18k AS</t>
        </is>
      </c>
      <c r="F869" s="4" t="inlineStr">
        <is>
          <t>Lomo</t>
        </is>
      </c>
      <c r="G869" s="4" t="inlineStr">
        <is>
          <t>andes asia1021921</t>
        </is>
      </c>
      <c r="H869" s="10" t="n">
        <v>4029.544</v>
      </c>
      <c r="I869" t="n">
        <v>20</v>
      </c>
      <c r="J869" t="n">
        <v>27</v>
      </c>
      <c r="K869" s="17" t="n">
        <v>0.5</v>
      </c>
      <c r="L869" s="10">
        <f>K869 * H869</f>
        <v/>
      </c>
      <c r="M869" s="17" t="n">
        <v>0.65</v>
      </c>
      <c r="N869" s="10">
        <f>M869 * H869</f>
        <v/>
      </c>
    </row>
    <row r="870">
      <c r="A870" s="4" t="inlineStr">
        <is>
          <t>03.2023</t>
        </is>
      </c>
      <c r="B870" s="4" t="inlineStr">
        <is>
          <t>Cerdo</t>
        </is>
      </c>
      <c r="C870" s="4" t="inlineStr">
        <is>
          <t>Andes Asia</t>
        </is>
      </c>
      <c r="D870" s="4" t="n">
        <v>1021922</v>
      </c>
      <c r="E870" s="4" t="inlineStr">
        <is>
          <t>GO File C/cab@ Cj 5k AS</t>
        </is>
      </c>
      <c r="F870" s="4" t="inlineStr">
        <is>
          <t>Filete</t>
        </is>
      </c>
      <c r="G870" s="4" t="inlineStr">
        <is>
          <t>andes asia1021922</t>
        </is>
      </c>
      <c r="H870" s="10" t="n">
        <v>4000</v>
      </c>
      <c r="I870" t="n">
        <v>20</v>
      </c>
      <c r="J870" t="n">
        <v>27</v>
      </c>
      <c r="K870" s="17" t="n">
        <v>0.5</v>
      </c>
      <c r="L870" s="10">
        <f>K870 * H870</f>
        <v/>
      </c>
      <c r="M870" s="17" t="n">
        <v>0.65</v>
      </c>
      <c r="N870" s="10">
        <f>M870 * H870</f>
        <v/>
      </c>
    </row>
    <row r="871">
      <c r="A871" s="4" t="inlineStr">
        <is>
          <t>03.2023</t>
        </is>
      </c>
      <c r="B871" s="4" t="inlineStr">
        <is>
          <t>Cerdo</t>
        </is>
      </c>
      <c r="C871" s="4" t="inlineStr">
        <is>
          <t>Andes Asia</t>
        </is>
      </c>
      <c r="D871" s="4" t="n">
        <v>1021924</v>
      </c>
      <c r="E871" s="4" t="inlineStr">
        <is>
          <t>GO MM Loin L@ Cj 15k AS</t>
        </is>
      </c>
      <c r="F871" s="4" t="inlineStr">
        <is>
          <t>Lomo</t>
        </is>
      </c>
      <c r="G871" s="4" t="inlineStr">
        <is>
          <t>andes asia1021924</t>
        </is>
      </c>
      <c r="H871" s="10" t="n">
        <v>180185.938</v>
      </c>
      <c r="I871" t="n">
        <v>20</v>
      </c>
      <c r="J871" t="n">
        <v>27</v>
      </c>
      <c r="K871" s="17" t="n">
        <v>0.5</v>
      </c>
      <c r="L871" s="10">
        <f>K871 * H871</f>
        <v/>
      </c>
      <c r="M871" s="17" t="n">
        <v>0.65</v>
      </c>
      <c r="N871" s="10">
        <f>M871 * H871</f>
        <v/>
      </c>
    </row>
    <row r="872">
      <c r="A872" s="4" t="inlineStr">
        <is>
          <t>03.2023</t>
        </is>
      </c>
      <c r="B872" s="4" t="inlineStr">
        <is>
          <t>Cerdo</t>
        </is>
      </c>
      <c r="C872" s="4" t="inlineStr">
        <is>
          <t>Andes Asia</t>
        </is>
      </c>
      <c r="D872" s="4" t="n">
        <v>1021925</v>
      </c>
      <c r="E872" s="4" t="inlineStr">
        <is>
          <t>GO MM Loin S@ Fi Cj 15k AS</t>
        </is>
      </c>
      <c r="F872" s="4" t="inlineStr">
        <is>
          <t>Lomo</t>
        </is>
      </c>
      <c r="G872" s="4" t="inlineStr">
        <is>
          <t>andes asia1021925</t>
        </is>
      </c>
      <c r="H872" s="10" t="n">
        <v>98115.908</v>
      </c>
      <c r="I872" t="n">
        <v>20</v>
      </c>
      <c r="J872" t="n">
        <v>27</v>
      </c>
      <c r="K872" s="17" t="n">
        <v>0.5</v>
      </c>
      <c r="L872" s="10">
        <f>K872 * H872</f>
        <v/>
      </c>
      <c r="M872" s="17" t="n">
        <v>0.65</v>
      </c>
      <c r="N872" s="10">
        <f>M872 * H872</f>
        <v/>
      </c>
    </row>
    <row r="873">
      <c r="A873" s="4" t="inlineStr">
        <is>
          <t>03.2023</t>
        </is>
      </c>
      <c r="B873" s="4" t="inlineStr">
        <is>
          <t>Cerdo</t>
        </is>
      </c>
      <c r="C873" s="4" t="inlineStr">
        <is>
          <t>Andes Asia</t>
        </is>
      </c>
      <c r="D873" s="4" t="n">
        <v>1021929</v>
      </c>
      <c r="E873" s="4" t="inlineStr">
        <is>
          <t>GO Panc Lam 3mm@ Cj 10k AS</t>
        </is>
      </c>
      <c r="F873" s="4" t="inlineStr">
        <is>
          <t>Panceta</t>
        </is>
      </c>
      <c r="G873" s="4" t="inlineStr">
        <is>
          <t>andes asia1021929</t>
        </is>
      </c>
      <c r="H873" s="10" t="n">
        <v>0</v>
      </c>
      <c r="I873" t="n">
        <v>20</v>
      </c>
      <c r="J873" t="n">
        <v>27</v>
      </c>
      <c r="K873" s="17" t="n">
        <v>0.5</v>
      </c>
      <c r="L873" s="10">
        <f>K873 * H873</f>
        <v/>
      </c>
      <c r="M873" s="17" t="n">
        <v>0.65</v>
      </c>
      <c r="N873" s="10">
        <f>M873 * H873</f>
        <v/>
      </c>
    </row>
    <row r="874">
      <c r="A874" s="4" t="inlineStr">
        <is>
          <t>03.2023</t>
        </is>
      </c>
      <c r="B874" s="4" t="inlineStr">
        <is>
          <t>Cerdo</t>
        </is>
      </c>
      <c r="C874" s="4" t="inlineStr">
        <is>
          <t>Andes Asia</t>
        </is>
      </c>
      <c r="D874" s="4" t="n">
        <v>1021931</v>
      </c>
      <c r="E874" s="4" t="inlineStr">
        <is>
          <t>GO Pta Cos 3h@ Bo Cj 10k AS</t>
        </is>
      </c>
      <c r="F874" s="4" t="inlineStr">
        <is>
          <t>Cost-Pec</t>
        </is>
      </c>
      <c r="G874" s="4" t="inlineStr">
        <is>
          <t>andes asia1021931</t>
        </is>
      </c>
      <c r="H874" s="10" t="n">
        <v>8003.274</v>
      </c>
      <c r="I874" t="n">
        <v>20</v>
      </c>
      <c r="J874" t="n">
        <v>27</v>
      </c>
      <c r="K874" s="17" t="n">
        <v>0.5</v>
      </c>
      <c r="L874" s="10">
        <f>K874 * H874</f>
        <v/>
      </c>
      <c r="M874" s="17" t="n">
        <v>0.65</v>
      </c>
      <c r="N874" s="10">
        <f>M874 * H874</f>
        <v/>
      </c>
    </row>
    <row r="875">
      <c r="A875" s="4" t="inlineStr">
        <is>
          <t>03.2023</t>
        </is>
      </c>
      <c r="B875" s="4" t="inlineStr">
        <is>
          <t>Cerdo</t>
        </is>
      </c>
      <c r="C875" s="4" t="inlineStr">
        <is>
          <t>Andes Asia</t>
        </is>
      </c>
      <c r="D875" s="4" t="n">
        <v>1021936</v>
      </c>
      <c r="E875" s="4" t="inlineStr">
        <is>
          <t>GO PpPal pimentada@ Cj 20k AS</t>
        </is>
      </c>
      <c r="F875" s="4" t="inlineStr">
        <is>
          <t>Paleta</t>
        </is>
      </c>
      <c r="G875" s="4" t="inlineStr">
        <is>
          <t>andes asia1021936</t>
        </is>
      </c>
      <c r="H875" s="10" t="n">
        <v>240000</v>
      </c>
      <c r="I875" t="n">
        <v>20</v>
      </c>
      <c r="J875" t="n">
        <v>27</v>
      </c>
      <c r="K875" s="17" t="n">
        <v>0.5</v>
      </c>
      <c r="L875" s="10">
        <f>K875 * H875</f>
        <v/>
      </c>
      <c r="M875" s="17" t="n">
        <v>0.65</v>
      </c>
      <c r="N875" s="10">
        <f>M875 * H875</f>
        <v/>
      </c>
    </row>
    <row r="876">
      <c r="A876" s="4" t="inlineStr">
        <is>
          <t>03.2023</t>
        </is>
      </c>
      <c r="B876" s="4" t="inlineStr">
        <is>
          <t>Cerdo</t>
        </is>
      </c>
      <c r="C876" s="4" t="inlineStr">
        <is>
          <t>Andes Asia</t>
        </is>
      </c>
      <c r="D876" s="4" t="n">
        <v>1021944</v>
      </c>
      <c r="E876" s="4" t="inlineStr">
        <is>
          <t>GO Diafrag@ Va Cj 8k AS</t>
        </is>
      </c>
      <c r="F876" s="4" t="inlineStr">
        <is>
          <t>Recortes</t>
        </is>
      </c>
      <c r="G876" s="4" t="inlineStr">
        <is>
          <t>andes asia1021944</t>
        </is>
      </c>
      <c r="H876" s="10" t="n">
        <v>0</v>
      </c>
      <c r="I876" t="n">
        <v>20</v>
      </c>
      <c r="J876" t="n">
        <v>27</v>
      </c>
      <c r="K876" s="17" t="n">
        <v>0.5</v>
      </c>
      <c r="L876" s="10">
        <f>K876 * H876</f>
        <v/>
      </c>
      <c r="M876" s="17" t="n">
        <v>0.65</v>
      </c>
      <c r="N876" s="10">
        <f>M876 * H876</f>
        <v/>
      </c>
    </row>
    <row r="877">
      <c r="A877" s="4" t="inlineStr">
        <is>
          <t>03.2023</t>
        </is>
      </c>
      <c r="B877" s="4" t="inlineStr">
        <is>
          <t>Cerdo</t>
        </is>
      </c>
      <c r="C877" s="4" t="inlineStr">
        <is>
          <t>Andes Asia</t>
        </is>
      </c>
      <c r="D877" s="4" t="n">
        <v>1021945</v>
      </c>
      <c r="E877" s="4" t="inlineStr">
        <is>
          <t>GO Lengua Japon@ Cj 10k AS</t>
        </is>
      </c>
      <c r="F877" s="4" t="inlineStr">
        <is>
          <t>Cabeza</t>
        </is>
      </c>
      <c r="G877" s="4" t="inlineStr">
        <is>
          <t>andes asia1021945</t>
        </is>
      </c>
      <c r="H877" s="10" t="n">
        <v>0</v>
      </c>
      <c r="I877" t="n">
        <v>20</v>
      </c>
      <c r="J877" t="n">
        <v>27</v>
      </c>
      <c r="K877" s="17" t="n">
        <v>0.5</v>
      </c>
      <c r="L877" s="10">
        <f>K877 * H877</f>
        <v/>
      </c>
      <c r="M877" s="17" t="n">
        <v>0.65</v>
      </c>
      <c r="N877" s="10">
        <f>M877 * H877</f>
        <v/>
      </c>
    </row>
    <row r="878">
      <c r="A878" s="4" t="inlineStr">
        <is>
          <t>03.2023</t>
        </is>
      </c>
      <c r="B878" s="4" t="inlineStr">
        <is>
          <t>Cerdo</t>
        </is>
      </c>
      <c r="C878" s="4" t="inlineStr">
        <is>
          <t>Andes Asia</t>
        </is>
      </c>
      <c r="D878" s="4" t="n">
        <v>1021952</v>
      </c>
      <c r="E878" s="4" t="inlineStr">
        <is>
          <t>GO BB Ribs 20-24 Oz@ Cj 10k AS</t>
        </is>
      </c>
      <c r="F878" s="4" t="inlineStr">
        <is>
          <t>Chuleta</t>
        </is>
      </c>
      <c r="G878" s="4" t="inlineStr">
        <is>
          <t>andes asia1021952</t>
        </is>
      </c>
      <c r="H878" s="10" t="n">
        <v>0</v>
      </c>
      <c r="I878" t="n">
        <v>20</v>
      </c>
      <c r="J878" t="n">
        <v>27</v>
      </c>
      <c r="K878" s="17" t="n">
        <v>0.5</v>
      </c>
      <c r="L878" s="10">
        <f>K878 * H878</f>
        <v/>
      </c>
      <c r="M878" s="17" t="n">
        <v>0.65</v>
      </c>
      <c r="N878" s="10">
        <f>M878 * H878</f>
        <v/>
      </c>
    </row>
    <row r="879">
      <c r="A879" s="4" t="inlineStr">
        <is>
          <t>03.2023</t>
        </is>
      </c>
      <c r="B879" s="4" t="inlineStr">
        <is>
          <t>Cerdo</t>
        </is>
      </c>
      <c r="C879" s="4" t="inlineStr">
        <is>
          <t>Andes Asia</t>
        </is>
      </c>
      <c r="D879" s="4" t="n">
        <v>1021987</v>
      </c>
      <c r="E879" s="4" t="inlineStr">
        <is>
          <t>GO Recto@ Cj 10k AS</t>
        </is>
      </c>
      <c r="F879" s="4" t="inlineStr">
        <is>
          <t>Subprod</t>
        </is>
      </c>
      <c r="G879" s="4" t="inlineStr">
        <is>
          <t>andes asia1021987</t>
        </is>
      </c>
      <c r="H879" s="10" t="n">
        <v>0</v>
      </c>
      <c r="I879" t="n">
        <v>20</v>
      </c>
      <c r="J879" t="n">
        <v>27</v>
      </c>
      <c r="K879" s="17" t="n">
        <v>0.5</v>
      </c>
      <c r="L879" s="10">
        <f>K879 * H879</f>
        <v/>
      </c>
      <c r="M879" s="17" t="n">
        <v>0.65</v>
      </c>
      <c r="N879" s="10">
        <f>M879 * H879</f>
        <v/>
      </c>
    </row>
    <row r="880">
      <c r="A880" s="4" t="inlineStr">
        <is>
          <t>03.2023</t>
        </is>
      </c>
      <c r="B880" s="4" t="inlineStr">
        <is>
          <t>Cerdo</t>
        </is>
      </c>
      <c r="C880" s="4" t="inlineStr">
        <is>
          <t>Andes Asia</t>
        </is>
      </c>
      <c r="D880" s="4" t="n">
        <v>1022101</v>
      </c>
      <c r="E880" s="4" t="inlineStr">
        <is>
          <t>GO Lom Tec@ Va Cj 20k AS</t>
        </is>
      </c>
      <c r="F880" s="4" t="inlineStr">
        <is>
          <t>Lomo</t>
        </is>
      </c>
      <c r="G880" s="4" t="inlineStr">
        <is>
          <t>andes asia1022101</t>
        </is>
      </c>
      <c r="H880" s="10" t="n">
        <v>0</v>
      </c>
      <c r="I880" t="n">
        <v>20</v>
      </c>
      <c r="J880" t="n">
        <v>27</v>
      </c>
      <c r="K880" s="17" t="n">
        <v>0.5</v>
      </c>
      <c r="L880" s="10">
        <f>K880 * H880</f>
        <v/>
      </c>
      <c r="M880" s="17" t="n">
        <v>0.65</v>
      </c>
      <c r="N880" s="10">
        <f>M880 * H880</f>
        <v/>
      </c>
    </row>
    <row r="881">
      <c r="A881" s="4" t="inlineStr">
        <is>
          <t>03.2023</t>
        </is>
      </c>
      <c r="B881" s="4" t="inlineStr">
        <is>
          <t>Cerdo</t>
        </is>
      </c>
      <c r="C881" s="4" t="inlineStr">
        <is>
          <t>Andes Asia</t>
        </is>
      </c>
      <c r="D881" s="4" t="n">
        <v>1022128</v>
      </c>
      <c r="E881" s="4" t="inlineStr">
        <is>
          <t>GO Ganso C/asiento@ Bol Cj 14k AS</t>
        </is>
      </c>
      <c r="F881" s="4" t="inlineStr">
        <is>
          <t>Pierna</t>
        </is>
      </c>
      <c r="G881" s="4" t="inlineStr">
        <is>
          <t>andes asia1022128</t>
        </is>
      </c>
      <c r="H881" s="10" t="n">
        <v>15013.486</v>
      </c>
      <c r="I881" t="n">
        <v>20</v>
      </c>
      <c r="J881" t="n">
        <v>27</v>
      </c>
      <c r="K881" s="17" t="n">
        <v>0.5</v>
      </c>
      <c r="L881" s="10">
        <f>K881 * H881</f>
        <v/>
      </c>
      <c r="M881" s="17" t="n">
        <v>0.65</v>
      </c>
      <c r="N881" s="10">
        <f>M881 * H881</f>
        <v/>
      </c>
    </row>
    <row r="882">
      <c r="A882" s="4" t="inlineStr">
        <is>
          <t>03.2023</t>
        </is>
      </c>
      <c r="B882" s="4" t="inlineStr">
        <is>
          <t>Cerdo</t>
        </is>
      </c>
      <c r="C882" s="4" t="inlineStr">
        <is>
          <t>Andes Asia</t>
        </is>
      </c>
      <c r="D882" s="4" t="n">
        <v>1022141</v>
      </c>
      <c r="E882" s="4" t="inlineStr">
        <is>
          <t>GO Posta Negra D@ Cj AS</t>
        </is>
      </c>
      <c r="F882" s="4" t="inlineStr">
        <is>
          <t>Pierna</t>
        </is>
      </c>
      <c r="G882" s="4" t="inlineStr">
        <is>
          <t>andes asia1022141</t>
        </is>
      </c>
      <c r="H882" s="10" t="n">
        <v>78157.42999999999</v>
      </c>
      <c r="I882" t="n">
        <v>20</v>
      </c>
      <c r="J882" t="n">
        <v>27</v>
      </c>
      <c r="K882" s="17" t="n">
        <v>0.5</v>
      </c>
      <c r="L882" s="10">
        <f>K882 * H882</f>
        <v/>
      </c>
      <c r="M882" s="17" t="n">
        <v>0.65</v>
      </c>
      <c r="N882" s="10">
        <f>M882 * H882</f>
        <v/>
      </c>
    </row>
    <row r="883">
      <c r="A883" s="4" t="inlineStr">
        <is>
          <t>03.2023</t>
        </is>
      </c>
      <c r="B883" s="4" t="inlineStr">
        <is>
          <t>Cerdo</t>
        </is>
      </c>
      <c r="C883" s="4" t="inlineStr">
        <is>
          <t>Andes Asia</t>
        </is>
      </c>
      <c r="D883" s="4" t="n">
        <v>1022142</v>
      </c>
      <c r="E883" s="4" t="inlineStr">
        <is>
          <t>GO Posta Rosada@ Cj AS</t>
        </is>
      </c>
      <c r="F883" s="4" t="inlineStr">
        <is>
          <t>Pierna</t>
        </is>
      </c>
      <c r="G883" s="4" t="inlineStr">
        <is>
          <t>andes asia1022142</t>
        </is>
      </c>
      <c r="H883" s="10" t="n">
        <v>28072.106</v>
      </c>
      <c r="I883" t="n">
        <v>20</v>
      </c>
      <c r="J883" t="n">
        <v>27</v>
      </c>
      <c r="K883" s="17" t="n">
        <v>0.5</v>
      </c>
      <c r="L883" s="10">
        <f>K883 * H883</f>
        <v/>
      </c>
      <c r="M883" s="17" t="n">
        <v>0.65</v>
      </c>
      <c r="N883" s="10">
        <f>M883 * H883</f>
        <v/>
      </c>
    </row>
    <row r="884">
      <c r="A884" s="4" t="inlineStr">
        <is>
          <t>03.2023</t>
        </is>
      </c>
      <c r="B884" s="4" t="inlineStr">
        <is>
          <t>Cerdo</t>
        </is>
      </c>
      <c r="C884" s="4" t="inlineStr">
        <is>
          <t>Andes Asia</t>
        </is>
      </c>
      <c r="D884" s="4" t="n">
        <v>1022293</v>
      </c>
      <c r="E884" s="4" t="inlineStr">
        <is>
          <t>GO Malaya Japon@ Vp Fi Cj 5k AS</t>
        </is>
      </c>
      <c r="F884" s="4" t="inlineStr">
        <is>
          <t>Prolijado</t>
        </is>
      </c>
      <c r="G884" s="4" t="inlineStr">
        <is>
          <t>andes asia1022293</t>
        </is>
      </c>
      <c r="H884" s="10" t="n">
        <v>3000</v>
      </c>
      <c r="I884" t="n">
        <v>20</v>
      </c>
      <c r="J884" t="n">
        <v>27</v>
      </c>
      <c r="K884" s="17" t="n">
        <v>0.5</v>
      </c>
      <c r="L884" s="10">
        <f>K884 * H884</f>
        <v/>
      </c>
      <c r="M884" s="17" t="n">
        <v>0.65</v>
      </c>
      <c r="N884" s="10">
        <f>M884 * H884</f>
        <v/>
      </c>
    </row>
    <row r="885">
      <c r="A885" s="4" t="inlineStr">
        <is>
          <t>03.2023</t>
        </is>
      </c>
      <c r="B885" s="4" t="inlineStr">
        <is>
          <t>Cerdo</t>
        </is>
      </c>
      <c r="C885" s="4" t="inlineStr">
        <is>
          <t>Andes Asia</t>
        </is>
      </c>
      <c r="D885" s="4" t="n">
        <v>1022398</v>
      </c>
      <c r="E885" s="4" t="inlineStr">
        <is>
          <t>GO Ganso C/asto S/g 3P@ Bo Cj AS</t>
        </is>
      </c>
      <c r="F885" s="4" t="inlineStr">
        <is>
          <t>Pierna</t>
        </is>
      </c>
      <c r="G885" s="4" t="inlineStr">
        <is>
          <t>andes asia1022398</t>
        </is>
      </c>
      <c r="H885" s="10" t="n">
        <v>58054.432</v>
      </c>
      <c r="I885" t="n">
        <v>20</v>
      </c>
      <c r="J885" t="n">
        <v>27</v>
      </c>
      <c r="K885" s="17" t="n">
        <v>0.5</v>
      </c>
      <c r="L885" s="10">
        <f>K885 * H885</f>
        <v/>
      </c>
      <c r="M885" s="17" t="n">
        <v>0.65</v>
      </c>
      <c r="N885" s="10">
        <f>M885 * H885</f>
        <v/>
      </c>
    </row>
    <row r="886">
      <c r="A886" s="4" t="inlineStr">
        <is>
          <t>03.2023</t>
        </is>
      </c>
      <c r="B886" s="4" t="inlineStr">
        <is>
          <t>Cerdo</t>
        </is>
      </c>
      <c r="C886" s="4" t="inlineStr">
        <is>
          <t>Andes Asia</t>
        </is>
      </c>
      <c r="D886" s="4" t="n">
        <v>1022413</v>
      </c>
      <c r="E886" s="4" t="inlineStr">
        <is>
          <t>GO Pta Tráquea@ Fi Cj 8k AS</t>
        </is>
      </c>
      <c r="F886" s="4" t="inlineStr">
        <is>
          <t>Subprod</t>
        </is>
      </c>
      <c r="G886" s="4" t="inlineStr">
        <is>
          <t>andes asia1022413</t>
        </is>
      </c>
      <c r="H886" s="10" t="n">
        <v>0</v>
      </c>
      <c r="I886" t="n">
        <v>20</v>
      </c>
      <c r="J886" t="n">
        <v>27</v>
      </c>
      <c r="K886" s="17" t="n">
        <v>0.5</v>
      </c>
      <c r="L886" s="10">
        <f>K886 * H886</f>
        <v/>
      </c>
      <c r="M886" s="17" t="n">
        <v>0.65</v>
      </c>
      <c r="N886" s="10">
        <f>M886 * H886</f>
        <v/>
      </c>
    </row>
    <row r="887">
      <c r="A887" s="4" t="inlineStr">
        <is>
          <t>03.2023</t>
        </is>
      </c>
      <c r="B887" s="4" t="inlineStr">
        <is>
          <t>Cerdo</t>
        </is>
      </c>
      <c r="C887" s="4" t="inlineStr">
        <is>
          <t>Andes Asia</t>
        </is>
      </c>
      <c r="D887" s="4" t="n">
        <v>1022515</v>
      </c>
      <c r="E887" s="4" t="inlineStr">
        <is>
          <t>GO Panc Tec C/cue@ Fi Cj Panc AS</t>
        </is>
      </c>
      <c r="F887" s="4" t="inlineStr">
        <is>
          <t>Panceta</t>
        </is>
      </c>
      <c r="G887" s="4" t="inlineStr">
        <is>
          <t>andes asia1022515</t>
        </is>
      </c>
      <c r="H887" s="10" t="n">
        <v>0</v>
      </c>
      <c r="I887" t="n">
        <v>20</v>
      </c>
      <c r="J887" t="n">
        <v>27</v>
      </c>
      <c r="K887" s="17" t="n">
        <v>0.5</v>
      </c>
      <c r="L887" s="10">
        <f>K887 * H887</f>
        <v/>
      </c>
      <c r="M887" s="17" t="n">
        <v>0.65</v>
      </c>
      <c r="N887" s="10">
        <f>M887 * H887</f>
        <v/>
      </c>
    </row>
    <row r="888">
      <c r="A888" s="4" t="inlineStr">
        <is>
          <t>03.2023</t>
        </is>
      </c>
      <c r="B888" s="4" t="inlineStr">
        <is>
          <t>Cerdo</t>
        </is>
      </c>
      <c r="C888" s="4" t="inlineStr">
        <is>
          <t>Andes Asia</t>
        </is>
      </c>
      <c r="D888" s="4" t="n">
        <v>1022570</v>
      </c>
      <c r="E888" s="4" t="inlineStr">
        <is>
          <t>GO Panc Tec S/cue Mad@ Va Cj AS</t>
        </is>
      </c>
      <c r="F888" s="4" t="inlineStr">
        <is>
          <t>Panceta</t>
        </is>
      </c>
      <c r="G888" s="4" t="inlineStr">
        <is>
          <t>andes asia1022570</t>
        </is>
      </c>
      <c r="H888" s="10" t="n">
        <v>0</v>
      </c>
      <c r="I888" t="n">
        <v>20</v>
      </c>
      <c r="J888" t="n">
        <v>27</v>
      </c>
      <c r="K888" s="17" t="n">
        <v>0.5</v>
      </c>
      <c r="L888" s="10">
        <f>K888 * H888</f>
        <v/>
      </c>
      <c r="M888" s="17" t="n">
        <v>0.65</v>
      </c>
      <c r="N888" s="10">
        <f>M888 * H888</f>
        <v/>
      </c>
    </row>
    <row r="889">
      <c r="A889" s="4" t="inlineStr">
        <is>
          <t>03.2023</t>
        </is>
      </c>
      <c r="B889" s="4" t="inlineStr">
        <is>
          <t>Cerdo</t>
        </is>
      </c>
      <c r="C889" s="4" t="inlineStr">
        <is>
          <t>Andes Asia</t>
        </is>
      </c>
      <c r="D889" s="4" t="n">
        <v>1022621</v>
      </c>
      <c r="E889" s="4" t="inlineStr">
        <is>
          <t>GO Panc S/tec N @ Fi Cj AS</t>
        </is>
      </c>
      <c r="F889" s="4" t="inlineStr">
        <is>
          <t>Panceta</t>
        </is>
      </c>
      <c r="G889" s="4" t="inlineStr">
        <is>
          <t>andes asia1022621</t>
        </is>
      </c>
      <c r="H889" s="10" t="n">
        <v>37999.626</v>
      </c>
      <c r="I889" t="n">
        <v>20</v>
      </c>
      <c r="J889" t="n">
        <v>27</v>
      </c>
      <c r="K889" s="17" t="n">
        <v>0.5</v>
      </c>
      <c r="L889" s="10">
        <f>K889 * H889</f>
        <v/>
      </c>
      <c r="M889" s="17" t="n">
        <v>0.65</v>
      </c>
      <c r="N889" s="10">
        <f>M889 * H889</f>
        <v/>
      </c>
    </row>
    <row r="890">
      <c r="A890" s="4" t="inlineStr">
        <is>
          <t>03.2023</t>
        </is>
      </c>
      <c r="B890" s="4" t="inlineStr">
        <is>
          <t>Cerdo</t>
        </is>
      </c>
      <c r="C890" s="4" t="inlineStr">
        <is>
          <t>Andes Asia</t>
        </is>
      </c>
      <c r="D890" s="4" t="n">
        <v>1022751</v>
      </c>
      <c r="E890" s="4" t="inlineStr">
        <is>
          <t>GO PpPal 1P Ex@ Cj 14k AS</t>
        </is>
      </c>
      <c r="F890" s="4" t="inlineStr">
        <is>
          <t>Paleta</t>
        </is>
      </c>
      <c r="G890" s="4" t="inlineStr">
        <is>
          <t>andes asia1022751</t>
        </is>
      </c>
      <c r="H890" s="10" t="n">
        <v>0</v>
      </c>
      <c r="I890" t="n">
        <v>20</v>
      </c>
      <c r="J890" t="n">
        <v>27</v>
      </c>
      <c r="K890" s="17" t="n">
        <v>0.5</v>
      </c>
      <c r="L890" s="10">
        <f>K890 * H890</f>
        <v/>
      </c>
      <c r="M890" s="17" t="n">
        <v>0.65</v>
      </c>
      <c r="N890" s="10">
        <f>M890 * H890</f>
        <v/>
      </c>
    </row>
    <row r="891">
      <c r="A891" s="4" t="inlineStr">
        <is>
          <t>03.2023</t>
        </is>
      </c>
      <c r="B891" s="4" t="inlineStr">
        <is>
          <t>Cerdo</t>
        </is>
      </c>
      <c r="C891" s="4" t="inlineStr">
        <is>
          <t>Andes Asia</t>
        </is>
      </c>
      <c r="D891" s="4" t="n">
        <v>1022767</v>
      </c>
      <c r="E891" s="4" t="inlineStr">
        <is>
          <t>GO Gord Esp@ 20kg AA</t>
        </is>
      </c>
      <c r="F891" s="4" t="inlineStr">
        <is>
          <t>Grasas</t>
        </is>
      </c>
      <c r="G891" s="4" t="inlineStr">
        <is>
          <t>andes asia1022767</t>
        </is>
      </c>
      <c r="H891" s="10" t="n">
        <v>0</v>
      </c>
      <c r="I891" t="n">
        <v>20</v>
      </c>
      <c r="J891" t="n">
        <v>27</v>
      </c>
      <c r="K891" s="17" t="n">
        <v>0.5</v>
      </c>
      <c r="L891" s="10">
        <f>K891 * H891</f>
        <v/>
      </c>
      <c r="M891" s="17" t="n">
        <v>0.65</v>
      </c>
      <c r="N891" s="10">
        <f>M891 * H891</f>
        <v/>
      </c>
    </row>
    <row r="892">
      <c r="A892" s="4" t="inlineStr">
        <is>
          <t>03.2023</t>
        </is>
      </c>
      <c r="B892" s="4" t="inlineStr">
        <is>
          <t>Cerdo</t>
        </is>
      </c>
      <c r="C892" s="4" t="inlineStr">
        <is>
          <t>Andes Asia</t>
        </is>
      </c>
      <c r="D892" s="4" t="n">
        <v>1022791</v>
      </c>
      <c r="E892" s="4" t="inlineStr">
        <is>
          <t>GO Grasa Forro Pna Limp@ Cj 20k AS</t>
        </is>
      </c>
      <c r="F892" s="4" t="inlineStr">
        <is>
          <t>Muestra</t>
        </is>
      </c>
      <c r="G892" s="4" t="inlineStr">
        <is>
          <t>andes asia1022791</t>
        </is>
      </c>
      <c r="H892" s="10" t="n">
        <v>0</v>
      </c>
      <c r="I892" t="n">
        <v>20</v>
      </c>
      <c r="J892" t="n">
        <v>27</v>
      </c>
      <c r="K892" s="17" t="n">
        <v>0.5</v>
      </c>
      <c r="L892" s="10">
        <f>K892 * H892</f>
        <v/>
      </c>
      <c r="M892" s="17" t="n">
        <v>0.65</v>
      </c>
      <c r="N892" s="10">
        <f>M892 * H892</f>
        <v/>
      </c>
    </row>
    <row r="893">
      <c r="A893" s="4" t="inlineStr">
        <is>
          <t>03.2023</t>
        </is>
      </c>
      <c r="B893" s="4" t="inlineStr">
        <is>
          <t>Cerdo</t>
        </is>
      </c>
      <c r="C893" s="4" t="inlineStr">
        <is>
          <t>Andes Asia</t>
        </is>
      </c>
      <c r="D893" s="4" t="n">
        <v>1022863</v>
      </c>
      <c r="E893" s="4" t="inlineStr">
        <is>
          <t>GO Lom Vet M@ Cj 9k AS</t>
        </is>
      </c>
      <c r="F893" s="4" t="inlineStr">
        <is>
          <t>Lomo</t>
        </is>
      </c>
      <c r="G893" s="4" t="inlineStr">
        <is>
          <t>andes asia1022863</t>
        </is>
      </c>
      <c r="H893" s="10" t="n">
        <v>56026.458</v>
      </c>
      <c r="I893" t="n">
        <v>20</v>
      </c>
      <c r="J893" t="n">
        <v>27</v>
      </c>
      <c r="K893" s="17" t="n">
        <v>0.5</v>
      </c>
      <c r="L893" s="10">
        <f>K893 * H893</f>
        <v/>
      </c>
      <c r="M893" s="17" t="n">
        <v>0.65</v>
      </c>
      <c r="N893" s="10">
        <f>M893 * H893</f>
        <v/>
      </c>
    </row>
    <row r="894">
      <c r="A894" s="4" t="inlineStr">
        <is>
          <t>03.2023</t>
        </is>
      </c>
      <c r="B894" s="4" t="inlineStr">
        <is>
          <t>Cerdo</t>
        </is>
      </c>
      <c r="C894" s="4" t="inlineStr">
        <is>
          <t>Andes Asia</t>
        </is>
      </c>
      <c r="D894" s="4" t="n">
        <v>1022864</v>
      </c>
      <c r="E894" s="4" t="inlineStr">
        <is>
          <t>GO Lom Vet L@ Cj 11k AS</t>
        </is>
      </c>
      <c r="F894" s="4" t="inlineStr">
        <is>
          <t>Lomo</t>
        </is>
      </c>
      <c r="G894" s="4" t="inlineStr">
        <is>
          <t>andes asia1022864</t>
        </is>
      </c>
      <c r="H894" s="10" t="n">
        <v>26105.238</v>
      </c>
      <c r="I894" t="n">
        <v>20</v>
      </c>
      <c r="J894" t="n">
        <v>27</v>
      </c>
      <c r="K894" s="17" t="n">
        <v>0.5</v>
      </c>
      <c r="L894" s="10">
        <f>K894 * H894</f>
        <v/>
      </c>
      <c r="M894" s="17" t="n">
        <v>0.65</v>
      </c>
      <c r="N894" s="10">
        <f>M894 * H894</f>
        <v/>
      </c>
    </row>
    <row r="895">
      <c r="A895" s="4" t="inlineStr">
        <is>
          <t>03.2023</t>
        </is>
      </c>
      <c r="B895" s="4" t="inlineStr">
        <is>
          <t>Cerdo</t>
        </is>
      </c>
      <c r="C895" s="4" t="inlineStr">
        <is>
          <t>Andes Asia</t>
        </is>
      </c>
      <c r="D895" s="4" t="n">
        <v>1022865</v>
      </c>
      <c r="E895" s="4" t="inlineStr">
        <is>
          <t>GO Pan Tec S/cuero M@ Cj 17k AS</t>
        </is>
      </c>
      <c r="F895" s="4" t="inlineStr">
        <is>
          <t>Panceta</t>
        </is>
      </c>
      <c r="G895" s="4" t="inlineStr">
        <is>
          <t>andes asia1022865</t>
        </is>
      </c>
      <c r="H895" s="10" t="n">
        <v>25993.212</v>
      </c>
      <c r="I895" t="n">
        <v>20</v>
      </c>
      <c r="J895" t="n">
        <v>27</v>
      </c>
      <c r="K895" s="17" t="n">
        <v>0.5</v>
      </c>
      <c r="L895" s="10">
        <f>K895 * H895</f>
        <v/>
      </c>
      <c r="M895" s="17" t="n">
        <v>0.65</v>
      </c>
      <c r="N895" s="10">
        <f>M895 * H895</f>
        <v/>
      </c>
    </row>
    <row r="896">
      <c r="A896" s="4" t="inlineStr">
        <is>
          <t>03.2023</t>
        </is>
      </c>
      <c r="B896" s="4" t="inlineStr">
        <is>
          <t>Cerdo</t>
        </is>
      </c>
      <c r="C896" s="4" t="inlineStr">
        <is>
          <t>Andes Asia</t>
        </is>
      </c>
      <c r="D896" s="4" t="n">
        <v>1022866</v>
      </c>
      <c r="E896" s="4" t="inlineStr">
        <is>
          <t>GO Pan Tec S/cuero L@ Cj 19k AS</t>
        </is>
      </c>
      <c r="F896" s="4" t="inlineStr">
        <is>
          <t>Panceta</t>
        </is>
      </c>
      <c r="G896" s="4" t="inlineStr">
        <is>
          <t>andes asia1022866</t>
        </is>
      </c>
      <c r="H896" s="10" t="n">
        <v>18049.374</v>
      </c>
      <c r="I896" t="n">
        <v>20</v>
      </c>
      <c r="J896" t="n">
        <v>27</v>
      </c>
      <c r="K896" s="17" t="n">
        <v>0.5</v>
      </c>
      <c r="L896" s="10">
        <f>K896 * H896</f>
        <v/>
      </c>
      <c r="M896" s="17" t="n">
        <v>0.65</v>
      </c>
      <c r="N896" s="10">
        <f>M896 * H896</f>
        <v/>
      </c>
    </row>
    <row r="897">
      <c r="A897" s="4" t="inlineStr">
        <is>
          <t>03.2023</t>
        </is>
      </c>
      <c r="B897" s="4" t="inlineStr">
        <is>
          <t>Cerdo</t>
        </is>
      </c>
      <c r="C897" s="4" t="inlineStr">
        <is>
          <t>Andes Asia</t>
        </is>
      </c>
      <c r="D897" s="4" t="n">
        <v>1022914</v>
      </c>
      <c r="E897" s="4" t="inlineStr">
        <is>
          <t>GO Lom Tocino @ Bo Cj 20k AS</t>
        </is>
      </c>
      <c r="F897" s="4" t="inlineStr">
        <is>
          <t>Grasas</t>
        </is>
      </c>
      <c r="G897" s="4" t="inlineStr">
        <is>
          <t>andes asia1022914</t>
        </is>
      </c>
      <c r="H897" s="10" t="n">
        <v>0</v>
      </c>
      <c r="I897" t="n">
        <v>20</v>
      </c>
      <c r="J897" t="n">
        <v>27</v>
      </c>
      <c r="K897" s="17" t="n">
        <v>0.5</v>
      </c>
      <c r="L897" s="10">
        <f>K897 * H897</f>
        <v/>
      </c>
      <c r="M897" s="17" t="n">
        <v>0.65</v>
      </c>
      <c r="N897" s="10">
        <f>M897 * H897</f>
        <v/>
      </c>
    </row>
    <row r="898">
      <c r="A898" s="4" t="inlineStr">
        <is>
          <t>03.2023</t>
        </is>
      </c>
      <c r="B898" s="4" t="inlineStr">
        <is>
          <t>Cerdo</t>
        </is>
      </c>
      <c r="C898" s="4" t="inlineStr">
        <is>
          <t>Andes Asia</t>
        </is>
      </c>
      <c r="D898" s="4" t="n">
        <v>1022918</v>
      </c>
      <c r="E898" s="4" t="inlineStr">
        <is>
          <t>GO Lom Tocino@ Cj 20k AA</t>
        </is>
      </c>
      <c r="F898" s="4" t="inlineStr">
        <is>
          <t>Grasas</t>
        </is>
      </c>
      <c r="G898" s="4" t="inlineStr">
        <is>
          <t>andes asia1022918</t>
        </is>
      </c>
      <c r="H898" s="10" t="n">
        <v>24000</v>
      </c>
      <c r="I898" t="n">
        <v>20</v>
      </c>
      <c r="J898" t="n">
        <v>27</v>
      </c>
      <c r="K898" s="17" t="n">
        <v>0.5</v>
      </c>
      <c r="L898" s="10">
        <f>K898 * H898</f>
        <v/>
      </c>
      <c r="M898" s="17" t="n">
        <v>0.65</v>
      </c>
      <c r="N898" s="10">
        <f>M898 * H898</f>
        <v/>
      </c>
    </row>
    <row r="899">
      <c r="A899" s="4" t="inlineStr">
        <is>
          <t>03.2023</t>
        </is>
      </c>
      <c r="B899" s="4" t="inlineStr">
        <is>
          <t>Cerdo</t>
        </is>
      </c>
      <c r="C899" s="4" t="inlineStr">
        <is>
          <t>Andes Asia</t>
        </is>
      </c>
      <c r="D899" s="4" t="n">
        <v>1022975</v>
      </c>
      <c r="E899" s="4" t="inlineStr">
        <is>
          <t>GO Hso Pecho@ Cj 10k AA</t>
        </is>
      </c>
      <c r="F899" s="4" t="inlineStr">
        <is>
          <t>Huesos</t>
        </is>
      </c>
      <c r="G899" s="4" t="inlineStr">
        <is>
          <t>andes asia1022975</t>
        </is>
      </c>
      <c r="H899" s="10" t="n">
        <v>0</v>
      </c>
      <c r="I899" t="n">
        <v>20</v>
      </c>
      <c r="J899" t="n">
        <v>27</v>
      </c>
      <c r="K899" s="17" t="n">
        <v>0.5</v>
      </c>
      <c r="L899" s="10">
        <f>K899 * H899</f>
        <v/>
      </c>
      <c r="M899" s="17" t="n">
        <v>0.65</v>
      </c>
      <c r="N899" s="10">
        <f>M899 * H899</f>
        <v/>
      </c>
    </row>
    <row r="900">
      <c r="A900" s="4" t="inlineStr">
        <is>
          <t>03.2023</t>
        </is>
      </c>
      <c r="B900" s="4" t="inlineStr">
        <is>
          <t>Cerdo</t>
        </is>
      </c>
      <c r="C900" s="4" t="inlineStr">
        <is>
          <t>Andes Asia</t>
        </is>
      </c>
      <c r="D900" s="4" t="n">
        <v>1022989</v>
      </c>
      <c r="E900" s="4" t="inlineStr">
        <is>
          <t>GO MM LOIN S VP@ Cj 10k AS</t>
        </is>
      </c>
      <c r="F900" s="4" t="inlineStr">
        <is>
          <t>Lomo</t>
        </is>
      </c>
      <c r="G900" s="4" t="inlineStr">
        <is>
          <t>andes asia1022989</t>
        </is>
      </c>
      <c r="H900" s="10" t="n">
        <v>0</v>
      </c>
      <c r="I900" t="n">
        <v>20</v>
      </c>
      <c r="J900" t="n">
        <v>27</v>
      </c>
      <c r="K900" s="17" t="n">
        <v>0.5</v>
      </c>
      <c r="L900" s="10">
        <f>K900 * H900</f>
        <v/>
      </c>
      <c r="M900" s="17" t="n">
        <v>0.65</v>
      </c>
      <c r="N900" s="10">
        <f>M900 * H900</f>
        <v/>
      </c>
    </row>
    <row r="901">
      <c r="A901" s="4" t="inlineStr">
        <is>
          <t>03.2023</t>
        </is>
      </c>
      <c r="B901" s="4" t="inlineStr">
        <is>
          <t>Cerdo</t>
        </is>
      </c>
      <c r="C901" s="4" t="inlineStr">
        <is>
          <t>Andes Asia</t>
        </is>
      </c>
      <c r="D901" s="4" t="n">
        <v>1023123</v>
      </c>
      <c r="E901" s="4" t="inlineStr">
        <is>
          <t>GO Lom Vet@ Cj 9k AS</t>
        </is>
      </c>
      <c r="F901" s="4" t="inlineStr">
        <is>
          <t>Lomo</t>
        </is>
      </c>
      <c r="G901" s="4" t="inlineStr">
        <is>
          <t>andes asia1023123</t>
        </is>
      </c>
      <c r="H901" s="10" t="n">
        <v>0</v>
      </c>
      <c r="I901" t="n">
        <v>20</v>
      </c>
      <c r="J901" t="n">
        <v>27</v>
      </c>
      <c r="K901" s="17" t="n">
        <v>0.5</v>
      </c>
      <c r="L901" s="10">
        <f>K901 * H901</f>
        <v/>
      </c>
      <c r="M901" s="17" t="n">
        <v>0.65</v>
      </c>
      <c r="N901" s="10">
        <f>M901 * H901</f>
        <v/>
      </c>
    </row>
    <row r="902">
      <c r="A902" s="4" t="inlineStr">
        <is>
          <t>03.2023</t>
        </is>
      </c>
      <c r="B902" s="4" t="inlineStr">
        <is>
          <t>Cerdo</t>
        </is>
      </c>
      <c r="C902" s="4" t="inlineStr">
        <is>
          <t>Andes Asia</t>
        </is>
      </c>
      <c r="D902" s="4" t="n">
        <v>1023247</v>
      </c>
      <c r="E902" s="4" t="inlineStr">
        <is>
          <t>GO Panc Lam 2.5mm@ Cj 5k AS</t>
        </is>
      </c>
      <c r="F902" s="4" t="inlineStr">
        <is>
          <t>Panceta</t>
        </is>
      </c>
      <c r="G902" s="4" t="inlineStr">
        <is>
          <t>andes asia1023247</t>
        </is>
      </c>
      <c r="H902" s="10" t="n">
        <v>4000</v>
      </c>
      <c r="I902" t="n">
        <v>20</v>
      </c>
      <c r="J902" t="n">
        <v>27</v>
      </c>
      <c r="K902" s="17" t="n">
        <v>0.5</v>
      </c>
      <c r="L902" s="10">
        <f>K902 * H902</f>
        <v/>
      </c>
      <c r="M902" s="17" t="n">
        <v>0.65</v>
      </c>
      <c r="N902" s="10">
        <f>M902 * H902</f>
        <v/>
      </c>
    </row>
    <row r="903">
      <c r="A903" s="4" t="inlineStr">
        <is>
          <t>03.2023</t>
        </is>
      </c>
      <c r="B903" s="4" t="inlineStr">
        <is>
          <t>Cerdo</t>
        </is>
      </c>
      <c r="C903" s="4" t="inlineStr">
        <is>
          <t>Andes Asia</t>
        </is>
      </c>
      <c r="D903" s="4" t="n">
        <v>1023265</v>
      </c>
      <c r="E903" s="4" t="inlineStr">
        <is>
          <t>GO Pta Cos 2h@ Bo Cj 10k AS</t>
        </is>
      </c>
      <c r="F903" s="4" t="inlineStr">
        <is>
          <t>Cost-Pec</t>
        </is>
      </c>
      <c r="G903" s="4" t="inlineStr">
        <is>
          <t>andes asia1023265</t>
        </is>
      </c>
      <c r="H903" s="10" t="n">
        <v>8004.87</v>
      </c>
      <c r="I903" t="n">
        <v>20</v>
      </c>
      <c r="J903" t="n">
        <v>27</v>
      </c>
      <c r="K903" s="17" t="n">
        <v>0.5</v>
      </c>
      <c r="L903" s="10">
        <f>K903 * H903</f>
        <v/>
      </c>
      <c r="M903" s="17" t="n">
        <v>0.65</v>
      </c>
      <c r="N903" s="10">
        <f>M903 * H903</f>
        <v/>
      </c>
    </row>
    <row r="904">
      <c r="A904" s="4" t="inlineStr">
        <is>
          <t>03.2023</t>
        </is>
      </c>
      <c r="B904" s="4" t="inlineStr">
        <is>
          <t>Cerdo</t>
        </is>
      </c>
      <c r="C904" s="4" t="inlineStr">
        <is>
          <t>Andes Asia</t>
        </is>
      </c>
      <c r="D904" s="4" t="n">
        <v>1023269</v>
      </c>
      <c r="E904" s="4" t="inlineStr">
        <is>
          <t>GO PpPna 54 s/a@ Cj 20k AS</t>
        </is>
      </c>
      <c r="F904" s="4" t="inlineStr">
        <is>
          <t>Pierna</t>
        </is>
      </c>
      <c r="G904" s="4" t="inlineStr">
        <is>
          <t>andes asia1023269</t>
        </is>
      </c>
      <c r="H904" s="10" t="n">
        <v>19978.168</v>
      </c>
      <c r="I904" t="n">
        <v>20</v>
      </c>
      <c r="J904" t="n">
        <v>27</v>
      </c>
      <c r="K904" s="17" t="n">
        <v>0.5</v>
      </c>
      <c r="L904" s="10">
        <f>K904 * H904</f>
        <v/>
      </c>
      <c r="M904" s="17" t="n">
        <v>0.65</v>
      </c>
      <c r="N904" s="10">
        <f>M904 * H904</f>
        <v/>
      </c>
    </row>
    <row r="905">
      <c r="A905" s="4" t="inlineStr">
        <is>
          <t>03.2023</t>
        </is>
      </c>
      <c r="B905" s="4" t="inlineStr">
        <is>
          <t>Cerdo</t>
        </is>
      </c>
      <c r="C905" s="4" t="inlineStr">
        <is>
          <t>Andes Asia</t>
        </is>
      </c>
      <c r="D905" s="4" t="n">
        <v>1023491</v>
      </c>
      <c r="E905" s="4" t="inlineStr">
        <is>
          <t>GO Riñon Ent@ Bo Cj 20k AS</t>
        </is>
      </c>
      <c r="F905" s="4" t="inlineStr">
        <is>
          <t>Subprod</t>
        </is>
      </c>
      <c r="G905" s="4" t="inlineStr">
        <is>
          <t>andes asia1023491</t>
        </is>
      </c>
      <c r="H905" s="10" t="n">
        <v>82.16</v>
      </c>
      <c r="I905" t="n">
        <v>20</v>
      </c>
      <c r="J905" t="n">
        <v>27</v>
      </c>
      <c r="K905" s="17" t="n">
        <v>0.5</v>
      </c>
      <c r="L905" s="10">
        <f>K905 * H905</f>
        <v/>
      </c>
      <c r="M905" s="17" t="n">
        <v>0.65</v>
      </c>
      <c r="N905" s="10">
        <f>M905 * H905</f>
        <v/>
      </c>
    </row>
    <row r="906">
      <c r="A906" s="4" t="inlineStr">
        <is>
          <t>03.2023</t>
        </is>
      </c>
      <c r="B906" s="4" t="inlineStr">
        <is>
          <t>Cerdo</t>
        </is>
      </c>
      <c r="C906" s="4" t="inlineStr">
        <is>
          <t>Exportacion Directa</t>
        </is>
      </c>
      <c r="D906" s="4" t="n">
        <v>1020110</v>
      </c>
      <c r="E906" s="4" t="inlineStr">
        <is>
          <t>GO MM Loin L@ Cj 12k AP</t>
        </is>
      </c>
      <c r="F906" s="4" t="inlineStr">
        <is>
          <t>Lomo</t>
        </is>
      </c>
      <c r="G906" s="4" t="inlineStr">
        <is>
          <t>exportacion directa1020110</t>
        </is>
      </c>
      <c r="H906" s="10" t="n">
        <v>21569.45</v>
      </c>
      <c r="I906" t="n">
        <v>20</v>
      </c>
      <c r="J906" t="n">
        <v>27</v>
      </c>
      <c r="K906" s="17" t="n">
        <v>0.5</v>
      </c>
      <c r="L906" s="10">
        <f>K906 * H906</f>
        <v/>
      </c>
      <c r="M906" s="17" t="n">
        <v>0.65</v>
      </c>
      <c r="N906" s="10">
        <f>M906 * H906</f>
        <v/>
      </c>
    </row>
    <row r="907">
      <c r="A907" s="4" t="inlineStr">
        <is>
          <t>03.2023</t>
        </is>
      </c>
      <c r="B907" s="4" t="inlineStr">
        <is>
          <t>Cerdo</t>
        </is>
      </c>
      <c r="C907" s="4" t="inlineStr">
        <is>
          <t>Exportacion Directa</t>
        </is>
      </c>
      <c r="D907" s="4" t="n">
        <v>1020589</v>
      </c>
      <c r="E907" s="4" t="inlineStr">
        <is>
          <t>GO MM Loin S@ Fi Cj 12k AP</t>
        </is>
      </c>
      <c r="F907" s="4" t="inlineStr">
        <is>
          <t>Lomo</t>
        </is>
      </c>
      <c r="G907" s="4" t="inlineStr">
        <is>
          <t>exportacion directa1020589</t>
        </is>
      </c>
      <c r="H907" s="10" t="n">
        <v>7007.182</v>
      </c>
      <c r="I907" t="n">
        <v>20</v>
      </c>
      <c r="J907" t="n">
        <v>27</v>
      </c>
      <c r="K907" s="17" t="n">
        <v>0.5</v>
      </c>
      <c r="L907" s="10">
        <f>K907 * H907</f>
        <v/>
      </c>
      <c r="M907" s="17" t="n">
        <v>0.65</v>
      </c>
      <c r="N907" s="10">
        <f>M907 * H907</f>
        <v/>
      </c>
    </row>
    <row r="908">
      <c r="A908" s="4" t="inlineStr">
        <is>
          <t>03.2023</t>
        </is>
      </c>
      <c r="B908" s="4" t="inlineStr">
        <is>
          <t>Cerdo</t>
        </is>
      </c>
      <c r="C908" s="4" t="inlineStr">
        <is>
          <t>Exportacion Directa</t>
        </is>
      </c>
      <c r="D908" s="4" t="n">
        <v>1020592</v>
      </c>
      <c r="E908" s="4" t="inlineStr">
        <is>
          <t>GO Lom Vet &gt;2.0@ Fi Cj Lom Vet AP</t>
        </is>
      </c>
      <c r="F908" s="4" t="inlineStr">
        <is>
          <t>Lomo</t>
        </is>
      </c>
      <c r="G908" s="4" t="inlineStr">
        <is>
          <t>exportacion directa1020592</t>
        </is>
      </c>
      <c r="H908" s="10" t="n">
        <v>7800.754</v>
      </c>
      <c r="I908" t="n">
        <v>20</v>
      </c>
      <c r="J908" t="n">
        <v>27</v>
      </c>
      <c r="K908" s="17" t="n">
        <v>0.5</v>
      </c>
      <c r="L908" s="10">
        <f>K908 * H908</f>
        <v/>
      </c>
      <c r="M908" s="17" t="n">
        <v>0.65</v>
      </c>
      <c r="N908" s="10">
        <f>M908 * H908</f>
        <v/>
      </c>
    </row>
    <row r="909">
      <c r="A909" s="4" t="inlineStr">
        <is>
          <t>03.2023</t>
        </is>
      </c>
      <c r="B909" s="4" t="inlineStr">
        <is>
          <t>Cerdo</t>
        </is>
      </c>
      <c r="C909" s="4" t="inlineStr">
        <is>
          <t>Exportacion Directa</t>
        </is>
      </c>
      <c r="D909" s="4" t="n">
        <v>1020637</v>
      </c>
      <c r="E909" s="4" t="inlineStr">
        <is>
          <t>GO Panc Tec S/cue@ Fi Cj ch AP</t>
        </is>
      </c>
      <c r="F909" s="4" t="inlineStr">
        <is>
          <t>Panceta</t>
        </is>
      </c>
      <c r="G909" s="4" t="inlineStr">
        <is>
          <t>exportacion directa1020637</t>
        </is>
      </c>
      <c r="H909" s="10" t="n">
        <v>770.748</v>
      </c>
      <c r="I909" t="n">
        <v>20</v>
      </c>
      <c r="J909" t="n">
        <v>27</v>
      </c>
      <c r="K909" s="17" t="n">
        <v>0.5</v>
      </c>
      <c r="L909" s="10">
        <f>K909 * H909</f>
        <v/>
      </c>
      <c r="M909" s="17" t="n">
        <v>0.65</v>
      </c>
      <c r="N909" s="10">
        <f>M909 * H909</f>
        <v/>
      </c>
    </row>
    <row r="910">
      <c r="A910" s="4" t="inlineStr">
        <is>
          <t>03.2023</t>
        </is>
      </c>
      <c r="B910" s="4" t="inlineStr">
        <is>
          <t>Cerdo</t>
        </is>
      </c>
      <c r="C910" s="4" t="inlineStr">
        <is>
          <t>Exportacion Directa</t>
        </is>
      </c>
      <c r="D910" s="4" t="n">
        <v>1020758</v>
      </c>
      <c r="E910" s="4" t="inlineStr">
        <is>
          <t>GO Lom Vet S/g@ Va Cj ch AP</t>
        </is>
      </c>
      <c r="F910" s="4" t="inlineStr">
        <is>
          <t>Lomo</t>
        </is>
      </c>
      <c r="G910" s="4" t="inlineStr">
        <is>
          <t>exportacion directa1020758</t>
        </is>
      </c>
      <c r="H910" s="10" t="n">
        <v>1436.202</v>
      </c>
      <c r="I910" t="n">
        <v>20</v>
      </c>
      <c r="J910" t="n">
        <v>27</v>
      </c>
      <c r="K910" s="17" t="n">
        <v>0.5</v>
      </c>
      <c r="L910" s="10">
        <f>K910 * H910</f>
        <v/>
      </c>
      <c r="M910" s="17" t="n">
        <v>0.65</v>
      </c>
      <c r="N910" s="10">
        <f>M910 * H910</f>
        <v/>
      </c>
    </row>
    <row r="911">
      <c r="A911" s="4" t="inlineStr">
        <is>
          <t>03.2023</t>
        </is>
      </c>
      <c r="B911" s="4" t="inlineStr">
        <is>
          <t>Cerdo</t>
        </is>
      </c>
      <c r="C911" s="4" t="inlineStr">
        <is>
          <t>Exportacion Directa</t>
        </is>
      </c>
      <c r="D911" s="4" t="n">
        <v>1022326</v>
      </c>
      <c r="E911" s="4" t="inlineStr">
        <is>
          <t>GO CC Loin L (S/T)@ Fi Cj AP</t>
        </is>
      </c>
      <c r="F911" s="4" t="inlineStr">
        <is>
          <t>Lomo</t>
        </is>
      </c>
      <c r="G911" s="4" t="inlineStr">
        <is>
          <t>exportacion directa1022326</t>
        </is>
      </c>
      <c r="H911" s="10" t="n">
        <v>12151.124</v>
      </c>
      <c r="I911" t="n">
        <v>20</v>
      </c>
      <c r="J911" t="n">
        <v>27</v>
      </c>
      <c r="K911" s="17" t="n">
        <v>0.5</v>
      </c>
      <c r="L911" s="10">
        <f>K911 * H911</f>
        <v/>
      </c>
      <c r="M911" s="17" t="n">
        <v>0.65</v>
      </c>
      <c r="N911" s="10">
        <f>M911 * H911</f>
        <v/>
      </c>
    </row>
    <row r="912">
      <c r="A912" s="4" t="inlineStr">
        <is>
          <t>03.2023</t>
        </is>
      </c>
      <c r="B912" s="4" t="inlineStr">
        <is>
          <t>Cerdo</t>
        </is>
      </c>
      <c r="C912" s="4" t="inlineStr">
        <is>
          <t>Exportacion Directa</t>
        </is>
      </c>
      <c r="D912" s="4" t="n">
        <v>1022370</v>
      </c>
      <c r="E912" s="4" t="inlineStr">
        <is>
          <t>GO MM Loin LL (29-32 VP)@ Bo Cj AP</t>
        </is>
      </c>
      <c r="F912" s="4" t="inlineStr">
        <is>
          <t>Lomo</t>
        </is>
      </c>
      <c r="G912" s="4" t="inlineStr">
        <is>
          <t>exportacion directa1022370</t>
        </is>
      </c>
      <c r="H912" s="10" t="n">
        <v>5023.012</v>
      </c>
      <c r="I912" t="n">
        <v>20</v>
      </c>
      <c r="J912" t="n">
        <v>27</v>
      </c>
      <c r="K912" s="17" t="n">
        <v>0.5</v>
      </c>
      <c r="L912" s="10">
        <f>K912 * H912</f>
        <v/>
      </c>
      <c r="M912" s="17" t="n">
        <v>0.65</v>
      </c>
      <c r="N912" s="10">
        <f>M912 * H912</f>
        <v/>
      </c>
    </row>
    <row r="913">
      <c r="A913" s="4" t="inlineStr">
        <is>
          <t>03.2023</t>
        </is>
      </c>
      <c r="B913" s="4" t="inlineStr">
        <is>
          <t>Cerdo</t>
        </is>
      </c>
      <c r="C913" s="4" t="inlineStr">
        <is>
          <t>Exportacion Directa</t>
        </is>
      </c>
      <c r="D913" s="4" t="n">
        <v>1022664</v>
      </c>
      <c r="E913" s="4" t="inlineStr">
        <is>
          <t>GO CC Loin L (S/T) (DF)@ Fi Cj AP</t>
        </is>
      </c>
      <c r="F913" s="4" t="inlineStr">
        <is>
          <t>Lomo</t>
        </is>
      </c>
      <c r="G913" s="4" t="inlineStr">
        <is>
          <t>exportacion directa1022664</t>
        </is>
      </c>
      <c r="H913" s="10" t="n">
        <v>18040.04</v>
      </c>
      <c r="I913" t="n">
        <v>20</v>
      </c>
      <c r="J913" t="n">
        <v>27</v>
      </c>
      <c r="K913" s="17" t="n">
        <v>0.5</v>
      </c>
      <c r="L913" s="10">
        <f>K913 * H913</f>
        <v/>
      </c>
      <c r="M913" s="17" t="n">
        <v>0.65</v>
      </c>
      <c r="N913" s="10">
        <f>M913 * H913</f>
        <v/>
      </c>
    </row>
    <row r="914">
      <c r="A914" s="4" t="inlineStr">
        <is>
          <t>03.2023</t>
        </is>
      </c>
      <c r="B914" s="4" t="inlineStr">
        <is>
          <t>Cerdo</t>
        </is>
      </c>
      <c r="C914" s="4" t="inlineStr">
        <is>
          <t>Exportacion Directa</t>
        </is>
      </c>
      <c r="D914" s="4" t="n">
        <v>1022931</v>
      </c>
      <c r="E914" s="4" t="inlineStr">
        <is>
          <t>GO File C/cab 6x1@ VP Cj AP</t>
        </is>
      </c>
      <c r="F914" s="4" t="inlineStr">
        <is>
          <t>Filete</t>
        </is>
      </c>
      <c r="G914" s="4" t="inlineStr">
        <is>
          <t>exportacion directa1022931</t>
        </is>
      </c>
      <c r="H914" s="10" t="n">
        <v>7995.018</v>
      </c>
      <c r="I914" t="n">
        <v>20</v>
      </c>
      <c r="J914" t="n">
        <v>27</v>
      </c>
      <c r="K914" s="17" t="n">
        <v>0.5</v>
      </c>
      <c r="L914" s="10">
        <f>K914 * H914</f>
        <v/>
      </c>
      <c r="M914" s="17" t="n">
        <v>0.65</v>
      </c>
      <c r="N914" s="10">
        <f>M914 * H914</f>
        <v/>
      </c>
    </row>
    <row r="915">
      <c r="A915" s="4" t="inlineStr">
        <is>
          <t>03.2023</t>
        </is>
      </c>
      <c r="B915" s="4" t="inlineStr">
        <is>
          <t>Cerdo</t>
        </is>
      </c>
      <c r="C915" s="4" t="inlineStr">
        <is>
          <t>Exportacion Directa</t>
        </is>
      </c>
      <c r="D915" s="4" t="n">
        <v>1023163</v>
      </c>
      <c r="E915" s="4" t="inlineStr">
        <is>
          <t>GO Lom Vet &gt;2.0@ Fi Cj 8k AP</t>
        </is>
      </c>
      <c r="F915" s="4" t="inlineStr">
        <is>
          <t>Lomo</t>
        </is>
      </c>
      <c r="G915" s="4" t="inlineStr">
        <is>
          <t>exportacion directa1023163</t>
        </is>
      </c>
      <c r="H915" s="10" t="n">
        <v>14618.404</v>
      </c>
      <c r="I915" t="n">
        <v>20</v>
      </c>
      <c r="J915" t="n">
        <v>27</v>
      </c>
      <c r="K915" s="17" t="n">
        <v>0.5</v>
      </c>
      <c r="L915" s="10">
        <f>K915 * H915</f>
        <v/>
      </c>
      <c r="M915" s="17" t="n">
        <v>0.65</v>
      </c>
      <c r="N915" s="10">
        <f>M915 * H915</f>
        <v/>
      </c>
    </row>
    <row r="916">
      <c r="A916" s="4" t="inlineStr">
        <is>
          <t>03.2023</t>
        </is>
      </c>
      <c r="B916" s="4" t="inlineStr">
        <is>
          <t>Cerdo</t>
        </is>
      </c>
      <c r="C916" s="4" t="inlineStr">
        <is>
          <t>Sin asignar</t>
        </is>
      </c>
      <c r="D916" s="4" t="n">
        <v>1023477</v>
      </c>
      <c r="E916" s="4" t="inlineStr">
        <is>
          <t>GO UF Mucosa# Isotanque AS</t>
        </is>
      </c>
      <c r="F916" s="4" t="inlineStr">
        <is>
          <t>Subprod</t>
        </is>
      </c>
      <c r="G916" s="4" t="inlineStr">
        <is>
          <t>sin asignar1023477</t>
        </is>
      </c>
      <c r="H916" s="10" t="n">
        <v>485640</v>
      </c>
      <c r="I916" t="n">
        <v>20</v>
      </c>
      <c r="J916" t="n">
        <v>27</v>
      </c>
      <c r="K916" s="17" t="n">
        <v>0.5</v>
      </c>
      <c r="L916" s="10">
        <f>K916 * H916</f>
        <v/>
      </c>
      <c r="M916" s="17" t="n">
        <v>0.65</v>
      </c>
      <c r="N916" s="10">
        <f>M916 * H916</f>
        <v/>
      </c>
    </row>
    <row r="917">
      <c r="A917" s="4" t="inlineStr">
        <is>
          <t>03.2023</t>
        </is>
      </c>
      <c r="B917" s="4" t="inlineStr">
        <is>
          <t>Pavo</t>
        </is>
      </c>
      <c r="C917" s="4" t="inlineStr">
        <is>
          <t>Agro America</t>
        </is>
      </c>
      <c r="D917" s="4" t="n">
        <v>1030228</v>
      </c>
      <c r="E917" s="4" t="inlineStr">
        <is>
          <t>PV TruDeh Cort S/p@ Bo Cj  SO</t>
        </is>
      </c>
      <c r="F917" s="4" t="inlineStr">
        <is>
          <t>Trutro Desh</t>
        </is>
      </c>
      <c r="G917" s="4" t="inlineStr">
        <is>
          <t>agro america1030228</t>
        </is>
      </c>
      <c r="H917" s="10" t="n">
        <v>48009.024</v>
      </c>
      <c r="I917" t="n">
        <v>20</v>
      </c>
      <c r="J917" t="n">
        <v>27</v>
      </c>
      <c r="K917" s="17" t="n">
        <v>0.5</v>
      </c>
      <c r="L917" s="10">
        <f>K917 * H917</f>
        <v/>
      </c>
      <c r="M917" s="17" t="n">
        <v>0.65</v>
      </c>
      <c r="N917" s="10">
        <f>M917 * H917</f>
        <v/>
      </c>
    </row>
    <row r="918">
      <c r="A918" s="4" t="inlineStr">
        <is>
          <t>03.2023</t>
        </is>
      </c>
      <c r="B918" s="4" t="inlineStr">
        <is>
          <t>Pavo</t>
        </is>
      </c>
      <c r="C918" s="4" t="inlineStr">
        <is>
          <t>Agro America</t>
        </is>
      </c>
      <c r="D918" s="4" t="n">
        <v>1030239</v>
      </c>
      <c r="E918" s="4" t="inlineStr">
        <is>
          <t>PV Ctro Pta Ala 30 Lb@ Bo Cj SO</t>
        </is>
      </c>
      <c r="F918" s="4" t="inlineStr">
        <is>
          <t>Ala</t>
        </is>
      </c>
      <c r="G918" s="4" t="inlineStr">
        <is>
          <t>agro america1030239</t>
        </is>
      </c>
      <c r="H918" s="10" t="n">
        <v>0</v>
      </c>
      <c r="I918" t="n">
        <v>20</v>
      </c>
      <c r="J918" t="n">
        <v>27</v>
      </c>
      <c r="K918" s="17" t="n">
        <v>0.5</v>
      </c>
      <c r="L918" s="10">
        <f>K918 * H918</f>
        <v/>
      </c>
      <c r="M918" s="17" t="n">
        <v>0.65</v>
      </c>
      <c r="N918" s="10">
        <f>M918 * H918</f>
        <v/>
      </c>
    </row>
    <row r="919">
      <c r="A919" s="4" t="inlineStr">
        <is>
          <t>03.2023</t>
        </is>
      </c>
      <c r="B919" s="4" t="inlineStr">
        <is>
          <t>Pavo</t>
        </is>
      </c>
      <c r="C919" s="4" t="inlineStr">
        <is>
          <t>Agro America</t>
        </is>
      </c>
      <c r="D919" s="4" t="n">
        <v>1030321</v>
      </c>
      <c r="E919" s="4" t="inlineStr">
        <is>
          <t>PV Pch MA 8% 14-16 Lb@ Bo Cj 20k SO</t>
        </is>
      </c>
      <c r="F919" s="4" t="inlineStr">
        <is>
          <t>Pech</t>
        </is>
      </c>
      <c r="G919" s="4" t="inlineStr">
        <is>
          <t>agro america1030321</t>
        </is>
      </c>
      <c r="H919" s="10" t="n">
        <v>0</v>
      </c>
      <c r="I919" t="n">
        <v>20</v>
      </c>
      <c r="J919" t="n">
        <v>27</v>
      </c>
      <c r="K919" s="17" t="n">
        <v>0.5</v>
      </c>
      <c r="L919" s="10">
        <f>K919 * H919</f>
        <v/>
      </c>
      <c r="M919" s="17" t="n">
        <v>0.65</v>
      </c>
      <c r="N919" s="10">
        <f>M919 * H919</f>
        <v/>
      </c>
    </row>
    <row r="920">
      <c r="A920" s="4" t="inlineStr">
        <is>
          <t>03.2023</t>
        </is>
      </c>
      <c r="B920" s="4" t="inlineStr">
        <is>
          <t>Pavo</t>
        </is>
      </c>
      <c r="C920" s="4" t="inlineStr">
        <is>
          <t>Agro America</t>
        </is>
      </c>
      <c r="D920" s="4" t="n">
        <v>1030360</v>
      </c>
      <c r="E920" s="4" t="inlineStr">
        <is>
          <t>PV Pch MA 15% 14-16 Lb@ Bo Cj 20k SO</t>
        </is>
      </c>
      <c r="F920" s="4" t="inlineStr">
        <is>
          <t>Pech</t>
        </is>
      </c>
      <c r="G920" s="4" t="inlineStr">
        <is>
          <t>agro america1030360</t>
        </is>
      </c>
      <c r="H920" s="10" t="n">
        <v>0</v>
      </c>
      <c r="I920" t="n">
        <v>20</v>
      </c>
      <c r="J920" t="n">
        <v>27</v>
      </c>
      <c r="K920" s="17" t="n">
        <v>0.5</v>
      </c>
      <c r="L920" s="10">
        <f>K920 * H920</f>
        <v/>
      </c>
      <c r="M920" s="17" t="n">
        <v>0.65</v>
      </c>
      <c r="N920" s="10">
        <f>M920 * H920</f>
        <v/>
      </c>
    </row>
    <row r="921">
      <c r="A921" s="4" t="inlineStr">
        <is>
          <t>03.2023</t>
        </is>
      </c>
      <c r="B921" s="4" t="inlineStr">
        <is>
          <t>Pavo</t>
        </is>
      </c>
      <c r="C921" s="4" t="inlineStr">
        <is>
          <t>Agro America</t>
        </is>
      </c>
      <c r="D921" s="4" t="n">
        <v>1030366</v>
      </c>
      <c r="E921" s="4" t="inlineStr">
        <is>
          <t>PV Pch MA 8% 12-14 Lb@ Bo Cj 20k SO</t>
        </is>
      </c>
      <c r="F921" s="4" t="inlineStr">
        <is>
          <t>Pech</t>
        </is>
      </c>
      <c r="G921" s="4" t="inlineStr">
        <is>
          <t>agro america1030366</t>
        </is>
      </c>
      <c r="H921" s="10" t="n">
        <v>0</v>
      </c>
      <c r="I921" t="n">
        <v>20</v>
      </c>
      <c r="J921" t="n">
        <v>27</v>
      </c>
      <c r="K921" s="17" t="n">
        <v>0.5</v>
      </c>
      <c r="L921" s="10">
        <f>K921 * H921</f>
        <v/>
      </c>
      <c r="M921" s="17" t="n">
        <v>0.65</v>
      </c>
      <c r="N921" s="10">
        <f>M921 * H921</f>
        <v/>
      </c>
    </row>
    <row r="922">
      <c r="A922" s="4" t="inlineStr">
        <is>
          <t>03.2023</t>
        </is>
      </c>
      <c r="B922" s="4" t="inlineStr">
        <is>
          <t>Pavo</t>
        </is>
      </c>
      <c r="C922" s="4" t="inlineStr">
        <is>
          <t>Agro America</t>
        </is>
      </c>
      <c r="D922" s="4" t="n">
        <v>1030370</v>
      </c>
      <c r="E922" s="4" t="inlineStr">
        <is>
          <t>PV Triming Pch@ Cj 40 Lbs SO</t>
        </is>
      </c>
      <c r="F922" s="4" t="inlineStr">
        <is>
          <t>Recortes</t>
        </is>
      </c>
      <c r="G922" s="4" t="inlineStr">
        <is>
          <t>agro america1030370</t>
        </is>
      </c>
      <c r="H922" s="10" t="n">
        <v>0</v>
      </c>
      <c r="I922" t="n">
        <v>20</v>
      </c>
      <c r="J922" t="n">
        <v>27</v>
      </c>
      <c r="K922" s="17" t="n">
        <v>0.5</v>
      </c>
      <c r="L922" s="10">
        <f>K922 * H922</f>
        <v/>
      </c>
      <c r="M922" s="17" t="n">
        <v>0.65</v>
      </c>
      <c r="N922" s="10">
        <f>M922 * H922</f>
        <v/>
      </c>
    </row>
    <row r="923">
      <c r="A923" s="4" t="inlineStr">
        <is>
          <t>03.2023</t>
        </is>
      </c>
      <c r="B923" s="4" t="inlineStr">
        <is>
          <t>Pavo</t>
        </is>
      </c>
      <c r="C923" s="4" t="inlineStr">
        <is>
          <t>Agro America</t>
        </is>
      </c>
      <c r="D923" s="4" t="n">
        <v>1030379</v>
      </c>
      <c r="E923" s="4" t="inlineStr">
        <is>
          <t>PV PchDeh S/p@ Bo Cj 20k SO</t>
        </is>
      </c>
      <c r="F923" s="4" t="inlineStr">
        <is>
          <t>Pech Desh</t>
        </is>
      </c>
      <c r="G923" s="4" t="inlineStr">
        <is>
          <t>agro america1030379</t>
        </is>
      </c>
      <c r="H923" s="10" t="n">
        <v>47962.16</v>
      </c>
      <c r="I923" t="n">
        <v>20</v>
      </c>
      <c r="J923" t="n">
        <v>27</v>
      </c>
      <c r="K923" s="17" t="n">
        <v>0.5</v>
      </c>
      <c r="L923" s="10">
        <f>K923 * H923</f>
        <v/>
      </c>
      <c r="M923" s="17" t="n">
        <v>0.65</v>
      </c>
      <c r="N923" s="10">
        <f>M923 * H923</f>
        <v/>
      </c>
    </row>
    <row r="924">
      <c r="A924" s="4" t="inlineStr">
        <is>
          <t>03.2023</t>
        </is>
      </c>
      <c r="B924" s="4" t="inlineStr">
        <is>
          <t>Pavo</t>
        </is>
      </c>
      <c r="C924" s="4" t="inlineStr">
        <is>
          <t>Agro America</t>
        </is>
      </c>
      <c r="D924" s="4" t="n">
        <v>1030424</v>
      </c>
      <c r="E924" s="4" t="inlineStr">
        <is>
          <t>PV PchDeh Mrps C/piel @ Cj 18k AS</t>
        </is>
      </c>
      <c r="F924" s="4" t="inlineStr">
        <is>
          <t>Pech Desh</t>
        </is>
      </c>
      <c r="G924" s="4" t="inlineStr">
        <is>
          <t>agro america1030424</t>
        </is>
      </c>
      <c r="H924" s="10" t="n">
        <v>47365.25</v>
      </c>
      <c r="I924" t="n">
        <v>20</v>
      </c>
      <c r="J924" t="n">
        <v>27</v>
      </c>
      <c r="K924" s="17" t="n">
        <v>0.5</v>
      </c>
      <c r="L924" s="10">
        <f>K924 * H924</f>
        <v/>
      </c>
      <c r="M924" s="17" t="n">
        <v>0.65</v>
      </c>
      <c r="N924" s="10">
        <f>M924 * H924</f>
        <v/>
      </c>
    </row>
    <row r="925">
      <c r="A925" s="4" t="inlineStr">
        <is>
          <t>03.2023</t>
        </is>
      </c>
      <c r="B925" s="4" t="inlineStr">
        <is>
          <t>Pavo</t>
        </is>
      </c>
      <c r="C925" s="4" t="inlineStr">
        <is>
          <t>Agro America</t>
        </is>
      </c>
      <c r="D925" s="4" t="n">
        <v>1030452</v>
      </c>
      <c r="E925" s="4" t="inlineStr">
        <is>
          <t>PV Pech USA 10 - 12 LB@ Bo Hor Cj 11k SO</t>
        </is>
      </c>
      <c r="F925" s="4" t="inlineStr">
        <is>
          <t>Pech Desh</t>
        </is>
      </c>
      <c r="G925" s="4" t="inlineStr">
        <is>
          <t>agro america1030452</t>
        </is>
      </c>
      <c r="H925" s="10" t="n">
        <v>0</v>
      </c>
      <c r="I925" t="n">
        <v>20</v>
      </c>
      <c r="J925" t="n">
        <v>27</v>
      </c>
      <c r="K925" s="17" t="n">
        <v>0.5</v>
      </c>
      <c r="L925" s="10">
        <f>K925 * H925</f>
        <v/>
      </c>
      <c r="M925" s="17" t="n">
        <v>0.65</v>
      </c>
      <c r="N925" s="10">
        <f>M925 * H925</f>
        <v/>
      </c>
    </row>
    <row r="926">
      <c r="A926" s="4" t="inlineStr">
        <is>
          <t>03.2023</t>
        </is>
      </c>
      <c r="B926" s="4" t="inlineStr">
        <is>
          <t>Pavo</t>
        </is>
      </c>
      <c r="C926" s="4" t="inlineStr">
        <is>
          <t>Agro America</t>
        </is>
      </c>
      <c r="D926" s="4" t="n">
        <v>1030461</v>
      </c>
      <c r="E926" s="4" t="inlineStr">
        <is>
          <t>PV Pech USA 8 - 10 LB@ Bo Hor Cj 11k SO</t>
        </is>
      </c>
      <c r="F926" s="4" t="inlineStr">
        <is>
          <t>Pech Desh</t>
        </is>
      </c>
      <c r="G926" s="4" t="inlineStr">
        <is>
          <t>agro america1030461</t>
        </is>
      </c>
      <c r="H926" s="10" t="n">
        <v>0</v>
      </c>
      <c r="I926" t="n">
        <v>20</v>
      </c>
      <c r="J926" t="n">
        <v>27</v>
      </c>
      <c r="K926" s="17" t="n">
        <v>0.5</v>
      </c>
      <c r="L926" s="10">
        <f>K926 * H926</f>
        <v/>
      </c>
      <c r="M926" s="17" t="n">
        <v>0.65</v>
      </c>
      <c r="N926" s="10">
        <f>M926 * H926</f>
        <v/>
      </c>
    </row>
    <row r="927">
      <c r="A927" s="4" t="inlineStr">
        <is>
          <t>03.2023</t>
        </is>
      </c>
      <c r="B927" s="4" t="inlineStr">
        <is>
          <t>Pavo</t>
        </is>
      </c>
      <c r="C927" s="4" t="inlineStr">
        <is>
          <t>Agro America</t>
        </is>
      </c>
      <c r="D927" s="4" t="n">
        <v>1030520</v>
      </c>
      <c r="E927" s="4" t="inlineStr">
        <is>
          <t>PV PchDeh C/p S/f@ Bo Cj SO</t>
        </is>
      </c>
      <c r="F927" s="4" t="inlineStr">
        <is>
          <t>Pech Desh</t>
        </is>
      </c>
      <c r="G927" s="4" t="inlineStr">
        <is>
          <t>agro america1030520</t>
        </is>
      </c>
      <c r="H927" s="10" t="n">
        <v>47998.44</v>
      </c>
      <c r="I927" t="n">
        <v>20</v>
      </c>
      <c r="J927" t="n">
        <v>27</v>
      </c>
      <c r="K927" s="17" t="n">
        <v>0.5</v>
      </c>
      <c r="L927" s="10">
        <f>K927 * H927</f>
        <v/>
      </c>
      <c r="M927" s="17" t="n">
        <v>0.65</v>
      </c>
      <c r="N927" s="10">
        <f>M927 * H927</f>
        <v/>
      </c>
    </row>
    <row r="928">
      <c r="A928" s="4" t="inlineStr">
        <is>
          <t>03.2023</t>
        </is>
      </c>
      <c r="B928" s="4" t="inlineStr">
        <is>
          <t>Pavo</t>
        </is>
      </c>
      <c r="C928" s="4" t="inlineStr">
        <is>
          <t>Agro America</t>
        </is>
      </c>
      <c r="D928" s="4" t="n">
        <v>1030735</v>
      </c>
      <c r="E928" s="4" t="inlineStr">
        <is>
          <t>PV Cog MA 30Lb@ Bo Cj 15k SO</t>
        </is>
      </c>
      <c r="F928" s="4" t="inlineStr">
        <is>
          <t>Menudencias</t>
        </is>
      </c>
      <c r="G928" s="4" t="inlineStr">
        <is>
          <t>agro america1030735</t>
        </is>
      </c>
      <c r="H928" s="10" t="n">
        <v>0</v>
      </c>
      <c r="I928" t="n">
        <v>20</v>
      </c>
      <c r="J928" t="n">
        <v>27</v>
      </c>
      <c r="K928" s="17" t="n">
        <v>0.5</v>
      </c>
      <c r="L928" s="10">
        <f>K928 * H928</f>
        <v/>
      </c>
      <c r="M928" s="17" t="n">
        <v>0.65</v>
      </c>
      <c r="N928" s="10">
        <f>M928 * H928</f>
        <v/>
      </c>
    </row>
    <row r="929">
      <c r="A929" s="4" t="inlineStr">
        <is>
          <t>03.2023</t>
        </is>
      </c>
      <c r="B929" s="4" t="inlineStr">
        <is>
          <t>Pavo</t>
        </is>
      </c>
      <c r="C929" s="4" t="inlineStr">
        <is>
          <t>Agro America</t>
        </is>
      </c>
      <c r="D929" s="4" t="n">
        <v>1030782</v>
      </c>
      <c r="E929" s="4" t="inlineStr">
        <is>
          <t>PV Pech USA 12-15 LB @BO Hor Cj 15k AS</t>
        </is>
      </c>
      <c r="F929" s="4" t="inlineStr">
        <is>
          <t>Pech Desh</t>
        </is>
      </c>
      <c r="G929" s="4" t="inlineStr">
        <is>
          <t>agro america1030782</t>
        </is>
      </c>
      <c r="H929" s="10" t="n">
        <v>0</v>
      </c>
      <c r="I929" t="n">
        <v>20</v>
      </c>
      <c r="J929" t="n">
        <v>27</v>
      </c>
      <c r="K929" s="17" t="n">
        <v>0.5</v>
      </c>
      <c r="L929" s="10">
        <f>K929 * H929</f>
        <v/>
      </c>
      <c r="M929" s="17" t="n">
        <v>0.65</v>
      </c>
      <c r="N929" s="10">
        <f>M929 * H929</f>
        <v/>
      </c>
    </row>
    <row r="930">
      <c r="A930" s="4" t="inlineStr">
        <is>
          <t>03.2023</t>
        </is>
      </c>
      <c r="B930" s="4" t="inlineStr">
        <is>
          <t>Pavo</t>
        </is>
      </c>
      <c r="C930" s="4" t="inlineStr">
        <is>
          <t>Agro America</t>
        </is>
      </c>
      <c r="D930" s="4" t="n">
        <v>1030785</v>
      </c>
      <c r="E930" s="4" t="inlineStr">
        <is>
          <t>PV Pch MA 15% 18-20 Lb@ Bo Cj 20k AS</t>
        </is>
      </c>
      <c r="F930" s="4" t="inlineStr">
        <is>
          <t>Pech</t>
        </is>
      </c>
      <c r="G930" s="4" t="inlineStr">
        <is>
          <t>agro america1030785</t>
        </is>
      </c>
      <c r="H930" s="10" t="n">
        <v>0</v>
      </c>
      <c r="I930" t="n">
        <v>20</v>
      </c>
      <c r="J930" t="n">
        <v>27</v>
      </c>
      <c r="K930" s="17" t="n">
        <v>0.5</v>
      </c>
      <c r="L930" s="10">
        <f>K930 * H930</f>
        <v/>
      </c>
      <c r="M930" s="17" t="n">
        <v>0.65</v>
      </c>
      <c r="N930" s="10">
        <f>M930 * H930</f>
        <v/>
      </c>
    </row>
    <row r="931">
      <c r="A931" s="4" t="inlineStr">
        <is>
          <t>03.2023</t>
        </is>
      </c>
      <c r="B931" s="4" t="inlineStr">
        <is>
          <t>Pavo</t>
        </is>
      </c>
      <c r="C931" s="4" t="inlineStr">
        <is>
          <t>Agro America</t>
        </is>
      </c>
      <c r="D931" s="4" t="n">
        <v>1030818</v>
      </c>
      <c r="E931" s="4" t="inlineStr">
        <is>
          <t>PV Fil C/ten MA NMr@ Cj 40 Lb AS</t>
        </is>
      </c>
      <c r="F931" s="4" t="inlineStr">
        <is>
          <t>Pech Desh</t>
        </is>
      </c>
      <c r="G931" s="4" t="inlineStr">
        <is>
          <t>agro america1030818</t>
        </is>
      </c>
      <c r="H931" s="10" t="n">
        <v>0</v>
      </c>
      <c r="I931" t="n">
        <v>20</v>
      </c>
      <c r="J931" t="n">
        <v>27</v>
      </c>
      <c r="K931" s="17" t="n">
        <v>0.5</v>
      </c>
      <c r="L931" s="10">
        <f>K931 * H931</f>
        <v/>
      </c>
      <c r="M931" s="17" t="n">
        <v>0.65</v>
      </c>
      <c r="N931" s="10">
        <f>M931 * H931</f>
        <v/>
      </c>
    </row>
    <row r="932">
      <c r="A932" s="4" t="inlineStr">
        <is>
          <t>03.2023</t>
        </is>
      </c>
      <c r="B932" s="4" t="inlineStr">
        <is>
          <t>Pavo</t>
        </is>
      </c>
      <c r="C932" s="4" t="inlineStr">
        <is>
          <t>Agro America</t>
        </is>
      </c>
      <c r="D932" s="4" t="n">
        <v>1030837</v>
      </c>
      <c r="E932" s="4" t="inlineStr">
        <is>
          <t>PV PchDeh Mrps C/piel @ Cj 40 Lb AS</t>
        </is>
      </c>
      <c r="F932" s="4" t="inlineStr">
        <is>
          <t>Pech Desh</t>
        </is>
      </c>
      <c r="G932" s="4" t="inlineStr">
        <is>
          <t>agro america1030837</t>
        </is>
      </c>
      <c r="H932" s="10" t="n">
        <v>0</v>
      </c>
      <c r="I932" t="n">
        <v>20</v>
      </c>
      <c r="J932" t="n">
        <v>27</v>
      </c>
      <c r="K932" s="17" t="n">
        <v>0.5</v>
      </c>
      <c r="L932" s="10">
        <f>K932 * H932</f>
        <v/>
      </c>
      <c r="M932" s="17" t="n">
        <v>0.65</v>
      </c>
      <c r="N932" s="10">
        <f>M932 * H932</f>
        <v/>
      </c>
    </row>
    <row r="933">
      <c r="A933" s="4" t="inlineStr">
        <is>
          <t>03.2023</t>
        </is>
      </c>
      <c r="B933" s="4" t="inlineStr">
        <is>
          <t>Pavo</t>
        </is>
      </c>
      <c r="C933" s="4" t="inlineStr">
        <is>
          <t>Agro America</t>
        </is>
      </c>
      <c r="D933" s="4" t="n">
        <v>1030838</v>
      </c>
      <c r="E933" s="4" t="inlineStr">
        <is>
          <t>PV Pch Deh S/p S/f@ Jp 600k AS</t>
        </is>
      </c>
      <c r="F933" s="4" t="inlineStr">
        <is>
          <t>Pech Desh</t>
        </is>
      </c>
      <c r="G933" s="4" t="inlineStr">
        <is>
          <t>agro america1030838</t>
        </is>
      </c>
      <c r="H933" s="10" t="n">
        <v>0</v>
      </c>
      <c r="I933" t="n">
        <v>20</v>
      </c>
      <c r="J933" t="n">
        <v>27</v>
      </c>
      <c r="K933" s="17" t="n">
        <v>0.5</v>
      </c>
      <c r="L933" s="10">
        <f>K933 * H933</f>
        <v/>
      </c>
      <c r="M933" s="17" t="n">
        <v>0.65</v>
      </c>
      <c r="N933" s="10">
        <f>M933 * H933</f>
        <v/>
      </c>
    </row>
    <row r="934">
      <c r="A934" s="4" t="inlineStr">
        <is>
          <t>03.2023</t>
        </is>
      </c>
      <c r="B934" s="4" t="inlineStr">
        <is>
          <t>Pavo</t>
        </is>
      </c>
      <c r="C934" s="4" t="inlineStr">
        <is>
          <t>Agro Europa</t>
        </is>
      </c>
      <c r="D934" s="4" t="n">
        <v>1030224</v>
      </c>
      <c r="E934" s="4" t="inlineStr">
        <is>
          <t>PV Tru Larg@ Bo Cj 15k AS</t>
        </is>
      </c>
      <c r="F934" s="4" t="inlineStr">
        <is>
          <t>Trutro</t>
        </is>
      </c>
      <c r="G934" s="4" t="inlineStr">
        <is>
          <t>agro europa1030224</t>
        </is>
      </c>
      <c r="H934" s="10" t="n">
        <v>95413.308</v>
      </c>
      <c r="I934" t="n">
        <v>20</v>
      </c>
      <c r="J934" t="n">
        <v>27</v>
      </c>
      <c r="K934" s="17" t="n">
        <v>0.5</v>
      </c>
      <c r="L934" s="10">
        <f>K934 * H934</f>
        <v/>
      </c>
      <c r="M934" s="17" t="n">
        <v>0.65</v>
      </c>
      <c r="N934" s="10">
        <f>M934 * H934</f>
        <v/>
      </c>
    </row>
    <row r="935">
      <c r="A935" s="4" t="inlineStr">
        <is>
          <t>03.2023</t>
        </is>
      </c>
      <c r="B935" s="4" t="inlineStr">
        <is>
          <t>Pavo</t>
        </is>
      </c>
      <c r="C935" s="4" t="inlineStr">
        <is>
          <t>Agro Europa</t>
        </is>
      </c>
      <c r="D935" s="4" t="n">
        <v>1030265</v>
      </c>
      <c r="E935" s="4" t="inlineStr">
        <is>
          <t>Pv PchDeh S/p@ Jp SO</t>
        </is>
      </c>
      <c r="F935" s="4" t="inlineStr">
        <is>
          <t>Pech Desh</t>
        </is>
      </c>
      <c r="G935" s="4" t="inlineStr">
        <is>
          <t>agro europa1030265</t>
        </is>
      </c>
      <c r="H935" s="10" t="n">
        <v>0</v>
      </c>
      <c r="I935" t="n">
        <v>20</v>
      </c>
      <c r="J935" t="n">
        <v>27</v>
      </c>
      <c r="K935" s="17" t="n">
        <v>0.5</v>
      </c>
      <c r="L935" s="10">
        <f>K935 * H935</f>
        <v/>
      </c>
      <c r="M935" s="17" t="n">
        <v>0.65</v>
      </c>
      <c r="N935" s="10">
        <f>M935 * H935</f>
        <v/>
      </c>
    </row>
    <row r="936">
      <c r="A936" s="4" t="inlineStr">
        <is>
          <t>03.2023</t>
        </is>
      </c>
      <c r="B936" s="4" t="inlineStr">
        <is>
          <t>Pavo</t>
        </is>
      </c>
      <c r="C936" s="4" t="inlineStr">
        <is>
          <t>Agro Europa</t>
        </is>
      </c>
      <c r="D936" s="4" t="n">
        <v>1030279</v>
      </c>
      <c r="E936" s="4" t="inlineStr">
        <is>
          <t>PV TruDeh Cort S/p@ Jp SO</t>
        </is>
      </c>
      <c r="F936" s="4" t="inlineStr">
        <is>
          <t>Trutro Desh</t>
        </is>
      </c>
      <c r="G936" s="4" t="inlineStr">
        <is>
          <t>agro europa1030279</t>
        </is>
      </c>
      <c r="H936" s="10" t="n">
        <v>0</v>
      </c>
      <c r="I936" t="n">
        <v>20</v>
      </c>
      <c r="J936" t="n">
        <v>27</v>
      </c>
      <c r="K936" s="17" t="n">
        <v>0.5</v>
      </c>
      <c r="L936" s="10">
        <f>K936 * H936</f>
        <v/>
      </c>
      <c r="M936" s="17" t="n">
        <v>0.65</v>
      </c>
      <c r="N936" s="10">
        <f>M936 * H936</f>
        <v/>
      </c>
    </row>
    <row r="937">
      <c r="A937" s="4" t="inlineStr">
        <is>
          <t>03.2023</t>
        </is>
      </c>
      <c r="B937" s="4" t="inlineStr">
        <is>
          <t>Pavo</t>
        </is>
      </c>
      <c r="C937" s="4" t="inlineStr">
        <is>
          <t>Agro Europa</t>
        </is>
      </c>
      <c r="D937" s="4" t="n">
        <v>1030355</v>
      </c>
      <c r="E937" s="4" t="inlineStr">
        <is>
          <t>PV Rabadilla@ Bo Cj 10K AS</t>
        </is>
      </c>
      <c r="F937" s="4" t="inlineStr">
        <is>
          <t>Varios</t>
        </is>
      </c>
      <c r="G937" s="4" t="inlineStr">
        <is>
          <t>agro europa1030355</t>
        </is>
      </c>
      <c r="H937" s="10" t="n">
        <v>0</v>
      </c>
      <c r="I937" t="n">
        <v>20</v>
      </c>
      <c r="J937" t="n">
        <v>27</v>
      </c>
      <c r="K937" s="17" t="n">
        <v>0.5</v>
      </c>
      <c r="L937" s="10">
        <f>K937 * H937</f>
        <v/>
      </c>
      <c r="M937" s="17" t="n">
        <v>0.65</v>
      </c>
      <c r="N937" s="10">
        <f>M937 * H937</f>
        <v/>
      </c>
    </row>
    <row r="938">
      <c r="A938" s="4" t="inlineStr">
        <is>
          <t>03.2023</t>
        </is>
      </c>
      <c r="B938" s="4" t="inlineStr">
        <is>
          <t>Pavo</t>
        </is>
      </c>
      <c r="C938" s="4" t="inlineStr">
        <is>
          <t>Agro Europa</t>
        </is>
      </c>
      <c r="D938" s="4" t="n">
        <v>1030635</v>
      </c>
      <c r="E938" s="4" t="inlineStr">
        <is>
          <t>PV Cog MA@ Bo Cj 10k AS</t>
        </is>
      </c>
      <c r="F938" s="4" t="inlineStr">
        <is>
          <t>Menudencias</t>
        </is>
      </c>
      <c r="G938" s="4" t="inlineStr">
        <is>
          <t>agro europa1030635</t>
        </is>
      </c>
      <c r="H938" s="10" t="n">
        <v>0</v>
      </c>
      <c r="I938" t="n">
        <v>20</v>
      </c>
      <c r="J938" t="n">
        <v>27</v>
      </c>
      <c r="K938" s="17" t="n">
        <v>0.5</v>
      </c>
      <c r="L938" s="10">
        <f>K938 * H938</f>
        <v/>
      </c>
      <c r="M938" s="17" t="n">
        <v>0.65</v>
      </c>
      <c r="N938" s="10">
        <f>M938 * H938</f>
        <v/>
      </c>
    </row>
    <row r="939">
      <c r="A939" s="4" t="inlineStr">
        <is>
          <t>03.2023</t>
        </is>
      </c>
      <c r="B939" s="4" t="inlineStr">
        <is>
          <t>Pavo</t>
        </is>
      </c>
      <c r="C939" s="4" t="inlineStr">
        <is>
          <t>Agro Mexico</t>
        </is>
      </c>
      <c r="D939" s="4" t="n">
        <v>1030337</v>
      </c>
      <c r="E939" s="4" t="inlineStr">
        <is>
          <t>PV PchDeh@ Blo Cj 15k SO</t>
        </is>
      </c>
      <c r="F939" s="4" t="inlineStr">
        <is>
          <t>Pech Desh</t>
        </is>
      </c>
      <c r="G939" s="4" t="inlineStr">
        <is>
          <t>agro mexico1030337</t>
        </is>
      </c>
      <c r="H939" s="10" t="n">
        <v>0</v>
      </c>
      <c r="I939" t="n">
        <v>18</v>
      </c>
      <c r="J939" t="n">
        <v>27</v>
      </c>
      <c r="K939" s="17" t="n">
        <v>0.4444444444444444</v>
      </c>
      <c r="L939" s="10">
        <f>K939 * H939</f>
        <v/>
      </c>
      <c r="M939" s="17" t="n">
        <v>0.6111111111111112</v>
      </c>
      <c r="N939" s="10">
        <f>M939 * H939</f>
        <v/>
      </c>
    </row>
    <row r="940">
      <c r="A940" s="4" t="inlineStr">
        <is>
          <t>03.2023</t>
        </is>
      </c>
      <c r="B940" s="4" t="inlineStr">
        <is>
          <t>Pavo</t>
        </is>
      </c>
      <c r="C940" s="4" t="inlineStr">
        <is>
          <t>Agro Mexico</t>
        </is>
      </c>
      <c r="D940" s="4" t="n">
        <v>1030658</v>
      </c>
      <c r="E940" s="4" t="inlineStr">
        <is>
          <t>PV TruDeh Cort s/h S/p @ Cj AS</t>
        </is>
      </c>
      <c r="F940" s="4" t="inlineStr">
        <is>
          <t>Trutro Desh</t>
        </is>
      </c>
      <c r="G940" s="4" t="inlineStr">
        <is>
          <t>agro mexico1030658</t>
        </is>
      </c>
      <c r="H940" s="10" t="n">
        <v>95996.88</v>
      </c>
      <c r="I940" t="n">
        <v>18</v>
      </c>
      <c r="J940" t="n">
        <v>27</v>
      </c>
      <c r="K940" s="17" t="n">
        <v>0.4444444444444444</v>
      </c>
      <c r="L940" s="10">
        <f>K940 * H940</f>
        <v/>
      </c>
      <c r="M940" s="17" t="n">
        <v>0.6111111111111112</v>
      </c>
      <c r="N940" s="10">
        <f>M940 * H940</f>
        <v/>
      </c>
    </row>
    <row r="941">
      <c r="A941" s="4" t="inlineStr">
        <is>
          <t>03.2023</t>
        </is>
      </c>
      <c r="B941" s="4" t="inlineStr">
        <is>
          <t>Pavo</t>
        </is>
      </c>
      <c r="C941" s="4" t="inlineStr">
        <is>
          <t>Agro Mexico</t>
        </is>
      </c>
      <c r="D941" s="4" t="n">
        <v>1030792</v>
      </c>
      <c r="E941" s="4" t="inlineStr">
        <is>
          <t>PV Fil C/ten MA NMr@ Cj 15 kg AS</t>
        </is>
      </c>
      <c r="F941" s="4" t="inlineStr">
        <is>
          <t>Pech Desh</t>
        </is>
      </c>
      <c r="G941" s="4" t="inlineStr">
        <is>
          <t>agro mexico1030792</t>
        </is>
      </c>
      <c r="H941" s="10" t="n">
        <v>0</v>
      </c>
      <c r="I941" t="n">
        <v>18</v>
      </c>
      <c r="J941" t="n">
        <v>27</v>
      </c>
      <c r="K941" s="17" t="n">
        <v>0.4444444444444444</v>
      </c>
      <c r="L941" s="10">
        <f>K941 * H941</f>
        <v/>
      </c>
      <c r="M941" s="17" t="n">
        <v>0.6111111111111112</v>
      </c>
      <c r="N941" s="10">
        <f>M941 * H941</f>
        <v/>
      </c>
    </row>
    <row r="942">
      <c r="A942" s="4" t="inlineStr">
        <is>
          <t>03.2023</t>
        </is>
      </c>
      <c r="B942" s="4" t="inlineStr">
        <is>
          <t>Pavo</t>
        </is>
      </c>
      <c r="C942" s="4" t="inlineStr">
        <is>
          <t>Agro Mexico</t>
        </is>
      </c>
      <c r="D942" s="4" t="n">
        <v>1030802</v>
      </c>
      <c r="E942" s="4" t="inlineStr">
        <is>
          <t>PV PDM @ Bo Cj 15k AS</t>
        </is>
      </c>
      <c r="F942" s="4" t="inlineStr">
        <is>
          <t>Carne Recuperada</t>
        </is>
      </c>
      <c r="G942" s="4" t="inlineStr">
        <is>
          <t>agro mexico1030802</t>
        </is>
      </c>
      <c r="H942" s="10" t="n">
        <v>47530.446</v>
      </c>
      <c r="I942" t="n">
        <v>18</v>
      </c>
      <c r="J942" t="n">
        <v>27</v>
      </c>
      <c r="K942" s="17" t="n">
        <v>0.4444444444444444</v>
      </c>
      <c r="L942" s="10">
        <f>K942 * H942</f>
        <v/>
      </c>
      <c r="M942" s="17" t="n">
        <v>0.6111111111111112</v>
      </c>
      <c r="N942" s="10">
        <f>M942 * H942</f>
        <v/>
      </c>
    </row>
    <row r="943">
      <c r="A943" s="4" t="inlineStr">
        <is>
          <t>03.2023</t>
        </is>
      </c>
      <c r="B943" s="4" t="inlineStr">
        <is>
          <t>Pavo</t>
        </is>
      </c>
      <c r="C943" s="4" t="inlineStr">
        <is>
          <t>Agro Mexico</t>
        </is>
      </c>
      <c r="D943" s="4" t="n">
        <v>1030810</v>
      </c>
      <c r="E943" s="4" t="inlineStr">
        <is>
          <t>PV Tru Lar MA Mr@ LP 15k AS</t>
        </is>
      </c>
      <c r="F943" s="4" t="inlineStr">
        <is>
          <t>Trutro</t>
        </is>
      </c>
      <c r="G943" s="4" t="inlineStr">
        <is>
          <t>agro mexico1030810</t>
        </is>
      </c>
      <c r="H943" s="10" t="n">
        <v>0</v>
      </c>
      <c r="I943" t="n">
        <v>18</v>
      </c>
      <c r="J943" t="n">
        <v>27</v>
      </c>
      <c r="K943" s="17" t="n">
        <v>0.4444444444444444</v>
      </c>
      <c r="L943" s="10">
        <f>K943 * H943</f>
        <v/>
      </c>
      <c r="M943" s="17" t="n">
        <v>0.6111111111111112</v>
      </c>
      <c r="N943" s="10">
        <f>M943 * H943</f>
        <v/>
      </c>
    </row>
    <row r="944">
      <c r="A944" s="4" t="inlineStr">
        <is>
          <t>03.2023</t>
        </is>
      </c>
      <c r="B944" s="4" t="inlineStr">
        <is>
          <t>Pavo</t>
        </is>
      </c>
      <c r="C944" s="4" t="inlineStr">
        <is>
          <t>Agro Sudamerica</t>
        </is>
      </c>
      <c r="D944" s="4" t="n">
        <v>1030816</v>
      </c>
      <c r="E944" s="4" t="inlineStr">
        <is>
          <t>PV Tru Ala@ Ex Bo Cj AS</t>
        </is>
      </c>
      <c r="F944" s="4" t="inlineStr">
        <is>
          <t>Ala</t>
        </is>
      </c>
      <c r="G944" s="4" t="inlineStr">
        <is>
          <t>agro sudamerica1030816</t>
        </is>
      </c>
      <c r="H944" s="10" t="n">
        <v>47996.606</v>
      </c>
      <c r="I944" t="n">
        <v>20</v>
      </c>
      <c r="J944" t="n">
        <v>27</v>
      </c>
      <c r="K944" s="17" t="n">
        <v>0.5</v>
      </c>
      <c r="L944" s="10">
        <f>K944 * H944</f>
        <v/>
      </c>
      <c r="M944" s="17" t="n">
        <v>0.65</v>
      </c>
      <c r="N944" s="10">
        <f>M944 * H944</f>
        <v/>
      </c>
    </row>
    <row r="945">
      <c r="A945" s="4" t="inlineStr">
        <is>
          <t>03.2023</t>
        </is>
      </c>
      <c r="B945" s="4" t="inlineStr">
        <is>
          <t>Pavo</t>
        </is>
      </c>
      <c r="C945" s="4" t="inlineStr">
        <is>
          <t>Agro Sudamerica</t>
        </is>
      </c>
      <c r="D945" s="4" t="n">
        <v>1030821</v>
      </c>
      <c r="E945" s="4" t="inlineStr">
        <is>
          <t>PV PchDeh S/p c/f MA@ Cj 15k AS</t>
        </is>
      </c>
      <c r="F945" s="4" t="inlineStr">
        <is>
          <t>Pech Desh</t>
        </is>
      </c>
      <c r="G945" s="4" t="inlineStr">
        <is>
          <t>agro sudamerica1030821</t>
        </is>
      </c>
      <c r="H945" s="10" t="n">
        <v>48000</v>
      </c>
      <c r="I945" t="n">
        <v>20</v>
      </c>
      <c r="J945" t="n">
        <v>27</v>
      </c>
      <c r="K945" s="17" t="n">
        <v>0.5</v>
      </c>
      <c r="L945" s="10">
        <f>K945 * H945</f>
        <v/>
      </c>
      <c r="M945" s="17" t="n">
        <v>0.65</v>
      </c>
      <c r="N945" s="10">
        <f>M945 * H945</f>
        <v/>
      </c>
    </row>
    <row r="946">
      <c r="A946" s="4" t="inlineStr">
        <is>
          <t>03.2023</t>
        </is>
      </c>
      <c r="B946" s="4" t="inlineStr">
        <is>
          <t>Pavo</t>
        </is>
      </c>
      <c r="C946" s="4" t="inlineStr">
        <is>
          <t>Agrosuper Asia</t>
        </is>
      </c>
      <c r="D946" s="4" t="n">
        <v>1030535</v>
      </c>
      <c r="E946" s="4" t="inlineStr">
        <is>
          <t>PV Tru Larg MA@ Bo Cj SO</t>
        </is>
      </c>
      <c r="F946" s="4" t="inlineStr">
        <is>
          <t>Trutro</t>
        </is>
      </c>
      <c r="G946" s="4" t="inlineStr">
        <is>
          <t>agrosuper asia1030535</t>
        </is>
      </c>
      <c r="H946" s="10" t="n">
        <v>33985.708</v>
      </c>
      <c r="I946" t="n">
        <v>20</v>
      </c>
      <c r="J946" t="n">
        <v>27</v>
      </c>
      <c r="K946" s="17" t="n">
        <v>0.5</v>
      </c>
      <c r="L946" s="10">
        <f>K946 * H946</f>
        <v/>
      </c>
      <c r="M946" s="17" t="n">
        <v>0.65</v>
      </c>
      <c r="N946" s="10">
        <f>M946 * H946</f>
        <v/>
      </c>
    </row>
    <row r="947">
      <c r="A947" s="4" t="inlineStr">
        <is>
          <t>03.2023</t>
        </is>
      </c>
      <c r="B947" s="4" t="inlineStr">
        <is>
          <t>Pavo</t>
        </is>
      </c>
      <c r="C947" s="4" t="inlineStr">
        <is>
          <t>Agrosuper Asia</t>
        </is>
      </c>
      <c r="D947" s="4" t="n">
        <v>1030542</v>
      </c>
      <c r="E947" s="4" t="inlineStr">
        <is>
          <t>PV PchDeh S/p S/f@ Bo Cj 15k SO</t>
        </is>
      </c>
      <c r="F947" s="4" t="inlineStr">
        <is>
          <t>Pech Desh</t>
        </is>
      </c>
      <c r="G947" s="4" t="inlineStr">
        <is>
          <t>agrosuper asia1030542</t>
        </is>
      </c>
      <c r="H947" s="10" t="n">
        <v>10020</v>
      </c>
      <c r="I947" t="n">
        <v>20</v>
      </c>
      <c r="J947" t="n">
        <v>27</v>
      </c>
      <c r="K947" s="17" t="n">
        <v>0.5</v>
      </c>
      <c r="L947" s="10">
        <f>K947 * H947</f>
        <v/>
      </c>
      <c r="M947" s="17" t="n">
        <v>0.65</v>
      </c>
      <c r="N947" s="10">
        <f>M947 * H947</f>
        <v/>
      </c>
    </row>
    <row r="948">
      <c r="A948" s="4" t="inlineStr">
        <is>
          <t>03.2023</t>
        </is>
      </c>
      <c r="B948" s="4" t="inlineStr">
        <is>
          <t>Pavo</t>
        </is>
      </c>
      <c r="C948" s="4" t="inlineStr">
        <is>
          <t>Agrosuper Shanghai</t>
        </is>
      </c>
      <c r="D948" s="4" t="n">
        <v>1030388</v>
      </c>
      <c r="E948" s="4" t="inlineStr">
        <is>
          <t>PV Garra B MA@ Bo Cj 15k SO</t>
        </is>
      </c>
      <c r="F948" s="4" t="inlineStr">
        <is>
          <t>Patas</t>
        </is>
      </c>
      <c r="G948" s="4" t="inlineStr">
        <is>
          <t>agrosuper shanghai1030388</t>
        </is>
      </c>
      <c r="H948" s="10" t="n">
        <v>192000</v>
      </c>
      <c r="I948" t="n">
        <v>20</v>
      </c>
      <c r="J948" t="n">
        <v>27</v>
      </c>
      <c r="K948" s="17" t="n">
        <v>0.5</v>
      </c>
      <c r="L948" s="10">
        <f>K948 * H948</f>
        <v/>
      </c>
      <c r="M948" s="17" t="n">
        <v>0.65</v>
      </c>
      <c r="N948" s="10">
        <f>M948 * H948</f>
        <v/>
      </c>
    </row>
    <row r="949">
      <c r="A949" s="4" t="inlineStr">
        <is>
          <t>03.2023</t>
        </is>
      </c>
      <c r="B949" s="4" t="inlineStr">
        <is>
          <t>Pavo</t>
        </is>
      </c>
      <c r="C949" s="4" t="inlineStr">
        <is>
          <t>Agrosuper Shanghai</t>
        </is>
      </c>
      <c r="D949" s="4" t="n">
        <v>1030506</v>
      </c>
      <c r="E949" s="4" t="inlineStr">
        <is>
          <t>PV PechDeh S/p@ Bo Cj 20k SO</t>
        </is>
      </c>
      <c r="F949" s="4" t="inlineStr">
        <is>
          <t>Pech Desh</t>
        </is>
      </c>
      <c r="G949" s="4" t="inlineStr">
        <is>
          <t>agrosuper shanghai1030506</t>
        </is>
      </c>
      <c r="H949" s="10" t="n">
        <v>48000</v>
      </c>
      <c r="I949" t="n">
        <v>20</v>
      </c>
      <c r="J949" t="n">
        <v>27</v>
      </c>
      <c r="K949" s="17" t="n">
        <v>0.5</v>
      </c>
      <c r="L949" s="10">
        <f>K949 * H949</f>
        <v/>
      </c>
      <c r="M949" s="17" t="n">
        <v>0.65</v>
      </c>
      <c r="N949" s="10">
        <f>M949 * H949</f>
        <v/>
      </c>
    </row>
    <row r="950">
      <c r="A950" s="4" t="inlineStr">
        <is>
          <t>03.2023</t>
        </is>
      </c>
      <c r="B950" s="4" t="inlineStr">
        <is>
          <t>Pavo</t>
        </is>
      </c>
      <c r="C950" s="4" t="inlineStr">
        <is>
          <t>Agrosuper Shanghai</t>
        </is>
      </c>
      <c r="D950" s="4" t="n">
        <v>1030525</v>
      </c>
      <c r="E950" s="4" t="inlineStr">
        <is>
          <t>PV Tru Ala@ Ex blo Cj 15k SO</t>
        </is>
      </c>
      <c r="F950" s="4" t="inlineStr">
        <is>
          <t>Ala</t>
        </is>
      </c>
      <c r="G950" s="4" t="inlineStr">
        <is>
          <t>agrosuper shanghai1030525</t>
        </is>
      </c>
      <c r="H950" s="10" t="n">
        <v>48000</v>
      </c>
      <c r="I950" t="n">
        <v>20</v>
      </c>
      <c r="J950" t="n">
        <v>27</v>
      </c>
      <c r="K950" s="17" t="n">
        <v>0.5</v>
      </c>
      <c r="L950" s="10">
        <f>K950 * H950</f>
        <v/>
      </c>
      <c r="M950" s="17" t="n">
        <v>0.65</v>
      </c>
      <c r="N950" s="10">
        <f>M950 * H950</f>
        <v/>
      </c>
    </row>
    <row r="951">
      <c r="A951" s="4" t="inlineStr">
        <is>
          <t>03.2023</t>
        </is>
      </c>
      <c r="B951" s="4" t="inlineStr">
        <is>
          <t>Pavo</t>
        </is>
      </c>
      <c r="C951" s="4" t="inlineStr">
        <is>
          <t>Agrosuper Shanghai</t>
        </is>
      </c>
      <c r="D951" s="4" t="n">
        <v>1030566</v>
      </c>
      <c r="E951" s="4" t="inlineStr">
        <is>
          <t>PV Ctro Pta Ala B MA@ Bo Cj SO</t>
        </is>
      </c>
      <c r="F951" s="4" t="inlineStr">
        <is>
          <t>Ala</t>
        </is>
      </c>
      <c r="G951" s="4" t="inlineStr">
        <is>
          <t>agrosuper shanghai1030566</t>
        </is>
      </c>
      <c r="H951" s="10" t="n">
        <v>48000</v>
      </c>
      <c r="I951" t="n">
        <v>20</v>
      </c>
      <c r="J951" t="n">
        <v>27</v>
      </c>
      <c r="K951" s="17" t="n">
        <v>0.5</v>
      </c>
      <c r="L951" s="10">
        <f>K951 * H951</f>
        <v/>
      </c>
      <c r="M951" s="17" t="n">
        <v>0.65</v>
      </c>
      <c r="N951" s="10">
        <f>M951 * H951</f>
        <v/>
      </c>
    </row>
    <row r="952">
      <c r="A952" s="4" t="inlineStr">
        <is>
          <t>03.2023</t>
        </is>
      </c>
      <c r="B952" s="4" t="inlineStr">
        <is>
          <t>Pavo</t>
        </is>
      </c>
      <c r="C952" s="4" t="inlineStr">
        <is>
          <t>Agrosuper Shanghai</t>
        </is>
      </c>
      <c r="D952" s="4" t="n">
        <v>1030683</v>
      </c>
      <c r="E952" s="4" t="inlineStr">
        <is>
          <t>PV Tru Larg@ Bo Cj 15k AS</t>
        </is>
      </c>
      <c r="F952" s="4" t="inlineStr">
        <is>
          <t>Trutro</t>
        </is>
      </c>
      <c r="G952" s="4" t="inlineStr">
        <is>
          <t>agrosuper shanghai1030683</t>
        </is>
      </c>
      <c r="H952" s="10" t="n">
        <v>193650</v>
      </c>
      <c r="I952" t="n">
        <v>20</v>
      </c>
      <c r="J952" t="n">
        <v>27</v>
      </c>
      <c r="K952" s="17" t="n">
        <v>0.5</v>
      </c>
      <c r="L952" s="10">
        <f>K952 * H952</f>
        <v/>
      </c>
      <c r="M952" s="17" t="n">
        <v>0.65</v>
      </c>
      <c r="N952" s="10">
        <f>M952 * H952</f>
        <v/>
      </c>
    </row>
    <row r="953">
      <c r="A953" s="4" t="inlineStr">
        <is>
          <t>03.2023</t>
        </is>
      </c>
      <c r="B953" s="4" t="inlineStr">
        <is>
          <t>Pavo</t>
        </is>
      </c>
      <c r="C953" s="4" t="inlineStr">
        <is>
          <t>Agrosuper Shanghai</t>
        </is>
      </c>
      <c r="D953" s="4" t="n">
        <v>1030685</v>
      </c>
      <c r="E953" s="4" t="inlineStr">
        <is>
          <t>PV Ctro Pta Ala@ Bo Cj 15k AS</t>
        </is>
      </c>
      <c r="F953" s="4" t="inlineStr">
        <is>
          <t>Ala</t>
        </is>
      </c>
      <c r="G953" s="4" t="inlineStr">
        <is>
          <t>agrosuper shanghai1030685</t>
        </is>
      </c>
      <c r="H953" s="10" t="n">
        <v>96000</v>
      </c>
      <c r="I953" t="n">
        <v>20</v>
      </c>
      <c r="J953" t="n">
        <v>27</v>
      </c>
      <c r="K953" s="17" t="n">
        <v>0.5</v>
      </c>
      <c r="L953" s="10">
        <f>K953 * H953</f>
        <v/>
      </c>
      <c r="M953" s="17" t="n">
        <v>0.65</v>
      </c>
      <c r="N953" s="10">
        <f>M953 * H953</f>
        <v/>
      </c>
    </row>
    <row r="954">
      <c r="A954" s="4" t="inlineStr">
        <is>
          <t>03.2023</t>
        </is>
      </c>
      <c r="B954" s="4" t="inlineStr">
        <is>
          <t>Pavo</t>
        </is>
      </c>
      <c r="C954" s="4" t="inlineStr">
        <is>
          <t>Agrosuper Shanghai</t>
        </is>
      </c>
      <c r="D954" s="4" t="n">
        <v>1030686</v>
      </c>
      <c r="E954" s="4" t="inlineStr">
        <is>
          <t>PV Cog S/piel MA@ Bo Cj 15k AS</t>
        </is>
      </c>
      <c r="F954" s="4" t="inlineStr">
        <is>
          <t>Menudencias</t>
        </is>
      </c>
      <c r="G954" s="4" t="inlineStr">
        <is>
          <t>agrosuper shanghai1030686</t>
        </is>
      </c>
      <c r="H954" s="10" t="n">
        <v>0</v>
      </c>
      <c r="I954" t="n">
        <v>20</v>
      </c>
      <c r="J954" t="n">
        <v>27</v>
      </c>
      <c r="K954" s="17" t="n">
        <v>0.5</v>
      </c>
      <c r="L954" s="10">
        <f>K954 * H954</f>
        <v/>
      </c>
      <c r="M954" s="17" t="n">
        <v>0.65</v>
      </c>
      <c r="N954" s="10">
        <f>M954 * H954</f>
        <v/>
      </c>
    </row>
    <row r="955">
      <c r="A955" s="4" t="inlineStr">
        <is>
          <t>03.2023</t>
        </is>
      </c>
      <c r="B955" s="4" t="inlineStr">
        <is>
          <t>Pavo</t>
        </is>
      </c>
      <c r="C955" s="4" t="inlineStr">
        <is>
          <t>Agrosuper Shanghai</t>
        </is>
      </c>
      <c r="D955" s="4" t="n">
        <v>1030791</v>
      </c>
      <c r="E955" s="4" t="inlineStr">
        <is>
          <t>PV MA Tru Lar@ Bo Cj 15k AS</t>
        </is>
      </c>
      <c r="F955" s="4" t="inlineStr">
        <is>
          <t>Trutro</t>
        </is>
      </c>
      <c r="G955" s="4" t="inlineStr">
        <is>
          <t>agrosuper shanghai1030791</t>
        </is>
      </c>
      <c r="H955" s="10" t="n">
        <v>0</v>
      </c>
      <c r="I955" t="n">
        <v>20</v>
      </c>
      <c r="J955" t="n">
        <v>27</v>
      </c>
      <c r="K955" s="17" t="n">
        <v>0.5</v>
      </c>
      <c r="L955" s="10">
        <f>K955 * H955</f>
        <v/>
      </c>
      <c r="M955" s="17" t="n">
        <v>0.65</v>
      </c>
      <c r="N955" s="10">
        <f>M955 * H955</f>
        <v/>
      </c>
    </row>
    <row r="956">
      <c r="A956" s="4" t="inlineStr">
        <is>
          <t>03.2023</t>
        </is>
      </c>
      <c r="B956" s="4" t="inlineStr">
        <is>
          <t>Elaborado</t>
        </is>
      </c>
      <c r="C956" s="4" t="inlineStr">
        <is>
          <t>Agro America</t>
        </is>
      </c>
      <c r="D956" s="4" t="n">
        <v>1100570</v>
      </c>
      <c r="E956" s="4" t="inlineStr">
        <is>
          <t>Figuritas Pollo@ Bo 18x1.5 Lb Cj AS</t>
        </is>
      </c>
      <c r="F956" s="4" t="inlineStr">
        <is>
          <t>Empanizado</t>
        </is>
      </c>
      <c r="G956" s="4" t="inlineStr">
        <is>
          <t>agro america1100570</t>
        </is>
      </c>
      <c r="H956" s="10" t="n">
        <v>0</v>
      </c>
      <c r="I956" t="n">
        <v>20</v>
      </c>
      <c r="J956" t="n">
        <v>27</v>
      </c>
      <c r="K956" s="17" t="n">
        <v>0.5</v>
      </c>
      <c r="L956" s="10">
        <f>K956 * H956</f>
        <v/>
      </c>
      <c r="M956" s="17" t="n">
        <v>0.65</v>
      </c>
      <c r="N956" s="10">
        <f>M956 * H956</f>
        <v/>
      </c>
    </row>
    <row r="957">
      <c r="A957" s="4" t="inlineStr">
        <is>
          <t>03.2023</t>
        </is>
      </c>
      <c r="B957" s="4" t="inlineStr">
        <is>
          <t>Elaborado</t>
        </is>
      </c>
      <c r="C957" s="4" t="inlineStr">
        <is>
          <t>Agro America</t>
        </is>
      </c>
      <c r="D957" s="4" t="n">
        <v>1100572</v>
      </c>
      <c r="E957" s="4" t="inlineStr">
        <is>
          <t>Strips Pollo@ Bo 18x1.5 Lb Cj AS</t>
        </is>
      </c>
      <c r="F957" s="4" t="inlineStr">
        <is>
          <t>Empanizado</t>
        </is>
      </c>
      <c r="G957" s="4" t="inlineStr">
        <is>
          <t>agro america1100572</t>
        </is>
      </c>
      <c r="H957" s="10" t="n">
        <v>0</v>
      </c>
      <c r="I957" t="n">
        <v>20</v>
      </c>
      <c r="J957" t="n">
        <v>27</v>
      </c>
      <c r="K957" s="17" t="n">
        <v>0.5</v>
      </c>
      <c r="L957" s="10">
        <f>K957 * H957</f>
        <v/>
      </c>
      <c r="M957" s="17" t="n">
        <v>0.65</v>
      </c>
      <c r="N957" s="10">
        <f>M957 * H957</f>
        <v/>
      </c>
    </row>
    <row r="958">
      <c r="A958" s="4" t="inlineStr">
        <is>
          <t>03.2023</t>
        </is>
      </c>
      <c r="B958" s="4" t="inlineStr">
        <is>
          <t>Elaborado</t>
        </is>
      </c>
      <c r="C958" s="4" t="inlineStr">
        <is>
          <t>Agro America</t>
        </is>
      </c>
      <c r="D958" s="4" t="n">
        <v>1100573</v>
      </c>
      <c r="E958" s="4" t="inlineStr">
        <is>
          <t>Croq Pollo 80g@Bo 18x1,5 Lb Cj AS</t>
        </is>
      </c>
      <c r="F958" s="4" t="inlineStr">
        <is>
          <t>Empanizado</t>
        </is>
      </c>
      <c r="G958" s="4" t="inlineStr">
        <is>
          <t>agro america1100573</t>
        </is>
      </c>
      <c r="H958" s="10" t="n">
        <v>0</v>
      </c>
      <c r="I958" t="n">
        <v>20</v>
      </c>
      <c r="J958" t="n">
        <v>27</v>
      </c>
      <c r="K958" s="17" t="n">
        <v>0.5</v>
      </c>
      <c r="L958" s="10">
        <f>K958 * H958</f>
        <v/>
      </c>
      <c r="M958" s="17" t="n">
        <v>0.65</v>
      </c>
      <c r="N958" s="10">
        <f>M958 * H958</f>
        <v/>
      </c>
    </row>
    <row r="959">
      <c r="A959" s="4" t="inlineStr">
        <is>
          <t>03.2023</t>
        </is>
      </c>
      <c r="B959" s="4" t="inlineStr">
        <is>
          <t>Elaborado</t>
        </is>
      </c>
      <c r="C959" s="4" t="inlineStr">
        <is>
          <t>Agro America</t>
        </is>
      </c>
      <c r="D959" s="4" t="n">
        <v>1100574</v>
      </c>
      <c r="E959" s="4" t="inlineStr">
        <is>
          <t>Nugg Pollo@ Bo 18x1.5 Lb Cj AS</t>
        </is>
      </c>
      <c r="F959" s="4" t="inlineStr">
        <is>
          <t>Empanizado</t>
        </is>
      </c>
      <c r="G959" s="4" t="inlineStr">
        <is>
          <t>agro america1100574</t>
        </is>
      </c>
      <c r="H959" s="10" t="n">
        <v>0</v>
      </c>
      <c r="I959" t="n">
        <v>20</v>
      </c>
      <c r="J959" t="n">
        <v>27</v>
      </c>
      <c r="K959" s="17" t="n">
        <v>0.5</v>
      </c>
      <c r="L959" s="10">
        <f>K959 * H959</f>
        <v/>
      </c>
      <c r="M959" s="17" t="n">
        <v>0.65</v>
      </c>
      <c r="N959" s="10">
        <f>M959 * H959</f>
        <v/>
      </c>
    </row>
    <row r="960">
      <c r="A960" s="4" t="inlineStr">
        <is>
          <t>03.2023</t>
        </is>
      </c>
      <c r="B960" s="4" t="inlineStr">
        <is>
          <t>Elaborado</t>
        </is>
      </c>
      <c r="C960" s="4" t="inlineStr">
        <is>
          <t>Agro America</t>
        </is>
      </c>
      <c r="D960" s="4" t="n">
        <v>1100602</v>
      </c>
      <c r="E960" s="4" t="inlineStr">
        <is>
          <t>File Pollo PR@ Bo 18x1.5 Lb Cj AS</t>
        </is>
      </c>
      <c r="F960" s="4" t="inlineStr">
        <is>
          <t>Empanizado</t>
        </is>
      </c>
      <c r="G960" s="4" t="inlineStr">
        <is>
          <t>agro america1100602</t>
        </is>
      </c>
      <c r="H960" s="10" t="n">
        <v>0</v>
      </c>
      <c r="I960" t="n">
        <v>20</v>
      </c>
      <c r="J960" t="n">
        <v>27</v>
      </c>
      <c r="K960" s="17" t="n">
        <v>0.5</v>
      </c>
      <c r="L960" s="10">
        <f>K960 * H960</f>
        <v/>
      </c>
      <c r="M960" s="17" t="n">
        <v>0.65</v>
      </c>
      <c r="N960" s="10">
        <f>M960 * H960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2023-03-09T03:24:51Z</dcterms:created>
  <dcterms:modified xmlns:dcterms="http://purl.org/dc/terms/" xmlns:xsi="http://www.w3.org/2001/XMLSchema-instance" xsi:type="dcterms:W3CDTF">2023-03-09T03:24:51Z</dcterms:modified>
</cp:coreProperties>
</file>